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mc:AlternateContent xmlns:mc="http://schemas.openxmlformats.org/markup-compatibility/2006">
    <mc:Choice Requires="x15">
      <x15ac:absPath xmlns:x15ac="http://schemas.microsoft.com/office/spreadsheetml/2010/11/ac" url="C:\Users\DanOBrien\Models\EPS\US\eps-us\"/>
    </mc:Choice>
  </mc:AlternateContent>
  <xr:revisionPtr revIDLastSave="0" documentId="13_ncr:1_{4F2C8419-70BA-41CD-920C-AB743D581E33}" xr6:coauthVersionLast="47" xr6:coauthVersionMax="47" xr10:uidLastSave="{00000000-0000-0000-0000-000000000000}"/>
  <bookViews>
    <workbookView xWindow="2640" yWindow="790" windowWidth="15500" windowHeight="10410" firstSheet="4" activeTab="6" xr2:uid="{ED334CAF-92BF-443E-9BA7-C45311495EF2}"/>
  </bookViews>
  <sheets>
    <sheet name="About" sheetId="10" r:id="rId1"/>
    <sheet name="Policy Characteristics" sheetId="19" r:id="rId2"/>
    <sheet name="PolicyLevers" sheetId="1" r:id="rId3"/>
    <sheet name="UnitControlCenter" sheetId="18" r:id="rId4"/>
    <sheet name="OutputGraphs" sheetId="8" r:id="rId5"/>
    <sheet name="Output Graph Color Key" sheetId="17" r:id="rId6"/>
    <sheet name="ReferenceScenarios" sheetId="9" r:id="rId7"/>
    <sheet name="ReferenceCurves" sheetId="21" r:id="rId8"/>
    <sheet name="Targets" sheetId="20" r:id="rId9"/>
    <sheet name="EPA GHG Inventory" sheetId="22" r:id="rId10"/>
    <sheet name="Old Target Calculations" sheetId="15" r:id="rId11"/>
    <sheet name="MaxBoundCalculations" sheetId="13" r:id="rId12"/>
  </sheets>
  <definedNames>
    <definedName name="_xlnm._FilterDatabase" localSheetId="2" hidden="1">PolicyLevers!$H$1:$H$2025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103" i="8" l="1"/>
  <c r="F102" i="8"/>
  <c r="F101" i="8"/>
  <c r="F100" i="8"/>
  <c r="F99" i="8"/>
  <c r="F98" i="8"/>
  <c r="F97" i="8"/>
  <c r="F96" i="8"/>
  <c r="F95" i="8"/>
  <c r="F94" i="8"/>
  <c r="F93" i="8"/>
  <c r="F92" i="8"/>
  <c r="F91" i="8"/>
  <c r="F90" i="8"/>
  <c r="F89" i="8"/>
  <c r="F88" i="8"/>
  <c r="F87" i="8"/>
  <c r="F86" i="8"/>
  <c r="F85" i="8"/>
  <c r="F84" i="8"/>
  <c r="F83" i="8"/>
  <c r="F82" i="8"/>
  <c r="F81" i="8"/>
  <c r="F80" i="8"/>
  <c r="B17" i="18"/>
  <c r="B16" i="18"/>
  <c r="B15" i="18"/>
  <c r="B14" i="18"/>
  <c r="B13" i="18"/>
  <c r="B12" i="18"/>
  <c r="A303" i="1" l="1"/>
  <c r="B303" i="1"/>
  <c r="J303" i="1"/>
  <c r="K303" i="1"/>
  <c r="L303" i="1"/>
  <c r="M303" i="1"/>
  <c r="N303" i="1"/>
  <c r="O303" i="1"/>
  <c r="P303" i="1"/>
  <c r="Q303" i="1"/>
  <c r="R303" i="1"/>
  <c r="Q24" i="22" l="1"/>
  <c r="R530" i="1"/>
  <c r="Q530" i="1"/>
  <c r="P530" i="1"/>
  <c r="O530" i="1"/>
  <c r="N530" i="1"/>
  <c r="M530" i="1"/>
  <c r="L530" i="1"/>
  <c r="K530" i="1"/>
  <c r="J530" i="1"/>
  <c r="B530" i="1"/>
  <c r="A530" i="1"/>
  <c r="J1577" i="1"/>
  <c r="K1577" i="1"/>
  <c r="L1577" i="1"/>
  <c r="M1577" i="1"/>
  <c r="N1577" i="1"/>
  <c r="O1577" i="1"/>
  <c r="P1577" i="1"/>
  <c r="Q1577" i="1"/>
  <c r="R1577" i="1"/>
  <c r="M1579" i="1"/>
  <c r="C1594" i="1"/>
  <c r="B1594" i="1" s="1"/>
  <c r="A1577" i="1"/>
  <c r="B1577" i="1"/>
  <c r="C1579" i="1"/>
  <c r="A1579" i="1" s="1"/>
  <c r="C1580" i="1"/>
  <c r="A1580" i="1" s="1"/>
  <c r="C1581" i="1"/>
  <c r="A1581" i="1" s="1"/>
  <c r="C1582" i="1"/>
  <c r="A1582" i="1" s="1"/>
  <c r="C1583" i="1"/>
  <c r="A1583" i="1" s="1"/>
  <c r="C1584" i="1"/>
  <c r="A1584" i="1" s="1"/>
  <c r="C1585" i="1"/>
  <c r="K1585" i="1" s="1"/>
  <c r="C1586" i="1"/>
  <c r="J1586" i="1" s="1"/>
  <c r="C1587" i="1"/>
  <c r="A1587" i="1" s="1"/>
  <c r="C1588" i="1"/>
  <c r="A1588" i="1" s="1"/>
  <c r="C1589" i="1"/>
  <c r="N1589" i="1" s="1"/>
  <c r="C1590" i="1"/>
  <c r="M1590" i="1" s="1"/>
  <c r="C1591" i="1"/>
  <c r="L1591" i="1" s="1"/>
  <c r="C1592" i="1"/>
  <c r="L1592" i="1" s="1"/>
  <c r="C1593" i="1"/>
  <c r="K1593" i="1" s="1"/>
  <c r="C1578" i="1"/>
  <c r="A1578" i="1" s="1"/>
  <c r="Q1594" i="1" l="1"/>
  <c r="O1594" i="1"/>
  <c r="M1594" i="1"/>
  <c r="P1594" i="1"/>
  <c r="A1585" i="1"/>
  <c r="M1587" i="1"/>
  <c r="A1586" i="1"/>
  <c r="M1593" i="1"/>
  <c r="K1592" i="1"/>
  <c r="R1585" i="1"/>
  <c r="P1584" i="1"/>
  <c r="B1585" i="1"/>
  <c r="N1594" i="1"/>
  <c r="J1593" i="1"/>
  <c r="J1592" i="1"/>
  <c r="Q1585" i="1"/>
  <c r="O1584" i="1"/>
  <c r="R1593" i="1"/>
  <c r="Q1592" i="1"/>
  <c r="Q1586" i="1"/>
  <c r="O1585" i="1"/>
  <c r="M1584" i="1"/>
  <c r="R1592" i="1"/>
  <c r="Q1593" i="1"/>
  <c r="P1592" i="1"/>
  <c r="P1586" i="1"/>
  <c r="N1585" i="1"/>
  <c r="K1584" i="1"/>
  <c r="P1585" i="1"/>
  <c r="N1584" i="1"/>
  <c r="P1593" i="1"/>
  <c r="O1592" i="1"/>
  <c r="O1586" i="1"/>
  <c r="J1585" i="1"/>
  <c r="J1584" i="1"/>
  <c r="B1593" i="1"/>
  <c r="O1593" i="1"/>
  <c r="N1592" i="1"/>
  <c r="N1586" i="1"/>
  <c r="R1584" i="1"/>
  <c r="A1592" i="1"/>
  <c r="N1593" i="1"/>
  <c r="M1592" i="1"/>
  <c r="M1586" i="1"/>
  <c r="Q1584" i="1"/>
  <c r="B1591" i="1"/>
  <c r="K1591" i="1"/>
  <c r="L1590" i="1"/>
  <c r="M1589" i="1"/>
  <c r="N1588" i="1"/>
  <c r="O1587" i="1"/>
  <c r="K1583" i="1"/>
  <c r="L1582" i="1"/>
  <c r="M1581" i="1"/>
  <c r="N1580" i="1"/>
  <c r="O1579" i="1"/>
  <c r="P1578" i="1"/>
  <c r="A1591" i="1"/>
  <c r="R1591" i="1"/>
  <c r="J1591" i="1"/>
  <c r="K1590" i="1"/>
  <c r="L1589" i="1"/>
  <c r="M1588" i="1"/>
  <c r="N1587" i="1"/>
  <c r="R1583" i="1"/>
  <c r="J1583" i="1"/>
  <c r="K1582" i="1"/>
  <c r="L1581" i="1"/>
  <c r="M1580" i="1"/>
  <c r="N1579" i="1"/>
  <c r="O1578" i="1"/>
  <c r="N1578" i="1"/>
  <c r="M1578" i="1"/>
  <c r="B1590" i="1"/>
  <c r="O1591" i="1"/>
  <c r="P1590" i="1"/>
  <c r="Q1589" i="1"/>
  <c r="R1588" i="1"/>
  <c r="J1588" i="1"/>
  <c r="K1587" i="1"/>
  <c r="L1586" i="1"/>
  <c r="M1585" i="1"/>
  <c r="O1583" i="1"/>
  <c r="P1582" i="1"/>
  <c r="Q1581" i="1"/>
  <c r="R1580" i="1"/>
  <c r="J1580" i="1"/>
  <c r="K1579" i="1"/>
  <c r="L1578" i="1"/>
  <c r="Q1591" i="1"/>
  <c r="R1590" i="1"/>
  <c r="J1590" i="1"/>
  <c r="K1589" i="1"/>
  <c r="L1588" i="1"/>
  <c r="B1589" i="1"/>
  <c r="A1593" i="1"/>
  <c r="A1589" i="1"/>
  <c r="A1594" i="1"/>
  <c r="K1594" i="1"/>
  <c r="L1593" i="1"/>
  <c r="N1583" i="1"/>
  <c r="O1582" i="1"/>
  <c r="P1581" i="1"/>
  <c r="Q1580" i="1"/>
  <c r="R1579" i="1"/>
  <c r="J1579" i="1"/>
  <c r="K1578" i="1"/>
  <c r="Q1583" i="1"/>
  <c r="R1582" i="1"/>
  <c r="J1582" i="1"/>
  <c r="K1581" i="1"/>
  <c r="L1580" i="1"/>
  <c r="A1590" i="1"/>
  <c r="P1591" i="1"/>
  <c r="Q1590" i="1"/>
  <c r="R1589" i="1"/>
  <c r="J1589" i="1"/>
  <c r="K1588" i="1"/>
  <c r="L1587" i="1"/>
  <c r="P1583" i="1"/>
  <c r="Q1582" i="1"/>
  <c r="R1581" i="1"/>
  <c r="J1581" i="1"/>
  <c r="K1580" i="1"/>
  <c r="L1579" i="1"/>
  <c r="L1594" i="1"/>
  <c r="N1591" i="1"/>
  <c r="O1590" i="1"/>
  <c r="P1589" i="1"/>
  <c r="Q1588" i="1"/>
  <c r="R1587" i="1"/>
  <c r="J1587" i="1"/>
  <c r="K1586" i="1"/>
  <c r="L1585" i="1"/>
  <c r="B1592" i="1"/>
  <c r="B1586" i="1"/>
  <c r="R1594" i="1"/>
  <c r="J1594" i="1"/>
  <c r="M1591" i="1"/>
  <c r="N1590" i="1"/>
  <c r="O1589" i="1"/>
  <c r="P1588" i="1"/>
  <c r="Q1587" i="1"/>
  <c r="R1586" i="1"/>
  <c r="L1584" i="1"/>
  <c r="M1583" i="1"/>
  <c r="N1582" i="1"/>
  <c r="O1581" i="1"/>
  <c r="P1580" i="1"/>
  <c r="Q1579" i="1"/>
  <c r="R1578" i="1"/>
  <c r="J1578" i="1"/>
  <c r="O1588" i="1"/>
  <c r="P1587" i="1"/>
  <c r="L1583" i="1"/>
  <c r="M1582" i="1"/>
  <c r="N1581" i="1"/>
  <c r="O1580" i="1"/>
  <c r="P1579" i="1"/>
  <c r="Q1578" i="1"/>
  <c r="B1584" i="1"/>
  <c r="B1582" i="1"/>
  <c r="B1580" i="1"/>
  <c r="B1578" i="1"/>
  <c r="B1587" i="1"/>
  <c r="B1583" i="1"/>
  <c r="B1581" i="1"/>
  <c r="B1579" i="1"/>
  <c r="B1588" i="1"/>
  <c r="J241" i="1" l="1"/>
  <c r="K241" i="1"/>
  <c r="L241" i="1"/>
  <c r="M241" i="1"/>
  <c r="N241" i="1"/>
  <c r="O241" i="1"/>
  <c r="P241" i="1"/>
  <c r="A241" i="1"/>
  <c r="B241" i="1"/>
  <c r="C243" i="1"/>
  <c r="P243" i="1" s="1"/>
  <c r="C242" i="1"/>
  <c r="N242" i="1" s="1"/>
  <c r="C633" i="1"/>
  <c r="B633" i="1" s="1"/>
  <c r="C634" i="1"/>
  <c r="A634" i="1" s="1"/>
  <c r="C635" i="1"/>
  <c r="A635" i="1" s="1"/>
  <c r="C636" i="1"/>
  <c r="A636" i="1" s="1"/>
  <c r="C637" i="1"/>
  <c r="A637" i="1" s="1"/>
  <c r="C638" i="1"/>
  <c r="A638" i="1" s="1"/>
  <c r="C639" i="1"/>
  <c r="A639" i="1" s="1"/>
  <c r="C640" i="1"/>
  <c r="M640" i="1" s="1"/>
  <c r="C641" i="1"/>
  <c r="Q641" i="1" s="1"/>
  <c r="C642" i="1"/>
  <c r="A642" i="1" s="1"/>
  <c r="C643" i="1"/>
  <c r="A643" i="1" s="1"/>
  <c r="C644" i="1"/>
  <c r="B644" i="1" s="1"/>
  <c r="C645" i="1"/>
  <c r="B645" i="1" s="1"/>
  <c r="C646" i="1"/>
  <c r="L646" i="1" s="1"/>
  <c r="C647" i="1"/>
  <c r="L647" i="1" s="1"/>
  <c r="C648" i="1"/>
  <c r="N648" i="1" s="1"/>
  <c r="C649" i="1"/>
  <c r="A649" i="1" s="1"/>
  <c r="C650" i="1"/>
  <c r="P650" i="1" s="1"/>
  <c r="C651" i="1"/>
  <c r="J651" i="1" s="1"/>
  <c r="C652" i="1"/>
  <c r="A652" i="1" s="1"/>
  <c r="C653" i="1"/>
  <c r="B653" i="1" s="1"/>
  <c r="C654" i="1"/>
  <c r="A654" i="1" s="1"/>
  <c r="C655" i="1"/>
  <c r="A655" i="1" s="1"/>
  <c r="C632" i="1"/>
  <c r="A632" i="1" s="1"/>
  <c r="A646" i="1" l="1"/>
  <c r="B242" i="1"/>
  <c r="A242" i="1"/>
  <c r="B651" i="1"/>
  <c r="L650" i="1"/>
  <c r="M651" i="1"/>
  <c r="J650" i="1"/>
  <c r="M650" i="1"/>
  <c r="R649" i="1"/>
  <c r="N651" i="1"/>
  <c r="Q649" i="1"/>
  <c r="P641" i="1"/>
  <c r="O650" i="1"/>
  <c r="N650" i="1"/>
  <c r="O632" i="1"/>
  <c r="M242" i="1"/>
  <c r="K652" i="1"/>
  <c r="O641" i="1"/>
  <c r="N632" i="1"/>
  <c r="L242" i="1"/>
  <c r="L652" i="1"/>
  <c r="O651" i="1"/>
  <c r="N641" i="1"/>
  <c r="K242" i="1"/>
  <c r="N639" i="1"/>
  <c r="J242" i="1"/>
  <c r="B243" i="1"/>
  <c r="A243" i="1"/>
  <c r="Q638" i="1"/>
  <c r="L638" i="1"/>
  <c r="K638" i="1"/>
  <c r="R637" i="1"/>
  <c r="J637" i="1"/>
  <c r="B639" i="1"/>
  <c r="P649" i="1"/>
  <c r="R636" i="1"/>
  <c r="N243" i="1"/>
  <c r="O243" i="1"/>
  <c r="R655" i="1"/>
  <c r="Q648" i="1"/>
  <c r="Q636" i="1"/>
  <c r="M243" i="1"/>
  <c r="P636" i="1"/>
  <c r="L243" i="1"/>
  <c r="R638" i="1"/>
  <c r="K243" i="1"/>
  <c r="L648" i="1"/>
  <c r="Q654" i="1"/>
  <c r="J243" i="1"/>
  <c r="P654" i="1"/>
  <c r="J646" i="1"/>
  <c r="Q633" i="1"/>
  <c r="P242" i="1"/>
  <c r="Q655" i="1"/>
  <c r="M648" i="1"/>
  <c r="P655" i="1"/>
  <c r="O636" i="1"/>
  <c r="N652" i="1"/>
  <c r="R643" i="1"/>
  <c r="Q632" i="1"/>
  <c r="O242" i="1"/>
  <c r="J639" i="1"/>
  <c r="K637" i="1"/>
  <c r="K648" i="1"/>
  <c r="N635" i="1"/>
  <c r="M652" i="1"/>
  <c r="Q643" i="1"/>
  <c r="P632" i="1"/>
  <c r="J648" i="1"/>
  <c r="N636" i="1"/>
  <c r="M632" i="1"/>
  <c r="O655" i="1"/>
  <c r="R647" i="1"/>
  <c r="M636" i="1"/>
  <c r="L632" i="1"/>
  <c r="N655" i="1"/>
  <c r="Q647" i="1"/>
  <c r="M641" i="1"/>
  <c r="J636" i="1"/>
  <c r="K632" i="1"/>
  <c r="M655" i="1"/>
  <c r="P647" i="1"/>
  <c r="R635" i="1"/>
  <c r="J632" i="1"/>
  <c r="L655" i="1"/>
  <c r="O647" i="1"/>
  <c r="M639" i="1"/>
  <c r="Q635" i="1"/>
  <c r="J655" i="1"/>
  <c r="N647" i="1"/>
  <c r="L639" i="1"/>
  <c r="P635" i="1"/>
  <c r="R654" i="1"/>
  <c r="K650" i="1"/>
  <c r="M647" i="1"/>
  <c r="K639" i="1"/>
  <c r="O635" i="1"/>
  <c r="J647" i="1"/>
  <c r="M635" i="1"/>
  <c r="R646" i="1"/>
  <c r="L635" i="1"/>
  <c r="Q646" i="1"/>
  <c r="J635" i="1"/>
  <c r="Q653" i="1"/>
  <c r="M649" i="1"/>
  <c r="P646" i="1"/>
  <c r="R634" i="1"/>
  <c r="A648" i="1"/>
  <c r="Q652" i="1"/>
  <c r="L649" i="1"/>
  <c r="O646" i="1"/>
  <c r="Q634" i="1"/>
  <c r="B647" i="1"/>
  <c r="P652" i="1"/>
  <c r="K649" i="1"/>
  <c r="N646" i="1"/>
  <c r="L637" i="1"/>
  <c r="P634" i="1"/>
  <c r="K647" i="1"/>
  <c r="O654" i="1"/>
  <c r="N654" i="1"/>
  <c r="A647" i="1"/>
  <c r="O652" i="1"/>
  <c r="J649" i="1"/>
  <c r="M646" i="1"/>
  <c r="O634" i="1"/>
  <c r="B646" i="1"/>
  <c r="R648" i="1"/>
  <c r="K646" i="1"/>
  <c r="P643" i="1"/>
  <c r="O645" i="1"/>
  <c r="M643" i="1"/>
  <c r="K641" i="1"/>
  <c r="N634" i="1"/>
  <c r="A645" i="1"/>
  <c r="M654" i="1"/>
  <c r="N645" i="1"/>
  <c r="L643" i="1"/>
  <c r="J641" i="1"/>
  <c r="M634" i="1"/>
  <c r="B641" i="1"/>
  <c r="L654" i="1"/>
  <c r="J652" i="1"/>
  <c r="M645" i="1"/>
  <c r="K643" i="1"/>
  <c r="R640" i="1"/>
  <c r="P638" i="1"/>
  <c r="L634" i="1"/>
  <c r="A641" i="1"/>
  <c r="K654" i="1"/>
  <c r="R651" i="1"/>
  <c r="L645" i="1"/>
  <c r="J643" i="1"/>
  <c r="Q640" i="1"/>
  <c r="O638" i="1"/>
  <c r="K634" i="1"/>
  <c r="B640" i="1"/>
  <c r="J654" i="1"/>
  <c r="Q651" i="1"/>
  <c r="O649" i="1"/>
  <c r="K645" i="1"/>
  <c r="R642" i="1"/>
  <c r="P640" i="1"/>
  <c r="N638" i="1"/>
  <c r="L636" i="1"/>
  <c r="J634" i="1"/>
  <c r="A640" i="1"/>
  <c r="R653" i="1"/>
  <c r="P651" i="1"/>
  <c r="N649" i="1"/>
  <c r="J645" i="1"/>
  <c r="Q642" i="1"/>
  <c r="O640" i="1"/>
  <c r="M638" i="1"/>
  <c r="K636" i="1"/>
  <c r="R633" i="1"/>
  <c r="R645" i="1"/>
  <c r="O643" i="1"/>
  <c r="R644" i="1"/>
  <c r="P642" i="1"/>
  <c r="N640" i="1"/>
  <c r="P653" i="1"/>
  <c r="O653" i="1"/>
  <c r="P644" i="1"/>
  <c r="N642" i="1"/>
  <c r="L640" i="1"/>
  <c r="J638" i="1"/>
  <c r="O633" i="1"/>
  <c r="N653" i="1"/>
  <c r="L651" i="1"/>
  <c r="O644" i="1"/>
  <c r="M642" i="1"/>
  <c r="K640" i="1"/>
  <c r="N633" i="1"/>
  <c r="M653" i="1"/>
  <c r="K651" i="1"/>
  <c r="N644" i="1"/>
  <c r="L642" i="1"/>
  <c r="J640" i="1"/>
  <c r="Q637" i="1"/>
  <c r="M633" i="1"/>
  <c r="A650" i="1"/>
  <c r="K653" i="1"/>
  <c r="R650" i="1"/>
  <c r="P648" i="1"/>
  <c r="L644" i="1"/>
  <c r="J642" i="1"/>
  <c r="Q639" i="1"/>
  <c r="O637" i="1"/>
  <c r="J653" i="1"/>
  <c r="Q650" i="1"/>
  <c r="O648" i="1"/>
  <c r="J633" i="1"/>
  <c r="Q645" i="1"/>
  <c r="P645" i="1"/>
  <c r="N643" i="1"/>
  <c r="L641" i="1"/>
  <c r="Q644" i="1"/>
  <c r="O642" i="1"/>
  <c r="P633" i="1"/>
  <c r="A651" i="1"/>
  <c r="B650" i="1"/>
  <c r="L653" i="1"/>
  <c r="M644" i="1"/>
  <c r="K642" i="1"/>
  <c r="R639" i="1"/>
  <c r="P637" i="1"/>
  <c r="L633" i="1"/>
  <c r="B649" i="1"/>
  <c r="K633" i="1"/>
  <c r="K644" i="1"/>
  <c r="R641" i="1"/>
  <c r="P639" i="1"/>
  <c r="N637" i="1"/>
  <c r="B648" i="1"/>
  <c r="K655" i="1"/>
  <c r="R652" i="1"/>
  <c r="J644" i="1"/>
  <c r="O639" i="1"/>
  <c r="M637" i="1"/>
  <c r="K635" i="1"/>
  <c r="R632" i="1"/>
  <c r="B636" i="1"/>
  <c r="B638" i="1"/>
  <c r="B637" i="1"/>
  <c r="B654" i="1"/>
  <c r="B643" i="1"/>
  <c r="A653" i="1"/>
  <c r="A633" i="1"/>
  <c r="A644" i="1"/>
  <c r="B652" i="1"/>
  <c r="B642" i="1"/>
  <c r="B632" i="1"/>
  <c r="B655" i="1"/>
  <c r="B635" i="1"/>
  <c r="B634" i="1"/>
  <c r="J631" i="1" l="1"/>
  <c r="K631" i="1"/>
  <c r="L631" i="1"/>
  <c r="M631" i="1"/>
  <c r="N631" i="1"/>
  <c r="O631" i="1"/>
  <c r="P631" i="1"/>
  <c r="Q631" i="1"/>
  <c r="R631" i="1"/>
  <c r="A631" i="1"/>
  <c r="B631" i="1"/>
  <c r="J1617" i="1"/>
  <c r="K1617" i="1"/>
  <c r="L1617" i="1"/>
  <c r="M1617" i="1"/>
  <c r="N1617" i="1"/>
  <c r="O1617" i="1"/>
  <c r="P1617" i="1"/>
  <c r="Q1617" i="1"/>
  <c r="R1617" i="1"/>
  <c r="A1617" i="1"/>
  <c r="B1617" i="1"/>
  <c r="C189" i="1" l="1"/>
  <c r="J189" i="1" s="1"/>
  <c r="J188" i="1"/>
  <c r="K188" i="1"/>
  <c r="L188" i="1"/>
  <c r="M188" i="1"/>
  <c r="N188" i="1"/>
  <c r="O188" i="1"/>
  <c r="P188" i="1"/>
  <c r="Q188" i="1"/>
  <c r="R188" i="1"/>
  <c r="A188" i="1"/>
  <c r="B188" i="1"/>
  <c r="R864" i="1"/>
  <c r="Q864" i="1"/>
  <c r="P864" i="1"/>
  <c r="O864" i="1"/>
  <c r="N864" i="1"/>
  <c r="M864" i="1"/>
  <c r="L864" i="1"/>
  <c r="K864" i="1"/>
  <c r="J864" i="1"/>
  <c r="B189" i="1" l="1"/>
  <c r="R189" i="1"/>
  <c r="Q189" i="1"/>
  <c r="P189" i="1"/>
  <c r="O189" i="1"/>
  <c r="N189" i="1"/>
  <c r="M189" i="1"/>
  <c r="L189" i="1"/>
  <c r="A189" i="1"/>
  <c r="C190" i="1"/>
  <c r="O190" i="1" s="1"/>
  <c r="K189" i="1"/>
  <c r="B864" i="1"/>
  <c r="A864" i="1"/>
  <c r="C1113" i="1"/>
  <c r="C1112" i="1"/>
  <c r="C1111" i="1"/>
  <c r="C1110" i="1"/>
  <c r="B1110" i="1" s="1"/>
  <c r="C1109" i="1"/>
  <c r="A1109" i="1" s="1"/>
  <c r="C1108" i="1"/>
  <c r="B1108" i="1" s="1"/>
  <c r="C1107" i="1"/>
  <c r="B1107" i="1" s="1"/>
  <c r="C1106" i="1"/>
  <c r="B1106" i="1" s="1"/>
  <c r="C1105" i="1"/>
  <c r="C1104" i="1"/>
  <c r="C1103" i="1"/>
  <c r="C1102" i="1"/>
  <c r="B1102" i="1" s="1"/>
  <c r="C1101" i="1"/>
  <c r="A1101" i="1" s="1"/>
  <c r="C1100" i="1"/>
  <c r="B1100" i="1" s="1"/>
  <c r="C1099" i="1"/>
  <c r="B1099" i="1" s="1"/>
  <c r="C1098" i="1"/>
  <c r="B1098" i="1" s="1"/>
  <c r="C1097" i="1"/>
  <c r="C1096" i="1"/>
  <c r="C1095" i="1"/>
  <c r="C1094" i="1"/>
  <c r="A1094" i="1" s="1"/>
  <c r="C1093" i="1"/>
  <c r="A1093" i="1" s="1"/>
  <c r="C1092" i="1"/>
  <c r="B1092" i="1" s="1"/>
  <c r="C1091" i="1"/>
  <c r="B1091" i="1" s="1"/>
  <c r="C1090" i="1"/>
  <c r="B1090" i="1" s="1"/>
  <c r="C1089" i="1"/>
  <c r="C1088" i="1"/>
  <c r="C1087" i="1"/>
  <c r="C1086" i="1"/>
  <c r="B1086" i="1" s="1"/>
  <c r="C1085" i="1"/>
  <c r="A1085" i="1" s="1"/>
  <c r="C1084" i="1"/>
  <c r="B1084" i="1" s="1"/>
  <c r="C1083" i="1"/>
  <c r="B1083" i="1" s="1"/>
  <c r="C1082" i="1"/>
  <c r="B1082" i="1" s="1"/>
  <c r="C1081" i="1"/>
  <c r="C1080" i="1"/>
  <c r="C1079" i="1"/>
  <c r="C1078" i="1"/>
  <c r="A1078" i="1" s="1"/>
  <c r="C1077" i="1"/>
  <c r="A1077" i="1" s="1"/>
  <c r="C1076" i="1"/>
  <c r="B1076" i="1" s="1"/>
  <c r="C1075" i="1"/>
  <c r="B1075" i="1" s="1"/>
  <c r="C1074" i="1"/>
  <c r="B1074" i="1" s="1"/>
  <c r="C1073" i="1"/>
  <c r="C1072" i="1"/>
  <c r="C1071" i="1"/>
  <c r="C1070" i="1"/>
  <c r="B1070" i="1" s="1"/>
  <c r="C1069" i="1"/>
  <c r="A1069" i="1" s="1"/>
  <c r="C1068" i="1"/>
  <c r="B1068" i="1" s="1"/>
  <c r="C1067" i="1"/>
  <c r="B1067" i="1" s="1"/>
  <c r="C1066" i="1"/>
  <c r="B1066" i="1" s="1"/>
  <c r="C1065" i="1"/>
  <c r="C1064" i="1"/>
  <c r="C1063" i="1"/>
  <c r="C1062" i="1"/>
  <c r="B1062" i="1" s="1"/>
  <c r="C1061" i="1"/>
  <c r="A1061" i="1" s="1"/>
  <c r="C1060" i="1"/>
  <c r="B1060" i="1" s="1"/>
  <c r="C1059" i="1"/>
  <c r="B1059" i="1" s="1"/>
  <c r="C1058" i="1"/>
  <c r="B1058" i="1" s="1"/>
  <c r="C1057" i="1"/>
  <c r="C1056" i="1"/>
  <c r="C1055" i="1"/>
  <c r="C1054" i="1"/>
  <c r="B1054" i="1" s="1"/>
  <c r="C1053" i="1"/>
  <c r="A1053" i="1" s="1"/>
  <c r="C1052" i="1"/>
  <c r="B1052" i="1" s="1"/>
  <c r="C1051" i="1"/>
  <c r="B1051" i="1" s="1"/>
  <c r="C1050" i="1"/>
  <c r="B1050" i="1" s="1"/>
  <c r="C1049" i="1"/>
  <c r="C1048" i="1"/>
  <c r="C1047" i="1"/>
  <c r="C1046" i="1"/>
  <c r="B1046" i="1" s="1"/>
  <c r="C1045" i="1"/>
  <c r="A1045" i="1" s="1"/>
  <c r="C1044" i="1"/>
  <c r="B1044" i="1" s="1"/>
  <c r="C1043" i="1"/>
  <c r="B1043" i="1" s="1"/>
  <c r="C1042" i="1"/>
  <c r="B1042" i="1" s="1"/>
  <c r="C1041" i="1"/>
  <c r="C1040" i="1"/>
  <c r="C1039" i="1"/>
  <c r="C1038" i="1"/>
  <c r="A1038" i="1" s="1"/>
  <c r="C1037" i="1"/>
  <c r="A1037" i="1" s="1"/>
  <c r="C1036" i="1"/>
  <c r="B1036" i="1" s="1"/>
  <c r="C1035" i="1"/>
  <c r="B1035" i="1" s="1"/>
  <c r="C1034" i="1"/>
  <c r="B1034" i="1" s="1"/>
  <c r="C1033" i="1"/>
  <c r="C1032" i="1"/>
  <c r="C1031" i="1"/>
  <c r="C1030" i="1"/>
  <c r="B1030" i="1" s="1"/>
  <c r="C1029" i="1"/>
  <c r="A1029" i="1" s="1"/>
  <c r="C1028" i="1"/>
  <c r="B1028" i="1" s="1"/>
  <c r="C1027" i="1"/>
  <c r="B1027" i="1" s="1"/>
  <c r="C1026" i="1"/>
  <c r="B1026" i="1" s="1"/>
  <c r="C1025" i="1"/>
  <c r="C1024" i="1"/>
  <c r="C1023" i="1"/>
  <c r="C1022" i="1"/>
  <c r="C1021" i="1"/>
  <c r="A1021" i="1" s="1"/>
  <c r="C1020" i="1"/>
  <c r="B1020" i="1" s="1"/>
  <c r="C1019" i="1"/>
  <c r="B1019" i="1" s="1"/>
  <c r="C1018" i="1"/>
  <c r="B1018" i="1" s="1"/>
  <c r="C1017" i="1"/>
  <c r="C1016" i="1"/>
  <c r="C1015" i="1"/>
  <c r="C1014" i="1"/>
  <c r="B1014" i="1" s="1"/>
  <c r="C1013" i="1"/>
  <c r="A1013" i="1" s="1"/>
  <c r="C1012" i="1"/>
  <c r="B1012" i="1" s="1"/>
  <c r="C1011" i="1"/>
  <c r="B1011" i="1" s="1"/>
  <c r="C1010" i="1"/>
  <c r="B1010" i="1" s="1"/>
  <c r="C1009" i="1"/>
  <c r="C1008" i="1"/>
  <c r="C1007" i="1"/>
  <c r="C1006" i="1"/>
  <c r="B1006" i="1" s="1"/>
  <c r="C1005" i="1"/>
  <c r="A1005" i="1" s="1"/>
  <c r="C1004" i="1"/>
  <c r="B1004" i="1" s="1"/>
  <c r="C1003" i="1"/>
  <c r="B1003" i="1" s="1"/>
  <c r="C1002" i="1"/>
  <c r="B1002" i="1" s="1"/>
  <c r="C1001" i="1"/>
  <c r="C1000" i="1"/>
  <c r="C999" i="1"/>
  <c r="C998" i="1"/>
  <c r="A998" i="1" s="1"/>
  <c r="C997" i="1"/>
  <c r="A997" i="1" s="1"/>
  <c r="C996" i="1"/>
  <c r="B996" i="1" s="1"/>
  <c r="C995" i="1"/>
  <c r="B995" i="1" s="1"/>
  <c r="C994" i="1"/>
  <c r="B994" i="1" s="1"/>
  <c r="C993" i="1"/>
  <c r="C992" i="1"/>
  <c r="A992" i="1" s="1"/>
  <c r="C991" i="1"/>
  <c r="C990" i="1"/>
  <c r="B990" i="1" s="1"/>
  <c r="C989" i="1"/>
  <c r="A989" i="1" s="1"/>
  <c r="C988" i="1"/>
  <c r="B988" i="1" s="1"/>
  <c r="C987" i="1"/>
  <c r="B987" i="1" s="1"/>
  <c r="C986" i="1"/>
  <c r="B986" i="1" s="1"/>
  <c r="C985" i="1"/>
  <c r="C984" i="1"/>
  <c r="C983" i="1"/>
  <c r="C982" i="1"/>
  <c r="B982" i="1" s="1"/>
  <c r="C981" i="1"/>
  <c r="A981" i="1" s="1"/>
  <c r="C980" i="1"/>
  <c r="B980" i="1" s="1"/>
  <c r="C979" i="1"/>
  <c r="B979" i="1" s="1"/>
  <c r="C978" i="1"/>
  <c r="B978" i="1" s="1"/>
  <c r="C977" i="1"/>
  <c r="C976" i="1"/>
  <c r="C975" i="1"/>
  <c r="C974" i="1"/>
  <c r="C973" i="1"/>
  <c r="A973" i="1" s="1"/>
  <c r="C972" i="1"/>
  <c r="B972" i="1" s="1"/>
  <c r="C971" i="1"/>
  <c r="B971" i="1" s="1"/>
  <c r="C970" i="1"/>
  <c r="B970" i="1" s="1"/>
  <c r="C969" i="1"/>
  <c r="C968" i="1"/>
  <c r="C967" i="1"/>
  <c r="C966" i="1"/>
  <c r="A966" i="1" s="1"/>
  <c r="C965" i="1"/>
  <c r="A965" i="1" s="1"/>
  <c r="C964" i="1"/>
  <c r="B964" i="1" s="1"/>
  <c r="C963" i="1"/>
  <c r="B963" i="1" s="1"/>
  <c r="C962" i="1"/>
  <c r="B962" i="1" s="1"/>
  <c r="C961" i="1"/>
  <c r="C960" i="1"/>
  <c r="C959" i="1"/>
  <c r="C958" i="1"/>
  <c r="B958" i="1" s="1"/>
  <c r="C957" i="1"/>
  <c r="A957" i="1" s="1"/>
  <c r="C956" i="1"/>
  <c r="B956" i="1" s="1"/>
  <c r="C955" i="1"/>
  <c r="B955" i="1" s="1"/>
  <c r="C954" i="1"/>
  <c r="B954" i="1" s="1"/>
  <c r="C953" i="1"/>
  <c r="C952" i="1"/>
  <c r="C951" i="1"/>
  <c r="C950" i="1"/>
  <c r="B950" i="1" s="1"/>
  <c r="C949" i="1"/>
  <c r="A949" i="1" s="1"/>
  <c r="C948" i="1"/>
  <c r="B948" i="1" s="1"/>
  <c r="C947" i="1"/>
  <c r="B947" i="1" s="1"/>
  <c r="C946" i="1"/>
  <c r="B946" i="1" s="1"/>
  <c r="C945" i="1"/>
  <c r="C944" i="1"/>
  <c r="A944" i="1" s="1"/>
  <c r="C943" i="1"/>
  <c r="C942" i="1"/>
  <c r="C941" i="1"/>
  <c r="A941" i="1" s="1"/>
  <c r="C940" i="1"/>
  <c r="B940" i="1" s="1"/>
  <c r="C939" i="1"/>
  <c r="B939" i="1" s="1"/>
  <c r="C938" i="1"/>
  <c r="B938" i="1" s="1"/>
  <c r="C937" i="1"/>
  <c r="C936" i="1"/>
  <c r="C935" i="1"/>
  <c r="C934" i="1"/>
  <c r="A934" i="1" s="1"/>
  <c r="C933" i="1"/>
  <c r="A933" i="1" s="1"/>
  <c r="C932" i="1"/>
  <c r="B932" i="1" s="1"/>
  <c r="C931" i="1"/>
  <c r="B931" i="1" s="1"/>
  <c r="C930" i="1"/>
  <c r="B930" i="1" s="1"/>
  <c r="C929" i="1"/>
  <c r="C928" i="1"/>
  <c r="C927" i="1"/>
  <c r="C926" i="1"/>
  <c r="C925" i="1"/>
  <c r="A925" i="1" s="1"/>
  <c r="C924" i="1"/>
  <c r="B924" i="1" s="1"/>
  <c r="C923" i="1"/>
  <c r="B923" i="1" s="1"/>
  <c r="C922" i="1"/>
  <c r="B922" i="1" s="1"/>
  <c r="C921" i="1"/>
  <c r="C920" i="1"/>
  <c r="C919" i="1"/>
  <c r="A919" i="1" s="1"/>
  <c r="C918" i="1"/>
  <c r="B918" i="1" s="1"/>
  <c r="C917" i="1"/>
  <c r="A917" i="1" s="1"/>
  <c r="C916" i="1"/>
  <c r="B916" i="1" s="1"/>
  <c r="C915" i="1"/>
  <c r="B915" i="1" s="1"/>
  <c r="C914" i="1"/>
  <c r="B914" i="1" s="1"/>
  <c r="C913" i="1"/>
  <c r="C912" i="1"/>
  <c r="A912" i="1" s="1"/>
  <c r="C911" i="1"/>
  <c r="A911" i="1" s="1"/>
  <c r="C910" i="1"/>
  <c r="B910" i="1" s="1"/>
  <c r="C909" i="1"/>
  <c r="A909" i="1" s="1"/>
  <c r="C908" i="1"/>
  <c r="B908" i="1" s="1"/>
  <c r="C907" i="1"/>
  <c r="B907" i="1" s="1"/>
  <c r="C906" i="1"/>
  <c r="B906" i="1" s="1"/>
  <c r="C905" i="1"/>
  <c r="C904" i="1"/>
  <c r="C903" i="1"/>
  <c r="A903" i="1" s="1"/>
  <c r="C902" i="1"/>
  <c r="C901" i="1"/>
  <c r="A901" i="1" s="1"/>
  <c r="C900" i="1"/>
  <c r="B900" i="1" s="1"/>
  <c r="C899" i="1"/>
  <c r="B899" i="1" s="1"/>
  <c r="C898" i="1"/>
  <c r="B898" i="1" s="1"/>
  <c r="C897" i="1"/>
  <c r="C896" i="1"/>
  <c r="A896" i="1" s="1"/>
  <c r="C895" i="1"/>
  <c r="A895" i="1" s="1"/>
  <c r="C894" i="1"/>
  <c r="B894" i="1" s="1"/>
  <c r="C893" i="1"/>
  <c r="A893" i="1" s="1"/>
  <c r="C892" i="1"/>
  <c r="B892" i="1" s="1"/>
  <c r="C891" i="1"/>
  <c r="B891" i="1" s="1"/>
  <c r="C890" i="1"/>
  <c r="B890" i="1" s="1"/>
  <c r="C889" i="1"/>
  <c r="C888" i="1"/>
  <c r="C887" i="1"/>
  <c r="A887" i="1" s="1"/>
  <c r="C886" i="1"/>
  <c r="C885" i="1"/>
  <c r="A885" i="1" s="1"/>
  <c r="C884" i="1"/>
  <c r="B884" i="1" s="1"/>
  <c r="C883" i="1"/>
  <c r="B883" i="1" s="1"/>
  <c r="C882" i="1"/>
  <c r="B882" i="1" s="1"/>
  <c r="C881" i="1"/>
  <c r="C880" i="1"/>
  <c r="C879" i="1"/>
  <c r="A879" i="1" s="1"/>
  <c r="C878" i="1"/>
  <c r="B878" i="1" s="1"/>
  <c r="C877" i="1"/>
  <c r="A877" i="1" s="1"/>
  <c r="C876" i="1"/>
  <c r="B876" i="1" s="1"/>
  <c r="C875" i="1"/>
  <c r="B875" i="1" s="1"/>
  <c r="C874" i="1"/>
  <c r="B874" i="1" s="1"/>
  <c r="C873" i="1"/>
  <c r="C872" i="1"/>
  <c r="C871" i="1"/>
  <c r="A871" i="1" s="1"/>
  <c r="C870" i="1"/>
  <c r="B870" i="1" s="1"/>
  <c r="C869" i="1"/>
  <c r="A869" i="1" s="1"/>
  <c r="C868" i="1"/>
  <c r="B868" i="1" s="1"/>
  <c r="C867" i="1"/>
  <c r="B867" i="1" s="1"/>
  <c r="C866" i="1"/>
  <c r="B866" i="1" s="1"/>
  <c r="C865" i="1"/>
  <c r="R278" i="1"/>
  <c r="Q278" i="1"/>
  <c r="P278" i="1"/>
  <c r="O278" i="1"/>
  <c r="N278" i="1"/>
  <c r="M278" i="1"/>
  <c r="L278" i="1"/>
  <c r="K278" i="1"/>
  <c r="J278" i="1"/>
  <c r="B278" i="1"/>
  <c r="A278" i="1"/>
  <c r="C301" i="1"/>
  <c r="O301" i="1" s="1"/>
  <c r="C300" i="1"/>
  <c r="O300" i="1" s="1"/>
  <c r="C299" i="1"/>
  <c r="P299" i="1" s="1"/>
  <c r="C298" i="1"/>
  <c r="Q298" i="1" s="1"/>
  <c r="C297" i="1"/>
  <c r="R297" i="1" s="1"/>
  <c r="C296" i="1"/>
  <c r="K296" i="1" s="1"/>
  <c r="C295" i="1"/>
  <c r="L295" i="1" s="1"/>
  <c r="C294" i="1"/>
  <c r="M294" i="1" s="1"/>
  <c r="C293" i="1"/>
  <c r="N293" i="1" s="1"/>
  <c r="C292" i="1"/>
  <c r="O292" i="1" s="1"/>
  <c r="C291" i="1"/>
  <c r="P291" i="1" s="1"/>
  <c r="C290" i="1"/>
  <c r="Q290" i="1" s="1"/>
  <c r="C289" i="1"/>
  <c r="R289" i="1" s="1"/>
  <c r="C288" i="1"/>
  <c r="K288" i="1" s="1"/>
  <c r="C287" i="1"/>
  <c r="L287" i="1" s="1"/>
  <c r="C286" i="1"/>
  <c r="M286" i="1" s="1"/>
  <c r="C285" i="1"/>
  <c r="N285" i="1" s="1"/>
  <c r="C284" i="1"/>
  <c r="O284" i="1" s="1"/>
  <c r="C283" i="1"/>
  <c r="P283" i="1" s="1"/>
  <c r="C282" i="1"/>
  <c r="Q282" i="1" s="1"/>
  <c r="C281" i="1"/>
  <c r="R281" i="1" s="1"/>
  <c r="C280" i="1"/>
  <c r="K280" i="1" s="1"/>
  <c r="C279" i="1"/>
  <c r="L279" i="1" s="1"/>
  <c r="R238" i="1"/>
  <c r="Q238" i="1"/>
  <c r="P238" i="1"/>
  <c r="O238" i="1"/>
  <c r="N238" i="1"/>
  <c r="M238" i="1"/>
  <c r="L238" i="1"/>
  <c r="K238" i="1"/>
  <c r="J238" i="1"/>
  <c r="B238" i="1"/>
  <c r="A238" i="1"/>
  <c r="C240" i="1"/>
  <c r="O240" i="1" s="1"/>
  <c r="C239" i="1"/>
  <c r="P239" i="1" s="1"/>
  <c r="C1704" i="1"/>
  <c r="C1705" i="1"/>
  <c r="C1706" i="1"/>
  <c r="C1707" i="1"/>
  <c r="C1708" i="1"/>
  <c r="C1709" i="1"/>
  <c r="C1710" i="1"/>
  <c r="C1711" i="1"/>
  <c r="C1712" i="1"/>
  <c r="C1713" i="1"/>
  <c r="C1714" i="1"/>
  <c r="C1715" i="1"/>
  <c r="C1716" i="1"/>
  <c r="C1717" i="1"/>
  <c r="C1718" i="1"/>
  <c r="C1719" i="1"/>
  <c r="M1719" i="1" s="1"/>
  <c r="C1720" i="1"/>
  <c r="B1720" i="1" s="1"/>
  <c r="C1721" i="1"/>
  <c r="L1721" i="1" s="1"/>
  <c r="C1722" i="1"/>
  <c r="A1722" i="1" s="1"/>
  <c r="C1723" i="1"/>
  <c r="R1723" i="1" s="1"/>
  <c r="C1724" i="1"/>
  <c r="R1724" i="1" s="1"/>
  <c r="C1725" i="1"/>
  <c r="J1725" i="1" s="1"/>
  <c r="C1726" i="1"/>
  <c r="K1726" i="1" s="1"/>
  <c r="C1727" i="1"/>
  <c r="Q1727" i="1" s="1"/>
  <c r="C1728" i="1"/>
  <c r="A1728" i="1" s="1"/>
  <c r="C1729" i="1"/>
  <c r="R1729" i="1" s="1"/>
  <c r="C1730" i="1"/>
  <c r="J1730" i="1" s="1"/>
  <c r="C1731" i="1"/>
  <c r="B1731" i="1" s="1"/>
  <c r="C1732" i="1"/>
  <c r="R1732" i="1" s="1"/>
  <c r="C1733" i="1"/>
  <c r="B1733" i="1" s="1"/>
  <c r="C1734" i="1"/>
  <c r="A1734" i="1" s="1"/>
  <c r="C1735" i="1"/>
  <c r="J1735" i="1" s="1"/>
  <c r="C1736" i="1"/>
  <c r="O1736" i="1" s="1"/>
  <c r="C1737" i="1"/>
  <c r="R1737" i="1" s="1"/>
  <c r="C1738" i="1"/>
  <c r="B1738" i="1" s="1"/>
  <c r="C1739" i="1"/>
  <c r="B1739" i="1" s="1"/>
  <c r="C1740" i="1"/>
  <c r="C1741" i="1"/>
  <c r="N1741" i="1" s="1"/>
  <c r="C1742" i="1"/>
  <c r="R1742" i="1" s="1"/>
  <c r="C1743" i="1"/>
  <c r="A1743" i="1" s="1"/>
  <c r="C1744" i="1"/>
  <c r="Q1744" i="1" s="1"/>
  <c r="C1745" i="1"/>
  <c r="O1745" i="1" s="1"/>
  <c r="C1746" i="1"/>
  <c r="K1746" i="1" s="1"/>
  <c r="C1747" i="1"/>
  <c r="R1747" i="1" s="1"/>
  <c r="C1748" i="1"/>
  <c r="A1748" i="1" s="1"/>
  <c r="C1749" i="1"/>
  <c r="A1749" i="1" s="1"/>
  <c r="C1750" i="1"/>
  <c r="B1750" i="1" s="1"/>
  <c r="C1751" i="1"/>
  <c r="J1751" i="1" s="1"/>
  <c r="C1752" i="1"/>
  <c r="R1752" i="1" s="1"/>
  <c r="C1753" i="1"/>
  <c r="R1753" i="1" s="1"/>
  <c r="C1754" i="1"/>
  <c r="R1754" i="1" s="1"/>
  <c r="C1755" i="1"/>
  <c r="R1755" i="1" s="1"/>
  <c r="C1756" i="1"/>
  <c r="A1756" i="1" s="1"/>
  <c r="C1757" i="1"/>
  <c r="R1757" i="1" s="1"/>
  <c r="C1758" i="1"/>
  <c r="M1758" i="1" s="1"/>
  <c r="C1759" i="1"/>
  <c r="R1759" i="1" s="1"/>
  <c r="C1760" i="1"/>
  <c r="P1760" i="1" s="1"/>
  <c r="C1761" i="1"/>
  <c r="P1761" i="1" s="1"/>
  <c r="C1762" i="1"/>
  <c r="B1762" i="1" s="1"/>
  <c r="C1763" i="1"/>
  <c r="N1763" i="1" s="1"/>
  <c r="C1764" i="1"/>
  <c r="R1764" i="1" s="1"/>
  <c r="C1765" i="1"/>
  <c r="R1765" i="1" s="1"/>
  <c r="C1766" i="1"/>
  <c r="R1766" i="1" s="1"/>
  <c r="C1767" i="1"/>
  <c r="P1767" i="1" s="1"/>
  <c r="C1768" i="1"/>
  <c r="R1768" i="1" s="1"/>
  <c r="C1769" i="1"/>
  <c r="R1769" i="1" s="1"/>
  <c r="C1770" i="1"/>
  <c r="M1770" i="1" s="1"/>
  <c r="C1771" i="1"/>
  <c r="R1771" i="1" s="1"/>
  <c r="C1772" i="1"/>
  <c r="A1772" i="1" s="1"/>
  <c r="C1773" i="1"/>
  <c r="Q1773" i="1" s="1"/>
  <c r="C1774" i="1"/>
  <c r="R1774" i="1" s="1"/>
  <c r="C1775" i="1"/>
  <c r="K1775" i="1" s="1"/>
  <c r="C1776" i="1"/>
  <c r="R1776" i="1" s="1"/>
  <c r="C1777" i="1"/>
  <c r="C1778" i="1"/>
  <c r="O1778" i="1" s="1"/>
  <c r="C1779" i="1"/>
  <c r="A1779" i="1" s="1"/>
  <c r="C1780" i="1"/>
  <c r="J1780" i="1" s="1"/>
  <c r="C1781" i="1"/>
  <c r="R1781" i="1" s="1"/>
  <c r="C1782" i="1"/>
  <c r="C1783" i="1"/>
  <c r="Q1783" i="1" s="1"/>
  <c r="C1784" i="1"/>
  <c r="P1784" i="1" s="1"/>
  <c r="C1785" i="1"/>
  <c r="Q1785" i="1" s="1"/>
  <c r="C1786" i="1"/>
  <c r="B1786" i="1" s="1"/>
  <c r="C1787" i="1"/>
  <c r="O1787" i="1" s="1"/>
  <c r="C1788" i="1"/>
  <c r="R1788" i="1" s="1"/>
  <c r="C1789" i="1"/>
  <c r="P1789" i="1" s="1"/>
  <c r="C1790" i="1"/>
  <c r="P1790" i="1" s="1"/>
  <c r="C1791" i="1"/>
  <c r="C1792" i="1"/>
  <c r="O1792" i="1" s="1"/>
  <c r="C1793" i="1"/>
  <c r="R1793" i="1" s="1"/>
  <c r="C1794" i="1"/>
  <c r="Q1794" i="1" s="1"/>
  <c r="C1795" i="1"/>
  <c r="O1795" i="1" s="1"/>
  <c r="C1796" i="1"/>
  <c r="Q1796" i="1" s="1"/>
  <c r="C1797" i="1"/>
  <c r="Q1797" i="1" s="1"/>
  <c r="C1798" i="1"/>
  <c r="C1799" i="1"/>
  <c r="Q1799" i="1" s="1"/>
  <c r="C1800" i="1"/>
  <c r="A1800" i="1" s="1"/>
  <c r="C1801" i="1"/>
  <c r="Q1801" i="1" s="1"/>
  <c r="C1802" i="1"/>
  <c r="Q1802" i="1" s="1"/>
  <c r="C1803" i="1"/>
  <c r="C1804" i="1"/>
  <c r="B1804" i="1" s="1"/>
  <c r="C1805" i="1"/>
  <c r="B1805" i="1" s="1"/>
  <c r="C1806" i="1"/>
  <c r="O1806" i="1" s="1"/>
  <c r="C1807" i="1"/>
  <c r="Q1807" i="1" s="1"/>
  <c r="C1808" i="1"/>
  <c r="A1808" i="1" s="1"/>
  <c r="C1809" i="1"/>
  <c r="L1809" i="1" s="1"/>
  <c r="C1810" i="1"/>
  <c r="R1810" i="1" s="1"/>
  <c r="C1811" i="1"/>
  <c r="B1811" i="1" s="1"/>
  <c r="C1812" i="1"/>
  <c r="N1812" i="1" s="1"/>
  <c r="C1813" i="1"/>
  <c r="A1813" i="1" s="1"/>
  <c r="C1814" i="1"/>
  <c r="M1814" i="1" s="1"/>
  <c r="C1815" i="1"/>
  <c r="R1815" i="1" s="1"/>
  <c r="C1816" i="1"/>
  <c r="B1816" i="1" s="1"/>
  <c r="C1817" i="1"/>
  <c r="N1817" i="1" s="1"/>
  <c r="C1818" i="1"/>
  <c r="C1819" i="1"/>
  <c r="K1819" i="1" s="1"/>
  <c r="C1820" i="1"/>
  <c r="C1821" i="1"/>
  <c r="R1821" i="1" s="1"/>
  <c r="C1822" i="1"/>
  <c r="B1822" i="1" s="1"/>
  <c r="C1823" i="1"/>
  <c r="R1823" i="1" s="1"/>
  <c r="C1824" i="1"/>
  <c r="B1824" i="1" s="1"/>
  <c r="C1825" i="1"/>
  <c r="R1825" i="1" s="1"/>
  <c r="C1826" i="1"/>
  <c r="R1826" i="1" s="1"/>
  <c r="C1827" i="1"/>
  <c r="A1827" i="1" s="1"/>
  <c r="C1828" i="1"/>
  <c r="R1828" i="1" s="1"/>
  <c r="C1829" i="1"/>
  <c r="O1829" i="1" s="1"/>
  <c r="C1830" i="1"/>
  <c r="R1830" i="1" s="1"/>
  <c r="C1831" i="1"/>
  <c r="P1831" i="1" s="1"/>
  <c r="C1832" i="1"/>
  <c r="R1832" i="1" s="1"/>
  <c r="C1833" i="1"/>
  <c r="R1833" i="1" s="1"/>
  <c r="C1834" i="1"/>
  <c r="R1834" i="1" s="1"/>
  <c r="C1835" i="1"/>
  <c r="A1835" i="1" s="1"/>
  <c r="C1836" i="1"/>
  <c r="Q1836" i="1" s="1"/>
  <c r="C1837" i="1"/>
  <c r="R1837" i="1" s="1"/>
  <c r="J1905" i="1"/>
  <c r="K1905" i="1"/>
  <c r="L1905" i="1"/>
  <c r="M1905" i="1"/>
  <c r="N1905" i="1"/>
  <c r="O1905" i="1"/>
  <c r="P1905" i="1"/>
  <c r="Q1905" i="1"/>
  <c r="R1905" i="1"/>
  <c r="B1905" i="1"/>
  <c r="A1905" i="1"/>
  <c r="E2" i="20"/>
  <c r="D2" i="20"/>
  <c r="B700" i="15"/>
  <c r="C431" i="1"/>
  <c r="A431" i="1" s="1"/>
  <c r="C432" i="1"/>
  <c r="L432" i="1" s="1"/>
  <c r="C433" i="1"/>
  <c r="O433" i="1" s="1"/>
  <c r="C434" i="1"/>
  <c r="R434" i="1" s="1"/>
  <c r="C435" i="1"/>
  <c r="L435" i="1" s="1"/>
  <c r="C436" i="1"/>
  <c r="J436" i="1" s="1"/>
  <c r="C437" i="1"/>
  <c r="P437" i="1" s="1"/>
  <c r="C438" i="1"/>
  <c r="R438" i="1" s="1"/>
  <c r="C439" i="1"/>
  <c r="R439" i="1" s="1"/>
  <c r="C440" i="1"/>
  <c r="R440" i="1" s="1"/>
  <c r="C441" i="1"/>
  <c r="M441" i="1" s="1"/>
  <c r="C442" i="1"/>
  <c r="K442" i="1" s="1"/>
  <c r="C443" i="1"/>
  <c r="P443" i="1" s="1"/>
  <c r="C444" i="1"/>
  <c r="R444" i="1" s="1"/>
  <c r="C445" i="1"/>
  <c r="N445" i="1" s="1"/>
  <c r="C446" i="1"/>
  <c r="R446" i="1" s="1"/>
  <c r="C447" i="1"/>
  <c r="P447" i="1" s="1"/>
  <c r="C448" i="1"/>
  <c r="P448" i="1" s="1"/>
  <c r="C449" i="1"/>
  <c r="B449" i="1" s="1"/>
  <c r="C450" i="1"/>
  <c r="P450" i="1" s="1"/>
  <c r="C451" i="1"/>
  <c r="L451" i="1" s="1"/>
  <c r="C452" i="1"/>
  <c r="K452" i="1" s="1"/>
  <c r="C430" i="1"/>
  <c r="K430" i="1" s="1"/>
  <c r="R429" i="1"/>
  <c r="Q429" i="1"/>
  <c r="P429" i="1"/>
  <c r="O429" i="1"/>
  <c r="N429" i="1"/>
  <c r="M429" i="1"/>
  <c r="L429" i="1"/>
  <c r="K429" i="1"/>
  <c r="J429" i="1"/>
  <c r="B429" i="1"/>
  <c r="A429" i="1"/>
  <c r="J1838" i="1"/>
  <c r="K1838" i="1"/>
  <c r="L1838" i="1"/>
  <c r="M1838" i="1"/>
  <c r="N1838" i="1"/>
  <c r="O1838" i="1"/>
  <c r="P1838" i="1"/>
  <c r="Q1838" i="1"/>
  <c r="R1838" i="1"/>
  <c r="J1839" i="1"/>
  <c r="K1839" i="1"/>
  <c r="L1839" i="1"/>
  <c r="M1839" i="1"/>
  <c r="N1839" i="1"/>
  <c r="O1839" i="1"/>
  <c r="P1839" i="1"/>
  <c r="Q1839" i="1"/>
  <c r="R1839" i="1"/>
  <c r="J1840" i="1"/>
  <c r="K1840" i="1"/>
  <c r="L1840" i="1"/>
  <c r="M1840" i="1"/>
  <c r="N1840" i="1"/>
  <c r="O1840" i="1"/>
  <c r="P1840" i="1"/>
  <c r="Q1840" i="1"/>
  <c r="R1840" i="1"/>
  <c r="A1838" i="1"/>
  <c r="B1838" i="1"/>
  <c r="A1839" i="1"/>
  <c r="B1839" i="1"/>
  <c r="A1840" i="1"/>
  <c r="B1840" i="1"/>
  <c r="J305" i="1"/>
  <c r="K305" i="1"/>
  <c r="L305" i="1"/>
  <c r="M305" i="1"/>
  <c r="N305" i="1"/>
  <c r="P305" i="1"/>
  <c r="Q305" i="1"/>
  <c r="R305" i="1"/>
  <c r="A305" i="1"/>
  <c r="B305" i="1"/>
  <c r="B48" i="18"/>
  <c r="O305" i="1" s="1"/>
  <c r="A190" i="1" l="1"/>
  <c r="B190" i="1"/>
  <c r="J190" i="1"/>
  <c r="K190" i="1"/>
  <c r="M295" i="1"/>
  <c r="L190" i="1"/>
  <c r="A1731" i="1"/>
  <c r="Q1732" i="1"/>
  <c r="A1732" i="1"/>
  <c r="A1771" i="1"/>
  <c r="A1811" i="1"/>
  <c r="Q1746" i="1"/>
  <c r="A955" i="1"/>
  <c r="L1804" i="1"/>
  <c r="Q1804" i="1"/>
  <c r="K1826" i="1"/>
  <c r="M190" i="1"/>
  <c r="N190" i="1"/>
  <c r="N1746" i="1"/>
  <c r="K1804" i="1"/>
  <c r="C191" i="1"/>
  <c r="R190" i="1"/>
  <c r="P190" i="1"/>
  <c r="Q190" i="1"/>
  <c r="N1732" i="1"/>
  <c r="O1732" i="1"/>
  <c r="Q1756" i="1"/>
  <c r="P1756" i="1"/>
  <c r="R1756" i="1"/>
  <c r="A922" i="1"/>
  <c r="A962" i="1"/>
  <c r="A1075" i="1"/>
  <c r="A923" i="1"/>
  <c r="O1724" i="1"/>
  <c r="A954" i="1"/>
  <c r="B1788" i="1"/>
  <c r="A963" i="1"/>
  <c r="A890" i="1"/>
  <c r="M1724" i="1"/>
  <c r="K1770" i="1"/>
  <c r="N1724" i="1"/>
  <c r="P1770" i="1"/>
  <c r="P1724" i="1"/>
  <c r="A1788" i="1"/>
  <c r="B1732" i="1"/>
  <c r="J1804" i="1"/>
  <c r="A978" i="1"/>
  <c r="A979" i="1"/>
  <c r="A995" i="1"/>
  <c r="A1002" i="1"/>
  <c r="A1003" i="1"/>
  <c r="A1034" i="1"/>
  <c r="M1804" i="1"/>
  <c r="N1804" i="1"/>
  <c r="O1804" i="1"/>
  <c r="P1804" i="1"/>
  <c r="A1035" i="1"/>
  <c r="A1042" i="1"/>
  <c r="A1043" i="1"/>
  <c r="A1058" i="1"/>
  <c r="A1724" i="1"/>
  <c r="A1059" i="1"/>
  <c r="K1724" i="1"/>
  <c r="B1764" i="1"/>
  <c r="O1836" i="1"/>
  <c r="A1082" i="1"/>
  <c r="R1804" i="1"/>
  <c r="A891" i="1"/>
  <c r="B1724" i="1"/>
  <c r="A898" i="1"/>
  <c r="J1724" i="1"/>
  <c r="A1764" i="1"/>
  <c r="N1836" i="1"/>
  <c r="A899" i="1"/>
  <c r="L1724" i="1"/>
  <c r="R1836" i="1"/>
  <c r="A1083" i="1"/>
  <c r="A1050" i="1"/>
  <c r="A986" i="1"/>
  <c r="A1066" i="1"/>
  <c r="A914" i="1"/>
  <c r="A987" i="1"/>
  <c r="A1067" i="1"/>
  <c r="A866" i="1"/>
  <c r="A915" i="1"/>
  <c r="A994" i="1"/>
  <c r="A1074" i="1"/>
  <c r="A971" i="1"/>
  <c r="A874" i="1"/>
  <c r="A930" i="1"/>
  <c r="A1010" i="1"/>
  <c r="A1090" i="1"/>
  <c r="A875" i="1"/>
  <c r="A931" i="1"/>
  <c r="A1011" i="1"/>
  <c r="A1091" i="1"/>
  <c r="A906" i="1"/>
  <c r="A938" i="1"/>
  <c r="A1018" i="1"/>
  <c r="A1098" i="1"/>
  <c r="A970" i="1"/>
  <c r="A882" i="1"/>
  <c r="A939" i="1"/>
  <c r="A1019" i="1"/>
  <c r="A1099" i="1"/>
  <c r="A1051" i="1"/>
  <c r="A883" i="1"/>
  <c r="A946" i="1"/>
  <c r="A1026" i="1"/>
  <c r="A1106" i="1"/>
  <c r="A907" i="1"/>
  <c r="A867" i="1"/>
  <c r="A947" i="1"/>
  <c r="A1027" i="1"/>
  <c r="A1107" i="1"/>
  <c r="Q886" i="1"/>
  <c r="P886" i="1"/>
  <c r="O886" i="1"/>
  <c r="N886" i="1"/>
  <c r="M886" i="1"/>
  <c r="L886" i="1"/>
  <c r="K886" i="1"/>
  <c r="R886" i="1"/>
  <c r="J886" i="1"/>
  <c r="Q902" i="1"/>
  <c r="P902" i="1"/>
  <c r="O902" i="1"/>
  <c r="N902" i="1"/>
  <c r="M902" i="1"/>
  <c r="L902" i="1"/>
  <c r="K902" i="1"/>
  <c r="R902" i="1"/>
  <c r="J902" i="1"/>
  <c r="Q926" i="1"/>
  <c r="P926" i="1"/>
  <c r="O926" i="1"/>
  <c r="M926" i="1"/>
  <c r="L926" i="1"/>
  <c r="R926" i="1"/>
  <c r="N926" i="1"/>
  <c r="K926" i="1"/>
  <c r="J926" i="1"/>
  <c r="Q942" i="1"/>
  <c r="P942" i="1"/>
  <c r="O942" i="1"/>
  <c r="M942" i="1"/>
  <c r="L942" i="1"/>
  <c r="J942" i="1"/>
  <c r="R942" i="1"/>
  <c r="N942" i="1"/>
  <c r="K942" i="1"/>
  <c r="Q974" i="1"/>
  <c r="P974" i="1"/>
  <c r="O974" i="1"/>
  <c r="M974" i="1"/>
  <c r="L974" i="1"/>
  <c r="R974" i="1"/>
  <c r="N974" i="1"/>
  <c r="K974" i="1"/>
  <c r="J974" i="1"/>
  <c r="M1022" i="1"/>
  <c r="L1022" i="1"/>
  <c r="K1022" i="1"/>
  <c r="R1022" i="1"/>
  <c r="J1022" i="1"/>
  <c r="Q1022" i="1"/>
  <c r="P1022" i="1"/>
  <c r="O1022" i="1"/>
  <c r="N1022" i="1"/>
  <c r="A886" i="1"/>
  <c r="A918" i="1"/>
  <c r="A950" i="1"/>
  <c r="A982" i="1"/>
  <c r="A1086" i="1"/>
  <c r="A1102" i="1"/>
  <c r="P871" i="1"/>
  <c r="N871" i="1"/>
  <c r="M871" i="1"/>
  <c r="L871" i="1"/>
  <c r="K871" i="1"/>
  <c r="R871" i="1"/>
  <c r="Q871" i="1"/>
  <c r="O871" i="1"/>
  <c r="J871" i="1"/>
  <c r="P879" i="1"/>
  <c r="O879" i="1"/>
  <c r="N879" i="1"/>
  <c r="M879" i="1"/>
  <c r="L879" i="1"/>
  <c r="K879" i="1"/>
  <c r="R879" i="1"/>
  <c r="J879" i="1"/>
  <c r="Q879" i="1"/>
  <c r="P887" i="1"/>
  <c r="O887" i="1"/>
  <c r="N887" i="1"/>
  <c r="M887" i="1"/>
  <c r="L887" i="1"/>
  <c r="K887" i="1"/>
  <c r="R887" i="1"/>
  <c r="J887" i="1"/>
  <c r="Q887" i="1"/>
  <c r="P895" i="1"/>
  <c r="O895" i="1"/>
  <c r="N895" i="1"/>
  <c r="M895" i="1"/>
  <c r="L895" i="1"/>
  <c r="K895" i="1"/>
  <c r="R895" i="1"/>
  <c r="J895" i="1"/>
  <c r="Q895" i="1"/>
  <c r="P903" i="1"/>
  <c r="O903" i="1"/>
  <c r="N903" i="1"/>
  <c r="M903" i="1"/>
  <c r="L903" i="1"/>
  <c r="K903" i="1"/>
  <c r="R903" i="1"/>
  <c r="J903" i="1"/>
  <c r="Q903" i="1"/>
  <c r="P911" i="1"/>
  <c r="O911" i="1"/>
  <c r="N911" i="1"/>
  <c r="M911" i="1"/>
  <c r="L911" i="1"/>
  <c r="K911" i="1"/>
  <c r="R911" i="1"/>
  <c r="J911" i="1"/>
  <c r="Q911" i="1"/>
  <c r="P919" i="1"/>
  <c r="O919" i="1"/>
  <c r="N919" i="1"/>
  <c r="L919" i="1"/>
  <c r="R919" i="1"/>
  <c r="Q919" i="1"/>
  <c r="M919" i="1"/>
  <c r="K919" i="1"/>
  <c r="J919" i="1"/>
  <c r="P927" i="1"/>
  <c r="O927" i="1"/>
  <c r="N927" i="1"/>
  <c r="L927" i="1"/>
  <c r="K927" i="1"/>
  <c r="Q927" i="1"/>
  <c r="M927" i="1"/>
  <c r="J927" i="1"/>
  <c r="R927" i="1"/>
  <c r="P935" i="1"/>
  <c r="O935" i="1"/>
  <c r="N935" i="1"/>
  <c r="L935" i="1"/>
  <c r="K935" i="1"/>
  <c r="R935" i="1"/>
  <c r="Q935" i="1"/>
  <c r="M935" i="1"/>
  <c r="J935" i="1"/>
  <c r="P943" i="1"/>
  <c r="O943" i="1"/>
  <c r="N943" i="1"/>
  <c r="L943" i="1"/>
  <c r="K943" i="1"/>
  <c r="R943" i="1"/>
  <c r="Q943" i="1"/>
  <c r="M943" i="1"/>
  <c r="J943" i="1"/>
  <c r="P951" i="1"/>
  <c r="O951" i="1"/>
  <c r="N951" i="1"/>
  <c r="L951" i="1"/>
  <c r="K951" i="1"/>
  <c r="M951" i="1"/>
  <c r="J951" i="1"/>
  <c r="R951" i="1"/>
  <c r="Q951" i="1"/>
  <c r="P959" i="1"/>
  <c r="O959" i="1"/>
  <c r="N959" i="1"/>
  <c r="L959" i="1"/>
  <c r="K959" i="1"/>
  <c r="R959" i="1"/>
  <c r="Q959" i="1"/>
  <c r="M959" i="1"/>
  <c r="J959" i="1"/>
  <c r="P967" i="1"/>
  <c r="O967" i="1"/>
  <c r="N967" i="1"/>
  <c r="L967" i="1"/>
  <c r="K967" i="1"/>
  <c r="R967" i="1"/>
  <c r="Q967" i="1"/>
  <c r="M967" i="1"/>
  <c r="J967" i="1"/>
  <c r="P975" i="1"/>
  <c r="O975" i="1"/>
  <c r="N975" i="1"/>
  <c r="L975" i="1"/>
  <c r="K975" i="1"/>
  <c r="J975" i="1"/>
  <c r="R975" i="1"/>
  <c r="Q975" i="1"/>
  <c r="M975" i="1"/>
  <c r="L983" i="1"/>
  <c r="K983" i="1"/>
  <c r="R983" i="1"/>
  <c r="J983" i="1"/>
  <c r="Q983" i="1"/>
  <c r="P983" i="1"/>
  <c r="N983" i="1"/>
  <c r="M983" i="1"/>
  <c r="O983" i="1"/>
  <c r="L991" i="1"/>
  <c r="K991" i="1"/>
  <c r="R991" i="1"/>
  <c r="J991" i="1"/>
  <c r="Q991" i="1"/>
  <c r="P991" i="1"/>
  <c r="O991" i="1"/>
  <c r="N991" i="1"/>
  <c r="M991" i="1"/>
  <c r="L999" i="1"/>
  <c r="K999" i="1"/>
  <c r="R999" i="1"/>
  <c r="J999" i="1"/>
  <c r="Q999" i="1"/>
  <c r="P999" i="1"/>
  <c r="O999" i="1"/>
  <c r="N999" i="1"/>
  <c r="M999" i="1"/>
  <c r="L1007" i="1"/>
  <c r="K1007" i="1"/>
  <c r="R1007" i="1"/>
  <c r="J1007" i="1"/>
  <c r="Q1007" i="1"/>
  <c r="P1007" i="1"/>
  <c r="O1007" i="1"/>
  <c r="N1007" i="1"/>
  <c r="M1007" i="1"/>
  <c r="L1015" i="1"/>
  <c r="K1015" i="1"/>
  <c r="R1015" i="1"/>
  <c r="J1015" i="1"/>
  <c r="Q1015" i="1"/>
  <c r="P1015" i="1"/>
  <c r="O1015" i="1"/>
  <c r="N1015" i="1"/>
  <c r="M1015" i="1"/>
  <c r="L1023" i="1"/>
  <c r="K1023" i="1"/>
  <c r="R1023" i="1"/>
  <c r="J1023" i="1"/>
  <c r="Q1023" i="1"/>
  <c r="P1023" i="1"/>
  <c r="O1023" i="1"/>
  <c r="N1023" i="1"/>
  <c r="M1023" i="1"/>
  <c r="L1031" i="1"/>
  <c r="K1031" i="1"/>
  <c r="R1031" i="1"/>
  <c r="J1031" i="1"/>
  <c r="Q1031" i="1"/>
  <c r="P1031" i="1"/>
  <c r="O1031" i="1"/>
  <c r="N1031" i="1"/>
  <c r="M1031" i="1"/>
  <c r="K1039" i="1"/>
  <c r="R1039" i="1"/>
  <c r="Q1039" i="1"/>
  <c r="P1039" i="1"/>
  <c r="M1039" i="1"/>
  <c r="L1039" i="1"/>
  <c r="J1039" i="1"/>
  <c r="O1039" i="1"/>
  <c r="N1039" i="1"/>
  <c r="L1047" i="1"/>
  <c r="K1047" i="1"/>
  <c r="R1047" i="1"/>
  <c r="J1047" i="1"/>
  <c r="Q1047" i="1"/>
  <c r="P1047" i="1"/>
  <c r="O1047" i="1"/>
  <c r="N1047" i="1"/>
  <c r="M1047" i="1"/>
  <c r="L1055" i="1"/>
  <c r="K1055" i="1"/>
  <c r="R1055" i="1"/>
  <c r="J1055" i="1"/>
  <c r="Q1055" i="1"/>
  <c r="P1055" i="1"/>
  <c r="O1055" i="1"/>
  <c r="N1055" i="1"/>
  <c r="M1055" i="1"/>
  <c r="L1063" i="1"/>
  <c r="K1063" i="1"/>
  <c r="R1063" i="1"/>
  <c r="J1063" i="1"/>
  <c r="Q1063" i="1"/>
  <c r="P1063" i="1"/>
  <c r="O1063" i="1"/>
  <c r="N1063" i="1"/>
  <c r="M1063" i="1"/>
  <c r="L1071" i="1"/>
  <c r="K1071" i="1"/>
  <c r="R1071" i="1"/>
  <c r="J1071" i="1"/>
  <c r="Q1071" i="1"/>
  <c r="P1071" i="1"/>
  <c r="O1071" i="1"/>
  <c r="M1071" i="1"/>
  <c r="N1071" i="1"/>
  <c r="L1079" i="1"/>
  <c r="K1079" i="1"/>
  <c r="R1079" i="1"/>
  <c r="J1079" i="1"/>
  <c r="Q1079" i="1"/>
  <c r="P1079" i="1"/>
  <c r="O1079" i="1"/>
  <c r="N1079" i="1"/>
  <c r="M1079" i="1"/>
  <c r="L1087" i="1"/>
  <c r="K1087" i="1"/>
  <c r="R1087" i="1"/>
  <c r="J1087" i="1"/>
  <c r="Q1087" i="1"/>
  <c r="P1087" i="1"/>
  <c r="O1087" i="1"/>
  <c r="N1087" i="1"/>
  <c r="M1087" i="1"/>
  <c r="L1095" i="1"/>
  <c r="K1095" i="1"/>
  <c r="R1095" i="1"/>
  <c r="J1095" i="1"/>
  <c r="Q1095" i="1"/>
  <c r="P1095" i="1"/>
  <c r="O1095" i="1"/>
  <c r="N1095" i="1"/>
  <c r="M1095" i="1"/>
  <c r="L1103" i="1"/>
  <c r="K1103" i="1"/>
  <c r="R1103" i="1"/>
  <c r="J1103" i="1"/>
  <c r="Q1103" i="1"/>
  <c r="P1103" i="1"/>
  <c r="O1103" i="1"/>
  <c r="N1103" i="1"/>
  <c r="M1103" i="1"/>
  <c r="L1111" i="1"/>
  <c r="K1111" i="1"/>
  <c r="R1111" i="1"/>
  <c r="J1111" i="1"/>
  <c r="Q1111" i="1"/>
  <c r="P1111" i="1"/>
  <c r="O1111" i="1"/>
  <c r="N1111" i="1"/>
  <c r="M1111" i="1"/>
  <c r="B886" i="1"/>
  <c r="B902" i="1"/>
  <c r="B926" i="1"/>
  <c r="B934" i="1"/>
  <c r="B942" i="1"/>
  <c r="B966" i="1"/>
  <c r="B974" i="1"/>
  <c r="B998" i="1"/>
  <c r="B1022" i="1"/>
  <c r="B1038" i="1"/>
  <c r="B1078" i="1"/>
  <c r="B1094" i="1"/>
  <c r="O888" i="1"/>
  <c r="N888" i="1"/>
  <c r="M888" i="1"/>
  <c r="L888" i="1"/>
  <c r="K888" i="1"/>
  <c r="R888" i="1"/>
  <c r="J888" i="1"/>
  <c r="Q888" i="1"/>
  <c r="P888" i="1"/>
  <c r="O920" i="1"/>
  <c r="N920" i="1"/>
  <c r="M920" i="1"/>
  <c r="K920" i="1"/>
  <c r="J920" i="1"/>
  <c r="R920" i="1"/>
  <c r="Q920" i="1"/>
  <c r="P920" i="1"/>
  <c r="L920" i="1"/>
  <c r="O936" i="1"/>
  <c r="N936" i="1"/>
  <c r="M936" i="1"/>
  <c r="K936" i="1"/>
  <c r="R936" i="1"/>
  <c r="J936" i="1"/>
  <c r="Q936" i="1"/>
  <c r="P936" i="1"/>
  <c r="L936" i="1"/>
  <c r="O960" i="1"/>
  <c r="N960" i="1"/>
  <c r="M960" i="1"/>
  <c r="K960" i="1"/>
  <c r="R960" i="1"/>
  <c r="J960" i="1"/>
  <c r="Q960" i="1"/>
  <c r="P960" i="1"/>
  <c r="L960" i="1"/>
  <c r="O968" i="1"/>
  <c r="N968" i="1"/>
  <c r="M968" i="1"/>
  <c r="K968" i="1"/>
  <c r="R968" i="1"/>
  <c r="J968" i="1"/>
  <c r="Q968" i="1"/>
  <c r="P968" i="1"/>
  <c r="L968" i="1"/>
  <c r="K984" i="1"/>
  <c r="R984" i="1"/>
  <c r="J984" i="1"/>
  <c r="Q984" i="1"/>
  <c r="P984" i="1"/>
  <c r="O984" i="1"/>
  <c r="N984" i="1"/>
  <c r="M984" i="1"/>
  <c r="L984" i="1"/>
  <c r="K1000" i="1"/>
  <c r="R1000" i="1"/>
  <c r="J1000" i="1"/>
  <c r="Q1000" i="1"/>
  <c r="P1000" i="1"/>
  <c r="O1000" i="1"/>
  <c r="N1000" i="1"/>
  <c r="M1000" i="1"/>
  <c r="L1000" i="1"/>
  <c r="K1008" i="1"/>
  <c r="R1008" i="1"/>
  <c r="J1008" i="1"/>
  <c r="Q1008" i="1"/>
  <c r="P1008" i="1"/>
  <c r="O1008" i="1"/>
  <c r="N1008" i="1"/>
  <c r="M1008" i="1"/>
  <c r="L1008" i="1"/>
  <c r="K1016" i="1"/>
  <c r="R1016" i="1"/>
  <c r="J1016" i="1"/>
  <c r="Q1016" i="1"/>
  <c r="P1016" i="1"/>
  <c r="O1016" i="1"/>
  <c r="N1016" i="1"/>
  <c r="M1016" i="1"/>
  <c r="L1016" i="1"/>
  <c r="K1024" i="1"/>
  <c r="R1024" i="1"/>
  <c r="J1024" i="1"/>
  <c r="Q1024" i="1"/>
  <c r="P1024" i="1"/>
  <c r="O1024" i="1"/>
  <c r="N1024" i="1"/>
  <c r="M1024" i="1"/>
  <c r="L1024" i="1"/>
  <c r="K1032" i="1"/>
  <c r="R1032" i="1"/>
  <c r="J1032" i="1"/>
  <c r="Q1032" i="1"/>
  <c r="P1032" i="1"/>
  <c r="O1032" i="1"/>
  <c r="N1032" i="1"/>
  <c r="M1032" i="1"/>
  <c r="L1032" i="1"/>
  <c r="K1040" i="1"/>
  <c r="R1040" i="1"/>
  <c r="J1040" i="1"/>
  <c r="Q1040" i="1"/>
  <c r="P1040" i="1"/>
  <c r="O1040" i="1"/>
  <c r="N1040" i="1"/>
  <c r="M1040" i="1"/>
  <c r="L1040" i="1"/>
  <c r="K1048" i="1"/>
  <c r="R1048" i="1"/>
  <c r="J1048" i="1"/>
  <c r="Q1048" i="1"/>
  <c r="P1048" i="1"/>
  <c r="O1048" i="1"/>
  <c r="N1048" i="1"/>
  <c r="M1048" i="1"/>
  <c r="L1048" i="1"/>
  <c r="K1056" i="1"/>
  <c r="R1056" i="1"/>
  <c r="J1056" i="1"/>
  <c r="Q1056" i="1"/>
  <c r="P1056" i="1"/>
  <c r="O1056" i="1"/>
  <c r="N1056" i="1"/>
  <c r="M1056" i="1"/>
  <c r="L1056" i="1"/>
  <c r="K1064" i="1"/>
  <c r="R1064" i="1"/>
  <c r="J1064" i="1"/>
  <c r="Q1064" i="1"/>
  <c r="P1064" i="1"/>
  <c r="O1064" i="1"/>
  <c r="N1064" i="1"/>
  <c r="M1064" i="1"/>
  <c r="L1064" i="1"/>
  <c r="K1072" i="1"/>
  <c r="R1072" i="1"/>
  <c r="J1072" i="1"/>
  <c r="Q1072" i="1"/>
  <c r="P1072" i="1"/>
  <c r="O1072" i="1"/>
  <c r="N1072" i="1"/>
  <c r="M1072" i="1"/>
  <c r="L1072" i="1"/>
  <c r="K1080" i="1"/>
  <c r="R1080" i="1"/>
  <c r="J1080" i="1"/>
  <c r="Q1080" i="1"/>
  <c r="P1080" i="1"/>
  <c r="O1080" i="1"/>
  <c r="N1080" i="1"/>
  <c r="M1080" i="1"/>
  <c r="L1080" i="1"/>
  <c r="K1088" i="1"/>
  <c r="R1088" i="1"/>
  <c r="J1088" i="1"/>
  <c r="Q1088" i="1"/>
  <c r="P1088" i="1"/>
  <c r="O1088" i="1"/>
  <c r="N1088" i="1"/>
  <c r="M1088" i="1"/>
  <c r="L1088" i="1"/>
  <c r="K1096" i="1"/>
  <c r="R1096" i="1"/>
  <c r="J1096" i="1"/>
  <c r="Q1096" i="1"/>
  <c r="P1096" i="1"/>
  <c r="O1096" i="1"/>
  <c r="N1096" i="1"/>
  <c r="M1096" i="1"/>
  <c r="L1096" i="1"/>
  <c r="K1104" i="1"/>
  <c r="R1104" i="1"/>
  <c r="J1104" i="1"/>
  <c r="Q1104" i="1"/>
  <c r="P1104" i="1"/>
  <c r="O1104" i="1"/>
  <c r="N1104" i="1"/>
  <c r="M1104" i="1"/>
  <c r="L1104" i="1"/>
  <c r="K1112" i="1"/>
  <c r="R1112" i="1"/>
  <c r="J1112" i="1"/>
  <c r="Q1112" i="1"/>
  <c r="P1112" i="1"/>
  <c r="O1112" i="1"/>
  <c r="N1112" i="1"/>
  <c r="M1112" i="1"/>
  <c r="L1112" i="1"/>
  <c r="A927" i="1"/>
  <c r="A935" i="1"/>
  <c r="A943" i="1"/>
  <c r="A951" i="1"/>
  <c r="A959" i="1"/>
  <c r="A967" i="1"/>
  <c r="A975" i="1"/>
  <c r="A983" i="1"/>
  <c r="A991" i="1"/>
  <c r="A999" i="1"/>
  <c r="A1007" i="1"/>
  <c r="A1015" i="1"/>
  <c r="A1023" i="1"/>
  <c r="A1031" i="1"/>
  <c r="A1039" i="1"/>
  <c r="A1047" i="1"/>
  <c r="A1055" i="1"/>
  <c r="A1063" i="1"/>
  <c r="A1071" i="1"/>
  <c r="A1079" i="1"/>
  <c r="A1087" i="1"/>
  <c r="A1095" i="1"/>
  <c r="A1103" i="1"/>
  <c r="A1111" i="1"/>
  <c r="Q878" i="1"/>
  <c r="P878" i="1"/>
  <c r="O878" i="1"/>
  <c r="N878" i="1"/>
  <c r="M878" i="1"/>
  <c r="L878" i="1"/>
  <c r="K878" i="1"/>
  <c r="R878" i="1"/>
  <c r="J878" i="1"/>
  <c r="O880" i="1"/>
  <c r="N880" i="1"/>
  <c r="M880" i="1"/>
  <c r="L880" i="1"/>
  <c r="K880" i="1"/>
  <c r="R880" i="1"/>
  <c r="J880" i="1"/>
  <c r="Q880" i="1"/>
  <c r="P880" i="1"/>
  <c r="O952" i="1"/>
  <c r="N952" i="1"/>
  <c r="M952" i="1"/>
  <c r="K952" i="1"/>
  <c r="R952" i="1"/>
  <c r="J952" i="1"/>
  <c r="Q952" i="1"/>
  <c r="P952" i="1"/>
  <c r="L952" i="1"/>
  <c r="A1744" i="1"/>
  <c r="N865" i="1"/>
  <c r="L865" i="1"/>
  <c r="K865" i="1"/>
  <c r="R865" i="1"/>
  <c r="J865" i="1"/>
  <c r="Q865" i="1"/>
  <c r="M865" i="1"/>
  <c r="P865" i="1"/>
  <c r="O865" i="1"/>
  <c r="N873" i="1"/>
  <c r="M873" i="1"/>
  <c r="L873" i="1"/>
  <c r="K873" i="1"/>
  <c r="R873" i="1"/>
  <c r="J873" i="1"/>
  <c r="Q873" i="1"/>
  <c r="P873" i="1"/>
  <c r="O873" i="1"/>
  <c r="N881" i="1"/>
  <c r="M881" i="1"/>
  <c r="L881" i="1"/>
  <c r="K881" i="1"/>
  <c r="R881" i="1"/>
  <c r="J881" i="1"/>
  <c r="Q881" i="1"/>
  <c r="P881" i="1"/>
  <c r="O881" i="1"/>
  <c r="N889" i="1"/>
  <c r="M889" i="1"/>
  <c r="L889" i="1"/>
  <c r="K889" i="1"/>
  <c r="R889" i="1"/>
  <c r="J889" i="1"/>
  <c r="Q889" i="1"/>
  <c r="P889" i="1"/>
  <c r="O889" i="1"/>
  <c r="N897" i="1"/>
  <c r="M897" i="1"/>
  <c r="L897" i="1"/>
  <c r="K897" i="1"/>
  <c r="R897" i="1"/>
  <c r="J897" i="1"/>
  <c r="Q897" i="1"/>
  <c r="P897" i="1"/>
  <c r="O897" i="1"/>
  <c r="N905" i="1"/>
  <c r="M905" i="1"/>
  <c r="L905" i="1"/>
  <c r="K905" i="1"/>
  <c r="R905" i="1"/>
  <c r="J905" i="1"/>
  <c r="Q905" i="1"/>
  <c r="P905" i="1"/>
  <c r="O905" i="1"/>
  <c r="N913" i="1"/>
  <c r="M913" i="1"/>
  <c r="L913" i="1"/>
  <c r="K913" i="1"/>
  <c r="R913" i="1"/>
  <c r="J913" i="1"/>
  <c r="Q913" i="1"/>
  <c r="P913" i="1"/>
  <c r="O913" i="1"/>
  <c r="N921" i="1"/>
  <c r="M921" i="1"/>
  <c r="L921" i="1"/>
  <c r="R921" i="1"/>
  <c r="J921" i="1"/>
  <c r="Q921" i="1"/>
  <c r="P921" i="1"/>
  <c r="O921" i="1"/>
  <c r="K921" i="1"/>
  <c r="N929" i="1"/>
  <c r="M929" i="1"/>
  <c r="L929" i="1"/>
  <c r="R929" i="1"/>
  <c r="J929" i="1"/>
  <c r="Q929" i="1"/>
  <c r="P929" i="1"/>
  <c r="O929" i="1"/>
  <c r="K929" i="1"/>
  <c r="N937" i="1"/>
  <c r="M937" i="1"/>
  <c r="L937" i="1"/>
  <c r="R937" i="1"/>
  <c r="J937" i="1"/>
  <c r="Q937" i="1"/>
  <c r="K937" i="1"/>
  <c r="P937" i="1"/>
  <c r="O937" i="1"/>
  <c r="N945" i="1"/>
  <c r="M945" i="1"/>
  <c r="L945" i="1"/>
  <c r="R945" i="1"/>
  <c r="J945" i="1"/>
  <c r="Q945" i="1"/>
  <c r="P945" i="1"/>
  <c r="O945" i="1"/>
  <c r="K945" i="1"/>
  <c r="N953" i="1"/>
  <c r="M953" i="1"/>
  <c r="L953" i="1"/>
  <c r="R953" i="1"/>
  <c r="J953" i="1"/>
  <c r="Q953" i="1"/>
  <c r="P953" i="1"/>
  <c r="O953" i="1"/>
  <c r="K953" i="1"/>
  <c r="N961" i="1"/>
  <c r="M961" i="1"/>
  <c r="L961" i="1"/>
  <c r="R961" i="1"/>
  <c r="J961" i="1"/>
  <c r="Q961" i="1"/>
  <c r="P961" i="1"/>
  <c r="O961" i="1"/>
  <c r="K961" i="1"/>
  <c r="N969" i="1"/>
  <c r="M969" i="1"/>
  <c r="L969" i="1"/>
  <c r="R969" i="1"/>
  <c r="J969" i="1"/>
  <c r="Q969" i="1"/>
  <c r="P969" i="1"/>
  <c r="O969" i="1"/>
  <c r="K969" i="1"/>
  <c r="N977" i="1"/>
  <c r="M977" i="1"/>
  <c r="L977" i="1"/>
  <c r="R977" i="1"/>
  <c r="J977" i="1"/>
  <c r="Q977" i="1"/>
  <c r="O977" i="1"/>
  <c r="K977" i="1"/>
  <c r="P977" i="1"/>
  <c r="R985" i="1"/>
  <c r="J985" i="1"/>
  <c r="Q985" i="1"/>
  <c r="P985" i="1"/>
  <c r="O985" i="1"/>
  <c r="N985" i="1"/>
  <c r="M985" i="1"/>
  <c r="L985" i="1"/>
  <c r="K985" i="1"/>
  <c r="R993" i="1"/>
  <c r="J993" i="1"/>
  <c r="Q993" i="1"/>
  <c r="P993" i="1"/>
  <c r="O993" i="1"/>
  <c r="N993" i="1"/>
  <c r="M993" i="1"/>
  <c r="L993" i="1"/>
  <c r="K993" i="1"/>
  <c r="R1001" i="1"/>
  <c r="J1001" i="1"/>
  <c r="Q1001" i="1"/>
  <c r="P1001" i="1"/>
  <c r="O1001" i="1"/>
  <c r="N1001" i="1"/>
  <c r="M1001" i="1"/>
  <c r="L1001" i="1"/>
  <c r="K1001" i="1"/>
  <c r="R1009" i="1"/>
  <c r="J1009" i="1"/>
  <c r="Q1009" i="1"/>
  <c r="P1009" i="1"/>
  <c r="O1009" i="1"/>
  <c r="N1009" i="1"/>
  <c r="M1009" i="1"/>
  <c r="L1009" i="1"/>
  <c r="K1009" i="1"/>
  <c r="R1017" i="1"/>
  <c r="J1017" i="1"/>
  <c r="Q1017" i="1"/>
  <c r="P1017" i="1"/>
  <c r="O1017" i="1"/>
  <c r="N1017" i="1"/>
  <c r="M1017" i="1"/>
  <c r="L1017" i="1"/>
  <c r="K1017" i="1"/>
  <c r="R1025" i="1"/>
  <c r="J1025" i="1"/>
  <c r="Q1025" i="1"/>
  <c r="P1025" i="1"/>
  <c r="O1025" i="1"/>
  <c r="N1025" i="1"/>
  <c r="M1025" i="1"/>
  <c r="L1025" i="1"/>
  <c r="K1025" i="1"/>
  <c r="R1033" i="1"/>
  <c r="J1033" i="1"/>
  <c r="Q1033" i="1"/>
  <c r="P1033" i="1"/>
  <c r="O1033" i="1"/>
  <c r="N1033" i="1"/>
  <c r="M1033" i="1"/>
  <c r="L1033" i="1"/>
  <c r="K1033" i="1"/>
  <c r="R1041" i="1"/>
  <c r="J1041" i="1"/>
  <c r="Q1041" i="1"/>
  <c r="P1041" i="1"/>
  <c r="O1041" i="1"/>
  <c r="N1041" i="1"/>
  <c r="M1041" i="1"/>
  <c r="L1041" i="1"/>
  <c r="K1041" i="1"/>
  <c r="R1049" i="1"/>
  <c r="J1049" i="1"/>
  <c r="Q1049" i="1"/>
  <c r="P1049" i="1"/>
  <c r="O1049" i="1"/>
  <c r="N1049" i="1"/>
  <c r="M1049" i="1"/>
  <c r="L1049" i="1"/>
  <c r="K1049" i="1"/>
  <c r="R1057" i="1"/>
  <c r="J1057" i="1"/>
  <c r="Q1057" i="1"/>
  <c r="P1057" i="1"/>
  <c r="O1057" i="1"/>
  <c r="N1057" i="1"/>
  <c r="M1057" i="1"/>
  <c r="L1057" i="1"/>
  <c r="K1057" i="1"/>
  <c r="R1065" i="1"/>
  <c r="J1065" i="1"/>
  <c r="Q1065" i="1"/>
  <c r="P1065" i="1"/>
  <c r="O1065" i="1"/>
  <c r="N1065" i="1"/>
  <c r="M1065" i="1"/>
  <c r="L1065" i="1"/>
  <c r="K1065" i="1"/>
  <c r="R1073" i="1"/>
  <c r="J1073" i="1"/>
  <c r="Q1073" i="1"/>
  <c r="P1073" i="1"/>
  <c r="O1073" i="1"/>
  <c r="N1073" i="1"/>
  <c r="M1073" i="1"/>
  <c r="L1073" i="1"/>
  <c r="K1073" i="1"/>
  <c r="R1081" i="1"/>
  <c r="J1081" i="1"/>
  <c r="Q1081" i="1"/>
  <c r="P1081" i="1"/>
  <c r="O1081" i="1"/>
  <c r="N1081" i="1"/>
  <c r="M1081" i="1"/>
  <c r="L1081" i="1"/>
  <c r="K1081" i="1"/>
  <c r="R1089" i="1"/>
  <c r="J1089" i="1"/>
  <c r="Q1089" i="1"/>
  <c r="P1089" i="1"/>
  <c r="O1089" i="1"/>
  <c r="N1089" i="1"/>
  <c r="M1089" i="1"/>
  <c r="L1089" i="1"/>
  <c r="K1089" i="1"/>
  <c r="R1097" i="1"/>
  <c r="J1097" i="1"/>
  <c r="Q1097" i="1"/>
  <c r="P1097" i="1"/>
  <c r="O1097" i="1"/>
  <c r="N1097" i="1"/>
  <c r="M1097" i="1"/>
  <c r="L1097" i="1"/>
  <c r="K1097" i="1"/>
  <c r="R1105" i="1"/>
  <c r="J1105" i="1"/>
  <c r="Q1105" i="1"/>
  <c r="P1105" i="1"/>
  <c r="O1105" i="1"/>
  <c r="N1105" i="1"/>
  <c r="M1105" i="1"/>
  <c r="L1105" i="1"/>
  <c r="K1105" i="1"/>
  <c r="R1113" i="1"/>
  <c r="J1113" i="1"/>
  <c r="Q1113" i="1"/>
  <c r="P1113" i="1"/>
  <c r="O1113" i="1"/>
  <c r="N1113" i="1"/>
  <c r="M1113" i="1"/>
  <c r="L1113" i="1"/>
  <c r="K1113" i="1"/>
  <c r="B871" i="1"/>
  <c r="B879" i="1"/>
  <c r="B887" i="1"/>
  <c r="B895" i="1"/>
  <c r="B903" i="1"/>
  <c r="B911" i="1"/>
  <c r="B919" i="1"/>
  <c r="B927" i="1"/>
  <c r="B935" i="1"/>
  <c r="B943" i="1"/>
  <c r="B951" i="1"/>
  <c r="B959" i="1"/>
  <c r="B967" i="1"/>
  <c r="B975" i="1"/>
  <c r="B983" i="1"/>
  <c r="B991" i="1"/>
  <c r="B999" i="1"/>
  <c r="B1007" i="1"/>
  <c r="B1015" i="1"/>
  <c r="B1023" i="1"/>
  <c r="B1031" i="1"/>
  <c r="B1039" i="1"/>
  <c r="B1047" i="1"/>
  <c r="B1055" i="1"/>
  <c r="B1063" i="1"/>
  <c r="B1071" i="1"/>
  <c r="B1079" i="1"/>
  <c r="B1087" i="1"/>
  <c r="B1095" i="1"/>
  <c r="B1103" i="1"/>
  <c r="B1111" i="1"/>
  <c r="O872" i="1"/>
  <c r="M872" i="1"/>
  <c r="L872" i="1"/>
  <c r="K872" i="1"/>
  <c r="R872" i="1"/>
  <c r="J872" i="1"/>
  <c r="N872" i="1"/>
  <c r="Q872" i="1"/>
  <c r="P872" i="1"/>
  <c r="O904" i="1"/>
  <c r="N904" i="1"/>
  <c r="M904" i="1"/>
  <c r="L904" i="1"/>
  <c r="K904" i="1"/>
  <c r="R904" i="1"/>
  <c r="J904" i="1"/>
  <c r="Q904" i="1"/>
  <c r="P904" i="1"/>
  <c r="O928" i="1"/>
  <c r="N928" i="1"/>
  <c r="M928" i="1"/>
  <c r="K928" i="1"/>
  <c r="R928" i="1"/>
  <c r="J928" i="1"/>
  <c r="Q928" i="1"/>
  <c r="P928" i="1"/>
  <c r="L928" i="1"/>
  <c r="O976" i="1"/>
  <c r="N976" i="1"/>
  <c r="M976" i="1"/>
  <c r="K976" i="1"/>
  <c r="R976" i="1"/>
  <c r="J976" i="1"/>
  <c r="Q976" i="1"/>
  <c r="P976" i="1"/>
  <c r="L976" i="1"/>
  <c r="Q1792" i="1"/>
  <c r="M866" i="1"/>
  <c r="K866" i="1"/>
  <c r="R866" i="1"/>
  <c r="J866" i="1"/>
  <c r="Q866" i="1"/>
  <c r="P866" i="1"/>
  <c r="O866" i="1"/>
  <c r="N866" i="1"/>
  <c r="L866" i="1"/>
  <c r="M874" i="1"/>
  <c r="L874" i="1"/>
  <c r="K874" i="1"/>
  <c r="R874" i="1"/>
  <c r="J874" i="1"/>
  <c r="Q874" i="1"/>
  <c r="P874" i="1"/>
  <c r="O874" i="1"/>
  <c r="N874" i="1"/>
  <c r="M882" i="1"/>
  <c r="L882" i="1"/>
  <c r="K882" i="1"/>
  <c r="R882" i="1"/>
  <c r="J882" i="1"/>
  <c r="Q882" i="1"/>
  <c r="P882" i="1"/>
  <c r="O882" i="1"/>
  <c r="N882" i="1"/>
  <c r="M890" i="1"/>
  <c r="L890" i="1"/>
  <c r="K890" i="1"/>
  <c r="R890" i="1"/>
  <c r="J890" i="1"/>
  <c r="Q890" i="1"/>
  <c r="P890" i="1"/>
  <c r="O890" i="1"/>
  <c r="N890" i="1"/>
  <c r="M898" i="1"/>
  <c r="L898" i="1"/>
  <c r="K898" i="1"/>
  <c r="R898" i="1"/>
  <c r="J898" i="1"/>
  <c r="Q898" i="1"/>
  <c r="P898" i="1"/>
  <c r="O898" i="1"/>
  <c r="N898" i="1"/>
  <c r="M906" i="1"/>
  <c r="L906" i="1"/>
  <c r="K906" i="1"/>
  <c r="R906" i="1"/>
  <c r="J906" i="1"/>
  <c r="Q906" i="1"/>
  <c r="P906" i="1"/>
  <c r="O906" i="1"/>
  <c r="N906" i="1"/>
  <c r="M914" i="1"/>
  <c r="K914" i="1"/>
  <c r="O914" i="1"/>
  <c r="N914" i="1"/>
  <c r="L914" i="1"/>
  <c r="J914" i="1"/>
  <c r="R914" i="1"/>
  <c r="Q914" i="1"/>
  <c r="P914" i="1"/>
  <c r="M922" i="1"/>
  <c r="L922" i="1"/>
  <c r="K922" i="1"/>
  <c r="Q922" i="1"/>
  <c r="R922" i="1"/>
  <c r="P922" i="1"/>
  <c r="O922" i="1"/>
  <c r="N922" i="1"/>
  <c r="J922" i="1"/>
  <c r="M930" i="1"/>
  <c r="L930" i="1"/>
  <c r="K930" i="1"/>
  <c r="Q930" i="1"/>
  <c r="P930" i="1"/>
  <c r="J930" i="1"/>
  <c r="R930" i="1"/>
  <c r="O930" i="1"/>
  <c r="N930" i="1"/>
  <c r="M938" i="1"/>
  <c r="L938" i="1"/>
  <c r="K938" i="1"/>
  <c r="Q938" i="1"/>
  <c r="P938" i="1"/>
  <c r="R938" i="1"/>
  <c r="O938" i="1"/>
  <c r="N938" i="1"/>
  <c r="J938" i="1"/>
  <c r="M946" i="1"/>
  <c r="L946" i="1"/>
  <c r="K946" i="1"/>
  <c r="Q946" i="1"/>
  <c r="P946" i="1"/>
  <c r="O946" i="1"/>
  <c r="N946" i="1"/>
  <c r="J946" i="1"/>
  <c r="R946" i="1"/>
  <c r="M954" i="1"/>
  <c r="L954" i="1"/>
  <c r="K954" i="1"/>
  <c r="Q954" i="1"/>
  <c r="P954" i="1"/>
  <c r="R954" i="1"/>
  <c r="O954" i="1"/>
  <c r="N954" i="1"/>
  <c r="J954" i="1"/>
  <c r="M962" i="1"/>
  <c r="L962" i="1"/>
  <c r="K962" i="1"/>
  <c r="Q962" i="1"/>
  <c r="P962" i="1"/>
  <c r="R962" i="1"/>
  <c r="O962" i="1"/>
  <c r="N962" i="1"/>
  <c r="J962" i="1"/>
  <c r="M970" i="1"/>
  <c r="L970" i="1"/>
  <c r="K970" i="1"/>
  <c r="Q970" i="1"/>
  <c r="P970" i="1"/>
  <c r="N970" i="1"/>
  <c r="J970" i="1"/>
  <c r="R970" i="1"/>
  <c r="O970" i="1"/>
  <c r="M978" i="1"/>
  <c r="L978" i="1"/>
  <c r="K978" i="1"/>
  <c r="Q978" i="1"/>
  <c r="P978" i="1"/>
  <c r="R978" i="1"/>
  <c r="O978" i="1"/>
  <c r="N978" i="1"/>
  <c r="J978" i="1"/>
  <c r="Q986" i="1"/>
  <c r="P986" i="1"/>
  <c r="O986" i="1"/>
  <c r="N986" i="1"/>
  <c r="M986" i="1"/>
  <c r="L986" i="1"/>
  <c r="K986" i="1"/>
  <c r="J986" i="1"/>
  <c r="R986" i="1"/>
  <c r="Q994" i="1"/>
  <c r="P994" i="1"/>
  <c r="O994" i="1"/>
  <c r="N994" i="1"/>
  <c r="M994" i="1"/>
  <c r="L994" i="1"/>
  <c r="R994" i="1"/>
  <c r="K994" i="1"/>
  <c r="J994" i="1"/>
  <c r="Q1002" i="1"/>
  <c r="P1002" i="1"/>
  <c r="O1002" i="1"/>
  <c r="N1002" i="1"/>
  <c r="M1002" i="1"/>
  <c r="L1002" i="1"/>
  <c r="K1002" i="1"/>
  <c r="J1002" i="1"/>
  <c r="R1002" i="1"/>
  <c r="Q1010" i="1"/>
  <c r="P1010" i="1"/>
  <c r="O1010" i="1"/>
  <c r="N1010" i="1"/>
  <c r="M1010" i="1"/>
  <c r="L1010" i="1"/>
  <c r="R1010" i="1"/>
  <c r="K1010" i="1"/>
  <c r="J1010" i="1"/>
  <c r="Q1018" i="1"/>
  <c r="P1018" i="1"/>
  <c r="O1018" i="1"/>
  <c r="N1018" i="1"/>
  <c r="M1018" i="1"/>
  <c r="L1018" i="1"/>
  <c r="K1018" i="1"/>
  <c r="J1018" i="1"/>
  <c r="R1018" i="1"/>
  <c r="Q1026" i="1"/>
  <c r="P1026" i="1"/>
  <c r="O1026" i="1"/>
  <c r="N1026" i="1"/>
  <c r="M1026" i="1"/>
  <c r="L1026" i="1"/>
  <c r="R1026" i="1"/>
  <c r="K1026" i="1"/>
  <c r="J1026" i="1"/>
  <c r="Q1034" i="1"/>
  <c r="P1034" i="1"/>
  <c r="O1034" i="1"/>
  <c r="N1034" i="1"/>
  <c r="M1034" i="1"/>
  <c r="L1034" i="1"/>
  <c r="K1034" i="1"/>
  <c r="J1034" i="1"/>
  <c r="R1034" i="1"/>
  <c r="Q1042" i="1"/>
  <c r="P1042" i="1"/>
  <c r="O1042" i="1"/>
  <c r="N1042" i="1"/>
  <c r="M1042" i="1"/>
  <c r="L1042" i="1"/>
  <c r="K1042" i="1"/>
  <c r="J1042" i="1"/>
  <c r="R1042" i="1"/>
  <c r="Q1050" i="1"/>
  <c r="P1050" i="1"/>
  <c r="O1050" i="1"/>
  <c r="N1050" i="1"/>
  <c r="M1050" i="1"/>
  <c r="L1050" i="1"/>
  <c r="R1050" i="1"/>
  <c r="K1050" i="1"/>
  <c r="J1050" i="1"/>
  <c r="Q1058" i="1"/>
  <c r="P1058" i="1"/>
  <c r="O1058" i="1"/>
  <c r="N1058" i="1"/>
  <c r="M1058" i="1"/>
  <c r="L1058" i="1"/>
  <c r="R1058" i="1"/>
  <c r="K1058" i="1"/>
  <c r="J1058" i="1"/>
  <c r="Q1066" i="1"/>
  <c r="P1066" i="1"/>
  <c r="O1066" i="1"/>
  <c r="N1066" i="1"/>
  <c r="M1066" i="1"/>
  <c r="L1066" i="1"/>
  <c r="R1066" i="1"/>
  <c r="K1066" i="1"/>
  <c r="J1066" i="1"/>
  <c r="Q1074" i="1"/>
  <c r="P1074" i="1"/>
  <c r="O1074" i="1"/>
  <c r="N1074" i="1"/>
  <c r="M1074" i="1"/>
  <c r="L1074" i="1"/>
  <c r="K1074" i="1"/>
  <c r="J1074" i="1"/>
  <c r="R1074" i="1"/>
  <c r="Q1082" i="1"/>
  <c r="P1082" i="1"/>
  <c r="O1082" i="1"/>
  <c r="N1082" i="1"/>
  <c r="M1082" i="1"/>
  <c r="L1082" i="1"/>
  <c r="R1082" i="1"/>
  <c r="K1082" i="1"/>
  <c r="J1082" i="1"/>
  <c r="Q1090" i="1"/>
  <c r="P1090" i="1"/>
  <c r="O1090" i="1"/>
  <c r="N1090" i="1"/>
  <c r="M1090" i="1"/>
  <c r="L1090" i="1"/>
  <c r="R1090" i="1"/>
  <c r="K1090" i="1"/>
  <c r="J1090" i="1"/>
  <c r="Q1098" i="1"/>
  <c r="P1098" i="1"/>
  <c r="O1098" i="1"/>
  <c r="N1098" i="1"/>
  <c r="M1098" i="1"/>
  <c r="L1098" i="1"/>
  <c r="R1098" i="1"/>
  <c r="K1098" i="1"/>
  <c r="J1098" i="1"/>
  <c r="Q1106" i="1"/>
  <c r="P1106" i="1"/>
  <c r="O1106" i="1"/>
  <c r="N1106" i="1"/>
  <c r="M1106" i="1"/>
  <c r="L1106" i="1"/>
  <c r="K1106" i="1"/>
  <c r="J1106" i="1"/>
  <c r="R1106" i="1"/>
  <c r="A868" i="1"/>
  <c r="A872" i="1"/>
  <c r="A876" i="1"/>
  <c r="A880" i="1"/>
  <c r="A884" i="1"/>
  <c r="A888" i="1"/>
  <c r="A892" i="1"/>
  <c r="A900" i="1"/>
  <c r="A904" i="1"/>
  <c r="A908" i="1"/>
  <c r="A916" i="1"/>
  <c r="A920" i="1"/>
  <c r="A924" i="1"/>
  <c r="A928" i="1"/>
  <c r="A932" i="1"/>
  <c r="A936" i="1"/>
  <c r="A940" i="1"/>
  <c r="A948" i="1"/>
  <c r="A952" i="1"/>
  <c r="A956" i="1"/>
  <c r="A960" i="1"/>
  <c r="A964" i="1"/>
  <c r="A968" i="1"/>
  <c r="A972" i="1"/>
  <c r="A976" i="1"/>
  <c r="A980" i="1"/>
  <c r="A984" i="1"/>
  <c r="A988" i="1"/>
  <c r="A996" i="1"/>
  <c r="A1000" i="1"/>
  <c r="A1004" i="1"/>
  <c r="A1008" i="1"/>
  <c r="A1012" i="1"/>
  <c r="A1016" i="1"/>
  <c r="A1020" i="1"/>
  <c r="A1024" i="1"/>
  <c r="A1028" i="1"/>
  <c r="A1032" i="1"/>
  <c r="A1036" i="1"/>
  <c r="A1040" i="1"/>
  <c r="A1044" i="1"/>
  <c r="A1048" i="1"/>
  <c r="A1052" i="1"/>
  <c r="A1056" i="1"/>
  <c r="A1060" i="1"/>
  <c r="A1064" i="1"/>
  <c r="A1068" i="1"/>
  <c r="A1072" i="1"/>
  <c r="A1076" i="1"/>
  <c r="A1080" i="1"/>
  <c r="A1084" i="1"/>
  <c r="A1088" i="1"/>
  <c r="A1092" i="1"/>
  <c r="A1096" i="1"/>
  <c r="A1100" i="1"/>
  <c r="A1104" i="1"/>
  <c r="A1108" i="1"/>
  <c r="A1112" i="1"/>
  <c r="A296" i="1"/>
  <c r="Q870" i="1"/>
  <c r="O870" i="1"/>
  <c r="N870" i="1"/>
  <c r="M870" i="1"/>
  <c r="L870" i="1"/>
  <c r="P870" i="1"/>
  <c r="J870" i="1"/>
  <c r="R870" i="1"/>
  <c r="K870" i="1"/>
  <c r="Q894" i="1"/>
  <c r="P894" i="1"/>
  <c r="O894" i="1"/>
  <c r="N894" i="1"/>
  <c r="M894" i="1"/>
  <c r="L894" i="1"/>
  <c r="K894" i="1"/>
  <c r="R894" i="1"/>
  <c r="J894" i="1"/>
  <c r="Q918" i="1"/>
  <c r="P918" i="1"/>
  <c r="O918" i="1"/>
  <c r="M918" i="1"/>
  <c r="L918" i="1"/>
  <c r="K918" i="1"/>
  <c r="J918" i="1"/>
  <c r="R918" i="1"/>
  <c r="N918" i="1"/>
  <c r="Q934" i="1"/>
  <c r="P934" i="1"/>
  <c r="O934" i="1"/>
  <c r="M934" i="1"/>
  <c r="L934" i="1"/>
  <c r="R934" i="1"/>
  <c r="N934" i="1"/>
  <c r="K934" i="1"/>
  <c r="J934" i="1"/>
  <c r="Q950" i="1"/>
  <c r="P950" i="1"/>
  <c r="O950" i="1"/>
  <c r="M950" i="1"/>
  <c r="L950" i="1"/>
  <c r="R950" i="1"/>
  <c r="N950" i="1"/>
  <c r="K950" i="1"/>
  <c r="J950" i="1"/>
  <c r="Q958" i="1"/>
  <c r="P958" i="1"/>
  <c r="O958" i="1"/>
  <c r="M958" i="1"/>
  <c r="L958" i="1"/>
  <c r="N958" i="1"/>
  <c r="K958" i="1"/>
  <c r="J958" i="1"/>
  <c r="R958" i="1"/>
  <c r="Q966" i="1"/>
  <c r="P966" i="1"/>
  <c r="O966" i="1"/>
  <c r="M966" i="1"/>
  <c r="L966" i="1"/>
  <c r="R966" i="1"/>
  <c r="N966" i="1"/>
  <c r="K966" i="1"/>
  <c r="J966" i="1"/>
  <c r="L982" i="1"/>
  <c r="R982" i="1"/>
  <c r="Q982" i="1"/>
  <c r="P982" i="1"/>
  <c r="N982" i="1"/>
  <c r="M982" i="1"/>
  <c r="K982" i="1"/>
  <c r="J982" i="1"/>
  <c r="O982" i="1"/>
  <c r="M990" i="1"/>
  <c r="L990" i="1"/>
  <c r="K990" i="1"/>
  <c r="R990" i="1"/>
  <c r="J990" i="1"/>
  <c r="Q990" i="1"/>
  <c r="P990" i="1"/>
  <c r="N990" i="1"/>
  <c r="O990" i="1"/>
  <c r="M998" i="1"/>
  <c r="L998" i="1"/>
  <c r="K998" i="1"/>
  <c r="R998" i="1"/>
  <c r="J998" i="1"/>
  <c r="Q998" i="1"/>
  <c r="P998" i="1"/>
  <c r="O998" i="1"/>
  <c r="N998" i="1"/>
  <c r="M1006" i="1"/>
  <c r="L1006" i="1"/>
  <c r="K1006" i="1"/>
  <c r="R1006" i="1"/>
  <c r="J1006" i="1"/>
  <c r="Q1006" i="1"/>
  <c r="P1006" i="1"/>
  <c r="O1006" i="1"/>
  <c r="N1006" i="1"/>
  <c r="M1014" i="1"/>
  <c r="L1014" i="1"/>
  <c r="K1014" i="1"/>
  <c r="R1014" i="1"/>
  <c r="J1014" i="1"/>
  <c r="Q1014" i="1"/>
  <c r="P1014" i="1"/>
  <c r="O1014" i="1"/>
  <c r="N1014" i="1"/>
  <c r="M1030" i="1"/>
  <c r="L1030" i="1"/>
  <c r="K1030" i="1"/>
  <c r="R1030" i="1"/>
  <c r="J1030" i="1"/>
  <c r="Q1030" i="1"/>
  <c r="P1030" i="1"/>
  <c r="O1030" i="1"/>
  <c r="N1030" i="1"/>
  <c r="M1038" i="1"/>
  <c r="L1038" i="1"/>
  <c r="K1038" i="1"/>
  <c r="R1038" i="1"/>
  <c r="J1038" i="1"/>
  <c r="Q1038" i="1"/>
  <c r="P1038" i="1"/>
  <c r="O1038" i="1"/>
  <c r="N1038" i="1"/>
  <c r="M1046" i="1"/>
  <c r="L1046" i="1"/>
  <c r="K1046" i="1"/>
  <c r="R1046" i="1"/>
  <c r="J1046" i="1"/>
  <c r="Q1046" i="1"/>
  <c r="P1046" i="1"/>
  <c r="O1046" i="1"/>
  <c r="N1046" i="1"/>
  <c r="M1054" i="1"/>
  <c r="L1054" i="1"/>
  <c r="K1054" i="1"/>
  <c r="R1054" i="1"/>
  <c r="J1054" i="1"/>
  <c r="Q1054" i="1"/>
  <c r="P1054" i="1"/>
  <c r="O1054" i="1"/>
  <c r="N1054" i="1"/>
  <c r="M1062" i="1"/>
  <c r="L1062" i="1"/>
  <c r="K1062" i="1"/>
  <c r="R1062" i="1"/>
  <c r="J1062" i="1"/>
  <c r="Q1062" i="1"/>
  <c r="P1062" i="1"/>
  <c r="O1062" i="1"/>
  <c r="N1062" i="1"/>
  <c r="M1070" i="1"/>
  <c r="L1070" i="1"/>
  <c r="K1070" i="1"/>
  <c r="R1070" i="1"/>
  <c r="J1070" i="1"/>
  <c r="Q1070" i="1"/>
  <c r="P1070" i="1"/>
  <c r="O1070" i="1"/>
  <c r="N1070" i="1"/>
  <c r="M1078" i="1"/>
  <c r="L1078" i="1"/>
  <c r="K1078" i="1"/>
  <c r="R1078" i="1"/>
  <c r="J1078" i="1"/>
  <c r="Q1078" i="1"/>
  <c r="P1078" i="1"/>
  <c r="O1078" i="1"/>
  <c r="N1078" i="1"/>
  <c r="M1086" i="1"/>
  <c r="L1086" i="1"/>
  <c r="K1086" i="1"/>
  <c r="R1086" i="1"/>
  <c r="J1086" i="1"/>
  <c r="Q1086" i="1"/>
  <c r="P1086" i="1"/>
  <c r="O1086" i="1"/>
  <c r="N1086" i="1"/>
  <c r="M1094" i="1"/>
  <c r="L1094" i="1"/>
  <c r="K1094" i="1"/>
  <c r="R1094" i="1"/>
  <c r="J1094" i="1"/>
  <c r="Q1094" i="1"/>
  <c r="P1094" i="1"/>
  <c r="O1094" i="1"/>
  <c r="N1094" i="1"/>
  <c r="M1102" i="1"/>
  <c r="L1102" i="1"/>
  <c r="K1102" i="1"/>
  <c r="R1102" i="1"/>
  <c r="J1102" i="1"/>
  <c r="Q1102" i="1"/>
  <c r="P1102" i="1"/>
  <c r="O1102" i="1"/>
  <c r="N1102" i="1"/>
  <c r="M1110" i="1"/>
  <c r="L1110" i="1"/>
  <c r="K1110" i="1"/>
  <c r="R1110" i="1"/>
  <c r="J1110" i="1"/>
  <c r="Q1110" i="1"/>
  <c r="P1110" i="1"/>
  <c r="O1110" i="1"/>
  <c r="N1110" i="1"/>
  <c r="A870" i="1"/>
  <c r="A894" i="1"/>
  <c r="A902" i="1"/>
  <c r="A926" i="1"/>
  <c r="A958" i="1"/>
  <c r="A990" i="1"/>
  <c r="A1046" i="1"/>
  <c r="A1054" i="1"/>
  <c r="O896" i="1"/>
  <c r="N896" i="1"/>
  <c r="M896" i="1"/>
  <c r="L896" i="1"/>
  <c r="K896" i="1"/>
  <c r="R896" i="1"/>
  <c r="J896" i="1"/>
  <c r="Q896" i="1"/>
  <c r="P896" i="1"/>
  <c r="O912" i="1"/>
  <c r="N912" i="1"/>
  <c r="M912" i="1"/>
  <c r="L912" i="1"/>
  <c r="K912" i="1"/>
  <c r="R912" i="1"/>
  <c r="J912" i="1"/>
  <c r="Q912" i="1"/>
  <c r="P912" i="1"/>
  <c r="O944" i="1"/>
  <c r="N944" i="1"/>
  <c r="M944" i="1"/>
  <c r="K944" i="1"/>
  <c r="R944" i="1"/>
  <c r="J944" i="1"/>
  <c r="L944" i="1"/>
  <c r="Q944" i="1"/>
  <c r="P944" i="1"/>
  <c r="K992" i="1"/>
  <c r="R992" i="1"/>
  <c r="J992" i="1"/>
  <c r="Q992" i="1"/>
  <c r="P992" i="1"/>
  <c r="O992" i="1"/>
  <c r="N992" i="1"/>
  <c r="M992" i="1"/>
  <c r="L992" i="1"/>
  <c r="L867" i="1"/>
  <c r="R867" i="1"/>
  <c r="J867" i="1"/>
  <c r="Q867" i="1"/>
  <c r="P867" i="1"/>
  <c r="O867" i="1"/>
  <c r="M867" i="1"/>
  <c r="K867" i="1"/>
  <c r="N867" i="1"/>
  <c r="L875" i="1"/>
  <c r="K875" i="1"/>
  <c r="R875" i="1"/>
  <c r="J875" i="1"/>
  <c r="Q875" i="1"/>
  <c r="P875" i="1"/>
  <c r="O875" i="1"/>
  <c r="N875" i="1"/>
  <c r="M875" i="1"/>
  <c r="L883" i="1"/>
  <c r="K883" i="1"/>
  <c r="R883" i="1"/>
  <c r="J883" i="1"/>
  <c r="Q883" i="1"/>
  <c r="P883" i="1"/>
  <c r="O883" i="1"/>
  <c r="N883" i="1"/>
  <c r="M883" i="1"/>
  <c r="L891" i="1"/>
  <c r="K891" i="1"/>
  <c r="R891" i="1"/>
  <c r="J891" i="1"/>
  <c r="Q891" i="1"/>
  <c r="P891" i="1"/>
  <c r="O891" i="1"/>
  <c r="N891" i="1"/>
  <c r="M891" i="1"/>
  <c r="L899" i="1"/>
  <c r="K899" i="1"/>
  <c r="R899" i="1"/>
  <c r="J899" i="1"/>
  <c r="Q899" i="1"/>
  <c r="P899" i="1"/>
  <c r="O899" i="1"/>
  <c r="N899" i="1"/>
  <c r="M899" i="1"/>
  <c r="L907" i="1"/>
  <c r="K907" i="1"/>
  <c r="R907" i="1"/>
  <c r="J907" i="1"/>
  <c r="Q907" i="1"/>
  <c r="P907" i="1"/>
  <c r="O907" i="1"/>
  <c r="N907" i="1"/>
  <c r="M907" i="1"/>
  <c r="L915" i="1"/>
  <c r="R915" i="1"/>
  <c r="J915" i="1"/>
  <c r="P915" i="1"/>
  <c r="O915" i="1"/>
  <c r="N915" i="1"/>
  <c r="M915" i="1"/>
  <c r="K915" i="1"/>
  <c r="Q915" i="1"/>
  <c r="L923" i="1"/>
  <c r="K923" i="1"/>
  <c r="R923" i="1"/>
  <c r="J923" i="1"/>
  <c r="P923" i="1"/>
  <c r="O923" i="1"/>
  <c r="N923" i="1"/>
  <c r="M923" i="1"/>
  <c r="Q923" i="1"/>
  <c r="L931" i="1"/>
  <c r="K931" i="1"/>
  <c r="R931" i="1"/>
  <c r="J931" i="1"/>
  <c r="P931" i="1"/>
  <c r="O931" i="1"/>
  <c r="Q931" i="1"/>
  <c r="N931" i="1"/>
  <c r="M931" i="1"/>
  <c r="L939" i="1"/>
  <c r="K939" i="1"/>
  <c r="R939" i="1"/>
  <c r="J939" i="1"/>
  <c r="P939" i="1"/>
  <c r="O939" i="1"/>
  <c r="N939" i="1"/>
  <c r="M939" i="1"/>
  <c r="Q939" i="1"/>
  <c r="L947" i="1"/>
  <c r="K947" i="1"/>
  <c r="R947" i="1"/>
  <c r="J947" i="1"/>
  <c r="P947" i="1"/>
  <c r="O947" i="1"/>
  <c r="Q947" i="1"/>
  <c r="N947" i="1"/>
  <c r="M947" i="1"/>
  <c r="L955" i="1"/>
  <c r="K955" i="1"/>
  <c r="R955" i="1"/>
  <c r="J955" i="1"/>
  <c r="P955" i="1"/>
  <c r="O955" i="1"/>
  <c r="Q955" i="1"/>
  <c r="N955" i="1"/>
  <c r="M955" i="1"/>
  <c r="L963" i="1"/>
  <c r="K963" i="1"/>
  <c r="R963" i="1"/>
  <c r="J963" i="1"/>
  <c r="P963" i="1"/>
  <c r="O963" i="1"/>
  <c r="M963" i="1"/>
  <c r="Q963" i="1"/>
  <c r="N963" i="1"/>
  <c r="L971" i="1"/>
  <c r="K971" i="1"/>
  <c r="R971" i="1"/>
  <c r="J971" i="1"/>
  <c r="P971" i="1"/>
  <c r="O971" i="1"/>
  <c r="Q971" i="1"/>
  <c r="N971" i="1"/>
  <c r="M971" i="1"/>
  <c r="L979" i="1"/>
  <c r="K979" i="1"/>
  <c r="R979" i="1"/>
  <c r="J979" i="1"/>
  <c r="P979" i="1"/>
  <c r="O979" i="1"/>
  <c r="Q979" i="1"/>
  <c r="N979" i="1"/>
  <c r="M979" i="1"/>
  <c r="P987" i="1"/>
  <c r="O987" i="1"/>
  <c r="N987" i="1"/>
  <c r="M987" i="1"/>
  <c r="L987" i="1"/>
  <c r="K987" i="1"/>
  <c r="R987" i="1"/>
  <c r="Q987" i="1"/>
  <c r="J987" i="1"/>
  <c r="P995" i="1"/>
  <c r="O995" i="1"/>
  <c r="N995" i="1"/>
  <c r="M995" i="1"/>
  <c r="L995" i="1"/>
  <c r="K995" i="1"/>
  <c r="R995" i="1"/>
  <c r="J995" i="1"/>
  <c r="Q995" i="1"/>
  <c r="P1003" i="1"/>
  <c r="O1003" i="1"/>
  <c r="N1003" i="1"/>
  <c r="M1003" i="1"/>
  <c r="L1003" i="1"/>
  <c r="K1003" i="1"/>
  <c r="R1003" i="1"/>
  <c r="Q1003" i="1"/>
  <c r="J1003" i="1"/>
  <c r="P1011" i="1"/>
  <c r="O1011" i="1"/>
  <c r="N1011" i="1"/>
  <c r="M1011" i="1"/>
  <c r="L1011" i="1"/>
  <c r="K1011" i="1"/>
  <c r="J1011" i="1"/>
  <c r="R1011" i="1"/>
  <c r="Q1011" i="1"/>
  <c r="P1019" i="1"/>
  <c r="O1019" i="1"/>
  <c r="N1019" i="1"/>
  <c r="M1019" i="1"/>
  <c r="L1019" i="1"/>
  <c r="K1019" i="1"/>
  <c r="R1019" i="1"/>
  <c r="Q1019" i="1"/>
  <c r="J1019" i="1"/>
  <c r="P1027" i="1"/>
  <c r="O1027" i="1"/>
  <c r="N1027" i="1"/>
  <c r="M1027" i="1"/>
  <c r="L1027" i="1"/>
  <c r="K1027" i="1"/>
  <c r="R1027" i="1"/>
  <c r="J1027" i="1"/>
  <c r="Q1027" i="1"/>
  <c r="P1035" i="1"/>
  <c r="O1035" i="1"/>
  <c r="N1035" i="1"/>
  <c r="M1035" i="1"/>
  <c r="L1035" i="1"/>
  <c r="K1035" i="1"/>
  <c r="R1035" i="1"/>
  <c r="Q1035" i="1"/>
  <c r="J1035" i="1"/>
  <c r="P1043" i="1"/>
  <c r="O1043" i="1"/>
  <c r="N1043" i="1"/>
  <c r="M1043" i="1"/>
  <c r="L1043" i="1"/>
  <c r="K1043" i="1"/>
  <c r="R1043" i="1"/>
  <c r="Q1043" i="1"/>
  <c r="J1043" i="1"/>
  <c r="P1051" i="1"/>
  <c r="O1051" i="1"/>
  <c r="N1051" i="1"/>
  <c r="M1051" i="1"/>
  <c r="L1051" i="1"/>
  <c r="K1051" i="1"/>
  <c r="R1051" i="1"/>
  <c r="Q1051" i="1"/>
  <c r="J1051" i="1"/>
  <c r="P1059" i="1"/>
  <c r="O1059" i="1"/>
  <c r="N1059" i="1"/>
  <c r="M1059" i="1"/>
  <c r="L1059" i="1"/>
  <c r="K1059" i="1"/>
  <c r="R1059" i="1"/>
  <c r="Q1059" i="1"/>
  <c r="J1059" i="1"/>
  <c r="P1067" i="1"/>
  <c r="O1067" i="1"/>
  <c r="N1067" i="1"/>
  <c r="M1067" i="1"/>
  <c r="L1067" i="1"/>
  <c r="K1067" i="1"/>
  <c r="J1067" i="1"/>
  <c r="R1067" i="1"/>
  <c r="Q1067" i="1"/>
  <c r="P1075" i="1"/>
  <c r="O1075" i="1"/>
  <c r="N1075" i="1"/>
  <c r="M1075" i="1"/>
  <c r="L1075" i="1"/>
  <c r="K1075" i="1"/>
  <c r="R1075" i="1"/>
  <c r="Q1075" i="1"/>
  <c r="J1075" i="1"/>
  <c r="P1083" i="1"/>
  <c r="O1083" i="1"/>
  <c r="N1083" i="1"/>
  <c r="M1083" i="1"/>
  <c r="L1083" i="1"/>
  <c r="K1083" i="1"/>
  <c r="R1083" i="1"/>
  <c r="Q1083" i="1"/>
  <c r="J1083" i="1"/>
  <c r="P1091" i="1"/>
  <c r="O1091" i="1"/>
  <c r="N1091" i="1"/>
  <c r="M1091" i="1"/>
  <c r="L1091" i="1"/>
  <c r="K1091" i="1"/>
  <c r="R1091" i="1"/>
  <c r="Q1091" i="1"/>
  <c r="J1091" i="1"/>
  <c r="P1099" i="1"/>
  <c r="O1099" i="1"/>
  <c r="N1099" i="1"/>
  <c r="M1099" i="1"/>
  <c r="L1099" i="1"/>
  <c r="K1099" i="1"/>
  <c r="J1099" i="1"/>
  <c r="R1099" i="1"/>
  <c r="Q1099" i="1"/>
  <c r="P1107" i="1"/>
  <c r="O1107" i="1"/>
  <c r="N1107" i="1"/>
  <c r="M1107" i="1"/>
  <c r="L1107" i="1"/>
  <c r="K1107" i="1"/>
  <c r="R1107" i="1"/>
  <c r="Q1107" i="1"/>
  <c r="J1107" i="1"/>
  <c r="B872" i="1"/>
  <c r="B880" i="1"/>
  <c r="B888" i="1"/>
  <c r="B896" i="1"/>
  <c r="B904" i="1"/>
  <c r="B912" i="1"/>
  <c r="B920" i="1"/>
  <c r="B928" i="1"/>
  <c r="B936" i="1"/>
  <c r="B944" i="1"/>
  <c r="B952" i="1"/>
  <c r="B960" i="1"/>
  <c r="B968" i="1"/>
  <c r="B976" i="1"/>
  <c r="B984" i="1"/>
  <c r="B992" i="1"/>
  <c r="B1000" i="1"/>
  <c r="B1008" i="1"/>
  <c r="B1016" i="1"/>
  <c r="B1024" i="1"/>
  <c r="B1032" i="1"/>
  <c r="B1040" i="1"/>
  <c r="B1048" i="1"/>
  <c r="B1056" i="1"/>
  <c r="B1064" i="1"/>
  <c r="B1072" i="1"/>
  <c r="B1080" i="1"/>
  <c r="B1088" i="1"/>
  <c r="B1096" i="1"/>
  <c r="B1104" i="1"/>
  <c r="B1112" i="1"/>
  <c r="Q910" i="1"/>
  <c r="P910" i="1"/>
  <c r="O910" i="1"/>
  <c r="N910" i="1"/>
  <c r="M910" i="1"/>
  <c r="L910" i="1"/>
  <c r="K910" i="1"/>
  <c r="R910" i="1"/>
  <c r="J910" i="1"/>
  <c r="A878" i="1"/>
  <c r="A910" i="1"/>
  <c r="A942" i="1"/>
  <c r="A974" i="1"/>
  <c r="A1006" i="1"/>
  <c r="A1014" i="1"/>
  <c r="A1022" i="1"/>
  <c r="A1062" i="1"/>
  <c r="A1110" i="1"/>
  <c r="K868" i="1"/>
  <c r="Q868" i="1"/>
  <c r="P868" i="1"/>
  <c r="O868" i="1"/>
  <c r="N868" i="1"/>
  <c r="L868" i="1"/>
  <c r="R868" i="1"/>
  <c r="M868" i="1"/>
  <c r="J868" i="1"/>
  <c r="K876" i="1"/>
  <c r="R876" i="1"/>
  <c r="J876" i="1"/>
  <c r="Q876" i="1"/>
  <c r="P876" i="1"/>
  <c r="O876" i="1"/>
  <c r="N876" i="1"/>
  <c r="M876" i="1"/>
  <c r="L876" i="1"/>
  <c r="K884" i="1"/>
  <c r="R884" i="1"/>
  <c r="J884" i="1"/>
  <c r="Q884" i="1"/>
  <c r="P884" i="1"/>
  <c r="O884" i="1"/>
  <c r="N884" i="1"/>
  <c r="M884" i="1"/>
  <c r="L884" i="1"/>
  <c r="K892" i="1"/>
  <c r="R892" i="1"/>
  <c r="J892" i="1"/>
  <c r="Q892" i="1"/>
  <c r="P892" i="1"/>
  <c r="O892" i="1"/>
  <c r="N892" i="1"/>
  <c r="M892" i="1"/>
  <c r="L892" i="1"/>
  <c r="K900" i="1"/>
  <c r="R900" i="1"/>
  <c r="J900" i="1"/>
  <c r="Q900" i="1"/>
  <c r="P900" i="1"/>
  <c r="O900" i="1"/>
  <c r="N900" i="1"/>
  <c r="M900" i="1"/>
  <c r="L900" i="1"/>
  <c r="K908" i="1"/>
  <c r="R908" i="1"/>
  <c r="J908" i="1"/>
  <c r="Q908" i="1"/>
  <c r="P908" i="1"/>
  <c r="O908" i="1"/>
  <c r="N908" i="1"/>
  <c r="M908" i="1"/>
  <c r="L908" i="1"/>
  <c r="K916" i="1"/>
  <c r="Q916" i="1"/>
  <c r="R916" i="1"/>
  <c r="P916" i="1"/>
  <c r="O916" i="1"/>
  <c r="N916" i="1"/>
  <c r="M916" i="1"/>
  <c r="L916" i="1"/>
  <c r="J916" i="1"/>
  <c r="K924" i="1"/>
  <c r="R924" i="1"/>
  <c r="J924" i="1"/>
  <c r="Q924" i="1"/>
  <c r="O924" i="1"/>
  <c r="P924" i="1"/>
  <c r="N924" i="1"/>
  <c r="M924" i="1"/>
  <c r="L924" i="1"/>
  <c r="K932" i="1"/>
  <c r="R932" i="1"/>
  <c r="J932" i="1"/>
  <c r="Q932" i="1"/>
  <c r="O932" i="1"/>
  <c r="N932" i="1"/>
  <c r="M932" i="1"/>
  <c r="L932" i="1"/>
  <c r="P932" i="1"/>
  <c r="K940" i="1"/>
  <c r="R940" i="1"/>
  <c r="J940" i="1"/>
  <c r="Q940" i="1"/>
  <c r="O940" i="1"/>
  <c r="N940" i="1"/>
  <c r="P940" i="1"/>
  <c r="M940" i="1"/>
  <c r="L940" i="1"/>
  <c r="K948" i="1"/>
  <c r="R948" i="1"/>
  <c r="J948" i="1"/>
  <c r="Q948" i="1"/>
  <c r="O948" i="1"/>
  <c r="N948" i="1"/>
  <c r="P948" i="1"/>
  <c r="M948" i="1"/>
  <c r="L948" i="1"/>
  <c r="K956" i="1"/>
  <c r="R956" i="1"/>
  <c r="J956" i="1"/>
  <c r="Q956" i="1"/>
  <c r="O956" i="1"/>
  <c r="N956" i="1"/>
  <c r="L956" i="1"/>
  <c r="P956" i="1"/>
  <c r="M956" i="1"/>
  <c r="K964" i="1"/>
  <c r="R964" i="1"/>
  <c r="J964" i="1"/>
  <c r="Q964" i="1"/>
  <c r="O964" i="1"/>
  <c r="N964" i="1"/>
  <c r="P964" i="1"/>
  <c r="M964" i="1"/>
  <c r="L964" i="1"/>
  <c r="K972" i="1"/>
  <c r="R972" i="1"/>
  <c r="J972" i="1"/>
  <c r="Q972" i="1"/>
  <c r="O972" i="1"/>
  <c r="N972" i="1"/>
  <c r="P972" i="1"/>
  <c r="M972" i="1"/>
  <c r="L972" i="1"/>
  <c r="K980" i="1"/>
  <c r="R980" i="1"/>
  <c r="J980" i="1"/>
  <c r="Q980" i="1"/>
  <c r="O980" i="1"/>
  <c r="N980" i="1"/>
  <c r="P980" i="1"/>
  <c r="M980" i="1"/>
  <c r="L980" i="1"/>
  <c r="O988" i="1"/>
  <c r="N988" i="1"/>
  <c r="M988" i="1"/>
  <c r="L988" i="1"/>
  <c r="K988" i="1"/>
  <c r="R988" i="1"/>
  <c r="J988" i="1"/>
  <c r="Q988" i="1"/>
  <c r="P988" i="1"/>
  <c r="O996" i="1"/>
  <c r="N996" i="1"/>
  <c r="M996" i="1"/>
  <c r="L996" i="1"/>
  <c r="K996" i="1"/>
  <c r="R996" i="1"/>
  <c r="J996" i="1"/>
  <c r="Q996" i="1"/>
  <c r="P996" i="1"/>
  <c r="O1004" i="1"/>
  <c r="N1004" i="1"/>
  <c r="M1004" i="1"/>
  <c r="L1004" i="1"/>
  <c r="K1004" i="1"/>
  <c r="R1004" i="1"/>
  <c r="J1004" i="1"/>
  <c r="Q1004" i="1"/>
  <c r="P1004" i="1"/>
  <c r="O1012" i="1"/>
  <c r="N1012" i="1"/>
  <c r="M1012" i="1"/>
  <c r="L1012" i="1"/>
  <c r="K1012" i="1"/>
  <c r="R1012" i="1"/>
  <c r="J1012" i="1"/>
  <c r="Q1012" i="1"/>
  <c r="P1012" i="1"/>
  <c r="O1020" i="1"/>
  <c r="N1020" i="1"/>
  <c r="M1020" i="1"/>
  <c r="L1020" i="1"/>
  <c r="K1020" i="1"/>
  <c r="R1020" i="1"/>
  <c r="J1020" i="1"/>
  <c r="Q1020" i="1"/>
  <c r="P1020" i="1"/>
  <c r="O1028" i="1"/>
  <c r="N1028" i="1"/>
  <c r="M1028" i="1"/>
  <c r="L1028" i="1"/>
  <c r="K1028" i="1"/>
  <c r="R1028" i="1"/>
  <c r="J1028" i="1"/>
  <c r="Q1028" i="1"/>
  <c r="P1028" i="1"/>
  <c r="O1036" i="1"/>
  <c r="N1036" i="1"/>
  <c r="M1036" i="1"/>
  <c r="L1036" i="1"/>
  <c r="K1036" i="1"/>
  <c r="R1036" i="1"/>
  <c r="J1036" i="1"/>
  <c r="Q1036" i="1"/>
  <c r="P1036" i="1"/>
  <c r="O1044" i="1"/>
  <c r="N1044" i="1"/>
  <c r="M1044" i="1"/>
  <c r="L1044" i="1"/>
  <c r="K1044" i="1"/>
  <c r="R1044" i="1"/>
  <c r="J1044" i="1"/>
  <c r="Q1044" i="1"/>
  <c r="P1044" i="1"/>
  <c r="O1052" i="1"/>
  <c r="N1052" i="1"/>
  <c r="M1052" i="1"/>
  <c r="L1052" i="1"/>
  <c r="K1052" i="1"/>
  <c r="R1052" i="1"/>
  <c r="J1052" i="1"/>
  <c r="Q1052" i="1"/>
  <c r="P1052" i="1"/>
  <c r="O1060" i="1"/>
  <c r="N1060" i="1"/>
  <c r="M1060" i="1"/>
  <c r="L1060" i="1"/>
  <c r="K1060" i="1"/>
  <c r="R1060" i="1"/>
  <c r="J1060" i="1"/>
  <c r="Q1060" i="1"/>
  <c r="P1060" i="1"/>
  <c r="O1068" i="1"/>
  <c r="N1068" i="1"/>
  <c r="M1068" i="1"/>
  <c r="L1068" i="1"/>
  <c r="K1068" i="1"/>
  <c r="R1068" i="1"/>
  <c r="J1068" i="1"/>
  <c r="Q1068" i="1"/>
  <c r="P1068" i="1"/>
  <c r="O1076" i="1"/>
  <c r="N1076" i="1"/>
  <c r="M1076" i="1"/>
  <c r="L1076" i="1"/>
  <c r="K1076" i="1"/>
  <c r="R1076" i="1"/>
  <c r="J1076" i="1"/>
  <c r="Q1076" i="1"/>
  <c r="P1076" i="1"/>
  <c r="O1084" i="1"/>
  <c r="N1084" i="1"/>
  <c r="M1084" i="1"/>
  <c r="L1084" i="1"/>
  <c r="K1084" i="1"/>
  <c r="R1084" i="1"/>
  <c r="J1084" i="1"/>
  <c r="Q1084" i="1"/>
  <c r="P1084" i="1"/>
  <c r="O1092" i="1"/>
  <c r="N1092" i="1"/>
  <c r="M1092" i="1"/>
  <c r="L1092" i="1"/>
  <c r="K1092" i="1"/>
  <c r="R1092" i="1"/>
  <c r="J1092" i="1"/>
  <c r="Q1092" i="1"/>
  <c r="P1092" i="1"/>
  <c r="O1100" i="1"/>
  <c r="N1100" i="1"/>
  <c r="M1100" i="1"/>
  <c r="L1100" i="1"/>
  <c r="K1100" i="1"/>
  <c r="R1100" i="1"/>
  <c r="J1100" i="1"/>
  <c r="Q1100" i="1"/>
  <c r="P1100" i="1"/>
  <c r="O1108" i="1"/>
  <c r="N1108" i="1"/>
  <c r="M1108" i="1"/>
  <c r="L1108" i="1"/>
  <c r="K1108" i="1"/>
  <c r="R1108" i="1"/>
  <c r="J1108" i="1"/>
  <c r="Q1108" i="1"/>
  <c r="P1108" i="1"/>
  <c r="A865" i="1"/>
  <c r="A873" i="1"/>
  <c r="A881" i="1"/>
  <c r="A889" i="1"/>
  <c r="A897" i="1"/>
  <c r="A905" i="1"/>
  <c r="A913" i="1"/>
  <c r="A921" i="1"/>
  <c r="A929" i="1"/>
  <c r="A937" i="1"/>
  <c r="A945" i="1"/>
  <c r="A953" i="1"/>
  <c r="A961" i="1"/>
  <c r="A969" i="1"/>
  <c r="A977" i="1"/>
  <c r="A985" i="1"/>
  <c r="A993" i="1"/>
  <c r="A1001" i="1"/>
  <c r="A1009" i="1"/>
  <c r="A1017" i="1"/>
  <c r="A1025" i="1"/>
  <c r="A1033" i="1"/>
  <c r="A1041" i="1"/>
  <c r="A1049" i="1"/>
  <c r="A1057" i="1"/>
  <c r="A1065" i="1"/>
  <c r="A1073" i="1"/>
  <c r="A1081" i="1"/>
  <c r="A1089" i="1"/>
  <c r="A1097" i="1"/>
  <c r="A1105" i="1"/>
  <c r="A1113" i="1"/>
  <c r="A1030" i="1"/>
  <c r="A1070" i="1"/>
  <c r="Q1824" i="1"/>
  <c r="R869" i="1"/>
  <c r="J869" i="1"/>
  <c r="P869" i="1"/>
  <c r="O869" i="1"/>
  <c r="N869" i="1"/>
  <c r="M869" i="1"/>
  <c r="Q869" i="1"/>
  <c r="L869" i="1"/>
  <c r="K869" i="1"/>
  <c r="R877" i="1"/>
  <c r="J877" i="1"/>
  <c r="Q877" i="1"/>
  <c r="P877" i="1"/>
  <c r="O877" i="1"/>
  <c r="N877" i="1"/>
  <c r="M877" i="1"/>
  <c r="L877" i="1"/>
  <c r="K877" i="1"/>
  <c r="R885" i="1"/>
  <c r="J885" i="1"/>
  <c r="Q885" i="1"/>
  <c r="P885" i="1"/>
  <c r="O885" i="1"/>
  <c r="N885" i="1"/>
  <c r="M885" i="1"/>
  <c r="L885" i="1"/>
  <c r="K885" i="1"/>
  <c r="R893" i="1"/>
  <c r="J893" i="1"/>
  <c r="Q893" i="1"/>
  <c r="P893" i="1"/>
  <c r="O893" i="1"/>
  <c r="N893" i="1"/>
  <c r="M893" i="1"/>
  <c r="L893" i="1"/>
  <c r="K893" i="1"/>
  <c r="R901" i="1"/>
  <c r="J901" i="1"/>
  <c r="Q901" i="1"/>
  <c r="P901" i="1"/>
  <c r="O901" i="1"/>
  <c r="N901" i="1"/>
  <c r="M901" i="1"/>
  <c r="L901" i="1"/>
  <c r="K901" i="1"/>
  <c r="R909" i="1"/>
  <c r="J909" i="1"/>
  <c r="Q909" i="1"/>
  <c r="P909" i="1"/>
  <c r="O909" i="1"/>
  <c r="N909" i="1"/>
  <c r="M909" i="1"/>
  <c r="L909" i="1"/>
  <c r="K909" i="1"/>
  <c r="R917" i="1"/>
  <c r="J917" i="1"/>
  <c r="Q917" i="1"/>
  <c r="P917" i="1"/>
  <c r="O917" i="1"/>
  <c r="N917" i="1"/>
  <c r="M917" i="1"/>
  <c r="L917" i="1"/>
  <c r="K917" i="1"/>
  <c r="R925" i="1"/>
  <c r="J925" i="1"/>
  <c r="Q925" i="1"/>
  <c r="P925" i="1"/>
  <c r="N925" i="1"/>
  <c r="M925" i="1"/>
  <c r="L925" i="1"/>
  <c r="K925" i="1"/>
  <c r="O925" i="1"/>
  <c r="R933" i="1"/>
  <c r="J933" i="1"/>
  <c r="Q933" i="1"/>
  <c r="P933" i="1"/>
  <c r="N933" i="1"/>
  <c r="M933" i="1"/>
  <c r="O933" i="1"/>
  <c r="L933" i="1"/>
  <c r="K933" i="1"/>
  <c r="R941" i="1"/>
  <c r="J941" i="1"/>
  <c r="Q941" i="1"/>
  <c r="P941" i="1"/>
  <c r="N941" i="1"/>
  <c r="M941" i="1"/>
  <c r="O941" i="1"/>
  <c r="L941" i="1"/>
  <c r="K941" i="1"/>
  <c r="R949" i="1"/>
  <c r="J949" i="1"/>
  <c r="Q949" i="1"/>
  <c r="P949" i="1"/>
  <c r="N949" i="1"/>
  <c r="M949" i="1"/>
  <c r="K949" i="1"/>
  <c r="O949" i="1"/>
  <c r="L949" i="1"/>
  <c r="R957" i="1"/>
  <c r="J957" i="1"/>
  <c r="Q957" i="1"/>
  <c r="P957" i="1"/>
  <c r="N957" i="1"/>
  <c r="M957" i="1"/>
  <c r="O957" i="1"/>
  <c r="L957" i="1"/>
  <c r="K957" i="1"/>
  <c r="R965" i="1"/>
  <c r="J965" i="1"/>
  <c r="Q965" i="1"/>
  <c r="P965" i="1"/>
  <c r="N965" i="1"/>
  <c r="M965" i="1"/>
  <c r="O965" i="1"/>
  <c r="L965" i="1"/>
  <c r="K965" i="1"/>
  <c r="R973" i="1"/>
  <c r="J973" i="1"/>
  <c r="Q973" i="1"/>
  <c r="P973" i="1"/>
  <c r="N973" i="1"/>
  <c r="M973" i="1"/>
  <c r="O973" i="1"/>
  <c r="L973" i="1"/>
  <c r="K973" i="1"/>
  <c r="R981" i="1"/>
  <c r="J981" i="1"/>
  <c r="Q981" i="1"/>
  <c r="P981" i="1"/>
  <c r="N981" i="1"/>
  <c r="M981" i="1"/>
  <c r="O981" i="1"/>
  <c r="L981" i="1"/>
  <c r="K981" i="1"/>
  <c r="N989" i="1"/>
  <c r="M989" i="1"/>
  <c r="L989" i="1"/>
  <c r="K989" i="1"/>
  <c r="R989" i="1"/>
  <c r="J989" i="1"/>
  <c r="Q989" i="1"/>
  <c r="P989" i="1"/>
  <c r="O989" i="1"/>
  <c r="N997" i="1"/>
  <c r="M997" i="1"/>
  <c r="L997" i="1"/>
  <c r="K997" i="1"/>
  <c r="R997" i="1"/>
  <c r="J997" i="1"/>
  <c r="Q997" i="1"/>
  <c r="P997" i="1"/>
  <c r="O997" i="1"/>
  <c r="N1005" i="1"/>
  <c r="M1005" i="1"/>
  <c r="L1005" i="1"/>
  <c r="K1005" i="1"/>
  <c r="R1005" i="1"/>
  <c r="J1005" i="1"/>
  <c r="Q1005" i="1"/>
  <c r="P1005" i="1"/>
  <c r="O1005" i="1"/>
  <c r="N1013" i="1"/>
  <c r="M1013" i="1"/>
  <c r="L1013" i="1"/>
  <c r="K1013" i="1"/>
  <c r="R1013" i="1"/>
  <c r="J1013" i="1"/>
  <c r="Q1013" i="1"/>
  <c r="P1013" i="1"/>
  <c r="O1013" i="1"/>
  <c r="N1021" i="1"/>
  <c r="M1021" i="1"/>
  <c r="L1021" i="1"/>
  <c r="K1021" i="1"/>
  <c r="R1021" i="1"/>
  <c r="J1021" i="1"/>
  <c r="Q1021" i="1"/>
  <c r="P1021" i="1"/>
  <c r="O1021" i="1"/>
  <c r="N1029" i="1"/>
  <c r="M1029" i="1"/>
  <c r="L1029" i="1"/>
  <c r="K1029" i="1"/>
  <c r="R1029" i="1"/>
  <c r="J1029" i="1"/>
  <c r="Q1029" i="1"/>
  <c r="P1029" i="1"/>
  <c r="O1029" i="1"/>
  <c r="N1037" i="1"/>
  <c r="M1037" i="1"/>
  <c r="L1037" i="1"/>
  <c r="K1037" i="1"/>
  <c r="R1037" i="1"/>
  <c r="J1037" i="1"/>
  <c r="Q1037" i="1"/>
  <c r="P1037" i="1"/>
  <c r="O1037" i="1"/>
  <c r="N1045" i="1"/>
  <c r="M1045" i="1"/>
  <c r="L1045" i="1"/>
  <c r="K1045" i="1"/>
  <c r="R1045" i="1"/>
  <c r="J1045" i="1"/>
  <c r="Q1045" i="1"/>
  <c r="P1045" i="1"/>
  <c r="O1045" i="1"/>
  <c r="N1053" i="1"/>
  <c r="M1053" i="1"/>
  <c r="L1053" i="1"/>
  <c r="K1053" i="1"/>
  <c r="R1053" i="1"/>
  <c r="J1053" i="1"/>
  <c r="Q1053" i="1"/>
  <c r="P1053" i="1"/>
  <c r="O1053" i="1"/>
  <c r="N1061" i="1"/>
  <c r="M1061" i="1"/>
  <c r="L1061" i="1"/>
  <c r="K1061" i="1"/>
  <c r="R1061" i="1"/>
  <c r="J1061" i="1"/>
  <c r="Q1061" i="1"/>
  <c r="P1061" i="1"/>
  <c r="O1061" i="1"/>
  <c r="N1069" i="1"/>
  <c r="M1069" i="1"/>
  <c r="L1069" i="1"/>
  <c r="K1069" i="1"/>
  <c r="R1069" i="1"/>
  <c r="J1069" i="1"/>
  <c r="Q1069" i="1"/>
  <c r="P1069" i="1"/>
  <c r="O1069" i="1"/>
  <c r="N1077" i="1"/>
  <c r="M1077" i="1"/>
  <c r="L1077" i="1"/>
  <c r="K1077" i="1"/>
  <c r="R1077" i="1"/>
  <c r="J1077" i="1"/>
  <c r="Q1077" i="1"/>
  <c r="P1077" i="1"/>
  <c r="O1077" i="1"/>
  <c r="N1085" i="1"/>
  <c r="M1085" i="1"/>
  <c r="L1085" i="1"/>
  <c r="K1085" i="1"/>
  <c r="R1085" i="1"/>
  <c r="J1085" i="1"/>
  <c r="Q1085" i="1"/>
  <c r="P1085" i="1"/>
  <c r="O1085" i="1"/>
  <c r="N1093" i="1"/>
  <c r="M1093" i="1"/>
  <c r="L1093" i="1"/>
  <c r="K1093" i="1"/>
  <c r="R1093" i="1"/>
  <c r="J1093" i="1"/>
  <c r="Q1093" i="1"/>
  <c r="P1093" i="1"/>
  <c r="O1093" i="1"/>
  <c r="N1101" i="1"/>
  <c r="M1101" i="1"/>
  <c r="L1101" i="1"/>
  <c r="K1101" i="1"/>
  <c r="R1101" i="1"/>
  <c r="J1101" i="1"/>
  <c r="Q1101" i="1"/>
  <c r="P1101" i="1"/>
  <c r="O1101" i="1"/>
  <c r="N1109" i="1"/>
  <c r="M1109" i="1"/>
  <c r="L1109" i="1"/>
  <c r="K1109" i="1"/>
  <c r="R1109" i="1"/>
  <c r="J1109" i="1"/>
  <c r="Q1109" i="1"/>
  <c r="P1109" i="1"/>
  <c r="O1109" i="1"/>
  <c r="B865" i="1"/>
  <c r="B869" i="1"/>
  <c r="B873" i="1"/>
  <c r="B877" i="1"/>
  <c r="B881" i="1"/>
  <c r="B885" i="1"/>
  <c r="B889" i="1"/>
  <c r="B893" i="1"/>
  <c r="B897" i="1"/>
  <c r="B901" i="1"/>
  <c r="B905" i="1"/>
  <c r="B909" i="1"/>
  <c r="B913" i="1"/>
  <c r="B917" i="1"/>
  <c r="B921" i="1"/>
  <c r="B925" i="1"/>
  <c r="B929" i="1"/>
  <c r="B933" i="1"/>
  <c r="B937" i="1"/>
  <c r="B941" i="1"/>
  <c r="B945" i="1"/>
  <c r="B949" i="1"/>
  <c r="B953" i="1"/>
  <c r="B957" i="1"/>
  <c r="B961" i="1"/>
  <c r="B965" i="1"/>
  <c r="B969" i="1"/>
  <c r="B973" i="1"/>
  <c r="B977" i="1"/>
  <c r="B981" i="1"/>
  <c r="B985" i="1"/>
  <c r="B989" i="1"/>
  <c r="B993" i="1"/>
  <c r="B997" i="1"/>
  <c r="B1001" i="1"/>
  <c r="B1005" i="1"/>
  <c r="B1009" i="1"/>
  <c r="B1013" i="1"/>
  <c r="B1017" i="1"/>
  <c r="B1021" i="1"/>
  <c r="B1025" i="1"/>
  <c r="B1029" i="1"/>
  <c r="B1033" i="1"/>
  <c r="B1037" i="1"/>
  <c r="B1041" i="1"/>
  <c r="B1045" i="1"/>
  <c r="B1049" i="1"/>
  <c r="B1053" i="1"/>
  <c r="B1057" i="1"/>
  <c r="B1061" i="1"/>
  <c r="B1065" i="1"/>
  <c r="B1069" i="1"/>
  <c r="B1073" i="1"/>
  <c r="B1077" i="1"/>
  <c r="B1081" i="1"/>
  <c r="B1085" i="1"/>
  <c r="B1089" i="1"/>
  <c r="B1093" i="1"/>
  <c r="B1097" i="1"/>
  <c r="B1101" i="1"/>
  <c r="B1105" i="1"/>
  <c r="B1109" i="1"/>
  <c r="B1113" i="1"/>
  <c r="J239" i="1"/>
  <c r="L280" i="1"/>
  <c r="K281" i="1"/>
  <c r="A288" i="1"/>
  <c r="P286" i="1"/>
  <c r="A289" i="1"/>
  <c r="M289" i="1"/>
  <c r="Q291" i="1"/>
  <c r="B299" i="1"/>
  <c r="A300" i="1"/>
  <c r="L296" i="1"/>
  <c r="A285" i="1"/>
  <c r="Q285" i="1"/>
  <c r="J1785" i="1"/>
  <c r="N239" i="1"/>
  <c r="B287" i="1"/>
  <c r="A297" i="1"/>
  <c r="N280" i="1"/>
  <c r="N286" i="1"/>
  <c r="K291" i="1"/>
  <c r="O295" i="1"/>
  <c r="L1753" i="1"/>
  <c r="N1785" i="1"/>
  <c r="B1793" i="1"/>
  <c r="B279" i="1"/>
  <c r="M281" i="1"/>
  <c r="M287" i="1"/>
  <c r="P292" i="1"/>
  <c r="N296" i="1"/>
  <c r="O1727" i="1"/>
  <c r="M1753" i="1"/>
  <c r="O1785" i="1"/>
  <c r="A280" i="1"/>
  <c r="B291" i="1"/>
  <c r="A301" i="1"/>
  <c r="K283" i="1"/>
  <c r="O287" i="1"/>
  <c r="O293" i="1"/>
  <c r="K297" i="1"/>
  <c r="L1729" i="1"/>
  <c r="N1753" i="1"/>
  <c r="P1785" i="1"/>
  <c r="A281" i="1"/>
  <c r="A292" i="1"/>
  <c r="Q283" i="1"/>
  <c r="L288" i="1"/>
  <c r="Q293" i="1"/>
  <c r="M297" i="1"/>
  <c r="L1785" i="1"/>
  <c r="A1793" i="1"/>
  <c r="P1729" i="1"/>
  <c r="O1753" i="1"/>
  <c r="A239" i="1"/>
  <c r="B283" i="1"/>
  <c r="A293" i="1"/>
  <c r="M279" i="1"/>
  <c r="P284" i="1"/>
  <c r="N288" i="1"/>
  <c r="N294" i="1"/>
  <c r="K299" i="1"/>
  <c r="Q1729" i="1"/>
  <c r="A1825" i="1"/>
  <c r="A284" i="1"/>
  <c r="B295" i="1"/>
  <c r="O279" i="1"/>
  <c r="O285" i="1"/>
  <c r="K289" i="1"/>
  <c r="P294" i="1"/>
  <c r="Q299" i="1"/>
  <c r="J282" i="1"/>
  <c r="R282" i="1"/>
  <c r="J290" i="1"/>
  <c r="R290" i="1"/>
  <c r="J298" i="1"/>
  <c r="R298" i="1"/>
  <c r="P300" i="1"/>
  <c r="B1744" i="1"/>
  <c r="R1792" i="1"/>
  <c r="R1824" i="1"/>
  <c r="K239" i="1"/>
  <c r="B280" i="1"/>
  <c r="B284" i="1"/>
  <c r="B288" i="1"/>
  <c r="B292" i="1"/>
  <c r="B296" i="1"/>
  <c r="B300" i="1"/>
  <c r="N279" i="1"/>
  <c r="M280" i="1"/>
  <c r="L281" i="1"/>
  <c r="K282" i="1"/>
  <c r="J283" i="1"/>
  <c r="R283" i="1"/>
  <c r="Q284" i="1"/>
  <c r="P285" i="1"/>
  <c r="O286" i="1"/>
  <c r="N287" i="1"/>
  <c r="M288" i="1"/>
  <c r="L289" i="1"/>
  <c r="K290" i="1"/>
  <c r="J291" i="1"/>
  <c r="R291" i="1"/>
  <c r="Q292" i="1"/>
  <c r="P293" i="1"/>
  <c r="O294" i="1"/>
  <c r="N295" i="1"/>
  <c r="M296" i="1"/>
  <c r="L297" i="1"/>
  <c r="K298" i="1"/>
  <c r="J299" i="1"/>
  <c r="R299" i="1"/>
  <c r="Q300" i="1"/>
  <c r="P301" i="1"/>
  <c r="Q301" i="1"/>
  <c r="L282" i="1"/>
  <c r="B1728" i="1"/>
  <c r="O1744" i="1"/>
  <c r="A1768" i="1"/>
  <c r="A1784" i="1"/>
  <c r="R239" i="1"/>
  <c r="B281" i="1"/>
  <c r="B285" i="1"/>
  <c r="B289" i="1"/>
  <c r="B293" i="1"/>
  <c r="B297" i="1"/>
  <c r="B301" i="1"/>
  <c r="P279" i="1"/>
  <c r="O280" i="1"/>
  <c r="N281" i="1"/>
  <c r="M282" i="1"/>
  <c r="L283" i="1"/>
  <c r="K284" i="1"/>
  <c r="J285" i="1"/>
  <c r="R285" i="1"/>
  <c r="Q286" i="1"/>
  <c r="P287" i="1"/>
  <c r="O288" i="1"/>
  <c r="N289" i="1"/>
  <c r="M290" i="1"/>
  <c r="L291" i="1"/>
  <c r="K292" i="1"/>
  <c r="J293" i="1"/>
  <c r="R293" i="1"/>
  <c r="Q294" i="1"/>
  <c r="P295" i="1"/>
  <c r="O296" i="1"/>
  <c r="N297" i="1"/>
  <c r="M298" i="1"/>
  <c r="L299" i="1"/>
  <c r="K300" i="1"/>
  <c r="J301" i="1"/>
  <c r="R301" i="1"/>
  <c r="L298" i="1"/>
  <c r="R300" i="1"/>
  <c r="R1728" i="1"/>
  <c r="N1768" i="1"/>
  <c r="B1784" i="1"/>
  <c r="N1826" i="1"/>
  <c r="J240" i="1"/>
  <c r="A282" i="1"/>
  <c r="A286" i="1"/>
  <c r="A290" i="1"/>
  <c r="A294" i="1"/>
  <c r="A298" i="1"/>
  <c r="Q279" i="1"/>
  <c r="P280" i="1"/>
  <c r="O281" i="1"/>
  <c r="N282" i="1"/>
  <c r="M283" i="1"/>
  <c r="L284" i="1"/>
  <c r="K285" i="1"/>
  <c r="J286" i="1"/>
  <c r="R286" i="1"/>
  <c r="Q287" i="1"/>
  <c r="P288" i="1"/>
  <c r="O289" i="1"/>
  <c r="N290" i="1"/>
  <c r="M291" i="1"/>
  <c r="L292" i="1"/>
  <c r="K293" i="1"/>
  <c r="J294" i="1"/>
  <c r="R294" i="1"/>
  <c r="Q295" i="1"/>
  <c r="P296" i="1"/>
  <c r="O297" i="1"/>
  <c r="N298" i="1"/>
  <c r="M299" i="1"/>
  <c r="L300" i="1"/>
  <c r="K301" i="1"/>
  <c r="L290" i="1"/>
  <c r="J292" i="1"/>
  <c r="R292" i="1"/>
  <c r="O1768" i="1"/>
  <c r="B1808" i="1"/>
  <c r="A1832" i="1"/>
  <c r="B282" i="1"/>
  <c r="B286" i="1"/>
  <c r="B290" i="1"/>
  <c r="B294" i="1"/>
  <c r="B298" i="1"/>
  <c r="J279" i="1"/>
  <c r="R279" i="1"/>
  <c r="Q280" i="1"/>
  <c r="P281" i="1"/>
  <c r="O282" i="1"/>
  <c r="N283" i="1"/>
  <c r="M284" i="1"/>
  <c r="L285" i="1"/>
  <c r="K286" i="1"/>
  <c r="J287" i="1"/>
  <c r="R287" i="1"/>
  <c r="Q288" i="1"/>
  <c r="P289" i="1"/>
  <c r="O290" i="1"/>
  <c r="N291" i="1"/>
  <c r="M292" i="1"/>
  <c r="L293" i="1"/>
  <c r="K294" i="1"/>
  <c r="J295" i="1"/>
  <c r="R295" i="1"/>
  <c r="Q296" i="1"/>
  <c r="P297" i="1"/>
  <c r="O298" i="1"/>
  <c r="N299" i="1"/>
  <c r="M300" i="1"/>
  <c r="L301" i="1"/>
  <c r="J284" i="1"/>
  <c r="R284" i="1"/>
  <c r="J300" i="1"/>
  <c r="R1736" i="1"/>
  <c r="P1768" i="1"/>
  <c r="A1790" i="1"/>
  <c r="B1832" i="1"/>
  <c r="B239" i="1"/>
  <c r="A279" i="1"/>
  <c r="A283" i="1"/>
  <c r="A287" i="1"/>
  <c r="A291" i="1"/>
  <c r="A295" i="1"/>
  <c r="A299" i="1"/>
  <c r="K279" i="1"/>
  <c r="J280" i="1"/>
  <c r="R280" i="1"/>
  <c r="Q281" i="1"/>
  <c r="P282" i="1"/>
  <c r="O283" i="1"/>
  <c r="N284" i="1"/>
  <c r="M285" i="1"/>
  <c r="L286" i="1"/>
  <c r="K287" i="1"/>
  <c r="J288" i="1"/>
  <c r="R288" i="1"/>
  <c r="Q289" i="1"/>
  <c r="P290" i="1"/>
  <c r="O291" i="1"/>
  <c r="N292" i="1"/>
  <c r="M293" i="1"/>
  <c r="L294" i="1"/>
  <c r="K295" i="1"/>
  <c r="J296" i="1"/>
  <c r="R296" i="1"/>
  <c r="Q297" i="1"/>
  <c r="P298" i="1"/>
  <c r="O299" i="1"/>
  <c r="N300" i="1"/>
  <c r="M301" i="1"/>
  <c r="N1744" i="1"/>
  <c r="Q1768" i="1"/>
  <c r="P1792" i="1"/>
  <c r="B1814" i="1"/>
  <c r="J281" i="1"/>
  <c r="J289" i="1"/>
  <c r="J297" i="1"/>
  <c r="N301" i="1"/>
  <c r="R1733" i="1"/>
  <c r="L1746" i="1"/>
  <c r="B1749" i="1"/>
  <c r="N1770" i="1"/>
  <c r="A1786" i="1"/>
  <c r="B1826" i="1"/>
  <c r="Q1829" i="1"/>
  <c r="Q239" i="1"/>
  <c r="P240" i="1"/>
  <c r="M1746" i="1"/>
  <c r="N1749" i="1"/>
  <c r="O1770" i="1"/>
  <c r="B1813" i="1"/>
  <c r="J1826" i="1"/>
  <c r="Q240" i="1"/>
  <c r="R240" i="1"/>
  <c r="O1746" i="1"/>
  <c r="A1794" i="1"/>
  <c r="J1814" i="1"/>
  <c r="L1826" i="1"/>
  <c r="L239" i="1"/>
  <c r="K240" i="1"/>
  <c r="P1746" i="1"/>
  <c r="N1773" i="1"/>
  <c r="M1826" i="1"/>
  <c r="M239" i="1"/>
  <c r="L240" i="1"/>
  <c r="M240" i="1"/>
  <c r="O1773" i="1"/>
  <c r="A1733" i="1"/>
  <c r="R1746" i="1"/>
  <c r="A1765" i="1"/>
  <c r="L1770" i="1"/>
  <c r="P1773" i="1"/>
  <c r="R1807" i="1"/>
  <c r="O1826" i="1"/>
  <c r="P1836" i="1"/>
  <c r="A240" i="1"/>
  <c r="O239" i="1"/>
  <c r="N240" i="1"/>
  <c r="R1805" i="1"/>
  <c r="J1746" i="1"/>
  <c r="B1765" i="1"/>
  <c r="R1773" i="1"/>
  <c r="A1826" i="1"/>
  <c r="P1829" i="1"/>
  <c r="B240" i="1"/>
  <c r="N1751" i="1"/>
  <c r="R1727" i="1"/>
  <c r="R1734" i="1"/>
  <c r="R1751" i="1"/>
  <c r="B1790" i="1"/>
  <c r="K1809" i="1"/>
  <c r="K1814" i="1"/>
  <c r="A1833" i="1"/>
  <c r="A1735" i="1"/>
  <c r="R1785" i="1"/>
  <c r="Q1790" i="1"/>
  <c r="L1814" i="1"/>
  <c r="M1831" i="1"/>
  <c r="B1833" i="1"/>
  <c r="R437" i="1"/>
  <c r="N1814" i="1"/>
  <c r="N1831" i="1"/>
  <c r="P1727" i="1"/>
  <c r="B1735" i="1"/>
  <c r="R1790" i="1"/>
  <c r="R445" i="1"/>
  <c r="R1735" i="1"/>
  <c r="K1785" i="1"/>
  <c r="O1814" i="1"/>
  <c r="O1831" i="1"/>
  <c r="L449" i="1"/>
  <c r="B1727" i="1"/>
  <c r="A1806" i="1"/>
  <c r="M449" i="1"/>
  <c r="N1727" i="1"/>
  <c r="M1785" i="1"/>
  <c r="B1806" i="1"/>
  <c r="A1814" i="1"/>
  <c r="A1766" i="1"/>
  <c r="R1786" i="1"/>
  <c r="L1806" i="1"/>
  <c r="B1766" i="1"/>
  <c r="A1774" i="1"/>
  <c r="A1787" i="1"/>
  <c r="B1794" i="1"/>
  <c r="A1807" i="1"/>
  <c r="P1814" i="1"/>
  <c r="A1725" i="1"/>
  <c r="A1745" i="1"/>
  <c r="A1753" i="1"/>
  <c r="N1766" i="1"/>
  <c r="B1774" i="1"/>
  <c r="L1787" i="1"/>
  <c r="B1807" i="1"/>
  <c r="Q1814" i="1"/>
  <c r="B1725" i="1"/>
  <c r="P1732" i="1"/>
  <c r="B1745" i="1"/>
  <c r="B1753" i="1"/>
  <c r="O1766" i="1"/>
  <c r="P1787" i="1"/>
  <c r="J1802" i="1"/>
  <c r="N1807" i="1"/>
  <c r="A1824" i="1"/>
  <c r="K1806" i="1"/>
  <c r="Q1724" i="1"/>
  <c r="R1744" i="1"/>
  <c r="B1726" i="1"/>
  <c r="J1753" i="1"/>
  <c r="A1775" i="1"/>
  <c r="Q1787" i="1"/>
  <c r="K1802" i="1"/>
  <c r="O1807" i="1"/>
  <c r="N1824" i="1"/>
  <c r="P1744" i="1"/>
  <c r="A1746" i="1"/>
  <c r="K1753" i="1"/>
  <c r="B1768" i="1"/>
  <c r="B1775" i="1"/>
  <c r="R1787" i="1"/>
  <c r="A1804" i="1"/>
  <c r="P1807" i="1"/>
  <c r="O1824" i="1"/>
  <c r="P1826" i="1"/>
  <c r="A1727" i="1"/>
  <c r="B1746" i="1"/>
  <c r="B1780" i="1"/>
  <c r="P1824" i="1"/>
  <c r="R432" i="1"/>
  <c r="J439" i="1"/>
  <c r="B1825" i="1"/>
  <c r="R1738" i="1"/>
  <c r="A1739" i="1"/>
  <c r="B1734" i="1"/>
  <c r="A1721" i="1"/>
  <c r="B1721" i="1"/>
  <c r="A1795" i="1"/>
  <c r="R1741" i="1"/>
  <c r="L1775" i="1"/>
  <c r="P1795" i="1"/>
  <c r="Q1795" i="1"/>
  <c r="O1749" i="1"/>
  <c r="B1754" i="1"/>
  <c r="K1792" i="1"/>
  <c r="M1797" i="1"/>
  <c r="O1812" i="1"/>
  <c r="A1730" i="1"/>
  <c r="N1734" i="1"/>
  <c r="B1772" i="1"/>
  <c r="R1775" i="1"/>
  <c r="P1812" i="1"/>
  <c r="O1817" i="1"/>
  <c r="L431" i="1"/>
  <c r="A1750" i="1"/>
  <c r="A1755" i="1"/>
  <c r="A1767" i="1"/>
  <c r="Q1772" i="1"/>
  <c r="B1779" i="1"/>
  <c r="B1787" i="1"/>
  <c r="M1792" i="1"/>
  <c r="O1797" i="1"/>
  <c r="Q1812" i="1"/>
  <c r="B1821" i="1"/>
  <c r="B1827" i="1"/>
  <c r="Q1834" i="1"/>
  <c r="N431" i="1"/>
  <c r="R1730" i="1"/>
  <c r="P1734" i="1"/>
  <c r="Q1750" i="1"/>
  <c r="N1756" i="1"/>
  <c r="B1767" i="1"/>
  <c r="A1773" i="1"/>
  <c r="R1779" i="1"/>
  <c r="J1787" i="1"/>
  <c r="N1792" i="1"/>
  <c r="P1797" i="1"/>
  <c r="M1806" i="1"/>
  <c r="R1812" i="1"/>
  <c r="J1821" i="1"/>
  <c r="R1827" i="1"/>
  <c r="B1835" i="1"/>
  <c r="R1783" i="1"/>
  <c r="O439" i="1"/>
  <c r="P439" i="1"/>
  <c r="N1761" i="1"/>
  <c r="O1761" i="1"/>
  <c r="J1721" i="1"/>
  <c r="A1738" i="1"/>
  <c r="J1775" i="1"/>
  <c r="R1814" i="1"/>
  <c r="P1753" i="1"/>
  <c r="M1775" i="1"/>
  <c r="A1815" i="1"/>
  <c r="J1734" i="1"/>
  <c r="Q1753" i="1"/>
  <c r="N1775" i="1"/>
  <c r="A1792" i="1"/>
  <c r="R1795" i="1"/>
  <c r="A1812" i="1"/>
  <c r="B1815" i="1"/>
  <c r="A1834" i="1"/>
  <c r="K1734" i="1"/>
  <c r="B1771" i="1"/>
  <c r="O1775" i="1"/>
  <c r="B1792" i="1"/>
  <c r="K1797" i="1"/>
  <c r="B1812" i="1"/>
  <c r="B1834" i="1"/>
  <c r="L1734" i="1"/>
  <c r="A1754" i="1"/>
  <c r="P1775" i="1"/>
  <c r="J1792" i="1"/>
  <c r="L1797" i="1"/>
  <c r="A1816" i="1"/>
  <c r="N1834" i="1"/>
  <c r="M1734" i="1"/>
  <c r="Q1775" i="1"/>
  <c r="O1834" i="1"/>
  <c r="B431" i="1"/>
  <c r="P1749" i="1"/>
  <c r="L1792" i="1"/>
  <c r="N1797" i="1"/>
  <c r="P1834" i="1"/>
  <c r="B1730" i="1"/>
  <c r="O1734" i="1"/>
  <c r="O431" i="1"/>
  <c r="Q1734" i="1"/>
  <c r="M1751" i="1"/>
  <c r="O1756" i="1"/>
  <c r="B1773" i="1"/>
  <c r="A1780" i="1"/>
  <c r="K1787" i="1"/>
  <c r="N1806" i="1"/>
  <c r="O1821" i="1"/>
  <c r="Q1835" i="1"/>
  <c r="O1802" i="1"/>
  <c r="B1761" i="1"/>
  <c r="A1761" i="1"/>
  <c r="P1802" i="1"/>
  <c r="R1740" i="1"/>
  <c r="B1740" i="1"/>
  <c r="A1762" i="1"/>
  <c r="B1722" i="1"/>
  <c r="N1739" i="1"/>
  <c r="R1817" i="1"/>
  <c r="B1817" i="1"/>
  <c r="A1817" i="1"/>
  <c r="M1836" i="1"/>
  <c r="L1836" i="1"/>
  <c r="K1836" i="1"/>
  <c r="J1836" i="1"/>
  <c r="P1739" i="1"/>
  <c r="Q1780" i="1"/>
  <c r="A1799" i="1"/>
  <c r="Q1817" i="1"/>
  <c r="R1822" i="1"/>
  <c r="A1719" i="1"/>
  <c r="A1723" i="1"/>
  <c r="Q1739" i="1"/>
  <c r="K1758" i="1"/>
  <c r="L1763" i="1"/>
  <c r="R1780" i="1"/>
  <c r="N1790" i="1"/>
  <c r="B1799" i="1"/>
  <c r="B1819" i="1"/>
  <c r="A1823" i="1"/>
  <c r="B1719" i="1"/>
  <c r="B1723" i="1"/>
  <c r="R1739" i="1"/>
  <c r="Q1749" i="1"/>
  <c r="L1758" i="1"/>
  <c r="M1763" i="1"/>
  <c r="J1768" i="1"/>
  <c r="A1781" i="1"/>
  <c r="O1790" i="1"/>
  <c r="J1819" i="1"/>
  <c r="B1823" i="1"/>
  <c r="A1828" i="1"/>
  <c r="A1740" i="1"/>
  <c r="R1749" i="1"/>
  <c r="M1768" i="1"/>
  <c r="A1776" i="1"/>
  <c r="B1781" i="1"/>
  <c r="B1828" i="1"/>
  <c r="K1780" i="1"/>
  <c r="B1820" i="1"/>
  <c r="A1820" i="1"/>
  <c r="B1818" i="1"/>
  <c r="A1818" i="1"/>
  <c r="R1763" i="1"/>
  <c r="K1763" i="1"/>
  <c r="J1763" i="1"/>
  <c r="B1763" i="1"/>
  <c r="A1819" i="1"/>
  <c r="R1819" i="1"/>
  <c r="R1802" i="1"/>
  <c r="R1758" i="1"/>
  <c r="Q1758" i="1"/>
  <c r="P1758" i="1"/>
  <c r="R1803" i="1"/>
  <c r="B1803" i="1"/>
  <c r="A1803" i="1"/>
  <c r="P1722" i="1"/>
  <c r="O1722" i="1"/>
  <c r="N1722" i="1"/>
  <c r="N1821" i="1"/>
  <c r="M1821" i="1"/>
  <c r="L1821" i="1"/>
  <c r="K1821" i="1"/>
  <c r="K1721" i="1"/>
  <c r="B1743" i="1"/>
  <c r="R1761" i="1"/>
  <c r="R1798" i="1"/>
  <c r="B1798" i="1"/>
  <c r="A1798" i="1"/>
  <c r="L1780" i="1"/>
  <c r="Q1722" i="1"/>
  <c r="B1758" i="1"/>
  <c r="B1741" i="1"/>
  <c r="N1758" i="1"/>
  <c r="N1802" i="1"/>
  <c r="M1802" i="1"/>
  <c r="L1802" i="1"/>
  <c r="P1800" i="1"/>
  <c r="O1800" i="1"/>
  <c r="B1800" i="1"/>
  <c r="Q1743" i="1"/>
  <c r="Q1821" i="1"/>
  <c r="L1719" i="1"/>
  <c r="K1719" i="1"/>
  <c r="J1719" i="1"/>
  <c r="A1758" i="1"/>
  <c r="A1822" i="1"/>
  <c r="B1757" i="1"/>
  <c r="A1757" i="1"/>
  <c r="O1739" i="1"/>
  <c r="R1762" i="1"/>
  <c r="N1719" i="1"/>
  <c r="N1800" i="1"/>
  <c r="L1819" i="1"/>
  <c r="R1831" i="1"/>
  <c r="Q1831" i="1"/>
  <c r="L1831" i="1"/>
  <c r="K1831" i="1"/>
  <c r="J1831" i="1"/>
  <c r="B1831" i="1"/>
  <c r="P1791" i="1"/>
  <c r="B1791" i="1"/>
  <c r="O1719" i="1"/>
  <c r="A1736" i="1"/>
  <c r="J1741" i="1"/>
  <c r="R1770" i="1"/>
  <c r="Q1770" i="1"/>
  <c r="J1770" i="1"/>
  <c r="B1770" i="1"/>
  <c r="A1770" i="1"/>
  <c r="B1736" i="1"/>
  <c r="K1741" i="1"/>
  <c r="A1759" i="1"/>
  <c r="Q1763" i="1"/>
  <c r="A1778" i="1"/>
  <c r="A1783" i="1"/>
  <c r="R1800" i="1"/>
  <c r="N1819" i="1"/>
  <c r="N1829" i="1"/>
  <c r="B1829" i="1"/>
  <c r="A1829" i="1"/>
  <c r="R1809" i="1"/>
  <c r="Q1809" i="1"/>
  <c r="P1809" i="1"/>
  <c r="O1809" i="1"/>
  <c r="J1809" i="1"/>
  <c r="B1809" i="1"/>
  <c r="A1809" i="1"/>
  <c r="B1789" i="1"/>
  <c r="A1789" i="1"/>
  <c r="O1729" i="1"/>
  <c r="N1729" i="1"/>
  <c r="M1729" i="1"/>
  <c r="J1736" i="1"/>
  <c r="L1741" i="1"/>
  <c r="B1759" i="1"/>
  <c r="A1801" i="1"/>
  <c r="M1809" i="1"/>
  <c r="O1819" i="1"/>
  <c r="R1748" i="1"/>
  <c r="B1748" i="1"/>
  <c r="R1719" i="1"/>
  <c r="A1729" i="1"/>
  <c r="N1736" i="1"/>
  <c r="M1741" i="1"/>
  <c r="B1751" i="1"/>
  <c r="N1778" i="1"/>
  <c r="N1783" i="1"/>
  <c r="A1796" i="1"/>
  <c r="B1801" i="1"/>
  <c r="N1809" i="1"/>
  <c r="P1819" i="1"/>
  <c r="A1830" i="1"/>
  <c r="A1720" i="1"/>
  <c r="B1729" i="1"/>
  <c r="A1760" i="1"/>
  <c r="A1769" i="1"/>
  <c r="O1783" i="1"/>
  <c r="B1796" i="1"/>
  <c r="A1810" i="1"/>
  <c r="Q1819" i="1"/>
  <c r="B1830" i="1"/>
  <c r="Q1761" i="1"/>
  <c r="B1797" i="1"/>
  <c r="A1797" i="1"/>
  <c r="R1797" i="1"/>
  <c r="P1817" i="1"/>
  <c r="M1736" i="1"/>
  <c r="L1736" i="1"/>
  <c r="K1736" i="1"/>
  <c r="J1758" i="1"/>
  <c r="A1763" i="1"/>
  <c r="B1776" i="1"/>
  <c r="O1758" i="1"/>
  <c r="P1763" i="1"/>
  <c r="M1819" i="1"/>
  <c r="Q1782" i="1"/>
  <c r="B1782" i="1"/>
  <c r="P1741" i="1"/>
  <c r="A1741" i="1"/>
  <c r="P1821" i="1"/>
  <c r="P1780" i="1"/>
  <c r="O1780" i="1"/>
  <c r="N1780" i="1"/>
  <c r="R1778" i="1"/>
  <c r="Q1778" i="1"/>
  <c r="B1777" i="1"/>
  <c r="A1777" i="1"/>
  <c r="M1780" i="1"/>
  <c r="R1722" i="1"/>
  <c r="O1763" i="1"/>
  <c r="Q1751" i="1"/>
  <c r="P1751" i="1"/>
  <c r="O1751" i="1"/>
  <c r="M1777" i="1"/>
  <c r="A1782" i="1"/>
  <c r="Q1800" i="1"/>
  <c r="P1719" i="1"/>
  <c r="M1750" i="1"/>
  <c r="A1791" i="1"/>
  <c r="Q1719" i="1"/>
  <c r="A1751" i="1"/>
  <c r="B1778" i="1"/>
  <c r="B1783" i="1"/>
  <c r="R1829" i="1"/>
  <c r="L1768" i="1"/>
  <c r="K1768" i="1"/>
  <c r="R1720" i="1"/>
  <c r="J1729" i="1"/>
  <c r="P1736" i="1"/>
  <c r="O1741" i="1"/>
  <c r="K1751" i="1"/>
  <c r="B1760" i="1"/>
  <c r="B1769" i="1"/>
  <c r="P1778" i="1"/>
  <c r="P1783" i="1"/>
  <c r="A1802" i="1"/>
  <c r="B1810" i="1"/>
  <c r="R1820" i="1"/>
  <c r="A1836" i="1"/>
  <c r="J1720" i="1"/>
  <c r="K1729" i="1"/>
  <c r="Q1736" i="1"/>
  <c r="Q1741" i="1"/>
  <c r="L1751" i="1"/>
  <c r="B1756" i="1"/>
  <c r="J1797" i="1"/>
  <c r="B1802" i="1"/>
  <c r="A1821" i="1"/>
  <c r="A1831" i="1"/>
  <c r="B1836" i="1"/>
  <c r="B1755" i="1"/>
  <c r="P1766" i="1"/>
  <c r="M1787" i="1"/>
  <c r="B1795" i="1"/>
  <c r="Q1826" i="1"/>
  <c r="R1725" i="1"/>
  <c r="Q1766" i="1"/>
  <c r="A1785" i="1"/>
  <c r="N1787" i="1"/>
  <c r="N1795" i="1"/>
  <c r="A1805" i="1"/>
  <c r="B1785" i="1"/>
  <c r="J1823" i="1"/>
  <c r="J1828" i="1"/>
  <c r="J1833" i="1"/>
  <c r="L1823" i="1"/>
  <c r="L1828" i="1"/>
  <c r="M1823" i="1"/>
  <c r="M1833" i="1"/>
  <c r="N1823" i="1"/>
  <c r="J1825" i="1"/>
  <c r="N1828" i="1"/>
  <c r="J1830" i="1"/>
  <c r="N1833" i="1"/>
  <c r="J1835" i="1"/>
  <c r="K1825" i="1"/>
  <c r="J1827" i="1"/>
  <c r="N1835" i="1"/>
  <c r="O1825" i="1"/>
  <c r="K1827" i="1"/>
  <c r="O1835" i="1"/>
  <c r="K1837" i="1"/>
  <c r="L1822" i="1"/>
  <c r="P1825" i="1"/>
  <c r="L1827" i="1"/>
  <c r="L1837" i="1"/>
  <c r="M1822" i="1"/>
  <c r="Q1825" i="1"/>
  <c r="M1827" i="1"/>
  <c r="Q1830" i="1"/>
  <c r="M1837" i="1"/>
  <c r="J1824" i="1"/>
  <c r="J1829" i="1"/>
  <c r="R1835" i="1"/>
  <c r="O1827" i="1"/>
  <c r="K1829" i="1"/>
  <c r="O1832" i="1"/>
  <c r="K1834" i="1"/>
  <c r="O1837" i="1"/>
  <c r="P1822" i="1"/>
  <c r="L1824" i="1"/>
  <c r="P1827" i="1"/>
  <c r="L1829" i="1"/>
  <c r="P1832" i="1"/>
  <c r="L1834" i="1"/>
  <c r="P1837" i="1"/>
  <c r="Q1822" i="1"/>
  <c r="M1824" i="1"/>
  <c r="Q1827" i="1"/>
  <c r="M1829" i="1"/>
  <c r="Q1832" i="1"/>
  <c r="M1834" i="1"/>
  <c r="Q1837" i="1"/>
  <c r="K1823" i="1"/>
  <c r="K1828" i="1"/>
  <c r="K1833" i="1"/>
  <c r="L1833" i="1"/>
  <c r="M1828" i="1"/>
  <c r="O1823" i="1"/>
  <c r="O1828" i="1"/>
  <c r="K1830" i="1"/>
  <c r="O1833" i="1"/>
  <c r="K1835" i="1"/>
  <c r="A1837" i="1"/>
  <c r="P1823" i="1"/>
  <c r="L1825" i="1"/>
  <c r="P1828" i="1"/>
  <c r="L1830" i="1"/>
  <c r="P1833" i="1"/>
  <c r="L1835" i="1"/>
  <c r="B1837" i="1"/>
  <c r="Q1823" i="1"/>
  <c r="M1825" i="1"/>
  <c r="Q1828" i="1"/>
  <c r="M1830" i="1"/>
  <c r="Q1833" i="1"/>
  <c r="M1835" i="1"/>
  <c r="J1822" i="1"/>
  <c r="N1825" i="1"/>
  <c r="N1830" i="1"/>
  <c r="J1832" i="1"/>
  <c r="J1837" i="1"/>
  <c r="K1822" i="1"/>
  <c r="O1830" i="1"/>
  <c r="K1832" i="1"/>
  <c r="P1830" i="1"/>
  <c r="L1832" i="1"/>
  <c r="P1835" i="1"/>
  <c r="M1832" i="1"/>
  <c r="N1822" i="1"/>
  <c r="N1827" i="1"/>
  <c r="N1832" i="1"/>
  <c r="J1834" i="1"/>
  <c r="N1837" i="1"/>
  <c r="O1822" i="1"/>
  <c r="K1824" i="1"/>
  <c r="R1818" i="1"/>
  <c r="Q1818" i="1"/>
  <c r="P1818" i="1"/>
  <c r="O1818" i="1"/>
  <c r="N1818" i="1"/>
  <c r="M1818" i="1"/>
  <c r="L1818" i="1"/>
  <c r="K1818" i="1"/>
  <c r="J1818" i="1"/>
  <c r="R1816" i="1"/>
  <c r="Q1816" i="1"/>
  <c r="P1816" i="1"/>
  <c r="R1813" i="1"/>
  <c r="Q1813" i="1"/>
  <c r="P1813" i="1"/>
  <c r="O1813" i="1"/>
  <c r="N1813" i="1"/>
  <c r="M1813" i="1"/>
  <c r="L1813" i="1"/>
  <c r="J1813" i="1"/>
  <c r="K1816" i="1"/>
  <c r="K1813" i="1"/>
  <c r="L1816" i="1"/>
  <c r="M1816" i="1"/>
  <c r="N1816" i="1"/>
  <c r="O1816" i="1"/>
  <c r="J1816" i="1"/>
  <c r="R1811" i="1"/>
  <c r="Q1811" i="1"/>
  <c r="P1811" i="1"/>
  <c r="R1808" i="1"/>
  <c r="Q1808" i="1"/>
  <c r="P1808" i="1"/>
  <c r="O1808" i="1"/>
  <c r="N1808" i="1"/>
  <c r="M1808" i="1"/>
  <c r="L1808" i="1"/>
  <c r="J1811" i="1"/>
  <c r="J1808" i="1"/>
  <c r="K1811" i="1"/>
  <c r="K1808" i="1"/>
  <c r="L1811" i="1"/>
  <c r="M1811" i="1"/>
  <c r="R1806" i="1"/>
  <c r="Q1806" i="1"/>
  <c r="P1806" i="1"/>
  <c r="N1811" i="1"/>
  <c r="J1806" i="1"/>
  <c r="O1811" i="1"/>
  <c r="J1805" i="1"/>
  <c r="J1810" i="1"/>
  <c r="J1815" i="1"/>
  <c r="J1820" i="1"/>
  <c r="K1805" i="1"/>
  <c r="K1810" i="1"/>
  <c r="K1815" i="1"/>
  <c r="K1820" i="1"/>
  <c r="L1805" i="1"/>
  <c r="L1810" i="1"/>
  <c r="L1815" i="1"/>
  <c r="L1820" i="1"/>
  <c r="M1805" i="1"/>
  <c r="M1810" i="1"/>
  <c r="M1815" i="1"/>
  <c r="M1820" i="1"/>
  <c r="N1805" i="1"/>
  <c r="J1807" i="1"/>
  <c r="N1810" i="1"/>
  <c r="J1812" i="1"/>
  <c r="N1815" i="1"/>
  <c r="J1817" i="1"/>
  <c r="N1820" i="1"/>
  <c r="O1805" i="1"/>
  <c r="K1807" i="1"/>
  <c r="O1810" i="1"/>
  <c r="K1812" i="1"/>
  <c r="O1815" i="1"/>
  <c r="K1817" i="1"/>
  <c r="O1820" i="1"/>
  <c r="P1805" i="1"/>
  <c r="L1807" i="1"/>
  <c r="P1810" i="1"/>
  <c r="L1812" i="1"/>
  <c r="P1815" i="1"/>
  <c r="L1817" i="1"/>
  <c r="P1820" i="1"/>
  <c r="Q1805" i="1"/>
  <c r="M1807" i="1"/>
  <c r="Q1810" i="1"/>
  <c r="M1812" i="1"/>
  <c r="Q1815" i="1"/>
  <c r="M1817" i="1"/>
  <c r="Q1820" i="1"/>
  <c r="J1789" i="1"/>
  <c r="J1794" i="1"/>
  <c r="J1799" i="1"/>
  <c r="K1794" i="1"/>
  <c r="K1799" i="1"/>
  <c r="M1799" i="1"/>
  <c r="N1789" i="1"/>
  <c r="J1791" i="1"/>
  <c r="J1796" i="1"/>
  <c r="O1794" i="1"/>
  <c r="K1796" i="1"/>
  <c r="P1794" i="1"/>
  <c r="L1796" i="1"/>
  <c r="P1799" i="1"/>
  <c r="L1801" i="1"/>
  <c r="Q1789" i="1"/>
  <c r="M1796" i="1"/>
  <c r="J1788" i="1"/>
  <c r="R1789" i="1"/>
  <c r="N1791" i="1"/>
  <c r="J1793" i="1"/>
  <c r="R1794" i="1"/>
  <c r="N1796" i="1"/>
  <c r="J1798" i="1"/>
  <c r="R1799" i="1"/>
  <c r="J1803" i="1"/>
  <c r="K1788" i="1"/>
  <c r="O1796" i="1"/>
  <c r="K1798" i="1"/>
  <c r="L1793" i="1"/>
  <c r="L1803" i="1"/>
  <c r="M1788" i="1"/>
  <c r="Q1791" i="1"/>
  <c r="M1793" i="1"/>
  <c r="M1798" i="1"/>
  <c r="M1803" i="1"/>
  <c r="N1788" i="1"/>
  <c r="J1790" i="1"/>
  <c r="R1791" i="1"/>
  <c r="N1793" i="1"/>
  <c r="J1795" i="1"/>
  <c r="R1796" i="1"/>
  <c r="J1800" i="1"/>
  <c r="R1801" i="1"/>
  <c r="N1803" i="1"/>
  <c r="O1788" i="1"/>
  <c r="K1790" i="1"/>
  <c r="M1790" i="1"/>
  <c r="Q1793" i="1"/>
  <c r="M1795" i="1"/>
  <c r="Q1798" i="1"/>
  <c r="M1800" i="1"/>
  <c r="Q1803" i="1"/>
  <c r="K1789" i="1"/>
  <c r="L1789" i="1"/>
  <c r="L1794" i="1"/>
  <c r="L1799" i="1"/>
  <c r="M1789" i="1"/>
  <c r="M1794" i="1"/>
  <c r="N1794" i="1"/>
  <c r="N1799" i="1"/>
  <c r="J1801" i="1"/>
  <c r="O1789" i="1"/>
  <c r="K1791" i="1"/>
  <c r="O1799" i="1"/>
  <c r="K1801" i="1"/>
  <c r="L1791" i="1"/>
  <c r="M1791" i="1"/>
  <c r="M1801" i="1"/>
  <c r="N1801" i="1"/>
  <c r="O1791" i="1"/>
  <c r="K1793" i="1"/>
  <c r="O1801" i="1"/>
  <c r="K1803" i="1"/>
  <c r="L1788" i="1"/>
  <c r="P1796" i="1"/>
  <c r="L1798" i="1"/>
  <c r="P1801" i="1"/>
  <c r="N1798" i="1"/>
  <c r="O1793" i="1"/>
  <c r="K1795" i="1"/>
  <c r="O1798" i="1"/>
  <c r="K1800" i="1"/>
  <c r="O1803" i="1"/>
  <c r="P1788" i="1"/>
  <c r="L1790" i="1"/>
  <c r="P1793" i="1"/>
  <c r="L1795" i="1"/>
  <c r="P1798" i="1"/>
  <c r="L1800" i="1"/>
  <c r="P1803" i="1"/>
  <c r="Q1788" i="1"/>
  <c r="K1782" i="1"/>
  <c r="L1782" i="1"/>
  <c r="M1772" i="1"/>
  <c r="M1782" i="1"/>
  <c r="N1777" i="1"/>
  <c r="J1779" i="1"/>
  <c r="O1777" i="1"/>
  <c r="K1779" i="1"/>
  <c r="P1772" i="1"/>
  <c r="L1774" i="1"/>
  <c r="P1777" i="1"/>
  <c r="L1779" i="1"/>
  <c r="M1774" i="1"/>
  <c r="Q1777" i="1"/>
  <c r="M1784" i="1"/>
  <c r="J1771" i="1"/>
  <c r="R1772" i="1"/>
  <c r="J1776" i="1"/>
  <c r="R1777" i="1"/>
  <c r="N1779" i="1"/>
  <c r="J1781" i="1"/>
  <c r="R1782" i="1"/>
  <c r="J1786" i="1"/>
  <c r="O1774" i="1"/>
  <c r="K1776" i="1"/>
  <c r="O1784" i="1"/>
  <c r="K1786" i="1"/>
  <c r="L1771" i="1"/>
  <c r="P1774" i="1"/>
  <c r="L1776" i="1"/>
  <c r="L1786" i="1"/>
  <c r="M1771" i="1"/>
  <c r="Q1774" i="1"/>
  <c r="M1776" i="1"/>
  <c r="Q1779" i="1"/>
  <c r="Q1784" i="1"/>
  <c r="N1771" i="1"/>
  <c r="N1776" i="1"/>
  <c r="R1784" i="1"/>
  <c r="K1778" i="1"/>
  <c r="L1773" i="1"/>
  <c r="P1776" i="1"/>
  <c r="L1778" i="1"/>
  <c r="P1781" i="1"/>
  <c r="L1783" i="1"/>
  <c r="P1786" i="1"/>
  <c r="Q1771" i="1"/>
  <c r="M1773" i="1"/>
  <c r="Q1776" i="1"/>
  <c r="M1778" i="1"/>
  <c r="Q1781" i="1"/>
  <c r="M1783" i="1"/>
  <c r="Q1786" i="1"/>
  <c r="J1772" i="1"/>
  <c r="J1777" i="1"/>
  <c r="J1782" i="1"/>
  <c r="K1772" i="1"/>
  <c r="K1777" i="1"/>
  <c r="L1772" i="1"/>
  <c r="L1777" i="1"/>
  <c r="N1772" i="1"/>
  <c r="J1774" i="1"/>
  <c r="N1782" i="1"/>
  <c r="J1784" i="1"/>
  <c r="O1772" i="1"/>
  <c r="K1774" i="1"/>
  <c r="O1782" i="1"/>
  <c r="K1784" i="1"/>
  <c r="P1782" i="1"/>
  <c r="L1784" i="1"/>
  <c r="M1779" i="1"/>
  <c r="N1774" i="1"/>
  <c r="N1784" i="1"/>
  <c r="K1771" i="1"/>
  <c r="O1779" i="1"/>
  <c r="K1781" i="1"/>
  <c r="P1779" i="1"/>
  <c r="L1781" i="1"/>
  <c r="M1781" i="1"/>
  <c r="M1786" i="1"/>
  <c r="J1773" i="1"/>
  <c r="J1778" i="1"/>
  <c r="N1781" i="1"/>
  <c r="J1783" i="1"/>
  <c r="N1786" i="1"/>
  <c r="O1771" i="1"/>
  <c r="K1773" i="1"/>
  <c r="O1776" i="1"/>
  <c r="O1781" i="1"/>
  <c r="K1783" i="1"/>
  <c r="O1786" i="1"/>
  <c r="P1771" i="1"/>
  <c r="J1755" i="1"/>
  <c r="J1765" i="1"/>
  <c r="L1755" i="1"/>
  <c r="L1760" i="1"/>
  <c r="L1765" i="1"/>
  <c r="M1760" i="1"/>
  <c r="J1762" i="1"/>
  <c r="O1760" i="1"/>
  <c r="O1765" i="1"/>
  <c r="K1767" i="1"/>
  <c r="P1765" i="1"/>
  <c r="L1767" i="1"/>
  <c r="M1757" i="1"/>
  <c r="Q1760" i="1"/>
  <c r="M1767" i="1"/>
  <c r="R1760" i="1"/>
  <c r="O1757" i="1"/>
  <c r="K1759" i="1"/>
  <c r="O1767" i="1"/>
  <c r="K1769" i="1"/>
  <c r="L1754" i="1"/>
  <c r="P1762" i="1"/>
  <c r="L1764" i="1"/>
  <c r="L1769" i="1"/>
  <c r="M1754" i="1"/>
  <c r="Q1757" i="1"/>
  <c r="M1759" i="1"/>
  <c r="Q1762" i="1"/>
  <c r="Q1767" i="1"/>
  <c r="N1759" i="1"/>
  <c r="R1767" i="1"/>
  <c r="K1756" i="1"/>
  <c r="P1754" i="1"/>
  <c r="L1756" i="1"/>
  <c r="P1759" i="1"/>
  <c r="L1761" i="1"/>
  <c r="P1764" i="1"/>
  <c r="L1766" i="1"/>
  <c r="P1769" i="1"/>
  <c r="Q1754" i="1"/>
  <c r="M1756" i="1"/>
  <c r="Q1759" i="1"/>
  <c r="M1761" i="1"/>
  <c r="Q1764" i="1"/>
  <c r="M1766" i="1"/>
  <c r="Q1769" i="1"/>
  <c r="J1760" i="1"/>
  <c r="K1755" i="1"/>
  <c r="K1760" i="1"/>
  <c r="K1765" i="1"/>
  <c r="M1755" i="1"/>
  <c r="M1765" i="1"/>
  <c r="N1755" i="1"/>
  <c r="J1757" i="1"/>
  <c r="N1760" i="1"/>
  <c r="N1765" i="1"/>
  <c r="J1767" i="1"/>
  <c r="O1755" i="1"/>
  <c r="K1757" i="1"/>
  <c r="K1762" i="1"/>
  <c r="P1755" i="1"/>
  <c r="L1757" i="1"/>
  <c r="L1762" i="1"/>
  <c r="Q1755" i="1"/>
  <c r="M1762" i="1"/>
  <c r="Q1765" i="1"/>
  <c r="J1754" i="1"/>
  <c r="N1757" i="1"/>
  <c r="J1759" i="1"/>
  <c r="N1762" i="1"/>
  <c r="J1764" i="1"/>
  <c r="N1767" i="1"/>
  <c r="J1769" i="1"/>
  <c r="K1754" i="1"/>
  <c r="O1762" i="1"/>
  <c r="K1764" i="1"/>
  <c r="P1757" i="1"/>
  <c r="L1759" i="1"/>
  <c r="M1764" i="1"/>
  <c r="M1769" i="1"/>
  <c r="N1754" i="1"/>
  <c r="J1756" i="1"/>
  <c r="J1761" i="1"/>
  <c r="N1764" i="1"/>
  <c r="J1766" i="1"/>
  <c r="N1769" i="1"/>
  <c r="O1754" i="1"/>
  <c r="O1759" i="1"/>
  <c r="K1761" i="1"/>
  <c r="O1764" i="1"/>
  <c r="K1766" i="1"/>
  <c r="O1769" i="1"/>
  <c r="K1738" i="1"/>
  <c r="L1748" i="1"/>
  <c r="M1743" i="1"/>
  <c r="M1748" i="1"/>
  <c r="N1738" i="1"/>
  <c r="J1740" i="1"/>
  <c r="N1743" i="1"/>
  <c r="J1745" i="1"/>
  <c r="N1748" i="1"/>
  <c r="J1750" i="1"/>
  <c r="A1737" i="1"/>
  <c r="O1738" i="1"/>
  <c r="K1740" i="1"/>
  <c r="A1742" i="1"/>
  <c r="O1743" i="1"/>
  <c r="K1745" i="1"/>
  <c r="A1747" i="1"/>
  <c r="O1748" i="1"/>
  <c r="K1750" i="1"/>
  <c r="A1752" i="1"/>
  <c r="B1737" i="1"/>
  <c r="P1738" i="1"/>
  <c r="L1740" i="1"/>
  <c r="B1742" i="1"/>
  <c r="P1743" i="1"/>
  <c r="L1745" i="1"/>
  <c r="B1747" i="1"/>
  <c r="P1748" i="1"/>
  <c r="L1750" i="1"/>
  <c r="B1752" i="1"/>
  <c r="J1738" i="1"/>
  <c r="R1743" i="1"/>
  <c r="O1740" i="1"/>
  <c r="K1742" i="1"/>
  <c r="O1750" i="1"/>
  <c r="K1752" i="1"/>
  <c r="L1737" i="1"/>
  <c r="P1745" i="1"/>
  <c r="L1747" i="1"/>
  <c r="L1752" i="1"/>
  <c r="M1737" i="1"/>
  <c r="Q1740" i="1"/>
  <c r="Q1745" i="1"/>
  <c r="M1747" i="1"/>
  <c r="M1752" i="1"/>
  <c r="N1737" i="1"/>
  <c r="J1739" i="1"/>
  <c r="N1742" i="1"/>
  <c r="J1744" i="1"/>
  <c r="R1745" i="1"/>
  <c r="N1747" i="1"/>
  <c r="J1749" i="1"/>
  <c r="R1750" i="1"/>
  <c r="N1752" i="1"/>
  <c r="O1737" i="1"/>
  <c r="K1739" i="1"/>
  <c r="O1742" i="1"/>
  <c r="O1747" i="1"/>
  <c r="K1749" i="1"/>
  <c r="O1752" i="1"/>
  <c r="P1742" i="1"/>
  <c r="L1744" i="1"/>
  <c r="P1747" i="1"/>
  <c r="L1749" i="1"/>
  <c r="P1752" i="1"/>
  <c r="Q1737" i="1"/>
  <c r="M1739" i="1"/>
  <c r="Q1742" i="1"/>
  <c r="M1744" i="1"/>
  <c r="Q1747" i="1"/>
  <c r="M1749" i="1"/>
  <c r="Q1752" i="1"/>
  <c r="J1743" i="1"/>
  <c r="J1748" i="1"/>
  <c r="K1743" i="1"/>
  <c r="K1748" i="1"/>
  <c r="L1738" i="1"/>
  <c r="L1743" i="1"/>
  <c r="M1738" i="1"/>
  <c r="Q1738" i="1"/>
  <c r="M1740" i="1"/>
  <c r="M1745" i="1"/>
  <c r="Q1748" i="1"/>
  <c r="J1737" i="1"/>
  <c r="N1740" i="1"/>
  <c r="J1742" i="1"/>
  <c r="N1745" i="1"/>
  <c r="J1747" i="1"/>
  <c r="N1750" i="1"/>
  <c r="J1752" i="1"/>
  <c r="K1737" i="1"/>
  <c r="K1747" i="1"/>
  <c r="P1740" i="1"/>
  <c r="L1742" i="1"/>
  <c r="P1750" i="1"/>
  <c r="M1742" i="1"/>
  <c r="K1744" i="1"/>
  <c r="P1737" i="1"/>
  <c r="L1739" i="1"/>
  <c r="R1721" i="1"/>
  <c r="P1721" i="1"/>
  <c r="O1721" i="1"/>
  <c r="N1721" i="1"/>
  <c r="M1721" i="1"/>
  <c r="Q1721" i="1"/>
  <c r="R1726" i="1"/>
  <c r="P1726" i="1"/>
  <c r="Q1726" i="1"/>
  <c r="O1726" i="1"/>
  <c r="N1726" i="1"/>
  <c r="M1726" i="1"/>
  <c r="J1726" i="1"/>
  <c r="L1726" i="1"/>
  <c r="R1731" i="1"/>
  <c r="P1731" i="1"/>
  <c r="O1731" i="1"/>
  <c r="N1731" i="1"/>
  <c r="M1731" i="1"/>
  <c r="L1731" i="1"/>
  <c r="Q1731" i="1"/>
  <c r="J1731" i="1"/>
  <c r="K1731" i="1"/>
  <c r="A1726" i="1"/>
  <c r="J1728" i="1"/>
  <c r="K1728" i="1"/>
  <c r="M1723" i="1"/>
  <c r="M1728" i="1"/>
  <c r="M1733" i="1"/>
  <c r="J1723" i="1"/>
  <c r="J1733" i="1"/>
  <c r="K1723" i="1"/>
  <c r="K1733" i="1"/>
  <c r="L1723" i="1"/>
  <c r="L1728" i="1"/>
  <c r="L1733" i="1"/>
  <c r="N1723" i="1"/>
  <c r="N1728" i="1"/>
  <c r="N1733" i="1"/>
  <c r="K1720" i="1"/>
  <c r="O1723" i="1"/>
  <c r="K1725" i="1"/>
  <c r="O1728" i="1"/>
  <c r="K1730" i="1"/>
  <c r="O1733" i="1"/>
  <c r="K1735" i="1"/>
  <c r="L1720" i="1"/>
  <c r="P1723" i="1"/>
  <c r="L1725" i="1"/>
  <c r="P1728" i="1"/>
  <c r="L1730" i="1"/>
  <c r="P1733" i="1"/>
  <c r="L1735" i="1"/>
  <c r="M1720" i="1"/>
  <c r="Q1723" i="1"/>
  <c r="M1725" i="1"/>
  <c r="Q1728" i="1"/>
  <c r="M1730" i="1"/>
  <c r="Q1733" i="1"/>
  <c r="M1735" i="1"/>
  <c r="N1720" i="1"/>
  <c r="J1722" i="1"/>
  <c r="N1725" i="1"/>
  <c r="J1727" i="1"/>
  <c r="N1730" i="1"/>
  <c r="J1732" i="1"/>
  <c r="N1735" i="1"/>
  <c r="O1720" i="1"/>
  <c r="K1722" i="1"/>
  <c r="O1725" i="1"/>
  <c r="K1727" i="1"/>
  <c r="O1730" i="1"/>
  <c r="K1732" i="1"/>
  <c r="O1735" i="1"/>
  <c r="P1720" i="1"/>
  <c r="L1722" i="1"/>
  <c r="P1725" i="1"/>
  <c r="L1727" i="1"/>
  <c r="P1730" i="1"/>
  <c r="L1732" i="1"/>
  <c r="P1735" i="1"/>
  <c r="Q1720" i="1"/>
  <c r="M1722" i="1"/>
  <c r="Q1725" i="1"/>
  <c r="M1727" i="1"/>
  <c r="Q1730" i="1"/>
  <c r="M1732" i="1"/>
  <c r="Q1735" i="1"/>
  <c r="A433" i="1"/>
  <c r="P434" i="1"/>
  <c r="J434" i="1"/>
  <c r="K434" i="1"/>
  <c r="L434" i="1"/>
  <c r="L439" i="1"/>
  <c r="P442" i="1"/>
  <c r="J442" i="1"/>
  <c r="R441" i="1"/>
  <c r="O445" i="1"/>
  <c r="R436" i="1"/>
  <c r="J431" i="1"/>
  <c r="A439" i="1"/>
  <c r="O441" i="1"/>
  <c r="J450" i="1"/>
  <c r="M431" i="1"/>
  <c r="B439" i="1"/>
  <c r="P431" i="1"/>
  <c r="M439" i="1"/>
  <c r="R431" i="1"/>
  <c r="K436" i="1"/>
  <c r="N439" i="1"/>
  <c r="B433" i="1"/>
  <c r="R449" i="1"/>
  <c r="P433" i="1"/>
  <c r="P432" i="1"/>
  <c r="R433" i="1"/>
  <c r="J432" i="1"/>
  <c r="N441" i="1"/>
  <c r="J448" i="1"/>
  <c r="K448" i="1"/>
  <c r="K432" i="1"/>
  <c r="P441" i="1"/>
  <c r="L448" i="1"/>
  <c r="K450" i="1"/>
  <c r="L450" i="1"/>
  <c r="N448" i="1"/>
  <c r="R448" i="1"/>
  <c r="N435" i="1"/>
  <c r="N449" i="1"/>
  <c r="N450" i="1"/>
  <c r="O435" i="1"/>
  <c r="O449" i="1"/>
  <c r="R450" i="1"/>
  <c r="P449" i="1"/>
  <c r="O451" i="1"/>
  <c r="P445" i="1"/>
  <c r="A449" i="1"/>
  <c r="J449" i="1"/>
  <c r="J435" i="1"/>
  <c r="L442" i="1"/>
  <c r="M447" i="1"/>
  <c r="O447" i="1"/>
  <c r="J443" i="1"/>
  <c r="R447" i="1"/>
  <c r="K440" i="1"/>
  <c r="L437" i="1"/>
  <c r="A445" i="1"/>
  <c r="M437" i="1"/>
  <c r="L441" i="1"/>
  <c r="B447" i="1"/>
  <c r="L447" i="1"/>
  <c r="R442" i="1"/>
  <c r="A443" i="1"/>
  <c r="B437" i="1"/>
  <c r="L440" i="1"/>
  <c r="J444" i="1"/>
  <c r="J437" i="1"/>
  <c r="N437" i="1"/>
  <c r="P430" i="1"/>
  <c r="N433" i="1"/>
  <c r="O437" i="1"/>
  <c r="J441" i="1"/>
  <c r="M445" i="1"/>
  <c r="A447" i="1"/>
  <c r="J447" i="1"/>
  <c r="N447" i="1"/>
  <c r="P440" i="1"/>
  <c r="L443" i="1"/>
  <c r="J440" i="1"/>
  <c r="A437" i="1"/>
  <c r="R443" i="1"/>
  <c r="L433" i="1"/>
  <c r="A441" i="1"/>
  <c r="B445" i="1"/>
  <c r="J433" i="1"/>
  <c r="B441" i="1"/>
  <c r="L445" i="1"/>
  <c r="M433" i="1"/>
  <c r="J445" i="1"/>
  <c r="J451" i="1"/>
  <c r="N451" i="1"/>
  <c r="L452" i="1"/>
  <c r="M435" i="1"/>
  <c r="L436" i="1"/>
  <c r="B443" i="1"/>
  <c r="P444" i="1"/>
  <c r="M451" i="1"/>
  <c r="K444" i="1"/>
  <c r="P435" i="1"/>
  <c r="M443" i="1"/>
  <c r="L444" i="1"/>
  <c r="P451" i="1"/>
  <c r="A435" i="1"/>
  <c r="R435" i="1"/>
  <c r="N443" i="1"/>
  <c r="A451" i="1"/>
  <c r="R451" i="1"/>
  <c r="B435" i="1"/>
  <c r="P436" i="1"/>
  <c r="O443" i="1"/>
  <c r="B451" i="1"/>
  <c r="P452" i="1"/>
  <c r="P438" i="1"/>
  <c r="P446" i="1"/>
  <c r="J438" i="1"/>
  <c r="J446" i="1"/>
  <c r="K438" i="1"/>
  <c r="K446" i="1"/>
  <c r="L438" i="1"/>
  <c r="L446" i="1"/>
  <c r="N446" i="1"/>
  <c r="L430" i="1"/>
  <c r="R430" i="1"/>
  <c r="J430" i="1"/>
  <c r="Q430" i="1"/>
  <c r="Q432" i="1"/>
  <c r="Q434" i="1"/>
  <c r="Q436" i="1"/>
  <c r="Q438" i="1"/>
  <c r="Q440" i="1"/>
  <c r="Q442" i="1"/>
  <c r="Q444" i="1"/>
  <c r="Q446" i="1"/>
  <c r="Q448" i="1"/>
  <c r="Q450" i="1"/>
  <c r="J452" i="1"/>
  <c r="M430" i="1"/>
  <c r="Q431" i="1"/>
  <c r="M432" i="1"/>
  <c r="Q433" i="1"/>
  <c r="M434" i="1"/>
  <c r="Q435" i="1"/>
  <c r="M436" i="1"/>
  <c r="Q437" i="1"/>
  <c r="M438" i="1"/>
  <c r="Q439" i="1"/>
  <c r="M440" i="1"/>
  <c r="Q441" i="1"/>
  <c r="M442" i="1"/>
  <c r="Q443" i="1"/>
  <c r="M444" i="1"/>
  <c r="Q445" i="1"/>
  <c r="M446" i="1"/>
  <c r="Q447" i="1"/>
  <c r="M448" i="1"/>
  <c r="Q449" i="1"/>
  <c r="M450" i="1"/>
  <c r="Q451" i="1"/>
  <c r="M452" i="1"/>
  <c r="N434" i="1"/>
  <c r="N452" i="1"/>
  <c r="N438" i="1"/>
  <c r="N440" i="1"/>
  <c r="N442" i="1"/>
  <c r="N444" i="1"/>
  <c r="A430" i="1"/>
  <c r="O430" i="1"/>
  <c r="K431" i="1"/>
  <c r="A432" i="1"/>
  <c r="O432" i="1"/>
  <c r="K433" i="1"/>
  <c r="A434" i="1"/>
  <c r="O434" i="1"/>
  <c r="K435" i="1"/>
  <c r="A436" i="1"/>
  <c r="O436" i="1"/>
  <c r="K437" i="1"/>
  <c r="A438" i="1"/>
  <c r="O438" i="1"/>
  <c r="K439" i="1"/>
  <c r="A440" i="1"/>
  <c r="O440" i="1"/>
  <c r="K441" i="1"/>
  <c r="A442" i="1"/>
  <c r="O442" i="1"/>
  <c r="K443" i="1"/>
  <c r="A444" i="1"/>
  <c r="O444" i="1"/>
  <c r="K445" i="1"/>
  <c r="A446" i="1"/>
  <c r="O446" i="1"/>
  <c r="K447" i="1"/>
  <c r="A448" i="1"/>
  <c r="O448" i="1"/>
  <c r="K449" i="1"/>
  <c r="A450" i="1"/>
  <c r="O450" i="1"/>
  <c r="K451" i="1"/>
  <c r="A452" i="1"/>
  <c r="O452" i="1"/>
  <c r="N430" i="1"/>
  <c r="N432" i="1"/>
  <c r="N436" i="1"/>
  <c r="B430" i="1"/>
  <c r="B432" i="1"/>
  <c r="B434" i="1"/>
  <c r="B436" i="1"/>
  <c r="B438" i="1"/>
  <c r="B440" i="1"/>
  <c r="B442" i="1"/>
  <c r="B444" i="1"/>
  <c r="B446" i="1"/>
  <c r="B448" i="1"/>
  <c r="B450" i="1"/>
  <c r="B452" i="1"/>
  <c r="B706" i="15"/>
  <c r="N191" i="1" l="1"/>
  <c r="R191" i="1"/>
  <c r="C192" i="1"/>
  <c r="P191" i="1"/>
  <c r="B191" i="1"/>
  <c r="Q191" i="1"/>
  <c r="J191" i="1"/>
  <c r="K191" i="1"/>
  <c r="L191" i="1"/>
  <c r="M191" i="1"/>
  <c r="O191" i="1"/>
  <c r="A191" i="1"/>
  <c r="R161" i="1"/>
  <c r="Q161" i="1"/>
  <c r="P161" i="1"/>
  <c r="O161" i="1"/>
  <c r="N161" i="1"/>
  <c r="M161" i="1"/>
  <c r="L161" i="1"/>
  <c r="K161" i="1"/>
  <c r="J161" i="1"/>
  <c r="B161" i="1"/>
  <c r="A161" i="1"/>
  <c r="N192" i="1" l="1"/>
  <c r="Q192" i="1"/>
  <c r="R192" i="1"/>
  <c r="L192" i="1"/>
  <c r="M192" i="1"/>
  <c r="O192" i="1"/>
  <c r="P192" i="1"/>
  <c r="J192" i="1"/>
  <c r="A192" i="1"/>
  <c r="K192" i="1"/>
  <c r="B192" i="1"/>
  <c r="C193" i="1"/>
  <c r="B699" i="15"/>
  <c r="B704" i="15"/>
  <c r="H688" i="15"/>
  <c r="H689" i="15"/>
  <c r="H59" i="15"/>
  <c r="H665" i="15" s="1"/>
  <c r="G59" i="15"/>
  <c r="G665" i="15" s="1"/>
  <c r="F59" i="15"/>
  <c r="F665" i="15" s="1"/>
  <c r="E59" i="15"/>
  <c r="E665" i="15" s="1"/>
  <c r="D59" i="15"/>
  <c r="D665" i="15" s="1"/>
  <c r="C59" i="15"/>
  <c r="C665" i="15" s="1"/>
  <c r="B59" i="15"/>
  <c r="B665" i="15" s="1"/>
  <c r="C534" i="1"/>
  <c r="K534" i="1" s="1"/>
  <c r="C535" i="1"/>
  <c r="L535" i="1" s="1"/>
  <c r="C536" i="1"/>
  <c r="M536" i="1" s="1"/>
  <c r="C537" i="1"/>
  <c r="N537" i="1" s="1"/>
  <c r="C538" i="1"/>
  <c r="O538" i="1" s="1"/>
  <c r="C539" i="1"/>
  <c r="P539" i="1" s="1"/>
  <c r="C540" i="1"/>
  <c r="B540" i="1" s="1"/>
  <c r="C541" i="1"/>
  <c r="J541" i="1" s="1"/>
  <c r="C542" i="1"/>
  <c r="K542" i="1" s="1"/>
  <c r="C543" i="1"/>
  <c r="L543" i="1" s="1"/>
  <c r="C544" i="1"/>
  <c r="M544" i="1" s="1"/>
  <c r="C545" i="1"/>
  <c r="N545" i="1" s="1"/>
  <c r="C546" i="1"/>
  <c r="O546" i="1" s="1"/>
  <c r="C547" i="1"/>
  <c r="P547" i="1" s="1"/>
  <c r="C548" i="1"/>
  <c r="B548" i="1" s="1"/>
  <c r="C549" i="1"/>
  <c r="J549" i="1" s="1"/>
  <c r="C550" i="1"/>
  <c r="K550" i="1" s="1"/>
  <c r="C551" i="1"/>
  <c r="L551" i="1" s="1"/>
  <c r="C552" i="1"/>
  <c r="M552" i="1" s="1"/>
  <c r="C553" i="1"/>
  <c r="N553" i="1" s="1"/>
  <c r="C554" i="1"/>
  <c r="O554" i="1" s="1"/>
  <c r="C555" i="1"/>
  <c r="P555" i="1" s="1"/>
  <c r="C533" i="1"/>
  <c r="J533" i="1" s="1"/>
  <c r="J532" i="1"/>
  <c r="K532" i="1"/>
  <c r="L532" i="1"/>
  <c r="M532" i="1"/>
  <c r="N532" i="1"/>
  <c r="O532" i="1"/>
  <c r="P532" i="1"/>
  <c r="A532" i="1"/>
  <c r="B532" i="1"/>
  <c r="K193" i="1" l="1"/>
  <c r="L193" i="1"/>
  <c r="M193" i="1"/>
  <c r="J193" i="1"/>
  <c r="O193" i="1"/>
  <c r="P193" i="1"/>
  <c r="N193" i="1"/>
  <c r="C194" i="1"/>
  <c r="Q193" i="1"/>
  <c r="R193" i="1"/>
  <c r="A193" i="1"/>
  <c r="B193" i="1"/>
  <c r="P535" i="1"/>
  <c r="N551" i="1"/>
  <c r="O548" i="1"/>
  <c r="A551" i="1"/>
  <c r="A542" i="1"/>
  <c r="M554" i="1"/>
  <c r="O543" i="1"/>
  <c r="L542" i="1"/>
  <c r="B554" i="1"/>
  <c r="A543" i="1"/>
  <c r="A534" i="1"/>
  <c r="P551" i="1"/>
  <c r="M550" i="1"/>
  <c r="K544" i="1"/>
  <c r="N542" i="1"/>
  <c r="O536" i="1"/>
  <c r="B551" i="1"/>
  <c r="B542" i="1"/>
  <c r="N555" i="1"/>
  <c r="O551" i="1"/>
  <c r="L550" i="1"/>
  <c r="P543" i="1"/>
  <c r="M542" i="1"/>
  <c r="K536" i="1"/>
  <c r="B550" i="1"/>
  <c r="B539" i="1"/>
  <c r="L553" i="1"/>
  <c r="M551" i="1"/>
  <c r="N547" i="1"/>
  <c r="N543" i="1"/>
  <c r="O540" i="1"/>
  <c r="O535" i="1"/>
  <c r="A550" i="1"/>
  <c r="A539" i="1"/>
  <c r="J553" i="1"/>
  <c r="K551" i="1"/>
  <c r="M546" i="1"/>
  <c r="M543" i="1"/>
  <c r="N539" i="1"/>
  <c r="N535" i="1"/>
  <c r="B547" i="1"/>
  <c r="B535" i="1"/>
  <c r="P552" i="1"/>
  <c r="J551" i="1"/>
  <c r="L545" i="1"/>
  <c r="K543" i="1"/>
  <c r="M538" i="1"/>
  <c r="M535" i="1"/>
  <c r="B555" i="1"/>
  <c r="A547" i="1"/>
  <c r="A535" i="1"/>
  <c r="O552" i="1"/>
  <c r="O550" i="1"/>
  <c r="P544" i="1"/>
  <c r="J543" i="1"/>
  <c r="L537" i="1"/>
  <c r="K535" i="1"/>
  <c r="A555" i="1"/>
  <c r="B543" i="1"/>
  <c r="B534" i="1"/>
  <c r="K552" i="1"/>
  <c r="N550" i="1"/>
  <c r="O544" i="1"/>
  <c r="O542" i="1"/>
  <c r="P536" i="1"/>
  <c r="J535" i="1"/>
  <c r="P549" i="1"/>
  <c r="A554" i="1"/>
  <c r="A538" i="1"/>
  <c r="M549" i="1"/>
  <c r="L548" i="1"/>
  <c r="K547" i="1"/>
  <c r="J546" i="1"/>
  <c r="B553" i="1"/>
  <c r="B549" i="1"/>
  <c r="B545" i="1"/>
  <c r="B541" i="1"/>
  <c r="B537" i="1"/>
  <c r="B533" i="1"/>
  <c r="J555" i="1"/>
  <c r="P553" i="1"/>
  <c r="L549" i="1"/>
  <c r="K548" i="1"/>
  <c r="J547" i="1"/>
  <c r="P545" i="1"/>
  <c r="L541" i="1"/>
  <c r="K540" i="1"/>
  <c r="J539" i="1"/>
  <c r="P537" i="1"/>
  <c r="A553" i="1"/>
  <c r="A545" i="1"/>
  <c r="A541" i="1"/>
  <c r="A533" i="1"/>
  <c r="O553" i="1"/>
  <c r="A552" i="1"/>
  <c r="A548" i="1"/>
  <c r="A544" i="1"/>
  <c r="A540" i="1"/>
  <c r="A536" i="1"/>
  <c r="O555" i="1"/>
  <c r="N554" i="1"/>
  <c r="M553" i="1"/>
  <c r="L552" i="1"/>
  <c r="J550" i="1"/>
  <c r="P548" i="1"/>
  <c r="O547" i="1"/>
  <c r="N546" i="1"/>
  <c r="M545" i="1"/>
  <c r="L544" i="1"/>
  <c r="J542" i="1"/>
  <c r="P540" i="1"/>
  <c r="O539" i="1"/>
  <c r="N538" i="1"/>
  <c r="M537" i="1"/>
  <c r="L536" i="1"/>
  <c r="J534" i="1"/>
  <c r="P533" i="1"/>
  <c r="M555" i="1"/>
  <c r="L554" i="1"/>
  <c r="K553" i="1"/>
  <c r="J552" i="1"/>
  <c r="P550" i="1"/>
  <c r="O549" i="1"/>
  <c r="N548" i="1"/>
  <c r="M547" i="1"/>
  <c r="L546" i="1"/>
  <c r="K545" i="1"/>
  <c r="J544" i="1"/>
  <c r="P542" i="1"/>
  <c r="O541" i="1"/>
  <c r="N540" i="1"/>
  <c r="M539" i="1"/>
  <c r="L538" i="1"/>
  <c r="K537" i="1"/>
  <c r="J536" i="1"/>
  <c r="P534" i="1"/>
  <c r="O533" i="1"/>
  <c r="B546" i="1"/>
  <c r="B538" i="1"/>
  <c r="L555" i="1"/>
  <c r="K554" i="1"/>
  <c r="N549" i="1"/>
  <c r="M548" i="1"/>
  <c r="L547" i="1"/>
  <c r="K546" i="1"/>
  <c r="J545" i="1"/>
  <c r="N541" i="1"/>
  <c r="M540" i="1"/>
  <c r="L539" i="1"/>
  <c r="K538" i="1"/>
  <c r="J537" i="1"/>
  <c r="O534" i="1"/>
  <c r="N533" i="1"/>
  <c r="N534" i="1"/>
  <c r="M533" i="1"/>
  <c r="M534" i="1"/>
  <c r="L533" i="1"/>
  <c r="L534" i="1"/>
  <c r="K533" i="1"/>
  <c r="P541" i="1"/>
  <c r="A546" i="1"/>
  <c r="K555" i="1"/>
  <c r="J554" i="1"/>
  <c r="M541" i="1"/>
  <c r="L540" i="1"/>
  <c r="K539" i="1"/>
  <c r="J538" i="1"/>
  <c r="A549" i="1"/>
  <c r="A537" i="1"/>
  <c r="P554" i="1"/>
  <c r="N552" i="1"/>
  <c r="K549" i="1"/>
  <c r="J548" i="1"/>
  <c r="P546" i="1"/>
  <c r="O545" i="1"/>
  <c r="N544" i="1"/>
  <c r="K541" i="1"/>
  <c r="J540" i="1"/>
  <c r="P538" i="1"/>
  <c r="O537" i="1"/>
  <c r="N536" i="1"/>
  <c r="B552" i="1"/>
  <c r="B544" i="1"/>
  <c r="B536" i="1"/>
  <c r="J531" i="1"/>
  <c r="K531" i="1"/>
  <c r="L531" i="1"/>
  <c r="M531" i="1"/>
  <c r="N531" i="1"/>
  <c r="O531" i="1"/>
  <c r="P531" i="1"/>
  <c r="Q531" i="1"/>
  <c r="A531" i="1"/>
  <c r="B531" i="1"/>
  <c r="P194" i="1" l="1"/>
  <c r="B194" i="1"/>
  <c r="R194" i="1"/>
  <c r="M194" i="1"/>
  <c r="Q194" i="1"/>
  <c r="K194" i="1"/>
  <c r="N194" i="1"/>
  <c r="J194" i="1"/>
  <c r="C195" i="1"/>
  <c r="L194" i="1"/>
  <c r="O194" i="1"/>
  <c r="A194" i="1"/>
  <c r="J187" i="1"/>
  <c r="K187" i="1"/>
  <c r="L187" i="1"/>
  <c r="M187" i="1"/>
  <c r="N187" i="1"/>
  <c r="O187" i="1"/>
  <c r="P187" i="1"/>
  <c r="Q187" i="1"/>
  <c r="R187" i="1"/>
  <c r="A187" i="1"/>
  <c r="B187" i="1"/>
  <c r="C2011" i="1"/>
  <c r="L2011" i="1" s="1"/>
  <c r="C2012" i="1"/>
  <c r="O2012" i="1" s="1"/>
  <c r="C2013" i="1"/>
  <c r="L2013" i="1" s="1"/>
  <c r="C2010" i="1"/>
  <c r="J2010" i="1" s="1"/>
  <c r="I2013" i="1"/>
  <c r="I2012" i="1"/>
  <c r="I2011" i="1"/>
  <c r="I2010" i="1"/>
  <c r="R2009" i="1"/>
  <c r="O2009" i="1"/>
  <c r="N2009" i="1"/>
  <c r="M2009" i="1"/>
  <c r="L2009" i="1"/>
  <c r="K2009" i="1"/>
  <c r="J2009" i="1"/>
  <c r="B2009" i="1"/>
  <c r="A2009" i="1"/>
  <c r="C1986" i="1"/>
  <c r="J1986" i="1" s="1"/>
  <c r="C1987" i="1"/>
  <c r="M1987" i="1" s="1"/>
  <c r="C1988" i="1"/>
  <c r="J1988" i="1" s="1"/>
  <c r="C1985" i="1"/>
  <c r="I1988" i="1"/>
  <c r="I1987" i="1"/>
  <c r="I1986" i="1"/>
  <c r="I1985" i="1"/>
  <c r="O1984" i="1"/>
  <c r="N1984" i="1"/>
  <c r="M1984" i="1"/>
  <c r="L1984" i="1"/>
  <c r="K1984" i="1"/>
  <c r="J1984" i="1"/>
  <c r="B1984" i="1"/>
  <c r="A1984" i="1"/>
  <c r="J120" i="19"/>
  <c r="K120" i="19"/>
  <c r="Q2009" i="1" s="1"/>
  <c r="J115" i="19"/>
  <c r="P1984" i="1" s="1"/>
  <c r="K115" i="19"/>
  <c r="K1985" i="1" l="1"/>
  <c r="B1985" i="1"/>
  <c r="O195" i="1"/>
  <c r="K195" i="1"/>
  <c r="L195" i="1"/>
  <c r="P195" i="1"/>
  <c r="R195" i="1"/>
  <c r="C196" i="1"/>
  <c r="B195" i="1"/>
  <c r="A195" i="1"/>
  <c r="M195" i="1"/>
  <c r="Q195" i="1"/>
  <c r="J195" i="1"/>
  <c r="N195" i="1"/>
  <c r="P2010" i="1"/>
  <c r="R2010" i="1"/>
  <c r="A1987" i="1"/>
  <c r="Q1986" i="1"/>
  <c r="M2011" i="1"/>
  <c r="A1985" i="1"/>
  <c r="J1987" i="1"/>
  <c r="L1985" i="1"/>
  <c r="L1987" i="1"/>
  <c r="N2011" i="1"/>
  <c r="M1985" i="1"/>
  <c r="N1987" i="1"/>
  <c r="J2013" i="1"/>
  <c r="N1985" i="1"/>
  <c r="K2013" i="1"/>
  <c r="Q1984" i="1"/>
  <c r="P2009" i="1"/>
  <c r="Q2010" i="1"/>
  <c r="Q2013" i="1"/>
  <c r="N2013" i="1"/>
  <c r="R2013" i="1"/>
  <c r="A2013" i="1"/>
  <c r="A2011" i="1"/>
  <c r="K2010" i="1"/>
  <c r="M2010" i="1"/>
  <c r="L2010" i="1"/>
  <c r="B2011" i="1"/>
  <c r="O2011" i="1"/>
  <c r="J2012" i="1"/>
  <c r="R2012" i="1"/>
  <c r="M2013" i="1"/>
  <c r="P2011" i="1"/>
  <c r="K2012" i="1"/>
  <c r="A2010" i="1"/>
  <c r="N2010" i="1"/>
  <c r="Q2011" i="1"/>
  <c r="L2012" i="1"/>
  <c r="B2013" i="1"/>
  <c r="O2013" i="1"/>
  <c r="Q2012" i="1"/>
  <c r="B2010" i="1"/>
  <c r="O2010" i="1"/>
  <c r="J2011" i="1"/>
  <c r="R2011" i="1"/>
  <c r="M2012" i="1"/>
  <c r="P2013" i="1"/>
  <c r="K2011" i="1"/>
  <c r="A2012" i="1"/>
  <c r="N2012" i="1"/>
  <c r="P2012" i="1"/>
  <c r="B2012" i="1"/>
  <c r="Q1988" i="1"/>
  <c r="K1987" i="1"/>
  <c r="J1985" i="1"/>
  <c r="O1985" i="1"/>
  <c r="K1986" i="1"/>
  <c r="B1987" i="1"/>
  <c r="O1987" i="1"/>
  <c r="K1988" i="1"/>
  <c r="P1985" i="1"/>
  <c r="L1986" i="1"/>
  <c r="P1987" i="1"/>
  <c r="L1988" i="1"/>
  <c r="Q1985" i="1"/>
  <c r="M1986" i="1"/>
  <c r="Q1987" i="1"/>
  <c r="M1988" i="1"/>
  <c r="A1986" i="1"/>
  <c r="N1986" i="1"/>
  <c r="A1988" i="1"/>
  <c r="N1988" i="1"/>
  <c r="B1986" i="1"/>
  <c r="O1986" i="1"/>
  <c r="B1988" i="1"/>
  <c r="O1988" i="1"/>
  <c r="P1986" i="1"/>
  <c r="P1988" i="1"/>
  <c r="Q196" i="1" l="1"/>
  <c r="R196" i="1"/>
  <c r="B196" i="1"/>
  <c r="M196" i="1"/>
  <c r="J196" i="1"/>
  <c r="K196" i="1"/>
  <c r="A196" i="1"/>
  <c r="O196" i="1"/>
  <c r="C197" i="1"/>
  <c r="P196" i="1"/>
  <c r="N196" i="1"/>
  <c r="L196" i="1"/>
  <c r="H120" i="8"/>
  <c r="H126" i="8" s="1"/>
  <c r="I120" i="8"/>
  <c r="I126" i="8" s="1"/>
  <c r="H121" i="8"/>
  <c r="H127" i="8" s="1"/>
  <c r="I121" i="8"/>
  <c r="I127" i="8" s="1"/>
  <c r="H122" i="8"/>
  <c r="H128" i="8" s="1"/>
  <c r="I122" i="8"/>
  <c r="I128" i="8" s="1"/>
  <c r="H123" i="8"/>
  <c r="H129" i="8" s="1"/>
  <c r="I123" i="8"/>
  <c r="I129" i="8" s="1"/>
  <c r="I119" i="8"/>
  <c r="I125" i="8" s="1"/>
  <c r="H119" i="8"/>
  <c r="H125" i="8" s="1"/>
  <c r="C1936" i="1"/>
  <c r="C1871" i="1"/>
  <c r="C528" i="1"/>
  <c r="A528" i="1" s="1"/>
  <c r="C504" i="1"/>
  <c r="B504" i="1" s="1"/>
  <c r="C476" i="1"/>
  <c r="M476" i="1" s="1"/>
  <c r="C428" i="1"/>
  <c r="A428" i="1" s="1"/>
  <c r="C404" i="1"/>
  <c r="A404" i="1" s="1"/>
  <c r="C380" i="1"/>
  <c r="A380" i="1" s="1"/>
  <c r="C355" i="1"/>
  <c r="J355" i="1" s="1"/>
  <c r="C330" i="1"/>
  <c r="A330" i="1" s="1"/>
  <c r="C277" i="1"/>
  <c r="A277" i="1" s="1"/>
  <c r="J529" i="1"/>
  <c r="K529" i="1"/>
  <c r="L529" i="1"/>
  <c r="M529" i="1"/>
  <c r="N529" i="1"/>
  <c r="O529" i="1"/>
  <c r="P529" i="1"/>
  <c r="Q529" i="1"/>
  <c r="R529" i="1"/>
  <c r="A529" i="1"/>
  <c r="B529" i="1"/>
  <c r="G125" i="8"/>
  <c r="G126" i="8"/>
  <c r="G127" i="8"/>
  <c r="G128" i="8"/>
  <c r="G129" i="8"/>
  <c r="H124" i="8"/>
  <c r="I124" i="8"/>
  <c r="G124" i="8"/>
  <c r="B22" i="18"/>
  <c r="F129" i="8" s="1"/>
  <c r="J304" i="1"/>
  <c r="K304" i="1"/>
  <c r="L304" i="1"/>
  <c r="M304" i="1"/>
  <c r="N304" i="1"/>
  <c r="O304" i="1"/>
  <c r="P304" i="1"/>
  <c r="Q304" i="1"/>
  <c r="R304" i="1"/>
  <c r="A304" i="1"/>
  <c r="B304" i="1"/>
  <c r="C1116" i="1"/>
  <c r="N1116" i="1" s="1"/>
  <c r="C1117" i="1"/>
  <c r="N1117" i="1" s="1"/>
  <c r="C1118" i="1"/>
  <c r="O1118" i="1" s="1"/>
  <c r="C1119" i="1"/>
  <c r="L1119" i="1" s="1"/>
  <c r="C1120" i="1"/>
  <c r="O1120" i="1" s="1"/>
  <c r="C1121" i="1"/>
  <c r="J1121" i="1" s="1"/>
  <c r="C1122" i="1"/>
  <c r="Q1122" i="1" s="1"/>
  <c r="C1123" i="1"/>
  <c r="P1123" i="1" s="1"/>
  <c r="C1124" i="1"/>
  <c r="N1124" i="1" s="1"/>
  <c r="C1125" i="1"/>
  <c r="K1125" i="1" s="1"/>
  <c r="C1126" i="1"/>
  <c r="O1126" i="1" s="1"/>
  <c r="C1127" i="1"/>
  <c r="O1127" i="1" s="1"/>
  <c r="C1128" i="1"/>
  <c r="L1128" i="1" s="1"/>
  <c r="C1129" i="1"/>
  <c r="M1129" i="1" s="1"/>
  <c r="C1130" i="1"/>
  <c r="R1130" i="1" s="1"/>
  <c r="C1131" i="1"/>
  <c r="A1131" i="1" s="1"/>
  <c r="C1132" i="1"/>
  <c r="Q1132" i="1" s="1"/>
  <c r="C1133" i="1"/>
  <c r="K1133" i="1" s="1"/>
  <c r="C1134" i="1"/>
  <c r="K1134" i="1" s="1"/>
  <c r="C1135" i="1"/>
  <c r="N1135" i="1" s="1"/>
  <c r="C1136" i="1"/>
  <c r="N1136" i="1" s="1"/>
  <c r="C1137" i="1"/>
  <c r="O1137" i="1" s="1"/>
  <c r="C1138" i="1"/>
  <c r="A1138" i="1" s="1"/>
  <c r="C1139" i="1"/>
  <c r="B1139" i="1" s="1"/>
  <c r="C1140" i="1"/>
  <c r="Q1140" i="1" s="1"/>
  <c r="C1141" i="1"/>
  <c r="K1141" i="1" s="1"/>
  <c r="C1142" i="1"/>
  <c r="K1142" i="1" s="1"/>
  <c r="C1143" i="1"/>
  <c r="L1143" i="1" s="1"/>
  <c r="C1144" i="1"/>
  <c r="L1144" i="1" s="1"/>
  <c r="C1145" i="1"/>
  <c r="Q1145" i="1" s="1"/>
  <c r="C1146" i="1"/>
  <c r="A1146" i="1" s="1"/>
  <c r="C1147" i="1"/>
  <c r="O1147" i="1" s="1"/>
  <c r="C1148" i="1"/>
  <c r="Q1148" i="1" s="1"/>
  <c r="C1149" i="1"/>
  <c r="M1149" i="1" s="1"/>
  <c r="C1150" i="1"/>
  <c r="N1150" i="1" s="1"/>
  <c r="C1151" i="1"/>
  <c r="Q1151" i="1" s="1"/>
  <c r="C1152" i="1"/>
  <c r="Q1152" i="1" s="1"/>
  <c r="C1153" i="1"/>
  <c r="M1153" i="1" s="1"/>
  <c r="C1154" i="1"/>
  <c r="A1154" i="1" s="1"/>
  <c r="C1155" i="1"/>
  <c r="O1155" i="1" s="1"/>
  <c r="C1156" i="1"/>
  <c r="N1156" i="1" s="1"/>
  <c r="C1157" i="1"/>
  <c r="O1157" i="1" s="1"/>
  <c r="C1158" i="1"/>
  <c r="Q1158" i="1" s="1"/>
  <c r="C1159" i="1"/>
  <c r="N1159" i="1" s="1"/>
  <c r="C1160" i="1"/>
  <c r="A1160" i="1" s="1"/>
  <c r="C1161" i="1"/>
  <c r="Q1161" i="1" s="1"/>
  <c r="C1162" i="1"/>
  <c r="J1162" i="1" s="1"/>
  <c r="C1163" i="1"/>
  <c r="P1163" i="1" s="1"/>
  <c r="C1164" i="1"/>
  <c r="N1164" i="1" s="1"/>
  <c r="C1165" i="1"/>
  <c r="Q1165" i="1" s="1"/>
  <c r="C1166" i="1"/>
  <c r="L1166" i="1" s="1"/>
  <c r="C1167" i="1"/>
  <c r="L1167" i="1" s="1"/>
  <c r="C1168" i="1"/>
  <c r="R1168" i="1" s="1"/>
  <c r="C1169" i="1"/>
  <c r="M1169" i="1" s="1"/>
  <c r="C1170" i="1"/>
  <c r="P1170" i="1" s="1"/>
  <c r="C1171" i="1"/>
  <c r="O1171" i="1" s="1"/>
  <c r="C1172" i="1"/>
  <c r="Q1172" i="1" s="1"/>
  <c r="C1173" i="1"/>
  <c r="K1173" i="1" s="1"/>
  <c r="C1174" i="1"/>
  <c r="O1174" i="1" s="1"/>
  <c r="C1175" i="1"/>
  <c r="P1175" i="1" s="1"/>
  <c r="C1176" i="1"/>
  <c r="J1176" i="1" s="1"/>
  <c r="C1177" i="1"/>
  <c r="Q1177" i="1" s="1"/>
  <c r="C1178" i="1"/>
  <c r="Q1178" i="1" s="1"/>
  <c r="C1179" i="1"/>
  <c r="P1179" i="1" s="1"/>
  <c r="C1180" i="1"/>
  <c r="Q1180" i="1" s="1"/>
  <c r="C1181" i="1"/>
  <c r="J1181" i="1" s="1"/>
  <c r="C1182" i="1"/>
  <c r="J1182" i="1" s="1"/>
  <c r="C1183" i="1"/>
  <c r="M1183" i="1" s="1"/>
  <c r="C1184" i="1"/>
  <c r="A1184" i="1" s="1"/>
  <c r="C1185" i="1"/>
  <c r="M1185" i="1" s="1"/>
  <c r="C1186" i="1"/>
  <c r="R1186" i="1" s="1"/>
  <c r="C1187" i="1"/>
  <c r="A1187" i="1" s="1"/>
  <c r="C1188" i="1"/>
  <c r="Q1188" i="1" s="1"/>
  <c r="C1189" i="1"/>
  <c r="M1189" i="1" s="1"/>
  <c r="C1190" i="1"/>
  <c r="L1190" i="1" s="1"/>
  <c r="C1191" i="1"/>
  <c r="K1191" i="1" s="1"/>
  <c r="C1192" i="1"/>
  <c r="L1192" i="1" s="1"/>
  <c r="C1193" i="1"/>
  <c r="P1193" i="1" s="1"/>
  <c r="C1194" i="1"/>
  <c r="A1194" i="1" s="1"/>
  <c r="C1195" i="1"/>
  <c r="Q1195" i="1" s="1"/>
  <c r="C1196" i="1"/>
  <c r="Q1196" i="1" s="1"/>
  <c r="C1197" i="1"/>
  <c r="P1197" i="1" s="1"/>
  <c r="C1198" i="1"/>
  <c r="O1198" i="1" s="1"/>
  <c r="C1199" i="1"/>
  <c r="P1199" i="1" s="1"/>
  <c r="C1200" i="1"/>
  <c r="J1200" i="1" s="1"/>
  <c r="C1201" i="1"/>
  <c r="K1201" i="1" s="1"/>
  <c r="C1202" i="1"/>
  <c r="A1202" i="1" s="1"/>
  <c r="C1203" i="1"/>
  <c r="O1203" i="1" s="1"/>
  <c r="C1204" i="1"/>
  <c r="Q1204" i="1" s="1"/>
  <c r="C1205" i="1"/>
  <c r="K1205" i="1" s="1"/>
  <c r="C1206" i="1"/>
  <c r="J1206" i="1" s="1"/>
  <c r="C1207" i="1"/>
  <c r="K1207" i="1" s="1"/>
  <c r="C1208" i="1"/>
  <c r="L1208" i="1" s="1"/>
  <c r="C1209" i="1"/>
  <c r="N1209" i="1" s="1"/>
  <c r="C1210" i="1"/>
  <c r="A1210" i="1" s="1"/>
  <c r="C1211" i="1"/>
  <c r="O1211" i="1" s="1"/>
  <c r="C1212" i="1"/>
  <c r="Q1212" i="1" s="1"/>
  <c r="C1213" i="1"/>
  <c r="O1213" i="1" s="1"/>
  <c r="C1214" i="1"/>
  <c r="M1214" i="1" s="1"/>
  <c r="C1215" i="1"/>
  <c r="P1215" i="1" s="1"/>
  <c r="C1216" i="1"/>
  <c r="B1216" i="1" s="1"/>
  <c r="C1217" i="1"/>
  <c r="J1217" i="1" s="1"/>
  <c r="C1218" i="1"/>
  <c r="A1218" i="1" s="1"/>
  <c r="C1219" i="1"/>
  <c r="P1219" i="1" s="1"/>
  <c r="C1220" i="1"/>
  <c r="Q1220" i="1" s="1"/>
  <c r="C1221" i="1"/>
  <c r="K1221" i="1" s="1"/>
  <c r="C1222" i="1"/>
  <c r="P1222" i="1" s="1"/>
  <c r="C1223" i="1"/>
  <c r="O1223" i="1" s="1"/>
  <c r="C1224" i="1"/>
  <c r="N1224" i="1" s="1"/>
  <c r="C1225" i="1"/>
  <c r="N1225" i="1" s="1"/>
  <c r="C1226" i="1"/>
  <c r="J1226" i="1" s="1"/>
  <c r="C1227" i="1"/>
  <c r="A1227" i="1" s="1"/>
  <c r="C1228" i="1"/>
  <c r="Q1228" i="1" s="1"/>
  <c r="C1229" i="1"/>
  <c r="P1229" i="1" s="1"/>
  <c r="C1230" i="1"/>
  <c r="J1230" i="1" s="1"/>
  <c r="C1231" i="1"/>
  <c r="Q1231" i="1" s="1"/>
  <c r="C1232" i="1"/>
  <c r="O1232" i="1" s="1"/>
  <c r="C1233" i="1"/>
  <c r="Q1233" i="1" s="1"/>
  <c r="C1234" i="1"/>
  <c r="P1234" i="1" s="1"/>
  <c r="C1235" i="1"/>
  <c r="P1235" i="1" s="1"/>
  <c r="C1236" i="1"/>
  <c r="Q1236" i="1" s="1"/>
  <c r="C1237" i="1"/>
  <c r="K1237" i="1" s="1"/>
  <c r="C1238" i="1"/>
  <c r="L1238" i="1" s="1"/>
  <c r="C1239" i="1"/>
  <c r="K1239" i="1" s="1"/>
  <c r="C1240" i="1"/>
  <c r="P1240" i="1" s="1"/>
  <c r="C1241" i="1"/>
  <c r="L1241" i="1" s="1"/>
  <c r="C1242" i="1"/>
  <c r="A1242" i="1" s="1"/>
  <c r="C1243" i="1"/>
  <c r="A1243" i="1" s="1"/>
  <c r="C1244" i="1"/>
  <c r="Q1244" i="1" s="1"/>
  <c r="C1245" i="1"/>
  <c r="N1245" i="1" s="1"/>
  <c r="C1246" i="1"/>
  <c r="N1246" i="1" s="1"/>
  <c r="C1247" i="1"/>
  <c r="M1247" i="1" s="1"/>
  <c r="C1248" i="1"/>
  <c r="J1248" i="1" s="1"/>
  <c r="C1249" i="1"/>
  <c r="P1249" i="1" s="1"/>
  <c r="C1250" i="1"/>
  <c r="P1250" i="1" s="1"/>
  <c r="C1251" i="1"/>
  <c r="O1251" i="1" s="1"/>
  <c r="C1252" i="1"/>
  <c r="Q1252" i="1" s="1"/>
  <c r="C1253" i="1"/>
  <c r="J1253" i="1" s="1"/>
  <c r="C1254" i="1"/>
  <c r="Q1254" i="1" s="1"/>
  <c r="C1255" i="1"/>
  <c r="P1255" i="1" s="1"/>
  <c r="C1256" i="1"/>
  <c r="Q1256" i="1" s="1"/>
  <c r="C1257" i="1"/>
  <c r="L1257" i="1" s="1"/>
  <c r="C1258" i="1"/>
  <c r="J1258" i="1" s="1"/>
  <c r="C1259" i="1"/>
  <c r="O1259" i="1" s="1"/>
  <c r="C1260" i="1"/>
  <c r="Q1260" i="1" s="1"/>
  <c r="C1261" i="1"/>
  <c r="N1261" i="1" s="1"/>
  <c r="C1262" i="1"/>
  <c r="K1262" i="1" s="1"/>
  <c r="C1263" i="1"/>
  <c r="J1263" i="1" s="1"/>
  <c r="C1264" i="1"/>
  <c r="N1264" i="1" s="1"/>
  <c r="C1265" i="1"/>
  <c r="P1265" i="1" s="1"/>
  <c r="C1266" i="1"/>
  <c r="O1266" i="1" s="1"/>
  <c r="C1267" i="1"/>
  <c r="M1267" i="1" s="1"/>
  <c r="C1268" i="1"/>
  <c r="O1268" i="1" s="1"/>
  <c r="C1269" i="1"/>
  <c r="Q1269" i="1" s="1"/>
  <c r="C1270" i="1"/>
  <c r="M1270" i="1" s="1"/>
  <c r="C1271" i="1"/>
  <c r="L1271" i="1" s="1"/>
  <c r="C1272" i="1"/>
  <c r="O1272" i="1" s="1"/>
  <c r="C1273" i="1"/>
  <c r="L1273" i="1" s="1"/>
  <c r="C1274" i="1"/>
  <c r="L1274" i="1" s="1"/>
  <c r="C1275" i="1"/>
  <c r="O1275" i="1" s="1"/>
  <c r="C1276" i="1"/>
  <c r="P1276" i="1" s="1"/>
  <c r="C1277" i="1"/>
  <c r="M1277" i="1" s="1"/>
  <c r="C1278" i="1"/>
  <c r="O1278" i="1" s="1"/>
  <c r="C1279" i="1"/>
  <c r="N1279" i="1" s="1"/>
  <c r="C1280" i="1"/>
  <c r="A1280" i="1" s="1"/>
  <c r="C1281" i="1"/>
  <c r="P1281" i="1" s="1"/>
  <c r="C1282" i="1"/>
  <c r="Q1282" i="1" s="1"/>
  <c r="C1283" i="1"/>
  <c r="Q1283" i="1" s="1"/>
  <c r="C1284" i="1"/>
  <c r="Q1284" i="1" s="1"/>
  <c r="C1285" i="1"/>
  <c r="O1285" i="1" s="1"/>
  <c r="C1286" i="1"/>
  <c r="Q1286" i="1" s="1"/>
  <c r="C1287" i="1"/>
  <c r="P1287" i="1" s="1"/>
  <c r="C1288" i="1"/>
  <c r="A1288" i="1" s="1"/>
  <c r="C1289" i="1"/>
  <c r="K1289" i="1" s="1"/>
  <c r="C1290" i="1"/>
  <c r="L1290" i="1" s="1"/>
  <c r="C1291" i="1"/>
  <c r="J1291" i="1" s="1"/>
  <c r="C1292" i="1"/>
  <c r="J1292" i="1" s="1"/>
  <c r="C1293" i="1"/>
  <c r="Q1293" i="1" s="1"/>
  <c r="C1294" i="1"/>
  <c r="J1294" i="1" s="1"/>
  <c r="C1295" i="1"/>
  <c r="Q1295" i="1" s="1"/>
  <c r="C1296" i="1"/>
  <c r="J1296" i="1" s="1"/>
  <c r="C1297" i="1"/>
  <c r="O1297" i="1" s="1"/>
  <c r="C1298" i="1"/>
  <c r="L1298" i="1" s="1"/>
  <c r="C1299" i="1"/>
  <c r="J1299" i="1" s="1"/>
  <c r="C1300" i="1"/>
  <c r="K1300" i="1" s="1"/>
  <c r="C1301" i="1"/>
  <c r="L1301" i="1" s="1"/>
  <c r="C1302" i="1"/>
  <c r="K1302" i="1" s="1"/>
  <c r="C1303" i="1"/>
  <c r="J1303" i="1" s="1"/>
  <c r="C1304" i="1"/>
  <c r="A1304" i="1" s="1"/>
  <c r="C1305" i="1"/>
  <c r="K1305" i="1" s="1"/>
  <c r="C1306" i="1"/>
  <c r="L1306" i="1" s="1"/>
  <c r="C1307" i="1"/>
  <c r="J1307" i="1" s="1"/>
  <c r="C1308" i="1"/>
  <c r="L1308" i="1" s="1"/>
  <c r="C1309" i="1"/>
  <c r="P1309" i="1" s="1"/>
  <c r="C1310" i="1"/>
  <c r="M1310" i="1" s="1"/>
  <c r="C1311" i="1"/>
  <c r="L1311" i="1" s="1"/>
  <c r="C1312" i="1"/>
  <c r="P1312" i="1" s="1"/>
  <c r="C1313" i="1"/>
  <c r="O1313" i="1" s="1"/>
  <c r="C1115" i="1"/>
  <c r="P1115" i="1" s="1"/>
  <c r="J1114" i="1"/>
  <c r="K1114" i="1"/>
  <c r="L1114" i="1"/>
  <c r="M1114" i="1"/>
  <c r="N1114" i="1"/>
  <c r="O1114" i="1"/>
  <c r="P1114" i="1"/>
  <c r="Q1114" i="1"/>
  <c r="R1114" i="1"/>
  <c r="N1144" i="1"/>
  <c r="A1114" i="1"/>
  <c r="B1114" i="1"/>
  <c r="F124" i="8" l="1"/>
  <c r="F122" i="8"/>
  <c r="O1184" i="1"/>
  <c r="L1184" i="1"/>
  <c r="Q1144" i="1"/>
  <c r="N1192" i="1"/>
  <c r="R1192" i="1"/>
  <c r="A1249" i="1"/>
  <c r="B1224" i="1"/>
  <c r="B1184" i="1"/>
  <c r="O1304" i="1"/>
  <c r="P1264" i="1"/>
  <c r="A1225" i="1"/>
  <c r="B1144" i="1"/>
  <c r="R1224" i="1"/>
  <c r="B1265" i="1"/>
  <c r="M1224" i="1"/>
  <c r="L1224" i="1"/>
  <c r="O1193" i="1"/>
  <c r="K1192" i="1"/>
  <c r="A1192" i="1"/>
  <c r="O1152" i="1"/>
  <c r="J1192" i="1"/>
  <c r="K1152" i="1"/>
  <c r="A197" i="1"/>
  <c r="B197" i="1"/>
  <c r="R197" i="1"/>
  <c r="P197" i="1"/>
  <c r="M197" i="1"/>
  <c r="L197" i="1"/>
  <c r="N197" i="1"/>
  <c r="Q197" i="1"/>
  <c r="J197" i="1"/>
  <c r="K197" i="1"/>
  <c r="C198" i="1"/>
  <c r="O197" i="1"/>
  <c r="M1248" i="1"/>
  <c r="O1249" i="1"/>
  <c r="Q1232" i="1"/>
  <c r="N1272" i="1"/>
  <c r="M1272" i="1"/>
  <c r="Q1272" i="1"/>
  <c r="A1129" i="1"/>
  <c r="Q1216" i="1"/>
  <c r="P1304" i="1"/>
  <c r="O1296" i="1"/>
  <c r="L1296" i="1"/>
  <c r="Q1289" i="1"/>
  <c r="A1265" i="1"/>
  <c r="B1264" i="1"/>
  <c r="K1264" i="1"/>
  <c r="B1249" i="1"/>
  <c r="J1264" i="1"/>
  <c r="O1176" i="1"/>
  <c r="M1160" i="1"/>
  <c r="P1152" i="1"/>
  <c r="M1313" i="1"/>
  <c r="M1136" i="1"/>
  <c r="R1312" i="1"/>
  <c r="A1312" i="1"/>
  <c r="Q1120" i="1"/>
  <c r="A1240" i="1"/>
  <c r="A1136" i="1"/>
  <c r="M1256" i="1"/>
  <c r="M1232" i="1"/>
  <c r="A1296" i="1"/>
  <c r="N1312" i="1"/>
  <c r="N1232" i="1"/>
  <c r="J1136" i="1"/>
  <c r="O1312" i="1"/>
  <c r="B1272" i="1"/>
  <c r="J1312" i="1"/>
  <c r="A1272" i="1"/>
  <c r="B1232" i="1"/>
  <c r="A1176" i="1"/>
  <c r="M1312" i="1"/>
  <c r="N1304" i="1"/>
  <c r="R1288" i="1"/>
  <c r="L1272" i="1"/>
  <c r="P1256" i="1"/>
  <c r="O1240" i="1"/>
  <c r="L1232" i="1"/>
  <c r="K1224" i="1"/>
  <c r="Q1192" i="1"/>
  <c r="R1184" i="1"/>
  <c r="N1176" i="1"/>
  <c r="N1152" i="1"/>
  <c r="K1144" i="1"/>
  <c r="A1232" i="1"/>
  <c r="B1152" i="1"/>
  <c r="L1312" i="1"/>
  <c r="M1304" i="1"/>
  <c r="O1280" i="1"/>
  <c r="K1272" i="1"/>
  <c r="O1256" i="1"/>
  <c r="N1240" i="1"/>
  <c r="K1232" i="1"/>
  <c r="J1224" i="1"/>
  <c r="P1192" i="1"/>
  <c r="Q1184" i="1"/>
  <c r="M1176" i="1"/>
  <c r="M1152" i="1"/>
  <c r="J1144" i="1"/>
  <c r="B1312" i="1"/>
  <c r="A1152" i="1"/>
  <c r="K1312" i="1"/>
  <c r="L1304" i="1"/>
  <c r="R1272" i="1"/>
  <c r="J1272" i="1"/>
  <c r="N1256" i="1"/>
  <c r="R1232" i="1"/>
  <c r="J1232" i="1"/>
  <c r="R1216" i="1"/>
  <c r="O1192" i="1"/>
  <c r="P1184" i="1"/>
  <c r="Q1168" i="1"/>
  <c r="L1152" i="1"/>
  <c r="R1136" i="1"/>
  <c r="B1304" i="1"/>
  <c r="A1264" i="1"/>
  <c r="A1216" i="1"/>
  <c r="A1144" i="1"/>
  <c r="Q1312" i="1"/>
  <c r="R1304" i="1"/>
  <c r="N1296" i="1"/>
  <c r="P1272" i="1"/>
  <c r="M1264" i="1"/>
  <c r="L1256" i="1"/>
  <c r="P1232" i="1"/>
  <c r="Q1224" i="1"/>
  <c r="R1208" i="1"/>
  <c r="M1192" i="1"/>
  <c r="N1184" i="1"/>
  <c r="R1152" i="1"/>
  <c r="J1152" i="1"/>
  <c r="L1136" i="1"/>
  <c r="B1296" i="1"/>
  <c r="B1192" i="1"/>
  <c r="B1136" i="1"/>
  <c r="Q1304" i="1"/>
  <c r="M1296" i="1"/>
  <c r="L1264" i="1"/>
  <c r="K1256" i="1"/>
  <c r="P1224" i="1"/>
  <c r="K1208" i="1"/>
  <c r="M1184" i="1"/>
  <c r="R1144" i="1"/>
  <c r="K1136" i="1"/>
  <c r="B1208" i="1"/>
  <c r="Q1288" i="1"/>
  <c r="J1208" i="1"/>
  <c r="A1208" i="1"/>
  <c r="M1240" i="1"/>
  <c r="B1201" i="1"/>
  <c r="L1240" i="1"/>
  <c r="N1168" i="1"/>
  <c r="A1201" i="1"/>
  <c r="N1288" i="1"/>
  <c r="K1240" i="1"/>
  <c r="M1168" i="1"/>
  <c r="B1200" i="1"/>
  <c r="B1128" i="1"/>
  <c r="M1288" i="1"/>
  <c r="O1200" i="1"/>
  <c r="L1168" i="1"/>
  <c r="B1256" i="1"/>
  <c r="A1200" i="1"/>
  <c r="A1128" i="1"/>
  <c r="J1256" i="1"/>
  <c r="K1168" i="1"/>
  <c r="A1256" i="1"/>
  <c r="B1120" i="1"/>
  <c r="K1288" i="1"/>
  <c r="O1216" i="1"/>
  <c r="M1200" i="1"/>
  <c r="J1168" i="1"/>
  <c r="N1128" i="1"/>
  <c r="A1120" i="1"/>
  <c r="K1304" i="1"/>
  <c r="J1288" i="1"/>
  <c r="R1264" i="1"/>
  <c r="R1248" i="1"/>
  <c r="N1216" i="1"/>
  <c r="L1200" i="1"/>
  <c r="K1184" i="1"/>
  <c r="R1160" i="1"/>
  <c r="P1144" i="1"/>
  <c r="M1128" i="1"/>
  <c r="A1305" i="1"/>
  <c r="B1185" i="1"/>
  <c r="J1304" i="1"/>
  <c r="O1281" i="1"/>
  <c r="Q1264" i="1"/>
  <c r="Q1248" i="1"/>
  <c r="M1216" i="1"/>
  <c r="K1200" i="1"/>
  <c r="J1184" i="1"/>
  <c r="Q1160" i="1"/>
  <c r="O1144" i="1"/>
  <c r="K1128" i="1"/>
  <c r="P1168" i="1"/>
  <c r="P1288" i="1"/>
  <c r="R1200" i="1"/>
  <c r="O1168" i="1"/>
  <c r="O1288" i="1"/>
  <c r="Q1200" i="1"/>
  <c r="P1200" i="1"/>
  <c r="R1128" i="1"/>
  <c r="J1240" i="1"/>
  <c r="Q1128" i="1"/>
  <c r="L1288" i="1"/>
  <c r="P1216" i="1"/>
  <c r="N1200" i="1"/>
  <c r="O1128" i="1"/>
  <c r="B1248" i="1"/>
  <c r="R1296" i="1"/>
  <c r="R1280" i="1"/>
  <c r="P1248" i="1"/>
  <c r="L1216" i="1"/>
  <c r="R1176" i="1"/>
  <c r="P1160" i="1"/>
  <c r="J1128" i="1"/>
  <c r="A1248" i="1"/>
  <c r="Q1296" i="1"/>
  <c r="Q1280" i="1"/>
  <c r="O1264" i="1"/>
  <c r="O1248" i="1"/>
  <c r="K1216" i="1"/>
  <c r="Q1176" i="1"/>
  <c r="O1160" i="1"/>
  <c r="M1144" i="1"/>
  <c r="M1121" i="1"/>
  <c r="B1297" i="1"/>
  <c r="B1240" i="1"/>
  <c r="B1176" i="1"/>
  <c r="P1296" i="1"/>
  <c r="P1280" i="1"/>
  <c r="N1248" i="1"/>
  <c r="J1216" i="1"/>
  <c r="P1176" i="1"/>
  <c r="N1160" i="1"/>
  <c r="R1120" i="1"/>
  <c r="B1168" i="1"/>
  <c r="N1280" i="1"/>
  <c r="L1248" i="1"/>
  <c r="Q1208" i="1"/>
  <c r="L1160" i="1"/>
  <c r="N1120" i="1"/>
  <c r="B1288" i="1"/>
  <c r="A1168" i="1"/>
  <c r="M1280" i="1"/>
  <c r="K1248" i="1"/>
  <c r="P1208" i="1"/>
  <c r="K1160" i="1"/>
  <c r="M1120" i="1"/>
  <c r="B1160" i="1"/>
  <c r="L1280" i="1"/>
  <c r="O1208" i="1"/>
  <c r="L1176" i="1"/>
  <c r="J1160" i="1"/>
  <c r="Q1136" i="1"/>
  <c r="L1120" i="1"/>
  <c r="A1281" i="1"/>
  <c r="K1296" i="1"/>
  <c r="K1280" i="1"/>
  <c r="Q1257" i="1"/>
  <c r="R1240" i="1"/>
  <c r="N1208" i="1"/>
  <c r="K1176" i="1"/>
  <c r="P1136" i="1"/>
  <c r="J1120" i="1"/>
  <c r="B1280" i="1"/>
  <c r="A1224" i="1"/>
  <c r="J1280" i="1"/>
  <c r="R1256" i="1"/>
  <c r="Q1240" i="1"/>
  <c r="O1224" i="1"/>
  <c r="M1208" i="1"/>
  <c r="O1136" i="1"/>
  <c r="F123" i="8"/>
  <c r="F125" i="8"/>
  <c r="F118" i="8"/>
  <c r="F126" i="8"/>
  <c r="F119" i="8"/>
  <c r="F127" i="8"/>
  <c r="F120" i="8"/>
  <c r="F128" i="8"/>
  <c r="F121" i="8"/>
  <c r="M1159" i="1"/>
  <c r="A1289" i="1"/>
  <c r="J1118" i="1"/>
  <c r="M1135" i="1"/>
  <c r="J1221" i="1"/>
  <c r="O1215" i="1"/>
  <c r="A1297" i="1"/>
  <c r="B1241" i="1"/>
  <c r="B1217" i="1"/>
  <c r="B1177" i="1"/>
  <c r="N1281" i="1"/>
  <c r="R1153" i="1"/>
  <c r="B1257" i="1"/>
  <c r="A1217" i="1"/>
  <c r="A1177" i="1"/>
  <c r="J1305" i="1"/>
  <c r="M1209" i="1"/>
  <c r="P1177" i="1"/>
  <c r="B1273" i="1"/>
  <c r="B1193" i="1"/>
  <c r="A1145" i="1"/>
  <c r="B1121" i="1"/>
  <c r="K1273" i="1"/>
  <c r="P1233" i="1"/>
  <c r="N1145" i="1"/>
  <c r="B1313" i="1"/>
  <c r="B1289" i="1"/>
  <c r="P1201" i="1"/>
  <c r="R1169" i="1"/>
  <c r="R1289" i="1"/>
  <c r="K1225" i="1"/>
  <c r="J1201" i="1"/>
  <c r="J1169" i="1"/>
  <c r="Q1253" i="1"/>
  <c r="R1133" i="1"/>
  <c r="M1117" i="1"/>
  <c r="A1173" i="1"/>
  <c r="J1237" i="1"/>
  <c r="B1165" i="1"/>
  <c r="J1205" i="1"/>
  <c r="O1199" i="1"/>
  <c r="N1127" i="1"/>
  <c r="K1119" i="1"/>
  <c r="B1135" i="1"/>
  <c r="O1175" i="1"/>
  <c r="A1215" i="1"/>
  <c r="M1231" i="1"/>
  <c r="R1207" i="1"/>
  <c r="P1151" i="1"/>
  <c r="A1151" i="1"/>
  <c r="J1207" i="1"/>
  <c r="R1191" i="1"/>
  <c r="P1311" i="1"/>
  <c r="J1191" i="1"/>
  <c r="B1311" i="1"/>
  <c r="K1167" i="1"/>
  <c r="K1143" i="1"/>
  <c r="A1247" i="1"/>
  <c r="L1183" i="1"/>
  <c r="K1936" i="1"/>
  <c r="B1223" i="1"/>
  <c r="B1199" i="1"/>
  <c r="B1175" i="1"/>
  <c r="A1135" i="1"/>
  <c r="L1287" i="1"/>
  <c r="P1271" i="1"/>
  <c r="N1215" i="1"/>
  <c r="Q1207" i="1"/>
  <c r="N1199" i="1"/>
  <c r="Q1191" i="1"/>
  <c r="K1183" i="1"/>
  <c r="N1175" i="1"/>
  <c r="R1167" i="1"/>
  <c r="J1167" i="1"/>
  <c r="L1159" i="1"/>
  <c r="O1151" i="1"/>
  <c r="R1143" i="1"/>
  <c r="J1143" i="1"/>
  <c r="L1135" i="1"/>
  <c r="M1127" i="1"/>
  <c r="A1199" i="1"/>
  <c r="A1175" i="1"/>
  <c r="B1119" i="1"/>
  <c r="Q1247" i="1"/>
  <c r="M1215" i="1"/>
  <c r="P1207" i="1"/>
  <c r="M1199" i="1"/>
  <c r="P1191" i="1"/>
  <c r="R1183" i="1"/>
  <c r="J1183" i="1"/>
  <c r="M1175" i="1"/>
  <c r="Q1167" i="1"/>
  <c r="K1159" i="1"/>
  <c r="N1151" i="1"/>
  <c r="Q1143" i="1"/>
  <c r="K1135" i="1"/>
  <c r="L1127" i="1"/>
  <c r="A1223" i="1"/>
  <c r="B1207" i="1"/>
  <c r="B1183" i="1"/>
  <c r="B1159" i="1"/>
  <c r="A1119" i="1"/>
  <c r="N1303" i="1"/>
  <c r="N1263" i="1"/>
  <c r="L1215" i="1"/>
  <c r="O1207" i="1"/>
  <c r="L1199" i="1"/>
  <c r="O1191" i="1"/>
  <c r="Q1183" i="1"/>
  <c r="L1175" i="1"/>
  <c r="P1167" i="1"/>
  <c r="R1159" i="1"/>
  <c r="J1159" i="1"/>
  <c r="M1151" i="1"/>
  <c r="P1143" i="1"/>
  <c r="R1135" i="1"/>
  <c r="J1135" i="1"/>
  <c r="K1127" i="1"/>
  <c r="L476" i="1"/>
  <c r="A1207" i="1"/>
  <c r="A1183" i="1"/>
  <c r="A1159" i="1"/>
  <c r="B1143" i="1"/>
  <c r="O1239" i="1"/>
  <c r="K1215" i="1"/>
  <c r="N1207" i="1"/>
  <c r="K1199" i="1"/>
  <c r="N1191" i="1"/>
  <c r="P1183" i="1"/>
  <c r="K1175" i="1"/>
  <c r="O1167" i="1"/>
  <c r="Q1159" i="1"/>
  <c r="L1151" i="1"/>
  <c r="O1143" i="1"/>
  <c r="Q1135" i="1"/>
  <c r="R1127" i="1"/>
  <c r="J1127" i="1"/>
  <c r="Q1119" i="1"/>
  <c r="N1119" i="1"/>
  <c r="A1271" i="1"/>
  <c r="A1143" i="1"/>
  <c r="B1127" i="1"/>
  <c r="M1295" i="1"/>
  <c r="R1279" i="1"/>
  <c r="R1215" i="1"/>
  <c r="J1215" i="1"/>
  <c r="M1207" i="1"/>
  <c r="R1199" i="1"/>
  <c r="J1199" i="1"/>
  <c r="M1191" i="1"/>
  <c r="O1183" i="1"/>
  <c r="R1175" i="1"/>
  <c r="J1175" i="1"/>
  <c r="N1167" i="1"/>
  <c r="P1159" i="1"/>
  <c r="K1151" i="1"/>
  <c r="N1143" i="1"/>
  <c r="P1135" i="1"/>
  <c r="Q1127" i="1"/>
  <c r="P1119" i="1"/>
  <c r="B1191" i="1"/>
  <c r="B1167" i="1"/>
  <c r="A1127" i="1"/>
  <c r="L1255" i="1"/>
  <c r="Q1215" i="1"/>
  <c r="L1207" i="1"/>
  <c r="Q1199" i="1"/>
  <c r="L1191" i="1"/>
  <c r="N1183" i="1"/>
  <c r="Q1175" i="1"/>
  <c r="M1167" i="1"/>
  <c r="O1159" i="1"/>
  <c r="R1151" i="1"/>
  <c r="J1151" i="1"/>
  <c r="M1143" i="1"/>
  <c r="O1135" i="1"/>
  <c r="P1127" i="1"/>
  <c r="M1119" i="1"/>
  <c r="B1287" i="1"/>
  <c r="J1279" i="1"/>
  <c r="B1247" i="1"/>
  <c r="B1215" i="1"/>
  <c r="A1191" i="1"/>
  <c r="A1167" i="1"/>
  <c r="B1151" i="1"/>
  <c r="K1871" i="1"/>
  <c r="O1309" i="1"/>
  <c r="R1237" i="1"/>
  <c r="R1221" i="1"/>
  <c r="R1205" i="1"/>
  <c r="M1173" i="1"/>
  <c r="N1157" i="1"/>
  <c r="Q476" i="1"/>
  <c r="A1226" i="1"/>
  <c r="A1181" i="1"/>
  <c r="N1213" i="1"/>
  <c r="Q1181" i="1"/>
  <c r="Q528" i="1"/>
  <c r="A1306" i="1"/>
  <c r="M1261" i="1"/>
  <c r="M1245" i="1"/>
  <c r="O1229" i="1"/>
  <c r="M1165" i="1"/>
  <c r="N528" i="1"/>
  <c r="P1293" i="1"/>
  <c r="O1197" i="1"/>
  <c r="M528" i="1"/>
  <c r="L528" i="1"/>
  <c r="K528" i="1"/>
  <c r="J528" i="1"/>
  <c r="P528" i="1"/>
  <c r="B528" i="1"/>
  <c r="O1190" i="1"/>
  <c r="L1277" i="1"/>
  <c r="N1230" i="1"/>
  <c r="A1158" i="1"/>
  <c r="R1198" i="1"/>
  <c r="Q1150" i="1"/>
  <c r="K476" i="1"/>
  <c r="J476" i="1"/>
  <c r="K1301" i="1"/>
  <c r="N1285" i="1"/>
  <c r="B1301" i="1"/>
  <c r="N1134" i="1"/>
  <c r="B1190" i="1"/>
  <c r="B1270" i="1"/>
  <c r="P1269" i="1"/>
  <c r="A504" i="1"/>
  <c r="N504" i="1"/>
  <c r="O504" i="1"/>
  <c r="M504" i="1"/>
  <c r="L504" i="1"/>
  <c r="K504" i="1"/>
  <c r="J504" i="1"/>
  <c r="Q504" i="1"/>
  <c r="P504" i="1"/>
  <c r="B1305" i="1"/>
  <c r="A1266" i="1"/>
  <c r="A1250" i="1"/>
  <c r="A1241" i="1"/>
  <c r="B1225" i="1"/>
  <c r="A1193" i="1"/>
  <c r="A1185" i="1"/>
  <c r="B1153" i="1"/>
  <c r="K1313" i="1"/>
  <c r="P1284" i="1"/>
  <c r="Q1273" i="1"/>
  <c r="M1249" i="1"/>
  <c r="M1225" i="1"/>
  <c r="R1201" i="1"/>
  <c r="M1193" i="1"/>
  <c r="L1169" i="1"/>
  <c r="P1145" i="1"/>
  <c r="P476" i="1"/>
  <c r="A1313" i="1"/>
  <c r="A1273" i="1"/>
  <c r="B1233" i="1"/>
  <c r="B1137" i="1"/>
  <c r="A1115" i="1"/>
  <c r="N1297" i="1"/>
  <c r="O1289" i="1"/>
  <c r="L1281" i="1"/>
  <c r="K1257" i="1"/>
  <c r="N1233" i="1"/>
  <c r="K1209" i="1"/>
  <c r="N1177" i="1"/>
  <c r="L1153" i="1"/>
  <c r="A1233" i="1"/>
  <c r="B1209" i="1"/>
  <c r="A1137" i="1"/>
  <c r="R1305" i="1"/>
  <c r="M1297" i="1"/>
  <c r="J1289" i="1"/>
  <c r="Q1241" i="1"/>
  <c r="R1185" i="1"/>
  <c r="J1153" i="1"/>
  <c r="Q1137" i="1"/>
  <c r="A1169" i="1"/>
  <c r="B1145" i="1"/>
  <c r="Q1305" i="1"/>
  <c r="K1297" i="1"/>
  <c r="O1265" i="1"/>
  <c r="K1241" i="1"/>
  <c r="Q1217" i="1"/>
  <c r="L1185" i="1"/>
  <c r="P1161" i="1"/>
  <c r="B476" i="1"/>
  <c r="A1282" i="1"/>
  <c r="A1186" i="1"/>
  <c r="N1313" i="1"/>
  <c r="O1305" i="1"/>
  <c r="M1265" i="1"/>
  <c r="O1217" i="1"/>
  <c r="J1185" i="1"/>
  <c r="N1161" i="1"/>
  <c r="A476" i="1"/>
  <c r="O476" i="1"/>
  <c r="N476" i="1"/>
  <c r="N404" i="1"/>
  <c r="B355" i="1"/>
  <c r="A355" i="1"/>
  <c r="N428" i="1"/>
  <c r="L428" i="1"/>
  <c r="L1189" i="1"/>
  <c r="M428" i="1"/>
  <c r="K428" i="1"/>
  <c r="J428" i="1"/>
  <c r="P428" i="1"/>
  <c r="B428" i="1"/>
  <c r="O428" i="1"/>
  <c r="L404" i="1"/>
  <c r="M404" i="1"/>
  <c r="K404" i="1"/>
  <c r="J404" i="1"/>
  <c r="P404" i="1"/>
  <c r="B404" i="1"/>
  <c r="O404" i="1"/>
  <c r="L1313" i="1"/>
  <c r="P1305" i="1"/>
  <c r="L1297" i="1"/>
  <c r="P1289" i="1"/>
  <c r="M1281" i="1"/>
  <c r="R1273" i="1"/>
  <c r="J1273" i="1"/>
  <c r="N1265" i="1"/>
  <c r="R1257" i="1"/>
  <c r="J1257" i="1"/>
  <c r="N1249" i="1"/>
  <c r="R1241" i="1"/>
  <c r="J1241" i="1"/>
  <c r="O1233" i="1"/>
  <c r="L1225" i="1"/>
  <c r="P1217" i="1"/>
  <c r="L1209" i="1"/>
  <c r="Q1201" i="1"/>
  <c r="N1193" i="1"/>
  <c r="K1185" i="1"/>
  <c r="O1177" i="1"/>
  <c r="K1169" i="1"/>
  <c r="O1161" i="1"/>
  <c r="K1153" i="1"/>
  <c r="O1145" i="1"/>
  <c r="R1137" i="1"/>
  <c r="L1121" i="1"/>
  <c r="B1281" i="1"/>
  <c r="A1257" i="1"/>
  <c r="A1209" i="1"/>
  <c r="B1161" i="1"/>
  <c r="A1153" i="1"/>
  <c r="A1121" i="1"/>
  <c r="R1313" i="1"/>
  <c r="J1313" i="1"/>
  <c r="N1305" i="1"/>
  <c r="R1297" i="1"/>
  <c r="J1297" i="1"/>
  <c r="N1289" i="1"/>
  <c r="K1281" i="1"/>
  <c r="P1273" i="1"/>
  <c r="L1265" i="1"/>
  <c r="P1257" i="1"/>
  <c r="L1249" i="1"/>
  <c r="P1241" i="1"/>
  <c r="M1233" i="1"/>
  <c r="R1225" i="1"/>
  <c r="J1225" i="1"/>
  <c r="N1217" i="1"/>
  <c r="R1209" i="1"/>
  <c r="J1209" i="1"/>
  <c r="O1201" i="1"/>
  <c r="L1193" i="1"/>
  <c r="Q1185" i="1"/>
  <c r="M1177" i="1"/>
  <c r="Q1169" i="1"/>
  <c r="M1161" i="1"/>
  <c r="Q1153" i="1"/>
  <c r="M1145" i="1"/>
  <c r="N1137" i="1"/>
  <c r="R1129" i="1"/>
  <c r="B1169" i="1"/>
  <c r="A1161" i="1"/>
  <c r="B1129" i="1"/>
  <c r="Q1313" i="1"/>
  <c r="M1305" i="1"/>
  <c r="Q1297" i="1"/>
  <c r="M1289" i="1"/>
  <c r="R1281" i="1"/>
  <c r="J1281" i="1"/>
  <c r="O1273" i="1"/>
  <c r="K1265" i="1"/>
  <c r="O1257" i="1"/>
  <c r="K1249" i="1"/>
  <c r="O1241" i="1"/>
  <c r="L1233" i="1"/>
  <c r="Q1225" i="1"/>
  <c r="M1217" i="1"/>
  <c r="Q1209" i="1"/>
  <c r="N1201" i="1"/>
  <c r="K1193" i="1"/>
  <c r="P1185" i="1"/>
  <c r="L1177" i="1"/>
  <c r="P1169" i="1"/>
  <c r="L1161" i="1"/>
  <c r="P1153" i="1"/>
  <c r="L1145" i="1"/>
  <c r="M1137" i="1"/>
  <c r="L1129" i="1"/>
  <c r="Q380" i="1"/>
  <c r="P1313" i="1"/>
  <c r="L1305" i="1"/>
  <c r="P1297" i="1"/>
  <c r="L1289" i="1"/>
  <c r="Q1281" i="1"/>
  <c r="N1273" i="1"/>
  <c r="R1265" i="1"/>
  <c r="J1265" i="1"/>
  <c r="N1257" i="1"/>
  <c r="R1249" i="1"/>
  <c r="J1249" i="1"/>
  <c r="N1241" i="1"/>
  <c r="K1233" i="1"/>
  <c r="P1225" i="1"/>
  <c r="L1217" i="1"/>
  <c r="P1209" i="1"/>
  <c r="M1201" i="1"/>
  <c r="R1193" i="1"/>
  <c r="J1193" i="1"/>
  <c r="O1185" i="1"/>
  <c r="K1177" i="1"/>
  <c r="O1169" i="1"/>
  <c r="K1161" i="1"/>
  <c r="O1153" i="1"/>
  <c r="K1145" i="1"/>
  <c r="L1137" i="1"/>
  <c r="K1129" i="1"/>
  <c r="N380" i="1"/>
  <c r="M1273" i="1"/>
  <c r="Q1265" i="1"/>
  <c r="M1257" i="1"/>
  <c r="Q1249" i="1"/>
  <c r="M1241" i="1"/>
  <c r="R1233" i="1"/>
  <c r="J1233" i="1"/>
  <c r="O1225" i="1"/>
  <c r="K1217" i="1"/>
  <c r="O1209" i="1"/>
  <c r="L1201" i="1"/>
  <c r="Q1193" i="1"/>
  <c r="N1185" i="1"/>
  <c r="R1177" i="1"/>
  <c r="J1177" i="1"/>
  <c r="N1169" i="1"/>
  <c r="R1161" i="1"/>
  <c r="J1161" i="1"/>
  <c r="N1153" i="1"/>
  <c r="R1145" i="1"/>
  <c r="J1145" i="1"/>
  <c r="J1137" i="1"/>
  <c r="J1129" i="1"/>
  <c r="L380" i="1"/>
  <c r="R1217" i="1"/>
  <c r="N1121" i="1"/>
  <c r="M380" i="1"/>
  <c r="K380" i="1"/>
  <c r="R380" i="1"/>
  <c r="J380" i="1"/>
  <c r="P380" i="1"/>
  <c r="B380" i="1"/>
  <c r="O380" i="1"/>
  <c r="A1170" i="1"/>
  <c r="B1164" i="1"/>
  <c r="B1116" i="1"/>
  <c r="K1290" i="1"/>
  <c r="Q1292" i="1"/>
  <c r="N1268" i="1"/>
  <c r="A1290" i="1"/>
  <c r="A1204" i="1"/>
  <c r="A1130" i="1"/>
  <c r="P1129" i="1"/>
  <c r="P355" i="1"/>
  <c r="J1300" i="1"/>
  <c r="O355" i="1"/>
  <c r="N355" i="1"/>
  <c r="B1276" i="1"/>
  <c r="B1252" i="1"/>
  <c r="A1228" i="1"/>
  <c r="P1242" i="1"/>
  <c r="M355" i="1"/>
  <c r="L355" i="1"/>
  <c r="K355" i="1"/>
  <c r="B1229" i="1"/>
  <c r="A1165" i="1"/>
  <c r="N1309" i="1"/>
  <c r="R1301" i="1"/>
  <c r="J1301" i="1"/>
  <c r="O1293" i="1"/>
  <c r="M1285" i="1"/>
  <c r="K1277" i="1"/>
  <c r="O1269" i="1"/>
  <c r="L1261" i="1"/>
  <c r="P1253" i="1"/>
  <c r="L1245" i="1"/>
  <c r="Q1237" i="1"/>
  <c r="N1229" i="1"/>
  <c r="Q1221" i="1"/>
  <c r="M1213" i="1"/>
  <c r="Q1205" i="1"/>
  <c r="N1197" i="1"/>
  <c r="K1189" i="1"/>
  <c r="P1181" i="1"/>
  <c r="J1173" i="1"/>
  <c r="L1165" i="1"/>
  <c r="M1157" i="1"/>
  <c r="R1149" i="1"/>
  <c r="Q1133" i="1"/>
  <c r="A1301" i="1"/>
  <c r="A1309" i="1"/>
  <c r="B1157" i="1"/>
  <c r="B1149" i="1"/>
  <c r="M1309" i="1"/>
  <c r="Q1301" i="1"/>
  <c r="N1293" i="1"/>
  <c r="L1285" i="1"/>
  <c r="R1277" i="1"/>
  <c r="J1277" i="1"/>
  <c r="N1269" i="1"/>
  <c r="K1261" i="1"/>
  <c r="O1253" i="1"/>
  <c r="K1245" i="1"/>
  <c r="P1237" i="1"/>
  <c r="M1229" i="1"/>
  <c r="P1221" i="1"/>
  <c r="L1213" i="1"/>
  <c r="P1205" i="1"/>
  <c r="M1197" i="1"/>
  <c r="R1189" i="1"/>
  <c r="J1189" i="1"/>
  <c r="O1181" i="1"/>
  <c r="K1165" i="1"/>
  <c r="L1157" i="1"/>
  <c r="Q1149" i="1"/>
  <c r="R1141" i="1"/>
  <c r="P1133" i="1"/>
  <c r="K1213" i="1"/>
  <c r="O1205" i="1"/>
  <c r="L1197" i="1"/>
  <c r="Q1189" i="1"/>
  <c r="N1181" i="1"/>
  <c r="R1173" i="1"/>
  <c r="K1157" i="1"/>
  <c r="P1149" i="1"/>
  <c r="Q1141" i="1"/>
  <c r="N1133" i="1"/>
  <c r="B1253" i="1"/>
  <c r="A1157" i="1"/>
  <c r="A1149" i="1"/>
  <c r="B1141" i="1"/>
  <c r="B1133" i="1"/>
  <c r="Q1277" i="1"/>
  <c r="M1269" i="1"/>
  <c r="R1261" i="1"/>
  <c r="J1261" i="1"/>
  <c r="N1253" i="1"/>
  <c r="R1245" i="1"/>
  <c r="J1245" i="1"/>
  <c r="O1237" i="1"/>
  <c r="A1253" i="1"/>
  <c r="A1237" i="1"/>
  <c r="A1221" i="1"/>
  <c r="A1213" i="1"/>
  <c r="B1205" i="1"/>
  <c r="A1141" i="1"/>
  <c r="A1133" i="1"/>
  <c r="B1125" i="1"/>
  <c r="B1117" i="1"/>
  <c r="K1309" i="1"/>
  <c r="O1301" i="1"/>
  <c r="L1293" i="1"/>
  <c r="R1285" i="1"/>
  <c r="J1285" i="1"/>
  <c r="P1277" i="1"/>
  <c r="L1269" i="1"/>
  <c r="Q1261" i="1"/>
  <c r="M1253" i="1"/>
  <c r="Q1245" i="1"/>
  <c r="N1237" i="1"/>
  <c r="K1229" i="1"/>
  <c r="N1221" i="1"/>
  <c r="R1213" i="1"/>
  <c r="J1213" i="1"/>
  <c r="N1205" i="1"/>
  <c r="K1197" i="1"/>
  <c r="P1189" i="1"/>
  <c r="M1181" i="1"/>
  <c r="Q1173" i="1"/>
  <c r="J1157" i="1"/>
  <c r="L1149" i="1"/>
  <c r="P1141" i="1"/>
  <c r="Q330" i="1"/>
  <c r="B1213" i="1"/>
  <c r="L1229" i="1"/>
  <c r="O1221" i="1"/>
  <c r="B1277" i="1"/>
  <c r="B1261" i="1"/>
  <c r="B1245" i="1"/>
  <c r="A1205" i="1"/>
  <c r="B1197" i="1"/>
  <c r="A1125" i="1"/>
  <c r="A1117" i="1"/>
  <c r="R1309" i="1"/>
  <c r="J1309" i="1"/>
  <c r="N1301" i="1"/>
  <c r="K1293" i="1"/>
  <c r="Q1285" i="1"/>
  <c r="O1277" i="1"/>
  <c r="K1269" i="1"/>
  <c r="P1261" i="1"/>
  <c r="L1253" i="1"/>
  <c r="P1245" i="1"/>
  <c r="M1237" i="1"/>
  <c r="R1229" i="1"/>
  <c r="J1229" i="1"/>
  <c r="M1221" i="1"/>
  <c r="Q1213" i="1"/>
  <c r="M1205" i="1"/>
  <c r="R1197" i="1"/>
  <c r="J1197" i="1"/>
  <c r="O1189" i="1"/>
  <c r="L1181" i="1"/>
  <c r="P1173" i="1"/>
  <c r="P1165" i="1"/>
  <c r="K1149" i="1"/>
  <c r="N1141" i="1"/>
  <c r="N330" i="1"/>
  <c r="B1309" i="1"/>
  <c r="A1229" i="1"/>
  <c r="B1237" i="1"/>
  <c r="B1221" i="1"/>
  <c r="L1309" i="1"/>
  <c r="P1301" i="1"/>
  <c r="M1293" i="1"/>
  <c r="K1285" i="1"/>
  <c r="B1293" i="1"/>
  <c r="B1285" i="1"/>
  <c r="A1277" i="1"/>
  <c r="B1269" i="1"/>
  <c r="A1261" i="1"/>
  <c r="A1245" i="1"/>
  <c r="A1197" i="1"/>
  <c r="B1189" i="1"/>
  <c r="Q1309" i="1"/>
  <c r="M1301" i="1"/>
  <c r="R1293" i="1"/>
  <c r="J1293" i="1"/>
  <c r="P1285" i="1"/>
  <c r="N1277" i="1"/>
  <c r="R1269" i="1"/>
  <c r="J1269" i="1"/>
  <c r="O1261" i="1"/>
  <c r="K1253" i="1"/>
  <c r="O1245" i="1"/>
  <c r="L1237" i="1"/>
  <c r="Q1229" i="1"/>
  <c r="L1221" i="1"/>
  <c r="P1213" i="1"/>
  <c r="L1205" i="1"/>
  <c r="Q1197" i="1"/>
  <c r="N1189" i="1"/>
  <c r="K1181" i="1"/>
  <c r="O1173" i="1"/>
  <c r="O1165" i="1"/>
  <c r="R1157" i="1"/>
  <c r="J1149" i="1"/>
  <c r="M1141" i="1"/>
  <c r="L330" i="1"/>
  <c r="A1293" i="1"/>
  <c r="A1285" i="1"/>
  <c r="A1269" i="1"/>
  <c r="A1189" i="1"/>
  <c r="B1181" i="1"/>
  <c r="B1173" i="1"/>
  <c r="R1253" i="1"/>
  <c r="R1181" i="1"/>
  <c r="N1173" i="1"/>
  <c r="N1165" i="1"/>
  <c r="Q1157" i="1"/>
  <c r="M330" i="1"/>
  <c r="K330" i="1"/>
  <c r="R330" i="1"/>
  <c r="J330" i="1"/>
  <c r="P330" i="1"/>
  <c r="B330" i="1"/>
  <c r="O330" i="1"/>
  <c r="A1270" i="1"/>
  <c r="B1262" i="1"/>
  <c r="B1238" i="1"/>
  <c r="B1150" i="1"/>
  <c r="O1276" i="1"/>
  <c r="R1246" i="1"/>
  <c r="P1238" i="1"/>
  <c r="M1230" i="1"/>
  <c r="K1198" i="1"/>
  <c r="M1158" i="1"/>
  <c r="J1150" i="1"/>
  <c r="A1116" i="1"/>
  <c r="Q1310" i="1"/>
  <c r="P1302" i="1"/>
  <c r="M1254" i="1"/>
  <c r="J1246" i="1"/>
  <c r="P1228" i="1"/>
  <c r="M1206" i="1"/>
  <c r="P1166" i="1"/>
  <c r="A1182" i="1"/>
  <c r="A1150" i="1"/>
  <c r="O1238" i="1"/>
  <c r="N1206" i="1"/>
  <c r="B1214" i="1"/>
  <c r="A1174" i="1"/>
  <c r="O1302" i="1"/>
  <c r="O1262" i="1"/>
  <c r="L1254" i="1"/>
  <c r="N1236" i="1"/>
  <c r="Q1214" i="1"/>
  <c r="R1174" i="1"/>
  <c r="O1166" i="1"/>
  <c r="R1126" i="1"/>
  <c r="Q277" i="1"/>
  <c r="B1222" i="1"/>
  <c r="J1198" i="1"/>
  <c r="L1158" i="1"/>
  <c r="P1310" i="1"/>
  <c r="O1294" i="1"/>
  <c r="B1294" i="1"/>
  <c r="A1206" i="1"/>
  <c r="A1134" i="1"/>
  <c r="J1310" i="1"/>
  <c r="N1302" i="1"/>
  <c r="N1294" i="1"/>
  <c r="M1286" i="1"/>
  <c r="R1278" i="1"/>
  <c r="Q1270" i="1"/>
  <c r="N1262" i="1"/>
  <c r="P1214" i="1"/>
  <c r="K1174" i="1"/>
  <c r="L1173" i="1"/>
  <c r="R1165" i="1"/>
  <c r="J1165" i="1"/>
  <c r="P1157" i="1"/>
  <c r="O1149" i="1"/>
  <c r="J1141" i="1"/>
  <c r="J1133" i="1"/>
  <c r="K1126" i="1"/>
  <c r="N277" i="1"/>
  <c r="Q1246" i="1"/>
  <c r="B1174" i="1"/>
  <c r="A1310" i="1"/>
  <c r="B1302" i="1"/>
  <c r="A1294" i="1"/>
  <c r="B1166" i="1"/>
  <c r="A1140" i="1"/>
  <c r="M1294" i="1"/>
  <c r="L1286" i="1"/>
  <c r="K1278" i="1"/>
  <c r="P1270" i="1"/>
  <c r="L1222" i="1"/>
  <c r="N1182" i="1"/>
  <c r="J1174" i="1"/>
  <c r="N1149" i="1"/>
  <c r="O1142" i="1"/>
  <c r="O1140" i="1"/>
  <c r="P1132" i="1"/>
  <c r="J1126" i="1"/>
  <c r="R1118" i="1"/>
  <c r="L277" i="1"/>
  <c r="B1246" i="1"/>
  <c r="R1310" i="1"/>
  <c r="A1286" i="1"/>
  <c r="B1278" i="1"/>
  <c r="B1198" i="1"/>
  <c r="B1126" i="1"/>
  <c r="K1308" i="1"/>
  <c r="R1300" i="1"/>
  <c r="J1278" i="1"/>
  <c r="L1260" i="1"/>
  <c r="K1222" i="1"/>
  <c r="P1190" i="1"/>
  <c r="M1182" i="1"/>
  <c r="R1150" i="1"/>
  <c r="N1142" i="1"/>
  <c r="O1134" i="1"/>
  <c r="R1125" i="1"/>
  <c r="K1118" i="1"/>
  <c r="M277" i="1"/>
  <c r="K277" i="1"/>
  <c r="R277" i="1"/>
  <c r="J277" i="1"/>
  <c r="P277" i="1"/>
  <c r="B277" i="1"/>
  <c r="O277" i="1"/>
  <c r="K1287" i="1"/>
  <c r="B1255" i="1"/>
  <c r="B1295" i="1"/>
  <c r="B1254" i="1"/>
  <c r="B1230" i="1"/>
  <c r="K1311" i="1"/>
  <c r="L1310" i="1"/>
  <c r="Q1303" i="1"/>
  <c r="R1302" i="1"/>
  <c r="J1302" i="1"/>
  <c r="P1295" i="1"/>
  <c r="Q1294" i="1"/>
  <c r="O1287" i="1"/>
  <c r="P1286" i="1"/>
  <c r="M1279" i="1"/>
  <c r="N1278" i="1"/>
  <c r="K1271" i="1"/>
  <c r="L1270" i="1"/>
  <c r="Q1263" i="1"/>
  <c r="R1262" i="1"/>
  <c r="J1262" i="1"/>
  <c r="O1255" i="1"/>
  <c r="P1254" i="1"/>
  <c r="L1247" i="1"/>
  <c r="M1246" i="1"/>
  <c r="R1239" i="1"/>
  <c r="J1239" i="1"/>
  <c r="K1238" i="1"/>
  <c r="P1231" i="1"/>
  <c r="Q1230" i="1"/>
  <c r="N1223" i="1"/>
  <c r="O1222" i="1"/>
  <c r="L1214" i="1"/>
  <c r="Q1206" i="1"/>
  <c r="N1198" i="1"/>
  <c r="K1190" i="1"/>
  <c r="Q1182" i="1"/>
  <c r="N1174" i="1"/>
  <c r="K1166" i="1"/>
  <c r="P1158" i="1"/>
  <c r="M1150" i="1"/>
  <c r="R1142" i="1"/>
  <c r="J1142" i="1"/>
  <c r="R1134" i="1"/>
  <c r="J1134" i="1"/>
  <c r="N1126" i="1"/>
  <c r="N1118" i="1"/>
  <c r="A1287" i="1"/>
  <c r="O1311" i="1"/>
  <c r="Q1279" i="1"/>
  <c r="R1223" i="1"/>
  <c r="B1231" i="1"/>
  <c r="A1302" i="1"/>
  <c r="A1295" i="1"/>
  <c r="A1278" i="1"/>
  <c r="B1271" i="1"/>
  <c r="A1254" i="1"/>
  <c r="A1230" i="1"/>
  <c r="B1206" i="1"/>
  <c r="B1182" i="1"/>
  <c r="B1158" i="1"/>
  <c r="B1134" i="1"/>
  <c r="R1311" i="1"/>
  <c r="J1311" i="1"/>
  <c r="K1310" i="1"/>
  <c r="P1303" i="1"/>
  <c r="Q1302" i="1"/>
  <c r="O1295" i="1"/>
  <c r="P1294" i="1"/>
  <c r="N1287" i="1"/>
  <c r="O1286" i="1"/>
  <c r="L1279" i="1"/>
  <c r="M1278" i="1"/>
  <c r="R1271" i="1"/>
  <c r="J1271" i="1"/>
  <c r="K1270" i="1"/>
  <c r="P1263" i="1"/>
  <c r="Q1262" i="1"/>
  <c r="N1255" i="1"/>
  <c r="O1254" i="1"/>
  <c r="K1247" i="1"/>
  <c r="L1246" i="1"/>
  <c r="Q1239" i="1"/>
  <c r="R1238" i="1"/>
  <c r="J1238" i="1"/>
  <c r="O1231" i="1"/>
  <c r="P1230" i="1"/>
  <c r="M1223" i="1"/>
  <c r="N1222" i="1"/>
  <c r="K1214" i="1"/>
  <c r="P1206" i="1"/>
  <c r="M1198" i="1"/>
  <c r="R1190" i="1"/>
  <c r="J1190" i="1"/>
  <c r="P1182" i="1"/>
  <c r="M1174" i="1"/>
  <c r="R1166" i="1"/>
  <c r="J1166" i="1"/>
  <c r="O1158" i="1"/>
  <c r="L1150" i="1"/>
  <c r="Q1142" i="1"/>
  <c r="Q1134" i="1"/>
  <c r="M1126" i="1"/>
  <c r="M1118" i="1"/>
  <c r="Q1311" i="1"/>
  <c r="O1303" i="1"/>
  <c r="N1295" i="1"/>
  <c r="M1287" i="1"/>
  <c r="N1286" i="1"/>
  <c r="K1279" i="1"/>
  <c r="L1278" i="1"/>
  <c r="Q1271" i="1"/>
  <c r="R1270" i="1"/>
  <c r="J1270" i="1"/>
  <c r="O1263" i="1"/>
  <c r="P1262" i="1"/>
  <c r="M1255" i="1"/>
  <c r="N1254" i="1"/>
  <c r="R1247" i="1"/>
  <c r="J1247" i="1"/>
  <c r="K1246" i="1"/>
  <c r="P1239" i="1"/>
  <c r="Q1238" i="1"/>
  <c r="N1231" i="1"/>
  <c r="O1230" i="1"/>
  <c r="L1223" i="1"/>
  <c r="M1222" i="1"/>
  <c r="R1214" i="1"/>
  <c r="J1214" i="1"/>
  <c r="O1206" i="1"/>
  <c r="L1198" i="1"/>
  <c r="Q1190" i="1"/>
  <c r="O1182" i="1"/>
  <c r="L1174" i="1"/>
  <c r="Q1166" i="1"/>
  <c r="N1158" i="1"/>
  <c r="K1150" i="1"/>
  <c r="P1142" i="1"/>
  <c r="P1134" i="1"/>
  <c r="L1126" i="1"/>
  <c r="L1118" i="1"/>
  <c r="A1311" i="1"/>
  <c r="B1263" i="1"/>
  <c r="O1271" i="1"/>
  <c r="P1247" i="1"/>
  <c r="L1231" i="1"/>
  <c r="B1310" i="1"/>
  <c r="B1286" i="1"/>
  <c r="A1263" i="1"/>
  <c r="A1246" i="1"/>
  <c r="A1239" i="1"/>
  <c r="A1222" i="1"/>
  <c r="A1198" i="1"/>
  <c r="A1126" i="1"/>
  <c r="N1311" i="1"/>
  <c r="O1310" i="1"/>
  <c r="L1303" i="1"/>
  <c r="M1302" i="1"/>
  <c r="K1295" i="1"/>
  <c r="L1294" i="1"/>
  <c r="R1287" i="1"/>
  <c r="J1287" i="1"/>
  <c r="K1286" i="1"/>
  <c r="P1279" i="1"/>
  <c r="Q1278" i="1"/>
  <c r="N1271" i="1"/>
  <c r="O1270" i="1"/>
  <c r="L1263" i="1"/>
  <c r="M1262" i="1"/>
  <c r="R1255" i="1"/>
  <c r="J1255" i="1"/>
  <c r="K1254" i="1"/>
  <c r="O1247" i="1"/>
  <c r="P1246" i="1"/>
  <c r="M1239" i="1"/>
  <c r="N1238" i="1"/>
  <c r="K1231" i="1"/>
  <c r="L1230" i="1"/>
  <c r="Q1223" i="1"/>
  <c r="R1222" i="1"/>
  <c r="J1222" i="1"/>
  <c r="O1214" i="1"/>
  <c r="L1206" i="1"/>
  <c r="Q1198" i="1"/>
  <c r="N1190" i="1"/>
  <c r="L1182" i="1"/>
  <c r="Q1174" i="1"/>
  <c r="N1166" i="1"/>
  <c r="K1158" i="1"/>
  <c r="P1150" i="1"/>
  <c r="M1142" i="1"/>
  <c r="M1134" i="1"/>
  <c r="Q1126" i="1"/>
  <c r="Q1118" i="1"/>
  <c r="L1295" i="1"/>
  <c r="N1239" i="1"/>
  <c r="J1223" i="1"/>
  <c r="B1303" i="1"/>
  <c r="B1142" i="1"/>
  <c r="B1118" i="1"/>
  <c r="M1311" i="1"/>
  <c r="N1310" i="1"/>
  <c r="K1303" i="1"/>
  <c r="L1302" i="1"/>
  <c r="R1295" i="1"/>
  <c r="J1295" i="1"/>
  <c r="K1294" i="1"/>
  <c r="Q1287" i="1"/>
  <c r="R1286" i="1"/>
  <c r="J1286" i="1"/>
  <c r="O1279" i="1"/>
  <c r="P1278" i="1"/>
  <c r="M1271" i="1"/>
  <c r="N1270" i="1"/>
  <c r="K1263" i="1"/>
  <c r="L1262" i="1"/>
  <c r="Q1255" i="1"/>
  <c r="R1254" i="1"/>
  <c r="J1254" i="1"/>
  <c r="N1247" i="1"/>
  <c r="O1246" i="1"/>
  <c r="L1239" i="1"/>
  <c r="M1238" i="1"/>
  <c r="R1231" i="1"/>
  <c r="J1231" i="1"/>
  <c r="K1230" i="1"/>
  <c r="P1223" i="1"/>
  <c r="Q1222" i="1"/>
  <c r="N1214" i="1"/>
  <c r="K1206" i="1"/>
  <c r="P1198" i="1"/>
  <c r="M1190" i="1"/>
  <c r="K1182" i="1"/>
  <c r="P1174" i="1"/>
  <c r="M1166" i="1"/>
  <c r="R1158" i="1"/>
  <c r="J1158" i="1"/>
  <c r="O1150" i="1"/>
  <c r="L1142" i="1"/>
  <c r="L1134" i="1"/>
  <c r="P1126" i="1"/>
  <c r="P1118" i="1"/>
  <c r="K1223" i="1"/>
  <c r="B1239" i="1"/>
  <c r="M1303" i="1"/>
  <c r="M1263" i="1"/>
  <c r="K1255" i="1"/>
  <c r="B1279" i="1"/>
  <c r="A1303" i="1"/>
  <c r="A1279" i="1"/>
  <c r="A1262" i="1"/>
  <c r="A1255" i="1"/>
  <c r="A1238" i="1"/>
  <c r="A1231" i="1"/>
  <c r="A1214" i="1"/>
  <c r="A1190" i="1"/>
  <c r="A1166" i="1"/>
  <c r="A1142" i="1"/>
  <c r="A1118" i="1"/>
  <c r="R1303" i="1"/>
  <c r="R1294" i="1"/>
  <c r="R1263" i="1"/>
  <c r="R1230" i="1"/>
  <c r="R1206" i="1"/>
  <c r="R1182" i="1"/>
  <c r="K1306" i="1"/>
  <c r="K1298" i="1"/>
  <c r="A1162" i="1"/>
  <c r="A1122" i="1"/>
  <c r="A1298" i="1"/>
  <c r="J1138" i="1"/>
  <c r="A1258" i="1"/>
  <c r="A1178" i="1"/>
  <c r="A1274" i="1"/>
  <c r="A1234" i="1"/>
  <c r="K1282" i="1"/>
  <c r="B1115" i="1"/>
  <c r="Q1116" i="1"/>
  <c r="N1125" i="1"/>
  <c r="M1125" i="1"/>
  <c r="Q1117" i="1"/>
  <c r="P1117" i="1"/>
  <c r="A1252" i="1"/>
  <c r="B1212" i="1"/>
  <c r="P1212" i="1"/>
  <c r="A1300" i="1"/>
  <c r="B1260" i="1"/>
  <c r="B1236" i="1"/>
  <c r="A1212" i="1"/>
  <c r="A1188" i="1"/>
  <c r="B1148" i="1"/>
  <c r="A1124" i="1"/>
  <c r="Q1308" i="1"/>
  <c r="P1300" i="1"/>
  <c r="O1292" i="1"/>
  <c r="N1284" i="1"/>
  <c r="M1276" i="1"/>
  <c r="L1268" i="1"/>
  <c r="J1260" i="1"/>
  <c r="O1252" i="1"/>
  <c r="N1228" i="1"/>
  <c r="O1220" i="1"/>
  <c r="O1212" i="1"/>
  <c r="O1204" i="1"/>
  <c r="O1196" i="1"/>
  <c r="O1188" i="1"/>
  <c r="P1180" i="1"/>
  <c r="L1125" i="1"/>
  <c r="A1276" i="1"/>
  <c r="A1164" i="1"/>
  <c r="P1292" i="1"/>
  <c r="O1228" i="1"/>
  <c r="P1196" i="1"/>
  <c r="B1284" i="1"/>
  <c r="A1260" i="1"/>
  <c r="B1211" i="1"/>
  <c r="B1172" i="1"/>
  <c r="A1148" i="1"/>
  <c r="P1308" i="1"/>
  <c r="O1300" i="1"/>
  <c r="N1292" i="1"/>
  <c r="M1284" i="1"/>
  <c r="L1276" i="1"/>
  <c r="K1268" i="1"/>
  <c r="R1260" i="1"/>
  <c r="N1252" i="1"/>
  <c r="N1220" i="1"/>
  <c r="N1212" i="1"/>
  <c r="N1204" i="1"/>
  <c r="N1196" i="1"/>
  <c r="N1188" i="1"/>
  <c r="O1180" i="1"/>
  <c r="P1172" i="1"/>
  <c r="B1188" i="1"/>
  <c r="N1276" i="1"/>
  <c r="M1268" i="1"/>
  <c r="K1260" i="1"/>
  <c r="P1204" i="1"/>
  <c r="A1236" i="1"/>
  <c r="B1308" i="1"/>
  <c r="A1284" i="1"/>
  <c r="A1259" i="1"/>
  <c r="B1220" i="1"/>
  <c r="B1196" i="1"/>
  <c r="A1172" i="1"/>
  <c r="B1132" i="1"/>
  <c r="O1308" i="1"/>
  <c r="N1300" i="1"/>
  <c r="M1292" i="1"/>
  <c r="L1284" i="1"/>
  <c r="K1276" i="1"/>
  <c r="R1268" i="1"/>
  <c r="J1268" i="1"/>
  <c r="P1260" i="1"/>
  <c r="M1252" i="1"/>
  <c r="P1244" i="1"/>
  <c r="N1180" i="1"/>
  <c r="O1172" i="1"/>
  <c r="P1164" i="1"/>
  <c r="P1148" i="1"/>
  <c r="O1284" i="1"/>
  <c r="P1188" i="1"/>
  <c r="A1308" i="1"/>
  <c r="B1268" i="1"/>
  <c r="B1244" i="1"/>
  <c r="A1220" i="1"/>
  <c r="A1196" i="1"/>
  <c r="B1156" i="1"/>
  <c r="A1132" i="1"/>
  <c r="N1308" i="1"/>
  <c r="M1300" i="1"/>
  <c r="L1292" i="1"/>
  <c r="K1284" i="1"/>
  <c r="R1276" i="1"/>
  <c r="J1276" i="1"/>
  <c r="Q1268" i="1"/>
  <c r="O1260" i="1"/>
  <c r="L1252" i="1"/>
  <c r="O1244" i="1"/>
  <c r="N1172" i="1"/>
  <c r="O1164" i="1"/>
  <c r="P1156" i="1"/>
  <c r="O1148" i="1"/>
  <c r="Q1164" i="1"/>
  <c r="B1300" i="1"/>
  <c r="R1308" i="1"/>
  <c r="J1308" i="1"/>
  <c r="P1220" i="1"/>
  <c r="N1140" i="1"/>
  <c r="B1292" i="1"/>
  <c r="A1268" i="1"/>
  <c r="A1244" i="1"/>
  <c r="B1180" i="1"/>
  <c r="A1156" i="1"/>
  <c r="M1308" i="1"/>
  <c r="L1300" i="1"/>
  <c r="K1292" i="1"/>
  <c r="R1284" i="1"/>
  <c r="J1284" i="1"/>
  <c r="Q1276" i="1"/>
  <c r="P1268" i="1"/>
  <c r="N1260" i="1"/>
  <c r="N1244" i="1"/>
  <c r="P1236" i="1"/>
  <c r="O1156" i="1"/>
  <c r="K1117" i="1"/>
  <c r="B1124" i="1"/>
  <c r="Q1300" i="1"/>
  <c r="P1252" i="1"/>
  <c r="L1236" i="1"/>
  <c r="A1292" i="1"/>
  <c r="B1228" i="1"/>
  <c r="B1204" i="1"/>
  <c r="A1180" i="1"/>
  <c r="B1140" i="1"/>
  <c r="R1292" i="1"/>
  <c r="M1260" i="1"/>
  <c r="L1244" i="1"/>
  <c r="O1236" i="1"/>
  <c r="B1267" i="1"/>
  <c r="A1139" i="1"/>
  <c r="M1259" i="1"/>
  <c r="O1235" i="1"/>
  <c r="O1141" i="1"/>
  <c r="Q1139" i="1"/>
  <c r="K1137" i="1"/>
  <c r="O1133" i="1"/>
  <c r="Q1129" i="1"/>
  <c r="J1125" i="1"/>
  <c r="K1121" i="1"/>
  <c r="L1117" i="1"/>
  <c r="Q1156" i="1"/>
  <c r="O1163" i="1"/>
  <c r="B1147" i="1"/>
  <c r="Q1307" i="1"/>
  <c r="Q1299" i="1"/>
  <c r="Q1291" i="1"/>
  <c r="P1283" i="1"/>
  <c r="N1275" i="1"/>
  <c r="M1133" i="1"/>
  <c r="O1129" i="1"/>
  <c r="Q1125" i="1"/>
  <c r="Q1121" i="1"/>
  <c r="A1267" i="1"/>
  <c r="A1195" i="1"/>
  <c r="O1219" i="1"/>
  <c r="L1141" i="1"/>
  <c r="P1137" i="1"/>
  <c r="L1133" i="1"/>
  <c r="N1129" i="1"/>
  <c r="P1125" i="1"/>
  <c r="P1121" i="1"/>
  <c r="B1275" i="1"/>
  <c r="B1203" i="1"/>
  <c r="P1195" i="1"/>
  <c r="O1125" i="1"/>
  <c r="O1121" i="1"/>
  <c r="A1203" i="1"/>
  <c r="O1179" i="1"/>
  <c r="B1283" i="1"/>
  <c r="A1275" i="1"/>
  <c r="B1219" i="1"/>
  <c r="A1211" i="1"/>
  <c r="B1155" i="1"/>
  <c r="A1147" i="1"/>
  <c r="P1307" i="1"/>
  <c r="P1299" i="1"/>
  <c r="P1291" i="1"/>
  <c r="O1283" i="1"/>
  <c r="M1275" i="1"/>
  <c r="Q1243" i="1"/>
  <c r="Q1211" i="1"/>
  <c r="O1195" i="1"/>
  <c r="P1139" i="1"/>
  <c r="O1132" i="1"/>
  <c r="P1128" i="1"/>
  <c r="R1121" i="1"/>
  <c r="K1120" i="1"/>
  <c r="R1117" i="1"/>
  <c r="J1117" i="1"/>
  <c r="Q1124" i="1"/>
  <c r="B1291" i="1"/>
  <c r="A1283" i="1"/>
  <c r="B1227" i="1"/>
  <c r="A1219" i="1"/>
  <c r="B1163" i="1"/>
  <c r="A1155" i="1"/>
  <c r="O1307" i="1"/>
  <c r="O1299" i="1"/>
  <c r="O1291" i="1"/>
  <c r="N1283" i="1"/>
  <c r="K1275" i="1"/>
  <c r="Q1267" i="1"/>
  <c r="P1243" i="1"/>
  <c r="Q1227" i="1"/>
  <c r="P1211" i="1"/>
  <c r="Q1187" i="1"/>
  <c r="Q1171" i="1"/>
  <c r="Q1155" i="1"/>
  <c r="O1139" i="1"/>
  <c r="N1132" i="1"/>
  <c r="P1116" i="1"/>
  <c r="A1291" i="1"/>
  <c r="N1307" i="1"/>
  <c r="N1299" i="1"/>
  <c r="N1291" i="1"/>
  <c r="M1283" i="1"/>
  <c r="P1267" i="1"/>
  <c r="O1243" i="1"/>
  <c r="P1227" i="1"/>
  <c r="P1187" i="1"/>
  <c r="P1171" i="1"/>
  <c r="P1155" i="1"/>
  <c r="Q1131" i="1"/>
  <c r="P1124" i="1"/>
  <c r="O1116" i="1"/>
  <c r="B1171" i="1"/>
  <c r="A1163" i="1"/>
  <c r="B1307" i="1"/>
  <c r="A1299" i="1"/>
  <c r="B1243" i="1"/>
  <c r="A1235" i="1"/>
  <c r="B1179" i="1"/>
  <c r="A1171" i="1"/>
  <c r="M1307" i="1"/>
  <c r="M1299" i="1"/>
  <c r="M1291" i="1"/>
  <c r="L1283" i="1"/>
  <c r="O1267" i="1"/>
  <c r="Q1251" i="1"/>
  <c r="O1227" i="1"/>
  <c r="Q1203" i="1"/>
  <c r="O1187" i="1"/>
  <c r="N1148" i="1"/>
  <c r="P1131" i="1"/>
  <c r="O1124" i="1"/>
  <c r="P1120" i="1"/>
  <c r="O1117" i="1"/>
  <c r="B1299" i="1"/>
  <c r="B1235" i="1"/>
  <c r="A1307" i="1"/>
  <c r="B1251" i="1"/>
  <c r="B1187" i="1"/>
  <c r="A1179" i="1"/>
  <c r="B1123" i="1"/>
  <c r="L1307" i="1"/>
  <c r="L1299" i="1"/>
  <c r="L1291" i="1"/>
  <c r="K1283" i="1"/>
  <c r="Q1275" i="1"/>
  <c r="N1267" i="1"/>
  <c r="Q1259" i="1"/>
  <c r="P1251" i="1"/>
  <c r="P1203" i="1"/>
  <c r="Q1147" i="1"/>
  <c r="P1140" i="1"/>
  <c r="O1131" i="1"/>
  <c r="B1259" i="1"/>
  <c r="A1251" i="1"/>
  <c r="B1195" i="1"/>
  <c r="B1131" i="1"/>
  <c r="A1123" i="1"/>
  <c r="K1307" i="1"/>
  <c r="K1299" i="1"/>
  <c r="K1291" i="1"/>
  <c r="P1275" i="1"/>
  <c r="P1259" i="1"/>
  <c r="Q1235" i="1"/>
  <c r="Q1219" i="1"/>
  <c r="Q1179" i="1"/>
  <c r="Q1163" i="1"/>
  <c r="P1147" i="1"/>
  <c r="Q1123" i="1"/>
  <c r="R1307" i="1"/>
  <c r="R1299" i="1"/>
  <c r="R1291" i="1"/>
  <c r="K1122" i="1"/>
  <c r="L1122" i="1"/>
  <c r="M1122" i="1"/>
  <c r="N1122" i="1"/>
  <c r="O1122" i="1"/>
  <c r="P1122" i="1"/>
  <c r="K1146" i="1"/>
  <c r="L1146" i="1"/>
  <c r="M1146" i="1"/>
  <c r="N1146" i="1"/>
  <c r="O1146" i="1"/>
  <c r="K1154" i="1"/>
  <c r="L1154" i="1"/>
  <c r="M1154" i="1"/>
  <c r="N1154" i="1"/>
  <c r="O1154" i="1"/>
  <c r="K1170" i="1"/>
  <c r="L1170" i="1"/>
  <c r="M1170" i="1"/>
  <c r="N1170" i="1"/>
  <c r="O1170" i="1"/>
  <c r="K1178" i="1"/>
  <c r="L1178" i="1"/>
  <c r="M1178" i="1"/>
  <c r="N1178" i="1"/>
  <c r="O1178" i="1"/>
  <c r="K1186" i="1"/>
  <c r="L1186" i="1"/>
  <c r="M1186" i="1"/>
  <c r="N1186" i="1"/>
  <c r="O1186" i="1"/>
  <c r="K1194" i="1"/>
  <c r="L1194" i="1"/>
  <c r="M1194" i="1"/>
  <c r="N1194" i="1"/>
  <c r="O1194" i="1"/>
  <c r="K1202" i="1"/>
  <c r="L1202" i="1"/>
  <c r="M1202" i="1"/>
  <c r="N1202" i="1"/>
  <c r="O1202" i="1"/>
  <c r="K1210" i="1"/>
  <c r="L1210" i="1"/>
  <c r="M1210" i="1"/>
  <c r="N1210" i="1"/>
  <c r="O1210" i="1"/>
  <c r="K1218" i="1"/>
  <c r="L1218" i="1"/>
  <c r="M1218" i="1"/>
  <c r="N1218" i="1"/>
  <c r="O1218" i="1"/>
  <c r="K1226" i="1"/>
  <c r="L1226" i="1"/>
  <c r="M1226" i="1"/>
  <c r="N1226" i="1"/>
  <c r="O1226" i="1"/>
  <c r="K1234" i="1"/>
  <c r="L1234" i="1"/>
  <c r="M1234" i="1"/>
  <c r="N1234" i="1"/>
  <c r="O1234" i="1"/>
  <c r="K1242" i="1"/>
  <c r="L1242" i="1"/>
  <c r="M1242" i="1"/>
  <c r="N1242" i="1"/>
  <c r="O1242" i="1"/>
  <c r="K1250" i="1"/>
  <c r="L1250" i="1"/>
  <c r="M1250" i="1"/>
  <c r="N1250" i="1"/>
  <c r="O1250" i="1"/>
  <c r="K1258" i="1"/>
  <c r="L1258" i="1"/>
  <c r="M1258" i="1"/>
  <c r="O1258" i="1"/>
  <c r="K1266" i="1"/>
  <c r="L1266" i="1"/>
  <c r="M1266" i="1"/>
  <c r="K1274" i="1"/>
  <c r="M1274" i="1"/>
  <c r="R1306" i="1"/>
  <c r="J1306" i="1"/>
  <c r="R1298" i="1"/>
  <c r="J1298" i="1"/>
  <c r="R1290" i="1"/>
  <c r="J1290" i="1"/>
  <c r="P1282" i="1"/>
  <c r="J1274" i="1"/>
  <c r="N1266" i="1"/>
  <c r="J1250" i="1"/>
  <c r="J1242" i="1"/>
  <c r="J1234" i="1"/>
  <c r="R1194" i="1"/>
  <c r="Q1186" i="1"/>
  <c r="P1178" i="1"/>
  <c r="J1170" i="1"/>
  <c r="J1122" i="1"/>
  <c r="J1115" i="1"/>
  <c r="R1115" i="1"/>
  <c r="K1115" i="1"/>
  <c r="L1115" i="1"/>
  <c r="M1115" i="1"/>
  <c r="N1115" i="1"/>
  <c r="O1115" i="1"/>
  <c r="J1123" i="1"/>
  <c r="R1123" i="1"/>
  <c r="K1123" i="1"/>
  <c r="L1123" i="1"/>
  <c r="M1123" i="1"/>
  <c r="N1123" i="1"/>
  <c r="O1123" i="1"/>
  <c r="J1131" i="1"/>
  <c r="R1131" i="1"/>
  <c r="K1131" i="1"/>
  <c r="L1131" i="1"/>
  <c r="M1131" i="1"/>
  <c r="N1131" i="1"/>
  <c r="J1139" i="1"/>
  <c r="R1139" i="1"/>
  <c r="K1139" i="1"/>
  <c r="L1139" i="1"/>
  <c r="M1139" i="1"/>
  <c r="N1139" i="1"/>
  <c r="J1147" i="1"/>
  <c r="R1147" i="1"/>
  <c r="K1147" i="1"/>
  <c r="L1147" i="1"/>
  <c r="M1147" i="1"/>
  <c r="N1147" i="1"/>
  <c r="J1155" i="1"/>
  <c r="R1155" i="1"/>
  <c r="K1155" i="1"/>
  <c r="L1155" i="1"/>
  <c r="M1155" i="1"/>
  <c r="N1155" i="1"/>
  <c r="J1163" i="1"/>
  <c r="R1163" i="1"/>
  <c r="K1163" i="1"/>
  <c r="L1163" i="1"/>
  <c r="M1163" i="1"/>
  <c r="N1163" i="1"/>
  <c r="J1171" i="1"/>
  <c r="R1171" i="1"/>
  <c r="K1171" i="1"/>
  <c r="L1171" i="1"/>
  <c r="M1171" i="1"/>
  <c r="N1171" i="1"/>
  <c r="J1179" i="1"/>
  <c r="R1179" i="1"/>
  <c r="K1179" i="1"/>
  <c r="L1179" i="1"/>
  <c r="M1179" i="1"/>
  <c r="N1179" i="1"/>
  <c r="J1187" i="1"/>
  <c r="R1187" i="1"/>
  <c r="K1187" i="1"/>
  <c r="L1187" i="1"/>
  <c r="M1187" i="1"/>
  <c r="N1187" i="1"/>
  <c r="J1195" i="1"/>
  <c r="R1195" i="1"/>
  <c r="K1195" i="1"/>
  <c r="L1195" i="1"/>
  <c r="M1195" i="1"/>
  <c r="N1195" i="1"/>
  <c r="J1203" i="1"/>
  <c r="R1203" i="1"/>
  <c r="K1203" i="1"/>
  <c r="L1203" i="1"/>
  <c r="M1203" i="1"/>
  <c r="N1203" i="1"/>
  <c r="J1211" i="1"/>
  <c r="R1211" i="1"/>
  <c r="K1211" i="1"/>
  <c r="L1211" i="1"/>
  <c r="M1211" i="1"/>
  <c r="N1211" i="1"/>
  <c r="J1219" i="1"/>
  <c r="R1219" i="1"/>
  <c r="K1219" i="1"/>
  <c r="L1219" i="1"/>
  <c r="M1219" i="1"/>
  <c r="N1219" i="1"/>
  <c r="J1227" i="1"/>
  <c r="R1227" i="1"/>
  <c r="K1227" i="1"/>
  <c r="L1227" i="1"/>
  <c r="M1227" i="1"/>
  <c r="N1227" i="1"/>
  <c r="J1235" i="1"/>
  <c r="R1235" i="1"/>
  <c r="K1235" i="1"/>
  <c r="L1235" i="1"/>
  <c r="M1235" i="1"/>
  <c r="N1235" i="1"/>
  <c r="J1243" i="1"/>
  <c r="R1243" i="1"/>
  <c r="K1243" i="1"/>
  <c r="L1243" i="1"/>
  <c r="M1243" i="1"/>
  <c r="N1243" i="1"/>
  <c r="J1251" i="1"/>
  <c r="R1251" i="1"/>
  <c r="K1251" i="1"/>
  <c r="L1251" i="1"/>
  <c r="M1251" i="1"/>
  <c r="N1251" i="1"/>
  <c r="J1259" i="1"/>
  <c r="R1259" i="1"/>
  <c r="K1259" i="1"/>
  <c r="L1259" i="1"/>
  <c r="N1259" i="1"/>
  <c r="J1267" i="1"/>
  <c r="R1267" i="1"/>
  <c r="K1267" i="1"/>
  <c r="L1267" i="1"/>
  <c r="J1275" i="1"/>
  <c r="R1275" i="1"/>
  <c r="L1275" i="1"/>
  <c r="J1283" i="1"/>
  <c r="R1283" i="1"/>
  <c r="K1130" i="1"/>
  <c r="L1130" i="1"/>
  <c r="M1130" i="1"/>
  <c r="N1130" i="1"/>
  <c r="O1130" i="1"/>
  <c r="J1266" i="1"/>
  <c r="P1306" i="1"/>
  <c r="P1298" i="1"/>
  <c r="P1290" i="1"/>
  <c r="N1282" i="1"/>
  <c r="R1274" i="1"/>
  <c r="R1210" i="1"/>
  <c r="Q1202" i="1"/>
  <c r="P1194" i="1"/>
  <c r="J1186" i="1"/>
  <c r="R1146" i="1"/>
  <c r="Q1138" i="1"/>
  <c r="P1130" i="1"/>
  <c r="K1162" i="1"/>
  <c r="L1162" i="1"/>
  <c r="M1162" i="1"/>
  <c r="N1162" i="1"/>
  <c r="O1162" i="1"/>
  <c r="Q1194" i="1"/>
  <c r="P1186" i="1"/>
  <c r="Q1130" i="1"/>
  <c r="O1306" i="1"/>
  <c r="O1298" i="1"/>
  <c r="O1290" i="1"/>
  <c r="M1282" i="1"/>
  <c r="Q1274" i="1"/>
  <c r="R1258" i="1"/>
  <c r="R1218" i="1"/>
  <c r="Q1210" i="1"/>
  <c r="P1202" i="1"/>
  <c r="J1194" i="1"/>
  <c r="R1154" i="1"/>
  <c r="Q1146" i="1"/>
  <c r="P1138" i="1"/>
  <c r="J1130" i="1"/>
  <c r="N1306" i="1"/>
  <c r="N1298" i="1"/>
  <c r="N1290" i="1"/>
  <c r="L1282" i="1"/>
  <c r="P1274" i="1"/>
  <c r="R1266" i="1"/>
  <c r="Q1258" i="1"/>
  <c r="R1226" i="1"/>
  <c r="Q1218" i="1"/>
  <c r="P1210" i="1"/>
  <c r="J1202" i="1"/>
  <c r="R1162" i="1"/>
  <c r="Q1154" i="1"/>
  <c r="P1146" i="1"/>
  <c r="K1138" i="1"/>
  <c r="L1138" i="1"/>
  <c r="M1138" i="1"/>
  <c r="N1138" i="1"/>
  <c r="O1138" i="1"/>
  <c r="Q1306" i="1"/>
  <c r="Q1290" i="1"/>
  <c r="R1202" i="1"/>
  <c r="M1306" i="1"/>
  <c r="M1298" i="1"/>
  <c r="M1290" i="1"/>
  <c r="J1282" i="1"/>
  <c r="O1274" i="1"/>
  <c r="Q1266" i="1"/>
  <c r="P1258" i="1"/>
  <c r="R1250" i="1"/>
  <c r="R1242" i="1"/>
  <c r="R1234" i="1"/>
  <c r="Q1226" i="1"/>
  <c r="P1218" i="1"/>
  <c r="J1210" i="1"/>
  <c r="R1170" i="1"/>
  <c r="Q1162" i="1"/>
  <c r="P1154" i="1"/>
  <c r="J1146" i="1"/>
  <c r="Q1115" i="1"/>
  <c r="Q1298" i="1"/>
  <c r="O1282" i="1"/>
  <c r="J1178" i="1"/>
  <c r="R1138" i="1"/>
  <c r="B1306" i="1"/>
  <c r="B1298" i="1"/>
  <c r="B1290" i="1"/>
  <c r="B1282" i="1"/>
  <c r="B1274" i="1"/>
  <c r="B1266" i="1"/>
  <c r="B1258" i="1"/>
  <c r="B1250" i="1"/>
  <c r="B1242" i="1"/>
  <c r="B1234" i="1"/>
  <c r="B1226" i="1"/>
  <c r="B1218" i="1"/>
  <c r="B1210" i="1"/>
  <c r="B1202" i="1"/>
  <c r="B1194" i="1"/>
  <c r="B1186" i="1"/>
  <c r="B1178" i="1"/>
  <c r="B1170" i="1"/>
  <c r="B1162" i="1"/>
  <c r="B1154" i="1"/>
  <c r="B1146" i="1"/>
  <c r="B1138" i="1"/>
  <c r="B1130" i="1"/>
  <c r="B1122" i="1"/>
  <c r="R1282" i="1"/>
  <c r="N1274" i="1"/>
  <c r="P1266" i="1"/>
  <c r="N1258" i="1"/>
  <c r="Q1250" i="1"/>
  <c r="Q1242" i="1"/>
  <c r="Q1234" i="1"/>
  <c r="P1226" i="1"/>
  <c r="J1218" i="1"/>
  <c r="R1178" i="1"/>
  <c r="Q1170" i="1"/>
  <c r="P1162" i="1"/>
  <c r="J1154" i="1"/>
  <c r="R1122" i="1"/>
  <c r="M1244" i="1"/>
  <c r="M1236" i="1"/>
  <c r="M1228" i="1"/>
  <c r="M1220" i="1"/>
  <c r="M1212" i="1"/>
  <c r="M1204" i="1"/>
  <c r="M1196" i="1"/>
  <c r="M1188" i="1"/>
  <c r="M1180" i="1"/>
  <c r="M1172" i="1"/>
  <c r="M1164" i="1"/>
  <c r="M1156" i="1"/>
  <c r="M1148" i="1"/>
  <c r="M1140" i="1"/>
  <c r="M1132" i="1"/>
  <c r="M1124" i="1"/>
  <c r="R1119" i="1"/>
  <c r="J1119" i="1"/>
  <c r="M1116" i="1"/>
  <c r="L1228" i="1"/>
  <c r="L1220" i="1"/>
  <c r="L1212" i="1"/>
  <c r="L1204" i="1"/>
  <c r="L1196" i="1"/>
  <c r="L1188" i="1"/>
  <c r="L1180" i="1"/>
  <c r="L1172" i="1"/>
  <c r="L1164" i="1"/>
  <c r="L1156" i="1"/>
  <c r="L1148" i="1"/>
  <c r="L1140" i="1"/>
  <c r="L1132" i="1"/>
  <c r="L1124" i="1"/>
  <c r="L1116" i="1"/>
  <c r="K1252" i="1"/>
  <c r="K1244" i="1"/>
  <c r="K1236" i="1"/>
  <c r="K1228" i="1"/>
  <c r="K1220" i="1"/>
  <c r="K1212" i="1"/>
  <c r="K1204" i="1"/>
  <c r="K1196" i="1"/>
  <c r="K1188" i="1"/>
  <c r="K1180" i="1"/>
  <c r="K1172" i="1"/>
  <c r="K1164" i="1"/>
  <c r="K1156" i="1"/>
  <c r="K1148" i="1"/>
  <c r="K1140" i="1"/>
  <c r="K1132" i="1"/>
  <c r="K1124" i="1"/>
  <c r="K1116" i="1"/>
  <c r="R1252" i="1"/>
  <c r="J1252" i="1"/>
  <c r="R1244" i="1"/>
  <c r="J1244" i="1"/>
  <c r="R1236" i="1"/>
  <c r="J1236" i="1"/>
  <c r="R1228" i="1"/>
  <c r="J1228" i="1"/>
  <c r="R1220" i="1"/>
  <c r="J1220" i="1"/>
  <c r="R1212" i="1"/>
  <c r="J1212" i="1"/>
  <c r="R1204" i="1"/>
  <c r="J1204" i="1"/>
  <c r="R1196" i="1"/>
  <c r="J1196" i="1"/>
  <c r="R1188" i="1"/>
  <c r="J1188" i="1"/>
  <c r="R1180" i="1"/>
  <c r="J1180" i="1"/>
  <c r="R1172" i="1"/>
  <c r="J1172" i="1"/>
  <c r="R1164" i="1"/>
  <c r="J1164" i="1"/>
  <c r="R1156" i="1"/>
  <c r="J1156" i="1"/>
  <c r="R1148" i="1"/>
  <c r="J1148" i="1"/>
  <c r="R1140" i="1"/>
  <c r="J1140" i="1"/>
  <c r="R1132" i="1"/>
  <c r="J1132" i="1"/>
  <c r="R1124" i="1"/>
  <c r="J1124" i="1"/>
  <c r="O1119" i="1"/>
  <c r="R1116" i="1"/>
  <c r="J1116" i="1"/>
  <c r="C1924" i="1"/>
  <c r="K1924" i="1" s="1"/>
  <c r="C1925" i="1"/>
  <c r="K1925" i="1" s="1"/>
  <c r="C1926" i="1"/>
  <c r="K1926" i="1" s="1"/>
  <c r="C1927" i="1"/>
  <c r="K1927" i="1" s="1"/>
  <c r="C1928" i="1"/>
  <c r="K1928" i="1" s="1"/>
  <c r="C1929" i="1"/>
  <c r="K1929" i="1" s="1"/>
  <c r="C1930" i="1"/>
  <c r="K1930" i="1" s="1"/>
  <c r="C1931" i="1"/>
  <c r="K1931" i="1" s="1"/>
  <c r="C1932" i="1"/>
  <c r="K1932" i="1" s="1"/>
  <c r="C1933" i="1"/>
  <c r="K1933" i="1" s="1"/>
  <c r="C1934" i="1"/>
  <c r="K1934" i="1" s="1"/>
  <c r="C1935" i="1"/>
  <c r="K1935" i="1" s="1"/>
  <c r="C1850" i="1"/>
  <c r="C1851" i="1"/>
  <c r="C1852" i="1"/>
  <c r="C1853" i="1"/>
  <c r="C1854" i="1"/>
  <c r="C1855" i="1"/>
  <c r="C1856" i="1"/>
  <c r="C1857" i="1"/>
  <c r="K1857" i="1" s="1"/>
  <c r="C1858" i="1"/>
  <c r="C1859" i="1"/>
  <c r="C1860" i="1"/>
  <c r="C1861" i="1"/>
  <c r="C1862" i="1"/>
  <c r="C1863" i="1"/>
  <c r="K1863" i="1" s="1"/>
  <c r="C1864" i="1"/>
  <c r="C1865" i="1"/>
  <c r="C1866" i="1"/>
  <c r="C1867" i="1"/>
  <c r="K1867" i="1" s="1"/>
  <c r="C1868" i="1"/>
  <c r="C1869" i="1"/>
  <c r="C1870" i="1"/>
  <c r="C334" i="1"/>
  <c r="A334" i="1" s="1"/>
  <c r="C335" i="1"/>
  <c r="A335" i="1" s="1"/>
  <c r="C336" i="1"/>
  <c r="A336" i="1" s="1"/>
  <c r="C337" i="1"/>
  <c r="A337" i="1" s="1"/>
  <c r="C338" i="1"/>
  <c r="A338" i="1" s="1"/>
  <c r="C339" i="1"/>
  <c r="M339" i="1" s="1"/>
  <c r="C340" i="1"/>
  <c r="L340" i="1" s="1"/>
  <c r="C341" i="1"/>
  <c r="B341" i="1" s="1"/>
  <c r="C342" i="1"/>
  <c r="A342" i="1" s="1"/>
  <c r="C343" i="1"/>
  <c r="A343" i="1" s="1"/>
  <c r="C344" i="1"/>
  <c r="A344" i="1" s="1"/>
  <c r="C345" i="1"/>
  <c r="A345" i="1" s="1"/>
  <c r="C346" i="1"/>
  <c r="A346" i="1" s="1"/>
  <c r="C347" i="1"/>
  <c r="M347" i="1" s="1"/>
  <c r="C348" i="1"/>
  <c r="L348" i="1" s="1"/>
  <c r="C349" i="1"/>
  <c r="B349" i="1" s="1"/>
  <c r="C350" i="1"/>
  <c r="B350" i="1" s="1"/>
  <c r="C351" i="1"/>
  <c r="A351" i="1" s="1"/>
  <c r="C352" i="1"/>
  <c r="A352" i="1" s="1"/>
  <c r="C353" i="1"/>
  <c r="A353" i="1" s="1"/>
  <c r="C354" i="1"/>
  <c r="A354" i="1" s="1"/>
  <c r="C507" i="1"/>
  <c r="A507" i="1" s="1"/>
  <c r="C508" i="1"/>
  <c r="A508" i="1" s="1"/>
  <c r="C509" i="1"/>
  <c r="P509" i="1" s="1"/>
  <c r="C510" i="1"/>
  <c r="A510" i="1" s="1"/>
  <c r="C511" i="1"/>
  <c r="A511" i="1" s="1"/>
  <c r="C512" i="1"/>
  <c r="M512" i="1" s="1"/>
  <c r="C513" i="1"/>
  <c r="B513" i="1" s="1"/>
  <c r="C514" i="1"/>
  <c r="B514" i="1" s="1"/>
  <c r="C515" i="1"/>
  <c r="A515" i="1" s="1"/>
  <c r="C516" i="1"/>
  <c r="A516" i="1" s="1"/>
  <c r="C517" i="1"/>
  <c r="B517" i="1" s="1"/>
  <c r="C518" i="1"/>
  <c r="A518" i="1" s="1"/>
  <c r="C519" i="1"/>
  <c r="A519" i="1" s="1"/>
  <c r="C520" i="1"/>
  <c r="M520" i="1" s="1"/>
  <c r="C521" i="1"/>
  <c r="B521" i="1" s="1"/>
  <c r="C522" i="1"/>
  <c r="B522" i="1" s="1"/>
  <c r="C523" i="1"/>
  <c r="B523" i="1" s="1"/>
  <c r="C524" i="1"/>
  <c r="A524" i="1" s="1"/>
  <c r="C525" i="1"/>
  <c r="A525" i="1" s="1"/>
  <c r="C526" i="1"/>
  <c r="A526" i="1" s="1"/>
  <c r="C527" i="1"/>
  <c r="A527" i="1" s="1"/>
  <c r="C506" i="1"/>
  <c r="C483" i="1"/>
  <c r="A483" i="1" s="1"/>
  <c r="C484" i="1"/>
  <c r="A484" i="1" s="1"/>
  <c r="C485" i="1"/>
  <c r="A485" i="1" s="1"/>
  <c r="C486" i="1"/>
  <c r="A486" i="1" s="1"/>
  <c r="C487" i="1"/>
  <c r="A487" i="1" s="1"/>
  <c r="C488" i="1"/>
  <c r="A488" i="1" s="1"/>
  <c r="C489" i="1"/>
  <c r="B489" i="1" s="1"/>
  <c r="C490" i="1"/>
  <c r="A490" i="1" s="1"/>
  <c r="C491" i="1"/>
  <c r="B491" i="1" s="1"/>
  <c r="C492" i="1"/>
  <c r="B492" i="1" s="1"/>
  <c r="C493" i="1"/>
  <c r="B493" i="1" s="1"/>
  <c r="C494" i="1"/>
  <c r="A494" i="1" s="1"/>
  <c r="C495" i="1"/>
  <c r="A495" i="1" s="1"/>
  <c r="C496" i="1"/>
  <c r="A496" i="1" s="1"/>
  <c r="C497" i="1"/>
  <c r="B497" i="1" s="1"/>
  <c r="C498" i="1"/>
  <c r="A498" i="1" s="1"/>
  <c r="C499" i="1"/>
  <c r="B499" i="1" s="1"/>
  <c r="C500" i="1"/>
  <c r="B500" i="1" s="1"/>
  <c r="C501" i="1"/>
  <c r="A501" i="1" s="1"/>
  <c r="C502" i="1"/>
  <c r="A502" i="1" s="1"/>
  <c r="C503" i="1"/>
  <c r="A503" i="1" s="1"/>
  <c r="C475" i="1"/>
  <c r="A475" i="1" s="1"/>
  <c r="R477" i="1"/>
  <c r="Q477" i="1"/>
  <c r="P477" i="1"/>
  <c r="O477" i="1"/>
  <c r="N477" i="1"/>
  <c r="M477" i="1"/>
  <c r="L477" i="1"/>
  <c r="K477" i="1"/>
  <c r="J477" i="1"/>
  <c r="B477" i="1"/>
  <c r="A477" i="1"/>
  <c r="Q198" i="1" l="1"/>
  <c r="C199" i="1"/>
  <c r="O198" i="1"/>
  <c r="R198" i="1"/>
  <c r="J198" i="1"/>
  <c r="B198" i="1"/>
  <c r="M198" i="1"/>
  <c r="N198" i="1"/>
  <c r="P198" i="1"/>
  <c r="K198" i="1"/>
  <c r="A198" i="1"/>
  <c r="L198" i="1"/>
  <c r="K1865" i="1"/>
  <c r="K1856" i="1"/>
  <c r="K1864" i="1"/>
  <c r="K1870" i="1"/>
  <c r="K1862" i="1"/>
  <c r="K1854" i="1"/>
  <c r="K1869" i="1"/>
  <c r="K1861" i="1"/>
  <c r="K1853" i="1"/>
  <c r="K1855" i="1"/>
  <c r="K1868" i="1"/>
  <c r="K1860" i="1"/>
  <c r="K1852" i="1"/>
  <c r="K1859" i="1"/>
  <c r="K1851" i="1"/>
  <c r="K1866" i="1"/>
  <c r="K1858" i="1"/>
  <c r="K1850" i="1"/>
  <c r="B354" i="1"/>
  <c r="A509" i="1"/>
  <c r="R513" i="1"/>
  <c r="L511" i="1"/>
  <c r="L353" i="1"/>
  <c r="N509" i="1"/>
  <c r="P341" i="1"/>
  <c r="Q340" i="1"/>
  <c r="N335" i="1"/>
  <c r="A348" i="1"/>
  <c r="R347" i="1"/>
  <c r="R339" i="1"/>
  <c r="M526" i="1"/>
  <c r="J347" i="1"/>
  <c r="J339" i="1"/>
  <c r="P349" i="1"/>
  <c r="K521" i="1"/>
  <c r="B347" i="1"/>
  <c r="A340" i="1"/>
  <c r="K354" i="1"/>
  <c r="K346" i="1"/>
  <c r="K338" i="1"/>
  <c r="Q348" i="1"/>
  <c r="M519" i="1"/>
  <c r="L345" i="1"/>
  <c r="L337" i="1"/>
  <c r="P515" i="1"/>
  <c r="B339" i="1"/>
  <c r="N351" i="1"/>
  <c r="M344" i="1"/>
  <c r="M336" i="1"/>
  <c r="O350" i="1"/>
  <c r="O342" i="1"/>
  <c r="M354" i="1"/>
  <c r="N353" i="1"/>
  <c r="O352" i="1"/>
  <c r="P351" i="1"/>
  <c r="Q350" i="1"/>
  <c r="R349" i="1"/>
  <c r="J349" i="1"/>
  <c r="K348" i="1"/>
  <c r="L347" i="1"/>
  <c r="M346" i="1"/>
  <c r="N345" i="1"/>
  <c r="O344" i="1"/>
  <c r="P343" i="1"/>
  <c r="Q342" i="1"/>
  <c r="R341" i="1"/>
  <c r="J341" i="1"/>
  <c r="K340" i="1"/>
  <c r="L339" i="1"/>
  <c r="M338" i="1"/>
  <c r="N337" i="1"/>
  <c r="O336" i="1"/>
  <c r="P335" i="1"/>
  <c r="Q334" i="1"/>
  <c r="N526" i="1"/>
  <c r="R514" i="1"/>
  <c r="B348" i="1"/>
  <c r="L354" i="1"/>
  <c r="M353" i="1"/>
  <c r="N352" i="1"/>
  <c r="O351" i="1"/>
  <c r="P350" i="1"/>
  <c r="Q349" i="1"/>
  <c r="R348" i="1"/>
  <c r="J348" i="1"/>
  <c r="K347" i="1"/>
  <c r="L346" i="1"/>
  <c r="M345" i="1"/>
  <c r="N344" i="1"/>
  <c r="O343" i="1"/>
  <c r="P342" i="1"/>
  <c r="Q341" i="1"/>
  <c r="R340" i="1"/>
  <c r="J340" i="1"/>
  <c r="K339" i="1"/>
  <c r="L338" i="1"/>
  <c r="M337" i="1"/>
  <c r="N336" i="1"/>
  <c r="O335" i="1"/>
  <c r="P334" i="1"/>
  <c r="O334" i="1"/>
  <c r="R521" i="1"/>
  <c r="K513" i="1"/>
  <c r="A339" i="1"/>
  <c r="R354" i="1"/>
  <c r="J354" i="1"/>
  <c r="K353" i="1"/>
  <c r="L352" i="1"/>
  <c r="M351" i="1"/>
  <c r="N350" i="1"/>
  <c r="O349" i="1"/>
  <c r="P348" i="1"/>
  <c r="Q347" i="1"/>
  <c r="R346" i="1"/>
  <c r="J346" i="1"/>
  <c r="K345" i="1"/>
  <c r="L344" i="1"/>
  <c r="M343" i="1"/>
  <c r="N342" i="1"/>
  <c r="O341" i="1"/>
  <c r="P340" i="1"/>
  <c r="Q339" i="1"/>
  <c r="R338" i="1"/>
  <c r="J338" i="1"/>
  <c r="K337" i="1"/>
  <c r="L336" i="1"/>
  <c r="M335" i="1"/>
  <c r="N334" i="1"/>
  <c r="N343" i="1"/>
  <c r="Q354" i="1"/>
  <c r="R353" i="1"/>
  <c r="J353" i="1"/>
  <c r="K352" i="1"/>
  <c r="L351" i="1"/>
  <c r="M350" i="1"/>
  <c r="N349" i="1"/>
  <c r="O348" i="1"/>
  <c r="P347" i="1"/>
  <c r="Q346" i="1"/>
  <c r="R345" i="1"/>
  <c r="J345" i="1"/>
  <c r="K344" i="1"/>
  <c r="L343" i="1"/>
  <c r="M342" i="1"/>
  <c r="N341" i="1"/>
  <c r="O340" i="1"/>
  <c r="P339" i="1"/>
  <c r="Q338" i="1"/>
  <c r="R337" i="1"/>
  <c r="J337" i="1"/>
  <c r="K336" i="1"/>
  <c r="L335" i="1"/>
  <c r="M334" i="1"/>
  <c r="M352" i="1"/>
  <c r="K520" i="1"/>
  <c r="N510" i="1"/>
  <c r="A350" i="1"/>
  <c r="A347" i="1"/>
  <c r="A341" i="1"/>
  <c r="B338" i="1"/>
  <c r="P354" i="1"/>
  <c r="Q353" i="1"/>
  <c r="R352" i="1"/>
  <c r="J352" i="1"/>
  <c r="K351" i="1"/>
  <c r="L350" i="1"/>
  <c r="M349" i="1"/>
  <c r="N348" i="1"/>
  <c r="O347" i="1"/>
  <c r="P346" i="1"/>
  <c r="Q345" i="1"/>
  <c r="R344" i="1"/>
  <c r="J344" i="1"/>
  <c r="K343" i="1"/>
  <c r="L342" i="1"/>
  <c r="M341" i="1"/>
  <c r="N340" i="1"/>
  <c r="O339" i="1"/>
  <c r="P338" i="1"/>
  <c r="Q337" i="1"/>
  <c r="R336" i="1"/>
  <c r="J336" i="1"/>
  <c r="K335" i="1"/>
  <c r="L334" i="1"/>
  <c r="O354" i="1"/>
  <c r="P353" i="1"/>
  <c r="Q352" i="1"/>
  <c r="R351" i="1"/>
  <c r="J351" i="1"/>
  <c r="K350" i="1"/>
  <c r="L349" i="1"/>
  <c r="M348" i="1"/>
  <c r="N347" i="1"/>
  <c r="O346" i="1"/>
  <c r="P345" i="1"/>
  <c r="Q344" i="1"/>
  <c r="R343" i="1"/>
  <c r="J343" i="1"/>
  <c r="K342" i="1"/>
  <c r="L341" i="1"/>
  <c r="M340" i="1"/>
  <c r="N339" i="1"/>
  <c r="O338" i="1"/>
  <c r="P337" i="1"/>
  <c r="Q336" i="1"/>
  <c r="R335" i="1"/>
  <c r="J335" i="1"/>
  <c r="K334" i="1"/>
  <c r="N517" i="1"/>
  <c r="A349" i="1"/>
  <c r="B346" i="1"/>
  <c r="B340" i="1"/>
  <c r="B337" i="1"/>
  <c r="N354" i="1"/>
  <c r="O353" i="1"/>
  <c r="P352" i="1"/>
  <c r="Q351" i="1"/>
  <c r="R350" i="1"/>
  <c r="J350" i="1"/>
  <c r="K349" i="1"/>
  <c r="N346" i="1"/>
  <c r="O345" i="1"/>
  <c r="P344" i="1"/>
  <c r="Q343" i="1"/>
  <c r="R342" i="1"/>
  <c r="J342" i="1"/>
  <c r="K341" i="1"/>
  <c r="N338" i="1"/>
  <c r="O337" i="1"/>
  <c r="P336" i="1"/>
  <c r="Q335" i="1"/>
  <c r="R334" i="1"/>
  <c r="J334" i="1"/>
  <c r="B336" i="1"/>
  <c r="B352" i="1"/>
  <c r="B344" i="1"/>
  <c r="B351" i="1"/>
  <c r="B343" i="1"/>
  <c r="B335" i="1"/>
  <c r="B353" i="1"/>
  <c r="B345" i="1"/>
  <c r="B342" i="1"/>
  <c r="B334" i="1"/>
  <c r="R522" i="1"/>
  <c r="L519" i="1"/>
  <c r="Q514" i="1"/>
  <c r="M510" i="1"/>
  <c r="P524" i="1"/>
  <c r="P498" i="1"/>
  <c r="M527" i="1"/>
  <c r="J522" i="1"/>
  <c r="J514" i="1"/>
  <c r="P516" i="1"/>
  <c r="P508" i="1"/>
  <c r="J521" i="1"/>
  <c r="J513" i="1"/>
  <c r="Q507" i="1"/>
  <c r="N525" i="1"/>
  <c r="L520" i="1"/>
  <c r="Q515" i="1"/>
  <c r="M511" i="1"/>
  <c r="P507" i="1"/>
  <c r="L527" i="1"/>
  <c r="A512" i="1"/>
  <c r="K527" i="1"/>
  <c r="L526" i="1"/>
  <c r="M525" i="1"/>
  <c r="N524" i="1"/>
  <c r="P522" i="1"/>
  <c r="Q521" i="1"/>
  <c r="R520" i="1"/>
  <c r="J520" i="1"/>
  <c r="K519" i="1"/>
  <c r="L518" i="1"/>
  <c r="M517" i="1"/>
  <c r="N516" i="1"/>
  <c r="P514" i="1"/>
  <c r="Q513" i="1"/>
  <c r="R512" i="1"/>
  <c r="J512" i="1"/>
  <c r="K511" i="1"/>
  <c r="L510" i="1"/>
  <c r="M509" i="1"/>
  <c r="N508" i="1"/>
  <c r="A521" i="1"/>
  <c r="R527" i="1"/>
  <c r="J527" i="1"/>
  <c r="K526" i="1"/>
  <c r="L525" i="1"/>
  <c r="M524" i="1"/>
  <c r="N523" i="1"/>
  <c r="P521" i="1"/>
  <c r="Q520" i="1"/>
  <c r="R519" i="1"/>
  <c r="J519" i="1"/>
  <c r="K518" i="1"/>
  <c r="L517" i="1"/>
  <c r="M516" i="1"/>
  <c r="N515" i="1"/>
  <c r="P513" i="1"/>
  <c r="Q512" i="1"/>
  <c r="R511" i="1"/>
  <c r="J511" i="1"/>
  <c r="K510" i="1"/>
  <c r="L509" i="1"/>
  <c r="M508" i="1"/>
  <c r="N507" i="1"/>
  <c r="N518" i="1"/>
  <c r="L512" i="1"/>
  <c r="Q527" i="1"/>
  <c r="R526" i="1"/>
  <c r="J526" i="1"/>
  <c r="K525" i="1"/>
  <c r="L524" i="1"/>
  <c r="M523" i="1"/>
  <c r="N522" i="1"/>
  <c r="P520" i="1"/>
  <c r="Q519" i="1"/>
  <c r="R518" i="1"/>
  <c r="J518" i="1"/>
  <c r="K517" i="1"/>
  <c r="L516" i="1"/>
  <c r="M515" i="1"/>
  <c r="N514" i="1"/>
  <c r="P512" i="1"/>
  <c r="Q511" i="1"/>
  <c r="R510" i="1"/>
  <c r="J510" i="1"/>
  <c r="K509" i="1"/>
  <c r="L508" i="1"/>
  <c r="M507" i="1"/>
  <c r="P523" i="1"/>
  <c r="Q522" i="1"/>
  <c r="M518" i="1"/>
  <c r="A500" i="1"/>
  <c r="B485" i="1"/>
  <c r="B526" i="1"/>
  <c r="B520" i="1"/>
  <c r="B510" i="1"/>
  <c r="P527" i="1"/>
  <c r="Q526" i="1"/>
  <c r="R525" i="1"/>
  <c r="J525" i="1"/>
  <c r="K524" i="1"/>
  <c r="L523" i="1"/>
  <c r="M522" i="1"/>
  <c r="N521" i="1"/>
  <c r="P519" i="1"/>
  <c r="Q518" i="1"/>
  <c r="R517" i="1"/>
  <c r="J517" i="1"/>
  <c r="K516" i="1"/>
  <c r="L515" i="1"/>
  <c r="M514" i="1"/>
  <c r="N513" i="1"/>
  <c r="P511" i="1"/>
  <c r="Q510" i="1"/>
  <c r="R509" i="1"/>
  <c r="J509" i="1"/>
  <c r="K508" i="1"/>
  <c r="L507" i="1"/>
  <c r="Q523" i="1"/>
  <c r="A520" i="1"/>
  <c r="P526" i="1"/>
  <c r="Q525" i="1"/>
  <c r="R524" i="1"/>
  <c r="J524" i="1"/>
  <c r="K523" i="1"/>
  <c r="L522" i="1"/>
  <c r="M521" i="1"/>
  <c r="N520" i="1"/>
  <c r="P518" i="1"/>
  <c r="Q517" i="1"/>
  <c r="R516" i="1"/>
  <c r="J516" i="1"/>
  <c r="K515" i="1"/>
  <c r="L514" i="1"/>
  <c r="M513" i="1"/>
  <c r="N512" i="1"/>
  <c r="P510" i="1"/>
  <c r="Q509" i="1"/>
  <c r="R508" i="1"/>
  <c r="J508" i="1"/>
  <c r="K507" i="1"/>
  <c r="B518" i="1"/>
  <c r="B512" i="1"/>
  <c r="K512" i="1"/>
  <c r="A513" i="1"/>
  <c r="B509" i="1"/>
  <c r="N527" i="1"/>
  <c r="P525" i="1"/>
  <c r="Q524" i="1"/>
  <c r="R523" i="1"/>
  <c r="J523" i="1"/>
  <c r="K522" i="1"/>
  <c r="L521" i="1"/>
  <c r="N519" i="1"/>
  <c r="P517" i="1"/>
  <c r="Q516" i="1"/>
  <c r="R515" i="1"/>
  <c r="J515" i="1"/>
  <c r="K514" i="1"/>
  <c r="L513" i="1"/>
  <c r="N511" i="1"/>
  <c r="Q508" i="1"/>
  <c r="R507" i="1"/>
  <c r="J507" i="1"/>
  <c r="A523" i="1"/>
  <c r="B527" i="1"/>
  <c r="A522" i="1"/>
  <c r="B519" i="1"/>
  <c r="A514" i="1"/>
  <c r="B511" i="1"/>
  <c r="A517" i="1"/>
  <c r="B524" i="1"/>
  <c r="B516" i="1"/>
  <c r="B508" i="1"/>
  <c r="B525" i="1"/>
  <c r="B515" i="1"/>
  <c r="B507" i="1"/>
  <c r="N475" i="1"/>
  <c r="M475" i="1"/>
  <c r="L475" i="1"/>
  <c r="A489" i="1"/>
  <c r="J475" i="1"/>
  <c r="R475" i="1"/>
  <c r="A497" i="1"/>
  <c r="A492" i="1"/>
  <c r="B488" i="1"/>
  <c r="K503" i="1"/>
  <c r="Q475" i="1"/>
  <c r="L502" i="1"/>
  <c r="P475" i="1"/>
  <c r="B496" i="1"/>
  <c r="A491" i="1"/>
  <c r="N500" i="1"/>
  <c r="O475" i="1"/>
  <c r="O499" i="1"/>
  <c r="Q483" i="1"/>
  <c r="R503" i="1"/>
  <c r="J503" i="1"/>
  <c r="K502" i="1"/>
  <c r="L501" i="1"/>
  <c r="M500" i="1"/>
  <c r="N499" i="1"/>
  <c r="O498" i="1"/>
  <c r="P483" i="1"/>
  <c r="M501" i="1"/>
  <c r="Q503" i="1"/>
  <c r="R502" i="1"/>
  <c r="J502" i="1"/>
  <c r="K501" i="1"/>
  <c r="L500" i="1"/>
  <c r="M499" i="1"/>
  <c r="N498" i="1"/>
  <c r="O483" i="1"/>
  <c r="P503" i="1"/>
  <c r="Q502" i="1"/>
  <c r="R501" i="1"/>
  <c r="J501" i="1"/>
  <c r="K500" i="1"/>
  <c r="L499" i="1"/>
  <c r="M498" i="1"/>
  <c r="N483" i="1"/>
  <c r="K475" i="1"/>
  <c r="A499" i="1"/>
  <c r="O503" i="1"/>
  <c r="P502" i="1"/>
  <c r="Q501" i="1"/>
  <c r="R500" i="1"/>
  <c r="J500" i="1"/>
  <c r="K499" i="1"/>
  <c r="L498" i="1"/>
  <c r="M483" i="1"/>
  <c r="N503" i="1"/>
  <c r="O502" i="1"/>
  <c r="P501" i="1"/>
  <c r="Q500" i="1"/>
  <c r="R499" i="1"/>
  <c r="J499" i="1"/>
  <c r="K498" i="1"/>
  <c r="L483" i="1"/>
  <c r="M503" i="1"/>
  <c r="N502" i="1"/>
  <c r="O501" i="1"/>
  <c r="P500" i="1"/>
  <c r="Q499" i="1"/>
  <c r="R498" i="1"/>
  <c r="J498" i="1"/>
  <c r="K483" i="1"/>
  <c r="L503" i="1"/>
  <c r="M502" i="1"/>
  <c r="N501" i="1"/>
  <c r="O500" i="1"/>
  <c r="P499" i="1"/>
  <c r="Q498" i="1"/>
  <c r="R483" i="1"/>
  <c r="J483" i="1"/>
  <c r="B501" i="1"/>
  <c r="B498" i="1"/>
  <c r="A493" i="1"/>
  <c r="B490" i="1"/>
  <c r="B503" i="1"/>
  <c r="B487" i="1"/>
  <c r="B495" i="1"/>
  <c r="B484" i="1"/>
  <c r="B502" i="1"/>
  <c r="B486" i="1"/>
  <c r="B494" i="1"/>
  <c r="B483" i="1"/>
  <c r="B475" i="1"/>
  <c r="B199" i="1" l="1"/>
  <c r="K199" i="1"/>
  <c r="P199" i="1"/>
  <c r="Q199" i="1"/>
  <c r="N199" i="1"/>
  <c r="J199" i="1"/>
  <c r="O199" i="1"/>
  <c r="R199" i="1"/>
  <c r="A199" i="1"/>
  <c r="L199" i="1"/>
  <c r="M199" i="1"/>
  <c r="C455" i="1"/>
  <c r="J455" i="1" s="1"/>
  <c r="C456" i="1"/>
  <c r="Q456" i="1" s="1"/>
  <c r="C457" i="1"/>
  <c r="P457" i="1" s="1"/>
  <c r="C458" i="1"/>
  <c r="O458" i="1" s="1"/>
  <c r="C459" i="1"/>
  <c r="N459" i="1" s="1"/>
  <c r="C460" i="1"/>
  <c r="M460" i="1" s="1"/>
  <c r="C461" i="1"/>
  <c r="L461" i="1" s="1"/>
  <c r="C462" i="1"/>
  <c r="K462" i="1" s="1"/>
  <c r="C463" i="1"/>
  <c r="J463" i="1" s="1"/>
  <c r="C464" i="1"/>
  <c r="Q464" i="1" s="1"/>
  <c r="C465" i="1"/>
  <c r="P465" i="1" s="1"/>
  <c r="C466" i="1"/>
  <c r="O466" i="1" s="1"/>
  <c r="C467" i="1"/>
  <c r="N467" i="1" s="1"/>
  <c r="C468" i="1"/>
  <c r="M468" i="1" s="1"/>
  <c r="C469" i="1"/>
  <c r="L469" i="1" s="1"/>
  <c r="C470" i="1"/>
  <c r="K470" i="1" s="1"/>
  <c r="C471" i="1"/>
  <c r="J471" i="1" s="1"/>
  <c r="C472" i="1"/>
  <c r="Q472" i="1" s="1"/>
  <c r="C473" i="1"/>
  <c r="P473" i="1" s="1"/>
  <c r="C474" i="1"/>
  <c r="O474" i="1" s="1"/>
  <c r="C454" i="1"/>
  <c r="K453" i="1"/>
  <c r="M485" i="1"/>
  <c r="Q490" i="1"/>
  <c r="N494" i="1"/>
  <c r="M495" i="1"/>
  <c r="K485" i="1"/>
  <c r="P485" i="1"/>
  <c r="Q485" i="1"/>
  <c r="M491" i="1"/>
  <c r="N491" i="1"/>
  <c r="O491" i="1"/>
  <c r="P491" i="1"/>
  <c r="M493" i="1"/>
  <c r="C407" i="1"/>
  <c r="A407" i="1" s="1"/>
  <c r="C408" i="1"/>
  <c r="A408" i="1" s="1"/>
  <c r="C409" i="1"/>
  <c r="P409" i="1" s="1"/>
  <c r="C410" i="1"/>
  <c r="A410" i="1" s="1"/>
  <c r="C411" i="1"/>
  <c r="A411" i="1" s="1"/>
  <c r="C412" i="1"/>
  <c r="M412" i="1" s="1"/>
  <c r="C413" i="1"/>
  <c r="L413" i="1" s="1"/>
  <c r="C414" i="1"/>
  <c r="A414" i="1" s="1"/>
  <c r="C415" i="1"/>
  <c r="A415" i="1" s="1"/>
  <c r="C416" i="1"/>
  <c r="B416" i="1" s="1"/>
  <c r="C417" i="1"/>
  <c r="A417" i="1" s="1"/>
  <c r="C418" i="1"/>
  <c r="A418" i="1" s="1"/>
  <c r="C419" i="1"/>
  <c r="A419" i="1" s="1"/>
  <c r="C420" i="1"/>
  <c r="M420" i="1" s="1"/>
  <c r="C421" i="1"/>
  <c r="L421" i="1" s="1"/>
  <c r="C422" i="1"/>
  <c r="A422" i="1" s="1"/>
  <c r="C423" i="1"/>
  <c r="B423" i="1" s="1"/>
  <c r="C424" i="1"/>
  <c r="B424" i="1" s="1"/>
  <c r="C425" i="1"/>
  <c r="A425" i="1" s="1"/>
  <c r="C426" i="1"/>
  <c r="A426" i="1" s="1"/>
  <c r="C427" i="1"/>
  <c r="A427" i="1" s="1"/>
  <c r="C383" i="1"/>
  <c r="B383" i="1" s="1"/>
  <c r="C398" i="1"/>
  <c r="A398" i="1" s="1"/>
  <c r="C399" i="1"/>
  <c r="A399" i="1" s="1"/>
  <c r="C400" i="1"/>
  <c r="A400" i="1" s="1"/>
  <c r="C401" i="1"/>
  <c r="P401" i="1" s="1"/>
  <c r="C402" i="1"/>
  <c r="O402" i="1" s="1"/>
  <c r="C403" i="1"/>
  <c r="A403" i="1" s="1"/>
  <c r="J358" i="1"/>
  <c r="K358" i="1"/>
  <c r="L358" i="1"/>
  <c r="M358" i="1"/>
  <c r="N358" i="1"/>
  <c r="O358" i="1"/>
  <c r="P358" i="1"/>
  <c r="Q358" i="1"/>
  <c r="R358" i="1"/>
  <c r="C374" i="1"/>
  <c r="B374" i="1" s="1"/>
  <c r="C375" i="1"/>
  <c r="A375" i="1" s="1"/>
  <c r="C376" i="1"/>
  <c r="B376" i="1" s="1"/>
  <c r="C377" i="1"/>
  <c r="A377" i="1" s="1"/>
  <c r="C378" i="1"/>
  <c r="B378" i="1" s="1"/>
  <c r="C379" i="1"/>
  <c r="L379" i="1" s="1"/>
  <c r="A358" i="1"/>
  <c r="B358" i="1"/>
  <c r="J331" i="1"/>
  <c r="K331" i="1"/>
  <c r="L331" i="1"/>
  <c r="M331" i="1"/>
  <c r="N331" i="1"/>
  <c r="O331" i="1"/>
  <c r="P331" i="1"/>
  <c r="Q331" i="1"/>
  <c r="R331" i="1"/>
  <c r="C324" i="1"/>
  <c r="K324" i="1" s="1"/>
  <c r="C325" i="1"/>
  <c r="A325" i="1" s="1"/>
  <c r="C326" i="1"/>
  <c r="B326" i="1" s="1"/>
  <c r="C327" i="1"/>
  <c r="P327" i="1" s="1"/>
  <c r="C328" i="1"/>
  <c r="A328" i="1" s="1"/>
  <c r="C329" i="1"/>
  <c r="B329" i="1" s="1"/>
  <c r="C309" i="1"/>
  <c r="B309" i="1" s="1"/>
  <c r="C256" i="1"/>
  <c r="C271" i="1"/>
  <c r="B271" i="1" s="1"/>
  <c r="C272" i="1"/>
  <c r="B272" i="1" s="1"/>
  <c r="C273" i="1"/>
  <c r="A273" i="1" s="1"/>
  <c r="C274" i="1"/>
  <c r="A274" i="1" s="1"/>
  <c r="C275" i="1"/>
  <c r="A275" i="1" s="1"/>
  <c r="C276" i="1"/>
  <c r="A276" i="1" s="1"/>
  <c r="A256" i="1" l="1"/>
  <c r="L256" i="1"/>
  <c r="M256" i="1"/>
  <c r="N256" i="1"/>
  <c r="O256" i="1"/>
  <c r="P256" i="1"/>
  <c r="Q256" i="1"/>
  <c r="J256" i="1"/>
  <c r="R256" i="1"/>
  <c r="K256" i="1"/>
  <c r="A472" i="1"/>
  <c r="O463" i="1"/>
  <c r="A464" i="1"/>
  <c r="L459" i="1"/>
  <c r="B460" i="1"/>
  <c r="O457" i="1"/>
  <c r="O473" i="1"/>
  <c r="O472" i="1"/>
  <c r="P470" i="1"/>
  <c r="K468" i="1"/>
  <c r="M467" i="1"/>
  <c r="Q463" i="1"/>
  <c r="Q461" i="1"/>
  <c r="B472" i="1"/>
  <c r="B463" i="1"/>
  <c r="P472" i="1"/>
  <c r="J470" i="1"/>
  <c r="J468" i="1"/>
  <c r="P463" i="1"/>
  <c r="K461" i="1"/>
  <c r="K459" i="1"/>
  <c r="B471" i="1"/>
  <c r="A460" i="1"/>
  <c r="Q471" i="1"/>
  <c r="Q469" i="1"/>
  <c r="L467" i="1"/>
  <c r="R462" i="1"/>
  <c r="R460" i="1"/>
  <c r="P456" i="1"/>
  <c r="R469" i="1"/>
  <c r="J461" i="1"/>
  <c r="B468" i="1"/>
  <c r="B459" i="1"/>
  <c r="P471" i="1"/>
  <c r="K469" i="1"/>
  <c r="K467" i="1"/>
  <c r="Q462" i="1"/>
  <c r="L460" i="1"/>
  <c r="O456" i="1"/>
  <c r="A468" i="1"/>
  <c r="B456" i="1"/>
  <c r="O471" i="1"/>
  <c r="J469" i="1"/>
  <c r="O465" i="1"/>
  <c r="P462" i="1"/>
  <c r="K460" i="1"/>
  <c r="Q455" i="1"/>
  <c r="B467" i="1"/>
  <c r="A456" i="1"/>
  <c r="R470" i="1"/>
  <c r="R468" i="1"/>
  <c r="P464" i="1"/>
  <c r="J462" i="1"/>
  <c r="J460" i="1"/>
  <c r="P455" i="1"/>
  <c r="B464" i="1"/>
  <c r="B455" i="1"/>
  <c r="Q470" i="1"/>
  <c r="L468" i="1"/>
  <c r="O464" i="1"/>
  <c r="R461" i="1"/>
  <c r="M459" i="1"/>
  <c r="O455" i="1"/>
  <c r="N474" i="1"/>
  <c r="N473" i="1"/>
  <c r="N466" i="1"/>
  <c r="N457" i="1"/>
  <c r="L474" i="1"/>
  <c r="M473" i="1"/>
  <c r="N472" i="1"/>
  <c r="L466" i="1"/>
  <c r="N464" i="1"/>
  <c r="L458" i="1"/>
  <c r="P496" i="1"/>
  <c r="K488" i="1"/>
  <c r="A471" i="1"/>
  <c r="A467" i="1"/>
  <c r="A463" i="1"/>
  <c r="A459" i="1"/>
  <c r="A455" i="1"/>
  <c r="K474" i="1"/>
  <c r="L473" i="1"/>
  <c r="M472" i="1"/>
  <c r="N471" i="1"/>
  <c r="O470" i="1"/>
  <c r="P469" i="1"/>
  <c r="Q468" i="1"/>
  <c r="R467" i="1"/>
  <c r="J467" i="1"/>
  <c r="K466" i="1"/>
  <c r="L465" i="1"/>
  <c r="M464" i="1"/>
  <c r="N463" i="1"/>
  <c r="O462" i="1"/>
  <c r="P461" i="1"/>
  <c r="Q460" i="1"/>
  <c r="R459" i="1"/>
  <c r="J459" i="1"/>
  <c r="K458" i="1"/>
  <c r="L457" i="1"/>
  <c r="M456" i="1"/>
  <c r="N455" i="1"/>
  <c r="M458" i="1"/>
  <c r="K496" i="1"/>
  <c r="J488" i="1"/>
  <c r="B474" i="1"/>
  <c r="B470" i="1"/>
  <c r="B466" i="1"/>
  <c r="B462" i="1"/>
  <c r="B458" i="1"/>
  <c r="R474" i="1"/>
  <c r="J474" i="1"/>
  <c r="K473" i="1"/>
  <c r="L472" i="1"/>
  <c r="M471" i="1"/>
  <c r="N470" i="1"/>
  <c r="O469" i="1"/>
  <c r="P468" i="1"/>
  <c r="Q467" i="1"/>
  <c r="R466" i="1"/>
  <c r="J466" i="1"/>
  <c r="K465" i="1"/>
  <c r="L464" i="1"/>
  <c r="M463" i="1"/>
  <c r="N462" i="1"/>
  <c r="O461" i="1"/>
  <c r="P460" i="1"/>
  <c r="Q459" i="1"/>
  <c r="R458" i="1"/>
  <c r="J458" i="1"/>
  <c r="K457" i="1"/>
  <c r="L456" i="1"/>
  <c r="M455" i="1"/>
  <c r="N458" i="1"/>
  <c r="M457" i="1"/>
  <c r="N456" i="1"/>
  <c r="A474" i="1"/>
  <c r="A470" i="1"/>
  <c r="A466" i="1"/>
  <c r="A462" i="1"/>
  <c r="A458" i="1"/>
  <c r="Q474" i="1"/>
  <c r="R473" i="1"/>
  <c r="J473" i="1"/>
  <c r="K472" i="1"/>
  <c r="L471" i="1"/>
  <c r="M470" i="1"/>
  <c r="N469" i="1"/>
  <c r="O468" i="1"/>
  <c r="P467" i="1"/>
  <c r="Q466" i="1"/>
  <c r="R465" i="1"/>
  <c r="J465" i="1"/>
  <c r="K464" i="1"/>
  <c r="L463" i="1"/>
  <c r="M462" i="1"/>
  <c r="N461" i="1"/>
  <c r="O460" i="1"/>
  <c r="P459" i="1"/>
  <c r="Q458" i="1"/>
  <c r="R457" i="1"/>
  <c r="J457" i="1"/>
  <c r="K456" i="1"/>
  <c r="L455" i="1"/>
  <c r="M466" i="1"/>
  <c r="N465" i="1"/>
  <c r="N488" i="1"/>
  <c r="M465" i="1"/>
  <c r="B473" i="1"/>
  <c r="B469" i="1"/>
  <c r="B465" i="1"/>
  <c r="B461" i="1"/>
  <c r="B457" i="1"/>
  <c r="P474" i="1"/>
  <c r="Q473" i="1"/>
  <c r="R472" i="1"/>
  <c r="J472" i="1"/>
  <c r="K471" i="1"/>
  <c r="L470" i="1"/>
  <c r="M469" i="1"/>
  <c r="N468" i="1"/>
  <c r="O467" i="1"/>
  <c r="P466" i="1"/>
  <c r="Q465" i="1"/>
  <c r="R464" i="1"/>
  <c r="J464" i="1"/>
  <c r="K463" i="1"/>
  <c r="L462" i="1"/>
  <c r="M461" i="1"/>
  <c r="N460" i="1"/>
  <c r="O459" i="1"/>
  <c r="P458" i="1"/>
  <c r="Q457" i="1"/>
  <c r="R456" i="1"/>
  <c r="J456" i="1"/>
  <c r="K455" i="1"/>
  <c r="M474" i="1"/>
  <c r="A473" i="1"/>
  <c r="A469" i="1"/>
  <c r="A465" i="1"/>
  <c r="A461" i="1"/>
  <c r="A457" i="1"/>
  <c r="R471" i="1"/>
  <c r="R463" i="1"/>
  <c r="R455" i="1"/>
  <c r="M494" i="1"/>
  <c r="P493" i="1"/>
  <c r="O485" i="1"/>
  <c r="N493" i="1"/>
  <c r="N485" i="1"/>
  <c r="L493" i="1"/>
  <c r="K493" i="1"/>
  <c r="P486" i="1"/>
  <c r="O486" i="1"/>
  <c r="L492" i="1"/>
  <c r="R487" i="1"/>
  <c r="Q495" i="1"/>
  <c r="L487" i="1"/>
  <c r="J487" i="1"/>
  <c r="Q484" i="1"/>
  <c r="Q453" i="1"/>
  <c r="N492" i="1"/>
  <c r="P488" i="1"/>
  <c r="R484" i="1"/>
  <c r="R453" i="1"/>
  <c r="J453" i="1"/>
  <c r="R496" i="1"/>
  <c r="K492" i="1"/>
  <c r="M488" i="1"/>
  <c r="O484" i="1"/>
  <c r="P453" i="1"/>
  <c r="B453" i="1"/>
  <c r="Q496" i="1"/>
  <c r="L488" i="1"/>
  <c r="J484" i="1"/>
  <c r="O453" i="1"/>
  <c r="A453" i="1"/>
  <c r="N453" i="1"/>
  <c r="M453" i="1"/>
  <c r="J496" i="1"/>
  <c r="Q492" i="1"/>
  <c r="L453" i="1"/>
  <c r="O492" i="1"/>
  <c r="R488" i="1"/>
  <c r="R497" i="1"/>
  <c r="R495" i="1"/>
  <c r="M492" i="1"/>
  <c r="P490" i="1"/>
  <c r="Q486" i="1"/>
  <c r="R489" i="1"/>
  <c r="J497" i="1"/>
  <c r="L495" i="1"/>
  <c r="Q487" i="1"/>
  <c r="K495" i="1"/>
  <c r="R492" i="1"/>
  <c r="J492" i="1"/>
  <c r="P487" i="1"/>
  <c r="M486" i="1"/>
  <c r="P484" i="1"/>
  <c r="Q497" i="1"/>
  <c r="J495" i="1"/>
  <c r="O487" i="1"/>
  <c r="P492" i="1"/>
  <c r="N487" i="1"/>
  <c r="L484" i="1"/>
  <c r="P497" i="1"/>
  <c r="O490" i="1"/>
  <c r="N490" i="1"/>
  <c r="N497" i="1"/>
  <c r="O496" i="1"/>
  <c r="P495" i="1"/>
  <c r="R493" i="1"/>
  <c r="J493" i="1"/>
  <c r="L491" i="1"/>
  <c r="M490" i="1"/>
  <c r="K486" i="1"/>
  <c r="M497" i="1"/>
  <c r="N496" i="1"/>
  <c r="O495" i="1"/>
  <c r="Q493" i="1"/>
  <c r="K491" i="1"/>
  <c r="L490" i="1"/>
  <c r="J486" i="1"/>
  <c r="O497" i="1"/>
  <c r="L497" i="1"/>
  <c r="M496" i="1"/>
  <c r="N495" i="1"/>
  <c r="R491" i="1"/>
  <c r="K490" i="1"/>
  <c r="J491" i="1"/>
  <c r="K497" i="1"/>
  <c r="L496" i="1"/>
  <c r="O493" i="1"/>
  <c r="Q491" i="1"/>
  <c r="R490" i="1"/>
  <c r="J490" i="1"/>
  <c r="R486" i="1"/>
  <c r="M487" i="1"/>
  <c r="N486" i="1"/>
  <c r="K487" i="1"/>
  <c r="L486" i="1"/>
  <c r="L494" i="1"/>
  <c r="Q489" i="1"/>
  <c r="K494" i="1"/>
  <c r="P489" i="1"/>
  <c r="R494" i="1"/>
  <c r="J494" i="1"/>
  <c r="O489" i="1"/>
  <c r="Q494" i="1"/>
  <c r="M489" i="1"/>
  <c r="P494" i="1"/>
  <c r="L489" i="1"/>
  <c r="O494" i="1"/>
  <c r="K489" i="1"/>
  <c r="J489" i="1"/>
  <c r="Q488" i="1"/>
  <c r="L485" i="1"/>
  <c r="M484" i="1"/>
  <c r="N489" i="1"/>
  <c r="O488" i="1"/>
  <c r="R485" i="1"/>
  <c r="J485" i="1"/>
  <c r="K484" i="1"/>
  <c r="N484" i="1"/>
  <c r="Q423" i="1"/>
  <c r="A374" i="1"/>
  <c r="B413" i="1"/>
  <c r="M427" i="1"/>
  <c r="P423" i="1"/>
  <c r="L420" i="1"/>
  <c r="P415" i="1"/>
  <c r="M411" i="1"/>
  <c r="L411" i="1"/>
  <c r="B425" i="1"/>
  <c r="B412" i="1"/>
  <c r="M419" i="1"/>
  <c r="R414" i="1"/>
  <c r="A412" i="1"/>
  <c r="L427" i="1"/>
  <c r="R422" i="1"/>
  <c r="L419" i="1"/>
  <c r="Q414" i="1"/>
  <c r="N426" i="1"/>
  <c r="Q422" i="1"/>
  <c r="N418" i="1"/>
  <c r="J414" i="1"/>
  <c r="N410" i="1"/>
  <c r="M426" i="1"/>
  <c r="J422" i="1"/>
  <c r="M418" i="1"/>
  <c r="R413" i="1"/>
  <c r="M410" i="1"/>
  <c r="O425" i="1"/>
  <c r="R421" i="1"/>
  <c r="O417" i="1"/>
  <c r="K413" i="1"/>
  <c r="O409" i="1"/>
  <c r="K412" i="1"/>
  <c r="A421" i="1"/>
  <c r="N425" i="1"/>
  <c r="K421" i="1"/>
  <c r="N417" i="1"/>
  <c r="J413" i="1"/>
  <c r="N409" i="1"/>
  <c r="P424" i="1"/>
  <c r="J421" i="1"/>
  <c r="Q415" i="1"/>
  <c r="L412" i="1"/>
  <c r="Q407" i="1"/>
  <c r="K420" i="1"/>
  <c r="P407" i="1"/>
  <c r="A424" i="1"/>
  <c r="B420" i="1"/>
  <c r="K427" i="1"/>
  <c r="L426" i="1"/>
  <c r="M425" i="1"/>
  <c r="N424" i="1"/>
  <c r="O423" i="1"/>
  <c r="P422" i="1"/>
  <c r="Q421" i="1"/>
  <c r="R420" i="1"/>
  <c r="J420" i="1"/>
  <c r="K419" i="1"/>
  <c r="L418" i="1"/>
  <c r="M417" i="1"/>
  <c r="N416" i="1"/>
  <c r="O415" i="1"/>
  <c r="P414" i="1"/>
  <c r="Q413" i="1"/>
  <c r="R412" i="1"/>
  <c r="J412" i="1"/>
  <c r="K411" i="1"/>
  <c r="L410" i="1"/>
  <c r="M409" i="1"/>
  <c r="N408" i="1"/>
  <c r="O407" i="1"/>
  <c r="P408" i="1"/>
  <c r="O416" i="1"/>
  <c r="O408" i="1"/>
  <c r="A420" i="1"/>
  <c r="R427" i="1"/>
  <c r="J427" i="1"/>
  <c r="K426" i="1"/>
  <c r="L425" i="1"/>
  <c r="M424" i="1"/>
  <c r="N423" i="1"/>
  <c r="O422" i="1"/>
  <c r="P421" i="1"/>
  <c r="Q420" i="1"/>
  <c r="R419" i="1"/>
  <c r="J419" i="1"/>
  <c r="K418" i="1"/>
  <c r="L417" i="1"/>
  <c r="M416" i="1"/>
  <c r="N415" i="1"/>
  <c r="O414" i="1"/>
  <c r="P413" i="1"/>
  <c r="Q412" i="1"/>
  <c r="R411" i="1"/>
  <c r="J411" i="1"/>
  <c r="K410" i="1"/>
  <c r="L409" i="1"/>
  <c r="M408" i="1"/>
  <c r="N407" i="1"/>
  <c r="A423" i="1"/>
  <c r="B410" i="1"/>
  <c r="Q427" i="1"/>
  <c r="R426" i="1"/>
  <c r="J426" i="1"/>
  <c r="K425" i="1"/>
  <c r="L424" i="1"/>
  <c r="M423" i="1"/>
  <c r="N422" i="1"/>
  <c r="O421" i="1"/>
  <c r="P420" i="1"/>
  <c r="Q419" i="1"/>
  <c r="R418" i="1"/>
  <c r="J418" i="1"/>
  <c r="K417" i="1"/>
  <c r="L416" i="1"/>
  <c r="M415" i="1"/>
  <c r="N414" i="1"/>
  <c r="O413" i="1"/>
  <c r="P412" i="1"/>
  <c r="Q411" i="1"/>
  <c r="R410" i="1"/>
  <c r="J410" i="1"/>
  <c r="K409" i="1"/>
  <c r="L408" i="1"/>
  <c r="M407" i="1"/>
  <c r="A416" i="1"/>
  <c r="P427" i="1"/>
  <c r="Q426" i="1"/>
  <c r="R425" i="1"/>
  <c r="J425" i="1"/>
  <c r="K424" i="1"/>
  <c r="L423" i="1"/>
  <c r="M422" i="1"/>
  <c r="N421" i="1"/>
  <c r="O420" i="1"/>
  <c r="P419" i="1"/>
  <c r="Q418" i="1"/>
  <c r="R417" i="1"/>
  <c r="J417" i="1"/>
  <c r="K416" i="1"/>
  <c r="L415" i="1"/>
  <c r="M414" i="1"/>
  <c r="N413" i="1"/>
  <c r="O412" i="1"/>
  <c r="P411" i="1"/>
  <c r="Q410" i="1"/>
  <c r="R409" i="1"/>
  <c r="J409" i="1"/>
  <c r="K408" i="1"/>
  <c r="L407" i="1"/>
  <c r="O424" i="1"/>
  <c r="A413" i="1"/>
  <c r="B409" i="1"/>
  <c r="O427" i="1"/>
  <c r="P426" i="1"/>
  <c r="Q425" i="1"/>
  <c r="R424" i="1"/>
  <c r="J424" i="1"/>
  <c r="K423" i="1"/>
  <c r="L422" i="1"/>
  <c r="M421" i="1"/>
  <c r="N420" i="1"/>
  <c r="O419" i="1"/>
  <c r="P418" i="1"/>
  <c r="Q417" i="1"/>
  <c r="R416" i="1"/>
  <c r="J416" i="1"/>
  <c r="K415" i="1"/>
  <c r="L414" i="1"/>
  <c r="M413" i="1"/>
  <c r="N412" i="1"/>
  <c r="O411" i="1"/>
  <c r="P410" i="1"/>
  <c r="Q409" i="1"/>
  <c r="R408" i="1"/>
  <c r="J408" i="1"/>
  <c r="K407" i="1"/>
  <c r="P416" i="1"/>
  <c r="A402" i="1"/>
  <c r="B421" i="1"/>
  <c r="B417" i="1"/>
  <c r="A409" i="1"/>
  <c r="N427" i="1"/>
  <c r="O426" i="1"/>
  <c r="P425" i="1"/>
  <c r="Q424" i="1"/>
  <c r="R423" i="1"/>
  <c r="J423" i="1"/>
  <c r="K422" i="1"/>
  <c r="N419" i="1"/>
  <c r="O418" i="1"/>
  <c r="P417" i="1"/>
  <c r="Q416" i="1"/>
  <c r="R415" i="1"/>
  <c r="J415" i="1"/>
  <c r="K414" i="1"/>
  <c r="N411" i="1"/>
  <c r="O410" i="1"/>
  <c r="Q408" i="1"/>
  <c r="R407" i="1"/>
  <c r="J407" i="1"/>
  <c r="B422" i="1"/>
  <c r="B414" i="1"/>
  <c r="B427" i="1"/>
  <c r="B419" i="1"/>
  <c r="B411" i="1"/>
  <c r="B408" i="1"/>
  <c r="B426" i="1"/>
  <c r="B418" i="1"/>
  <c r="B415" i="1"/>
  <c r="B407" i="1"/>
  <c r="B402" i="1"/>
  <c r="B399" i="1"/>
  <c r="M403" i="1"/>
  <c r="N402" i="1"/>
  <c r="O401" i="1"/>
  <c r="P400" i="1"/>
  <c r="Q399" i="1"/>
  <c r="R398" i="1"/>
  <c r="J398" i="1"/>
  <c r="Q383" i="1"/>
  <c r="L403" i="1"/>
  <c r="M402" i="1"/>
  <c r="N401" i="1"/>
  <c r="O400" i="1"/>
  <c r="P399" i="1"/>
  <c r="Q398" i="1"/>
  <c r="P383" i="1"/>
  <c r="K403" i="1"/>
  <c r="L402" i="1"/>
  <c r="M401" i="1"/>
  <c r="N400" i="1"/>
  <c r="O399" i="1"/>
  <c r="P398" i="1"/>
  <c r="O383" i="1"/>
  <c r="O376" i="1"/>
  <c r="R403" i="1"/>
  <c r="J403" i="1"/>
  <c r="K402" i="1"/>
  <c r="L401" i="1"/>
  <c r="M400" i="1"/>
  <c r="N399" i="1"/>
  <c r="O398" i="1"/>
  <c r="N383" i="1"/>
  <c r="N376" i="1"/>
  <c r="B401" i="1"/>
  <c r="Q403" i="1"/>
  <c r="R402" i="1"/>
  <c r="J402" i="1"/>
  <c r="K401" i="1"/>
  <c r="L400" i="1"/>
  <c r="M399" i="1"/>
  <c r="N398" i="1"/>
  <c r="M383" i="1"/>
  <c r="L376" i="1"/>
  <c r="A401" i="1"/>
  <c r="P403" i="1"/>
  <c r="Q402" i="1"/>
  <c r="R401" i="1"/>
  <c r="J401" i="1"/>
  <c r="K400" i="1"/>
  <c r="L399" i="1"/>
  <c r="M398" i="1"/>
  <c r="L383" i="1"/>
  <c r="O403" i="1"/>
  <c r="P402" i="1"/>
  <c r="Q401" i="1"/>
  <c r="R400" i="1"/>
  <c r="J400" i="1"/>
  <c r="K399" i="1"/>
  <c r="L398" i="1"/>
  <c r="K383" i="1"/>
  <c r="N403" i="1"/>
  <c r="Q400" i="1"/>
  <c r="R399" i="1"/>
  <c r="J399" i="1"/>
  <c r="K398" i="1"/>
  <c r="R383" i="1"/>
  <c r="J383" i="1"/>
  <c r="A383" i="1"/>
  <c r="B398" i="1"/>
  <c r="B403" i="1"/>
  <c r="B400" i="1"/>
  <c r="B379" i="1"/>
  <c r="K379" i="1"/>
  <c r="P375" i="1"/>
  <c r="L378" i="1"/>
  <c r="O375" i="1"/>
  <c r="N377" i="1"/>
  <c r="M375" i="1"/>
  <c r="Q379" i="1"/>
  <c r="M377" i="1"/>
  <c r="P374" i="1"/>
  <c r="K377" i="1"/>
  <c r="N374" i="1"/>
  <c r="A324" i="1"/>
  <c r="A379" i="1"/>
  <c r="R379" i="1"/>
  <c r="J379" i="1"/>
  <c r="K378" i="1"/>
  <c r="L377" i="1"/>
  <c r="M376" i="1"/>
  <c r="N375" i="1"/>
  <c r="O374" i="1"/>
  <c r="N327" i="1"/>
  <c r="P379" i="1"/>
  <c r="Q378" i="1"/>
  <c r="R377" i="1"/>
  <c r="J377" i="1"/>
  <c r="K376" i="1"/>
  <c r="L375" i="1"/>
  <c r="M374" i="1"/>
  <c r="J378" i="1"/>
  <c r="R324" i="1"/>
  <c r="B377" i="1"/>
  <c r="O379" i="1"/>
  <c r="P378" i="1"/>
  <c r="Q377" i="1"/>
  <c r="R376" i="1"/>
  <c r="J376" i="1"/>
  <c r="K375" i="1"/>
  <c r="L374" i="1"/>
  <c r="N379" i="1"/>
  <c r="O378" i="1"/>
  <c r="P377" i="1"/>
  <c r="Q376" i="1"/>
  <c r="R375" i="1"/>
  <c r="J375" i="1"/>
  <c r="K374" i="1"/>
  <c r="R378" i="1"/>
  <c r="M379" i="1"/>
  <c r="N378" i="1"/>
  <c r="O377" i="1"/>
  <c r="P376" i="1"/>
  <c r="Q375" i="1"/>
  <c r="R374" i="1"/>
  <c r="J374" i="1"/>
  <c r="M378" i="1"/>
  <c r="Q374" i="1"/>
  <c r="A376" i="1"/>
  <c r="A378" i="1"/>
  <c r="B375" i="1"/>
  <c r="K327" i="1"/>
  <c r="Q324" i="1"/>
  <c r="P326" i="1"/>
  <c r="N324" i="1"/>
  <c r="B324" i="1"/>
  <c r="O326" i="1"/>
  <c r="J324" i="1"/>
  <c r="L326" i="1"/>
  <c r="R309" i="1"/>
  <c r="Q325" i="1"/>
  <c r="O309" i="1"/>
  <c r="N328" i="1"/>
  <c r="P325" i="1"/>
  <c r="K309" i="1"/>
  <c r="A327" i="1"/>
  <c r="O327" i="1"/>
  <c r="M325" i="1"/>
  <c r="J309" i="1"/>
  <c r="L329" i="1"/>
  <c r="K329" i="1"/>
  <c r="L328" i="1"/>
  <c r="M327" i="1"/>
  <c r="N326" i="1"/>
  <c r="O325" i="1"/>
  <c r="P324" i="1"/>
  <c r="Q309" i="1"/>
  <c r="M328" i="1"/>
  <c r="B327" i="1"/>
  <c r="R329" i="1"/>
  <c r="J329" i="1"/>
  <c r="K328" i="1"/>
  <c r="L327" i="1"/>
  <c r="M326" i="1"/>
  <c r="N325" i="1"/>
  <c r="O324" i="1"/>
  <c r="P309" i="1"/>
  <c r="R328" i="1"/>
  <c r="P329" i="1"/>
  <c r="Q328" i="1"/>
  <c r="R327" i="1"/>
  <c r="J327" i="1"/>
  <c r="K326" i="1"/>
  <c r="L325" i="1"/>
  <c r="M324" i="1"/>
  <c r="N309" i="1"/>
  <c r="O329" i="1"/>
  <c r="P328" i="1"/>
  <c r="Q327" i="1"/>
  <c r="R326" i="1"/>
  <c r="J326" i="1"/>
  <c r="K325" i="1"/>
  <c r="L324" i="1"/>
  <c r="M309" i="1"/>
  <c r="M329" i="1"/>
  <c r="Q329" i="1"/>
  <c r="J328" i="1"/>
  <c r="N329" i="1"/>
  <c r="O328" i="1"/>
  <c r="Q326" i="1"/>
  <c r="R325" i="1"/>
  <c r="J325" i="1"/>
  <c r="L309" i="1"/>
  <c r="A326" i="1"/>
  <c r="A329" i="1"/>
  <c r="B328" i="1"/>
  <c r="B325" i="1"/>
  <c r="A309" i="1"/>
  <c r="L276" i="1"/>
  <c r="N274" i="1"/>
  <c r="P272" i="1"/>
  <c r="O272" i="1"/>
  <c r="M275" i="1"/>
  <c r="L275" i="1"/>
  <c r="K276" i="1"/>
  <c r="M274" i="1"/>
  <c r="O273" i="1"/>
  <c r="N273" i="1"/>
  <c r="P271" i="1"/>
  <c r="R276" i="1"/>
  <c r="J276" i="1"/>
  <c r="K275" i="1"/>
  <c r="L274" i="1"/>
  <c r="M273" i="1"/>
  <c r="N272" i="1"/>
  <c r="O271" i="1"/>
  <c r="Q276" i="1"/>
  <c r="R275" i="1"/>
  <c r="J275" i="1"/>
  <c r="K274" i="1"/>
  <c r="L273" i="1"/>
  <c r="M272" i="1"/>
  <c r="N271" i="1"/>
  <c r="P276" i="1"/>
  <c r="Q275" i="1"/>
  <c r="R274" i="1"/>
  <c r="J274" i="1"/>
  <c r="K273" i="1"/>
  <c r="L272" i="1"/>
  <c r="M271" i="1"/>
  <c r="O276" i="1"/>
  <c r="P275" i="1"/>
  <c r="Q274" i="1"/>
  <c r="R273" i="1"/>
  <c r="J273" i="1"/>
  <c r="K272" i="1"/>
  <c r="L271" i="1"/>
  <c r="N276" i="1"/>
  <c r="O275" i="1"/>
  <c r="P274" i="1"/>
  <c r="Q273" i="1"/>
  <c r="R272" i="1"/>
  <c r="J272" i="1"/>
  <c r="K271" i="1"/>
  <c r="Q271" i="1"/>
  <c r="M276" i="1"/>
  <c r="N275" i="1"/>
  <c r="O274" i="1"/>
  <c r="P273" i="1"/>
  <c r="Q272" i="1"/>
  <c r="R271" i="1"/>
  <c r="J271" i="1"/>
  <c r="B256" i="1"/>
  <c r="B276" i="1"/>
  <c r="A271" i="1"/>
  <c r="B273" i="1"/>
  <c r="A272" i="1"/>
  <c r="B275" i="1"/>
  <c r="B274" i="1"/>
  <c r="J332" i="1" l="1"/>
  <c r="K332" i="1"/>
  <c r="L332" i="1"/>
  <c r="M332" i="1"/>
  <c r="N332" i="1"/>
  <c r="O332" i="1"/>
  <c r="P332" i="1"/>
  <c r="Q332" i="1"/>
  <c r="R332" i="1"/>
  <c r="A332" i="1"/>
  <c r="B332" i="1"/>
  <c r="C333" i="1"/>
  <c r="A333" i="1" s="1"/>
  <c r="B4" i="18"/>
  <c r="F5" i="8" s="1"/>
  <c r="C237" i="1"/>
  <c r="P237" i="1" s="1"/>
  <c r="C236" i="1"/>
  <c r="R236" i="1" s="1"/>
  <c r="B235" i="1"/>
  <c r="F4" i="8" l="1"/>
  <c r="O333" i="1"/>
  <c r="N333" i="1"/>
  <c r="P333" i="1"/>
  <c r="M333" i="1"/>
  <c r="L333" i="1"/>
  <c r="K333" i="1"/>
  <c r="R333" i="1"/>
  <c r="J333" i="1"/>
  <c r="Q333" i="1"/>
  <c r="B333" i="1"/>
  <c r="M237" i="1"/>
  <c r="A237" i="1"/>
  <c r="L237" i="1"/>
  <c r="L236" i="1"/>
  <c r="O236" i="1"/>
  <c r="N236" i="1"/>
  <c r="M236" i="1"/>
  <c r="B236" i="1"/>
  <c r="K237" i="1"/>
  <c r="K236" i="1"/>
  <c r="Q237" i="1"/>
  <c r="Q236" i="1"/>
  <c r="R237" i="1"/>
  <c r="O237" i="1"/>
  <c r="N237" i="1"/>
  <c r="B237" i="1"/>
  <c r="A236" i="1"/>
  <c r="J237" i="1"/>
  <c r="J236" i="1"/>
  <c r="P236" i="1"/>
  <c r="C107" i="1"/>
  <c r="N107" i="1" s="1"/>
  <c r="C108" i="1"/>
  <c r="R108" i="1" s="1"/>
  <c r="C109" i="1"/>
  <c r="O109" i="1" s="1"/>
  <c r="C110" i="1"/>
  <c r="R110" i="1" s="1"/>
  <c r="C111" i="1"/>
  <c r="M111" i="1" s="1"/>
  <c r="C112" i="1"/>
  <c r="K112" i="1" s="1"/>
  <c r="C113" i="1"/>
  <c r="M113" i="1" s="1"/>
  <c r="C114" i="1"/>
  <c r="K114" i="1" s="1"/>
  <c r="C115" i="1"/>
  <c r="N115" i="1" s="1"/>
  <c r="C116" i="1"/>
  <c r="R116" i="1" s="1"/>
  <c r="C117" i="1"/>
  <c r="O117" i="1" s="1"/>
  <c r="C118" i="1"/>
  <c r="K118" i="1" s="1"/>
  <c r="C119" i="1"/>
  <c r="M119" i="1" s="1"/>
  <c r="C120" i="1"/>
  <c r="K120" i="1" s="1"/>
  <c r="C121" i="1"/>
  <c r="N121" i="1" s="1"/>
  <c r="C122" i="1"/>
  <c r="R122" i="1" s="1"/>
  <c r="C123" i="1"/>
  <c r="N123" i="1" s="1"/>
  <c r="C124" i="1"/>
  <c r="R124" i="1" s="1"/>
  <c r="C125" i="1"/>
  <c r="O125" i="1" s="1"/>
  <c r="C126" i="1"/>
  <c r="R126" i="1" s="1"/>
  <c r="C127" i="1"/>
  <c r="O127" i="1" s="1"/>
  <c r="C128" i="1"/>
  <c r="K128" i="1" s="1"/>
  <c r="C129" i="1"/>
  <c r="M129" i="1" s="1"/>
  <c r="C130" i="1"/>
  <c r="K130" i="1" s="1"/>
  <c r="C131" i="1"/>
  <c r="N131" i="1" s="1"/>
  <c r="C132" i="1"/>
  <c r="R132" i="1" s="1"/>
  <c r="C133" i="1"/>
  <c r="O133" i="1" s="1"/>
  <c r="C134" i="1"/>
  <c r="R134" i="1" s="1"/>
  <c r="C135" i="1"/>
  <c r="O135" i="1" s="1"/>
  <c r="C136" i="1"/>
  <c r="K136" i="1" s="1"/>
  <c r="C137" i="1"/>
  <c r="M137" i="1" s="1"/>
  <c r="C138" i="1"/>
  <c r="Q138" i="1" s="1"/>
  <c r="C139" i="1"/>
  <c r="M139" i="1" s="1"/>
  <c r="C140" i="1"/>
  <c r="R140" i="1" s="1"/>
  <c r="C141" i="1"/>
  <c r="M141" i="1" s="1"/>
  <c r="C142" i="1"/>
  <c r="K142" i="1" s="1"/>
  <c r="C143" i="1"/>
  <c r="O143" i="1" s="1"/>
  <c r="C144" i="1"/>
  <c r="R144" i="1" s="1"/>
  <c r="C145" i="1"/>
  <c r="N145" i="1" s="1"/>
  <c r="C146" i="1"/>
  <c r="K146" i="1" s="1"/>
  <c r="C106" i="1"/>
  <c r="K106" i="1" s="1"/>
  <c r="R105" i="1"/>
  <c r="Q105" i="1"/>
  <c r="P105" i="1"/>
  <c r="O105" i="1"/>
  <c r="N105" i="1"/>
  <c r="M105" i="1"/>
  <c r="L105" i="1"/>
  <c r="K105" i="1"/>
  <c r="J105" i="1"/>
  <c r="B105" i="1"/>
  <c r="A105" i="1"/>
  <c r="C75" i="1"/>
  <c r="P75" i="1" s="1"/>
  <c r="C76" i="1"/>
  <c r="A76" i="1" s="1"/>
  <c r="C77" i="1"/>
  <c r="O77" i="1" s="1"/>
  <c r="C78" i="1"/>
  <c r="O78" i="1" s="1"/>
  <c r="C79" i="1"/>
  <c r="L79" i="1" s="1"/>
  <c r="C80" i="1"/>
  <c r="A80" i="1" s="1"/>
  <c r="C81" i="1"/>
  <c r="A81" i="1" s="1"/>
  <c r="C82" i="1"/>
  <c r="Q82" i="1" s="1"/>
  <c r="C83" i="1"/>
  <c r="P83" i="1" s="1"/>
  <c r="C84" i="1"/>
  <c r="A84" i="1" s="1"/>
  <c r="C85" i="1"/>
  <c r="A85" i="1" s="1"/>
  <c r="C86" i="1"/>
  <c r="O86" i="1" s="1"/>
  <c r="C87" i="1"/>
  <c r="L87" i="1" s="1"/>
  <c r="C88" i="1"/>
  <c r="A88" i="1" s="1"/>
  <c r="C89" i="1"/>
  <c r="A89" i="1" s="1"/>
  <c r="C90" i="1"/>
  <c r="Q90" i="1" s="1"/>
  <c r="C91" i="1"/>
  <c r="P91" i="1" s="1"/>
  <c r="C92" i="1"/>
  <c r="A92" i="1" s="1"/>
  <c r="C93" i="1"/>
  <c r="A93" i="1" s="1"/>
  <c r="C94" i="1"/>
  <c r="O94" i="1" s="1"/>
  <c r="C95" i="1"/>
  <c r="M95" i="1" s="1"/>
  <c r="C96" i="1"/>
  <c r="A96" i="1" s="1"/>
  <c r="C97" i="1"/>
  <c r="A97" i="1" s="1"/>
  <c r="C98" i="1"/>
  <c r="Q98" i="1" s="1"/>
  <c r="C99" i="1"/>
  <c r="P99" i="1" s="1"/>
  <c r="C100" i="1"/>
  <c r="A100" i="1" s="1"/>
  <c r="C101" i="1"/>
  <c r="A101" i="1" s="1"/>
  <c r="C102" i="1"/>
  <c r="P102" i="1" s="1"/>
  <c r="C103" i="1"/>
  <c r="M103" i="1" s="1"/>
  <c r="C104" i="1"/>
  <c r="A104" i="1" s="1"/>
  <c r="B18" i="10" a="1"/>
  <c r="B18" i="10" s="1"/>
  <c r="C176" i="1"/>
  <c r="O176" i="1" s="1"/>
  <c r="C177" i="1"/>
  <c r="Q177" i="1" s="1"/>
  <c r="C178" i="1"/>
  <c r="L178" i="1" s="1"/>
  <c r="C179" i="1"/>
  <c r="K179" i="1" s="1"/>
  <c r="C180" i="1"/>
  <c r="K180" i="1" s="1"/>
  <c r="C181" i="1"/>
  <c r="P181" i="1" s="1"/>
  <c r="C182" i="1"/>
  <c r="P182" i="1" s="1"/>
  <c r="C183" i="1"/>
  <c r="O183" i="1" s="1"/>
  <c r="C184" i="1"/>
  <c r="L184" i="1" s="1"/>
  <c r="C185" i="1"/>
  <c r="P185" i="1" s="1"/>
  <c r="C175" i="1"/>
  <c r="K175" i="1" s="1"/>
  <c r="J174" i="1"/>
  <c r="K174" i="1"/>
  <c r="L174" i="1"/>
  <c r="M174" i="1"/>
  <c r="N174" i="1"/>
  <c r="O174" i="1"/>
  <c r="P174" i="1"/>
  <c r="Q174" i="1"/>
  <c r="R174" i="1"/>
  <c r="J186" i="1"/>
  <c r="K186" i="1"/>
  <c r="L186" i="1"/>
  <c r="M186" i="1"/>
  <c r="N186" i="1"/>
  <c r="O186" i="1"/>
  <c r="P186" i="1"/>
  <c r="Q186" i="1"/>
  <c r="R186" i="1"/>
  <c r="A174" i="1"/>
  <c r="B174" i="1"/>
  <c r="A186" i="1"/>
  <c r="B186" i="1"/>
  <c r="M133" i="1" l="1"/>
  <c r="K140" i="1"/>
  <c r="N117" i="1"/>
  <c r="N125" i="1"/>
  <c r="M181" i="1"/>
  <c r="A178" i="1"/>
  <c r="N133" i="1"/>
  <c r="N181" i="1"/>
  <c r="L181" i="1"/>
  <c r="K110" i="1"/>
  <c r="B87" i="1"/>
  <c r="O185" i="1"/>
  <c r="J177" i="1"/>
  <c r="A139" i="1"/>
  <c r="R106" i="1"/>
  <c r="N139" i="1"/>
  <c r="O139" i="1"/>
  <c r="O181" i="1"/>
  <c r="R77" i="1"/>
  <c r="A119" i="1"/>
  <c r="A127" i="1"/>
  <c r="N135" i="1"/>
  <c r="J181" i="1"/>
  <c r="A111" i="1"/>
  <c r="N119" i="1"/>
  <c r="N127" i="1"/>
  <c r="M135" i="1"/>
  <c r="N143" i="1"/>
  <c r="R180" i="1"/>
  <c r="O104" i="1"/>
  <c r="O111" i="1"/>
  <c r="O119" i="1"/>
  <c r="R128" i="1"/>
  <c r="R136" i="1"/>
  <c r="M143" i="1"/>
  <c r="O102" i="1"/>
  <c r="R112" i="1"/>
  <c r="R120" i="1"/>
  <c r="A94" i="1"/>
  <c r="Q180" i="1"/>
  <c r="R181" i="1"/>
  <c r="N180" i="1"/>
  <c r="N100" i="1"/>
  <c r="J180" i="1"/>
  <c r="L94" i="1"/>
  <c r="N179" i="1"/>
  <c r="J104" i="1"/>
  <c r="R97" i="1"/>
  <c r="K88" i="1"/>
  <c r="N77" i="1"/>
  <c r="L103" i="1"/>
  <c r="K96" i="1"/>
  <c r="J88" i="1"/>
  <c r="N76" i="1"/>
  <c r="N111" i="1"/>
  <c r="M117" i="1"/>
  <c r="M127" i="1"/>
  <c r="K178" i="1"/>
  <c r="Q102" i="1"/>
  <c r="J96" i="1"/>
  <c r="Q86" i="1"/>
  <c r="B103" i="1"/>
  <c r="A135" i="1"/>
  <c r="N101" i="1"/>
  <c r="N93" i="1"/>
  <c r="J85" i="1"/>
  <c r="N109" i="1"/>
  <c r="M125" i="1"/>
  <c r="K89" i="1"/>
  <c r="K182" i="1"/>
  <c r="J182" i="1"/>
  <c r="M101" i="1"/>
  <c r="O92" i="1"/>
  <c r="J81" i="1"/>
  <c r="M109" i="1"/>
  <c r="N141" i="1"/>
  <c r="M85" i="1"/>
  <c r="A182" i="1"/>
  <c r="R104" i="1"/>
  <c r="O100" i="1"/>
  <c r="N92" i="1"/>
  <c r="R80" i="1"/>
  <c r="K126" i="1"/>
  <c r="J94" i="1"/>
  <c r="J89" i="1"/>
  <c r="N86" i="1"/>
  <c r="R142" i="1"/>
  <c r="P180" i="1"/>
  <c r="L104" i="1"/>
  <c r="N102" i="1"/>
  <c r="K101" i="1"/>
  <c r="O97" i="1"/>
  <c r="L95" i="1"/>
  <c r="R93" i="1"/>
  <c r="K92" i="1"/>
  <c r="R88" i="1"/>
  <c r="M86" i="1"/>
  <c r="N84" i="1"/>
  <c r="J80" i="1"/>
  <c r="M77" i="1"/>
  <c r="A86" i="1"/>
  <c r="K134" i="1"/>
  <c r="Q97" i="1"/>
  <c r="O180" i="1"/>
  <c r="K104" i="1"/>
  <c r="M102" i="1"/>
  <c r="J101" i="1"/>
  <c r="N97" i="1"/>
  <c r="K95" i="1"/>
  <c r="O93" i="1"/>
  <c r="O91" i="1"/>
  <c r="O88" i="1"/>
  <c r="L86" i="1"/>
  <c r="O83" i="1"/>
  <c r="K79" i="1"/>
  <c r="J77" i="1"/>
  <c r="B79" i="1"/>
  <c r="N129" i="1"/>
  <c r="K97" i="1"/>
  <c r="R94" i="1"/>
  <c r="R89" i="1"/>
  <c r="R184" i="1"/>
  <c r="J102" i="1"/>
  <c r="J97" i="1"/>
  <c r="Q94" i="1"/>
  <c r="M93" i="1"/>
  <c r="Q89" i="1"/>
  <c r="R85" i="1"/>
  <c r="Q81" i="1"/>
  <c r="N78" i="1"/>
  <c r="R118" i="1"/>
  <c r="M121" i="1"/>
  <c r="Q176" i="1"/>
  <c r="L102" i="1"/>
  <c r="J86" i="1"/>
  <c r="R81" i="1"/>
  <c r="Q78" i="1"/>
  <c r="A78" i="1"/>
  <c r="M180" i="1"/>
  <c r="B180" i="1"/>
  <c r="K184" i="1"/>
  <c r="L180" i="1"/>
  <c r="K103" i="1"/>
  <c r="R101" i="1"/>
  <c r="K100" i="1"/>
  <c r="R96" i="1"/>
  <c r="N94" i="1"/>
  <c r="K93" i="1"/>
  <c r="O89" i="1"/>
  <c r="K87" i="1"/>
  <c r="O85" i="1"/>
  <c r="N81" i="1"/>
  <c r="M78" i="1"/>
  <c r="A102" i="1"/>
  <c r="A180" i="1"/>
  <c r="J184" i="1"/>
  <c r="R102" i="1"/>
  <c r="O101" i="1"/>
  <c r="O99" i="1"/>
  <c r="O96" i="1"/>
  <c r="M94" i="1"/>
  <c r="J93" i="1"/>
  <c r="N89" i="1"/>
  <c r="R86" i="1"/>
  <c r="N85" i="1"/>
  <c r="K81" i="1"/>
  <c r="L78" i="1"/>
  <c r="B95" i="1"/>
  <c r="R114" i="1"/>
  <c r="N137" i="1"/>
  <c r="K122" i="1"/>
  <c r="R130" i="1"/>
  <c r="R138" i="1"/>
  <c r="K138" i="1"/>
  <c r="R146" i="1"/>
  <c r="N113" i="1"/>
  <c r="Q104" i="1"/>
  <c r="R103" i="1"/>
  <c r="J103" i="1"/>
  <c r="K102" i="1"/>
  <c r="L101" i="1"/>
  <c r="M100" i="1"/>
  <c r="N99" i="1"/>
  <c r="O98" i="1"/>
  <c r="P97" i="1"/>
  <c r="Q96" i="1"/>
  <c r="R95" i="1"/>
  <c r="J95" i="1"/>
  <c r="K94" i="1"/>
  <c r="L93" i="1"/>
  <c r="M92" i="1"/>
  <c r="N91" i="1"/>
  <c r="O90" i="1"/>
  <c r="P89" i="1"/>
  <c r="Q88" i="1"/>
  <c r="R87" i="1"/>
  <c r="J87" i="1"/>
  <c r="K86" i="1"/>
  <c r="L85" i="1"/>
  <c r="M84" i="1"/>
  <c r="N83" i="1"/>
  <c r="O82" i="1"/>
  <c r="P81" i="1"/>
  <c r="Q80" i="1"/>
  <c r="R79" i="1"/>
  <c r="J79" i="1"/>
  <c r="K78" i="1"/>
  <c r="L77" i="1"/>
  <c r="M76" i="1"/>
  <c r="N75" i="1"/>
  <c r="A103" i="1"/>
  <c r="A99" i="1"/>
  <c r="A95" i="1"/>
  <c r="A91" i="1"/>
  <c r="A87" i="1"/>
  <c r="A83" i="1"/>
  <c r="A79" i="1"/>
  <c r="A75" i="1"/>
  <c r="M107" i="1"/>
  <c r="A113" i="1"/>
  <c r="M115" i="1"/>
  <c r="A121" i="1"/>
  <c r="M123" i="1"/>
  <c r="A129" i="1"/>
  <c r="M131" i="1"/>
  <c r="A137" i="1"/>
  <c r="O141" i="1"/>
  <c r="K144" i="1"/>
  <c r="P98" i="1"/>
  <c r="O75" i="1"/>
  <c r="B99" i="1"/>
  <c r="B91" i="1"/>
  <c r="B184" i="1"/>
  <c r="Q184" i="1"/>
  <c r="A184" i="1"/>
  <c r="B176" i="1"/>
  <c r="P184" i="1"/>
  <c r="K181" i="1"/>
  <c r="N176" i="1"/>
  <c r="P104" i="1"/>
  <c r="Q103" i="1"/>
  <c r="L100" i="1"/>
  <c r="M99" i="1"/>
  <c r="N98" i="1"/>
  <c r="P96" i="1"/>
  <c r="Q95" i="1"/>
  <c r="L92" i="1"/>
  <c r="M91" i="1"/>
  <c r="N90" i="1"/>
  <c r="P88" i="1"/>
  <c r="Q87" i="1"/>
  <c r="K85" i="1"/>
  <c r="L84" i="1"/>
  <c r="M83" i="1"/>
  <c r="N82" i="1"/>
  <c r="O81" i="1"/>
  <c r="P80" i="1"/>
  <c r="Q79" i="1"/>
  <c r="R78" i="1"/>
  <c r="J78" i="1"/>
  <c r="K77" i="1"/>
  <c r="L76" i="1"/>
  <c r="M75" i="1"/>
  <c r="B102" i="1"/>
  <c r="B98" i="1"/>
  <c r="B94" i="1"/>
  <c r="B90" i="1"/>
  <c r="B86" i="1"/>
  <c r="B82" i="1"/>
  <c r="B78" i="1"/>
  <c r="O107" i="1"/>
  <c r="O115" i="1"/>
  <c r="O123" i="1"/>
  <c r="O131" i="1"/>
  <c r="A145" i="1"/>
  <c r="P176" i="1"/>
  <c r="O184" i="1"/>
  <c r="P103" i="1"/>
  <c r="K76" i="1"/>
  <c r="L75" i="1"/>
  <c r="A90" i="1"/>
  <c r="A82" i="1"/>
  <c r="P90" i="1"/>
  <c r="B83" i="1"/>
  <c r="P95" i="1"/>
  <c r="L91" i="1"/>
  <c r="A98" i="1"/>
  <c r="B181" i="1"/>
  <c r="N184" i="1"/>
  <c r="Q181" i="1"/>
  <c r="L176" i="1"/>
  <c r="N104" i="1"/>
  <c r="O103" i="1"/>
  <c r="Q101" i="1"/>
  <c r="R100" i="1"/>
  <c r="J100" i="1"/>
  <c r="K99" i="1"/>
  <c r="L98" i="1"/>
  <c r="M97" i="1"/>
  <c r="N96" i="1"/>
  <c r="O95" i="1"/>
  <c r="P94" i="1"/>
  <c r="Q93" i="1"/>
  <c r="R92" i="1"/>
  <c r="J92" i="1"/>
  <c r="K91" i="1"/>
  <c r="L90" i="1"/>
  <c r="M89" i="1"/>
  <c r="N88" i="1"/>
  <c r="O87" i="1"/>
  <c r="P86" i="1"/>
  <c r="Q85" i="1"/>
  <c r="R84" i="1"/>
  <c r="J84" i="1"/>
  <c r="K83" i="1"/>
  <c r="L82" i="1"/>
  <c r="M81" i="1"/>
  <c r="N80" i="1"/>
  <c r="O79" i="1"/>
  <c r="P78" i="1"/>
  <c r="Q77" i="1"/>
  <c r="R76" i="1"/>
  <c r="J76" i="1"/>
  <c r="K75" i="1"/>
  <c r="B101" i="1"/>
  <c r="B97" i="1"/>
  <c r="B93" i="1"/>
  <c r="B89" i="1"/>
  <c r="B85" i="1"/>
  <c r="B81" i="1"/>
  <c r="B77" i="1"/>
  <c r="K108" i="1"/>
  <c r="O113" i="1"/>
  <c r="K116" i="1"/>
  <c r="O121" i="1"/>
  <c r="K124" i="1"/>
  <c r="O129" i="1"/>
  <c r="K132" i="1"/>
  <c r="O137" i="1"/>
  <c r="A143" i="1"/>
  <c r="M145" i="1"/>
  <c r="B177" i="1"/>
  <c r="A176" i="1"/>
  <c r="M176" i="1"/>
  <c r="L99" i="1"/>
  <c r="M98" i="1"/>
  <c r="M90" i="1"/>
  <c r="P87" i="1"/>
  <c r="K84" i="1"/>
  <c r="L83" i="1"/>
  <c r="M82" i="1"/>
  <c r="O80" i="1"/>
  <c r="P79" i="1"/>
  <c r="A181" i="1"/>
  <c r="M184" i="1"/>
  <c r="M104" i="1"/>
  <c r="N103" i="1"/>
  <c r="P101" i="1"/>
  <c r="Q100" i="1"/>
  <c r="R99" i="1"/>
  <c r="J99" i="1"/>
  <c r="K98" i="1"/>
  <c r="L97" i="1"/>
  <c r="M96" i="1"/>
  <c r="N95" i="1"/>
  <c r="P93" i="1"/>
  <c r="Q92" i="1"/>
  <c r="R91" i="1"/>
  <c r="J91" i="1"/>
  <c r="K90" i="1"/>
  <c r="L89" i="1"/>
  <c r="M88" i="1"/>
  <c r="N87" i="1"/>
  <c r="P85" i="1"/>
  <c r="Q84" i="1"/>
  <c r="R83" i="1"/>
  <c r="J83" i="1"/>
  <c r="K82" i="1"/>
  <c r="L81" i="1"/>
  <c r="M80" i="1"/>
  <c r="N79" i="1"/>
  <c r="P77" i="1"/>
  <c r="Q76" i="1"/>
  <c r="R75" i="1"/>
  <c r="J75" i="1"/>
  <c r="A77" i="1"/>
  <c r="A109" i="1"/>
  <c r="A117" i="1"/>
  <c r="A125" i="1"/>
  <c r="A133" i="1"/>
  <c r="O145" i="1"/>
  <c r="P82" i="1"/>
  <c r="B75" i="1"/>
  <c r="P100" i="1"/>
  <c r="Q99" i="1"/>
  <c r="R98" i="1"/>
  <c r="J98" i="1"/>
  <c r="L96" i="1"/>
  <c r="P92" i="1"/>
  <c r="Q91" i="1"/>
  <c r="R90" i="1"/>
  <c r="J90" i="1"/>
  <c r="L88" i="1"/>
  <c r="M87" i="1"/>
  <c r="P84" i="1"/>
  <c r="Q83" i="1"/>
  <c r="R82" i="1"/>
  <c r="J82" i="1"/>
  <c r="L80" i="1"/>
  <c r="M79" i="1"/>
  <c r="P76" i="1"/>
  <c r="Q75" i="1"/>
  <c r="B104" i="1"/>
  <c r="B100" i="1"/>
  <c r="B96" i="1"/>
  <c r="B92" i="1"/>
  <c r="B88" i="1"/>
  <c r="B84" i="1"/>
  <c r="B80" i="1"/>
  <c r="B76" i="1"/>
  <c r="A141" i="1"/>
  <c r="O84" i="1"/>
  <c r="K80" i="1"/>
  <c r="O76" i="1"/>
  <c r="A107" i="1"/>
  <c r="A115" i="1"/>
  <c r="A123" i="1"/>
  <c r="A131" i="1"/>
  <c r="L106" i="1"/>
  <c r="B107" i="1"/>
  <c r="P107" i="1"/>
  <c r="L108" i="1"/>
  <c r="B109" i="1"/>
  <c r="P109" i="1"/>
  <c r="L110" i="1"/>
  <c r="B111" i="1"/>
  <c r="P111" i="1"/>
  <c r="L112" i="1"/>
  <c r="B113" i="1"/>
  <c r="P113" i="1"/>
  <c r="L114" i="1"/>
  <c r="B115" i="1"/>
  <c r="P115" i="1"/>
  <c r="L116" i="1"/>
  <c r="B117" i="1"/>
  <c r="P117" i="1"/>
  <c r="L118" i="1"/>
  <c r="B119" i="1"/>
  <c r="P119" i="1"/>
  <c r="L120" i="1"/>
  <c r="B121" i="1"/>
  <c r="P121" i="1"/>
  <c r="L122" i="1"/>
  <c r="B123" i="1"/>
  <c r="P123" i="1"/>
  <c r="L124" i="1"/>
  <c r="B125" i="1"/>
  <c r="P125" i="1"/>
  <c r="L126" i="1"/>
  <c r="B127" i="1"/>
  <c r="P127" i="1"/>
  <c r="L128" i="1"/>
  <c r="B129" i="1"/>
  <c r="P129" i="1"/>
  <c r="L130" i="1"/>
  <c r="B131" i="1"/>
  <c r="P131" i="1"/>
  <c r="L132" i="1"/>
  <c r="B133" i="1"/>
  <c r="P133" i="1"/>
  <c r="L134" i="1"/>
  <c r="B135" i="1"/>
  <c r="P135" i="1"/>
  <c r="L136" i="1"/>
  <c r="B137" i="1"/>
  <c r="P137" i="1"/>
  <c r="L138" i="1"/>
  <c r="B139" i="1"/>
  <c r="P139" i="1"/>
  <c r="L140" i="1"/>
  <c r="B141" i="1"/>
  <c r="P141" i="1"/>
  <c r="L142" i="1"/>
  <c r="B143" i="1"/>
  <c r="P143" i="1"/>
  <c r="L144" i="1"/>
  <c r="B145" i="1"/>
  <c r="P145" i="1"/>
  <c r="L146" i="1"/>
  <c r="M106" i="1"/>
  <c r="Q107" i="1"/>
  <c r="M108" i="1"/>
  <c r="Q109" i="1"/>
  <c r="M110" i="1"/>
  <c r="Q111" i="1"/>
  <c r="M112" i="1"/>
  <c r="Q113" i="1"/>
  <c r="M114" i="1"/>
  <c r="Q115" i="1"/>
  <c r="M116" i="1"/>
  <c r="Q117" i="1"/>
  <c r="M118" i="1"/>
  <c r="Q119" i="1"/>
  <c r="M120" i="1"/>
  <c r="Q121" i="1"/>
  <c r="M122" i="1"/>
  <c r="Q123" i="1"/>
  <c r="M124" i="1"/>
  <c r="Q125" i="1"/>
  <c r="M126" i="1"/>
  <c r="Q127" i="1"/>
  <c r="M128" i="1"/>
  <c r="Q129" i="1"/>
  <c r="M130" i="1"/>
  <c r="Q131" i="1"/>
  <c r="M132" i="1"/>
  <c r="Q133" i="1"/>
  <c r="M134" i="1"/>
  <c r="Q135" i="1"/>
  <c r="M136" i="1"/>
  <c r="Q137" i="1"/>
  <c r="M138" i="1"/>
  <c r="Q139" i="1"/>
  <c r="M140" i="1"/>
  <c r="Q141" i="1"/>
  <c r="M142" i="1"/>
  <c r="Q143" i="1"/>
  <c r="M144" i="1"/>
  <c r="Q145" i="1"/>
  <c r="M146" i="1"/>
  <c r="N106" i="1"/>
  <c r="J107" i="1"/>
  <c r="R107" i="1"/>
  <c r="N108" i="1"/>
  <c r="J109" i="1"/>
  <c r="R109" i="1"/>
  <c r="N110" i="1"/>
  <c r="J111" i="1"/>
  <c r="R111" i="1"/>
  <c r="N112" i="1"/>
  <c r="J113" i="1"/>
  <c r="R113" i="1"/>
  <c r="N114" i="1"/>
  <c r="J115" i="1"/>
  <c r="R115" i="1"/>
  <c r="N116" i="1"/>
  <c r="J117" i="1"/>
  <c r="R117" i="1"/>
  <c r="N118" i="1"/>
  <c r="J119" i="1"/>
  <c r="R119" i="1"/>
  <c r="N120" i="1"/>
  <c r="J121" i="1"/>
  <c r="R121" i="1"/>
  <c r="N122" i="1"/>
  <c r="J123" i="1"/>
  <c r="R123" i="1"/>
  <c r="N124" i="1"/>
  <c r="J125" i="1"/>
  <c r="R125" i="1"/>
  <c r="N126" i="1"/>
  <c r="J127" i="1"/>
  <c r="R127" i="1"/>
  <c r="N128" i="1"/>
  <c r="J129" i="1"/>
  <c r="R129" i="1"/>
  <c r="N130" i="1"/>
  <c r="J131" i="1"/>
  <c r="R131" i="1"/>
  <c r="N132" i="1"/>
  <c r="J133" i="1"/>
  <c r="R133" i="1"/>
  <c r="N134" i="1"/>
  <c r="J135" i="1"/>
  <c r="R135" i="1"/>
  <c r="N136" i="1"/>
  <c r="J137" i="1"/>
  <c r="R137" i="1"/>
  <c r="N138" i="1"/>
  <c r="J139" i="1"/>
  <c r="R139" i="1"/>
  <c r="N140" i="1"/>
  <c r="J141" i="1"/>
  <c r="R141" i="1"/>
  <c r="N142" i="1"/>
  <c r="J143" i="1"/>
  <c r="R143" i="1"/>
  <c r="N144" i="1"/>
  <c r="J145" i="1"/>
  <c r="R145" i="1"/>
  <c r="N146" i="1"/>
  <c r="A106" i="1"/>
  <c r="O106" i="1"/>
  <c r="K107" i="1"/>
  <c r="A108" i="1"/>
  <c r="O108" i="1"/>
  <c r="K109" i="1"/>
  <c r="A110" i="1"/>
  <c r="O110" i="1"/>
  <c r="K111" i="1"/>
  <c r="A112" i="1"/>
  <c r="O112" i="1"/>
  <c r="K113" i="1"/>
  <c r="A114" i="1"/>
  <c r="O114" i="1"/>
  <c r="K115" i="1"/>
  <c r="A116" i="1"/>
  <c r="O116" i="1"/>
  <c r="K117" i="1"/>
  <c r="A118" i="1"/>
  <c r="O118" i="1"/>
  <c r="K119" i="1"/>
  <c r="A120" i="1"/>
  <c r="O120" i="1"/>
  <c r="K121" i="1"/>
  <c r="A122" i="1"/>
  <c r="O122" i="1"/>
  <c r="K123" i="1"/>
  <c r="A124" i="1"/>
  <c r="O124" i="1"/>
  <c r="K125" i="1"/>
  <c r="A126" i="1"/>
  <c r="O126" i="1"/>
  <c r="K127" i="1"/>
  <c r="A128" i="1"/>
  <c r="O128" i="1"/>
  <c r="K129" i="1"/>
  <c r="A130" i="1"/>
  <c r="O130" i="1"/>
  <c r="K131" i="1"/>
  <c r="A132" i="1"/>
  <c r="O132" i="1"/>
  <c r="K133" i="1"/>
  <c r="A134" i="1"/>
  <c r="O134" i="1"/>
  <c r="K135" i="1"/>
  <c r="A136" i="1"/>
  <c r="O136" i="1"/>
  <c r="K137" i="1"/>
  <c r="A138" i="1"/>
  <c r="O138" i="1"/>
  <c r="K139" i="1"/>
  <c r="A140" i="1"/>
  <c r="O140" i="1"/>
  <c r="K141" i="1"/>
  <c r="A142" i="1"/>
  <c r="O142" i="1"/>
  <c r="K143" i="1"/>
  <c r="A144" i="1"/>
  <c r="O144" i="1"/>
  <c r="K145" i="1"/>
  <c r="A146" i="1"/>
  <c r="O146" i="1"/>
  <c r="B106" i="1"/>
  <c r="P106" i="1"/>
  <c r="L107" i="1"/>
  <c r="B108" i="1"/>
  <c r="P108" i="1"/>
  <c r="L109" i="1"/>
  <c r="B110" i="1"/>
  <c r="P110" i="1"/>
  <c r="L111" i="1"/>
  <c r="B112" i="1"/>
  <c r="P112" i="1"/>
  <c r="L113" i="1"/>
  <c r="B114" i="1"/>
  <c r="P114" i="1"/>
  <c r="L115" i="1"/>
  <c r="B116" i="1"/>
  <c r="P116" i="1"/>
  <c r="L117" i="1"/>
  <c r="B118" i="1"/>
  <c r="P118" i="1"/>
  <c r="L119" i="1"/>
  <c r="B120" i="1"/>
  <c r="P120" i="1"/>
  <c r="L121" i="1"/>
  <c r="B122" i="1"/>
  <c r="P122" i="1"/>
  <c r="L123" i="1"/>
  <c r="B124" i="1"/>
  <c r="P124" i="1"/>
  <c r="L125" i="1"/>
  <c r="B126" i="1"/>
  <c r="P126" i="1"/>
  <c r="L127" i="1"/>
  <c r="B128" i="1"/>
  <c r="P128" i="1"/>
  <c r="L129" i="1"/>
  <c r="B130" i="1"/>
  <c r="P130" i="1"/>
  <c r="L131" i="1"/>
  <c r="B132" i="1"/>
  <c r="P132" i="1"/>
  <c r="L133" i="1"/>
  <c r="B134" i="1"/>
  <c r="P134" i="1"/>
  <c r="L135" i="1"/>
  <c r="B136" i="1"/>
  <c r="P136" i="1"/>
  <c r="L137" i="1"/>
  <c r="B138" i="1"/>
  <c r="P138" i="1"/>
  <c r="L139" i="1"/>
  <c r="B140" i="1"/>
  <c r="P140" i="1"/>
  <c r="L141" i="1"/>
  <c r="B142" i="1"/>
  <c r="P142" i="1"/>
  <c r="L143" i="1"/>
  <c r="B144" i="1"/>
  <c r="P144" i="1"/>
  <c r="L145" i="1"/>
  <c r="B146" i="1"/>
  <c r="P146" i="1"/>
  <c r="Q106" i="1"/>
  <c r="Q110" i="1"/>
  <c r="Q114" i="1"/>
  <c r="Q120" i="1"/>
  <c r="Q124" i="1"/>
  <c r="Q126" i="1"/>
  <c r="Q132" i="1"/>
  <c r="Q134" i="1"/>
  <c r="Q136" i="1"/>
  <c r="Q140" i="1"/>
  <c r="Q142" i="1"/>
  <c r="Q144" i="1"/>
  <c r="Q146" i="1"/>
  <c r="Q108" i="1"/>
  <c r="Q112" i="1"/>
  <c r="Q116" i="1"/>
  <c r="Q118" i="1"/>
  <c r="Q122" i="1"/>
  <c r="Q128" i="1"/>
  <c r="Q130" i="1"/>
  <c r="J106" i="1"/>
  <c r="J108" i="1"/>
  <c r="J110" i="1"/>
  <c r="J112" i="1"/>
  <c r="J114" i="1"/>
  <c r="J116" i="1"/>
  <c r="J118" i="1"/>
  <c r="J120" i="1"/>
  <c r="J122" i="1"/>
  <c r="J124" i="1"/>
  <c r="J126" i="1"/>
  <c r="J128" i="1"/>
  <c r="J130" i="1"/>
  <c r="J132" i="1"/>
  <c r="J134" i="1"/>
  <c r="J136" i="1"/>
  <c r="J138" i="1"/>
  <c r="J140" i="1"/>
  <c r="J142" i="1"/>
  <c r="J144" i="1"/>
  <c r="J146" i="1"/>
  <c r="R182" i="1"/>
  <c r="O182" i="1"/>
  <c r="N182" i="1"/>
  <c r="Q183" i="1"/>
  <c r="R177" i="1"/>
  <c r="R185" i="1"/>
  <c r="P177" i="1"/>
  <c r="A185" i="1"/>
  <c r="Q185" i="1"/>
  <c r="K177" i="1"/>
  <c r="J185" i="1"/>
  <c r="N185" i="1"/>
  <c r="N183" i="1"/>
  <c r="O177" i="1"/>
  <c r="M185" i="1"/>
  <c r="J183" i="1"/>
  <c r="N177" i="1"/>
  <c r="L185" i="1"/>
  <c r="O178" i="1"/>
  <c r="M177" i="1"/>
  <c r="B185" i="1"/>
  <c r="K185" i="1"/>
  <c r="N178" i="1"/>
  <c r="L177" i="1"/>
  <c r="A177" i="1"/>
  <c r="R183" i="1"/>
  <c r="R179" i="1"/>
  <c r="J179" i="1"/>
  <c r="B183" i="1"/>
  <c r="B179" i="1"/>
  <c r="Q179" i="1"/>
  <c r="A183" i="1"/>
  <c r="A179" i="1"/>
  <c r="L183" i="1"/>
  <c r="M182" i="1"/>
  <c r="P179" i="1"/>
  <c r="Q178" i="1"/>
  <c r="K176" i="1"/>
  <c r="M183" i="1"/>
  <c r="R178" i="1"/>
  <c r="J178" i="1"/>
  <c r="B182" i="1"/>
  <c r="B178" i="1"/>
  <c r="K183" i="1"/>
  <c r="L182" i="1"/>
  <c r="O179" i="1"/>
  <c r="P178" i="1"/>
  <c r="R176" i="1"/>
  <c r="J176" i="1"/>
  <c r="M179" i="1"/>
  <c r="P183" i="1"/>
  <c r="Q182" i="1"/>
  <c r="L179" i="1"/>
  <c r="M178" i="1"/>
  <c r="R175" i="1"/>
  <c r="B175" i="1"/>
  <c r="O175" i="1"/>
  <c r="A175" i="1"/>
  <c r="N175" i="1"/>
  <c r="M175" i="1"/>
  <c r="J175" i="1"/>
  <c r="Q175" i="1"/>
  <c r="P175" i="1"/>
  <c r="L175" i="1"/>
  <c r="A2" i="1" l="1"/>
  <c r="B2" i="1"/>
  <c r="J2" i="1"/>
  <c r="K2" i="1"/>
  <c r="L2" i="1"/>
  <c r="M2" i="1"/>
  <c r="N2" i="1"/>
  <c r="O2" i="1"/>
  <c r="P2" i="1"/>
  <c r="Q2" i="1"/>
  <c r="R2" i="1"/>
  <c r="J1609" i="1"/>
  <c r="K1609" i="1"/>
  <c r="L1609" i="1"/>
  <c r="M1609" i="1"/>
  <c r="N1609" i="1"/>
  <c r="O1609" i="1"/>
  <c r="P1609" i="1"/>
  <c r="Q1609" i="1"/>
  <c r="R1609" i="1"/>
  <c r="A1609" i="1"/>
  <c r="B1609" i="1"/>
  <c r="A863" i="1" l="1"/>
  <c r="B863" i="1"/>
  <c r="J863" i="1"/>
  <c r="K863" i="1"/>
  <c r="L863" i="1"/>
  <c r="M863" i="1"/>
  <c r="N863" i="1"/>
  <c r="O863" i="1"/>
  <c r="P863" i="1"/>
  <c r="Q863" i="1"/>
  <c r="R863" i="1"/>
  <c r="C1648" i="1"/>
  <c r="Q1648" i="1" s="1"/>
  <c r="C1649" i="1"/>
  <c r="P1649" i="1" s="1"/>
  <c r="C1650" i="1"/>
  <c r="O1650" i="1" s="1"/>
  <c r="C1651" i="1"/>
  <c r="N1651" i="1" s="1"/>
  <c r="C1652" i="1"/>
  <c r="M1652" i="1" s="1"/>
  <c r="C1653" i="1"/>
  <c r="L1653" i="1" s="1"/>
  <c r="C1654" i="1"/>
  <c r="R1654" i="1" s="1"/>
  <c r="C1655" i="1"/>
  <c r="P1655" i="1" s="1"/>
  <c r="C1656" i="1"/>
  <c r="Q1656" i="1" s="1"/>
  <c r="C1657" i="1"/>
  <c r="P1657" i="1" s="1"/>
  <c r="C1658" i="1"/>
  <c r="O1658" i="1" s="1"/>
  <c r="C1659" i="1"/>
  <c r="N1659" i="1" s="1"/>
  <c r="C1660" i="1"/>
  <c r="M1660" i="1" s="1"/>
  <c r="C1661" i="1"/>
  <c r="L1661" i="1" s="1"/>
  <c r="C1662" i="1"/>
  <c r="J1662" i="1" s="1"/>
  <c r="C1663" i="1"/>
  <c r="P1663" i="1" s="1"/>
  <c r="C1664" i="1"/>
  <c r="Q1664" i="1" s="1"/>
  <c r="C1665" i="1"/>
  <c r="P1665" i="1" s="1"/>
  <c r="C1666" i="1"/>
  <c r="O1666" i="1" s="1"/>
  <c r="C1667" i="1"/>
  <c r="N1667" i="1" s="1"/>
  <c r="C1668" i="1"/>
  <c r="M1668" i="1" s="1"/>
  <c r="C1669" i="1"/>
  <c r="L1669" i="1" s="1"/>
  <c r="C1670" i="1"/>
  <c r="J1670" i="1" s="1"/>
  <c r="C1647" i="1"/>
  <c r="B25" i="18"/>
  <c r="F111" i="8" s="1"/>
  <c r="B24" i="18"/>
  <c r="F110" i="8" s="1"/>
  <c r="B23" i="18"/>
  <c r="F109" i="8" s="1"/>
  <c r="J1671" i="1"/>
  <c r="K1671" i="1"/>
  <c r="L1671" i="1"/>
  <c r="M1671" i="1"/>
  <c r="N1671" i="1"/>
  <c r="O1671" i="1"/>
  <c r="P1671" i="1"/>
  <c r="Q1671" i="1"/>
  <c r="R1671" i="1"/>
  <c r="A1671" i="1"/>
  <c r="B1671" i="1"/>
  <c r="B1646" i="1"/>
  <c r="A859" i="1"/>
  <c r="B859" i="1"/>
  <c r="A860" i="1"/>
  <c r="B860" i="1"/>
  <c r="A861" i="1"/>
  <c r="B861" i="1"/>
  <c r="A862" i="1"/>
  <c r="B862" i="1"/>
  <c r="A1314" i="1"/>
  <c r="B1314" i="1"/>
  <c r="A1315" i="1"/>
  <c r="B1315" i="1"/>
  <c r="C1316" i="1"/>
  <c r="P1316" i="1" s="1"/>
  <c r="C1317" i="1"/>
  <c r="B1317" i="1" s="1"/>
  <c r="C1318" i="1"/>
  <c r="A1318" i="1" s="1"/>
  <c r="C1319" i="1"/>
  <c r="A1319" i="1" s="1"/>
  <c r="C1320" i="1"/>
  <c r="M1320" i="1" s="1"/>
  <c r="C1321" i="1"/>
  <c r="B1321" i="1" s="1"/>
  <c r="C1322" i="1"/>
  <c r="N1322" i="1" s="1"/>
  <c r="C1323" i="1"/>
  <c r="Q1323" i="1" s="1"/>
  <c r="C1324" i="1"/>
  <c r="Q1324" i="1" s="1"/>
  <c r="C1325" i="1"/>
  <c r="B1325" i="1" s="1"/>
  <c r="C1326" i="1"/>
  <c r="A1326" i="1" s="1"/>
  <c r="C1327" i="1"/>
  <c r="A1327" i="1" s="1"/>
  <c r="C1328" i="1"/>
  <c r="P1328" i="1" s="1"/>
  <c r="C1329" i="1"/>
  <c r="B1329" i="1" s="1"/>
  <c r="C1330" i="1"/>
  <c r="C1331" i="1"/>
  <c r="A1331" i="1" s="1"/>
  <c r="C1332" i="1"/>
  <c r="R1332" i="1" s="1"/>
  <c r="C1333" i="1"/>
  <c r="B1333" i="1" s="1"/>
  <c r="C1334" i="1"/>
  <c r="A1334" i="1" s="1"/>
  <c r="C1335" i="1"/>
  <c r="A1335" i="1" s="1"/>
  <c r="C1336" i="1"/>
  <c r="K1336" i="1" s="1"/>
  <c r="C1337" i="1"/>
  <c r="B1337" i="1" s="1"/>
  <c r="C1338" i="1"/>
  <c r="P1338" i="1" s="1"/>
  <c r="C1339" i="1"/>
  <c r="A1339" i="1" s="1"/>
  <c r="C1340" i="1"/>
  <c r="K1340" i="1" s="1"/>
  <c r="C1341" i="1"/>
  <c r="B1341" i="1" s="1"/>
  <c r="C1342" i="1"/>
  <c r="A1342" i="1" s="1"/>
  <c r="C1343" i="1"/>
  <c r="A1343" i="1" s="1"/>
  <c r="C1344" i="1"/>
  <c r="P1344" i="1" s="1"/>
  <c r="C1345" i="1"/>
  <c r="B1345" i="1" s="1"/>
  <c r="C1346" i="1"/>
  <c r="K1346" i="1" s="1"/>
  <c r="C1347" i="1"/>
  <c r="A1347" i="1" s="1"/>
  <c r="C1348" i="1"/>
  <c r="L1348" i="1" s="1"/>
  <c r="C1349" i="1"/>
  <c r="B1349" i="1" s="1"/>
  <c r="C1350" i="1"/>
  <c r="A1350" i="1" s="1"/>
  <c r="C1351" i="1"/>
  <c r="A1351" i="1" s="1"/>
  <c r="C1352" i="1"/>
  <c r="R1352" i="1" s="1"/>
  <c r="C1353" i="1"/>
  <c r="B1353" i="1" s="1"/>
  <c r="C1354" i="1"/>
  <c r="R1354" i="1" s="1"/>
  <c r="C1355" i="1"/>
  <c r="A1355" i="1" s="1"/>
  <c r="C1356" i="1"/>
  <c r="M1356" i="1" s="1"/>
  <c r="C1357" i="1"/>
  <c r="B1357" i="1" s="1"/>
  <c r="C1358" i="1"/>
  <c r="A1358" i="1" s="1"/>
  <c r="C1359" i="1"/>
  <c r="A1359" i="1" s="1"/>
  <c r="C1360" i="1"/>
  <c r="L1360" i="1" s="1"/>
  <c r="C1361" i="1"/>
  <c r="B1361" i="1" s="1"/>
  <c r="C1362" i="1"/>
  <c r="C1363" i="1"/>
  <c r="A1363" i="1" s="1"/>
  <c r="C1364" i="1"/>
  <c r="P1364" i="1" s="1"/>
  <c r="C1365" i="1"/>
  <c r="B1365" i="1" s="1"/>
  <c r="C1366" i="1"/>
  <c r="A1366" i="1" s="1"/>
  <c r="C1367" i="1"/>
  <c r="A1367" i="1" s="1"/>
  <c r="C1368" i="1"/>
  <c r="N1368" i="1" s="1"/>
  <c r="C1369" i="1"/>
  <c r="B1369" i="1" s="1"/>
  <c r="C1370" i="1"/>
  <c r="C1371" i="1"/>
  <c r="A1371" i="1" s="1"/>
  <c r="C1372" i="1"/>
  <c r="P1372" i="1" s="1"/>
  <c r="C1373" i="1"/>
  <c r="B1373" i="1" s="1"/>
  <c r="C1374" i="1"/>
  <c r="A1374" i="1" s="1"/>
  <c r="C1375" i="1"/>
  <c r="A1375" i="1" s="1"/>
  <c r="C1376" i="1"/>
  <c r="Q1376" i="1" s="1"/>
  <c r="C1377" i="1"/>
  <c r="O1377" i="1" s="1"/>
  <c r="C1378" i="1"/>
  <c r="A1378" i="1" s="1"/>
  <c r="C1379" i="1"/>
  <c r="A1379" i="1" s="1"/>
  <c r="C1380" i="1"/>
  <c r="Q1380" i="1" s="1"/>
  <c r="C1381" i="1"/>
  <c r="A1381" i="1" s="1"/>
  <c r="C1382" i="1"/>
  <c r="A1382" i="1" s="1"/>
  <c r="C1383" i="1"/>
  <c r="A1383" i="1" s="1"/>
  <c r="C1384" i="1"/>
  <c r="K1384" i="1" s="1"/>
  <c r="C1385" i="1"/>
  <c r="B1385" i="1" s="1"/>
  <c r="C1386" i="1"/>
  <c r="A1386" i="1" s="1"/>
  <c r="C1387" i="1"/>
  <c r="A1387" i="1" s="1"/>
  <c r="C1388" i="1"/>
  <c r="J1388" i="1" s="1"/>
  <c r="C1389" i="1"/>
  <c r="A1389" i="1" s="1"/>
  <c r="C1390" i="1"/>
  <c r="A1390" i="1" s="1"/>
  <c r="C1391" i="1"/>
  <c r="A1391" i="1" s="1"/>
  <c r="C1392" i="1"/>
  <c r="Q1392" i="1" s="1"/>
  <c r="C1393" i="1"/>
  <c r="B1393" i="1" s="1"/>
  <c r="C1394" i="1"/>
  <c r="A1394" i="1" s="1"/>
  <c r="C1395" i="1"/>
  <c r="A1395" i="1" s="1"/>
  <c r="C1396" i="1"/>
  <c r="J1396" i="1" s="1"/>
  <c r="C1397" i="1"/>
  <c r="A1397" i="1" s="1"/>
  <c r="C1398" i="1"/>
  <c r="A1398" i="1" s="1"/>
  <c r="C1399" i="1"/>
  <c r="A1399" i="1" s="1"/>
  <c r="C1400" i="1"/>
  <c r="N1400" i="1" s="1"/>
  <c r="C1401" i="1"/>
  <c r="B1401" i="1" s="1"/>
  <c r="C1402" i="1"/>
  <c r="B1402" i="1" s="1"/>
  <c r="C1403" i="1"/>
  <c r="A1403" i="1" s="1"/>
  <c r="C1404" i="1"/>
  <c r="R1404" i="1" s="1"/>
  <c r="C1405" i="1"/>
  <c r="A1405" i="1" s="1"/>
  <c r="C1406" i="1"/>
  <c r="A1406" i="1" s="1"/>
  <c r="C1407" i="1"/>
  <c r="A1407" i="1" s="1"/>
  <c r="C1408" i="1"/>
  <c r="P1408" i="1" s="1"/>
  <c r="C1409" i="1"/>
  <c r="B1409" i="1" s="1"/>
  <c r="C1410" i="1"/>
  <c r="A1410" i="1" s="1"/>
  <c r="C1411" i="1"/>
  <c r="A1411" i="1" s="1"/>
  <c r="C1412" i="1"/>
  <c r="R1412" i="1" s="1"/>
  <c r="C1413" i="1"/>
  <c r="A1413" i="1" s="1"/>
  <c r="C1414" i="1"/>
  <c r="A1414" i="1" s="1"/>
  <c r="C1415" i="1"/>
  <c r="A1415" i="1" s="1"/>
  <c r="C1416" i="1"/>
  <c r="R1416" i="1" s="1"/>
  <c r="C1417" i="1"/>
  <c r="B1417" i="1" s="1"/>
  <c r="C1418" i="1"/>
  <c r="B1418" i="1" s="1"/>
  <c r="C1419" i="1"/>
  <c r="A1419" i="1" s="1"/>
  <c r="C1420" i="1"/>
  <c r="L1420" i="1" s="1"/>
  <c r="C1421" i="1"/>
  <c r="A1421" i="1" s="1"/>
  <c r="C1422" i="1"/>
  <c r="A1422" i="1" s="1"/>
  <c r="C1423" i="1"/>
  <c r="A1423" i="1" s="1"/>
  <c r="C1424" i="1"/>
  <c r="L1424" i="1" s="1"/>
  <c r="C1425" i="1"/>
  <c r="B1425" i="1" s="1"/>
  <c r="C1426" i="1"/>
  <c r="B1426" i="1" s="1"/>
  <c r="C1427" i="1"/>
  <c r="A1427" i="1" s="1"/>
  <c r="I1970" i="1"/>
  <c r="I1971" i="1"/>
  <c r="I1972" i="1"/>
  <c r="I1973" i="1"/>
  <c r="I1975" i="1"/>
  <c r="I1976" i="1"/>
  <c r="I1977" i="1"/>
  <c r="I1978" i="1"/>
  <c r="I1980" i="1"/>
  <c r="I1981" i="1"/>
  <c r="I1982" i="1"/>
  <c r="I1983" i="1"/>
  <c r="I1990" i="1"/>
  <c r="I1991" i="1"/>
  <c r="I1992" i="1"/>
  <c r="I1993" i="1"/>
  <c r="I1995" i="1"/>
  <c r="I1996" i="1"/>
  <c r="I1997" i="1"/>
  <c r="I1998" i="1"/>
  <c r="I2000" i="1"/>
  <c r="I2001" i="1"/>
  <c r="I2002" i="1"/>
  <c r="I2003" i="1"/>
  <c r="I2005" i="1"/>
  <c r="I2006" i="1"/>
  <c r="I2007" i="1"/>
  <c r="I2008" i="1"/>
  <c r="I2015" i="1"/>
  <c r="I2016" i="1"/>
  <c r="I2017" i="1"/>
  <c r="I2018" i="1"/>
  <c r="I2020" i="1"/>
  <c r="I2021" i="1"/>
  <c r="I2022" i="1"/>
  <c r="I2023" i="1"/>
  <c r="A2025" i="1"/>
  <c r="B2025" i="1"/>
  <c r="J2025" i="1"/>
  <c r="K2025" i="1"/>
  <c r="L2025" i="1"/>
  <c r="M2025" i="1"/>
  <c r="N2025" i="1"/>
  <c r="O2025" i="1"/>
  <c r="P2025" i="1"/>
  <c r="Q2025" i="1"/>
  <c r="R2025" i="1"/>
  <c r="I691" i="15"/>
  <c r="B630" i="15"/>
  <c r="B676" i="15" s="1"/>
  <c r="B696" i="15" s="1"/>
  <c r="B598" i="15"/>
  <c r="B675" i="15" s="1"/>
  <c r="B511" i="15"/>
  <c r="B465" i="15"/>
  <c r="B60" i="15"/>
  <c r="B666" i="15" s="1"/>
  <c r="B62" i="15"/>
  <c r="B668" i="15" s="1"/>
  <c r="B691" i="15" s="1"/>
  <c r="J1576" i="1"/>
  <c r="K1576" i="1"/>
  <c r="L1576" i="1"/>
  <c r="M1576" i="1"/>
  <c r="N1576" i="1"/>
  <c r="O1576" i="1"/>
  <c r="P1576" i="1"/>
  <c r="Q1576" i="1"/>
  <c r="R1576" i="1"/>
  <c r="A1576" i="1"/>
  <c r="B1576" i="1"/>
  <c r="A62" i="1"/>
  <c r="B62" i="1"/>
  <c r="A63" i="1"/>
  <c r="B63" i="1"/>
  <c r="A147" i="1"/>
  <c r="B147" i="1"/>
  <c r="A148" i="1"/>
  <c r="B148" i="1"/>
  <c r="A160" i="1"/>
  <c r="B160" i="1"/>
  <c r="A162" i="1"/>
  <c r="B162" i="1"/>
  <c r="A200" i="1"/>
  <c r="B200" i="1"/>
  <c r="A215" i="1"/>
  <c r="B215" i="1"/>
  <c r="A233" i="1"/>
  <c r="B233" i="1"/>
  <c r="A234" i="1"/>
  <c r="B234" i="1"/>
  <c r="A235" i="1"/>
  <c r="A244" i="1"/>
  <c r="B244" i="1"/>
  <c r="A245" i="1"/>
  <c r="B245" i="1"/>
  <c r="A248" i="1"/>
  <c r="B248" i="1"/>
  <c r="A254" i="1"/>
  <c r="B254" i="1"/>
  <c r="A302" i="1"/>
  <c r="B302" i="1"/>
  <c r="A306" i="1"/>
  <c r="B306" i="1"/>
  <c r="A307" i="1"/>
  <c r="B307" i="1"/>
  <c r="A331" i="1"/>
  <c r="B331" i="1"/>
  <c r="A356" i="1"/>
  <c r="B356" i="1"/>
  <c r="A357" i="1"/>
  <c r="B357" i="1"/>
  <c r="A381" i="1"/>
  <c r="B381" i="1"/>
  <c r="A405" i="1"/>
  <c r="B405" i="1"/>
  <c r="A480" i="1"/>
  <c r="B480" i="1"/>
  <c r="A481" i="1"/>
  <c r="B481" i="1"/>
  <c r="A556" i="1"/>
  <c r="B556" i="1"/>
  <c r="A581" i="1"/>
  <c r="B581" i="1"/>
  <c r="A656" i="1"/>
  <c r="B656" i="1"/>
  <c r="A657" i="1"/>
  <c r="B657" i="1"/>
  <c r="A658" i="1"/>
  <c r="B658" i="1"/>
  <c r="A659" i="1"/>
  <c r="B659" i="1"/>
  <c r="A1565" i="1"/>
  <c r="B1565" i="1"/>
  <c r="A1568" i="1"/>
  <c r="B1568" i="1"/>
  <c r="A1572" i="1"/>
  <c r="B1572" i="1"/>
  <c r="A1595" i="1"/>
  <c r="B1595" i="1"/>
  <c r="A1604" i="1"/>
  <c r="B1604" i="1"/>
  <c r="A1605" i="1"/>
  <c r="B1605" i="1"/>
  <c r="A1606" i="1"/>
  <c r="B1606" i="1"/>
  <c r="A1607" i="1"/>
  <c r="B1607" i="1"/>
  <c r="A1608" i="1"/>
  <c r="B1608" i="1"/>
  <c r="A1610" i="1"/>
  <c r="B1610" i="1"/>
  <c r="A1611" i="1"/>
  <c r="B1611" i="1"/>
  <c r="A1612" i="1"/>
  <c r="B1612" i="1"/>
  <c r="A1613" i="1"/>
  <c r="B1613" i="1"/>
  <c r="A1614" i="1"/>
  <c r="B1614" i="1"/>
  <c r="A1615" i="1"/>
  <c r="B1615" i="1"/>
  <c r="A1616" i="1"/>
  <c r="B1616" i="1"/>
  <c r="A1618" i="1"/>
  <c r="B1618" i="1"/>
  <c r="A1624" i="1"/>
  <c r="B1624" i="1"/>
  <c r="A1645" i="1"/>
  <c r="B1645" i="1"/>
  <c r="A1646" i="1"/>
  <c r="A1672" i="1"/>
  <c r="B1672" i="1"/>
  <c r="A1675" i="1"/>
  <c r="B1675" i="1"/>
  <c r="A1687" i="1"/>
  <c r="B1687" i="1"/>
  <c r="A1702" i="1"/>
  <c r="B1702" i="1"/>
  <c r="A1841" i="1"/>
  <c r="B1841" i="1"/>
  <c r="A1904" i="1"/>
  <c r="B1904" i="1"/>
  <c r="A1906" i="1"/>
  <c r="B1906" i="1"/>
  <c r="A2024" i="1"/>
  <c r="B2024" i="1"/>
  <c r="A1969" i="1"/>
  <c r="B1969" i="1"/>
  <c r="A1974" i="1"/>
  <c r="B1974" i="1"/>
  <c r="A1979" i="1"/>
  <c r="B1979" i="1"/>
  <c r="A1989" i="1"/>
  <c r="B1989" i="1"/>
  <c r="A1994" i="1"/>
  <c r="B1994" i="1"/>
  <c r="A1999" i="1"/>
  <c r="B1999" i="1"/>
  <c r="A2004" i="1"/>
  <c r="B2004" i="1"/>
  <c r="A2014" i="1"/>
  <c r="B2014" i="1"/>
  <c r="A2019" i="1"/>
  <c r="B2019" i="1"/>
  <c r="J62" i="1"/>
  <c r="K62" i="1"/>
  <c r="L62" i="1"/>
  <c r="M62" i="1"/>
  <c r="N62" i="1"/>
  <c r="O62" i="1"/>
  <c r="P62" i="1"/>
  <c r="Q62" i="1"/>
  <c r="R62" i="1"/>
  <c r="J63" i="1"/>
  <c r="K63" i="1"/>
  <c r="L63" i="1"/>
  <c r="M63" i="1"/>
  <c r="N63" i="1"/>
  <c r="O63" i="1"/>
  <c r="P63" i="1"/>
  <c r="Q63" i="1"/>
  <c r="R63" i="1"/>
  <c r="J147" i="1"/>
  <c r="K147" i="1"/>
  <c r="L147" i="1"/>
  <c r="M147" i="1"/>
  <c r="N147" i="1"/>
  <c r="O147" i="1"/>
  <c r="P147" i="1"/>
  <c r="Q147" i="1"/>
  <c r="R147" i="1"/>
  <c r="J148" i="1"/>
  <c r="K148" i="1"/>
  <c r="L148" i="1"/>
  <c r="N148" i="1"/>
  <c r="O148" i="1"/>
  <c r="P148" i="1"/>
  <c r="Q148" i="1"/>
  <c r="R148" i="1"/>
  <c r="J160" i="1"/>
  <c r="K160" i="1"/>
  <c r="L160" i="1"/>
  <c r="M160" i="1"/>
  <c r="N160" i="1"/>
  <c r="O160" i="1"/>
  <c r="P160" i="1"/>
  <c r="Q160" i="1"/>
  <c r="R160" i="1"/>
  <c r="J162" i="1"/>
  <c r="K162" i="1"/>
  <c r="L162" i="1"/>
  <c r="N162" i="1"/>
  <c r="O162" i="1"/>
  <c r="P162" i="1"/>
  <c r="Q162" i="1"/>
  <c r="R162" i="1"/>
  <c r="J200" i="1"/>
  <c r="K200" i="1"/>
  <c r="L200" i="1"/>
  <c r="M200" i="1"/>
  <c r="N200" i="1"/>
  <c r="O200" i="1"/>
  <c r="P200" i="1"/>
  <c r="Q200" i="1"/>
  <c r="R200" i="1"/>
  <c r="J215" i="1"/>
  <c r="K215" i="1"/>
  <c r="L215" i="1"/>
  <c r="M215" i="1"/>
  <c r="N215" i="1"/>
  <c r="O215" i="1"/>
  <c r="P215" i="1"/>
  <c r="Q215" i="1"/>
  <c r="R215" i="1"/>
  <c r="J233" i="1"/>
  <c r="K233" i="1"/>
  <c r="L233" i="1"/>
  <c r="M233" i="1"/>
  <c r="N233" i="1"/>
  <c r="O233" i="1"/>
  <c r="P233" i="1"/>
  <c r="Q233" i="1"/>
  <c r="R233" i="1"/>
  <c r="J234" i="1"/>
  <c r="K234" i="1"/>
  <c r="L234" i="1"/>
  <c r="N234" i="1"/>
  <c r="O234" i="1"/>
  <c r="P234" i="1"/>
  <c r="Q234" i="1"/>
  <c r="R234" i="1"/>
  <c r="J235" i="1"/>
  <c r="K235" i="1"/>
  <c r="L235" i="1"/>
  <c r="M235" i="1"/>
  <c r="N235" i="1"/>
  <c r="O235" i="1"/>
  <c r="P235" i="1"/>
  <c r="Q235" i="1"/>
  <c r="R235" i="1"/>
  <c r="J244" i="1"/>
  <c r="K244" i="1"/>
  <c r="L244" i="1"/>
  <c r="M244" i="1"/>
  <c r="N244" i="1"/>
  <c r="O244" i="1"/>
  <c r="P244" i="1"/>
  <c r="Q244" i="1"/>
  <c r="R244" i="1"/>
  <c r="J245" i="1"/>
  <c r="K245" i="1"/>
  <c r="L245" i="1"/>
  <c r="M245" i="1"/>
  <c r="N245" i="1"/>
  <c r="O245" i="1"/>
  <c r="P245" i="1"/>
  <c r="Q245" i="1"/>
  <c r="R245" i="1"/>
  <c r="J248" i="1"/>
  <c r="K248" i="1"/>
  <c r="L248" i="1"/>
  <c r="M248" i="1"/>
  <c r="N248" i="1"/>
  <c r="O248" i="1"/>
  <c r="P248" i="1"/>
  <c r="Q248" i="1"/>
  <c r="R248" i="1"/>
  <c r="J254" i="1"/>
  <c r="K254" i="1"/>
  <c r="L254" i="1"/>
  <c r="M254" i="1"/>
  <c r="N254" i="1"/>
  <c r="O254" i="1"/>
  <c r="P254" i="1"/>
  <c r="Q254" i="1"/>
  <c r="R254" i="1"/>
  <c r="J302" i="1"/>
  <c r="K302" i="1"/>
  <c r="L302" i="1"/>
  <c r="M302" i="1"/>
  <c r="N302" i="1"/>
  <c r="O302" i="1"/>
  <c r="P302" i="1"/>
  <c r="Q302" i="1"/>
  <c r="R302" i="1"/>
  <c r="J306" i="1"/>
  <c r="K306" i="1"/>
  <c r="L306" i="1"/>
  <c r="M306" i="1"/>
  <c r="N306" i="1"/>
  <c r="O306" i="1"/>
  <c r="P306" i="1"/>
  <c r="Q306" i="1"/>
  <c r="R306" i="1"/>
  <c r="J307" i="1"/>
  <c r="K307" i="1"/>
  <c r="L307" i="1"/>
  <c r="M307" i="1"/>
  <c r="N307" i="1"/>
  <c r="O307" i="1"/>
  <c r="P307" i="1"/>
  <c r="Q307" i="1"/>
  <c r="R307" i="1"/>
  <c r="J356" i="1"/>
  <c r="K356" i="1"/>
  <c r="L356" i="1"/>
  <c r="M356" i="1"/>
  <c r="N356" i="1"/>
  <c r="O356" i="1"/>
  <c r="P356" i="1"/>
  <c r="Q356" i="1"/>
  <c r="R356" i="1"/>
  <c r="J357" i="1"/>
  <c r="K357" i="1"/>
  <c r="L357" i="1"/>
  <c r="M357" i="1"/>
  <c r="N357" i="1"/>
  <c r="O357" i="1"/>
  <c r="P357" i="1"/>
  <c r="Q357" i="1"/>
  <c r="R357" i="1"/>
  <c r="J381" i="1"/>
  <c r="K381" i="1"/>
  <c r="L381" i="1"/>
  <c r="M381" i="1"/>
  <c r="N381" i="1"/>
  <c r="O381" i="1"/>
  <c r="P381" i="1"/>
  <c r="Q381" i="1"/>
  <c r="R381" i="1"/>
  <c r="J405" i="1"/>
  <c r="K405" i="1"/>
  <c r="L405" i="1"/>
  <c r="M405" i="1"/>
  <c r="N405" i="1"/>
  <c r="O405" i="1"/>
  <c r="P405" i="1"/>
  <c r="Q405" i="1"/>
  <c r="R405" i="1"/>
  <c r="J480" i="1"/>
  <c r="K480" i="1"/>
  <c r="L480" i="1"/>
  <c r="M480" i="1"/>
  <c r="N480" i="1"/>
  <c r="O480" i="1"/>
  <c r="P480" i="1"/>
  <c r="Q480" i="1"/>
  <c r="R480" i="1"/>
  <c r="J481" i="1"/>
  <c r="K481" i="1"/>
  <c r="L481" i="1"/>
  <c r="M481" i="1"/>
  <c r="N481" i="1"/>
  <c r="O481" i="1"/>
  <c r="P481" i="1"/>
  <c r="Q481" i="1"/>
  <c r="R481" i="1"/>
  <c r="J556" i="1"/>
  <c r="K556" i="1"/>
  <c r="L556" i="1"/>
  <c r="M556" i="1"/>
  <c r="N556" i="1"/>
  <c r="O556" i="1"/>
  <c r="P556" i="1"/>
  <c r="Q556" i="1"/>
  <c r="R556" i="1"/>
  <c r="J581" i="1"/>
  <c r="K581" i="1"/>
  <c r="L581" i="1"/>
  <c r="M581" i="1"/>
  <c r="N581" i="1"/>
  <c r="O581" i="1"/>
  <c r="P581" i="1"/>
  <c r="Q581" i="1"/>
  <c r="R581" i="1"/>
  <c r="J656" i="1"/>
  <c r="K656" i="1"/>
  <c r="L656" i="1"/>
  <c r="M656" i="1"/>
  <c r="N656" i="1"/>
  <c r="O656" i="1"/>
  <c r="P656" i="1"/>
  <c r="Q656" i="1"/>
  <c r="R656" i="1"/>
  <c r="J657" i="1"/>
  <c r="K657" i="1"/>
  <c r="L657" i="1"/>
  <c r="M657" i="1"/>
  <c r="N657" i="1"/>
  <c r="O657" i="1"/>
  <c r="P657" i="1"/>
  <c r="Q657" i="1"/>
  <c r="R657" i="1"/>
  <c r="J658" i="1"/>
  <c r="K658" i="1"/>
  <c r="L658" i="1"/>
  <c r="M658" i="1"/>
  <c r="N658" i="1"/>
  <c r="O658" i="1"/>
  <c r="P658" i="1"/>
  <c r="Q658" i="1"/>
  <c r="R658" i="1"/>
  <c r="J1315" i="1"/>
  <c r="K1315" i="1"/>
  <c r="L1315" i="1"/>
  <c r="M1315" i="1"/>
  <c r="N1315" i="1"/>
  <c r="O1315" i="1"/>
  <c r="P1315" i="1"/>
  <c r="Q1315" i="1"/>
  <c r="R1315" i="1"/>
  <c r="J1314" i="1"/>
  <c r="K1314" i="1"/>
  <c r="L1314" i="1"/>
  <c r="M1314" i="1"/>
  <c r="N1314" i="1"/>
  <c r="O1314" i="1"/>
  <c r="P1314" i="1"/>
  <c r="Q1314" i="1"/>
  <c r="R1314" i="1"/>
  <c r="J659" i="1"/>
  <c r="K659" i="1"/>
  <c r="L659" i="1"/>
  <c r="M659" i="1"/>
  <c r="N659" i="1"/>
  <c r="O659" i="1"/>
  <c r="P659" i="1"/>
  <c r="Q659" i="1"/>
  <c r="R659" i="1"/>
  <c r="J859" i="1"/>
  <c r="K859" i="1"/>
  <c r="L859" i="1"/>
  <c r="M859" i="1"/>
  <c r="N859" i="1"/>
  <c r="O859" i="1"/>
  <c r="P859" i="1"/>
  <c r="Q859" i="1"/>
  <c r="R859" i="1"/>
  <c r="J860" i="1"/>
  <c r="K860" i="1"/>
  <c r="L860" i="1"/>
  <c r="M860" i="1"/>
  <c r="N860" i="1"/>
  <c r="O860" i="1"/>
  <c r="P860" i="1"/>
  <c r="Q860" i="1"/>
  <c r="R860" i="1"/>
  <c r="J861" i="1"/>
  <c r="K861" i="1"/>
  <c r="L861" i="1"/>
  <c r="M861" i="1"/>
  <c r="N861" i="1"/>
  <c r="O861" i="1"/>
  <c r="P861" i="1"/>
  <c r="Q861" i="1"/>
  <c r="R861" i="1"/>
  <c r="J862" i="1"/>
  <c r="K862" i="1"/>
  <c r="L862" i="1"/>
  <c r="M862" i="1"/>
  <c r="N862" i="1"/>
  <c r="O862" i="1"/>
  <c r="P862" i="1"/>
  <c r="Q862" i="1"/>
  <c r="R862" i="1"/>
  <c r="J1565" i="1"/>
  <c r="K1565" i="1"/>
  <c r="L1565" i="1"/>
  <c r="M1565" i="1"/>
  <c r="N1565" i="1"/>
  <c r="O1565" i="1"/>
  <c r="P1565" i="1"/>
  <c r="Q1565" i="1"/>
  <c r="R1565" i="1"/>
  <c r="J1568" i="1"/>
  <c r="K1568" i="1"/>
  <c r="L1568" i="1"/>
  <c r="M1568" i="1"/>
  <c r="N1568" i="1"/>
  <c r="O1568" i="1"/>
  <c r="P1568" i="1"/>
  <c r="Q1568" i="1"/>
  <c r="R1568" i="1"/>
  <c r="J1572" i="1"/>
  <c r="K1572" i="1"/>
  <c r="L1572" i="1"/>
  <c r="M1572" i="1"/>
  <c r="N1572" i="1"/>
  <c r="O1572" i="1"/>
  <c r="P1572" i="1"/>
  <c r="Q1572" i="1"/>
  <c r="R1572" i="1"/>
  <c r="J1595" i="1"/>
  <c r="K1595" i="1"/>
  <c r="L1595" i="1"/>
  <c r="M1595" i="1"/>
  <c r="N1595" i="1"/>
  <c r="O1595" i="1"/>
  <c r="P1595" i="1"/>
  <c r="Q1595" i="1"/>
  <c r="R1595" i="1"/>
  <c r="J1604" i="1"/>
  <c r="K1604" i="1"/>
  <c r="L1604" i="1"/>
  <c r="M1604" i="1"/>
  <c r="N1604" i="1"/>
  <c r="O1604" i="1"/>
  <c r="P1604" i="1"/>
  <c r="Q1604" i="1"/>
  <c r="R1604" i="1"/>
  <c r="J1605" i="1"/>
  <c r="K1605" i="1"/>
  <c r="L1605" i="1"/>
  <c r="M1605" i="1"/>
  <c r="N1605" i="1"/>
  <c r="O1605" i="1"/>
  <c r="P1605" i="1"/>
  <c r="Q1605" i="1"/>
  <c r="R1605" i="1"/>
  <c r="J1606" i="1"/>
  <c r="K1606" i="1"/>
  <c r="L1606" i="1"/>
  <c r="M1606" i="1"/>
  <c r="N1606" i="1"/>
  <c r="O1606" i="1"/>
  <c r="P1606" i="1"/>
  <c r="Q1606" i="1"/>
  <c r="R1606" i="1"/>
  <c r="J1607" i="1"/>
  <c r="K1607" i="1"/>
  <c r="L1607" i="1"/>
  <c r="M1607" i="1"/>
  <c r="N1607" i="1"/>
  <c r="O1607" i="1"/>
  <c r="P1607" i="1"/>
  <c r="Q1607" i="1"/>
  <c r="R1607" i="1"/>
  <c r="J1608" i="1"/>
  <c r="K1608" i="1"/>
  <c r="L1608" i="1"/>
  <c r="M1608" i="1"/>
  <c r="N1608" i="1"/>
  <c r="O1608" i="1"/>
  <c r="P1608" i="1"/>
  <c r="Q1608" i="1"/>
  <c r="R1608" i="1"/>
  <c r="J1610" i="1"/>
  <c r="K1610" i="1"/>
  <c r="L1610" i="1"/>
  <c r="M1610" i="1"/>
  <c r="N1610" i="1"/>
  <c r="O1610" i="1"/>
  <c r="P1610" i="1"/>
  <c r="Q1610" i="1"/>
  <c r="R1610" i="1"/>
  <c r="J1611" i="1"/>
  <c r="K1611" i="1"/>
  <c r="L1611" i="1"/>
  <c r="M1611" i="1"/>
  <c r="N1611" i="1"/>
  <c r="O1611" i="1"/>
  <c r="P1611" i="1"/>
  <c r="Q1611" i="1"/>
  <c r="R1611" i="1"/>
  <c r="J1612" i="1"/>
  <c r="K1612" i="1"/>
  <c r="L1612" i="1"/>
  <c r="M1612" i="1"/>
  <c r="N1612" i="1"/>
  <c r="O1612" i="1"/>
  <c r="P1612" i="1"/>
  <c r="Q1612" i="1"/>
  <c r="R1612" i="1"/>
  <c r="J1613" i="1"/>
  <c r="K1613" i="1"/>
  <c r="L1613" i="1"/>
  <c r="M1613" i="1"/>
  <c r="N1613" i="1"/>
  <c r="O1613" i="1"/>
  <c r="P1613" i="1"/>
  <c r="Q1613" i="1"/>
  <c r="R1613" i="1"/>
  <c r="J1614" i="1"/>
  <c r="K1614" i="1"/>
  <c r="L1614" i="1"/>
  <c r="M1614" i="1"/>
  <c r="N1614" i="1"/>
  <c r="O1614" i="1"/>
  <c r="P1614" i="1"/>
  <c r="Q1614" i="1"/>
  <c r="R1614" i="1"/>
  <c r="J1615" i="1"/>
  <c r="K1615" i="1"/>
  <c r="L1615" i="1"/>
  <c r="M1615" i="1"/>
  <c r="N1615" i="1"/>
  <c r="O1615" i="1"/>
  <c r="P1615" i="1"/>
  <c r="Q1615" i="1"/>
  <c r="R1615" i="1"/>
  <c r="J1616" i="1"/>
  <c r="K1616" i="1"/>
  <c r="L1616" i="1"/>
  <c r="M1616" i="1"/>
  <c r="N1616" i="1"/>
  <c r="O1616" i="1"/>
  <c r="P1616" i="1"/>
  <c r="Q1616" i="1"/>
  <c r="R1616" i="1"/>
  <c r="J1618" i="1"/>
  <c r="K1618" i="1"/>
  <c r="L1618" i="1"/>
  <c r="M1618" i="1"/>
  <c r="N1618" i="1"/>
  <c r="P1618" i="1"/>
  <c r="Q1618" i="1"/>
  <c r="R1618" i="1"/>
  <c r="J1624" i="1"/>
  <c r="K1624" i="1"/>
  <c r="L1624" i="1"/>
  <c r="M1624" i="1"/>
  <c r="N1624" i="1"/>
  <c r="O1624" i="1"/>
  <c r="P1624" i="1"/>
  <c r="Q1624" i="1"/>
  <c r="R1624" i="1"/>
  <c r="J1645" i="1"/>
  <c r="K1645" i="1"/>
  <c r="L1645" i="1"/>
  <c r="M1645" i="1"/>
  <c r="N1645" i="1"/>
  <c r="O1645" i="1"/>
  <c r="P1645" i="1"/>
  <c r="Q1645" i="1"/>
  <c r="R1645" i="1"/>
  <c r="J1646" i="1"/>
  <c r="K1646" i="1"/>
  <c r="L1646" i="1"/>
  <c r="M1646" i="1"/>
  <c r="N1646" i="1"/>
  <c r="O1646" i="1"/>
  <c r="P1646" i="1"/>
  <c r="Q1646" i="1"/>
  <c r="R1646" i="1"/>
  <c r="J1672" i="1"/>
  <c r="K1672" i="1"/>
  <c r="L1672" i="1"/>
  <c r="M1672" i="1"/>
  <c r="N1672" i="1"/>
  <c r="O1672" i="1"/>
  <c r="P1672" i="1"/>
  <c r="Q1672" i="1"/>
  <c r="R1672" i="1"/>
  <c r="J1675" i="1"/>
  <c r="K1675" i="1"/>
  <c r="L1675" i="1"/>
  <c r="M1675" i="1"/>
  <c r="N1675" i="1"/>
  <c r="O1675" i="1"/>
  <c r="P1675" i="1"/>
  <c r="Q1675" i="1"/>
  <c r="R1675" i="1"/>
  <c r="J1687" i="1"/>
  <c r="K1687" i="1"/>
  <c r="L1687" i="1"/>
  <c r="M1687" i="1"/>
  <c r="N1687" i="1"/>
  <c r="O1687" i="1"/>
  <c r="P1687" i="1"/>
  <c r="Q1687" i="1"/>
  <c r="R1687" i="1"/>
  <c r="J1702" i="1"/>
  <c r="K1702" i="1"/>
  <c r="L1702" i="1"/>
  <c r="M1702" i="1"/>
  <c r="N1702" i="1"/>
  <c r="O1702" i="1"/>
  <c r="P1702" i="1"/>
  <c r="Q1702" i="1"/>
  <c r="R1702" i="1"/>
  <c r="J1841" i="1"/>
  <c r="K1841" i="1"/>
  <c r="L1841" i="1"/>
  <c r="M1841" i="1"/>
  <c r="N1841" i="1"/>
  <c r="O1841" i="1"/>
  <c r="P1841" i="1"/>
  <c r="Q1841" i="1"/>
  <c r="R1841" i="1"/>
  <c r="K1847" i="1"/>
  <c r="K1848" i="1"/>
  <c r="K1872" i="1"/>
  <c r="K1897" i="1"/>
  <c r="J1904" i="1"/>
  <c r="K1904" i="1"/>
  <c r="L1904" i="1"/>
  <c r="M1904" i="1"/>
  <c r="N1904" i="1"/>
  <c r="O1904" i="1"/>
  <c r="P1904" i="1"/>
  <c r="Q1904" i="1"/>
  <c r="R1904" i="1"/>
  <c r="J1906" i="1"/>
  <c r="K1906" i="1"/>
  <c r="L1906" i="1"/>
  <c r="M1906" i="1"/>
  <c r="N1906" i="1"/>
  <c r="O1906" i="1"/>
  <c r="P1906" i="1"/>
  <c r="Q1906" i="1"/>
  <c r="R1906" i="1"/>
  <c r="K1912" i="1"/>
  <c r="K1913" i="1"/>
  <c r="K1937" i="1"/>
  <c r="K1962" i="1"/>
  <c r="J2024" i="1"/>
  <c r="K2024" i="1"/>
  <c r="L2024" i="1"/>
  <c r="M2024" i="1"/>
  <c r="N2024" i="1"/>
  <c r="O2024" i="1"/>
  <c r="P2024" i="1"/>
  <c r="Q2024" i="1"/>
  <c r="R2024" i="1"/>
  <c r="J1969" i="1"/>
  <c r="K1969" i="1"/>
  <c r="L1969" i="1"/>
  <c r="M1969" i="1"/>
  <c r="N1969" i="1"/>
  <c r="O1969" i="1"/>
  <c r="P1969" i="1"/>
  <c r="Q1969" i="1"/>
  <c r="R1969" i="1"/>
  <c r="J1974" i="1"/>
  <c r="K1974" i="1"/>
  <c r="L1974" i="1"/>
  <c r="M1974" i="1"/>
  <c r="N1974" i="1"/>
  <c r="O1974" i="1"/>
  <c r="R1974" i="1"/>
  <c r="J1979" i="1"/>
  <c r="K1979" i="1"/>
  <c r="L1979" i="1"/>
  <c r="M1979" i="1"/>
  <c r="N1979" i="1"/>
  <c r="O1979" i="1"/>
  <c r="R1979" i="1"/>
  <c r="J1989" i="1"/>
  <c r="K1989" i="1"/>
  <c r="L1989" i="1"/>
  <c r="M1989" i="1"/>
  <c r="N1989" i="1"/>
  <c r="O1989" i="1"/>
  <c r="R1989" i="1"/>
  <c r="J1994" i="1"/>
  <c r="K1994" i="1"/>
  <c r="L1994" i="1"/>
  <c r="M1994" i="1"/>
  <c r="N1994" i="1"/>
  <c r="O1994" i="1"/>
  <c r="R1994" i="1"/>
  <c r="J1999" i="1"/>
  <c r="K1999" i="1"/>
  <c r="L1999" i="1"/>
  <c r="M1999" i="1"/>
  <c r="N1999" i="1"/>
  <c r="O1999" i="1"/>
  <c r="R1999" i="1"/>
  <c r="J2004" i="1"/>
  <c r="K2004" i="1"/>
  <c r="L2004" i="1"/>
  <c r="M2004" i="1"/>
  <c r="N2004" i="1"/>
  <c r="O2004" i="1"/>
  <c r="R2004" i="1"/>
  <c r="J2014" i="1"/>
  <c r="K2014" i="1"/>
  <c r="L2014" i="1"/>
  <c r="M2014" i="1"/>
  <c r="N2014" i="1"/>
  <c r="O2014" i="1"/>
  <c r="R2014" i="1"/>
  <c r="J2019" i="1"/>
  <c r="K2019" i="1"/>
  <c r="L2019" i="1"/>
  <c r="M2019" i="1"/>
  <c r="N2019" i="1"/>
  <c r="O2019" i="1"/>
  <c r="R2019" i="1"/>
  <c r="K122" i="19"/>
  <c r="Q2019" i="1" s="1"/>
  <c r="K121" i="19"/>
  <c r="Q2014" i="1" s="1"/>
  <c r="K119" i="19"/>
  <c r="Q2004" i="1" s="1"/>
  <c r="K118" i="19"/>
  <c r="Q1999" i="1" s="1"/>
  <c r="K117" i="19"/>
  <c r="Q1994" i="1" s="1"/>
  <c r="K116" i="19"/>
  <c r="Q1989" i="1" s="1"/>
  <c r="K114" i="19"/>
  <c r="Q1979" i="1" s="1"/>
  <c r="K113" i="19"/>
  <c r="Q1974" i="1" s="1"/>
  <c r="J122" i="19"/>
  <c r="P2019" i="1" s="1"/>
  <c r="J121" i="19"/>
  <c r="P2014" i="1" s="1"/>
  <c r="J119" i="19"/>
  <c r="P2004" i="1" s="1"/>
  <c r="J118" i="19"/>
  <c r="P1999" i="1" s="1"/>
  <c r="J117" i="19"/>
  <c r="P1994" i="1" s="1"/>
  <c r="J116" i="19"/>
  <c r="P1989" i="1" s="1"/>
  <c r="J114" i="19"/>
  <c r="P1979" i="1" s="1"/>
  <c r="J113" i="19"/>
  <c r="P1974" i="1" s="1"/>
  <c r="L111" i="19"/>
  <c r="R1962" i="1" s="1"/>
  <c r="K111" i="19"/>
  <c r="Q1962" i="1" s="1"/>
  <c r="J111" i="19"/>
  <c r="P1962" i="1" s="1"/>
  <c r="I111" i="19"/>
  <c r="H111" i="19"/>
  <c r="N1962" i="1" s="1"/>
  <c r="G111" i="19"/>
  <c r="M1962" i="1" s="1"/>
  <c r="F111" i="19"/>
  <c r="L1962" i="1" s="1"/>
  <c r="D111" i="19"/>
  <c r="J1962" i="1" s="1"/>
  <c r="L110" i="19"/>
  <c r="R1937" i="1" s="1"/>
  <c r="K110" i="19"/>
  <c r="Q1937" i="1" s="1"/>
  <c r="J110" i="19"/>
  <c r="P1937" i="1" s="1"/>
  <c r="I110" i="19"/>
  <c r="O1937" i="1" s="1"/>
  <c r="H110" i="19"/>
  <c r="N1937" i="1" s="1"/>
  <c r="G110" i="19"/>
  <c r="M1937" i="1" s="1"/>
  <c r="F110" i="19"/>
  <c r="L1937" i="1" s="1"/>
  <c r="D110" i="19"/>
  <c r="J1937" i="1" s="1"/>
  <c r="L109" i="19"/>
  <c r="R1936" i="1" s="1"/>
  <c r="K109" i="19"/>
  <c r="Q1936" i="1" s="1"/>
  <c r="J109" i="19"/>
  <c r="P1936" i="1" s="1"/>
  <c r="I109" i="19"/>
  <c r="O1936" i="1" s="1"/>
  <c r="H109" i="19"/>
  <c r="N1936" i="1" s="1"/>
  <c r="G109" i="19"/>
  <c r="M1936" i="1" s="1"/>
  <c r="F109" i="19"/>
  <c r="L1936" i="1" s="1"/>
  <c r="D109" i="19"/>
  <c r="J1936" i="1" s="1"/>
  <c r="L108" i="19"/>
  <c r="R1912" i="1" s="1"/>
  <c r="K108" i="19"/>
  <c r="Q1912" i="1" s="1"/>
  <c r="J108" i="19"/>
  <c r="P1912" i="1" s="1"/>
  <c r="I108" i="19"/>
  <c r="O1912" i="1" s="1"/>
  <c r="H108" i="19"/>
  <c r="N1912" i="1" s="1"/>
  <c r="G108" i="19"/>
  <c r="M1912" i="1" s="1"/>
  <c r="F108" i="19"/>
  <c r="L1912" i="1" s="1"/>
  <c r="D108" i="19"/>
  <c r="J1912" i="1" s="1"/>
  <c r="B108" i="19"/>
  <c r="B1912" i="1" s="1"/>
  <c r="B109" i="19"/>
  <c r="B1936" i="1" s="1"/>
  <c r="B110" i="19"/>
  <c r="B1937" i="1" s="1"/>
  <c r="B111" i="19"/>
  <c r="B1962" i="1" s="1"/>
  <c r="A109" i="19"/>
  <c r="A1936" i="1" s="1"/>
  <c r="A110" i="19"/>
  <c r="A1937" i="1" s="1"/>
  <c r="A111" i="19"/>
  <c r="A1962" i="1" s="1"/>
  <c r="A108" i="19"/>
  <c r="A1912" i="1" s="1"/>
  <c r="L104" i="19"/>
  <c r="R1897" i="1" s="1"/>
  <c r="K104" i="19"/>
  <c r="Q1897" i="1" s="1"/>
  <c r="J104" i="19"/>
  <c r="P1897" i="1" s="1"/>
  <c r="I104" i="19"/>
  <c r="O1897" i="1" s="1"/>
  <c r="H104" i="19"/>
  <c r="N1897" i="1" s="1"/>
  <c r="G104" i="19"/>
  <c r="M1897" i="1" s="1"/>
  <c r="F104" i="19"/>
  <c r="L1897" i="1" s="1"/>
  <c r="D104" i="19"/>
  <c r="J1897" i="1" s="1"/>
  <c r="L103" i="19"/>
  <c r="K103" i="19"/>
  <c r="J103" i="19"/>
  <c r="P1872" i="1" s="1"/>
  <c r="I103" i="19"/>
  <c r="O1872" i="1" s="1"/>
  <c r="H103" i="19"/>
  <c r="N1872" i="1" s="1"/>
  <c r="G103" i="19"/>
  <c r="M1872" i="1" s="1"/>
  <c r="F103" i="19"/>
  <c r="L1872" i="1" s="1"/>
  <c r="D103" i="19"/>
  <c r="J1872" i="1" s="1"/>
  <c r="L102" i="19"/>
  <c r="R1871" i="1" s="1"/>
  <c r="K102" i="19"/>
  <c r="Q1871" i="1" s="1"/>
  <c r="J102" i="19"/>
  <c r="P1871" i="1" s="1"/>
  <c r="I102" i="19"/>
  <c r="O1871" i="1" s="1"/>
  <c r="H102" i="19"/>
  <c r="N1871" i="1" s="1"/>
  <c r="G102" i="19"/>
  <c r="M1871" i="1" s="1"/>
  <c r="F102" i="19"/>
  <c r="L1871" i="1" s="1"/>
  <c r="D102" i="19"/>
  <c r="J1871" i="1" s="1"/>
  <c r="L101" i="19"/>
  <c r="R1847" i="1" s="1"/>
  <c r="K101" i="19"/>
  <c r="Q1847" i="1" s="1"/>
  <c r="J101" i="19"/>
  <c r="P1847" i="1" s="1"/>
  <c r="I101" i="19"/>
  <c r="O1847" i="1" s="1"/>
  <c r="H101" i="19"/>
  <c r="N1847" i="1" s="1"/>
  <c r="G101" i="19"/>
  <c r="M1847" i="1" s="1"/>
  <c r="F101" i="19"/>
  <c r="L1847" i="1" s="1"/>
  <c r="D101" i="19"/>
  <c r="J1847" i="1" s="1"/>
  <c r="B104" i="19"/>
  <c r="B1897" i="1" s="1"/>
  <c r="A104" i="19"/>
  <c r="A1897" i="1" s="1"/>
  <c r="B103" i="19"/>
  <c r="B1872" i="1" s="1"/>
  <c r="A103" i="19"/>
  <c r="A1872" i="1" s="1"/>
  <c r="B102" i="19"/>
  <c r="B1871" i="1" s="1"/>
  <c r="A102" i="19"/>
  <c r="A1871" i="1" s="1"/>
  <c r="B101" i="19"/>
  <c r="B1847" i="1" s="1"/>
  <c r="A101" i="19"/>
  <c r="A1847" i="1" s="1"/>
  <c r="G21" i="19"/>
  <c r="M234" i="1" s="1"/>
  <c r="G13" i="19"/>
  <c r="M162" i="1" s="1"/>
  <c r="G10" i="19"/>
  <c r="M148" i="1" s="1"/>
  <c r="C558" i="1"/>
  <c r="B558" i="1" s="1"/>
  <c r="C559" i="1"/>
  <c r="C560" i="1"/>
  <c r="P560" i="1" s="1"/>
  <c r="C561" i="1"/>
  <c r="C562" i="1"/>
  <c r="C563" i="1"/>
  <c r="O563" i="1" s="1"/>
  <c r="C564" i="1"/>
  <c r="C565" i="1"/>
  <c r="C566" i="1"/>
  <c r="A566" i="1" s="1"/>
  <c r="C567" i="1"/>
  <c r="C568" i="1"/>
  <c r="M568" i="1" s="1"/>
  <c r="C569" i="1"/>
  <c r="C570" i="1"/>
  <c r="C571" i="1"/>
  <c r="Q571" i="1" s="1"/>
  <c r="C572" i="1"/>
  <c r="K572" i="1" s="1"/>
  <c r="C573" i="1"/>
  <c r="C574" i="1"/>
  <c r="Q574" i="1" s="1"/>
  <c r="C575" i="1"/>
  <c r="C576" i="1"/>
  <c r="B576" i="1" s="1"/>
  <c r="C577" i="1"/>
  <c r="C578" i="1"/>
  <c r="M578" i="1" s="1"/>
  <c r="C579" i="1"/>
  <c r="B579" i="1" s="1"/>
  <c r="C580" i="1"/>
  <c r="C557" i="1"/>
  <c r="H60" i="15"/>
  <c r="H666" i="15" s="1"/>
  <c r="E672" i="15"/>
  <c r="F672" i="15"/>
  <c r="G672" i="15"/>
  <c r="H672" i="15"/>
  <c r="C66" i="15"/>
  <c r="C672" i="15" s="1"/>
  <c r="D66" i="15"/>
  <c r="D672" i="15" s="1"/>
  <c r="B66" i="15"/>
  <c r="B672" i="15" s="1"/>
  <c r="B695" i="15" s="1"/>
  <c r="D64" i="15"/>
  <c r="D670" i="15" s="1"/>
  <c r="C64" i="15"/>
  <c r="C670" i="15" s="1"/>
  <c r="B64" i="15"/>
  <c r="B670" i="15" s="1"/>
  <c r="C62" i="15"/>
  <c r="C668" i="15" s="1"/>
  <c r="C691" i="15" s="1"/>
  <c r="D62" i="15"/>
  <c r="D668" i="15" s="1"/>
  <c r="D691" i="15" s="1"/>
  <c r="H696" i="15"/>
  <c r="I696" i="15"/>
  <c r="H692" i="15"/>
  <c r="I692" i="15"/>
  <c r="H693" i="15"/>
  <c r="H694" i="15"/>
  <c r="I694" i="15"/>
  <c r="H695" i="15"/>
  <c r="I695" i="15"/>
  <c r="I690" i="15"/>
  <c r="H690" i="15"/>
  <c r="C61" i="15"/>
  <c r="C667" i="15" s="1"/>
  <c r="C690" i="15" s="1"/>
  <c r="D61" i="15"/>
  <c r="D667" i="15" s="1"/>
  <c r="D690" i="15" s="1"/>
  <c r="E61" i="15"/>
  <c r="E667" i="15" s="1"/>
  <c r="E690" i="15" s="1"/>
  <c r="F61" i="15"/>
  <c r="F667" i="15" s="1"/>
  <c r="F690" i="15" s="1"/>
  <c r="G61" i="15"/>
  <c r="G667" i="15" s="1"/>
  <c r="G690" i="15" s="1"/>
  <c r="H61" i="15"/>
  <c r="H667" i="15" s="1"/>
  <c r="E62" i="15"/>
  <c r="E668" i="15" s="1"/>
  <c r="E691" i="15" s="1"/>
  <c r="F62" i="15"/>
  <c r="F668" i="15" s="1"/>
  <c r="F691" i="15" s="1"/>
  <c r="G62" i="15"/>
  <c r="G668" i="15" s="1"/>
  <c r="G691" i="15" s="1"/>
  <c r="H62" i="15"/>
  <c r="H668" i="15" s="1"/>
  <c r="H691" i="15" s="1"/>
  <c r="C63" i="15"/>
  <c r="C669" i="15" s="1"/>
  <c r="C692" i="15" s="1"/>
  <c r="D63" i="15"/>
  <c r="D669" i="15" s="1"/>
  <c r="D692" i="15" s="1"/>
  <c r="E63" i="15"/>
  <c r="E669" i="15" s="1"/>
  <c r="E692" i="15" s="1"/>
  <c r="F63" i="15"/>
  <c r="F669" i="15" s="1"/>
  <c r="F692" i="15" s="1"/>
  <c r="G63" i="15"/>
  <c r="G669" i="15" s="1"/>
  <c r="G692" i="15" s="1"/>
  <c r="H63" i="15"/>
  <c r="H669" i="15" s="1"/>
  <c r="E64" i="15"/>
  <c r="E670" i="15" s="1"/>
  <c r="F64" i="15"/>
  <c r="F670" i="15" s="1"/>
  <c r="G64" i="15"/>
  <c r="G670" i="15" s="1"/>
  <c r="H64" i="15"/>
  <c r="H670" i="15" s="1"/>
  <c r="C65" i="15"/>
  <c r="C671" i="15" s="1"/>
  <c r="D65" i="15"/>
  <c r="D671" i="15" s="1"/>
  <c r="E65" i="15"/>
  <c r="E671" i="15" s="1"/>
  <c r="F65" i="15"/>
  <c r="F671" i="15" s="1"/>
  <c r="G65" i="15"/>
  <c r="G671" i="15" s="1"/>
  <c r="H65" i="15"/>
  <c r="H671" i="15" s="1"/>
  <c r="B65" i="15"/>
  <c r="B671" i="15" s="1"/>
  <c r="B63" i="15"/>
  <c r="B669" i="15" s="1"/>
  <c r="B692" i="15" s="1"/>
  <c r="B61" i="15"/>
  <c r="B667" i="15" s="1"/>
  <c r="B690" i="15" s="1"/>
  <c r="C1945" i="1"/>
  <c r="C1946" i="1"/>
  <c r="K1946" i="1" s="1"/>
  <c r="C1947" i="1"/>
  <c r="C1948" i="1"/>
  <c r="C1949" i="1"/>
  <c r="C1950" i="1"/>
  <c r="C1951" i="1"/>
  <c r="C1952" i="1"/>
  <c r="K1952" i="1" s="1"/>
  <c r="C1953" i="1"/>
  <c r="C1954" i="1"/>
  <c r="C1955" i="1"/>
  <c r="C1956" i="1"/>
  <c r="C1957" i="1"/>
  <c r="C1958" i="1"/>
  <c r="C1959" i="1"/>
  <c r="C1960" i="1"/>
  <c r="C1961" i="1"/>
  <c r="C1880" i="1"/>
  <c r="C1881" i="1"/>
  <c r="C1882" i="1"/>
  <c r="C1883" i="1"/>
  <c r="C1884" i="1"/>
  <c r="C1885" i="1"/>
  <c r="C1886" i="1"/>
  <c r="C1887" i="1"/>
  <c r="C1888" i="1"/>
  <c r="C1889" i="1"/>
  <c r="C1890" i="1"/>
  <c r="C1891" i="1"/>
  <c r="C1892" i="1"/>
  <c r="C1893" i="1"/>
  <c r="C1894" i="1"/>
  <c r="C1895" i="1"/>
  <c r="C1896" i="1"/>
  <c r="C1573" i="1"/>
  <c r="Q1573" i="1" s="1"/>
  <c r="C1569" i="1"/>
  <c r="C723" i="1"/>
  <c r="C724" i="1"/>
  <c r="R724" i="1" s="1"/>
  <c r="C725" i="1"/>
  <c r="C726" i="1"/>
  <c r="A726" i="1" s="1"/>
  <c r="C727" i="1"/>
  <c r="J727" i="1" s="1"/>
  <c r="C728" i="1"/>
  <c r="C729" i="1"/>
  <c r="M729" i="1" s="1"/>
  <c r="C730" i="1"/>
  <c r="P730" i="1" s="1"/>
  <c r="C731" i="1"/>
  <c r="K731" i="1" s="1"/>
  <c r="C732" i="1"/>
  <c r="C733" i="1"/>
  <c r="Q733" i="1" s="1"/>
  <c r="C734" i="1"/>
  <c r="C735" i="1"/>
  <c r="B735" i="1" s="1"/>
  <c r="C736" i="1"/>
  <c r="P736" i="1" s="1"/>
  <c r="C737" i="1"/>
  <c r="C738" i="1"/>
  <c r="C739" i="1"/>
  <c r="C740" i="1"/>
  <c r="L740" i="1" s="1"/>
  <c r="C741" i="1"/>
  <c r="K741" i="1" s="1"/>
  <c r="C742" i="1"/>
  <c r="P742" i="1" s="1"/>
  <c r="C743" i="1"/>
  <c r="C744" i="1"/>
  <c r="M744" i="1" s="1"/>
  <c r="C745" i="1"/>
  <c r="C746" i="1"/>
  <c r="M746" i="1" s="1"/>
  <c r="C747" i="1"/>
  <c r="P747" i="1" s="1"/>
  <c r="C748" i="1"/>
  <c r="J748" i="1" s="1"/>
  <c r="C749" i="1"/>
  <c r="C750" i="1"/>
  <c r="N750" i="1" s="1"/>
  <c r="C751" i="1"/>
  <c r="C752" i="1"/>
  <c r="M752" i="1" s="1"/>
  <c r="C753" i="1"/>
  <c r="M753" i="1" s="1"/>
  <c r="C754" i="1"/>
  <c r="C755" i="1"/>
  <c r="C756" i="1"/>
  <c r="C757" i="1"/>
  <c r="L757" i="1" s="1"/>
  <c r="C758" i="1"/>
  <c r="K758" i="1" s="1"/>
  <c r="C759" i="1"/>
  <c r="J759" i="1" s="1"/>
  <c r="C760" i="1"/>
  <c r="M760" i="1" s="1"/>
  <c r="C761" i="1"/>
  <c r="C762" i="1"/>
  <c r="J762" i="1" s="1"/>
  <c r="C763" i="1"/>
  <c r="A763" i="1" s="1"/>
  <c r="C764" i="1"/>
  <c r="P764" i="1" s="1"/>
  <c r="C765" i="1"/>
  <c r="Q765" i="1" s="1"/>
  <c r="C766" i="1"/>
  <c r="A766" i="1" s="1"/>
  <c r="C767" i="1"/>
  <c r="N767" i="1" s="1"/>
  <c r="C768" i="1"/>
  <c r="R768" i="1" s="1"/>
  <c r="C769" i="1"/>
  <c r="O769" i="1" s="1"/>
  <c r="C770" i="1"/>
  <c r="C771" i="1"/>
  <c r="N771" i="1" s="1"/>
  <c r="C772" i="1"/>
  <c r="R772" i="1" s="1"/>
  <c r="C773" i="1"/>
  <c r="O773" i="1" s="1"/>
  <c r="C774" i="1"/>
  <c r="R774" i="1" s="1"/>
  <c r="C775" i="1"/>
  <c r="C776" i="1"/>
  <c r="R776" i="1" s="1"/>
  <c r="C777" i="1"/>
  <c r="Q777" i="1" s="1"/>
  <c r="C778" i="1"/>
  <c r="P778" i="1" s="1"/>
  <c r="C779" i="1"/>
  <c r="O779" i="1" s="1"/>
  <c r="C780" i="1"/>
  <c r="J780" i="1" s="1"/>
  <c r="C781" i="1"/>
  <c r="C782" i="1"/>
  <c r="A782" i="1" s="1"/>
  <c r="C783" i="1"/>
  <c r="C784" i="1"/>
  <c r="L784" i="1" s="1"/>
  <c r="C785" i="1"/>
  <c r="K785" i="1" s="1"/>
  <c r="C786" i="1"/>
  <c r="B786" i="1" s="1"/>
  <c r="C787" i="1"/>
  <c r="C788" i="1"/>
  <c r="C789" i="1"/>
  <c r="C790" i="1"/>
  <c r="B790" i="1" s="1"/>
  <c r="C791" i="1"/>
  <c r="K791" i="1" s="1"/>
  <c r="C792" i="1"/>
  <c r="J792" i="1" s="1"/>
  <c r="C793" i="1"/>
  <c r="P793" i="1" s="1"/>
  <c r="C794" i="1"/>
  <c r="A794" i="1" s="1"/>
  <c r="C795" i="1"/>
  <c r="B795" i="1" s="1"/>
  <c r="C796" i="1"/>
  <c r="B796" i="1" s="1"/>
  <c r="C797" i="1"/>
  <c r="N797" i="1" s="1"/>
  <c r="C798" i="1"/>
  <c r="L798" i="1" s="1"/>
  <c r="C799" i="1"/>
  <c r="C800" i="1"/>
  <c r="C801" i="1"/>
  <c r="C802" i="1"/>
  <c r="C803" i="1"/>
  <c r="J803" i="1" s="1"/>
  <c r="C804" i="1"/>
  <c r="B804" i="1" s="1"/>
  <c r="C805" i="1"/>
  <c r="N805" i="1" s="1"/>
  <c r="C806" i="1"/>
  <c r="M806" i="1" s="1"/>
  <c r="C807" i="1"/>
  <c r="C808" i="1"/>
  <c r="A808" i="1" s="1"/>
  <c r="C809" i="1"/>
  <c r="A809" i="1" s="1"/>
  <c r="C810" i="1"/>
  <c r="P810" i="1" s="1"/>
  <c r="C811" i="1"/>
  <c r="Q811" i="1" s="1"/>
  <c r="C812" i="1"/>
  <c r="R812" i="1" s="1"/>
  <c r="C813" i="1"/>
  <c r="C814" i="1"/>
  <c r="C815" i="1"/>
  <c r="C816" i="1"/>
  <c r="P816" i="1" s="1"/>
  <c r="C817" i="1"/>
  <c r="A817" i="1" s="1"/>
  <c r="C818" i="1"/>
  <c r="P818" i="1" s="1"/>
  <c r="C819" i="1"/>
  <c r="C820" i="1"/>
  <c r="B820" i="1" s="1"/>
  <c r="C821" i="1"/>
  <c r="R821" i="1" s="1"/>
  <c r="C822" i="1"/>
  <c r="P822" i="1" s="1"/>
  <c r="C823" i="1"/>
  <c r="R823" i="1" s="1"/>
  <c r="C824" i="1"/>
  <c r="Q824" i="1" s="1"/>
  <c r="C825" i="1"/>
  <c r="A825" i="1" s="1"/>
  <c r="C826" i="1"/>
  <c r="P826" i="1" s="1"/>
  <c r="C827" i="1"/>
  <c r="C828" i="1"/>
  <c r="C829" i="1"/>
  <c r="M829" i="1" s="1"/>
  <c r="C830" i="1"/>
  <c r="Q830" i="1" s="1"/>
  <c r="C831" i="1"/>
  <c r="J831" i="1" s="1"/>
  <c r="C832" i="1"/>
  <c r="N832" i="1" s="1"/>
  <c r="C833" i="1"/>
  <c r="C834" i="1"/>
  <c r="C835" i="1"/>
  <c r="O835" i="1" s="1"/>
  <c r="C836" i="1"/>
  <c r="Q836" i="1" s="1"/>
  <c r="C837" i="1"/>
  <c r="M837" i="1" s="1"/>
  <c r="C838" i="1"/>
  <c r="A838" i="1" s="1"/>
  <c r="C839" i="1"/>
  <c r="C840" i="1"/>
  <c r="C841" i="1"/>
  <c r="O841" i="1" s="1"/>
  <c r="C842" i="1"/>
  <c r="C843" i="1"/>
  <c r="B843" i="1" s="1"/>
  <c r="C844" i="1"/>
  <c r="C845" i="1"/>
  <c r="O845" i="1" s="1"/>
  <c r="C846" i="1"/>
  <c r="K846" i="1" s="1"/>
  <c r="C847" i="1"/>
  <c r="M847" i="1" s="1"/>
  <c r="C848" i="1"/>
  <c r="M848" i="1" s="1"/>
  <c r="C849" i="1"/>
  <c r="C850" i="1"/>
  <c r="J850" i="1" s="1"/>
  <c r="C851" i="1"/>
  <c r="C852" i="1"/>
  <c r="C853" i="1"/>
  <c r="C854" i="1"/>
  <c r="C855" i="1"/>
  <c r="J855" i="1" s="1"/>
  <c r="C856" i="1"/>
  <c r="J856" i="1" s="1"/>
  <c r="C857" i="1"/>
  <c r="O857" i="1" s="1"/>
  <c r="C858" i="1"/>
  <c r="R858" i="1" s="1"/>
  <c r="C1428" i="1"/>
  <c r="J1428" i="1" s="1"/>
  <c r="C1429" i="1"/>
  <c r="C1430" i="1"/>
  <c r="C1431" i="1"/>
  <c r="K1431" i="1" s="1"/>
  <c r="C1432" i="1"/>
  <c r="J1432" i="1" s="1"/>
  <c r="C1433" i="1"/>
  <c r="A1433" i="1" s="1"/>
  <c r="C1434" i="1"/>
  <c r="K1434" i="1" s="1"/>
  <c r="C1435" i="1"/>
  <c r="O1435" i="1" s="1"/>
  <c r="C1436" i="1"/>
  <c r="K1436" i="1" s="1"/>
  <c r="C1437" i="1"/>
  <c r="M1437" i="1" s="1"/>
  <c r="C1438" i="1"/>
  <c r="L1438" i="1" s="1"/>
  <c r="C1439" i="1"/>
  <c r="J1439" i="1" s="1"/>
  <c r="C1440" i="1"/>
  <c r="C1441" i="1"/>
  <c r="L1441" i="1" s="1"/>
  <c r="C1442" i="1"/>
  <c r="Q1442" i="1" s="1"/>
  <c r="C1443" i="1"/>
  <c r="A1443" i="1" s="1"/>
  <c r="C1444" i="1"/>
  <c r="P1444" i="1" s="1"/>
  <c r="C1445" i="1"/>
  <c r="N1445" i="1" s="1"/>
  <c r="C1446" i="1"/>
  <c r="B1446" i="1" s="1"/>
  <c r="C1447" i="1"/>
  <c r="J1447" i="1" s="1"/>
  <c r="C1448" i="1"/>
  <c r="Q1448" i="1" s="1"/>
  <c r="C1449" i="1"/>
  <c r="A1449" i="1" s="1"/>
  <c r="C1450" i="1"/>
  <c r="L1450" i="1" s="1"/>
  <c r="C1451" i="1"/>
  <c r="R1451" i="1" s="1"/>
  <c r="C1452" i="1"/>
  <c r="C1453" i="1"/>
  <c r="C1454" i="1"/>
  <c r="C1455" i="1"/>
  <c r="B1455" i="1" s="1"/>
  <c r="C1456" i="1"/>
  <c r="N1456" i="1" s="1"/>
  <c r="C1457" i="1"/>
  <c r="C1458" i="1"/>
  <c r="C1459" i="1"/>
  <c r="C1460" i="1"/>
  <c r="R1460" i="1" s="1"/>
  <c r="C1461" i="1"/>
  <c r="N1461" i="1" s="1"/>
  <c r="C1462" i="1"/>
  <c r="P1462" i="1" s="1"/>
  <c r="C1463" i="1"/>
  <c r="M1463" i="1" s="1"/>
  <c r="C1464" i="1"/>
  <c r="Q1464" i="1" s="1"/>
  <c r="C1465" i="1"/>
  <c r="L1465" i="1" s="1"/>
  <c r="C1466" i="1"/>
  <c r="Q1466" i="1" s="1"/>
  <c r="C1467" i="1"/>
  <c r="M1467" i="1" s="1"/>
  <c r="C1468" i="1"/>
  <c r="C1469" i="1"/>
  <c r="C1470" i="1"/>
  <c r="C1471" i="1"/>
  <c r="K1471" i="1" s="1"/>
  <c r="C1472" i="1"/>
  <c r="R1472" i="1" s="1"/>
  <c r="C1473" i="1"/>
  <c r="B1473" i="1" s="1"/>
  <c r="C1474" i="1"/>
  <c r="N1474" i="1" s="1"/>
  <c r="C1475" i="1"/>
  <c r="L1475" i="1" s="1"/>
  <c r="C1476" i="1"/>
  <c r="M1476" i="1" s="1"/>
  <c r="C1477" i="1"/>
  <c r="C1478" i="1"/>
  <c r="M1478" i="1" s="1"/>
  <c r="C1479" i="1"/>
  <c r="L1479" i="1" s="1"/>
  <c r="C1480" i="1"/>
  <c r="L1480" i="1" s="1"/>
  <c r="C1481" i="1"/>
  <c r="P1481" i="1" s="1"/>
  <c r="C1482" i="1"/>
  <c r="C1483" i="1"/>
  <c r="L1483" i="1" s="1"/>
  <c r="C1484" i="1"/>
  <c r="C1485" i="1"/>
  <c r="C1486" i="1"/>
  <c r="K1486" i="1" s="1"/>
  <c r="C1487" i="1"/>
  <c r="O1487" i="1" s="1"/>
  <c r="C1488" i="1"/>
  <c r="N1488" i="1" s="1"/>
  <c r="C1489" i="1"/>
  <c r="J1489" i="1" s="1"/>
  <c r="C1490" i="1"/>
  <c r="C1491" i="1"/>
  <c r="O1491" i="1" s="1"/>
  <c r="C1492" i="1"/>
  <c r="B1492" i="1" s="1"/>
  <c r="C1493" i="1"/>
  <c r="C1494" i="1"/>
  <c r="C1495" i="1"/>
  <c r="O1495" i="1" s="1"/>
  <c r="C1496" i="1"/>
  <c r="O1496" i="1" s="1"/>
  <c r="C1497" i="1"/>
  <c r="C1498" i="1"/>
  <c r="J1498" i="1" s="1"/>
  <c r="C1499" i="1"/>
  <c r="B1499" i="1" s="1"/>
  <c r="C1500" i="1"/>
  <c r="O1500" i="1" s="1"/>
  <c r="C1501" i="1"/>
  <c r="J1501" i="1" s="1"/>
  <c r="C1502" i="1"/>
  <c r="M1502" i="1" s="1"/>
  <c r="C1503" i="1"/>
  <c r="K1503" i="1" s="1"/>
  <c r="C1504" i="1"/>
  <c r="P1504" i="1" s="1"/>
  <c r="C1505" i="1"/>
  <c r="J1505" i="1" s="1"/>
  <c r="C1506" i="1"/>
  <c r="L1506" i="1" s="1"/>
  <c r="C1507" i="1"/>
  <c r="L1507" i="1" s="1"/>
  <c r="C1508" i="1"/>
  <c r="J1508" i="1" s="1"/>
  <c r="C1509" i="1"/>
  <c r="N1509" i="1" s="1"/>
  <c r="C1510" i="1"/>
  <c r="C1511" i="1"/>
  <c r="B1511" i="1" s="1"/>
  <c r="C1512" i="1"/>
  <c r="C1513" i="1"/>
  <c r="R1513" i="1" s="1"/>
  <c r="C1514" i="1"/>
  <c r="C1515" i="1"/>
  <c r="Q1515" i="1" s="1"/>
  <c r="C1516" i="1"/>
  <c r="O1516" i="1" s="1"/>
  <c r="C1517" i="1"/>
  <c r="Q1517" i="1" s="1"/>
  <c r="C1518" i="1"/>
  <c r="M1518" i="1" s="1"/>
  <c r="C1519" i="1"/>
  <c r="J1519" i="1" s="1"/>
  <c r="C1520" i="1"/>
  <c r="K1520" i="1" s="1"/>
  <c r="C1521" i="1"/>
  <c r="B1521" i="1" s="1"/>
  <c r="C1522" i="1"/>
  <c r="C1523" i="1"/>
  <c r="A1523" i="1" s="1"/>
  <c r="C1524" i="1"/>
  <c r="R1524" i="1" s="1"/>
  <c r="C1525" i="1"/>
  <c r="C1526" i="1"/>
  <c r="P1526" i="1" s="1"/>
  <c r="C1527" i="1"/>
  <c r="L1527" i="1" s="1"/>
  <c r="C1528" i="1"/>
  <c r="B1528" i="1" s="1"/>
  <c r="C1529" i="1"/>
  <c r="B1529" i="1" s="1"/>
  <c r="C1530" i="1"/>
  <c r="N1530" i="1" s="1"/>
  <c r="C1531" i="1"/>
  <c r="C1532" i="1"/>
  <c r="C1533" i="1"/>
  <c r="C1534" i="1"/>
  <c r="C1535" i="1"/>
  <c r="N1535" i="1" s="1"/>
  <c r="C1536" i="1"/>
  <c r="C1537" i="1"/>
  <c r="C1538" i="1"/>
  <c r="C1539" i="1"/>
  <c r="J1539" i="1" s="1"/>
  <c r="C1540" i="1"/>
  <c r="C1541" i="1"/>
  <c r="C1542" i="1"/>
  <c r="C1543" i="1"/>
  <c r="R1543" i="1" s="1"/>
  <c r="C1544" i="1"/>
  <c r="J1544" i="1" s="1"/>
  <c r="C1545" i="1"/>
  <c r="R1545" i="1" s="1"/>
  <c r="C1546" i="1"/>
  <c r="J1546" i="1" s="1"/>
  <c r="C1547" i="1"/>
  <c r="A1547" i="1" s="1"/>
  <c r="C1548" i="1"/>
  <c r="Q1548" i="1" s="1"/>
  <c r="C1549" i="1"/>
  <c r="B1549" i="1" s="1"/>
  <c r="C1550" i="1"/>
  <c r="C1551" i="1"/>
  <c r="L1551" i="1" s="1"/>
  <c r="C1552" i="1"/>
  <c r="C1553" i="1"/>
  <c r="O1553" i="1" s="1"/>
  <c r="C1554" i="1"/>
  <c r="M1554" i="1" s="1"/>
  <c r="C1555" i="1"/>
  <c r="N1555" i="1" s="1"/>
  <c r="C1556" i="1"/>
  <c r="B1556" i="1" s="1"/>
  <c r="C1557" i="1"/>
  <c r="C1558" i="1"/>
  <c r="R1558" i="1" s="1"/>
  <c r="C1559" i="1"/>
  <c r="C1560" i="1"/>
  <c r="L1560" i="1" s="1"/>
  <c r="C1561" i="1"/>
  <c r="K1561" i="1" s="1"/>
  <c r="C1562" i="1"/>
  <c r="P1562" i="1" s="1"/>
  <c r="C1563" i="1"/>
  <c r="C1564" i="1"/>
  <c r="C597" i="1"/>
  <c r="N597" i="1" s="1"/>
  <c r="C598" i="1"/>
  <c r="C599" i="1"/>
  <c r="O599" i="1" s="1"/>
  <c r="C600" i="1"/>
  <c r="B600" i="1" s="1"/>
  <c r="C601" i="1"/>
  <c r="M601" i="1" s="1"/>
  <c r="C602" i="1"/>
  <c r="B602" i="1" s="1"/>
  <c r="C603" i="1"/>
  <c r="L603" i="1" s="1"/>
  <c r="C604" i="1"/>
  <c r="N604" i="1" s="1"/>
  <c r="C605" i="1"/>
  <c r="R605" i="1" s="1"/>
  <c r="C606" i="1"/>
  <c r="C607" i="1"/>
  <c r="C608" i="1"/>
  <c r="C609" i="1"/>
  <c r="C610" i="1"/>
  <c r="C611" i="1"/>
  <c r="L611" i="1" s="1"/>
  <c r="C612" i="1"/>
  <c r="C613" i="1"/>
  <c r="J613" i="1" s="1"/>
  <c r="C614" i="1"/>
  <c r="C615" i="1"/>
  <c r="A615" i="1" s="1"/>
  <c r="C616" i="1"/>
  <c r="K616" i="1" s="1"/>
  <c r="C617" i="1"/>
  <c r="C618" i="1"/>
  <c r="P618" i="1" s="1"/>
  <c r="C619" i="1"/>
  <c r="C620" i="1"/>
  <c r="K620" i="1" s="1"/>
  <c r="C621" i="1"/>
  <c r="L621" i="1" s="1"/>
  <c r="C622" i="1"/>
  <c r="C623" i="1"/>
  <c r="C624" i="1"/>
  <c r="M624" i="1" s="1"/>
  <c r="C625" i="1"/>
  <c r="N625" i="1" s="1"/>
  <c r="C626" i="1"/>
  <c r="P626" i="1" s="1"/>
  <c r="C627" i="1"/>
  <c r="N627" i="1" s="1"/>
  <c r="C628" i="1"/>
  <c r="C629" i="1"/>
  <c r="L629" i="1" s="1"/>
  <c r="C630" i="1"/>
  <c r="G152" i="13"/>
  <c r="G139" i="13"/>
  <c r="C583" i="1"/>
  <c r="C584" i="1"/>
  <c r="A584" i="1" s="1"/>
  <c r="C585" i="1"/>
  <c r="N585" i="1" s="1"/>
  <c r="C586" i="1"/>
  <c r="A586" i="1" s="1"/>
  <c r="C587" i="1"/>
  <c r="B587" i="1" s="1"/>
  <c r="C588" i="1"/>
  <c r="C589" i="1"/>
  <c r="L589" i="1" s="1"/>
  <c r="C590" i="1"/>
  <c r="C591" i="1"/>
  <c r="C592" i="1"/>
  <c r="L592" i="1" s="1"/>
  <c r="C593" i="1"/>
  <c r="C594" i="1"/>
  <c r="C595" i="1"/>
  <c r="K595" i="1" s="1"/>
  <c r="C596" i="1"/>
  <c r="C582" i="1"/>
  <c r="P582" i="1" s="1"/>
  <c r="C384" i="1"/>
  <c r="C385" i="1"/>
  <c r="C386" i="1"/>
  <c r="C387" i="1"/>
  <c r="C388" i="1"/>
  <c r="C389" i="1"/>
  <c r="C390" i="1"/>
  <c r="C391" i="1"/>
  <c r="C392" i="1"/>
  <c r="C393" i="1"/>
  <c r="C394" i="1"/>
  <c r="C395" i="1"/>
  <c r="C396" i="1"/>
  <c r="C397" i="1"/>
  <c r="C382" i="1"/>
  <c r="R382" i="1" s="1"/>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C173" i="1"/>
  <c r="L173" i="1" s="1"/>
  <c r="C172" i="1"/>
  <c r="B172" i="1" s="1"/>
  <c r="C171" i="1"/>
  <c r="C170" i="1"/>
  <c r="C169" i="1"/>
  <c r="C168" i="1"/>
  <c r="K168" i="1" s="1"/>
  <c r="C167" i="1"/>
  <c r="A167" i="1" s="1"/>
  <c r="C166" i="1"/>
  <c r="C165" i="1"/>
  <c r="O165" i="1" s="1"/>
  <c r="C164" i="1"/>
  <c r="A164" i="1" s="1"/>
  <c r="C1677" i="1"/>
  <c r="A1677" i="1" s="1"/>
  <c r="C1678" i="1"/>
  <c r="P1678" i="1" s="1"/>
  <c r="C1679" i="1"/>
  <c r="M1679" i="1" s="1"/>
  <c r="C1680" i="1"/>
  <c r="R1680" i="1" s="1"/>
  <c r="C1681" i="1"/>
  <c r="O1681" i="1" s="1"/>
  <c r="C1682" i="1"/>
  <c r="A1682" i="1" s="1"/>
  <c r="C1683" i="1"/>
  <c r="L1683" i="1" s="1"/>
  <c r="C1684" i="1"/>
  <c r="C1685" i="1"/>
  <c r="P1685" i="1" s="1"/>
  <c r="C1686" i="1"/>
  <c r="K1686" i="1" s="1"/>
  <c r="C1676" i="1"/>
  <c r="O1676" i="1" s="1"/>
  <c r="P1374" i="1"/>
  <c r="Q1374" i="1"/>
  <c r="J1374" i="1"/>
  <c r="R1374" i="1"/>
  <c r="P1358" i="1"/>
  <c r="G408" i="15"/>
  <c r="B673" i="15" s="1"/>
  <c r="B674" i="15"/>
  <c r="B661" i="15"/>
  <c r="B677" i="15" s="1"/>
  <c r="C60" i="15"/>
  <c r="C666" i="15" s="1"/>
  <c r="H408" i="15"/>
  <c r="C673" i="15" s="1"/>
  <c r="C465" i="15"/>
  <c r="C674" i="15" s="1"/>
  <c r="C598" i="15"/>
  <c r="C675" i="15" s="1"/>
  <c r="C630" i="15"/>
  <c r="C676" i="15" s="1"/>
  <c r="C696" i="15" s="1"/>
  <c r="C661" i="15"/>
  <c r="C677" i="15" s="1"/>
  <c r="D60" i="15"/>
  <c r="D666" i="15" s="1"/>
  <c r="I408" i="15"/>
  <c r="D673" i="15" s="1"/>
  <c r="D465" i="15"/>
  <c r="D674" i="15" s="1"/>
  <c r="D598" i="15"/>
  <c r="D675" i="15" s="1"/>
  <c r="D630" i="15"/>
  <c r="D676" i="15" s="1"/>
  <c r="D661" i="15"/>
  <c r="D677" i="15" s="1"/>
  <c r="E60" i="15"/>
  <c r="E666" i="15" s="1"/>
  <c r="J465" i="15"/>
  <c r="E674" i="15" s="1"/>
  <c r="E598" i="15"/>
  <c r="E675" i="15" s="1"/>
  <c r="E694" i="15" s="1"/>
  <c r="E630" i="15"/>
  <c r="E676" i="15" s="1"/>
  <c r="E661" i="15"/>
  <c r="E677" i="15" s="1"/>
  <c r="E695" i="15" s="1"/>
  <c r="F60" i="15"/>
  <c r="F666" i="15" s="1"/>
  <c r="K465" i="15"/>
  <c r="F674" i="15" s="1"/>
  <c r="F598" i="15"/>
  <c r="F675" i="15" s="1"/>
  <c r="F694" i="15" s="1"/>
  <c r="F630" i="15"/>
  <c r="F676" i="15" s="1"/>
  <c r="F661" i="15"/>
  <c r="F677" i="15" s="1"/>
  <c r="F695" i="15" s="1"/>
  <c r="G60" i="15"/>
  <c r="G666" i="15" s="1"/>
  <c r="L465" i="15"/>
  <c r="G674" i="15" s="1"/>
  <c r="G598" i="15"/>
  <c r="G675" i="15" s="1"/>
  <c r="G630" i="15"/>
  <c r="G676" i="15" s="1"/>
  <c r="G661" i="15"/>
  <c r="G677" i="15" s="1"/>
  <c r="G695" i="15" s="1"/>
  <c r="B682" i="15"/>
  <c r="B683" i="15" s="1"/>
  <c r="C682" i="15"/>
  <c r="C683" i="15" s="1"/>
  <c r="D683" i="15"/>
  <c r="E683" i="15"/>
  <c r="F682" i="15"/>
  <c r="F683" i="15" s="1"/>
  <c r="G683" i="15"/>
  <c r="H682" i="15"/>
  <c r="H683" i="15" s="1"/>
  <c r="I683" i="15"/>
  <c r="J682" i="15"/>
  <c r="J683" i="15" s="1"/>
  <c r="K683" i="15"/>
  <c r="L683" i="15"/>
  <c r="M683" i="15"/>
  <c r="N683" i="15"/>
  <c r="O683" i="15"/>
  <c r="P683" i="15"/>
  <c r="Q682" i="15"/>
  <c r="Q683" i="15" s="1"/>
  <c r="R683" i="15"/>
  <c r="S683" i="15"/>
  <c r="T683" i="15"/>
  <c r="W682" i="15"/>
  <c r="W683" i="15" s="1"/>
  <c r="X682" i="15"/>
  <c r="X683" i="15" s="1"/>
  <c r="Y682" i="15"/>
  <c r="Y683" i="15" s="1"/>
  <c r="Z683" i="15"/>
  <c r="AA682" i="15"/>
  <c r="AA683" i="15" s="1"/>
  <c r="AD683" i="15"/>
  <c r="AE683" i="15"/>
  <c r="AH682" i="15"/>
  <c r="AH683" i="15" s="1"/>
  <c r="AI682" i="15"/>
  <c r="AI683" i="15" s="1"/>
  <c r="AJ682" i="15"/>
  <c r="AJ683" i="15" s="1"/>
  <c r="C1976" i="1"/>
  <c r="B1976" i="1" s="1"/>
  <c r="C1977" i="1"/>
  <c r="C1978" i="1"/>
  <c r="M1978" i="1" s="1"/>
  <c r="C1975" i="1"/>
  <c r="B1975" i="1" s="1"/>
  <c r="C1981" i="1"/>
  <c r="N1981" i="1" s="1"/>
  <c r="C1982" i="1"/>
  <c r="L1982" i="1" s="1"/>
  <c r="C1983" i="1"/>
  <c r="C1980" i="1"/>
  <c r="C1991" i="1"/>
  <c r="M1991" i="1" s="1"/>
  <c r="C1992" i="1"/>
  <c r="M1992" i="1" s="1"/>
  <c r="C1993" i="1"/>
  <c r="L1993" i="1" s="1"/>
  <c r="C1990" i="1"/>
  <c r="A1990" i="1" s="1"/>
  <c r="C1996" i="1"/>
  <c r="C1997" i="1"/>
  <c r="N1997" i="1" s="1"/>
  <c r="C1998" i="1"/>
  <c r="J1998" i="1" s="1"/>
  <c r="C1995" i="1"/>
  <c r="B1995" i="1" s="1"/>
  <c r="C2001" i="1"/>
  <c r="O2001" i="1" s="1"/>
  <c r="C2002" i="1"/>
  <c r="C2003" i="1"/>
  <c r="B2003" i="1" s="1"/>
  <c r="C2000" i="1"/>
  <c r="O2000" i="1" s="1"/>
  <c r="C2006" i="1"/>
  <c r="R2006" i="1" s="1"/>
  <c r="C2007" i="1"/>
  <c r="O2007" i="1" s="1"/>
  <c r="C2008" i="1"/>
  <c r="B2008" i="1" s="1"/>
  <c r="C2005" i="1"/>
  <c r="C2016" i="1"/>
  <c r="J2016" i="1" s="1"/>
  <c r="C2017" i="1"/>
  <c r="C2018" i="1"/>
  <c r="O2018" i="1" s="1"/>
  <c r="C2015" i="1"/>
  <c r="B2015" i="1" s="1"/>
  <c r="C2020" i="1"/>
  <c r="C2021" i="1"/>
  <c r="A2021" i="1" s="1"/>
  <c r="C2022" i="1"/>
  <c r="K2022" i="1" s="1"/>
  <c r="C2023" i="1"/>
  <c r="C1970" i="1"/>
  <c r="J1970" i="1" s="1"/>
  <c r="C1971" i="1"/>
  <c r="K1971" i="1" s="1"/>
  <c r="C1972" i="1"/>
  <c r="C1973" i="1"/>
  <c r="P1973" i="1" s="1"/>
  <c r="B10" i="18"/>
  <c r="F47" i="8" s="1"/>
  <c r="B18" i="18"/>
  <c r="B19" i="18"/>
  <c r="F68" i="8" s="1"/>
  <c r="B11" i="18"/>
  <c r="F54" i="8" s="1"/>
  <c r="B36" i="18"/>
  <c r="F175" i="8" s="1"/>
  <c r="B7" i="18"/>
  <c r="F34" i="8" s="1"/>
  <c r="B5" i="18"/>
  <c r="F9" i="8" s="1"/>
  <c r="B56" i="18"/>
  <c r="I48" i="19" s="1"/>
  <c r="O528" i="1" s="1"/>
  <c r="B55" i="18"/>
  <c r="I89" i="19" s="1"/>
  <c r="B51" i="18"/>
  <c r="F222" i="8" s="1"/>
  <c r="B50" i="18"/>
  <c r="B49" i="18"/>
  <c r="F218" i="8" s="1"/>
  <c r="B47" i="18"/>
  <c r="F217" i="8" s="1"/>
  <c r="B46" i="18"/>
  <c r="F216" i="8" s="1"/>
  <c r="B45" i="18"/>
  <c r="F214" i="8" s="1"/>
  <c r="B44" i="18"/>
  <c r="F212" i="8" s="1"/>
  <c r="B43" i="18"/>
  <c r="F210" i="8" s="1"/>
  <c r="B42" i="18"/>
  <c r="F209" i="8" s="1"/>
  <c r="B41" i="18"/>
  <c r="F192" i="8" s="1"/>
  <c r="B40" i="18"/>
  <c r="F183" i="8" s="1"/>
  <c r="B39" i="18"/>
  <c r="F181" i="8" s="1"/>
  <c r="F180" i="8"/>
  <c r="B38" i="18"/>
  <c r="F179" i="8" s="1"/>
  <c r="B37" i="18"/>
  <c r="F182" i="8" s="1"/>
  <c r="B35" i="18"/>
  <c r="B34" i="18"/>
  <c r="F137" i="8" s="1"/>
  <c r="B33" i="18"/>
  <c r="F141" i="8" s="1"/>
  <c r="B32" i="18"/>
  <c r="F133" i="8" s="1"/>
  <c r="B31" i="18"/>
  <c r="F130" i="8" s="1"/>
  <c r="B30" i="18"/>
  <c r="F147" i="8" s="1"/>
  <c r="B29" i="18"/>
  <c r="F146" i="8" s="1"/>
  <c r="B28" i="18"/>
  <c r="F117" i="8" s="1"/>
  <c r="B27" i="18"/>
  <c r="B26" i="18"/>
  <c r="B21" i="18"/>
  <c r="B20" i="18"/>
  <c r="B9" i="18"/>
  <c r="F77" i="8" s="1"/>
  <c r="B8" i="18"/>
  <c r="F43" i="8" s="1"/>
  <c r="B6" i="18"/>
  <c r="F24" i="8" s="1"/>
  <c r="B3" i="18"/>
  <c r="F163" i="8" s="1"/>
  <c r="C263" i="1"/>
  <c r="B263" i="1" s="1"/>
  <c r="C323" i="1"/>
  <c r="O323" i="1" s="1"/>
  <c r="C322" i="1"/>
  <c r="N322" i="1" s="1"/>
  <c r="C321" i="1"/>
  <c r="R321" i="1" s="1"/>
  <c r="C320" i="1"/>
  <c r="L320" i="1" s="1"/>
  <c r="C319" i="1"/>
  <c r="O319" i="1" s="1"/>
  <c r="C318" i="1"/>
  <c r="C317" i="1"/>
  <c r="P317" i="1" s="1"/>
  <c r="C316" i="1"/>
  <c r="R316" i="1" s="1"/>
  <c r="C315" i="1"/>
  <c r="B315" i="1" s="1"/>
  <c r="C314" i="1"/>
  <c r="M314" i="1" s="1"/>
  <c r="C313" i="1"/>
  <c r="P313" i="1" s="1"/>
  <c r="C312" i="1"/>
  <c r="C311" i="1"/>
  <c r="Q311" i="1" s="1"/>
  <c r="C310" i="1"/>
  <c r="C308" i="1"/>
  <c r="J308" i="1" s="1"/>
  <c r="C1968" i="1"/>
  <c r="C1903" i="1"/>
  <c r="C482" i="1"/>
  <c r="Q482" i="1" s="1"/>
  <c r="C1575" i="1"/>
  <c r="K1575" i="1" s="1"/>
  <c r="C1574" i="1"/>
  <c r="J1574" i="1" s="1"/>
  <c r="C1570" i="1"/>
  <c r="O1570" i="1" s="1"/>
  <c r="C1571" i="1"/>
  <c r="J1571" i="1" s="1"/>
  <c r="C1701" i="1"/>
  <c r="O1701" i="1" s="1"/>
  <c r="C1700" i="1"/>
  <c r="P1700" i="1" s="1"/>
  <c r="C1699" i="1"/>
  <c r="C1698" i="1"/>
  <c r="Q1698" i="1" s="1"/>
  <c r="C1697" i="1"/>
  <c r="C1696" i="1"/>
  <c r="C1695" i="1"/>
  <c r="J1695" i="1" s="1"/>
  <c r="C1694" i="1"/>
  <c r="L1694" i="1" s="1"/>
  <c r="C1693" i="1"/>
  <c r="N1693" i="1" s="1"/>
  <c r="C1692" i="1"/>
  <c r="R1692" i="1" s="1"/>
  <c r="C1691" i="1"/>
  <c r="C1690" i="1"/>
  <c r="O1690" i="1" s="1"/>
  <c r="C1689" i="1"/>
  <c r="C1688" i="1"/>
  <c r="C373" i="1"/>
  <c r="Q373" i="1" s="1"/>
  <c r="C372" i="1"/>
  <c r="N372" i="1" s="1"/>
  <c r="C371" i="1"/>
  <c r="N371" i="1" s="1"/>
  <c r="C270" i="1"/>
  <c r="K270" i="1" s="1"/>
  <c r="C269" i="1"/>
  <c r="R269" i="1" s="1"/>
  <c r="C268" i="1"/>
  <c r="C1674" i="1"/>
  <c r="K1674" i="1" s="1"/>
  <c r="C1673" i="1"/>
  <c r="C667" i="1"/>
  <c r="C668" i="1"/>
  <c r="C669" i="1"/>
  <c r="A669" i="1" s="1"/>
  <c r="C670" i="1"/>
  <c r="L670" i="1" s="1"/>
  <c r="C671" i="1"/>
  <c r="O671" i="1" s="1"/>
  <c r="C672" i="1"/>
  <c r="C673" i="1"/>
  <c r="Q673" i="1" s="1"/>
  <c r="C674" i="1"/>
  <c r="A674" i="1" s="1"/>
  <c r="C675" i="1"/>
  <c r="R675" i="1" s="1"/>
  <c r="C676" i="1"/>
  <c r="Q676" i="1" s="1"/>
  <c r="C677" i="1"/>
  <c r="A677" i="1" s="1"/>
  <c r="C678" i="1"/>
  <c r="R678" i="1" s="1"/>
  <c r="C679" i="1"/>
  <c r="O679" i="1" s="1"/>
  <c r="C680" i="1"/>
  <c r="B680" i="1" s="1"/>
  <c r="C681" i="1"/>
  <c r="R681" i="1" s="1"/>
  <c r="C682" i="1"/>
  <c r="K682" i="1" s="1"/>
  <c r="C683" i="1"/>
  <c r="M683" i="1" s="1"/>
  <c r="C684" i="1"/>
  <c r="J684" i="1" s="1"/>
  <c r="C685" i="1"/>
  <c r="L685" i="1" s="1"/>
  <c r="C686" i="1"/>
  <c r="C687" i="1"/>
  <c r="B687" i="1" s="1"/>
  <c r="C688" i="1"/>
  <c r="J688" i="1" s="1"/>
  <c r="C689" i="1"/>
  <c r="B689" i="1" s="1"/>
  <c r="C690" i="1"/>
  <c r="C691" i="1"/>
  <c r="C692" i="1"/>
  <c r="C693" i="1"/>
  <c r="Q693" i="1" s="1"/>
  <c r="C694" i="1"/>
  <c r="C695" i="1"/>
  <c r="M695" i="1" s="1"/>
  <c r="C696" i="1"/>
  <c r="C697" i="1"/>
  <c r="B697" i="1" s="1"/>
  <c r="C698" i="1"/>
  <c r="Q698" i="1" s="1"/>
  <c r="C699" i="1"/>
  <c r="J699" i="1" s="1"/>
  <c r="C700" i="1"/>
  <c r="C701" i="1"/>
  <c r="J701" i="1" s="1"/>
  <c r="C702" i="1"/>
  <c r="O702" i="1" s="1"/>
  <c r="C703" i="1"/>
  <c r="K703" i="1" s="1"/>
  <c r="C704" i="1"/>
  <c r="C705" i="1"/>
  <c r="J705" i="1" s="1"/>
  <c r="C706" i="1"/>
  <c r="C707" i="1"/>
  <c r="K707" i="1" s="1"/>
  <c r="C708" i="1"/>
  <c r="M708" i="1" s="1"/>
  <c r="C709" i="1"/>
  <c r="K709" i="1" s="1"/>
  <c r="C710" i="1"/>
  <c r="O710" i="1" s="1"/>
  <c r="C711" i="1"/>
  <c r="R711" i="1" s="1"/>
  <c r="C712" i="1"/>
  <c r="C713" i="1"/>
  <c r="C714" i="1"/>
  <c r="Q714" i="1" s="1"/>
  <c r="C715" i="1"/>
  <c r="P715" i="1" s="1"/>
  <c r="C716" i="1"/>
  <c r="L716" i="1" s="1"/>
  <c r="C717" i="1"/>
  <c r="A717" i="1" s="1"/>
  <c r="C718" i="1"/>
  <c r="C719" i="1"/>
  <c r="A719" i="1" s="1"/>
  <c r="C720" i="1"/>
  <c r="A720" i="1" s="1"/>
  <c r="C721" i="1"/>
  <c r="A721" i="1" s="1"/>
  <c r="C722" i="1"/>
  <c r="J722" i="1" s="1"/>
  <c r="C666" i="1"/>
  <c r="C665" i="1"/>
  <c r="R665" i="1" s="1"/>
  <c r="C1603" i="1"/>
  <c r="J1603" i="1" s="1"/>
  <c r="C1602" i="1"/>
  <c r="J1602" i="1" s="1"/>
  <c r="C1601" i="1"/>
  <c r="C1600" i="1"/>
  <c r="C1599" i="1"/>
  <c r="R1599" i="1" s="1"/>
  <c r="C1598" i="1"/>
  <c r="B1598" i="1" s="1"/>
  <c r="C1597" i="1"/>
  <c r="C1596" i="1"/>
  <c r="L1596" i="1" s="1"/>
  <c r="C1640" i="1"/>
  <c r="C1641" i="1"/>
  <c r="L1641" i="1" s="1"/>
  <c r="C1642" i="1"/>
  <c r="C1643" i="1"/>
  <c r="R1643" i="1" s="1"/>
  <c r="C1644" i="1"/>
  <c r="P1644" i="1" s="1"/>
  <c r="Q1714" i="1"/>
  <c r="B1716" i="1"/>
  <c r="Q1718" i="1"/>
  <c r="C204" i="1"/>
  <c r="C209" i="1"/>
  <c r="B209" i="1" s="1"/>
  <c r="C214" i="1"/>
  <c r="J214" i="1" s="1"/>
  <c r="C202" i="1"/>
  <c r="K202" i="1" s="1"/>
  <c r="C203" i="1"/>
  <c r="J203" i="1" s="1"/>
  <c r="C205" i="1"/>
  <c r="Q205" i="1" s="1"/>
  <c r="C206" i="1"/>
  <c r="M206" i="1" s="1"/>
  <c r="C207" i="1"/>
  <c r="O207" i="1" s="1"/>
  <c r="C208" i="1"/>
  <c r="C210" i="1"/>
  <c r="Q210" i="1" s="1"/>
  <c r="C211" i="1"/>
  <c r="Q211" i="1" s="1"/>
  <c r="C212" i="1"/>
  <c r="P212" i="1" s="1"/>
  <c r="C213" i="1"/>
  <c r="P213" i="1" s="1"/>
  <c r="B17" i="10"/>
  <c r="C1567" i="1"/>
  <c r="K1567" i="1" s="1"/>
  <c r="C1566" i="1"/>
  <c r="C61" i="1"/>
  <c r="C60" i="1"/>
  <c r="C59" i="1"/>
  <c r="M59" i="1" s="1"/>
  <c r="C58" i="1"/>
  <c r="M58" i="1" s="1"/>
  <c r="C57" i="1"/>
  <c r="M57" i="1" s="1"/>
  <c r="C56" i="1"/>
  <c r="B56" i="1" s="1"/>
  <c r="C55" i="1"/>
  <c r="K55" i="1" s="1"/>
  <c r="C54" i="1"/>
  <c r="C53" i="1"/>
  <c r="C52" i="1"/>
  <c r="C51" i="1"/>
  <c r="C50" i="1"/>
  <c r="N50" i="1" s="1"/>
  <c r="C49" i="1"/>
  <c r="A49" i="1" s="1"/>
  <c r="C48" i="1"/>
  <c r="A48" i="1" s="1"/>
  <c r="C47" i="1"/>
  <c r="R47" i="1" s="1"/>
  <c r="C46" i="1"/>
  <c r="N46" i="1" s="1"/>
  <c r="C45" i="1"/>
  <c r="A45" i="1" s="1"/>
  <c r="C44" i="1"/>
  <c r="Q44" i="1" s="1"/>
  <c r="C43" i="1"/>
  <c r="C42" i="1"/>
  <c r="K42" i="1" s="1"/>
  <c r="C41" i="1"/>
  <c r="A41" i="1" s="1"/>
  <c r="C40" i="1"/>
  <c r="J40" i="1" s="1"/>
  <c r="C39" i="1"/>
  <c r="C38" i="1"/>
  <c r="N38" i="1" s="1"/>
  <c r="C37" i="1"/>
  <c r="C36" i="1"/>
  <c r="C35" i="1"/>
  <c r="B35" i="1" s="1"/>
  <c r="C34" i="1"/>
  <c r="Q34" i="1" s="1"/>
  <c r="C33" i="1"/>
  <c r="C32" i="1"/>
  <c r="O32" i="1" s="1"/>
  <c r="C31" i="1"/>
  <c r="R31" i="1" s="1"/>
  <c r="C30" i="1"/>
  <c r="J30" i="1" s="1"/>
  <c r="C29" i="1"/>
  <c r="C28" i="1"/>
  <c r="B28" i="1" s="1"/>
  <c r="C27" i="1"/>
  <c r="Q27" i="1" s="1"/>
  <c r="C26" i="1"/>
  <c r="M26" i="1" s="1"/>
  <c r="C25" i="1"/>
  <c r="M25" i="1" s="1"/>
  <c r="C24" i="1"/>
  <c r="B24" i="1" s="1"/>
  <c r="C23" i="1"/>
  <c r="A23" i="1" s="1"/>
  <c r="C22" i="1"/>
  <c r="L22" i="1" s="1"/>
  <c r="C21" i="1"/>
  <c r="R21" i="1" s="1"/>
  <c r="C20" i="1"/>
  <c r="C19" i="1"/>
  <c r="A19" i="1" s="1"/>
  <c r="C18" i="1"/>
  <c r="O18" i="1" s="1"/>
  <c r="C17" i="1"/>
  <c r="O17" i="1" s="1"/>
  <c r="C16" i="1"/>
  <c r="N16" i="1" s="1"/>
  <c r="C15" i="1"/>
  <c r="B15" i="1" s="1"/>
  <c r="C14" i="1"/>
  <c r="R14" i="1" s="1"/>
  <c r="C13" i="1"/>
  <c r="C12" i="1"/>
  <c r="C11" i="1"/>
  <c r="C10" i="1"/>
  <c r="C9" i="1"/>
  <c r="C8" i="1"/>
  <c r="C7" i="1"/>
  <c r="C6" i="1"/>
  <c r="C5" i="1"/>
  <c r="C4" i="1"/>
  <c r="C3" i="1"/>
  <c r="C406" i="1"/>
  <c r="N406" i="1" s="1"/>
  <c r="C366" i="1"/>
  <c r="J366" i="1" s="1"/>
  <c r="C664" i="1"/>
  <c r="C663" i="1"/>
  <c r="B663" i="1" s="1"/>
  <c r="C662" i="1"/>
  <c r="C661" i="1"/>
  <c r="P661" i="1" s="1"/>
  <c r="C660" i="1"/>
  <c r="A660" i="1" s="1"/>
  <c r="C479" i="1"/>
  <c r="C478" i="1"/>
  <c r="C1921" i="1"/>
  <c r="B186" i="13"/>
  <c r="B187" i="13"/>
  <c r="C151" i="1"/>
  <c r="C152" i="1"/>
  <c r="O152" i="1" s="1"/>
  <c r="C153" i="1"/>
  <c r="L153" i="1" s="1"/>
  <c r="C154" i="1"/>
  <c r="R154" i="1" s="1"/>
  <c r="C155" i="1"/>
  <c r="C156" i="1"/>
  <c r="Q156" i="1" s="1"/>
  <c r="C157" i="1"/>
  <c r="L157" i="1" s="1"/>
  <c r="C158" i="1"/>
  <c r="O158" i="1" s="1"/>
  <c r="C159" i="1"/>
  <c r="C149" i="1"/>
  <c r="R149" i="1" s="1"/>
  <c r="AG682" i="15"/>
  <c r="V682" i="15"/>
  <c r="H676" i="15"/>
  <c r="H675" i="15"/>
  <c r="H661" i="15"/>
  <c r="H677" i="15" s="1"/>
  <c r="AJ511" i="15"/>
  <c r="AI511" i="15"/>
  <c r="AH511" i="15"/>
  <c r="AG511" i="15"/>
  <c r="AF511" i="15"/>
  <c r="AE511" i="15"/>
  <c r="AD511" i="15"/>
  <c r="AC511" i="15"/>
  <c r="AB511" i="15"/>
  <c r="AA511" i="15"/>
  <c r="Z511" i="15"/>
  <c r="Y511" i="15"/>
  <c r="X511" i="15"/>
  <c r="W511" i="15"/>
  <c r="V511" i="15"/>
  <c r="U511" i="15"/>
  <c r="T511" i="15"/>
  <c r="S511" i="15"/>
  <c r="R511" i="15"/>
  <c r="Q511" i="15"/>
  <c r="P511" i="15"/>
  <c r="O511" i="15"/>
  <c r="N511" i="15"/>
  <c r="M511" i="15"/>
  <c r="L511" i="15"/>
  <c r="K511" i="15"/>
  <c r="J511" i="15"/>
  <c r="I511" i="15"/>
  <c r="H511" i="15"/>
  <c r="G511" i="15"/>
  <c r="F511" i="15"/>
  <c r="E511" i="15"/>
  <c r="D511" i="15"/>
  <c r="C511" i="15"/>
  <c r="M465" i="15"/>
  <c r="H674" i="15" s="1"/>
  <c r="I465" i="15"/>
  <c r="H465" i="15"/>
  <c r="G465" i="15"/>
  <c r="F465" i="15"/>
  <c r="E465" i="15"/>
  <c r="J408" i="15"/>
  <c r="F408" i="15"/>
  <c r="E408" i="15"/>
  <c r="D408" i="15"/>
  <c r="C408" i="15"/>
  <c r="B408" i="15"/>
  <c r="C74" i="1"/>
  <c r="C73" i="1"/>
  <c r="Q73" i="1" s="1"/>
  <c r="C72" i="1"/>
  <c r="J72" i="1" s="1"/>
  <c r="C71" i="1"/>
  <c r="B71" i="1" s="1"/>
  <c r="C70" i="1"/>
  <c r="M70" i="1" s="1"/>
  <c r="C69" i="1"/>
  <c r="C68" i="1"/>
  <c r="J68" i="1" s="1"/>
  <c r="C67" i="1"/>
  <c r="Q67" i="1" s="1"/>
  <c r="C66" i="1"/>
  <c r="A66" i="1" s="1"/>
  <c r="C65" i="1"/>
  <c r="O65" i="1" s="1"/>
  <c r="C64" i="1"/>
  <c r="C1923" i="1"/>
  <c r="C267" i="1"/>
  <c r="K267" i="1" s="1"/>
  <c r="C370" i="1"/>
  <c r="Q370" i="1" s="1"/>
  <c r="C1922" i="1"/>
  <c r="C266" i="1"/>
  <c r="R266" i="1" s="1"/>
  <c r="C369" i="1"/>
  <c r="C1639" i="1"/>
  <c r="A1639" i="1" s="1"/>
  <c r="L1713" i="1"/>
  <c r="C163" i="1"/>
  <c r="C1638" i="1"/>
  <c r="K1638" i="1" s="1"/>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C1619" i="1"/>
  <c r="A1619" i="1" s="1"/>
  <c r="C1620" i="1"/>
  <c r="C1621" i="1"/>
  <c r="N1621" i="1" s="1"/>
  <c r="C1622" i="1"/>
  <c r="C1623" i="1"/>
  <c r="A1623" i="1" s="1"/>
  <c r="C257" i="1"/>
  <c r="B257" i="1" s="1"/>
  <c r="C258" i="1"/>
  <c r="C259" i="1"/>
  <c r="P259" i="1" s="1"/>
  <c r="C260" i="1"/>
  <c r="J260" i="1" s="1"/>
  <c r="C261" i="1"/>
  <c r="N261" i="1" s="1"/>
  <c r="C262" i="1"/>
  <c r="J262" i="1" s="1"/>
  <c r="C264" i="1"/>
  <c r="C265" i="1"/>
  <c r="R265" i="1" s="1"/>
  <c r="C255" i="1"/>
  <c r="J255" i="1" s="1"/>
  <c r="C367" i="1"/>
  <c r="Q367" i="1" s="1"/>
  <c r="C368" i="1"/>
  <c r="C201" i="1"/>
  <c r="M201" i="1" s="1"/>
  <c r="C221" i="1"/>
  <c r="A221" i="1" s="1"/>
  <c r="C222" i="1"/>
  <c r="O222" i="1" s="1"/>
  <c r="C223" i="1"/>
  <c r="C224" i="1"/>
  <c r="R224" i="1" s="1"/>
  <c r="C225" i="1"/>
  <c r="B225" i="1" s="1"/>
  <c r="C226" i="1"/>
  <c r="C227" i="1"/>
  <c r="C228" i="1"/>
  <c r="A228" i="1" s="1"/>
  <c r="C229" i="1"/>
  <c r="K229" i="1" s="1"/>
  <c r="C230" i="1"/>
  <c r="B230" i="1" s="1"/>
  <c r="C231" i="1"/>
  <c r="C232" i="1"/>
  <c r="O232" i="1" s="1"/>
  <c r="B194" i="13"/>
  <c r="B196" i="13"/>
  <c r="B197" i="13"/>
  <c r="C1967" i="1"/>
  <c r="C1966" i="1"/>
  <c r="C1965" i="1"/>
  <c r="C1964" i="1"/>
  <c r="C1963" i="1"/>
  <c r="C1944" i="1"/>
  <c r="C1943" i="1"/>
  <c r="C1942" i="1"/>
  <c r="C1941" i="1"/>
  <c r="C1940" i="1"/>
  <c r="C1939" i="1"/>
  <c r="C1938" i="1"/>
  <c r="C1920" i="1"/>
  <c r="K1920" i="1" s="1"/>
  <c r="C1919" i="1"/>
  <c r="C1918" i="1"/>
  <c r="C1917" i="1"/>
  <c r="C1916" i="1"/>
  <c r="C1915" i="1"/>
  <c r="C1914" i="1"/>
  <c r="C1902" i="1"/>
  <c r="C1901" i="1"/>
  <c r="K1901" i="1" s="1"/>
  <c r="C1900" i="1"/>
  <c r="C1899" i="1"/>
  <c r="C1898" i="1"/>
  <c r="C1911" i="1"/>
  <c r="C1910" i="1"/>
  <c r="N1910" i="1" s="1"/>
  <c r="C1909" i="1"/>
  <c r="N1909" i="1" s="1"/>
  <c r="C1908" i="1"/>
  <c r="B1908" i="1" s="1"/>
  <c r="C1907" i="1"/>
  <c r="N1907" i="1" s="1"/>
  <c r="C1879" i="1"/>
  <c r="C1878" i="1"/>
  <c r="C1877" i="1"/>
  <c r="C1876" i="1"/>
  <c r="C1875" i="1"/>
  <c r="C1874" i="1"/>
  <c r="K1874" i="1" s="1"/>
  <c r="C1873" i="1"/>
  <c r="C1849" i="1"/>
  <c r="C1843" i="1"/>
  <c r="C1844" i="1"/>
  <c r="A1844" i="1" s="1"/>
  <c r="C1845" i="1"/>
  <c r="C1846" i="1"/>
  <c r="C1842" i="1"/>
  <c r="C1637" i="1"/>
  <c r="C1626" i="1"/>
  <c r="C1627" i="1"/>
  <c r="P1627" i="1" s="1"/>
  <c r="C1628" i="1"/>
  <c r="B1628" i="1" s="1"/>
  <c r="C1629" i="1"/>
  <c r="J1629" i="1" s="1"/>
  <c r="C1630" i="1"/>
  <c r="A1630" i="1" s="1"/>
  <c r="C1631" i="1"/>
  <c r="Q1631" i="1" s="1"/>
  <c r="C1632" i="1"/>
  <c r="C1633" i="1"/>
  <c r="K1633" i="1" s="1"/>
  <c r="C1634" i="1"/>
  <c r="L1634" i="1" s="1"/>
  <c r="C1635" i="1"/>
  <c r="B1635" i="1" s="1"/>
  <c r="C1636" i="1"/>
  <c r="C1625" i="1"/>
  <c r="K1625" i="1" s="1"/>
  <c r="C360" i="1"/>
  <c r="B360" i="1" s="1"/>
  <c r="C361" i="1"/>
  <c r="C362" i="1"/>
  <c r="R362" i="1" s="1"/>
  <c r="C363" i="1"/>
  <c r="C364" i="1"/>
  <c r="L364" i="1" s="1"/>
  <c r="C365" i="1"/>
  <c r="R365" i="1" s="1"/>
  <c r="C359" i="1"/>
  <c r="N359" i="1" s="1"/>
  <c r="C250" i="1"/>
  <c r="P250" i="1" s="1"/>
  <c r="C251" i="1"/>
  <c r="C252" i="1"/>
  <c r="A252" i="1" s="1"/>
  <c r="C253" i="1"/>
  <c r="C249" i="1"/>
  <c r="A249" i="1" s="1"/>
  <c r="C247" i="1"/>
  <c r="C246" i="1"/>
  <c r="P246" i="1" s="1"/>
  <c r="C217" i="1"/>
  <c r="L217" i="1" s="1"/>
  <c r="C218" i="1"/>
  <c r="C219" i="1"/>
  <c r="K219" i="1" s="1"/>
  <c r="C220" i="1"/>
  <c r="C216" i="1"/>
  <c r="C150" i="1"/>
  <c r="L150" i="1" s="1"/>
  <c r="A1710" i="1"/>
  <c r="O1709" i="1"/>
  <c r="B1708" i="1"/>
  <c r="L1707" i="1"/>
  <c r="N1704" i="1"/>
  <c r="C1703" i="1"/>
  <c r="R506" i="1"/>
  <c r="F74" i="8"/>
  <c r="B159" i="13"/>
  <c r="F73" i="8"/>
  <c r="F143" i="8"/>
  <c r="F197" i="8"/>
  <c r="F144" i="8"/>
  <c r="F132" i="8"/>
  <c r="B188" i="13"/>
  <c r="B189" i="13"/>
  <c r="F51" i="8"/>
  <c r="F134" i="8"/>
  <c r="B160" i="13"/>
  <c r="A131" i="13"/>
  <c r="F138" i="8"/>
  <c r="A118" i="13"/>
  <c r="A120" i="13"/>
  <c r="A121" i="13"/>
  <c r="F60" i="8"/>
  <c r="B163" i="13"/>
  <c r="A103" i="13"/>
  <c r="A105" i="13"/>
  <c r="A106" i="13"/>
  <c r="F25" i="8"/>
  <c r="F38" i="8"/>
  <c r="F33" i="8"/>
  <c r="F62" i="8"/>
  <c r="A122" i="13"/>
  <c r="A111" i="13"/>
  <c r="A107" i="13"/>
  <c r="F159" i="8" l="1"/>
  <c r="F28" i="8"/>
  <c r="F219" i="8"/>
  <c r="F112" i="8"/>
  <c r="F106" i="8"/>
  <c r="F107" i="8"/>
  <c r="F114" i="8"/>
  <c r="F104" i="8"/>
  <c r="F105" i="8"/>
  <c r="F108" i="8"/>
  <c r="F29" i="8"/>
  <c r="R1394" i="1"/>
  <c r="N1394" i="1"/>
  <c r="K1334" i="1"/>
  <c r="O1334" i="1"/>
  <c r="L1394" i="1"/>
  <c r="L1414" i="1"/>
  <c r="Q1414" i="1"/>
  <c r="M1414" i="1"/>
  <c r="L1334" i="1"/>
  <c r="R1334" i="1"/>
  <c r="M1374" i="1"/>
  <c r="F221" i="8"/>
  <c r="F113" i="8"/>
  <c r="M1342" i="1"/>
  <c r="L1422" i="1"/>
  <c r="K1342" i="1"/>
  <c r="N1342" i="1"/>
  <c r="L1342" i="1"/>
  <c r="N1366" i="1"/>
  <c r="O1366" i="1"/>
  <c r="N1422" i="1"/>
  <c r="K1326" i="1"/>
  <c r="O1318" i="1"/>
  <c r="J1326" i="1"/>
  <c r="R1418" i="1"/>
  <c r="Q1366" i="1"/>
  <c r="M1422" i="1"/>
  <c r="P1422" i="1"/>
  <c r="M1402" i="1"/>
  <c r="J1366" i="1"/>
  <c r="P1366" i="1"/>
  <c r="L1326" i="1"/>
  <c r="P1322" i="1"/>
  <c r="Q1398" i="1"/>
  <c r="R1326" i="1"/>
  <c r="R1398" i="1"/>
  <c r="M1398" i="1"/>
  <c r="L1398" i="1"/>
  <c r="M1358" i="1"/>
  <c r="O1358" i="1"/>
  <c r="O1418" i="1"/>
  <c r="L1318" i="1"/>
  <c r="K1318" i="1"/>
  <c r="N1358" i="1"/>
  <c r="J1318" i="1"/>
  <c r="Q1358" i="1"/>
  <c r="M1426" i="1"/>
  <c r="R1402" i="1"/>
  <c r="R1382" i="1"/>
  <c r="B731" i="1"/>
  <c r="Q1386" i="1"/>
  <c r="O1350" i="1"/>
  <c r="J1382" i="1"/>
  <c r="N1410" i="1"/>
  <c r="L1410" i="1"/>
  <c r="P1426" i="1"/>
  <c r="K1382" i="1"/>
  <c r="J1386" i="1"/>
  <c r="N1350" i="1"/>
  <c r="Q1382" i="1"/>
  <c r="A1517" i="1"/>
  <c r="L1350" i="1"/>
  <c r="K1350" i="1"/>
  <c r="L1386" i="1"/>
  <c r="P1350" i="1"/>
  <c r="N1390" i="1"/>
  <c r="K1406" i="1"/>
  <c r="L1390" i="1"/>
  <c r="N1406" i="1"/>
  <c r="M1410" i="1"/>
  <c r="R1390" i="1"/>
  <c r="L1406" i="1"/>
  <c r="J1390" i="1"/>
  <c r="P1983" i="1"/>
  <c r="N1918" i="1"/>
  <c r="N1922" i="1"/>
  <c r="F207" i="8"/>
  <c r="M1316" i="1"/>
  <c r="F157" i="8"/>
  <c r="F39" i="8"/>
  <c r="F8" i="8"/>
  <c r="F142" i="8"/>
  <c r="F15" i="8"/>
  <c r="F27" i="8"/>
  <c r="F161" i="8"/>
  <c r="F11" i="8"/>
  <c r="F22" i="8"/>
  <c r="F177" i="8"/>
  <c r="F20" i="8"/>
  <c r="F2" i="8"/>
  <c r="F17" i="8"/>
  <c r="F13" i="8"/>
  <c r="F14" i="8"/>
  <c r="F156" i="8"/>
  <c r="F30" i="8"/>
  <c r="F21" i="8"/>
  <c r="F6" i="8"/>
  <c r="F16" i="8"/>
  <c r="F115" i="8"/>
  <c r="F10" i="8"/>
  <c r="F37" i="8"/>
  <c r="F158" i="8"/>
  <c r="F19" i="8"/>
  <c r="F191" i="8"/>
  <c r="F31" i="8"/>
  <c r="F32" i="8"/>
  <c r="F160" i="8"/>
  <c r="F3" i="8"/>
  <c r="F40" i="8"/>
  <c r="F190" i="8"/>
  <c r="F7" i="8"/>
  <c r="F12" i="8"/>
  <c r="F36" i="8"/>
  <c r="F35" i="8"/>
  <c r="F166" i="8"/>
  <c r="F174" i="8"/>
  <c r="F173" i="8"/>
  <c r="F215" i="8"/>
  <c r="F211" i="8"/>
  <c r="F696" i="15"/>
  <c r="C695" i="15"/>
  <c r="B679" i="15"/>
  <c r="B678" i="15" s="1"/>
  <c r="B688" i="15" s="1"/>
  <c r="C694" i="15"/>
  <c r="E693" i="15"/>
  <c r="B689" i="15"/>
  <c r="C693" i="15"/>
  <c r="O1913" i="1"/>
  <c r="Q1404" i="1"/>
  <c r="Q1396" i="1"/>
  <c r="J1404" i="1"/>
  <c r="P1412" i="1"/>
  <c r="R1340" i="1"/>
  <c r="K1348" i="1"/>
  <c r="L1341" i="1"/>
  <c r="L1356" i="1"/>
  <c r="N1381" i="1"/>
  <c r="J1412" i="1"/>
  <c r="O1364" i="1"/>
  <c r="R1420" i="1"/>
  <c r="K1357" i="1"/>
  <c r="N1372" i="1"/>
  <c r="N1397" i="1"/>
  <c r="M1317" i="1"/>
  <c r="P1324" i="1"/>
  <c r="P1380" i="1"/>
  <c r="J1413" i="1"/>
  <c r="P1332" i="1"/>
  <c r="O1388" i="1"/>
  <c r="J1332" i="1"/>
  <c r="P1325" i="1"/>
  <c r="L1317" i="1"/>
  <c r="O1325" i="1"/>
  <c r="R1341" i="1"/>
  <c r="Q1357" i="1"/>
  <c r="L1381" i="1"/>
  <c r="M1397" i="1"/>
  <c r="K1413" i="1"/>
  <c r="R1317" i="1"/>
  <c r="L1325" i="1"/>
  <c r="J1341" i="1"/>
  <c r="M1365" i="1"/>
  <c r="K1381" i="1"/>
  <c r="J1397" i="1"/>
  <c r="Q1413" i="1"/>
  <c r="Q1325" i="1"/>
  <c r="O1349" i="1"/>
  <c r="L1365" i="1"/>
  <c r="O1389" i="1"/>
  <c r="O1405" i="1"/>
  <c r="L1421" i="1"/>
  <c r="P1333" i="1"/>
  <c r="K1349" i="1"/>
  <c r="J1365" i="1"/>
  <c r="P1389" i="1"/>
  <c r="L1405" i="1"/>
  <c r="O1421" i="1"/>
  <c r="L1333" i="1"/>
  <c r="R1349" i="1"/>
  <c r="O1373" i="1"/>
  <c r="L1389" i="1"/>
  <c r="N1405" i="1"/>
  <c r="K1421" i="1"/>
  <c r="J1333" i="1"/>
  <c r="M1357" i="1"/>
  <c r="N1373" i="1"/>
  <c r="Q1389" i="1"/>
  <c r="Q1405" i="1"/>
  <c r="Q1333" i="1"/>
  <c r="N1357" i="1"/>
  <c r="R1373" i="1"/>
  <c r="R1413" i="1"/>
  <c r="F171" i="8"/>
  <c r="F184" i="8"/>
  <c r="F172" i="8"/>
  <c r="F165" i="8"/>
  <c r="F213" i="8"/>
  <c r="F178" i="8"/>
  <c r="F151" i="8"/>
  <c r="F148" i="8"/>
  <c r="F149" i="8"/>
  <c r="F208" i="8"/>
  <c r="F220" i="8"/>
  <c r="F168" i="8"/>
  <c r="F154" i="8"/>
  <c r="F176" i="8"/>
  <c r="F155" i="8"/>
  <c r="F196" i="8"/>
  <c r="F136" i="8"/>
  <c r="F167" i="8"/>
  <c r="F187" i="8"/>
  <c r="F193" i="8"/>
  <c r="F152" i="8"/>
  <c r="F186" i="8"/>
  <c r="F42" i="8"/>
  <c r="L1316" i="1"/>
  <c r="O1324" i="1"/>
  <c r="O1332" i="1"/>
  <c r="Q1340" i="1"/>
  <c r="J1340" i="1"/>
  <c r="R1348" i="1"/>
  <c r="K1356" i="1"/>
  <c r="L1364" i="1"/>
  <c r="M1372" i="1"/>
  <c r="O1380" i="1"/>
  <c r="M1388" i="1"/>
  <c r="O1404" i="1"/>
  <c r="O1396" i="1"/>
  <c r="M1412" i="1"/>
  <c r="O1420" i="1"/>
  <c r="J1420" i="1"/>
  <c r="M1324" i="1"/>
  <c r="M1332" i="1"/>
  <c r="P1340" i="1"/>
  <c r="P1348" i="1"/>
  <c r="J1348" i="1"/>
  <c r="R1356" i="1"/>
  <c r="K1364" i="1"/>
  <c r="L1372" i="1"/>
  <c r="M1380" i="1"/>
  <c r="N1388" i="1"/>
  <c r="N1404" i="1"/>
  <c r="M1396" i="1"/>
  <c r="Q1412" i="1"/>
  <c r="M1420" i="1"/>
  <c r="L1324" i="1"/>
  <c r="Q1332" i="1"/>
  <c r="O1340" i="1"/>
  <c r="N1348" i="1"/>
  <c r="Q1356" i="1"/>
  <c r="J1356" i="1"/>
  <c r="R1364" i="1"/>
  <c r="K1372" i="1"/>
  <c r="L1380" i="1"/>
  <c r="P1388" i="1"/>
  <c r="P1404" i="1"/>
  <c r="N1396" i="1"/>
  <c r="O1412" i="1"/>
  <c r="K1420" i="1"/>
  <c r="J1316" i="1"/>
  <c r="R1316" i="1"/>
  <c r="K1324" i="1"/>
  <c r="N1332" i="1"/>
  <c r="M1340" i="1"/>
  <c r="O1348" i="1"/>
  <c r="P1356" i="1"/>
  <c r="N1364" i="1"/>
  <c r="J1364" i="1"/>
  <c r="R1372" i="1"/>
  <c r="K1380" i="1"/>
  <c r="L1388" i="1"/>
  <c r="M1404" i="1"/>
  <c r="P1396" i="1"/>
  <c r="N1412" i="1"/>
  <c r="Q1420" i="1"/>
  <c r="O1316" i="1"/>
  <c r="J1324" i="1"/>
  <c r="L1332" i="1"/>
  <c r="N1340" i="1"/>
  <c r="M1348" i="1"/>
  <c r="O1356" i="1"/>
  <c r="M1364" i="1"/>
  <c r="Q1372" i="1"/>
  <c r="J1372" i="1"/>
  <c r="R1380" i="1"/>
  <c r="K1388" i="1"/>
  <c r="K1404" i="1"/>
  <c r="L1396" i="1"/>
  <c r="K1412" i="1"/>
  <c r="P1420" i="1"/>
  <c r="Q1316" i="1"/>
  <c r="R1324" i="1"/>
  <c r="K1332" i="1"/>
  <c r="L1340" i="1"/>
  <c r="Q1348" i="1"/>
  <c r="N1356" i="1"/>
  <c r="Q1364" i="1"/>
  <c r="O1372" i="1"/>
  <c r="N1380" i="1"/>
  <c r="J1380" i="1"/>
  <c r="R1388" i="1"/>
  <c r="L1404" i="1"/>
  <c r="R1396" i="1"/>
  <c r="L1412" i="1"/>
  <c r="N1420" i="1"/>
  <c r="K1316" i="1"/>
  <c r="N1316" i="1"/>
  <c r="N1324" i="1"/>
  <c r="Q1388" i="1"/>
  <c r="K1396" i="1"/>
  <c r="Q691" i="1"/>
  <c r="K691" i="1"/>
  <c r="L691" i="1"/>
  <c r="M691" i="1"/>
  <c r="N691" i="1"/>
  <c r="O691" i="1"/>
  <c r="P691" i="1"/>
  <c r="J691" i="1"/>
  <c r="O1406" i="1"/>
  <c r="K1414" i="1"/>
  <c r="O1422" i="1"/>
  <c r="Q1326" i="1"/>
  <c r="J1334" i="1"/>
  <c r="R1342" i="1"/>
  <c r="M1350" i="1"/>
  <c r="L1358" i="1"/>
  <c r="M1366" i="1"/>
  <c r="K1374" i="1"/>
  <c r="N1382" i="1"/>
  <c r="P1382" i="1"/>
  <c r="Q1390" i="1"/>
  <c r="J1398" i="1"/>
  <c r="R1406" i="1"/>
  <c r="N1414" i="1"/>
  <c r="K1422" i="1"/>
  <c r="O1326" i="1"/>
  <c r="P1326" i="1"/>
  <c r="Q1334" i="1"/>
  <c r="J1342" i="1"/>
  <c r="R1350" i="1"/>
  <c r="K1358" i="1"/>
  <c r="L1366" i="1"/>
  <c r="O1374" i="1"/>
  <c r="O1382" i="1"/>
  <c r="M1390" i="1"/>
  <c r="P1390" i="1"/>
  <c r="N1398" i="1"/>
  <c r="P1398" i="1"/>
  <c r="J1406" i="1"/>
  <c r="R1414" i="1"/>
  <c r="Q1422" i="1"/>
  <c r="P1318" i="1"/>
  <c r="N1326" i="1"/>
  <c r="N1334" i="1"/>
  <c r="P1334" i="1"/>
  <c r="Q1342" i="1"/>
  <c r="J1350" i="1"/>
  <c r="R1358" i="1"/>
  <c r="K1366" i="1"/>
  <c r="L1374" i="1"/>
  <c r="M1382" i="1"/>
  <c r="K1390" i="1"/>
  <c r="K1398" i="1"/>
  <c r="Q1406" i="1"/>
  <c r="P1406" i="1"/>
  <c r="J1414" i="1"/>
  <c r="R1422" i="1"/>
  <c r="R1318" i="1"/>
  <c r="N1318" i="1"/>
  <c r="Q1318" i="1"/>
  <c r="M1318" i="1"/>
  <c r="M1326" i="1"/>
  <c r="M1334" i="1"/>
  <c r="O1342" i="1"/>
  <c r="P1342" i="1"/>
  <c r="Q1350" i="1"/>
  <c r="J1358" i="1"/>
  <c r="R1366" i="1"/>
  <c r="N1374" i="1"/>
  <c r="L1382" i="1"/>
  <c r="O1390" i="1"/>
  <c r="O1398" i="1"/>
  <c r="M1406" i="1"/>
  <c r="O1414" i="1"/>
  <c r="P1414" i="1"/>
  <c r="J1422" i="1"/>
  <c r="B1965" i="1"/>
  <c r="P1848" i="1"/>
  <c r="P1866" i="1"/>
  <c r="P1850" i="1"/>
  <c r="P1863" i="1"/>
  <c r="P1868" i="1"/>
  <c r="P1852" i="1"/>
  <c r="P1865" i="1"/>
  <c r="P1855" i="1"/>
  <c r="P1870" i="1"/>
  <c r="P1869" i="1"/>
  <c r="P1861" i="1"/>
  <c r="P1858" i="1"/>
  <c r="P1857" i="1"/>
  <c r="P1853" i="1"/>
  <c r="P1860" i="1"/>
  <c r="P1859" i="1"/>
  <c r="P1864" i="1"/>
  <c r="P1851" i="1"/>
  <c r="P1856" i="1"/>
  <c r="P1862" i="1"/>
  <c r="P1854" i="1"/>
  <c r="P1867" i="1"/>
  <c r="O1925" i="1"/>
  <c r="O1933" i="1"/>
  <c r="O1928" i="1"/>
  <c r="O1926" i="1"/>
  <c r="O1934" i="1"/>
  <c r="O1927" i="1"/>
  <c r="O1929" i="1"/>
  <c r="O1930" i="1"/>
  <c r="O1931" i="1"/>
  <c r="O1924" i="1"/>
  <c r="O1932" i="1"/>
  <c r="O1935" i="1"/>
  <c r="Q1848" i="1"/>
  <c r="Q1865" i="1"/>
  <c r="Q1858" i="1"/>
  <c r="Q1853" i="1"/>
  <c r="Q1852" i="1"/>
  <c r="Q1870" i="1"/>
  <c r="Q1857" i="1"/>
  <c r="Q1861" i="1"/>
  <c r="Q1862" i="1"/>
  <c r="Q1864" i="1"/>
  <c r="Q1854" i="1"/>
  <c r="Q1869" i="1"/>
  <c r="Q1868" i="1"/>
  <c r="Q1860" i="1"/>
  <c r="Q1867" i="1"/>
  <c r="Q1856" i="1"/>
  <c r="Q1859" i="1"/>
  <c r="Q1851" i="1"/>
  <c r="Q1863" i="1"/>
  <c r="Q1866" i="1"/>
  <c r="Q1850" i="1"/>
  <c r="Q1855" i="1"/>
  <c r="B1913" i="1"/>
  <c r="B1927" i="1"/>
  <c r="B1926" i="1"/>
  <c r="B1929" i="1"/>
  <c r="B1935" i="1"/>
  <c r="B1928" i="1"/>
  <c r="B1934" i="1"/>
  <c r="B1933" i="1"/>
  <c r="B1930" i="1"/>
  <c r="B1925" i="1"/>
  <c r="B1932" i="1"/>
  <c r="B1931" i="1"/>
  <c r="B1924" i="1"/>
  <c r="P1913" i="1"/>
  <c r="P1924" i="1"/>
  <c r="P1932" i="1"/>
  <c r="P1934" i="1"/>
  <c r="P1925" i="1"/>
  <c r="P1933" i="1"/>
  <c r="P1927" i="1"/>
  <c r="P1928" i="1"/>
  <c r="P1929" i="1"/>
  <c r="P1930" i="1"/>
  <c r="P1926" i="1"/>
  <c r="P1935" i="1"/>
  <c r="P1931" i="1"/>
  <c r="R1848" i="1"/>
  <c r="R1858" i="1"/>
  <c r="R1869" i="1"/>
  <c r="R1852" i="1"/>
  <c r="R1861" i="1"/>
  <c r="R1865" i="1"/>
  <c r="R1856" i="1"/>
  <c r="R1863" i="1"/>
  <c r="R1853" i="1"/>
  <c r="R1868" i="1"/>
  <c r="R1867" i="1"/>
  <c r="R1859" i="1"/>
  <c r="R1851" i="1"/>
  <c r="R1855" i="1"/>
  <c r="R1866" i="1"/>
  <c r="R1864" i="1"/>
  <c r="R1850" i="1"/>
  <c r="R1857" i="1"/>
  <c r="R1870" i="1"/>
  <c r="R1854" i="1"/>
  <c r="R1862" i="1"/>
  <c r="R1860" i="1"/>
  <c r="Q1913" i="1"/>
  <c r="Q1931" i="1"/>
  <c r="Q1925" i="1"/>
  <c r="Q1924" i="1"/>
  <c r="Q1932" i="1"/>
  <c r="Q1934" i="1"/>
  <c r="Q1927" i="1"/>
  <c r="Q1935" i="1"/>
  <c r="Q1928" i="1"/>
  <c r="Q1929" i="1"/>
  <c r="Q1933" i="1"/>
  <c r="Q1930" i="1"/>
  <c r="Q1926" i="1"/>
  <c r="J1848" i="1"/>
  <c r="J1852" i="1"/>
  <c r="J1857" i="1"/>
  <c r="J1865" i="1"/>
  <c r="J1864" i="1"/>
  <c r="J1854" i="1"/>
  <c r="J1869" i="1"/>
  <c r="J1858" i="1"/>
  <c r="J1861" i="1"/>
  <c r="J1862" i="1"/>
  <c r="J1860" i="1"/>
  <c r="J1856" i="1"/>
  <c r="J1866" i="1"/>
  <c r="J1863" i="1"/>
  <c r="J1853" i="1"/>
  <c r="J1867" i="1"/>
  <c r="J1859" i="1"/>
  <c r="J1851" i="1"/>
  <c r="J1850" i="1"/>
  <c r="J1855" i="1"/>
  <c r="J1870" i="1"/>
  <c r="J1868" i="1"/>
  <c r="J1913" i="1"/>
  <c r="J1930" i="1"/>
  <c r="J1932" i="1"/>
  <c r="J1931" i="1"/>
  <c r="J1924" i="1"/>
  <c r="J1925" i="1"/>
  <c r="J1926" i="1"/>
  <c r="J1934" i="1"/>
  <c r="J1927" i="1"/>
  <c r="J1935" i="1"/>
  <c r="J1928" i="1"/>
  <c r="J1933" i="1"/>
  <c r="J1929" i="1"/>
  <c r="R1913" i="1"/>
  <c r="R1930" i="1"/>
  <c r="R1931" i="1"/>
  <c r="R1926" i="1"/>
  <c r="R1934" i="1"/>
  <c r="R1927" i="1"/>
  <c r="R1935" i="1"/>
  <c r="R1928" i="1"/>
  <c r="R1925" i="1"/>
  <c r="R1929" i="1"/>
  <c r="R1924" i="1"/>
  <c r="R1932" i="1"/>
  <c r="R1933" i="1"/>
  <c r="O1848" i="1"/>
  <c r="O1867" i="1"/>
  <c r="O1866" i="1"/>
  <c r="O1856" i="1"/>
  <c r="O1870" i="1"/>
  <c r="O1862" i="1"/>
  <c r="O1868" i="1"/>
  <c r="O1860" i="1"/>
  <c r="O1858" i="1"/>
  <c r="O1854" i="1"/>
  <c r="O1861" i="1"/>
  <c r="O1859" i="1"/>
  <c r="O1850" i="1"/>
  <c r="O1855" i="1"/>
  <c r="O1864" i="1"/>
  <c r="O1863" i="1"/>
  <c r="O1865" i="1"/>
  <c r="O1853" i="1"/>
  <c r="O1852" i="1"/>
  <c r="O1851" i="1"/>
  <c r="O1857" i="1"/>
  <c r="O1869" i="1"/>
  <c r="O515" i="1"/>
  <c r="O519" i="1"/>
  <c r="O523" i="1"/>
  <c r="O524" i="1"/>
  <c r="O516" i="1"/>
  <c r="O507" i="1"/>
  <c r="O522" i="1"/>
  <c r="O511" i="1"/>
  <c r="O527" i="1"/>
  <c r="O517" i="1"/>
  <c r="O514" i="1"/>
  <c r="O508" i="1"/>
  <c r="O525" i="1"/>
  <c r="O509" i="1"/>
  <c r="O521" i="1"/>
  <c r="O513" i="1"/>
  <c r="O520" i="1"/>
  <c r="O518" i="1"/>
  <c r="O512" i="1"/>
  <c r="O526" i="1"/>
  <c r="O510" i="1"/>
  <c r="L1848" i="1"/>
  <c r="L1854" i="1"/>
  <c r="L1863" i="1"/>
  <c r="L1868" i="1"/>
  <c r="L1862" i="1"/>
  <c r="L1860" i="1"/>
  <c r="L1853" i="1"/>
  <c r="L1864" i="1"/>
  <c r="L1858" i="1"/>
  <c r="L1866" i="1"/>
  <c r="L1850" i="1"/>
  <c r="L1852" i="1"/>
  <c r="L1870" i="1"/>
  <c r="L1856" i="1"/>
  <c r="L1867" i="1"/>
  <c r="L1869" i="1"/>
  <c r="L1859" i="1"/>
  <c r="L1855" i="1"/>
  <c r="L1861" i="1"/>
  <c r="L1851" i="1"/>
  <c r="L1865" i="1"/>
  <c r="L1857" i="1"/>
  <c r="L1913" i="1"/>
  <c r="L1928" i="1"/>
  <c r="L1929" i="1"/>
  <c r="L1931" i="1"/>
  <c r="L1924" i="1"/>
  <c r="L1932" i="1"/>
  <c r="L1925" i="1"/>
  <c r="L1933" i="1"/>
  <c r="L1926" i="1"/>
  <c r="L1934" i="1"/>
  <c r="L1930" i="1"/>
  <c r="L1927" i="1"/>
  <c r="L1935" i="1"/>
  <c r="B1879" i="1"/>
  <c r="B1887" i="1"/>
  <c r="A1848" i="1"/>
  <c r="A1852" i="1"/>
  <c r="A1863" i="1"/>
  <c r="A1858" i="1"/>
  <c r="A1861" i="1"/>
  <c r="A1850" i="1"/>
  <c r="A1862" i="1"/>
  <c r="A1869" i="1"/>
  <c r="A1860" i="1"/>
  <c r="A1854" i="1"/>
  <c r="A1866" i="1"/>
  <c r="A1853" i="1"/>
  <c r="A1856" i="1"/>
  <c r="A1851" i="1"/>
  <c r="A1870" i="1"/>
  <c r="A1867" i="1"/>
  <c r="A1855" i="1"/>
  <c r="A1868" i="1"/>
  <c r="A1865" i="1"/>
  <c r="A1859" i="1"/>
  <c r="A1857" i="1"/>
  <c r="A1864" i="1"/>
  <c r="M1848" i="1"/>
  <c r="M1865" i="1"/>
  <c r="M1852" i="1"/>
  <c r="M1856" i="1"/>
  <c r="M1855" i="1"/>
  <c r="M1867" i="1"/>
  <c r="M1850" i="1"/>
  <c r="M1857" i="1"/>
  <c r="M1859" i="1"/>
  <c r="M1864" i="1"/>
  <c r="M1854" i="1"/>
  <c r="M1851" i="1"/>
  <c r="M1869" i="1"/>
  <c r="M1853" i="1"/>
  <c r="M1863" i="1"/>
  <c r="M1866" i="1"/>
  <c r="M1862" i="1"/>
  <c r="M1870" i="1"/>
  <c r="M1861" i="1"/>
  <c r="M1868" i="1"/>
  <c r="M1858" i="1"/>
  <c r="M1860" i="1"/>
  <c r="M1913" i="1"/>
  <c r="M1927" i="1"/>
  <c r="M1935" i="1"/>
  <c r="M1928" i="1"/>
  <c r="M1931" i="1"/>
  <c r="M1924" i="1"/>
  <c r="M1932" i="1"/>
  <c r="M1925" i="1"/>
  <c r="M1933" i="1"/>
  <c r="M1926" i="1"/>
  <c r="M1934" i="1"/>
  <c r="M1929" i="1"/>
  <c r="M1930" i="1"/>
  <c r="O1849" i="1"/>
  <c r="O1963" i="1"/>
  <c r="B1848" i="1"/>
  <c r="B1853" i="1"/>
  <c r="B1855" i="1"/>
  <c r="B1857" i="1"/>
  <c r="B1870" i="1"/>
  <c r="B1859" i="1"/>
  <c r="B1865" i="1"/>
  <c r="B1862" i="1"/>
  <c r="B1854" i="1"/>
  <c r="B1850" i="1"/>
  <c r="B1863" i="1"/>
  <c r="B1851" i="1"/>
  <c r="B1867" i="1"/>
  <c r="B1858" i="1"/>
  <c r="B1852" i="1"/>
  <c r="B1860" i="1"/>
  <c r="B1869" i="1"/>
  <c r="B1856" i="1"/>
  <c r="B1866" i="1"/>
  <c r="B1864" i="1"/>
  <c r="B1868" i="1"/>
  <c r="B1861" i="1"/>
  <c r="N1852" i="1"/>
  <c r="N1854" i="1"/>
  <c r="N1859" i="1"/>
  <c r="N1855" i="1"/>
  <c r="N1860" i="1"/>
  <c r="N1851" i="1"/>
  <c r="N1856" i="1"/>
  <c r="N1862" i="1"/>
  <c r="N1866" i="1"/>
  <c r="N1858" i="1"/>
  <c r="N1853" i="1"/>
  <c r="N1861" i="1"/>
  <c r="N1850" i="1"/>
  <c r="N1864" i="1"/>
  <c r="N1869" i="1"/>
  <c r="N1868" i="1"/>
  <c r="N1867" i="1"/>
  <c r="N1863" i="1"/>
  <c r="N1865" i="1"/>
  <c r="N1870" i="1"/>
  <c r="N1857" i="1"/>
  <c r="A1913" i="1"/>
  <c r="A1926" i="1"/>
  <c r="A1930" i="1"/>
  <c r="A1929" i="1"/>
  <c r="A1934" i="1"/>
  <c r="A1924" i="1"/>
  <c r="A1932" i="1"/>
  <c r="A1931" i="1"/>
  <c r="A1927" i="1"/>
  <c r="A1925" i="1"/>
  <c r="A1933" i="1"/>
  <c r="A1928" i="1"/>
  <c r="A1935" i="1"/>
  <c r="N1913" i="1"/>
  <c r="N1926" i="1"/>
  <c r="N1934" i="1"/>
  <c r="N1928" i="1"/>
  <c r="N1927" i="1"/>
  <c r="N1935" i="1"/>
  <c r="N1930" i="1"/>
  <c r="N1931" i="1"/>
  <c r="N1924" i="1"/>
  <c r="N1932" i="1"/>
  <c r="N1929" i="1"/>
  <c r="N1925" i="1"/>
  <c r="N1933" i="1"/>
  <c r="K1375" i="1"/>
  <c r="O1343" i="1"/>
  <c r="M1423" i="1"/>
  <c r="J675" i="1"/>
  <c r="P1692" i="1"/>
  <c r="L1978" i="1"/>
  <c r="K1993" i="1"/>
  <c r="O322" i="1"/>
  <c r="J1693" i="1"/>
  <c r="M697" i="1"/>
  <c r="M321" i="1"/>
  <c r="L709" i="1"/>
  <c r="O683" i="1"/>
  <c r="N671" i="1"/>
  <c r="K1343" i="1"/>
  <c r="M1367" i="1"/>
  <c r="O1335" i="1"/>
  <c r="Q392" i="1"/>
  <c r="J392" i="1"/>
  <c r="R392" i="1"/>
  <c r="K392" i="1"/>
  <c r="L392" i="1"/>
  <c r="M392" i="1"/>
  <c r="N392" i="1"/>
  <c r="O392" i="1"/>
  <c r="P392" i="1"/>
  <c r="Q384" i="1"/>
  <c r="J384" i="1"/>
  <c r="R384" i="1"/>
  <c r="K384" i="1"/>
  <c r="L384" i="1"/>
  <c r="M384" i="1"/>
  <c r="N384" i="1"/>
  <c r="O384" i="1"/>
  <c r="P384" i="1"/>
  <c r="Q1343" i="1"/>
  <c r="N1375" i="1"/>
  <c r="P1391" i="1"/>
  <c r="J391" i="1"/>
  <c r="R391" i="1"/>
  <c r="K391" i="1"/>
  <c r="L391" i="1"/>
  <c r="M391" i="1"/>
  <c r="N391" i="1"/>
  <c r="O391" i="1"/>
  <c r="P391" i="1"/>
  <c r="Q391" i="1"/>
  <c r="L1415" i="1"/>
  <c r="L1997" i="1"/>
  <c r="P1319" i="1"/>
  <c r="R1351" i="1"/>
  <c r="J1383" i="1"/>
  <c r="L397" i="1"/>
  <c r="M397" i="1"/>
  <c r="N397" i="1"/>
  <c r="O397" i="1"/>
  <c r="P397" i="1"/>
  <c r="Q397" i="1"/>
  <c r="J397" i="1"/>
  <c r="R397" i="1"/>
  <c r="K397" i="1"/>
  <c r="L389" i="1"/>
  <c r="M389" i="1"/>
  <c r="N389" i="1"/>
  <c r="O389" i="1"/>
  <c r="P389" i="1"/>
  <c r="Q389" i="1"/>
  <c r="J389" i="1"/>
  <c r="R389" i="1"/>
  <c r="K389" i="1"/>
  <c r="Q260" i="1"/>
  <c r="P1997" i="1"/>
  <c r="L1319" i="1"/>
  <c r="P1351" i="1"/>
  <c r="N1383" i="1"/>
  <c r="M1327" i="1"/>
  <c r="M396" i="1"/>
  <c r="N396" i="1"/>
  <c r="O396" i="1"/>
  <c r="P396" i="1"/>
  <c r="Q396" i="1"/>
  <c r="J396" i="1"/>
  <c r="R396" i="1"/>
  <c r="K396" i="1"/>
  <c r="L396" i="1"/>
  <c r="M388" i="1"/>
  <c r="N388" i="1"/>
  <c r="O388" i="1"/>
  <c r="P388" i="1"/>
  <c r="Q388" i="1"/>
  <c r="J388" i="1"/>
  <c r="R388" i="1"/>
  <c r="K388" i="1"/>
  <c r="L388" i="1"/>
  <c r="K390" i="1"/>
  <c r="L390" i="1"/>
  <c r="M390" i="1"/>
  <c r="N390" i="1"/>
  <c r="O390" i="1"/>
  <c r="P390" i="1"/>
  <c r="Q390" i="1"/>
  <c r="J390" i="1"/>
  <c r="R390" i="1"/>
  <c r="M2021" i="1"/>
  <c r="K1359" i="1"/>
  <c r="K1327" i="1"/>
  <c r="N395" i="1"/>
  <c r="O395" i="1"/>
  <c r="P395" i="1"/>
  <c r="Q395" i="1"/>
  <c r="J395" i="1"/>
  <c r="R395" i="1"/>
  <c r="K395" i="1"/>
  <c r="L395" i="1"/>
  <c r="M395" i="1"/>
  <c r="N387" i="1"/>
  <c r="O387" i="1"/>
  <c r="P387" i="1"/>
  <c r="Q387" i="1"/>
  <c r="J387" i="1"/>
  <c r="R387" i="1"/>
  <c r="K387" i="1"/>
  <c r="L387" i="1"/>
  <c r="M387" i="1"/>
  <c r="K2021" i="1"/>
  <c r="Q1359" i="1"/>
  <c r="R1335" i="1"/>
  <c r="O394" i="1"/>
  <c r="P394" i="1"/>
  <c r="Q394" i="1"/>
  <c r="J394" i="1"/>
  <c r="R394" i="1"/>
  <c r="K394" i="1"/>
  <c r="L394" i="1"/>
  <c r="M394" i="1"/>
  <c r="N394" i="1"/>
  <c r="O386" i="1"/>
  <c r="P386" i="1"/>
  <c r="Q386" i="1"/>
  <c r="J386" i="1"/>
  <c r="R386" i="1"/>
  <c r="K386" i="1"/>
  <c r="L386" i="1"/>
  <c r="M386" i="1"/>
  <c r="N386" i="1"/>
  <c r="R1367" i="1"/>
  <c r="M1335" i="1"/>
  <c r="P393" i="1"/>
  <c r="Q393" i="1"/>
  <c r="J393" i="1"/>
  <c r="R393" i="1"/>
  <c r="K393" i="1"/>
  <c r="L393" i="1"/>
  <c r="M393" i="1"/>
  <c r="N393" i="1"/>
  <c r="O393" i="1"/>
  <c r="A385" i="1"/>
  <c r="P385" i="1"/>
  <c r="Q385" i="1"/>
  <c r="J385" i="1"/>
  <c r="R385" i="1"/>
  <c r="K385" i="1"/>
  <c r="L385" i="1"/>
  <c r="M385" i="1"/>
  <c r="N385" i="1"/>
  <c r="O385" i="1"/>
  <c r="O1319" i="1"/>
  <c r="P1343" i="1"/>
  <c r="Q1351" i="1"/>
  <c r="J1359" i="1"/>
  <c r="N1367" i="1"/>
  <c r="L1375" i="1"/>
  <c r="R1383" i="1"/>
  <c r="L1327" i="1"/>
  <c r="N1335" i="1"/>
  <c r="R1391" i="1"/>
  <c r="N1423" i="1"/>
  <c r="J1343" i="1"/>
  <c r="N1351" i="1"/>
  <c r="O1351" i="1"/>
  <c r="P1359" i="1"/>
  <c r="Q1367" i="1"/>
  <c r="J1375" i="1"/>
  <c r="M1383" i="1"/>
  <c r="R1327" i="1"/>
  <c r="L1335" i="1"/>
  <c r="O1391" i="1"/>
  <c r="N1399" i="1"/>
  <c r="J1319" i="1"/>
  <c r="R1343" i="1"/>
  <c r="L1351" i="1"/>
  <c r="R1359" i="1"/>
  <c r="O1359" i="1"/>
  <c r="P1367" i="1"/>
  <c r="Q1375" i="1"/>
  <c r="K1383" i="1"/>
  <c r="J1327" i="1"/>
  <c r="J1335" i="1"/>
  <c r="M1399" i="1"/>
  <c r="N1319" i="1"/>
  <c r="N1343" i="1"/>
  <c r="M1351" i="1"/>
  <c r="N1359" i="1"/>
  <c r="L1367" i="1"/>
  <c r="O1367" i="1"/>
  <c r="P1375" i="1"/>
  <c r="Q1383" i="1"/>
  <c r="Q1327" i="1"/>
  <c r="K1335" i="1"/>
  <c r="K1407" i="1"/>
  <c r="R1319" i="1"/>
  <c r="M1319" i="1"/>
  <c r="M1343" i="1"/>
  <c r="K1351" i="1"/>
  <c r="M1359" i="1"/>
  <c r="J1367" i="1"/>
  <c r="R1375" i="1"/>
  <c r="O1375" i="1"/>
  <c r="P1383" i="1"/>
  <c r="P1327" i="1"/>
  <c r="Q1335" i="1"/>
  <c r="R1407" i="1"/>
  <c r="K1319" i="1"/>
  <c r="Q1319" i="1"/>
  <c r="L1343" i="1"/>
  <c r="J1351" i="1"/>
  <c r="L1359" i="1"/>
  <c r="K1367" i="1"/>
  <c r="M1375" i="1"/>
  <c r="L1383" i="1"/>
  <c r="O1383" i="1"/>
  <c r="N1327" i="1"/>
  <c r="O1327" i="1"/>
  <c r="P1335" i="1"/>
  <c r="N1415" i="1"/>
  <c r="Q17" i="1"/>
  <c r="P67" i="1"/>
  <c r="P260" i="1"/>
  <c r="R210" i="1"/>
  <c r="N152" i="1"/>
  <c r="O67" i="1"/>
  <c r="J1619" i="1"/>
  <c r="K260" i="1"/>
  <c r="R228" i="1"/>
  <c r="Q1944" i="1"/>
  <c r="Q1914" i="1"/>
  <c r="Q1939" i="1"/>
  <c r="P2018" i="1"/>
  <c r="P2017" i="1"/>
  <c r="L1886" i="1"/>
  <c r="L1890" i="1"/>
  <c r="M322" i="1"/>
  <c r="M1693" i="1"/>
  <c r="B260" i="1"/>
  <c r="N2000" i="1"/>
  <c r="A322" i="1"/>
  <c r="J676" i="1"/>
  <c r="M2000" i="1"/>
  <c r="L1973" i="1"/>
  <c r="P1693" i="1"/>
  <c r="K201" i="1"/>
  <c r="A314" i="1"/>
  <c r="P676" i="1"/>
  <c r="R201" i="1"/>
  <c r="N2015" i="1"/>
  <c r="O676" i="1"/>
  <c r="J1973" i="1"/>
  <c r="M2015" i="1"/>
  <c r="N1990" i="1"/>
  <c r="Q1619" i="1"/>
  <c r="J228" i="1"/>
  <c r="A2015" i="1"/>
  <c r="Q722" i="1"/>
  <c r="Q149" i="1"/>
  <c r="J149" i="1"/>
  <c r="N1970" i="1"/>
  <c r="R679" i="1"/>
  <c r="N1329" i="1"/>
  <c r="L152" i="1"/>
  <c r="M1321" i="1"/>
  <c r="K1321" i="1"/>
  <c r="L1369" i="1"/>
  <c r="Q213" i="1"/>
  <c r="J1409" i="1"/>
  <c r="P152" i="1"/>
  <c r="K17" i="1"/>
  <c r="M1329" i="1"/>
  <c r="K1369" i="1"/>
  <c r="P1417" i="1"/>
  <c r="M2003" i="1"/>
  <c r="J695" i="1"/>
  <c r="N149" i="1"/>
  <c r="N67" i="1"/>
  <c r="P1619" i="1"/>
  <c r="O260" i="1"/>
  <c r="A260" i="1"/>
  <c r="J201" i="1"/>
  <c r="Q228" i="1"/>
  <c r="K1317" i="1"/>
  <c r="R1321" i="1"/>
  <c r="O1997" i="1"/>
  <c r="A2008" i="1"/>
  <c r="P482" i="1"/>
  <c r="Q685" i="1"/>
  <c r="K28" i="1"/>
  <c r="N1325" i="1"/>
  <c r="O1333" i="1"/>
  <c r="O1341" i="1"/>
  <c r="Q1341" i="1"/>
  <c r="J1349" i="1"/>
  <c r="R1357" i="1"/>
  <c r="K1365" i="1"/>
  <c r="L1373" i="1"/>
  <c r="M1381" i="1"/>
  <c r="N1389" i="1"/>
  <c r="O1337" i="1"/>
  <c r="O1397" i="1"/>
  <c r="P1405" i="1"/>
  <c r="N1413" i="1"/>
  <c r="P1421" i="1"/>
  <c r="Q1421" i="1"/>
  <c r="Q1417" i="1"/>
  <c r="A2003" i="1"/>
  <c r="M707" i="1"/>
  <c r="A149" i="1"/>
  <c r="M67" i="1"/>
  <c r="N1619" i="1"/>
  <c r="N260" i="1"/>
  <c r="Q201" i="1"/>
  <c r="B201" i="1"/>
  <c r="P228" i="1"/>
  <c r="J1317" i="1"/>
  <c r="Q1321" i="1"/>
  <c r="O684" i="1"/>
  <c r="R2007" i="1"/>
  <c r="R319" i="1"/>
  <c r="L1698" i="1"/>
  <c r="M1325" i="1"/>
  <c r="N1333" i="1"/>
  <c r="N1341" i="1"/>
  <c r="P1349" i="1"/>
  <c r="Q1349" i="1"/>
  <c r="J1357" i="1"/>
  <c r="R1365" i="1"/>
  <c r="K1373" i="1"/>
  <c r="O1381" i="1"/>
  <c r="M1389" i="1"/>
  <c r="N1337" i="1"/>
  <c r="P1385" i="1"/>
  <c r="L1397" i="1"/>
  <c r="R1405" i="1"/>
  <c r="L1413" i="1"/>
  <c r="N1421" i="1"/>
  <c r="L1425" i="1"/>
  <c r="R685" i="1"/>
  <c r="J319" i="1"/>
  <c r="J482" i="1"/>
  <c r="M260" i="1"/>
  <c r="P201" i="1"/>
  <c r="O228" i="1"/>
  <c r="J1345" i="1"/>
  <c r="J1425" i="1"/>
  <c r="R67" i="1"/>
  <c r="L260" i="1"/>
  <c r="O201" i="1"/>
  <c r="N228" i="1"/>
  <c r="P1317" i="1"/>
  <c r="O1321" i="1"/>
  <c r="R1982" i="1"/>
  <c r="N2007" i="1"/>
  <c r="L311" i="1"/>
  <c r="M1690" i="1"/>
  <c r="A1674" i="1"/>
  <c r="R705" i="1"/>
  <c r="P1353" i="1"/>
  <c r="K1325" i="1"/>
  <c r="M1333" i="1"/>
  <c r="P1341" i="1"/>
  <c r="N1349" i="1"/>
  <c r="L1357" i="1"/>
  <c r="P1365" i="1"/>
  <c r="Q1365" i="1"/>
  <c r="J1373" i="1"/>
  <c r="R1381" i="1"/>
  <c r="K1389" i="1"/>
  <c r="O1345" i="1"/>
  <c r="R1393" i="1"/>
  <c r="R1397" i="1"/>
  <c r="M1405" i="1"/>
  <c r="P1413" i="1"/>
  <c r="J1421" i="1"/>
  <c r="Q1401" i="1"/>
  <c r="P1441" i="1"/>
  <c r="L67" i="1"/>
  <c r="M1619" i="1"/>
  <c r="A201" i="1"/>
  <c r="O1982" i="1"/>
  <c r="K1698" i="1"/>
  <c r="M705" i="1"/>
  <c r="L1619" i="1"/>
  <c r="B228" i="1"/>
  <c r="J67" i="1"/>
  <c r="N1321" i="1"/>
  <c r="L1353" i="1"/>
  <c r="R1325" i="1"/>
  <c r="K1333" i="1"/>
  <c r="M1341" i="1"/>
  <c r="M1349" i="1"/>
  <c r="P1357" i="1"/>
  <c r="N1365" i="1"/>
  <c r="M1373" i="1"/>
  <c r="Q1373" i="1"/>
  <c r="J1381" i="1"/>
  <c r="R1389" i="1"/>
  <c r="R1361" i="1"/>
  <c r="Q1393" i="1"/>
  <c r="K1397" i="1"/>
  <c r="J1405" i="1"/>
  <c r="O1413" i="1"/>
  <c r="M1421" i="1"/>
  <c r="N1401" i="1"/>
  <c r="J1481" i="1"/>
  <c r="J1321" i="1"/>
  <c r="K67" i="1"/>
  <c r="P1321" i="1"/>
  <c r="J2007" i="1"/>
  <c r="K1385" i="1"/>
  <c r="P315" i="1"/>
  <c r="B67" i="1"/>
  <c r="A67" i="1"/>
  <c r="K1619" i="1"/>
  <c r="B1619" i="1"/>
  <c r="R260" i="1"/>
  <c r="N201" i="1"/>
  <c r="L228" i="1"/>
  <c r="Q1317" i="1"/>
  <c r="O1317" i="1"/>
  <c r="P1982" i="1"/>
  <c r="B2007" i="1"/>
  <c r="K311" i="1"/>
  <c r="L1690" i="1"/>
  <c r="P673" i="1"/>
  <c r="A711" i="1"/>
  <c r="K1978" i="1"/>
  <c r="M1694" i="1"/>
  <c r="A152" i="1"/>
  <c r="R1619" i="1"/>
  <c r="L201" i="1"/>
  <c r="K228" i="1"/>
  <c r="N1317" i="1"/>
  <c r="L1321" i="1"/>
  <c r="B1982" i="1"/>
  <c r="R2021" i="1"/>
  <c r="Q679" i="1"/>
  <c r="M717" i="1"/>
  <c r="O1353" i="1"/>
  <c r="J1325" i="1"/>
  <c r="R1333" i="1"/>
  <c r="K1341" i="1"/>
  <c r="L1349" i="1"/>
  <c r="O1357" i="1"/>
  <c r="O1365" i="1"/>
  <c r="P1373" i="1"/>
  <c r="P1381" i="1"/>
  <c r="Q1381" i="1"/>
  <c r="J1389" i="1"/>
  <c r="K1329" i="1"/>
  <c r="Q1361" i="1"/>
  <c r="P1397" i="1"/>
  <c r="Q1397" i="1"/>
  <c r="K1405" i="1"/>
  <c r="M1413" i="1"/>
  <c r="R1421" i="1"/>
  <c r="N1409" i="1"/>
  <c r="K152" i="1"/>
  <c r="P149" i="1"/>
  <c r="P359" i="1"/>
  <c r="K213" i="1"/>
  <c r="L17" i="1"/>
  <c r="A321" i="1"/>
  <c r="A1692" i="1"/>
  <c r="M671" i="1"/>
  <c r="P683" i="1"/>
  <c r="L697" i="1"/>
  <c r="Q709" i="1"/>
  <c r="R152" i="1"/>
  <c r="B152" i="1"/>
  <c r="O149" i="1"/>
  <c r="P1710" i="1"/>
  <c r="R213" i="1"/>
  <c r="N17" i="1"/>
  <c r="L313" i="1"/>
  <c r="K1700" i="1"/>
  <c r="P269" i="1"/>
  <c r="P671" i="1"/>
  <c r="B683" i="1"/>
  <c r="A697" i="1"/>
  <c r="N715" i="1"/>
  <c r="B1710" i="1"/>
  <c r="J213" i="1"/>
  <c r="M17" i="1"/>
  <c r="K313" i="1"/>
  <c r="O1700" i="1"/>
  <c r="L269" i="1"/>
  <c r="K677" i="1"/>
  <c r="A683" i="1"/>
  <c r="R703" i="1"/>
  <c r="M715" i="1"/>
  <c r="L715" i="1"/>
  <c r="J152" i="1"/>
  <c r="K149" i="1"/>
  <c r="B149" i="1"/>
  <c r="O213" i="1"/>
  <c r="B17" i="1"/>
  <c r="K321" i="1"/>
  <c r="N313" i="1"/>
  <c r="M1700" i="1"/>
  <c r="A269" i="1"/>
  <c r="R677" i="1"/>
  <c r="Q703" i="1"/>
  <c r="N1543" i="1"/>
  <c r="B1449" i="1"/>
  <c r="L321" i="1"/>
  <c r="O313" i="1"/>
  <c r="N1700" i="1"/>
  <c r="J269" i="1"/>
  <c r="J677" i="1"/>
  <c r="O703" i="1"/>
  <c r="Q152" i="1"/>
  <c r="L149" i="1"/>
  <c r="J321" i="1"/>
  <c r="M313" i="1"/>
  <c r="J1692" i="1"/>
  <c r="B269" i="1"/>
  <c r="Q683" i="1"/>
  <c r="B703" i="1"/>
  <c r="N687" i="1"/>
  <c r="N213" i="1"/>
  <c r="A213" i="1"/>
  <c r="Q321" i="1"/>
  <c r="Q1692" i="1"/>
  <c r="K671" i="1"/>
  <c r="R683" i="1"/>
  <c r="N697" i="1"/>
  <c r="A703" i="1"/>
  <c r="R691" i="1"/>
  <c r="M205" i="1"/>
  <c r="O1465" i="1"/>
  <c r="L1344" i="1"/>
  <c r="J1336" i="1"/>
  <c r="P1320" i="1"/>
  <c r="J56" i="1"/>
  <c r="N1992" i="1"/>
  <c r="K804" i="1"/>
  <c r="K1328" i="1"/>
  <c r="J1360" i="1"/>
  <c r="L1376" i="1"/>
  <c r="J1352" i="1"/>
  <c r="J1368" i="1"/>
  <c r="M149" i="1"/>
  <c r="M152" i="1"/>
  <c r="F75" i="8"/>
  <c r="F71" i="8"/>
  <c r="F52" i="8"/>
  <c r="F164" i="8"/>
  <c r="F195" i="8"/>
  <c r="F64" i="8"/>
  <c r="F70" i="8"/>
  <c r="F46" i="8"/>
  <c r="F194" i="8"/>
  <c r="F76" i="8"/>
  <c r="F116" i="8"/>
  <c r="F49" i="8"/>
  <c r="F72" i="8"/>
  <c r="F41" i="8"/>
  <c r="F169" i="8"/>
  <c r="F170" i="8"/>
  <c r="F162" i="8"/>
  <c r="F66" i="8"/>
  <c r="F48" i="8"/>
  <c r="F78" i="8"/>
  <c r="F188" i="8"/>
  <c r="F45" i="8"/>
  <c r="F44" i="8"/>
  <c r="F79" i="8"/>
  <c r="F63" i="8"/>
  <c r="F204" i="8"/>
  <c r="F205" i="8"/>
  <c r="F206" i="8"/>
  <c r="F202" i="8"/>
  <c r="F203" i="8"/>
  <c r="F199" i="8"/>
  <c r="F200" i="8"/>
  <c r="F201" i="8"/>
  <c r="F69" i="8"/>
  <c r="F67" i="8"/>
  <c r="F189" i="8"/>
  <c r="F140" i="8"/>
  <c r="F139" i="8"/>
  <c r="F131" i="8"/>
  <c r="F135" i="8"/>
  <c r="L2000" i="1"/>
  <c r="L2015" i="1"/>
  <c r="K16" i="1"/>
  <c r="Q319" i="1"/>
  <c r="R311" i="1"/>
  <c r="O482" i="1"/>
  <c r="R1698" i="1"/>
  <c r="R1690" i="1"/>
  <c r="M1674" i="1"/>
  <c r="M673" i="1"/>
  <c r="P679" i="1"/>
  <c r="P685" i="1"/>
  <c r="Q705" i="1"/>
  <c r="N717" i="1"/>
  <c r="Q1973" i="1"/>
  <c r="R1386" i="1"/>
  <c r="O1394" i="1"/>
  <c r="R1331" i="1"/>
  <c r="Q1410" i="1"/>
  <c r="R1521" i="1"/>
  <c r="N1426" i="1"/>
  <c r="P1402" i="1"/>
  <c r="M1418" i="1"/>
  <c r="K2000" i="1"/>
  <c r="K2015" i="1"/>
  <c r="A1621" i="1"/>
  <c r="P319" i="1"/>
  <c r="P311" i="1"/>
  <c r="N482" i="1"/>
  <c r="J1698" i="1"/>
  <c r="J1690" i="1"/>
  <c r="R1674" i="1"/>
  <c r="L673" i="1"/>
  <c r="M679" i="1"/>
  <c r="K685" i="1"/>
  <c r="O705" i="1"/>
  <c r="L717" i="1"/>
  <c r="B1973" i="1"/>
  <c r="P1386" i="1"/>
  <c r="K1394" i="1"/>
  <c r="O1410" i="1"/>
  <c r="A1527" i="1"/>
  <c r="R1426" i="1"/>
  <c r="L1426" i="1"/>
  <c r="N1402" i="1"/>
  <c r="J1418" i="1"/>
  <c r="R2000" i="1"/>
  <c r="B2000" i="1"/>
  <c r="R2015" i="1"/>
  <c r="M1844" i="1"/>
  <c r="B319" i="1"/>
  <c r="O311" i="1"/>
  <c r="M482" i="1"/>
  <c r="P1698" i="1"/>
  <c r="Q1690" i="1"/>
  <c r="J1674" i="1"/>
  <c r="J673" i="1"/>
  <c r="J679" i="1"/>
  <c r="N685" i="1"/>
  <c r="A705" i="1"/>
  <c r="Q717" i="1"/>
  <c r="O1386" i="1"/>
  <c r="J1394" i="1"/>
  <c r="P1410" i="1"/>
  <c r="O1426" i="1"/>
  <c r="Q1402" i="1"/>
  <c r="L1402" i="1"/>
  <c r="N1418" i="1"/>
  <c r="J795" i="1"/>
  <c r="J2000" i="1"/>
  <c r="A2000" i="1"/>
  <c r="J2015" i="1"/>
  <c r="M319" i="1"/>
  <c r="A319" i="1"/>
  <c r="B311" i="1"/>
  <c r="L482" i="1"/>
  <c r="O1698" i="1"/>
  <c r="P1690" i="1"/>
  <c r="Q1674" i="1"/>
  <c r="K673" i="1"/>
  <c r="N679" i="1"/>
  <c r="A685" i="1"/>
  <c r="P711" i="1"/>
  <c r="K1386" i="1"/>
  <c r="Q1394" i="1"/>
  <c r="K1410" i="1"/>
  <c r="K1426" i="1"/>
  <c r="O1402" i="1"/>
  <c r="Q1418" i="1"/>
  <c r="L1418" i="1"/>
  <c r="O795" i="1"/>
  <c r="P1965" i="1"/>
  <c r="L319" i="1"/>
  <c r="N1698" i="1"/>
  <c r="N673" i="1"/>
  <c r="Q1378" i="1"/>
  <c r="N1386" i="1"/>
  <c r="P1394" i="1"/>
  <c r="Q1526" i="1"/>
  <c r="J1410" i="1"/>
  <c r="J1426" i="1"/>
  <c r="K1402" i="1"/>
  <c r="P1418" i="1"/>
  <c r="B821" i="1"/>
  <c r="Q2000" i="1"/>
  <c r="P2015" i="1"/>
  <c r="Q2015" i="1"/>
  <c r="N311" i="1"/>
  <c r="A311" i="1"/>
  <c r="A482" i="1"/>
  <c r="N1690" i="1"/>
  <c r="O1674" i="1"/>
  <c r="B679" i="1"/>
  <c r="K711" i="1"/>
  <c r="A1635" i="1"/>
  <c r="O2015" i="1"/>
  <c r="B1596" i="1"/>
  <c r="K319" i="1"/>
  <c r="M311" i="1"/>
  <c r="B482" i="1"/>
  <c r="A1698" i="1"/>
  <c r="B1690" i="1"/>
  <c r="N1674" i="1"/>
  <c r="A673" i="1"/>
  <c r="A679" i="1"/>
  <c r="J711" i="1"/>
  <c r="O1973" i="1"/>
  <c r="R1990" i="1"/>
  <c r="N1378" i="1"/>
  <c r="M1386" i="1"/>
  <c r="M1394" i="1"/>
  <c r="A1558" i="1"/>
  <c r="R1410" i="1"/>
  <c r="Q1426" i="1"/>
  <c r="J1402" i="1"/>
  <c r="K1418" i="1"/>
  <c r="N1427" i="1"/>
  <c r="R1596" i="1"/>
  <c r="N1716" i="1"/>
  <c r="N205" i="1"/>
  <c r="R32" i="1"/>
  <c r="O1998" i="1"/>
  <c r="J1320" i="1"/>
  <c r="L1320" i="1"/>
  <c r="Q1336" i="1"/>
  <c r="O1328" i="1"/>
  <c r="P1360" i="1"/>
  <c r="M1352" i="1"/>
  <c r="L1368" i="1"/>
  <c r="O1344" i="1"/>
  <c r="J1596" i="1"/>
  <c r="M1716" i="1"/>
  <c r="B205" i="1"/>
  <c r="N24" i="1"/>
  <c r="L1901" i="1"/>
  <c r="N2008" i="1"/>
  <c r="R1320" i="1"/>
  <c r="M1336" i="1"/>
  <c r="M1328" i="1"/>
  <c r="N1328" i="1"/>
  <c r="O1360" i="1"/>
  <c r="L1352" i="1"/>
  <c r="M1368" i="1"/>
  <c r="M1344" i="1"/>
  <c r="N1344" i="1"/>
  <c r="N1596" i="1"/>
  <c r="A1716" i="1"/>
  <c r="A205" i="1"/>
  <c r="M16" i="1"/>
  <c r="A1901" i="1"/>
  <c r="M2008" i="1"/>
  <c r="Q1320" i="1"/>
  <c r="R1336" i="1"/>
  <c r="L1328" i="1"/>
  <c r="K1360" i="1"/>
  <c r="N1360" i="1"/>
  <c r="K1352" i="1"/>
  <c r="K1368" i="1"/>
  <c r="K1344" i="1"/>
  <c r="M1434" i="1"/>
  <c r="A1709" i="1"/>
  <c r="R1716" i="1"/>
  <c r="L205" i="1"/>
  <c r="R56" i="1"/>
  <c r="L1629" i="1"/>
  <c r="N1983" i="1"/>
  <c r="L2022" i="1"/>
  <c r="O1320" i="1"/>
  <c r="P1336" i="1"/>
  <c r="R1328" i="1"/>
  <c r="R1360" i="1"/>
  <c r="J1376" i="1"/>
  <c r="P1352" i="1"/>
  <c r="R1368" i="1"/>
  <c r="J1344" i="1"/>
  <c r="Q1596" i="1"/>
  <c r="J1716" i="1"/>
  <c r="K205" i="1"/>
  <c r="K48" i="1"/>
  <c r="L1998" i="1"/>
  <c r="B2022" i="1"/>
  <c r="N1320" i="1"/>
  <c r="O1336" i="1"/>
  <c r="J1328" i="1"/>
  <c r="Q1360" i="1"/>
  <c r="O1352" i="1"/>
  <c r="P1368" i="1"/>
  <c r="R1344" i="1"/>
  <c r="R1400" i="1"/>
  <c r="M1596" i="1"/>
  <c r="Q1716" i="1"/>
  <c r="J205" i="1"/>
  <c r="L48" i="1"/>
  <c r="K1998" i="1"/>
  <c r="K1320" i="1"/>
  <c r="L1336" i="1"/>
  <c r="N1336" i="1"/>
  <c r="Q1328" i="1"/>
  <c r="M1360" i="1"/>
  <c r="Q1352" i="1"/>
  <c r="N1352" i="1"/>
  <c r="O1368" i="1"/>
  <c r="Q1344" i="1"/>
  <c r="K1596" i="1"/>
  <c r="P1716" i="1"/>
  <c r="P205" i="1"/>
  <c r="B40" i="1"/>
  <c r="Q1368" i="1"/>
  <c r="O1939" i="1"/>
  <c r="M222" i="1"/>
  <c r="K1331" i="1"/>
  <c r="P1914" i="1"/>
  <c r="M1339" i="1"/>
  <c r="L1347" i="1"/>
  <c r="Q1909" i="1"/>
  <c r="J232" i="1"/>
  <c r="P1371" i="1"/>
  <c r="M1355" i="1"/>
  <c r="O847" i="1"/>
  <c r="P1714" i="1"/>
  <c r="R1874" i="1"/>
  <c r="J267" i="1"/>
  <c r="J1363" i="1"/>
  <c r="Q1395" i="1"/>
  <c r="N58" i="1"/>
  <c r="L1849" i="1"/>
  <c r="L266" i="1"/>
  <c r="N1379" i="1"/>
  <c r="P1560" i="1"/>
  <c r="O1403" i="1"/>
  <c r="O34" i="1"/>
  <c r="O1627" i="1"/>
  <c r="Q1387" i="1"/>
  <c r="A1489" i="1"/>
  <c r="J1411" i="1"/>
  <c r="Q757" i="1"/>
  <c r="P763" i="1"/>
  <c r="N18" i="1"/>
  <c r="J1635" i="1"/>
  <c r="N1323" i="1"/>
  <c r="L1432" i="1"/>
  <c r="J1419" i="1"/>
  <c r="P202" i="1"/>
  <c r="K58" i="1"/>
  <c r="K34" i="1"/>
  <c r="B18" i="1"/>
  <c r="L1965" i="1"/>
  <c r="M1939" i="1"/>
  <c r="O1914" i="1"/>
  <c r="O1909" i="1"/>
  <c r="Q1874" i="1"/>
  <c r="K1849" i="1"/>
  <c r="N1627" i="1"/>
  <c r="Q1635" i="1"/>
  <c r="P267" i="1"/>
  <c r="B266" i="1"/>
  <c r="O262" i="1"/>
  <c r="L230" i="1"/>
  <c r="M365" i="1"/>
  <c r="L1339" i="1"/>
  <c r="M1371" i="1"/>
  <c r="M1323" i="1"/>
  <c r="Q1331" i="1"/>
  <c r="N1347" i="1"/>
  <c r="K1347" i="1"/>
  <c r="L1355" i="1"/>
  <c r="M1363" i="1"/>
  <c r="J1379" i="1"/>
  <c r="P1387" i="1"/>
  <c r="O1395" i="1"/>
  <c r="J1403" i="1"/>
  <c r="Q1411" i="1"/>
  <c r="R1419" i="1"/>
  <c r="J1427" i="1"/>
  <c r="K1965" i="1"/>
  <c r="L1939" i="1"/>
  <c r="N1914" i="1"/>
  <c r="M1909" i="1"/>
  <c r="N1874" i="1"/>
  <c r="J1849" i="1"/>
  <c r="M1627" i="1"/>
  <c r="P1635" i="1"/>
  <c r="Q267" i="1"/>
  <c r="L262" i="1"/>
  <c r="K230" i="1"/>
  <c r="Q1339" i="1"/>
  <c r="K1339" i="1"/>
  <c r="L1371" i="1"/>
  <c r="L1323" i="1"/>
  <c r="P1331" i="1"/>
  <c r="J1347" i="1"/>
  <c r="Q1355" i="1"/>
  <c r="K1355" i="1"/>
  <c r="L1363" i="1"/>
  <c r="M1379" i="1"/>
  <c r="N1387" i="1"/>
  <c r="M1395" i="1"/>
  <c r="Q1403" i="1"/>
  <c r="N1411" i="1"/>
  <c r="P1419" i="1"/>
  <c r="L1427" i="1"/>
  <c r="R1965" i="1"/>
  <c r="A1939" i="1"/>
  <c r="K1909" i="1"/>
  <c r="L1909" i="1"/>
  <c r="M1874" i="1"/>
  <c r="K1627" i="1"/>
  <c r="L1627" i="1"/>
  <c r="O1635" i="1"/>
  <c r="B267" i="1"/>
  <c r="P262" i="1"/>
  <c r="R230" i="1"/>
  <c r="P1339" i="1"/>
  <c r="O1371" i="1"/>
  <c r="K1371" i="1"/>
  <c r="K1323" i="1"/>
  <c r="N1331" i="1"/>
  <c r="R1347" i="1"/>
  <c r="O1355" i="1"/>
  <c r="R1363" i="1"/>
  <c r="K1363" i="1"/>
  <c r="L1379" i="1"/>
  <c r="M1387" i="1"/>
  <c r="P1395" i="1"/>
  <c r="K1395" i="1"/>
  <c r="M1403" i="1"/>
  <c r="L1411" i="1"/>
  <c r="O1419" i="1"/>
  <c r="R1427" i="1"/>
  <c r="B58" i="1"/>
  <c r="R34" i="1"/>
  <c r="M1598" i="1"/>
  <c r="B34" i="1"/>
  <c r="O1598" i="1"/>
  <c r="B202" i="1"/>
  <c r="A50" i="1"/>
  <c r="R26" i="1"/>
  <c r="K1914" i="1"/>
  <c r="J1909" i="1"/>
  <c r="B1909" i="1"/>
  <c r="B1874" i="1"/>
  <c r="R1627" i="1"/>
  <c r="B1627" i="1"/>
  <c r="N1635" i="1"/>
  <c r="A267" i="1"/>
  <c r="Q1621" i="1"/>
  <c r="N262" i="1"/>
  <c r="P230" i="1"/>
  <c r="N1339" i="1"/>
  <c r="J1371" i="1"/>
  <c r="P1323" i="1"/>
  <c r="J1331" i="1"/>
  <c r="Q1347" i="1"/>
  <c r="P1355" i="1"/>
  <c r="Q1363" i="1"/>
  <c r="R1379" i="1"/>
  <c r="K1379" i="1"/>
  <c r="L1387" i="1"/>
  <c r="J1455" i="1"/>
  <c r="N1395" i="1"/>
  <c r="L1403" i="1"/>
  <c r="K1403" i="1"/>
  <c r="M1411" i="1"/>
  <c r="L1419" i="1"/>
  <c r="Q1427" i="1"/>
  <c r="O1965" i="1"/>
  <c r="R202" i="1"/>
  <c r="J202" i="1"/>
  <c r="Q50" i="1"/>
  <c r="A1598" i="1"/>
  <c r="L212" i="1"/>
  <c r="O42" i="1"/>
  <c r="K26" i="1"/>
  <c r="K1939" i="1"/>
  <c r="J1914" i="1"/>
  <c r="R1909" i="1"/>
  <c r="A1909" i="1"/>
  <c r="A1874" i="1"/>
  <c r="J1627" i="1"/>
  <c r="A1627" i="1"/>
  <c r="M1635" i="1"/>
  <c r="M266" i="1"/>
  <c r="P1621" i="1"/>
  <c r="B262" i="1"/>
  <c r="A230" i="1"/>
  <c r="J1339" i="1"/>
  <c r="N1371" i="1"/>
  <c r="R1323" i="1"/>
  <c r="O1331" i="1"/>
  <c r="P1347" i="1"/>
  <c r="N1355" i="1"/>
  <c r="P1363" i="1"/>
  <c r="P1379" i="1"/>
  <c r="O1387" i="1"/>
  <c r="K1387" i="1"/>
  <c r="Q1495" i="1"/>
  <c r="Q1431" i="1"/>
  <c r="J1395" i="1"/>
  <c r="R1403" i="1"/>
  <c r="R1411" i="1"/>
  <c r="K1411" i="1"/>
  <c r="M1419" i="1"/>
  <c r="O1427" i="1"/>
  <c r="O212" i="1"/>
  <c r="N42" i="1"/>
  <c r="K18" i="1"/>
  <c r="R1939" i="1"/>
  <c r="L1874" i="1"/>
  <c r="N267" i="1"/>
  <c r="P266" i="1"/>
  <c r="M1621" i="1"/>
  <c r="Q222" i="1"/>
  <c r="R1339" i="1"/>
  <c r="R1371" i="1"/>
  <c r="J1323" i="1"/>
  <c r="M1331" i="1"/>
  <c r="O1347" i="1"/>
  <c r="J1355" i="1"/>
  <c r="O1363" i="1"/>
  <c r="Q1379" i="1"/>
  <c r="J1387" i="1"/>
  <c r="J1511" i="1"/>
  <c r="N1463" i="1"/>
  <c r="L1395" i="1"/>
  <c r="P1403" i="1"/>
  <c r="P1411" i="1"/>
  <c r="Q1419" i="1"/>
  <c r="K1419" i="1"/>
  <c r="M1427" i="1"/>
  <c r="M1714" i="1"/>
  <c r="R1914" i="1"/>
  <c r="P1909" i="1"/>
  <c r="P1849" i="1"/>
  <c r="Q1627" i="1"/>
  <c r="K1635" i="1"/>
  <c r="L1635" i="1"/>
  <c r="K1714" i="1"/>
  <c r="O58" i="1"/>
  <c r="L42" i="1"/>
  <c r="J18" i="1"/>
  <c r="Q661" i="1"/>
  <c r="R1635" i="1"/>
  <c r="L267" i="1"/>
  <c r="N266" i="1"/>
  <c r="B1621" i="1"/>
  <c r="P222" i="1"/>
  <c r="O1339" i="1"/>
  <c r="Q1371" i="1"/>
  <c r="O1323" i="1"/>
  <c r="L1331" i="1"/>
  <c r="M1347" i="1"/>
  <c r="R1355" i="1"/>
  <c r="N1363" i="1"/>
  <c r="O1379" i="1"/>
  <c r="R1387" i="1"/>
  <c r="B1535" i="1"/>
  <c r="M1487" i="1"/>
  <c r="R1395" i="1"/>
  <c r="N1403" i="1"/>
  <c r="O1411" i="1"/>
  <c r="N1419" i="1"/>
  <c r="P1427" i="1"/>
  <c r="K1427" i="1"/>
  <c r="P73" i="1"/>
  <c r="J65" i="1"/>
  <c r="L73" i="1"/>
  <c r="P65" i="1"/>
  <c r="Q65" i="1"/>
  <c r="K73" i="1"/>
  <c r="L65" i="1"/>
  <c r="R73" i="1"/>
  <c r="M65" i="1"/>
  <c r="J73" i="1"/>
  <c r="B65" i="1"/>
  <c r="B73" i="1"/>
  <c r="N73" i="1"/>
  <c r="N66" i="1"/>
  <c r="R65" i="1"/>
  <c r="P1903" i="1"/>
  <c r="B1939" i="1"/>
  <c r="Q1849" i="1"/>
  <c r="R1902" i="1"/>
  <c r="O1962" i="1"/>
  <c r="O1966" i="1"/>
  <c r="N1882" i="1"/>
  <c r="B1948" i="1"/>
  <c r="P2000" i="1"/>
  <c r="A1849" i="1"/>
  <c r="N1896" i="1"/>
  <c r="J1888" i="1"/>
  <c r="R315" i="1"/>
  <c r="A1903" i="1"/>
  <c r="A1571" i="1"/>
  <c r="O669" i="1"/>
  <c r="P689" i="1"/>
  <c r="R707" i="1"/>
  <c r="Q315" i="1"/>
  <c r="P1694" i="1"/>
  <c r="B669" i="1"/>
  <c r="K689" i="1"/>
  <c r="P707" i="1"/>
  <c r="B321" i="1"/>
  <c r="B313" i="1"/>
  <c r="B1692" i="1"/>
  <c r="O269" i="1"/>
  <c r="L677" i="1"/>
  <c r="P697" i="1"/>
  <c r="A224" i="1"/>
  <c r="M1455" i="1"/>
  <c r="A1495" i="1"/>
  <c r="M1431" i="1"/>
  <c r="J1471" i="1"/>
  <c r="L695" i="1"/>
  <c r="P1551" i="1"/>
  <c r="N1439" i="1"/>
  <c r="N1487" i="1"/>
  <c r="B1383" i="1"/>
  <c r="J323" i="1"/>
  <c r="B1694" i="1"/>
  <c r="J371" i="1"/>
  <c r="N1479" i="1"/>
  <c r="O1519" i="1"/>
  <c r="N1551" i="1"/>
  <c r="K1439" i="1"/>
  <c r="L1487" i="1"/>
  <c r="P323" i="1"/>
  <c r="K315" i="1"/>
  <c r="O371" i="1"/>
  <c r="K695" i="1"/>
  <c r="N323" i="1"/>
  <c r="A315" i="1"/>
  <c r="N1571" i="1"/>
  <c r="B371" i="1"/>
  <c r="A695" i="1"/>
  <c r="M709" i="1"/>
  <c r="J1479" i="1"/>
  <c r="N1519" i="1"/>
  <c r="L1447" i="1"/>
  <c r="N315" i="1"/>
  <c r="B675" i="1"/>
  <c r="M1995" i="1"/>
  <c r="K1479" i="1"/>
  <c r="M1519" i="1"/>
  <c r="O1447" i="1"/>
  <c r="P1527" i="1"/>
  <c r="M323" i="1"/>
  <c r="N1903" i="1"/>
  <c r="R1571" i="1"/>
  <c r="M669" i="1"/>
  <c r="R701" i="1"/>
  <c r="K323" i="1"/>
  <c r="K1903" i="1"/>
  <c r="B1571" i="1"/>
  <c r="L669" i="1"/>
  <c r="J689" i="1"/>
  <c r="M701" i="1"/>
  <c r="N721" i="1"/>
  <c r="M1495" i="1"/>
  <c r="M1535" i="1"/>
  <c r="B1447" i="1"/>
  <c r="O1527" i="1"/>
  <c r="P30" i="1"/>
  <c r="L761" i="1"/>
  <c r="Q761" i="1"/>
  <c r="N728" i="1"/>
  <c r="J728" i="1"/>
  <c r="J754" i="1"/>
  <c r="B754" i="1"/>
  <c r="J314" i="1"/>
  <c r="O1693" i="1"/>
  <c r="R722" i="1"/>
  <c r="R1970" i="1"/>
  <c r="B741" i="1"/>
  <c r="K1540" i="1"/>
  <c r="O1540" i="1"/>
  <c r="J251" i="1"/>
  <c r="R251" i="1"/>
  <c r="N1845" i="1"/>
  <c r="R1845" i="1"/>
  <c r="N1641" i="1"/>
  <c r="K715" i="1"/>
  <c r="O715" i="1"/>
  <c r="A715" i="1"/>
  <c r="R715" i="1"/>
  <c r="B715" i="1"/>
  <c r="J715" i="1"/>
  <c r="Q715" i="1"/>
  <c r="N709" i="1"/>
  <c r="P709" i="1"/>
  <c r="R709" i="1"/>
  <c r="B709" i="1"/>
  <c r="O709" i="1"/>
  <c r="M703" i="1"/>
  <c r="L703" i="1"/>
  <c r="N703" i="1"/>
  <c r="P703" i="1"/>
  <c r="J703" i="1"/>
  <c r="Q697" i="1"/>
  <c r="O697" i="1"/>
  <c r="J697" i="1"/>
  <c r="R697" i="1"/>
  <c r="K697" i="1"/>
  <c r="J683" i="1"/>
  <c r="K683" i="1"/>
  <c r="L683" i="1"/>
  <c r="N683" i="1"/>
  <c r="B677" i="1"/>
  <c r="O677" i="1"/>
  <c r="P677" i="1"/>
  <c r="N677" i="1"/>
  <c r="M677" i="1"/>
  <c r="Q677" i="1"/>
  <c r="Q671" i="1"/>
  <c r="R671" i="1"/>
  <c r="A671" i="1"/>
  <c r="J671" i="1"/>
  <c r="B671" i="1"/>
  <c r="L671" i="1"/>
  <c r="Q269" i="1"/>
  <c r="K269" i="1"/>
  <c r="M269" i="1"/>
  <c r="N269" i="1"/>
  <c r="L1692" i="1"/>
  <c r="K1692" i="1"/>
  <c r="M1692" i="1"/>
  <c r="N1692" i="1"/>
  <c r="O1692" i="1"/>
  <c r="Q1700" i="1"/>
  <c r="A1700" i="1"/>
  <c r="J1700" i="1"/>
  <c r="B1700" i="1"/>
  <c r="R1700" i="1"/>
  <c r="L1700" i="1"/>
  <c r="Q313" i="1"/>
  <c r="J313" i="1"/>
  <c r="A313" i="1"/>
  <c r="R313" i="1"/>
  <c r="N321" i="1"/>
  <c r="O321" i="1"/>
  <c r="P321" i="1"/>
  <c r="M1971" i="1"/>
  <c r="N1971" i="1"/>
  <c r="O1971" i="1"/>
  <c r="R1971" i="1"/>
  <c r="O1977" i="1"/>
  <c r="B1977" i="1"/>
  <c r="N1921" i="1"/>
  <c r="Q1921" i="1"/>
  <c r="J1921" i="1"/>
  <c r="P14" i="1"/>
  <c r="M14" i="1"/>
  <c r="M38" i="1"/>
  <c r="O38" i="1"/>
  <c r="J54" i="1"/>
  <c r="P54" i="1"/>
  <c r="L1566" i="1"/>
  <c r="A1566" i="1"/>
  <c r="B1566" i="1"/>
  <c r="K1718" i="1"/>
  <c r="R1718" i="1"/>
  <c r="B722" i="1"/>
  <c r="L722" i="1"/>
  <c r="M722" i="1"/>
  <c r="O722" i="1"/>
  <c r="R676" i="1"/>
  <c r="K676" i="1"/>
  <c r="M676" i="1"/>
  <c r="L1693" i="1"/>
  <c r="K1693" i="1"/>
  <c r="O314" i="1"/>
  <c r="N314" i="1"/>
  <c r="P314" i="1"/>
  <c r="Q314" i="1"/>
  <c r="L322" i="1"/>
  <c r="P322" i="1"/>
  <c r="J322" i="1"/>
  <c r="O1970" i="1"/>
  <c r="B1970" i="1"/>
  <c r="A1970" i="1"/>
  <c r="M1970" i="1"/>
  <c r="M1378" i="1"/>
  <c r="J1385" i="1"/>
  <c r="P1393" i="1"/>
  <c r="O1401" i="1"/>
  <c r="Q1409" i="1"/>
  <c r="L1417" i="1"/>
  <c r="P1425" i="1"/>
  <c r="K1378" i="1"/>
  <c r="L1378" i="1"/>
  <c r="R1385" i="1"/>
  <c r="L1393" i="1"/>
  <c r="P1401" i="1"/>
  <c r="M1401" i="1"/>
  <c r="O1409" i="1"/>
  <c r="K1417" i="1"/>
  <c r="N1425" i="1"/>
  <c r="P675" i="1"/>
  <c r="N689" i="1"/>
  <c r="L707" i="1"/>
  <c r="L721" i="1"/>
  <c r="M228" i="1"/>
  <c r="P24" i="1"/>
  <c r="K1621" i="1"/>
  <c r="L222" i="1"/>
  <c r="M230" i="1"/>
  <c r="P1674" i="1"/>
  <c r="R673" i="1"/>
  <c r="L679" i="1"/>
  <c r="O685" i="1"/>
  <c r="B691" i="1"/>
  <c r="N705" i="1"/>
  <c r="Q711" i="1"/>
  <c r="Q157" i="1"/>
  <c r="R1378" i="1"/>
  <c r="O1385" i="1"/>
  <c r="J1393" i="1"/>
  <c r="L1478" i="1"/>
  <c r="L1401" i="1"/>
  <c r="R1409" i="1"/>
  <c r="M1409" i="1"/>
  <c r="O1417" i="1"/>
  <c r="K1425" i="1"/>
  <c r="L1623" i="1"/>
  <c r="O157" i="1"/>
  <c r="P1378" i="1"/>
  <c r="N1385" i="1"/>
  <c r="O1393" i="1"/>
  <c r="J1401" i="1"/>
  <c r="P1409" i="1"/>
  <c r="N1417" i="1"/>
  <c r="M1417" i="1"/>
  <c r="O1425" i="1"/>
  <c r="B797" i="1"/>
  <c r="O1378" i="1"/>
  <c r="Q1385" i="1"/>
  <c r="M1385" i="1"/>
  <c r="N1393" i="1"/>
  <c r="P1502" i="1"/>
  <c r="K1401" i="1"/>
  <c r="L1409" i="1"/>
  <c r="J1417" i="1"/>
  <c r="R1425" i="1"/>
  <c r="M1425" i="1"/>
  <c r="Q835" i="1"/>
  <c r="J1378" i="1"/>
  <c r="L1385" i="1"/>
  <c r="K1393" i="1"/>
  <c r="M1393" i="1"/>
  <c r="R1401" i="1"/>
  <c r="K1409" i="1"/>
  <c r="R1417" i="1"/>
  <c r="Q1425" i="1"/>
  <c r="B1424" i="1"/>
  <c r="M1424" i="1"/>
  <c r="R1424" i="1"/>
  <c r="Q1424" i="1"/>
  <c r="K1424" i="1"/>
  <c r="N1424" i="1"/>
  <c r="O1424" i="1"/>
  <c r="P1424" i="1"/>
  <c r="J1424" i="1"/>
  <c r="B1416" i="1"/>
  <c r="J1416" i="1"/>
  <c r="K1416" i="1"/>
  <c r="O1416" i="1"/>
  <c r="L1416" i="1"/>
  <c r="M1416" i="1"/>
  <c r="N1416" i="1"/>
  <c r="Q1416" i="1"/>
  <c r="P1416" i="1"/>
  <c r="B1408" i="1"/>
  <c r="O1408" i="1"/>
  <c r="R1408" i="1"/>
  <c r="L1408" i="1"/>
  <c r="K1408" i="1"/>
  <c r="M1408" i="1"/>
  <c r="Q1408" i="1"/>
  <c r="N1408" i="1"/>
  <c r="J1408" i="1"/>
  <c r="B1400" i="1"/>
  <c r="P1400" i="1"/>
  <c r="L1400" i="1"/>
  <c r="O1400" i="1"/>
  <c r="Q1400" i="1"/>
  <c r="J1400" i="1"/>
  <c r="K1400" i="1"/>
  <c r="M1400" i="1"/>
  <c r="B1392" i="1"/>
  <c r="M1392" i="1"/>
  <c r="N1392" i="1"/>
  <c r="R1392" i="1"/>
  <c r="O1392" i="1"/>
  <c r="P1392" i="1"/>
  <c r="J1392" i="1"/>
  <c r="K1392" i="1"/>
  <c r="L1392" i="1"/>
  <c r="B1384" i="1"/>
  <c r="J1384" i="1"/>
  <c r="L1384" i="1"/>
  <c r="N1384" i="1"/>
  <c r="Q1384" i="1"/>
  <c r="O1384" i="1"/>
  <c r="P1384" i="1"/>
  <c r="M1384" i="1"/>
  <c r="R1384" i="1"/>
  <c r="B1377" i="1"/>
  <c r="L1377" i="1"/>
  <c r="Q1377" i="1"/>
  <c r="R1377" i="1"/>
  <c r="J1377" i="1"/>
  <c r="K1377" i="1"/>
  <c r="M1377" i="1"/>
  <c r="P1377" i="1"/>
  <c r="N1377" i="1"/>
  <c r="P251" i="1"/>
  <c r="O479" i="1"/>
  <c r="K479" i="1"/>
  <c r="B322" i="1"/>
  <c r="B314" i="1"/>
  <c r="B1693" i="1"/>
  <c r="B676" i="1"/>
  <c r="A722" i="1"/>
  <c r="R1709" i="1"/>
  <c r="Q1845" i="1"/>
  <c r="Q1970" i="1"/>
  <c r="M56" i="1"/>
  <c r="M24" i="1"/>
  <c r="R16" i="1"/>
  <c r="L479" i="1"/>
  <c r="M1963" i="1"/>
  <c r="L1907" i="1"/>
  <c r="R1844" i="1"/>
  <c r="M1625" i="1"/>
  <c r="K1708" i="1"/>
  <c r="Q1602" i="1"/>
  <c r="B1718" i="1"/>
  <c r="N54" i="1"/>
  <c r="M30" i="1"/>
  <c r="Q71" i="1"/>
  <c r="Q1623" i="1"/>
  <c r="N232" i="1"/>
  <c r="K1322" i="1"/>
  <c r="A157" i="1"/>
  <c r="J32" i="1"/>
  <c r="A32" i="1"/>
  <c r="M48" i="1"/>
  <c r="N48" i="1"/>
  <c r="R322" i="1"/>
  <c r="R314" i="1"/>
  <c r="R1693" i="1"/>
  <c r="L676" i="1"/>
  <c r="A676" i="1"/>
  <c r="J1709" i="1"/>
  <c r="M1944" i="1"/>
  <c r="P1845" i="1"/>
  <c r="P1970" i="1"/>
  <c r="L56" i="1"/>
  <c r="O40" i="1"/>
  <c r="K32" i="1"/>
  <c r="L24" i="1"/>
  <c r="J16" i="1"/>
  <c r="R479" i="1"/>
  <c r="B1963" i="1"/>
  <c r="P1907" i="1"/>
  <c r="P1844" i="1"/>
  <c r="L1625" i="1"/>
  <c r="P1602" i="1"/>
  <c r="R207" i="1"/>
  <c r="A54" i="1"/>
  <c r="K30" i="1"/>
  <c r="N71" i="1"/>
  <c r="M1639" i="1"/>
  <c r="L232" i="1"/>
  <c r="R1322" i="1"/>
  <c r="M854" i="1"/>
  <c r="A854" i="1"/>
  <c r="P854" i="1"/>
  <c r="N848" i="1"/>
  <c r="Q848" i="1"/>
  <c r="A848" i="1"/>
  <c r="K848" i="1"/>
  <c r="L848" i="1"/>
  <c r="J842" i="1"/>
  <c r="P842" i="1"/>
  <c r="P828" i="1"/>
  <c r="B828" i="1"/>
  <c r="J828" i="1"/>
  <c r="R828" i="1"/>
  <c r="L828" i="1"/>
  <c r="M828" i="1"/>
  <c r="A822" i="1"/>
  <c r="J822" i="1"/>
  <c r="R822" i="1"/>
  <c r="K822" i="1"/>
  <c r="L822" i="1"/>
  <c r="O822" i="1"/>
  <c r="A816" i="1"/>
  <c r="B816" i="1"/>
  <c r="J816" i="1"/>
  <c r="R816" i="1"/>
  <c r="K816" i="1"/>
  <c r="O816" i="1"/>
  <c r="Q816" i="1"/>
  <c r="A810" i="1"/>
  <c r="B810" i="1"/>
  <c r="J810" i="1"/>
  <c r="L810" i="1"/>
  <c r="N810" i="1"/>
  <c r="O810" i="1"/>
  <c r="Q810" i="1"/>
  <c r="J796" i="1"/>
  <c r="R796" i="1"/>
  <c r="M796" i="1"/>
  <c r="N796" i="1"/>
  <c r="O796" i="1"/>
  <c r="P796" i="1"/>
  <c r="R790" i="1"/>
  <c r="L790" i="1"/>
  <c r="M790" i="1"/>
  <c r="O790" i="1"/>
  <c r="Q790" i="1"/>
  <c r="A790" i="1"/>
  <c r="O784" i="1"/>
  <c r="K784" i="1"/>
  <c r="P784" i="1"/>
  <c r="R784" i="1"/>
  <c r="Q784" i="1"/>
  <c r="A784" i="1"/>
  <c r="B784" i="1"/>
  <c r="Q778" i="1"/>
  <c r="R778" i="1"/>
  <c r="J778" i="1"/>
  <c r="M778" i="1"/>
  <c r="K778" i="1"/>
  <c r="A778" i="1"/>
  <c r="B778" i="1"/>
  <c r="R764" i="1"/>
  <c r="J764" i="1"/>
  <c r="M764" i="1"/>
  <c r="B764" i="1"/>
  <c r="N764" i="1"/>
  <c r="O764" i="1"/>
  <c r="M758" i="1"/>
  <c r="Q758" i="1"/>
  <c r="R758" i="1"/>
  <c r="A758" i="1"/>
  <c r="L758" i="1"/>
  <c r="O758" i="1"/>
  <c r="P758" i="1"/>
  <c r="R752" i="1"/>
  <c r="J752" i="1"/>
  <c r="L752" i="1"/>
  <c r="N752" i="1"/>
  <c r="O752" i="1"/>
  <c r="K752" i="1"/>
  <c r="R746" i="1"/>
  <c r="B746" i="1"/>
  <c r="L746" i="1"/>
  <c r="O746" i="1"/>
  <c r="K746" i="1"/>
  <c r="J746" i="1"/>
  <c r="B732" i="1"/>
  <c r="L732" i="1"/>
  <c r="N732" i="1"/>
  <c r="O732" i="1"/>
  <c r="P732" i="1"/>
  <c r="Q732" i="1"/>
  <c r="R732" i="1"/>
  <c r="B726" i="1"/>
  <c r="L726" i="1"/>
  <c r="N726" i="1"/>
  <c r="P726" i="1"/>
  <c r="Q726" i="1"/>
  <c r="J726" i="1"/>
  <c r="R726" i="1"/>
  <c r="A1370" i="1"/>
  <c r="L1370" i="1"/>
  <c r="J1370" i="1"/>
  <c r="M1370" i="1"/>
  <c r="N1370" i="1"/>
  <c r="K1370" i="1"/>
  <c r="O1370" i="1"/>
  <c r="P1370" i="1"/>
  <c r="Q1370" i="1"/>
  <c r="A1330" i="1"/>
  <c r="P1330" i="1"/>
  <c r="J1330" i="1"/>
  <c r="K1330" i="1"/>
  <c r="O1330" i="1"/>
  <c r="Q1330" i="1"/>
  <c r="L1330" i="1"/>
  <c r="R1330" i="1"/>
  <c r="M1330" i="1"/>
  <c r="Q1709" i="1"/>
  <c r="L1944" i="1"/>
  <c r="M1845" i="1"/>
  <c r="P40" i="1"/>
  <c r="P32" i="1"/>
  <c r="J24" i="1"/>
  <c r="B16" i="1"/>
  <c r="Q479" i="1"/>
  <c r="O1920" i="1"/>
  <c r="K1907" i="1"/>
  <c r="O1844" i="1"/>
  <c r="B1602" i="1"/>
  <c r="N207" i="1"/>
  <c r="M46" i="1"/>
  <c r="P22" i="1"/>
  <c r="R366" i="1"/>
  <c r="K1639" i="1"/>
  <c r="P265" i="1"/>
  <c r="B232" i="1"/>
  <c r="J1322" i="1"/>
  <c r="O249" i="1"/>
  <c r="K717" i="1"/>
  <c r="R717" i="1"/>
  <c r="O828" i="1"/>
  <c r="A1362" i="1"/>
  <c r="P1362" i="1"/>
  <c r="L1362" i="1"/>
  <c r="R1362" i="1"/>
  <c r="M1362" i="1"/>
  <c r="N1362" i="1"/>
  <c r="J1362" i="1"/>
  <c r="K1362" i="1"/>
  <c r="O1362" i="1"/>
  <c r="A1338" i="1"/>
  <c r="K1338" i="1"/>
  <c r="O1338" i="1"/>
  <c r="Q1338" i="1"/>
  <c r="R1338" i="1"/>
  <c r="L1338" i="1"/>
  <c r="J1338" i="1"/>
  <c r="M1338" i="1"/>
  <c r="N1338" i="1"/>
  <c r="J1625" i="1"/>
  <c r="N1625" i="1"/>
  <c r="R1629" i="1"/>
  <c r="N1629" i="1"/>
  <c r="N1880" i="1"/>
  <c r="K1880" i="1"/>
  <c r="Q1954" i="1"/>
  <c r="K1954" i="1"/>
  <c r="N1709" i="1"/>
  <c r="K1944" i="1"/>
  <c r="A1845" i="1"/>
  <c r="Q48" i="1"/>
  <c r="M32" i="1"/>
  <c r="P479" i="1"/>
  <c r="N1920" i="1"/>
  <c r="Q1907" i="1"/>
  <c r="N1844" i="1"/>
  <c r="Q1625" i="1"/>
  <c r="M1641" i="1"/>
  <c r="A207" i="1"/>
  <c r="Q265" i="1"/>
  <c r="Q1362" i="1"/>
  <c r="J1564" i="1"/>
  <c r="M1564" i="1"/>
  <c r="J1532" i="1"/>
  <c r="A1532" i="1"/>
  <c r="J1484" i="1"/>
  <c r="P1484" i="1"/>
  <c r="Q1484" i="1"/>
  <c r="K1452" i="1"/>
  <c r="Q1452" i="1"/>
  <c r="L1444" i="1"/>
  <c r="R1444" i="1"/>
  <c r="A1354" i="1"/>
  <c r="K1354" i="1"/>
  <c r="J1354" i="1"/>
  <c r="L1354" i="1"/>
  <c r="O1354" i="1"/>
  <c r="M1354" i="1"/>
  <c r="N1354" i="1"/>
  <c r="P1354" i="1"/>
  <c r="Q1354" i="1"/>
  <c r="A1346" i="1"/>
  <c r="O1346" i="1"/>
  <c r="P1346" i="1"/>
  <c r="Q1346" i="1"/>
  <c r="L1346" i="1"/>
  <c r="R1346" i="1"/>
  <c r="M1346" i="1"/>
  <c r="N1346" i="1"/>
  <c r="J1346" i="1"/>
  <c r="A1322" i="1"/>
  <c r="M1322" i="1"/>
  <c r="J1845" i="1"/>
  <c r="O1322" i="1"/>
  <c r="O71" i="1"/>
  <c r="J71" i="1"/>
  <c r="K24" i="1"/>
  <c r="A24" i="1"/>
  <c r="R40" i="1"/>
  <c r="L40" i="1"/>
  <c r="Q56" i="1"/>
  <c r="K56" i="1"/>
  <c r="N1330" i="1"/>
  <c r="K1709" i="1"/>
  <c r="R1944" i="1"/>
  <c r="P48" i="1"/>
  <c r="K40" i="1"/>
  <c r="L32" i="1"/>
  <c r="O16" i="1"/>
  <c r="B479" i="1"/>
  <c r="R1901" i="1"/>
  <c r="B1907" i="1"/>
  <c r="Q1629" i="1"/>
  <c r="B1625" i="1"/>
  <c r="R1879" i="1"/>
  <c r="J38" i="1"/>
  <c r="O14" i="1"/>
  <c r="L1921" i="1"/>
  <c r="K265" i="1"/>
  <c r="L1322" i="1"/>
  <c r="A709" i="1"/>
  <c r="J709" i="1"/>
  <c r="R1370" i="1"/>
  <c r="B1709" i="1"/>
  <c r="B1944" i="1"/>
  <c r="L1845" i="1"/>
  <c r="P56" i="1"/>
  <c r="J48" i="1"/>
  <c r="N40" i="1"/>
  <c r="Q24" i="1"/>
  <c r="P16" i="1"/>
  <c r="A479" i="1"/>
  <c r="O1901" i="1"/>
  <c r="M1629" i="1"/>
  <c r="A1625" i="1"/>
  <c r="M224" i="1"/>
  <c r="Q1322" i="1"/>
  <c r="O366" i="1"/>
  <c r="M366" i="1"/>
  <c r="R22" i="1"/>
  <c r="K22" i="1"/>
  <c r="L46" i="1"/>
  <c r="B46" i="1"/>
  <c r="Q1566" i="1"/>
  <c r="P1566" i="1"/>
  <c r="O1641" i="1"/>
  <c r="A1641" i="1"/>
  <c r="Q773" i="1"/>
  <c r="A843" i="1"/>
  <c r="N319" i="1"/>
  <c r="J311" i="1"/>
  <c r="M1698" i="1"/>
  <c r="B1698" i="1"/>
  <c r="O673" i="1"/>
  <c r="B673" i="1"/>
  <c r="K679" i="1"/>
  <c r="P705" i="1"/>
  <c r="L711" i="1"/>
  <c r="N1977" i="1"/>
  <c r="A1373" i="1"/>
  <c r="M9" i="1"/>
  <c r="N9" i="1"/>
  <c r="A9" i="1"/>
  <c r="O9" i="1"/>
  <c r="B9" i="1"/>
  <c r="P9" i="1"/>
  <c r="L9" i="1"/>
  <c r="Q9" i="1"/>
  <c r="J9" i="1"/>
  <c r="R9" i="1"/>
  <c r="K9" i="1"/>
  <c r="N666" i="1"/>
  <c r="R666" i="1"/>
  <c r="L1688" i="1"/>
  <c r="B1688" i="1"/>
  <c r="J1696" i="1"/>
  <c r="K1696" i="1"/>
  <c r="M217" i="1"/>
  <c r="J17" i="1"/>
  <c r="P1596" i="1"/>
  <c r="O1716" i="1"/>
  <c r="R205" i="1"/>
  <c r="N56" i="1"/>
  <c r="R48" i="1"/>
  <c r="B48" i="1"/>
  <c r="M40" i="1"/>
  <c r="N32" i="1"/>
  <c r="O24" i="1"/>
  <c r="Q16" i="1"/>
  <c r="A16" i="1"/>
  <c r="J479" i="1"/>
  <c r="Q262" i="1"/>
  <c r="J222" i="1"/>
  <c r="J230" i="1"/>
  <c r="P360" i="1"/>
  <c r="J1997" i="1"/>
  <c r="A2007" i="1"/>
  <c r="R2008" i="1"/>
  <c r="O1602" i="1"/>
  <c r="K1641" i="1"/>
  <c r="N1718" i="1"/>
  <c r="J207" i="1"/>
  <c r="M1566" i="1"/>
  <c r="Q54" i="1"/>
  <c r="K46" i="1"/>
  <c r="A46" i="1"/>
  <c r="B38" i="1"/>
  <c r="A30" i="1"/>
  <c r="B22" i="1"/>
  <c r="L14" i="1"/>
  <c r="Q366" i="1"/>
  <c r="N1602" i="1"/>
  <c r="J1641" i="1"/>
  <c r="M1718" i="1"/>
  <c r="Q207" i="1"/>
  <c r="K1566" i="1"/>
  <c r="L54" i="1"/>
  <c r="J46" i="1"/>
  <c r="Q38" i="1"/>
  <c r="Q30" i="1"/>
  <c r="Q22" i="1"/>
  <c r="A22" i="1"/>
  <c r="B14" i="1"/>
  <c r="P366" i="1"/>
  <c r="Q317" i="1"/>
  <c r="K3" i="1"/>
  <c r="L3" i="1"/>
  <c r="M3" i="1"/>
  <c r="R3" i="1"/>
  <c r="N3" i="1"/>
  <c r="O3" i="1"/>
  <c r="B3" i="1"/>
  <c r="J3" i="1"/>
  <c r="P3" i="1"/>
  <c r="A3" i="1"/>
  <c r="Q3" i="1"/>
  <c r="K11" i="1"/>
  <c r="L11" i="1"/>
  <c r="J11" i="1"/>
  <c r="M11" i="1"/>
  <c r="R11" i="1"/>
  <c r="N11" i="1"/>
  <c r="O11" i="1"/>
  <c r="P11" i="1"/>
  <c r="Q11" i="1"/>
  <c r="K1644" i="1"/>
  <c r="R1644" i="1"/>
  <c r="J717" i="1"/>
  <c r="B717" i="1"/>
  <c r="P717" i="1"/>
  <c r="B711" i="1"/>
  <c r="M711" i="1"/>
  <c r="N711" i="1"/>
  <c r="K705" i="1"/>
  <c r="L705" i="1"/>
  <c r="A691" i="1"/>
  <c r="M685" i="1"/>
  <c r="B685" i="1"/>
  <c r="J685" i="1"/>
  <c r="B1674" i="1"/>
  <c r="L1674" i="1"/>
  <c r="A1690" i="1"/>
  <c r="K1690" i="1"/>
  <c r="K482" i="1"/>
  <c r="R482" i="1"/>
  <c r="K1973" i="1"/>
  <c r="M1973" i="1"/>
  <c r="J1990" i="1"/>
  <c r="O1990" i="1"/>
  <c r="K1602" i="1"/>
  <c r="P1641" i="1"/>
  <c r="L1718" i="1"/>
  <c r="P207" i="1"/>
  <c r="R1566" i="1"/>
  <c r="K54" i="1"/>
  <c r="R46" i="1"/>
  <c r="L38" i="1"/>
  <c r="O30" i="1"/>
  <c r="N22" i="1"/>
  <c r="K14" i="1"/>
  <c r="A366" i="1"/>
  <c r="A4" i="1"/>
  <c r="J4" i="1"/>
  <c r="R4" i="1"/>
  <c r="B4" i="1"/>
  <c r="K4" i="1"/>
  <c r="L4" i="1"/>
  <c r="M4" i="1"/>
  <c r="N4" i="1"/>
  <c r="Q4" i="1"/>
  <c r="O4" i="1"/>
  <c r="P4" i="1"/>
  <c r="B12" i="1"/>
  <c r="J12" i="1"/>
  <c r="R12" i="1"/>
  <c r="K12" i="1"/>
  <c r="L12" i="1"/>
  <c r="M12" i="1"/>
  <c r="N12" i="1"/>
  <c r="Q12" i="1"/>
  <c r="O12" i="1"/>
  <c r="P12" i="1"/>
  <c r="K722" i="1"/>
  <c r="M213" i="1"/>
  <c r="P17" i="1"/>
  <c r="A17" i="1"/>
  <c r="O1596" i="1"/>
  <c r="A1596" i="1"/>
  <c r="O205" i="1"/>
  <c r="O48" i="1"/>
  <c r="Q40" i="1"/>
  <c r="A40" i="1"/>
  <c r="R24" i="1"/>
  <c r="L16" i="1"/>
  <c r="O219" i="1"/>
  <c r="N1982" i="1"/>
  <c r="B1997" i="1"/>
  <c r="L2021" i="1"/>
  <c r="J1983" i="1"/>
  <c r="K2008" i="1"/>
  <c r="B705" i="1"/>
  <c r="O711" i="1"/>
  <c r="O717" i="1"/>
  <c r="O1921" i="1"/>
  <c r="R1973" i="1"/>
  <c r="R157" i="1"/>
  <c r="P155" i="1"/>
  <c r="B155" i="1"/>
  <c r="K366" i="1"/>
  <c r="B366" i="1"/>
  <c r="N366" i="1"/>
  <c r="P6" i="1"/>
  <c r="Q6" i="1"/>
  <c r="J6" i="1"/>
  <c r="R6" i="1"/>
  <c r="K6" i="1"/>
  <c r="A6" i="1"/>
  <c r="L6" i="1"/>
  <c r="O6" i="1"/>
  <c r="B6" i="1"/>
  <c r="M6" i="1"/>
  <c r="N6" i="1"/>
  <c r="A14" i="1"/>
  <c r="Q14" i="1"/>
  <c r="J14" i="1"/>
  <c r="M22" i="1"/>
  <c r="J22" i="1"/>
  <c r="L30" i="1"/>
  <c r="R30" i="1"/>
  <c r="B30" i="1"/>
  <c r="K38" i="1"/>
  <c r="A38" i="1"/>
  <c r="R38" i="1"/>
  <c r="P46" i="1"/>
  <c r="Q46" i="1"/>
  <c r="B54" i="1"/>
  <c r="R54" i="1"/>
  <c r="M54" i="1"/>
  <c r="J1566" i="1"/>
  <c r="O1566" i="1"/>
  <c r="M207" i="1"/>
  <c r="B207" i="1"/>
  <c r="K207" i="1"/>
  <c r="A1718" i="1"/>
  <c r="O1718" i="1"/>
  <c r="P1718" i="1"/>
  <c r="Q1641" i="1"/>
  <c r="R1641" i="1"/>
  <c r="L1602" i="1"/>
  <c r="R1602" i="1"/>
  <c r="M1602" i="1"/>
  <c r="A1602" i="1"/>
  <c r="B1641" i="1"/>
  <c r="J1718" i="1"/>
  <c r="L207" i="1"/>
  <c r="N1566" i="1"/>
  <c r="O54" i="1"/>
  <c r="O46" i="1"/>
  <c r="P38" i="1"/>
  <c r="N30" i="1"/>
  <c r="O22" i="1"/>
  <c r="N14" i="1"/>
  <c r="L366" i="1"/>
  <c r="K1921" i="1"/>
  <c r="K1703" i="1"/>
  <c r="P1703" i="1"/>
  <c r="O7" i="1"/>
  <c r="B7" i="1"/>
  <c r="P7" i="1"/>
  <c r="Q7" i="1"/>
  <c r="J7" i="1"/>
  <c r="R7" i="1"/>
  <c r="K7" i="1"/>
  <c r="N7" i="1"/>
  <c r="L7" i="1"/>
  <c r="A7" i="1"/>
  <c r="M7" i="1"/>
  <c r="A8" i="1"/>
  <c r="N8" i="1"/>
  <c r="B8" i="1"/>
  <c r="O8" i="1"/>
  <c r="P8" i="1"/>
  <c r="Q8" i="1"/>
  <c r="J8" i="1"/>
  <c r="R8" i="1"/>
  <c r="M8" i="1"/>
  <c r="K8" i="1"/>
  <c r="L8" i="1"/>
  <c r="P694" i="1"/>
  <c r="O694" i="1"/>
  <c r="K1537" i="1"/>
  <c r="M1537" i="1"/>
  <c r="A1497" i="1"/>
  <c r="P1497" i="1"/>
  <c r="A1457" i="1"/>
  <c r="B1457" i="1"/>
  <c r="R1479" i="1"/>
  <c r="L1535" i="1"/>
  <c r="O1551" i="1"/>
  <c r="J1527" i="1"/>
  <c r="R1449" i="1"/>
  <c r="K1489" i="1"/>
  <c r="L1529" i="1"/>
  <c r="Q1990" i="1"/>
  <c r="L1537" i="1"/>
  <c r="O1559" i="1"/>
  <c r="K1559" i="1"/>
  <c r="K1543" i="1"/>
  <c r="P1543" i="1"/>
  <c r="P1519" i="1"/>
  <c r="L1519" i="1"/>
  <c r="O1511" i="1"/>
  <c r="N1511" i="1"/>
  <c r="J1503" i="1"/>
  <c r="O1503" i="1"/>
  <c r="L1495" i="1"/>
  <c r="R1495" i="1"/>
  <c r="O1471" i="1"/>
  <c r="R1471" i="1"/>
  <c r="N1455" i="1"/>
  <c r="A1455" i="1"/>
  <c r="P1447" i="1"/>
  <c r="Q1447" i="1"/>
  <c r="N1431" i="1"/>
  <c r="O1431" i="1"/>
  <c r="K799" i="1"/>
  <c r="Q799" i="1"/>
  <c r="P1457" i="1"/>
  <c r="O1497" i="1"/>
  <c r="N1545" i="1"/>
  <c r="R1534" i="1"/>
  <c r="B1534" i="1"/>
  <c r="A1446" i="1"/>
  <c r="L1446" i="1"/>
  <c r="B734" i="1"/>
  <c r="Q734" i="1"/>
  <c r="O1505" i="1"/>
  <c r="Q1545" i="1"/>
  <c r="A857" i="1"/>
  <c r="R1455" i="1"/>
  <c r="Q1479" i="1"/>
  <c r="R1511" i="1"/>
  <c r="B1519" i="1"/>
  <c r="M1543" i="1"/>
  <c r="P1439" i="1"/>
  <c r="J1463" i="1"/>
  <c r="K1487" i="1"/>
  <c r="R1559" i="1"/>
  <c r="B1465" i="1"/>
  <c r="B1505" i="1"/>
  <c r="M1553" i="1"/>
  <c r="J1500" i="1"/>
  <c r="A1500" i="1"/>
  <c r="R1428" i="1"/>
  <c r="M1428" i="1"/>
  <c r="K733" i="1"/>
  <c r="N793" i="1"/>
  <c r="J848" i="1"/>
  <c r="O848" i="1"/>
  <c r="K828" i="1"/>
  <c r="A828" i="1"/>
  <c r="Q828" i="1"/>
  <c r="B822" i="1"/>
  <c r="N822" i="1"/>
  <c r="M816" i="1"/>
  <c r="L816" i="1"/>
  <c r="R810" i="1"/>
  <c r="K810" i="1"/>
  <c r="L796" i="1"/>
  <c r="A796" i="1"/>
  <c r="Q796" i="1"/>
  <c r="J790" i="1"/>
  <c r="N790" i="1"/>
  <c r="M784" i="1"/>
  <c r="J784" i="1"/>
  <c r="O778" i="1"/>
  <c r="N778" i="1"/>
  <c r="K764" i="1"/>
  <c r="A764" i="1"/>
  <c r="Q764" i="1"/>
  <c r="N758" i="1"/>
  <c r="J758" i="1"/>
  <c r="A752" i="1"/>
  <c r="P752" i="1"/>
  <c r="P746" i="1"/>
  <c r="N746" i="1"/>
  <c r="K732" i="1"/>
  <c r="A732" i="1"/>
  <c r="M732" i="1"/>
  <c r="O726" i="1"/>
  <c r="K726" i="1"/>
  <c r="B1880" i="1"/>
  <c r="L1455" i="1"/>
  <c r="B1479" i="1"/>
  <c r="K1511" i="1"/>
  <c r="P1535" i="1"/>
  <c r="B1543" i="1"/>
  <c r="Q1439" i="1"/>
  <c r="A1463" i="1"/>
  <c r="A1487" i="1"/>
  <c r="J1559" i="1"/>
  <c r="J1433" i="1"/>
  <c r="P1473" i="1"/>
  <c r="J1513" i="1"/>
  <c r="J1553" i="1"/>
  <c r="A765" i="1"/>
  <c r="A735" i="1"/>
  <c r="A795" i="1"/>
  <c r="R795" i="1"/>
  <c r="L224" i="1"/>
  <c r="P224" i="1"/>
  <c r="R1623" i="1"/>
  <c r="N1623" i="1"/>
  <c r="J1639" i="1"/>
  <c r="Q1639" i="1"/>
  <c r="Q5" i="1"/>
  <c r="J5" i="1"/>
  <c r="R5" i="1"/>
  <c r="P5" i="1"/>
  <c r="A5" i="1"/>
  <c r="K5" i="1"/>
  <c r="B5" i="1"/>
  <c r="L5" i="1"/>
  <c r="M5" i="1"/>
  <c r="N5" i="1"/>
  <c r="O5" i="1"/>
  <c r="Q13" i="1"/>
  <c r="J13" i="1"/>
  <c r="R13" i="1"/>
  <c r="K13" i="1"/>
  <c r="P13" i="1"/>
  <c r="L13" i="1"/>
  <c r="M13" i="1"/>
  <c r="N13" i="1"/>
  <c r="O13" i="1"/>
  <c r="N1518" i="1"/>
  <c r="K1455" i="1"/>
  <c r="N1495" i="1"/>
  <c r="L1511" i="1"/>
  <c r="O1535" i="1"/>
  <c r="J1551" i="1"/>
  <c r="P1431" i="1"/>
  <c r="B1439" i="1"/>
  <c r="B1463" i="1"/>
  <c r="P1503" i="1"/>
  <c r="Q1444" i="1"/>
  <c r="B1564" i="1"/>
  <c r="K1441" i="1"/>
  <c r="L1481" i="1"/>
  <c r="K1521" i="1"/>
  <c r="R1561" i="1"/>
  <c r="M726" i="1"/>
  <c r="J732" i="1"/>
  <c r="Q746" i="1"/>
  <c r="A746" i="1"/>
  <c r="B752" i="1"/>
  <c r="B758" i="1"/>
  <c r="L764" i="1"/>
  <c r="L778" i="1"/>
  <c r="N784" i="1"/>
  <c r="K790" i="1"/>
  <c r="K796" i="1"/>
  <c r="M810" i="1"/>
  <c r="N816" i="1"/>
  <c r="M822" i="1"/>
  <c r="N828" i="1"/>
  <c r="L821" i="1"/>
  <c r="B848" i="1"/>
  <c r="R799" i="1"/>
  <c r="L10" i="1"/>
  <c r="M10" i="1"/>
  <c r="N10" i="1"/>
  <c r="O10" i="1"/>
  <c r="A10" i="1"/>
  <c r="P10" i="1"/>
  <c r="K10" i="1"/>
  <c r="B10" i="1"/>
  <c r="Q10" i="1"/>
  <c r="J10" i="1"/>
  <c r="R10" i="1"/>
  <c r="L1914" i="1"/>
  <c r="P1874" i="1"/>
  <c r="A1944" i="1"/>
  <c r="J1963" i="1"/>
  <c r="Q1901" i="1"/>
  <c r="N1888" i="1"/>
  <c r="N1963" i="1"/>
  <c r="N1965" i="1"/>
  <c r="N1939" i="1"/>
  <c r="A1914" i="1"/>
  <c r="N1849" i="1"/>
  <c r="M1965" i="1"/>
  <c r="M150" i="1"/>
  <c r="N1941" i="1"/>
  <c r="O1946" i="1"/>
  <c r="L1893" i="1"/>
  <c r="L1885" i="1"/>
  <c r="M1849" i="1"/>
  <c r="R1920" i="1"/>
  <c r="R1921" i="1"/>
  <c r="R1903" i="1"/>
  <c r="N1946" i="1"/>
  <c r="B1884" i="1"/>
  <c r="A1920" i="1"/>
  <c r="Q2007" i="1"/>
  <c r="A1943" i="1"/>
  <c r="Q1998" i="1"/>
  <c r="Q1965" i="1"/>
  <c r="J1965" i="1"/>
  <c r="P1921" i="1"/>
  <c r="A1921" i="1"/>
  <c r="P1901" i="1"/>
  <c r="Q2006" i="1"/>
  <c r="N1848" i="1"/>
  <c r="J1903" i="1"/>
  <c r="J1874" i="1"/>
  <c r="Q1895" i="1"/>
  <c r="A1961" i="1"/>
  <c r="N1953" i="1"/>
  <c r="N1945" i="1"/>
  <c r="J1939" i="1"/>
  <c r="M1914" i="1"/>
  <c r="R1849" i="1"/>
  <c r="P1944" i="1"/>
  <c r="A1968" i="1"/>
  <c r="M1920" i="1"/>
  <c r="B1921" i="1"/>
  <c r="B1900" i="1"/>
  <c r="P1939" i="1"/>
  <c r="Q2021" i="1"/>
  <c r="A1963" i="1"/>
  <c r="J1954" i="1"/>
  <c r="B1914" i="1"/>
  <c r="B1849" i="1"/>
  <c r="Q1982" i="1"/>
  <c r="M1921" i="1"/>
  <c r="Q1950" i="1"/>
  <c r="L1883" i="1"/>
  <c r="R1949" i="1"/>
  <c r="A1965" i="1"/>
  <c r="O1874" i="1"/>
  <c r="O1876" i="1"/>
  <c r="B1916" i="1"/>
  <c r="R1946" i="1"/>
  <c r="Q1948" i="1"/>
  <c r="H679" i="15"/>
  <c r="H678" i="15" s="1"/>
  <c r="D696" i="15"/>
  <c r="E679" i="15"/>
  <c r="G679" i="15"/>
  <c r="B694" i="15"/>
  <c r="D694" i="15"/>
  <c r="F679" i="15"/>
  <c r="B685" i="15"/>
  <c r="G693" i="15"/>
  <c r="F693" i="15"/>
  <c r="B693" i="15"/>
  <c r="D679" i="15"/>
  <c r="C679" i="15"/>
  <c r="D693" i="15"/>
  <c r="E696" i="15"/>
  <c r="D695" i="15"/>
  <c r="J695" i="15" s="1"/>
  <c r="J692" i="15"/>
  <c r="B708" i="15"/>
  <c r="J690" i="15"/>
  <c r="J691" i="15"/>
  <c r="B707" i="15"/>
  <c r="P669" i="1"/>
  <c r="O675" i="1"/>
  <c r="Q689" i="1"/>
  <c r="N695" i="1"/>
  <c r="A701" i="1"/>
  <c r="B721" i="1"/>
  <c r="L1598" i="1"/>
  <c r="L202" i="1"/>
  <c r="L58" i="1"/>
  <c r="R50" i="1"/>
  <c r="N34" i="1"/>
  <c r="L18" i="1"/>
  <c r="M1709" i="1"/>
  <c r="N1944" i="1"/>
  <c r="O1944" i="1"/>
  <c r="K1845" i="1"/>
  <c r="B1845" i="1"/>
  <c r="Q1963" i="1"/>
  <c r="Q1920" i="1"/>
  <c r="J1920" i="1"/>
  <c r="N1901" i="1"/>
  <c r="J1907" i="1"/>
  <c r="A1907" i="1"/>
  <c r="J1844" i="1"/>
  <c r="P1629" i="1"/>
  <c r="B1629" i="1"/>
  <c r="P1625" i="1"/>
  <c r="N251" i="1"/>
  <c r="J1708" i="1"/>
  <c r="O1879" i="1"/>
  <c r="J1982" i="1"/>
  <c r="K1997" i="1"/>
  <c r="A1997" i="1"/>
  <c r="M2007" i="1"/>
  <c r="O2021" i="1"/>
  <c r="O1983" i="1"/>
  <c r="Q2008" i="1"/>
  <c r="R2022" i="1"/>
  <c r="M71" i="1"/>
  <c r="O1639" i="1"/>
  <c r="P1639" i="1"/>
  <c r="P1623" i="1"/>
  <c r="O265" i="1"/>
  <c r="O224" i="1"/>
  <c r="Q232" i="1"/>
  <c r="J157" i="1"/>
  <c r="R257" i="1"/>
  <c r="A263" i="1"/>
  <c r="N308" i="1"/>
  <c r="M373" i="1"/>
  <c r="L1709" i="1"/>
  <c r="P1963" i="1"/>
  <c r="P1920" i="1"/>
  <c r="B1920" i="1"/>
  <c r="M1901" i="1"/>
  <c r="R1907" i="1"/>
  <c r="Q1844" i="1"/>
  <c r="O1629" i="1"/>
  <c r="A1629" i="1"/>
  <c r="O1625" i="1"/>
  <c r="M251" i="1"/>
  <c r="O1708" i="1"/>
  <c r="M1879" i="1"/>
  <c r="K1982" i="1"/>
  <c r="R1997" i="1"/>
  <c r="K2007" i="1"/>
  <c r="L2007" i="1"/>
  <c r="N2021" i="1"/>
  <c r="K71" i="1"/>
  <c r="L71" i="1"/>
  <c r="N1639" i="1"/>
  <c r="B1639" i="1"/>
  <c r="B1623" i="1"/>
  <c r="M265" i="1"/>
  <c r="N224" i="1"/>
  <c r="P232" i="1"/>
  <c r="P157" i="1"/>
  <c r="K1968" i="1"/>
  <c r="A308" i="1"/>
  <c r="P1643" i="1"/>
  <c r="O616" i="1"/>
  <c r="B624" i="1"/>
  <c r="Q1550" i="1"/>
  <c r="J1550" i="1"/>
  <c r="N1542" i="1"/>
  <c r="O1542" i="1"/>
  <c r="A1510" i="1"/>
  <c r="O1510" i="1"/>
  <c r="J1494" i="1"/>
  <c r="R1494" i="1"/>
  <c r="N1494" i="1"/>
  <c r="B1470" i="1"/>
  <c r="J1470" i="1"/>
  <c r="O1470" i="1"/>
  <c r="R1454" i="1"/>
  <c r="L1454" i="1"/>
  <c r="O1430" i="1"/>
  <c r="P1430" i="1"/>
  <c r="J1430" i="1"/>
  <c r="R71" i="1"/>
  <c r="A71" i="1"/>
  <c r="L1639" i="1"/>
  <c r="M1623" i="1"/>
  <c r="L265" i="1"/>
  <c r="A265" i="1"/>
  <c r="K224" i="1"/>
  <c r="M232" i="1"/>
  <c r="N157" i="1"/>
  <c r="N1696" i="1"/>
  <c r="P28" i="1"/>
  <c r="N1923" i="1"/>
  <c r="L1923" i="1"/>
  <c r="R51" i="1"/>
  <c r="P51" i="1"/>
  <c r="Q625" i="1"/>
  <c r="A625" i="1"/>
  <c r="B617" i="1"/>
  <c r="P617" i="1"/>
  <c r="O609" i="1"/>
  <c r="B609" i="1"/>
  <c r="L609" i="1"/>
  <c r="O601" i="1"/>
  <c r="R601" i="1"/>
  <c r="J167" i="1"/>
  <c r="R167" i="1"/>
  <c r="M167" i="1"/>
  <c r="N167" i="1"/>
  <c r="B608" i="1"/>
  <c r="N608" i="1"/>
  <c r="R608" i="1"/>
  <c r="K600" i="1"/>
  <c r="R600" i="1"/>
  <c r="M600" i="1"/>
  <c r="J575" i="1"/>
  <c r="P575" i="1"/>
  <c r="P567" i="1"/>
  <c r="L567" i="1"/>
  <c r="K559" i="1"/>
  <c r="O559" i="1"/>
  <c r="O1571" i="1"/>
  <c r="K1694" i="1"/>
  <c r="M371" i="1"/>
  <c r="K675" i="1"/>
  <c r="A689" i="1"/>
  <c r="P701" i="1"/>
  <c r="B707" i="1"/>
  <c r="J721" i="1"/>
  <c r="J1598" i="1"/>
  <c r="N1714" i="1"/>
  <c r="R212" i="1"/>
  <c r="P50" i="1"/>
  <c r="J42" i="1"/>
  <c r="O26" i="1"/>
  <c r="N661" i="1"/>
  <c r="P1709" i="1"/>
  <c r="P1603" i="1"/>
  <c r="J1944" i="1"/>
  <c r="O1845" i="1"/>
  <c r="J154" i="1"/>
  <c r="K1963" i="1"/>
  <c r="L1963" i="1"/>
  <c r="L1920" i="1"/>
  <c r="J1901" i="1"/>
  <c r="B1901" i="1"/>
  <c r="O1907" i="1"/>
  <c r="L1844" i="1"/>
  <c r="B1844" i="1"/>
  <c r="K1629" i="1"/>
  <c r="R1625" i="1"/>
  <c r="L360" i="1"/>
  <c r="P219" i="1"/>
  <c r="M1982" i="1"/>
  <c r="A1982" i="1"/>
  <c r="Q1997" i="1"/>
  <c r="P2007" i="1"/>
  <c r="J2021" i="1"/>
  <c r="B2021" i="1"/>
  <c r="K1983" i="1"/>
  <c r="M1998" i="1"/>
  <c r="O2022" i="1"/>
  <c r="P71" i="1"/>
  <c r="R1639" i="1"/>
  <c r="K1623" i="1"/>
  <c r="J224" i="1"/>
  <c r="B224" i="1"/>
  <c r="K232" i="1"/>
  <c r="K221" i="1"/>
  <c r="M157" i="1"/>
  <c r="B157" i="1"/>
  <c r="L660" i="1"/>
  <c r="N1688" i="1"/>
  <c r="B693" i="1"/>
  <c r="K625" i="1"/>
  <c r="B265" i="1"/>
  <c r="N265" i="1"/>
  <c r="A667" i="1"/>
  <c r="J667" i="1"/>
  <c r="Q1903" i="1"/>
  <c r="K1571" i="1"/>
  <c r="R1694" i="1"/>
  <c r="L371" i="1"/>
  <c r="L675" i="1"/>
  <c r="Q695" i="1"/>
  <c r="O701" i="1"/>
  <c r="A707" i="1"/>
  <c r="P721" i="1"/>
  <c r="R1598" i="1"/>
  <c r="B1714" i="1"/>
  <c r="J212" i="1"/>
  <c r="B42" i="1"/>
  <c r="R1963" i="1"/>
  <c r="M1907" i="1"/>
  <c r="K1844" i="1"/>
  <c r="R360" i="1"/>
  <c r="B219" i="1"/>
  <c r="M1997" i="1"/>
  <c r="P2021" i="1"/>
  <c r="R1983" i="1"/>
  <c r="B1998" i="1"/>
  <c r="N2022" i="1"/>
  <c r="J1623" i="1"/>
  <c r="J265" i="1"/>
  <c r="Q224" i="1"/>
  <c r="R232" i="1"/>
  <c r="A232" i="1"/>
  <c r="K157" i="1"/>
  <c r="J1688" i="1"/>
  <c r="B699" i="1"/>
  <c r="A1973" i="1"/>
  <c r="N1973" i="1"/>
  <c r="P1990" i="1"/>
  <c r="M1990" i="1"/>
  <c r="B850" i="1"/>
  <c r="N1441" i="1"/>
  <c r="N1457" i="1"/>
  <c r="A1465" i="1"/>
  <c r="O1481" i="1"/>
  <c r="R1497" i="1"/>
  <c r="A1505" i="1"/>
  <c r="J1521" i="1"/>
  <c r="J1537" i="1"/>
  <c r="K1553" i="1"/>
  <c r="R785" i="1"/>
  <c r="M821" i="1"/>
  <c r="A734" i="1"/>
  <c r="N856" i="1"/>
  <c r="M1530" i="1"/>
  <c r="P1433" i="1"/>
  <c r="B1441" i="1"/>
  <c r="L1457" i="1"/>
  <c r="K1473" i="1"/>
  <c r="B1481" i="1"/>
  <c r="Q1497" i="1"/>
  <c r="N1513" i="1"/>
  <c r="M1529" i="1"/>
  <c r="Q1537" i="1"/>
  <c r="R1553" i="1"/>
  <c r="O754" i="1"/>
  <c r="J1661" i="1"/>
  <c r="P1455" i="1"/>
  <c r="O1479" i="1"/>
  <c r="K1495" i="1"/>
  <c r="Q1511" i="1"/>
  <c r="R1535" i="1"/>
  <c r="O1543" i="1"/>
  <c r="K1551" i="1"/>
  <c r="J1431" i="1"/>
  <c r="M1439" i="1"/>
  <c r="R1463" i="1"/>
  <c r="A1471" i="1"/>
  <c r="L1503" i="1"/>
  <c r="Q1559" i="1"/>
  <c r="P1500" i="1"/>
  <c r="R1433" i="1"/>
  <c r="O1449" i="1"/>
  <c r="Q1473" i="1"/>
  <c r="P1489" i="1"/>
  <c r="K1505" i="1"/>
  <c r="O1513" i="1"/>
  <c r="R1529" i="1"/>
  <c r="M1545" i="1"/>
  <c r="N1561" i="1"/>
  <c r="Q752" i="1"/>
  <c r="P790" i="1"/>
  <c r="Q822" i="1"/>
  <c r="O757" i="1"/>
  <c r="P847" i="1"/>
  <c r="R848" i="1"/>
  <c r="B760" i="1"/>
  <c r="N735" i="1"/>
  <c r="R773" i="1"/>
  <c r="L1880" i="1"/>
  <c r="Q1433" i="1"/>
  <c r="L1449" i="1"/>
  <c r="P1465" i="1"/>
  <c r="O1473" i="1"/>
  <c r="Q1489" i="1"/>
  <c r="L1505" i="1"/>
  <c r="B1513" i="1"/>
  <c r="J1529" i="1"/>
  <c r="K1545" i="1"/>
  <c r="M1561" i="1"/>
  <c r="N792" i="1"/>
  <c r="K1449" i="1"/>
  <c r="N1465" i="1"/>
  <c r="B1489" i="1"/>
  <c r="L1521" i="1"/>
  <c r="L1561" i="1"/>
  <c r="M792" i="1"/>
  <c r="O1717" i="1"/>
  <c r="A1717" i="1"/>
  <c r="M1717" i="1"/>
  <c r="M1691" i="1"/>
  <c r="J1691" i="1"/>
  <c r="R1978" i="1"/>
  <c r="A1978" i="1"/>
  <c r="M1993" i="1"/>
  <c r="L2003" i="1"/>
  <c r="M2018" i="1"/>
  <c r="N2018" i="1"/>
  <c r="M66" i="1"/>
  <c r="O1603" i="1"/>
  <c r="N23" i="1"/>
  <c r="Q505" i="1"/>
  <c r="K505" i="1"/>
  <c r="Q1705" i="1"/>
  <c r="A1705" i="1"/>
  <c r="R363" i="1"/>
  <c r="B363" i="1"/>
  <c r="M363" i="1"/>
  <c r="P363" i="1"/>
  <c r="N479" i="1"/>
  <c r="M479" i="1"/>
  <c r="B32" i="1"/>
  <c r="Q32" i="1"/>
  <c r="A56" i="1"/>
  <c r="O56" i="1"/>
  <c r="L1716" i="1"/>
  <c r="K1716" i="1"/>
  <c r="P1971" i="1"/>
  <c r="A1971" i="1"/>
  <c r="Q1971" i="1"/>
  <c r="B1971" i="1"/>
  <c r="J1971" i="1"/>
  <c r="L1971" i="1"/>
  <c r="A2017" i="1"/>
  <c r="M2017" i="1"/>
  <c r="M2002" i="1"/>
  <c r="J2002" i="1"/>
  <c r="K2002" i="1"/>
  <c r="L66" i="1"/>
  <c r="M1603" i="1"/>
  <c r="M1558" i="1"/>
  <c r="N1558" i="1"/>
  <c r="O1558" i="1"/>
  <c r="P1558" i="1"/>
  <c r="Q1558" i="1"/>
  <c r="J1558" i="1"/>
  <c r="L1558" i="1"/>
  <c r="A1550" i="1"/>
  <c r="L1550" i="1"/>
  <c r="K1550" i="1"/>
  <c r="M1550" i="1"/>
  <c r="N1550" i="1"/>
  <c r="O1550" i="1"/>
  <c r="P1550" i="1"/>
  <c r="B1550" i="1"/>
  <c r="R1550" i="1"/>
  <c r="Q1542" i="1"/>
  <c r="A1542" i="1"/>
  <c r="J1542" i="1"/>
  <c r="B1542" i="1"/>
  <c r="R1542" i="1"/>
  <c r="L1542" i="1"/>
  <c r="K1542" i="1"/>
  <c r="M1542" i="1"/>
  <c r="P1542" i="1"/>
  <c r="N1534" i="1"/>
  <c r="O1534" i="1"/>
  <c r="P1534" i="1"/>
  <c r="Q1534" i="1"/>
  <c r="A1534" i="1"/>
  <c r="J1534" i="1"/>
  <c r="M1534" i="1"/>
  <c r="B1526" i="1"/>
  <c r="R1526" i="1"/>
  <c r="L1526" i="1"/>
  <c r="K1526" i="1"/>
  <c r="M1526" i="1"/>
  <c r="N1526" i="1"/>
  <c r="O1526" i="1"/>
  <c r="A1526" i="1"/>
  <c r="J1526" i="1"/>
  <c r="P1518" i="1"/>
  <c r="Q1518" i="1"/>
  <c r="A1518" i="1"/>
  <c r="J1518" i="1"/>
  <c r="B1518" i="1"/>
  <c r="R1518" i="1"/>
  <c r="L1518" i="1"/>
  <c r="K1518" i="1"/>
  <c r="O1518" i="1"/>
  <c r="R1510" i="1"/>
  <c r="M1510" i="1"/>
  <c r="K1510" i="1"/>
  <c r="L1510" i="1"/>
  <c r="N1510" i="1"/>
  <c r="J1510" i="1"/>
  <c r="Q1510" i="1"/>
  <c r="A1502" i="1"/>
  <c r="N1502" i="1"/>
  <c r="B1502" i="1"/>
  <c r="O1502" i="1"/>
  <c r="J1502" i="1"/>
  <c r="Q1502" i="1"/>
  <c r="R1502" i="1"/>
  <c r="L1502" i="1"/>
  <c r="K1502" i="1"/>
  <c r="M1494" i="1"/>
  <c r="P1494" i="1"/>
  <c r="O1494" i="1"/>
  <c r="A1494" i="1"/>
  <c r="Q1494" i="1"/>
  <c r="B1494" i="1"/>
  <c r="K1494" i="1"/>
  <c r="L1494" i="1"/>
  <c r="J1486" i="1"/>
  <c r="Q1486" i="1"/>
  <c r="R1486" i="1"/>
  <c r="L1486" i="1"/>
  <c r="M1486" i="1"/>
  <c r="P1486" i="1"/>
  <c r="B1486" i="1"/>
  <c r="O1486" i="1"/>
  <c r="O1478" i="1"/>
  <c r="A1478" i="1"/>
  <c r="Q1478" i="1"/>
  <c r="B1478" i="1"/>
  <c r="K1478" i="1"/>
  <c r="J1478" i="1"/>
  <c r="N1478" i="1"/>
  <c r="R1478" i="1"/>
  <c r="P1478" i="1"/>
  <c r="L1470" i="1"/>
  <c r="M1470" i="1"/>
  <c r="P1470" i="1"/>
  <c r="K1470" i="1"/>
  <c r="A1470" i="1"/>
  <c r="N1470" i="1"/>
  <c r="R1470" i="1"/>
  <c r="B1462" i="1"/>
  <c r="K1462" i="1"/>
  <c r="J1462" i="1"/>
  <c r="N1462" i="1"/>
  <c r="R1462" i="1"/>
  <c r="L1462" i="1"/>
  <c r="M1462" i="1"/>
  <c r="A1462" i="1"/>
  <c r="Q1462" i="1"/>
  <c r="P1454" i="1"/>
  <c r="K1454" i="1"/>
  <c r="A1454" i="1"/>
  <c r="N1454" i="1"/>
  <c r="B1454" i="1"/>
  <c r="O1454" i="1"/>
  <c r="J1454" i="1"/>
  <c r="Q1454" i="1"/>
  <c r="M1454" i="1"/>
  <c r="M1446" i="1"/>
  <c r="O1446" i="1"/>
  <c r="Q1446" i="1"/>
  <c r="K1446" i="1"/>
  <c r="J1446" i="1"/>
  <c r="P1446" i="1"/>
  <c r="R1446" i="1"/>
  <c r="A1438" i="1"/>
  <c r="K1438" i="1"/>
  <c r="B1438" i="1"/>
  <c r="M1438" i="1"/>
  <c r="P1438" i="1"/>
  <c r="Q1438" i="1"/>
  <c r="J1438" i="1"/>
  <c r="R1438" i="1"/>
  <c r="O1438" i="1"/>
  <c r="L1430" i="1"/>
  <c r="M1430" i="1"/>
  <c r="Q1430" i="1"/>
  <c r="A1430" i="1"/>
  <c r="K1430" i="1"/>
  <c r="B1430" i="1"/>
  <c r="N1430" i="1"/>
  <c r="R1430" i="1"/>
  <c r="L672" i="1"/>
  <c r="N672" i="1"/>
  <c r="J268" i="1"/>
  <c r="B268" i="1"/>
  <c r="K268" i="1"/>
  <c r="M1699" i="1"/>
  <c r="A1699" i="1"/>
  <c r="J1699" i="1"/>
  <c r="B320" i="1"/>
  <c r="J320" i="1"/>
  <c r="P1972" i="1"/>
  <c r="L1972" i="1"/>
  <c r="Q1978" i="1"/>
  <c r="Q1993" i="1"/>
  <c r="J1993" i="1"/>
  <c r="R2003" i="1"/>
  <c r="K2018" i="1"/>
  <c r="A2018" i="1"/>
  <c r="B66" i="1"/>
  <c r="L1603" i="1"/>
  <c r="A1940" i="1"/>
  <c r="Q1940" i="1"/>
  <c r="R698" i="1"/>
  <c r="N698" i="1"/>
  <c r="P1978" i="1"/>
  <c r="P1993" i="1"/>
  <c r="B1993" i="1"/>
  <c r="J2003" i="1"/>
  <c r="R2018" i="1"/>
  <c r="R66" i="1"/>
  <c r="K1603" i="1"/>
  <c r="O672" i="1"/>
  <c r="M362" i="1"/>
  <c r="J150" i="1"/>
  <c r="N1438" i="1"/>
  <c r="O1462" i="1"/>
  <c r="N1486" i="1"/>
  <c r="P1510" i="1"/>
  <c r="K1534" i="1"/>
  <c r="K1558" i="1"/>
  <c r="J1640" i="1"/>
  <c r="A1640" i="1"/>
  <c r="J1978" i="1"/>
  <c r="B1978" i="1"/>
  <c r="R1993" i="1"/>
  <c r="K2003" i="1"/>
  <c r="L2018" i="1"/>
  <c r="B2018" i="1"/>
  <c r="O1978" i="1"/>
  <c r="O1993" i="1"/>
  <c r="A1993" i="1"/>
  <c r="Q2003" i="1"/>
  <c r="J2018" i="1"/>
  <c r="K66" i="1"/>
  <c r="R1603" i="1"/>
  <c r="Q678" i="1"/>
  <c r="Q1640" i="1"/>
  <c r="L1705" i="1"/>
  <c r="A312" i="1"/>
  <c r="J312" i="1"/>
  <c r="M312" i="1"/>
  <c r="M1956" i="1"/>
  <c r="Q1956" i="1"/>
  <c r="N1956" i="1"/>
  <c r="N1978" i="1"/>
  <c r="N1993" i="1"/>
  <c r="O2003" i="1"/>
  <c r="P2003" i="1"/>
  <c r="Q2018" i="1"/>
  <c r="Q66" i="1"/>
  <c r="B1603" i="1"/>
  <c r="O678" i="1"/>
  <c r="O55" i="1"/>
  <c r="L1977" i="1"/>
  <c r="N1446" i="1"/>
  <c r="Q1470" i="1"/>
  <c r="A1486" i="1"/>
  <c r="B1510" i="1"/>
  <c r="L1534" i="1"/>
  <c r="B1558" i="1"/>
  <c r="N1626" i="1"/>
  <c r="M1626" i="1"/>
  <c r="N2003" i="1"/>
  <c r="P66" i="1"/>
  <c r="A1603" i="1"/>
  <c r="M154" i="1"/>
  <c r="A1691" i="1"/>
  <c r="Q684" i="1"/>
  <c r="B55" i="1"/>
  <c r="Q1353" i="1"/>
  <c r="Q1391" i="1"/>
  <c r="M1376" i="1"/>
  <c r="O1329" i="1"/>
  <c r="Q1337" i="1"/>
  <c r="K1345" i="1"/>
  <c r="J1361" i="1"/>
  <c r="P1369" i="1"/>
  <c r="J1399" i="1"/>
  <c r="J1407" i="1"/>
  <c r="R1415" i="1"/>
  <c r="R1423" i="1"/>
  <c r="O1423" i="1"/>
  <c r="M728" i="1"/>
  <c r="A830" i="1"/>
  <c r="Q694" i="1"/>
  <c r="Q70" i="1"/>
  <c r="P225" i="1"/>
  <c r="M1570" i="1"/>
  <c r="K1353" i="1"/>
  <c r="M1391" i="1"/>
  <c r="P1376" i="1"/>
  <c r="J1329" i="1"/>
  <c r="R1337" i="1"/>
  <c r="M1337" i="1"/>
  <c r="N1345" i="1"/>
  <c r="O1361" i="1"/>
  <c r="J1369" i="1"/>
  <c r="B167" i="1"/>
  <c r="K1399" i="1"/>
  <c r="P1407" i="1"/>
  <c r="M1415" i="1"/>
  <c r="J1423" i="1"/>
  <c r="M734" i="1"/>
  <c r="R760" i="1"/>
  <c r="Q792" i="1"/>
  <c r="K1391" i="1"/>
  <c r="O1376" i="1"/>
  <c r="R1329" i="1"/>
  <c r="P1337" i="1"/>
  <c r="R1345" i="1"/>
  <c r="M1345" i="1"/>
  <c r="N1361" i="1"/>
  <c r="O1369" i="1"/>
  <c r="Q1399" i="1"/>
  <c r="M1407" i="1"/>
  <c r="J1415" i="1"/>
  <c r="P1423" i="1"/>
  <c r="O360" i="1"/>
  <c r="N219" i="1"/>
  <c r="N1708" i="1"/>
  <c r="J1879" i="1"/>
  <c r="R1923" i="1"/>
  <c r="N1353" i="1"/>
  <c r="L1391" i="1"/>
  <c r="R1376" i="1"/>
  <c r="N1376" i="1"/>
  <c r="P1329" i="1"/>
  <c r="L1337" i="1"/>
  <c r="P1345" i="1"/>
  <c r="P1361" i="1"/>
  <c r="M1361" i="1"/>
  <c r="N1369" i="1"/>
  <c r="N592" i="1"/>
  <c r="R1399" i="1"/>
  <c r="O1399" i="1"/>
  <c r="Q1407" i="1"/>
  <c r="P1415" i="1"/>
  <c r="L1423" i="1"/>
  <c r="R740" i="1"/>
  <c r="Q766" i="1"/>
  <c r="A804" i="1"/>
  <c r="Q1896" i="1"/>
  <c r="K566" i="1"/>
  <c r="A360" i="1"/>
  <c r="L219" i="1"/>
  <c r="L1708" i="1"/>
  <c r="P1879" i="1"/>
  <c r="K1713" i="1"/>
  <c r="R720" i="1"/>
  <c r="A44" i="1"/>
  <c r="J1353" i="1"/>
  <c r="M1353" i="1"/>
  <c r="J1391" i="1"/>
  <c r="K1376" i="1"/>
  <c r="L1329" i="1"/>
  <c r="K1337" i="1"/>
  <c r="Q1345" i="1"/>
  <c r="K1361" i="1"/>
  <c r="Q1369" i="1"/>
  <c r="M1369" i="1"/>
  <c r="K167" i="1"/>
  <c r="P1399" i="1"/>
  <c r="N1407" i="1"/>
  <c r="O1407" i="1"/>
  <c r="Q1415" i="1"/>
  <c r="K1423" i="1"/>
  <c r="A740" i="1"/>
  <c r="B772" i="1"/>
  <c r="J809" i="1"/>
  <c r="A1896" i="1"/>
  <c r="Q251" i="1"/>
  <c r="R219" i="1"/>
  <c r="A1708" i="1"/>
  <c r="A1879" i="1"/>
  <c r="O720" i="1"/>
  <c r="R1353" i="1"/>
  <c r="N1391" i="1"/>
  <c r="Q1329" i="1"/>
  <c r="J1337" i="1"/>
  <c r="L1345" i="1"/>
  <c r="L1361" i="1"/>
  <c r="R1369" i="1"/>
  <c r="Q167" i="1"/>
  <c r="L1399" i="1"/>
  <c r="L1407" i="1"/>
  <c r="K1415" i="1"/>
  <c r="O1415" i="1"/>
  <c r="Q1423" i="1"/>
  <c r="P728" i="1"/>
  <c r="P830" i="1"/>
  <c r="O66" i="1"/>
  <c r="N1603" i="1"/>
  <c r="P154" i="1"/>
  <c r="Q154" i="1"/>
  <c r="P320" i="1"/>
  <c r="P312" i="1"/>
  <c r="P1699" i="1"/>
  <c r="Q1691" i="1"/>
  <c r="O268" i="1"/>
  <c r="J672" i="1"/>
  <c r="M678" i="1"/>
  <c r="P684" i="1"/>
  <c r="M698" i="1"/>
  <c r="M1640" i="1"/>
  <c r="J1717" i="1"/>
  <c r="J55" i="1"/>
  <c r="P1940" i="1"/>
  <c r="R221" i="1"/>
  <c r="P23" i="1"/>
  <c r="N610" i="1"/>
  <c r="K610" i="1"/>
  <c r="N154" i="1"/>
  <c r="B154" i="1"/>
  <c r="O320" i="1"/>
  <c r="O312" i="1"/>
  <c r="O1699" i="1"/>
  <c r="P1691" i="1"/>
  <c r="N268" i="1"/>
  <c r="R672" i="1"/>
  <c r="K678" i="1"/>
  <c r="N684" i="1"/>
  <c r="L698" i="1"/>
  <c r="L1640" i="1"/>
  <c r="Q1717" i="1"/>
  <c r="R55" i="1"/>
  <c r="B23" i="1"/>
  <c r="L154" i="1"/>
  <c r="A154" i="1"/>
  <c r="A320" i="1"/>
  <c r="N312" i="1"/>
  <c r="N1699" i="1"/>
  <c r="N1691" i="1"/>
  <c r="R268" i="1"/>
  <c r="P672" i="1"/>
  <c r="J678" i="1"/>
  <c r="K684" i="1"/>
  <c r="K698" i="1"/>
  <c r="R1640" i="1"/>
  <c r="P1717" i="1"/>
  <c r="P55" i="1"/>
  <c r="L1626" i="1"/>
  <c r="M1684" i="1"/>
  <c r="R1684" i="1"/>
  <c r="L1684" i="1"/>
  <c r="O154" i="1"/>
  <c r="K247" i="1"/>
  <c r="R247" i="1"/>
  <c r="P1634" i="1"/>
  <c r="J1634" i="1"/>
  <c r="K1634" i="1"/>
  <c r="J1626" i="1"/>
  <c r="A1626" i="1"/>
  <c r="R1626" i="1"/>
  <c r="B1626" i="1"/>
  <c r="K1626" i="1"/>
  <c r="O1626" i="1"/>
  <c r="P1626" i="1"/>
  <c r="Q1626" i="1"/>
  <c r="A1875" i="1"/>
  <c r="P1875" i="1"/>
  <c r="R1875" i="1"/>
  <c r="K1875" i="1"/>
  <c r="B1915" i="1"/>
  <c r="O1915" i="1"/>
  <c r="P1915" i="1"/>
  <c r="M1940" i="1"/>
  <c r="N1940" i="1"/>
  <c r="O1940" i="1"/>
  <c r="B1940" i="1"/>
  <c r="J1940" i="1"/>
  <c r="K1940" i="1"/>
  <c r="R1940" i="1"/>
  <c r="L1940" i="1"/>
  <c r="O229" i="1"/>
  <c r="P229" i="1"/>
  <c r="P221" i="1"/>
  <c r="Q221" i="1"/>
  <c r="J221" i="1"/>
  <c r="B221" i="1"/>
  <c r="L221" i="1"/>
  <c r="N221" i="1"/>
  <c r="M221" i="1"/>
  <c r="O221" i="1"/>
  <c r="K74" i="1"/>
  <c r="Q74" i="1"/>
  <c r="J74" i="1"/>
  <c r="R74" i="1"/>
  <c r="N74" i="1"/>
  <c r="J478" i="1"/>
  <c r="K478" i="1"/>
  <c r="R406" i="1"/>
  <c r="B406" i="1"/>
  <c r="M406" i="1"/>
  <c r="O406" i="1"/>
  <c r="L406" i="1"/>
  <c r="M23" i="1"/>
  <c r="O23" i="1"/>
  <c r="R23" i="1"/>
  <c r="K23" i="1"/>
  <c r="Q23" i="1"/>
  <c r="J23" i="1"/>
  <c r="L23" i="1"/>
  <c r="M39" i="1"/>
  <c r="J39" i="1"/>
  <c r="N39" i="1"/>
  <c r="O39" i="1"/>
  <c r="P39" i="1"/>
  <c r="A39" i="1"/>
  <c r="Q39" i="1"/>
  <c r="B39" i="1"/>
  <c r="R39" i="1"/>
  <c r="L55" i="1"/>
  <c r="A55" i="1"/>
  <c r="Q55" i="1"/>
  <c r="L1567" i="1"/>
  <c r="Q1567" i="1"/>
  <c r="J1567" i="1"/>
  <c r="R1567" i="1"/>
  <c r="B1567" i="1"/>
  <c r="M1567" i="1"/>
  <c r="K1717" i="1"/>
  <c r="R1717" i="1"/>
  <c r="N1717" i="1"/>
  <c r="K1640" i="1"/>
  <c r="O1640" i="1"/>
  <c r="N1640" i="1"/>
  <c r="N704" i="1"/>
  <c r="Q704" i="1"/>
  <c r="R704" i="1"/>
  <c r="K704" i="1"/>
  <c r="L704" i="1"/>
  <c r="M704" i="1"/>
  <c r="B698" i="1"/>
  <c r="O698" i="1"/>
  <c r="J698" i="1"/>
  <c r="L684" i="1"/>
  <c r="M684" i="1"/>
  <c r="A678" i="1"/>
  <c r="N678" i="1"/>
  <c r="L678" i="1"/>
  <c r="Q672" i="1"/>
  <c r="A672" i="1"/>
  <c r="K672" i="1"/>
  <c r="P268" i="1"/>
  <c r="Q268" i="1"/>
  <c r="L268" i="1"/>
  <c r="B1691" i="1"/>
  <c r="K1691" i="1"/>
  <c r="O1691" i="1"/>
  <c r="Q1699" i="1"/>
  <c r="B1699" i="1"/>
  <c r="K1699" i="1"/>
  <c r="Q312" i="1"/>
  <c r="B312" i="1"/>
  <c r="K312" i="1"/>
  <c r="N320" i="1"/>
  <c r="M320" i="1"/>
  <c r="Q320" i="1"/>
  <c r="J1972" i="1"/>
  <c r="Q1972" i="1"/>
  <c r="R1972" i="1"/>
  <c r="M1972" i="1"/>
  <c r="N1972" i="1"/>
  <c r="A1972" i="1"/>
  <c r="O1972" i="1"/>
  <c r="A855" i="1"/>
  <c r="N855" i="1"/>
  <c r="B855" i="1"/>
  <c r="P855" i="1"/>
  <c r="Q855" i="1"/>
  <c r="O855" i="1"/>
  <c r="R855" i="1"/>
  <c r="K855" i="1"/>
  <c r="L855" i="1"/>
  <c r="M855" i="1"/>
  <c r="K849" i="1"/>
  <c r="L849" i="1"/>
  <c r="M849" i="1"/>
  <c r="B849" i="1"/>
  <c r="P849" i="1"/>
  <c r="Q849" i="1"/>
  <c r="O849" i="1"/>
  <c r="J849" i="1"/>
  <c r="R849" i="1"/>
  <c r="M835" i="1"/>
  <c r="A835" i="1"/>
  <c r="N835" i="1"/>
  <c r="B835" i="1"/>
  <c r="P835" i="1"/>
  <c r="J835" i="1"/>
  <c r="R835" i="1"/>
  <c r="K835" i="1"/>
  <c r="L835" i="1"/>
  <c r="R829" i="1"/>
  <c r="K829" i="1"/>
  <c r="L829" i="1"/>
  <c r="B829" i="1"/>
  <c r="N829" i="1"/>
  <c r="A829" i="1"/>
  <c r="P829" i="1"/>
  <c r="Q829" i="1"/>
  <c r="O829" i="1"/>
  <c r="J829" i="1"/>
  <c r="A823" i="1"/>
  <c r="P823" i="1"/>
  <c r="Q823" i="1"/>
  <c r="O823" i="1"/>
  <c r="J823" i="1"/>
  <c r="K823" i="1"/>
  <c r="L823" i="1"/>
  <c r="M823" i="1"/>
  <c r="B823" i="1"/>
  <c r="N823" i="1"/>
  <c r="L817" i="1"/>
  <c r="M817" i="1"/>
  <c r="B817" i="1"/>
  <c r="N817" i="1"/>
  <c r="Q817" i="1"/>
  <c r="O817" i="1"/>
  <c r="J817" i="1"/>
  <c r="R817" i="1"/>
  <c r="K817" i="1"/>
  <c r="B803" i="1"/>
  <c r="N803" i="1"/>
  <c r="A803" i="1"/>
  <c r="P803" i="1"/>
  <c r="Q803" i="1"/>
  <c r="O803" i="1"/>
  <c r="R803" i="1"/>
  <c r="K803" i="1"/>
  <c r="L803" i="1"/>
  <c r="M803" i="1"/>
  <c r="K797" i="1"/>
  <c r="L797" i="1"/>
  <c r="M797" i="1"/>
  <c r="A797" i="1"/>
  <c r="P797" i="1"/>
  <c r="Q797" i="1"/>
  <c r="O797" i="1"/>
  <c r="J797" i="1"/>
  <c r="R797" i="1"/>
  <c r="Q791" i="1"/>
  <c r="O791" i="1"/>
  <c r="J791" i="1"/>
  <c r="R791" i="1"/>
  <c r="L791" i="1"/>
  <c r="M791" i="1"/>
  <c r="B791" i="1"/>
  <c r="N791" i="1"/>
  <c r="A791" i="1"/>
  <c r="P791" i="1"/>
  <c r="O785" i="1"/>
  <c r="B785" i="1"/>
  <c r="P785" i="1"/>
  <c r="A785" i="1"/>
  <c r="Q785" i="1"/>
  <c r="M785" i="1"/>
  <c r="N785" i="1"/>
  <c r="J785" i="1"/>
  <c r="L785" i="1"/>
  <c r="A771" i="1"/>
  <c r="L771" i="1"/>
  <c r="K771" i="1"/>
  <c r="J771" i="1"/>
  <c r="M771" i="1"/>
  <c r="O771" i="1"/>
  <c r="P771" i="1"/>
  <c r="Q771" i="1"/>
  <c r="B771" i="1"/>
  <c r="R771" i="1"/>
  <c r="J765" i="1"/>
  <c r="L765" i="1"/>
  <c r="B765" i="1"/>
  <c r="P765" i="1"/>
  <c r="K765" i="1"/>
  <c r="R765" i="1"/>
  <c r="M765" i="1"/>
  <c r="N765" i="1"/>
  <c r="O765" i="1"/>
  <c r="M759" i="1"/>
  <c r="N759" i="1"/>
  <c r="O759" i="1"/>
  <c r="R759" i="1"/>
  <c r="A759" i="1"/>
  <c r="Q759" i="1"/>
  <c r="B759" i="1"/>
  <c r="P759" i="1"/>
  <c r="K759" i="1"/>
  <c r="L759" i="1"/>
  <c r="A753" i="1"/>
  <c r="L753" i="1"/>
  <c r="B753" i="1"/>
  <c r="P753" i="1"/>
  <c r="K753" i="1"/>
  <c r="Q753" i="1"/>
  <c r="N753" i="1"/>
  <c r="O753" i="1"/>
  <c r="J753" i="1"/>
  <c r="R753" i="1"/>
  <c r="K739" i="1"/>
  <c r="P739" i="1"/>
  <c r="M739" i="1"/>
  <c r="N739" i="1"/>
  <c r="J739" i="1"/>
  <c r="R739" i="1"/>
  <c r="A739" i="1"/>
  <c r="L739" i="1"/>
  <c r="B739" i="1"/>
  <c r="Q739" i="1"/>
  <c r="J733" i="1"/>
  <c r="A733" i="1"/>
  <c r="R733" i="1"/>
  <c r="B733" i="1"/>
  <c r="L733" i="1"/>
  <c r="M733" i="1"/>
  <c r="N733" i="1"/>
  <c r="O733" i="1"/>
  <c r="P733" i="1"/>
  <c r="N727" i="1"/>
  <c r="O727" i="1"/>
  <c r="P727" i="1"/>
  <c r="A727" i="1"/>
  <c r="R727" i="1"/>
  <c r="B727" i="1"/>
  <c r="Q727" i="1"/>
  <c r="K727" i="1"/>
  <c r="L727" i="1"/>
  <c r="M727" i="1"/>
  <c r="J66" i="1"/>
  <c r="Q1603" i="1"/>
  <c r="K154" i="1"/>
  <c r="K320" i="1"/>
  <c r="L312" i="1"/>
  <c r="L1699" i="1"/>
  <c r="L1691" i="1"/>
  <c r="A268" i="1"/>
  <c r="B672" i="1"/>
  <c r="B678" i="1"/>
  <c r="B684" i="1"/>
  <c r="P698" i="1"/>
  <c r="P1640" i="1"/>
  <c r="L1717" i="1"/>
  <c r="N55" i="1"/>
  <c r="K1972" i="1"/>
  <c r="K39" i="1"/>
  <c r="L74" i="1"/>
  <c r="L594" i="1"/>
  <c r="O594" i="1"/>
  <c r="A594" i="1"/>
  <c r="N849" i="1"/>
  <c r="R320" i="1"/>
  <c r="R312" i="1"/>
  <c r="R1699" i="1"/>
  <c r="R1691" i="1"/>
  <c r="M268" i="1"/>
  <c r="M672" i="1"/>
  <c r="P678" i="1"/>
  <c r="R684" i="1"/>
  <c r="A684" i="1"/>
  <c r="A698" i="1"/>
  <c r="B1640" i="1"/>
  <c r="B1717" i="1"/>
  <c r="M55" i="1"/>
  <c r="B1972" i="1"/>
  <c r="L39" i="1"/>
  <c r="O739" i="1"/>
  <c r="P817" i="1"/>
  <c r="A849" i="1"/>
  <c r="O167" i="1"/>
  <c r="P616" i="1"/>
  <c r="J617" i="1"/>
  <c r="L728" i="1"/>
  <c r="J740" i="1"/>
  <c r="A754" i="1"/>
  <c r="K772" i="1"/>
  <c r="O786" i="1"/>
  <c r="O804" i="1"/>
  <c r="A818" i="1"/>
  <c r="M857" i="1"/>
  <c r="N779" i="1"/>
  <c r="O825" i="1"/>
  <c r="K1896" i="1"/>
  <c r="B1662" i="1"/>
  <c r="N1657" i="1"/>
  <c r="Q617" i="1"/>
  <c r="L760" i="1"/>
  <c r="J772" i="1"/>
  <c r="A786" i="1"/>
  <c r="M804" i="1"/>
  <c r="M824" i="1"/>
  <c r="O850" i="1"/>
  <c r="R1896" i="1"/>
  <c r="P559" i="1"/>
  <c r="A1662" i="1"/>
  <c r="P1656" i="1"/>
  <c r="A12" i="1"/>
  <c r="M830" i="1"/>
  <c r="Q850" i="1"/>
  <c r="B1394" i="1"/>
  <c r="B1654" i="1"/>
  <c r="O1656" i="1"/>
  <c r="B1386" i="1"/>
  <c r="R1670" i="1"/>
  <c r="J1654" i="1"/>
  <c r="A1365" i="1"/>
  <c r="Q1670" i="1"/>
  <c r="K1652" i="1"/>
  <c r="P740" i="1"/>
  <c r="P754" i="1"/>
  <c r="N766" i="1"/>
  <c r="P792" i="1"/>
  <c r="N818" i="1"/>
  <c r="O836" i="1"/>
  <c r="Q856" i="1"/>
  <c r="B805" i="1"/>
  <c r="Q1880" i="1"/>
  <c r="A1954" i="1"/>
  <c r="R1669" i="1"/>
  <c r="K740" i="1"/>
  <c r="N754" i="1"/>
  <c r="L766" i="1"/>
  <c r="R798" i="1"/>
  <c r="M818" i="1"/>
  <c r="P836" i="1"/>
  <c r="Q837" i="1"/>
  <c r="M811" i="1"/>
  <c r="L1954" i="1"/>
  <c r="L1888" i="1"/>
  <c r="M1666" i="1"/>
  <c r="P382" i="1"/>
  <c r="O772" i="1"/>
  <c r="Q786" i="1"/>
  <c r="Q798" i="1"/>
  <c r="B818" i="1"/>
  <c r="B836" i="1"/>
  <c r="M825" i="1"/>
  <c r="M1701" i="1"/>
  <c r="N1703" i="1"/>
  <c r="A1703" i="1"/>
  <c r="J1703" i="1"/>
  <c r="R1703" i="1"/>
  <c r="L1703" i="1"/>
  <c r="M1703" i="1"/>
  <c r="L1711" i="1"/>
  <c r="A1711" i="1"/>
  <c r="J246" i="1"/>
  <c r="B246" i="1"/>
  <c r="M246" i="1"/>
  <c r="N246" i="1"/>
  <c r="O246" i="1"/>
  <c r="R246" i="1"/>
  <c r="L246" i="1"/>
  <c r="A365" i="1"/>
  <c r="N365" i="1"/>
  <c r="B365" i="1"/>
  <c r="O365" i="1"/>
  <c r="Q365" i="1"/>
  <c r="P365" i="1"/>
  <c r="J365" i="1"/>
  <c r="K365" i="1"/>
  <c r="L365" i="1"/>
  <c r="Q230" i="1"/>
  <c r="N230" i="1"/>
  <c r="O230" i="1"/>
  <c r="N222" i="1"/>
  <c r="A222" i="1"/>
  <c r="R222" i="1"/>
  <c r="B222" i="1"/>
  <c r="K222" i="1"/>
  <c r="A262" i="1"/>
  <c r="M262" i="1"/>
  <c r="R262" i="1"/>
  <c r="K262" i="1"/>
  <c r="L1621" i="1"/>
  <c r="J1621" i="1"/>
  <c r="R1621" i="1"/>
  <c r="J266" i="1"/>
  <c r="O266" i="1"/>
  <c r="Q266" i="1"/>
  <c r="A266" i="1"/>
  <c r="K266" i="1"/>
  <c r="R267" i="1"/>
  <c r="M267" i="1"/>
  <c r="O267" i="1"/>
  <c r="N65" i="1"/>
  <c r="A65" i="1"/>
  <c r="K65" i="1"/>
  <c r="A73" i="1"/>
  <c r="O73" i="1"/>
  <c r="M73" i="1"/>
  <c r="Q170" i="1"/>
  <c r="J170" i="1"/>
  <c r="Q322" i="1"/>
  <c r="K314" i="1"/>
  <c r="L314" i="1"/>
  <c r="Q1693" i="1"/>
  <c r="A1693" i="1"/>
  <c r="N676" i="1"/>
  <c r="N722" i="1"/>
  <c r="L213" i="1"/>
  <c r="B213" i="1"/>
  <c r="R17" i="1"/>
  <c r="K1970" i="1"/>
  <c r="L1970" i="1"/>
  <c r="K259" i="1"/>
  <c r="K170" i="1"/>
  <c r="J41" i="1"/>
  <c r="B1706" i="1"/>
  <c r="A1706" i="1"/>
  <c r="N1706" i="1"/>
  <c r="Q1706" i="1"/>
  <c r="K1706" i="1"/>
  <c r="O216" i="1"/>
  <c r="A216" i="1"/>
  <c r="K216" i="1"/>
  <c r="N216" i="1"/>
  <c r="P216" i="1"/>
  <c r="R216" i="1"/>
  <c r="P253" i="1"/>
  <c r="K253" i="1"/>
  <c r="L253" i="1"/>
  <c r="O253" i="1"/>
  <c r="N253" i="1"/>
  <c r="B362" i="1"/>
  <c r="A362" i="1"/>
  <c r="N362" i="1"/>
  <c r="Q362" i="1"/>
  <c r="A1632" i="1"/>
  <c r="R1632" i="1"/>
  <c r="Q1842" i="1"/>
  <c r="A1842" i="1"/>
  <c r="M1842" i="1"/>
  <c r="J1877" i="1"/>
  <c r="N1877" i="1"/>
  <c r="P1898" i="1"/>
  <c r="N1898" i="1"/>
  <c r="L1898" i="1"/>
  <c r="K1917" i="1"/>
  <c r="J1917" i="1"/>
  <c r="R1917" i="1"/>
  <c r="B1942" i="1"/>
  <c r="R1942" i="1"/>
  <c r="M1942" i="1"/>
  <c r="A227" i="1"/>
  <c r="K227" i="1"/>
  <c r="B68" i="1"/>
  <c r="M68" i="1"/>
  <c r="N68" i="1"/>
  <c r="Q68" i="1"/>
  <c r="L68" i="1"/>
  <c r="A68" i="1"/>
  <c r="K1597" i="1"/>
  <c r="A1597" i="1"/>
  <c r="M1597" i="1"/>
  <c r="K696" i="1"/>
  <c r="M696" i="1"/>
  <c r="A690" i="1"/>
  <c r="B690" i="1"/>
  <c r="K690" i="1"/>
  <c r="N690" i="1"/>
  <c r="J253" i="1"/>
  <c r="B1917" i="1"/>
  <c r="N1557" i="1"/>
  <c r="B1557" i="1"/>
  <c r="M1557" i="1"/>
  <c r="O1557" i="1"/>
  <c r="P1557" i="1"/>
  <c r="R1557" i="1"/>
  <c r="K1557" i="1"/>
  <c r="A1557" i="1"/>
  <c r="L1557" i="1"/>
  <c r="N1541" i="1"/>
  <c r="K1541" i="1"/>
  <c r="L1541" i="1"/>
  <c r="B1541" i="1"/>
  <c r="O1541" i="1"/>
  <c r="Q1541" i="1"/>
  <c r="J1541" i="1"/>
  <c r="A1533" i="1"/>
  <c r="B1533" i="1"/>
  <c r="B1525" i="1"/>
  <c r="M1525" i="1"/>
  <c r="N1525" i="1"/>
  <c r="P1525" i="1"/>
  <c r="Q1525" i="1"/>
  <c r="R1525" i="1"/>
  <c r="L1525" i="1"/>
  <c r="A1525" i="1"/>
  <c r="J1509" i="1"/>
  <c r="Q1509" i="1"/>
  <c r="A1509" i="1"/>
  <c r="R1509" i="1"/>
  <c r="L1509" i="1"/>
  <c r="O1509" i="1"/>
  <c r="P1501" i="1"/>
  <c r="B1501" i="1"/>
  <c r="A1493" i="1"/>
  <c r="O1493" i="1"/>
  <c r="B1493" i="1"/>
  <c r="P1493" i="1"/>
  <c r="K1493" i="1"/>
  <c r="R1493" i="1"/>
  <c r="M1493" i="1"/>
  <c r="Q1493" i="1"/>
  <c r="J1493" i="1"/>
  <c r="L1493" i="1"/>
  <c r="A1485" i="1"/>
  <c r="B1485" i="1"/>
  <c r="M1485" i="1"/>
  <c r="P1485" i="1"/>
  <c r="R1485" i="1"/>
  <c r="L1485" i="1"/>
  <c r="A1477" i="1"/>
  <c r="O1477" i="1"/>
  <c r="B1477" i="1"/>
  <c r="K1477" i="1"/>
  <c r="K1469" i="1"/>
  <c r="R1469" i="1"/>
  <c r="J1461" i="1"/>
  <c r="B1461" i="1"/>
  <c r="K1461" i="1"/>
  <c r="M1461" i="1"/>
  <c r="L1461" i="1"/>
  <c r="O1461" i="1"/>
  <c r="R1461" i="1"/>
  <c r="O1453" i="1"/>
  <c r="B1453" i="1"/>
  <c r="J1453" i="1"/>
  <c r="L1453" i="1"/>
  <c r="O1445" i="1"/>
  <c r="P1445" i="1"/>
  <c r="J1445" i="1"/>
  <c r="A1445" i="1"/>
  <c r="L1445" i="1"/>
  <c r="Q1445" i="1"/>
  <c r="R1445" i="1"/>
  <c r="K1445" i="1"/>
  <c r="M1445" i="1"/>
  <c r="R1437" i="1"/>
  <c r="A1437" i="1"/>
  <c r="B1437" i="1"/>
  <c r="K1437" i="1"/>
  <c r="J1437" i="1"/>
  <c r="N1437" i="1"/>
  <c r="L1437" i="1"/>
  <c r="O1437" i="1"/>
  <c r="B1429" i="1"/>
  <c r="O1429" i="1"/>
  <c r="N1429" i="1"/>
  <c r="J216" i="1"/>
  <c r="Q690" i="1"/>
  <c r="Q1877" i="1"/>
  <c r="B1445" i="1"/>
  <c r="N1485" i="1"/>
  <c r="K322" i="1"/>
  <c r="P722" i="1"/>
  <c r="M1706" i="1"/>
  <c r="R690" i="1"/>
  <c r="Q246" i="1"/>
  <c r="N1493" i="1"/>
  <c r="M1541" i="1"/>
  <c r="P1706" i="1"/>
  <c r="M1632" i="1"/>
  <c r="R1711" i="1"/>
  <c r="J1557" i="1"/>
  <c r="J1525" i="1"/>
  <c r="K1533" i="1"/>
  <c r="P586" i="1"/>
  <c r="R616" i="1"/>
  <c r="P609" i="1"/>
  <c r="L627" i="1"/>
  <c r="B1559" i="1"/>
  <c r="O1428" i="1"/>
  <c r="A1484" i="1"/>
  <c r="P848" i="1"/>
  <c r="O734" i="1"/>
  <c r="O760" i="1"/>
  <c r="P772" i="1"/>
  <c r="R786" i="1"/>
  <c r="A792" i="1"/>
  <c r="B824" i="1"/>
  <c r="P856" i="1"/>
  <c r="J735" i="1"/>
  <c r="K779" i="1"/>
  <c r="P1954" i="1"/>
  <c r="B1888" i="1"/>
  <c r="Q1885" i="1"/>
  <c r="M559" i="1"/>
  <c r="A567" i="1"/>
  <c r="B1670" i="1"/>
  <c r="B1650" i="1"/>
  <c r="K1668" i="1"/>
  <c r="O1664" i="1"/>
  <c r="L1659" i="1"/>
  <c r="R1653" i="1"/>
  <c r="M1650" i="1"/>
  <c r="P1713" i="1"/>
  <c r="P257" i="1"/>
  <c r="P688" i="1"/>
  <c r="A35" i="1"/>
  <c r="N719" i="1"/>
  <c r="L44" i="1"/>
  <c r="K798" i="1"/>
  <c r="A824" i="1"/>
  <c r="L559" i="1"/>
  <c r="B567" i="1"/>
  <c r="A1426" i="1"/>
  <c r="B1355" i="1"/>
  <c r="B1666" i="1"/>
  <c r="A1650" i="1"/>
  <c r="M1667" i="1"/>
  <c r="Q1663" i="1"/>
  <c r="N1658" i="1"/>
  <c r="K1653" i="1"/>
  <c r="O1649" i="1"/>
  <c r="N255" i="1"/>
  <c r="L688" i="1"/>
  <c r="R19" i="1"/>
  <c r="M719" i="1"/>
  <c r="R44" i="1"/>
  <c r="R165" i="1"/>
  <c r="J597" i="1"/>
  <c r="Q1952" i="1"/>
  <c r="J559" i="1"/>
  <c r="K575" i="1"/>
  <c r="B1410" i="1"/>
  <c r="A1666" i="1"/>
  <c r="L1667" i="1"/>
  <c r="R1661" i="1"/>
  <c r="M1658" i="1"/>
  <c r="J1653" i="1"/>
  <c r="N1649" i="1"/>
  <c r="N1666" i="1"/>
  <c r="K1661" i="1"/>
  <c r="O1657" i="1"/>
  <c r="L1652" i="1"/>
  <c r="P1648" i="1"/>
  <c r="O1648" i="1"/>
  <c r="R1882" i="1"/>
  <c r="B1658" i="1"/>
  <c r="K1669" i="1"/>
  <c r="O1665" i="1"/>
  <c r="L1660" i="1"/>
  <c r="M1651" i="1"/>
  <c r="M1922" i="1"/>
  <c r="P1893" i="1"/>
  <c r="K567" i="1"/>
  <c r="A1658" i="1"/>
  <c r="J1669" i="1"/>
  <c r="N1665" i="1"/>
  <c r="K1660" i="1"/>
  <c r="L1651" i="1"/>
  <c r="R1922" i="1"/>
  <c r="M372" i="1"/>
  <c r="A211" i="1"/>
  <c r="O699" i="1"/>
  <c r="R1961" i="1"/>
  <c r="Q567" i="1"/>
  <c r="L1668" i="1"/>
  <c r="P1664" i="1"/>
  <c r="M1659" i="1"/>
  <c r="N1650" i="1"/>
  <c r="P1946" i="1"/>
  <c r="R1888" i="1"/>
  <c r="R1881" i="1"/>
  <c r="P1948" i="1"/>
  <c r="Q1872" i="1"/>
  <c r="Q1892" i="1"/>
  <c r="R1872" i="1"/>
  <c r="P1953" i="1"/>
  <c r="K1843" i="1"/>
  <c r="L1843" i="1"/>
  <c r="O1843" i="1"/>
  <c r="P1843" i="1"/>
  <c r="Q1843" i="1"/>
  <c r="M1843" i="1"/>
  <c r="J1843" i="1"/>
  <c r="A1843" i="1"/>
  <c r="N1843" i="1"/>
  <c r="Q1873" i="1"/>
  <c r="K1873" i="1"/>
  <c r="R1908" i="1"/>
  <c r="A1908" i="1"/>
  <c r="L1908" i="1"/>
  <c r="N1908" i="1"/>
  <c r="P1908" i="1"/>
  <c r="O1938" i="1"/>
  <c r="J1938" i="1"/>
  <c r="B1938" i="1"/>
  <c r="Q1938" i="1"/>
  <c r="K1938" i="1"/>
  <c r="A1938" i="1"/>
  <c r="R1938" i="1"/>
  <c r="L1938" i="1"/>
  <c r="M1938" i="1"/>
  <c r="N1938" i="1"/>
  <c r="R264" i="1"/>
  <c r="M264" i="1"/>
  <c r="B264" i="1"/>
  <c r="L264" i="1"/>
  <c r="N264" i="1"/>
  <c r="P264" i="1"/>
  <c r="J264" i="1"/>
  <c r="K264" i="1"/>
  <c r="O264" i="1"/>
  <c r="N369" i="1"/>
  <c r="O369" i="1"/>
  <c r="Q72" i="1"/>
  <c r="B72" i="1"/>
  <c r="P72" i="1"/>
  <c r="M72" i="1"/>
  <c r="N72" i="1"/>
  <c r="M29" i="1"/>
  <c r="O29" i="1"/>
  <c r="A29" i="1"/>
  <c r="R29" i="1"/>
  <c r="K29" i="1"/>
  <c r="B29" i="1"/>
  <c r="L29" i="1"/>
  <c r="N29" i="1"/>
  <c r="P29" i="1"/>
  <c r="J29" i="1"/>
  <c r="B53" i="1"/>
  <c r="J53" i="1"/>
  <c r="Q53" i="1"/>
  <c r="M53" i="1"/>
  <c r="O53" i="1"/>
  <c r="P53" i="1"/>
  <c r="N53" i="1"/>
  <c r="R53" i="1"/>
  <c r="K53" i="1"/>
  <c r="L53" i="1"/>
  <c r="P1642" i="1"/>
  <c r="Q1642" i="1"/>
  <c r="R1642" i="1"/>
  <c r="J1642" i="1"/>
  <c r="K1642" i="1"/>
  <c r="L1642" i="1"/>
  <c r="A1642" i="1"/>
  <c r="B1642" i="1"/>
  <c r="M1642" i="1"/>
  <c r="N1642" i="1"/>
  <c r="M686" i="1"/>
  <c r="K686" i="1"/>
  <c r="A686" i="1"/>
  <c r="L686" i="1"/>
  <c r="J686" i="1"/>
  <c r="N686" i="1"/>
  <c r="O686" i="1"/>
  <c r="P686" i="1"/>
  <c r="Q686" i="1"/>
  <c r="R686" i="1"/>
  <c r="J1697" i="1"/>
  <c r="R1697" i="1"/>
  <c r="M1697" i="1"/>
  <c r="A1697" i="1"/>
  <c r="N1697" i="1"/>
  <c r="B1697" i="1"/>
  <c r="O1697" i="1"/>
  <c r="P1697" i="1"/>
  <c r="Q1697" i="1"/>
  <c r="K1697" i="1"/>
  <c r="J310" i="1"/>
  <c r="B310" i="1"/>
  <c r="N310" i="1"/>
  <c r="L310" i="1"/>
  <c r="M310" i="1"/>
  <c r="O310" i="1"/>
  <c r="A310" i="1"/>
  <c r="P310" i="1"/>
  <c r="Q310" i="1"/>
  <c r="R310" i="1"/>
  <c r="L2020" i="1"/>
  <c r="R2020" i="1"/>
  <c r="N2020" i="1"/>
  <c r="O2020" i="1"/>
  <c r="K2020" i="1"/>
  <c r="A2020" i="1"/>
  <c r="Q2020" i="1"/>
  <c r="B1981" i="1"/>
  <c r="O1981" i="1"/>
  <c r="L1981" i="1"/>
  <c r="J1981" i="1"/>
  <c r="K1981" i="1"/>
  <c r="M1981" i="1"/>
  <c r="O72" i="1"/>
  <c r="R1981" i="1"/>
  <c r="Q29" i="1"/>
  <c r="B1843" i="1"/>
  <c r="N506" i="1"/>
  <c r="B506" i="1"/>
  <c r="Q506" i="1"/>
  <c r="K506" i="1"/>
  <c r="L506" i="1"/>
  <c r="L1710" i="1"/>
  <c r="N1710" i="1"/>
  <c r="J1710" i="1"/>
  <c r="Q1710" i="1"/>
  <c r="R1710" i="1"/>
  <c r="J217" i="1"/>
  <c r="Q217" i="1"/>
  <c r="K217" i="1"/>
  <c r="N217" i="1"/>
  <c r="A217" i="1"/>
  <c r="O217" i="1"/>
  <c r="K359" i="1"/>
  <c r="B359" i="1"/>
  <c r="M359" i="1"/>
  <c r="Q359" i="1"/>
  <c r="J359" i="1"/>
  <c r="P1636" i="1"/>
  <c r="L1636" i="1"/>
  <c r="A1636" i="1"/>
  <c r="M1636" i="1"/>
  <c r="B1636" i="1"/>
  <c r="J1636" i="1"/>
  <c r="N1636" i="1"/>
  <c r="O1636" i="1"/>
  <c r="K664" i="1"/>
  <c r="O664" i="1"/>
  <c r="B664" i="1"/>
  <c r="R664" i="1"/>
  <c r="P664" i="1"/>
  <c r="A664" i="1"/>
  <c r="Q664" i="1"/>
  <c r="N664" i="1"/>
  <c r="J664" i="1"/>
  <c r="L664" i="1"/>
  <c r="A13" i="1"/>
  <c r="B13" i="1"/>
  <c r="L37" i="1"/>
  <c r="M37" i="1"/>
  <c r="B37" i="1"/>
  <c r="J37" i="1"/>
  <c r="A37" i="1"/>
  <c r="O37" i="1"/>
  <c r="P37" i="1"/>
  <c r="Q37" i="1"/>
  <c r="K37" i="1"/>
  <c r="N37" i="1"/>
  <c r="R37" i="1"/>
  <c r="L208" i="1"/>
  <c r="B208" i="1"/>
  <c r="J208" i="1"/>
  <c r="K208" i="1"/>
  <c r="N208" i="1"/>
  <c r="O208" i="1"/>
  <c r="P208" i="1"/>
  <c r="Q208" i="1"/>
  <c r="R208" i="1"/>
  <c r="A208" i="1"/>
  <c r="Q1601" i="1"/>
  <c r="R1601" i="1"/>
  <c r="L1601" i="1"/>
  <c r="N1601" i="1"/>
  <c r="O1601" i="1"/>
  <c r="P1601" i="1"/>
  <c r="A1601" i="1"/>
  <c r="B1601" i="1"/>
  <c r="M1601" i="1"/>
  <c r="J1601" i="1"/>
  <c r="B718" i="1"/>
  <c r="O718" i="1"/>
  <c r="A718" i="1"/>
  <c r="L718" i="1"/>
  <c r="J718" i="1"/>
  <c r="R718" i="1"/>
  <c r="K718" i="1"/>
  <c r="M718" i="1"/>
  <c r="N718" i="1"/>
  <c r="P718" i="1"/>
  <c r="N680" i="1"/>
  <c r="O680" i="1"/>
  <c r="M680" i="1"/>
  <c r="J680" i="1"/>
  <c r="R680" i="1"/>
  <c r="K680" i="1"/>
  <c r="L680" i="1"/>
  <c r="P680" i="1"/>
  <c r="A680" i="1"/>
  <c r="Q680" i="1"/>
  <c r="B1673" i="1"/>
  <c r="M1673" i="1"/>
  <c r="Q1673" i="1"/>
  <c r="A1673" i="1"/>
  <c r="O1673" i="1"/>
  <c r="P1673" i="1"/>
  <c r="J1673" i="1"/>
  <c r="R1673" i="1"/>
  <c r="K1673" i="1"/>
  <c r="L1673" i="1"/>
  <c r="A1689" i="1"/>
  <c r="L1689" i="1"/>
  <c r="K1689" i="1"/>
  <c r="N1689" i="1"/>
  <c r="B1689" i="1"/>
  <c r="O1689" i="1"/>
  <c r="P1689" i="1"/>
  <c r="Q1689" i="1"/>
  <c r="J1689" i="1"/>
  <c r="R1689" i="1"/>
  <c r="J2006" i="1"/>
  <c r="A2006" i="1"/>
  <c r="K2006" i="1"/>
  <c r="M2006" i="1"/>
  <c r="L2006" i="1"/>
  <c r="O2006" i="1"/>
  <c r="P2006" i="1"/>
  <c r="L359" i="1"/>
  <c r="R217" i="1"/>
  <c r="P506" i="1"/>
  <c r="L72" i="1"/>
  <c r="Q1981" i="1"/>
  <c r="N2006" i="1"/>
  <c r="L1697" i="1"/>
  <c r="B686" i="1"/>
  <c r="K1601" i="1"/>
  <c r="K1964" i="1"/>
  <c r="R1964" i="1"/>
  <c r="B1964" i="1"/>
  <c r="N223" i="1"/>
  <c r="J223" i="1"/>
  <c r="M223" i="1"/>
  <c r="Q223" i="1"/>
  <c r="A223" i="1"/>
  <c r="O223" i="1"/>
  <c r="R223" i="1"/>
  <c r="K223" i="1"/>
  <c r="B223" i="1"/>
  <c r="P223" i="1"/>
  <c r="L1622" i="1"/>
  <c r="A1622" i="1"/>
  <c r="N1622" i="1"/>
  <c r="B1622" i="1"/>
  <c r="P1622" i="1"/>
  <c r="Q1622" i="1"/>
  <c r="J1622" i="1"/>
  <c r="R1622" i="1"/>
  <c r="K454" i="1"/>
  <c r="B454" i="1"/>
  <c r="M64" i="1"/>
  <c r="P64" i="1"/>
  <c r="Q64" i="1"/>
  <c r="A64" i="1"/>
  <c r="J64" i="1"/>
  <c r="B64" i="1"/>
  <c r="K64" i="1"/>
  <c r="N64" i="1"/>
  <c r="R64" i="1"/>
  <c r="K156" i="1"/>
  <c r="M156" i="1"/>
  <c r="J156" i="1"/>
  <c r="A156" i="1"/>
  <c r="L156" i="1"/>
  <c r="B156" i="1"/>
  <c r="N156" i="1"/>
  <c r="O156" i="1"/>
  <c r="R156" i="1"/>
  <c r="P156" i="1"/>
  <c r="K21" i="1"/>
  <c r="M21" i="1"/>
  <c r="J21" i="1"/>
  <c r="L21" i="1"/>
  <c r="Q21" i="1"/>
  <c r="A21" i="1"/>
  <c r="B21" i="1"/>
  <c r="N21" i="1"/>
  <c r="O21" i="1"/>
  <c r="P21" i="1"/>
  <c r="Q45" i="1"/>
  <c r="J45" i="1"/>
  <c r="L45" i="1"/>
  <c r="B45" i="1"/>
  <c r="O45" i="1"/>
  <c r="P45" i="1"/>
  <c r="N45" i="1"/>
  <c r="K45" i="1"/>
  <c r="M45" i="1"/>
  <c r="R45" i="1"/>
  <c r="L61" i="1"/>
  <c r="O61" i="1"/>
  <c r="N61" i="1"/>
  <c r="P61" i="1"/>
  <c r="K61" i="1"/>
  <c r="M61" i="1"/>
  <c r="Q61" i="1"/>
  <c r="R61" i="1"/>
  <c r="J61" i="1"/>
  <c r="A61" i="1"/>
  <c r="B204" i="1"/>
  <c r="L204" i="1"/>
  <c r="K204" i="1"/>
  <c r="A204" i="1"/>
  <c r="N204" i="1"/>
  <c r="J204" i="1"/>
  <c r="R204" i="1"/>
  <c r="M204" i="1"/>
  <c r="O204" i="1"/>
  <c r="P204" i="1"/>
  <c r="R712" i="1"/>
  <c r="M712" i="1"/>
  <c r="Q712" i="1"/>
  <c r="J712" i="1"/>
  <c r="K712" i="1"/>
  <c r="L712" i="1"/>
  <c r="A712" i="1"/>
  <c r="O712" i="1"/>
  <c r="B712" i="1"/>
  <c r="N712" i="1"/>
  <c r="P706" i="1"/>
  <c r="R706" i="1"/>
  <c r="Q706" i="1"/>
  <c r="J706" i="1"/>
  <c r="K706" i="1"/>
  <c r="M706" i="1"/>
  <c r="L706" i="1"/>
  <c r="A706" i="1"/>
  <c r="O706" i="1"/>
  <c r="B706" i="1"/>
  <c r="Q692" i="1"/>
  <c r="N692" i="1"/>
  <c r="O692" i="1"/>
  <c r="P692" i="1"/>
  <c r="J692" i="1"/>
  <c r="R692" i="1"/>
  <c r="K692" i="1"/>
  <c r="M692" i="1"/>
  <c r="A692" i="1"/>
  <c r="L692" i="1"/>
  <c r="R674" i="1"/>
  <c r="L674" i="1"/>
  <c r="B674" i="1"/>
  <c r="M674" i="1"/>
  <c r="J674" i="1"/>
  <c r="K674" i="1"/>
  <c r="N674" i="1"/>
  <c r="O674" i="1"/>
  <c r="Q674" i="1"/>
  <c r="P1575" i="1"/>
  <c r="O1575" i="1"/>
  <c r="J1575" i="1"/>
  <c r="M1575" i="1"/>
  <c r="N1575" i="1"/>
  <c r="A1575" i="1"/>
  <c r="B1575" i="1"/>
  <c r="Q1575" i="1"/>
  <c r="R1575" i="1"/>
  <c r="L1575" i="1"/>
  <c r="A318" i="1"/>
  <c r="N318" i="1"/>
  <c r="L318" i="1"/>
  <c r="K318" i="1"/>
  <c r="M318" i="1"/>
  <c r="O318" i="1"/>
  <c r="B318" i="1"/>
  <c r="P318" i="1"/>
  <c r="Q318" i="1"/>
  <c r="J318" i="1"/>
  <c r="R1996" i="1"/>
  <c r="Q1996" i="1"/>
  <c r="K1996" i="1"/>
  <c r="B1996" i="1"/>
  <c r="M1996" i="1"/>
  <c r="O1996" i="1"/>
  <c r="N1996" i="1"/>
  <c r="R359" i="1"/>
  <c r="B217" i="1"/>
  <c r="M506" i="1"/>
  <c r="Q1908" i="1"/>
  <c r="K72" i="1"/>
  <c r="A1981" i="1"/>
  <c r="B2006" i="1"/>
  <c r="O64" i="1"/>
  <c r="M1689" i="1"/>
  <c r="B692" i="1"/>
  <c r="O1642" i="1"/>
  <c r="O1908" i="1"/>
  <c r="A72" i="1"/>
  <c r="L1996" i="1"/>
  <c r="J2020" i="1"/>
  <c r="Q204" i="1"/>
  <c r="M664" i="1"/>
  <c r="L64" i="1"/>
  <c r="O359" i="1"/>
  <c r="O1710" i="1"/>
  <c r="J506" i="1"/>
  <c r="K1908" i="1"/>
  <c r="P1996" i="1"/>
  <c r="P2020" i="1"/>
  <c r="M1622" i="1"/>
  <c r="N706" i="1"/>
  <c r="M208" i="1"/>
  <c r="M1710" i="1"/>
  <c r="J1996" i="1"/>
  <c r="M2020" i="1"/>
  <c r="K1622" i="1"/>
  <c r="R318" i="1"/>
  <c r="P712" i="1"/>
  <c r="A359" i="1"/>
  <c r="A506" i="1"/>
  <c r="J1908" i="1"/>
  <c r="Q264" i="1"/>
  <c r="N1673" i="1"/>
  <c r="B61" i="1"/>
  <c r="P217" i="1"/>
  <c r="K1710" i="1"/>
  <c r="M1908" i="1"/>
  <c r="R72" i="1"/>
  <c r="P1981" i="1"/>
  <c r="A1996" i="1"/>
  <c r="B2020" i="1"/>
  <c r="A264" i="1"/>
  <c r="K310" i="1"/>
  <c r="P674" i="1"/>
  <c r="Q718" i="1"/>
  <c r="A53" i="1"/>
  <c r="J360" i="1"/>
  <c r="K251" i="1"/>
  <c r="B251" i="1"/>
  <c r="J219" i="1"/>
  <c r="Q1708" i="1"/>
  <c r="L1879" i="1"/>
  <c r="M1983" i="1"/>
  <c r="B1983" i="1"/>
  <c r="N1998" i="1"/>
  <c r="P2008" i="1"/>
  <c r="Q2022" i="1"/>
  <c r="J2022" i="1"/>
  <c r="P362" i="1"/>
  <c r="Q253" i="1"/>
  <c r="B253" i="1"/>
  <c r="M216" i="1"/>
  <c r="R1706" i="1"/>
  <c r="N694" i="1"/>
  <c r="P68" i="1"/>
  <c r="M690" i="1"/>
  <c r="P70" i="1"/>
  <c r="J1923" i="1"/>
  <c r="Q1922" i="1"/>
  <c r="B1713" i="1"/>
  <c r="M257" i="1"/>
  <c r="O225" i="1"/>
  <c r="R1898" i="1"/>
  <c r="R1842" i="1"/>
  <c r="L249" i="1"/>
  <c r="K1705" i="1"/>
  <c r="J1977" i="1"/>
  <c r="P2002" i="1"/>
  <c r="B2017" i="1"/>
  <c r="P1968" i="1"/>
  <c r="A688" i="1"/>
  <c r="N720" i="1"/>
  <c r="B19" i="1"/>
  <c r="J227" i="1"/>
  <c r="P670" i="1"/>
  <c r="O1976" i="1"/>
  <c r="O1916" i="1"/>
  <c r="J714" i="1"/>
  <c r="Q360" i="1"/>
  <c r="O251" i="1"/>
  <c r="A251" i="1"/>
  <c r="Q219" i="1"/>
  <c r="P1708" i="1"/>
  <c r="K1879" i="1"/>
  <c r="L1983" i="1"/>
  <c r="A1983" i="1"/>
  <c r="P1998" i="1"/>
  <c r="O2008" i="1"/>
  <c r="P2022" i="1"/>
  <c r="A2022" i="1"/>
  <c r="O362" i="1"/>
  <c r="M253" i="1"/>
  <c r="A253" i="1"/>
  <c r="L216" i="1"/>
  <c r="J1706" i="1"/>
  <c r="M694" i="1"/>
  <c r="O68" i="1"/>
  <c r="L690" i="1"/>
  <c r="O70" i="1"/>
  <c r="P1923" i="1"/>
  <c r="A1922" i="1"/>
  <c r="A1713" i="1"/>
  <c r="M225" i="1"/>
  <c r="B1968" i="1"/>
  <c r="O211" i="1"/>
  <c r="O35" i="1"/>
  <c r="R694" i="1"/>
  <c r="L694" i="1"/>
  <c r="N70" i="1"/>
  <c r="B1923" i="1"/>
  <c r="B1922" i="1"/>
  <c r="K255" i="1"/>
  <c r="R225" i="1"/>
  <c r="L263" i="1"/>
  <c r="N211" i="1"/>
  <c r="L35" i="1"/>
  <c r="Q158" i="1"/>
  <c r="P1695" i="1"/>
  <c r="N505" i="1"/>
  <c r="P505" i="1"/>
  <c r="J505" i="1"/>
  <c r="B505" i="1"/>
  <c r="M505" i="1"/>
  <c r="L505" i="1"/>
  <c r="B1705" i="1"/>
  <c r="M1705" i="1"/>
  <c r="P1705" i="1"/>
  <c r="J1705" i="1"/>
  <c r="O1705" i="1"/>
  <c r="R1705" i="1"/>
  <c r="K150" i="1"/>
  <c r="B150" i="1"/>
  <c r="P150" i="1"/>
  <c r="N150" i="1"/>
  <c r="O150" i="1"/>
  <c r="R150" i="1"/>
  <c r="A150" i="1"/>
  <c r="R249" i="1"/>
  <c r="Q249" i="1"/>
  <c r="B249" i="1"/>
  <c r="M249" i="1"/>
  <c r="N249" i="1"/>
  <c r="P249" i="1"/>
  <c r="J249" i="1"/>
  <c r="A363" i="1"/>
  <c r="O363" i="1"/>
  <c r="Q363" i="1"/>
  <c r="N363" i="1"/>
  <c r="J363" i="1"/>
  <c r="L363" i="1"/>
  <c r="J1633" i="1"/>
  <c r="L1633" i="1"/>
  <c r="M1633" i="1"/>
  <c r="J1637" i="1"/>
  <c r="O1637" i="1"/>
  <c r="K1637" i="1"/>
  <c r="A1876" i="1"/>
  <c r="R1876" i="1"/>
  <c r="M1876" i="1"/>
  <c r="B1876" i="1"/>
  <c r="O1911" i="1"/>
  <c r="B1911" i="1"/>
  <c r="R1911" i="1"/>
  <c r="K1911" i="1"/>
  <c r="N1916" i="1"/>
  <c r="M1916" i="1"/>
  <c r="K1916" i="1"/>
  <c r="J1916" i="1"/>
  <c r="L1941" i="1"/>
  <c r="J1941" i="1"/>
  <c r="O1941" i="1"/>
  <c r="P1941" i="1"/>
  <c r="Q1967" i="1"/>
  <c r="O1967" i="1"/>
  <c r="R1967" i="1"/>
  <c r="K2017" i="1"/>
  <c r="O2017" i="1"/>
  <c r="Q2017" i="1"/>
  <c r="L2017" i="1"/>
  <c r="N2017" i="1"/>
  <c r="J2017" i="1"/>
  <c r="R2002" i="1"/>
  <c r="B2002" i="1"/>
  <c r="O2002" i="1"/>
  <c r="Q2002" i="1"/>
  <c r="N2002" i="1"/>
  <c r="L2002" i="1"/>
  <c r="B1992" i="1"/>
  <c r="J1992" i="1"/>
  <c r="P1992" i="1"/>
  <c r="A1992" i="1"/>
  <c r="R1992" i="1"/>
  <c r="K1992" i="1"/>
  <c r="O1992" i="1"/>
  <c r="Q1977" i="1"/>
  <c r="P1977" i="1"/>
  <c r="R1977" i="1"/>
  <c r="A1977" i="1"/>
  <c r="M1977" i="1"/>
  <c r="K1977" i="1"/>
  <c r="J694" i="1"/>
  <c r="B694" i="1"/>
  <c r="O1922" i="1"/>
  <c r="M1713" i="1"/>
  <c r="R255" i="1"/>
  <c r="J263" i="1"/>
  <c r="P1570" i="1"/>
  <c r="O372" i="1"/>
  <c r="L211" i="1"/>
  <c r="K35" i="1"/>
  <c r="O1632" i="1"/>
  <c r="N1632" i="1"/>
  <c r="Q1632" i="1"/>
  <c r="J1632" i="1"/>
  <c r="K1632" i="1"/>
  <c r="B1632" i="1"/>
  <c r="L1842" i="1"/>
  <c r="B1842" i="1"/>
  <c r="N1842" i="1"/>
  <c r="J1842" i="1"/>
  <c r="K1842" i="1"/>
  <c r="P1842" i="1"/>
  <c r="A1877" i="1"/>
  <c r="P1877" i="1"/>
  <c r="R1877" i="1"/>
  <c r="K1877" i="1"/>
  <c r="M1877" i="1"/>
  <c r="B1877" i="1"/>
  <c r="J1898" i="1"/>
  <c r="A1898" i="1"/>
  <c r="K1898" i="1"/>
  <c r="O1898" i="1"/>
  <c r="Q1898" i="1"/>
  <c r="B1898" i="1"/>
  <c r="N1917" i="1"/>
  <c r="P1917" i="1"/>
  <c r="M1917" i="1"/>
  <c r="Q1917" i="1"/>
  <c r="A1917" i="1"/>
  <c r="L1917" i="1"/>
  <c r="A1942" i="1"/>
  <c r="N1942" i="1"/>
  <c r="Q1942" i="1"/>
  <c r="P1942" i="1"/>
  <c r="J1942" i="1"/>
  <c r="K1942" i="1"/>
  <c r="L227" i="1"/>
  <c r="Q227" i="1"/>
  <c r="N227" i="1"/>
  <c r="O227" i="1"/>
  <c r="B227" i="1"/>
  <c r="R227" i="1"/>
  <c r="M227" i="1"/>
  <c r="P227" i="1"/>
  <c r="B368" i="1"/>
  <c r="A368" i="1"/>
  <c r="Q368" i="1"/>
  <c r="K368" i="1"/>
  <c r="M259" i="1"/>
  <c r="B259" i="1"/>
  <c r="R259" i="1"/>
  <c r="J259" i="1"/>
  <c r="Q259" i="1"/>
  <c r="L259" i="1"/>
  <c r="O259" i="1"/>
  <c r="L1638" i="1"/>
  <c r="M1638" i="1"/>
  <c r="N1638" i="1"/>
  <c r="B1638" i="1"/>
  <c r="J1638" i="1"/>
  <c r="R1638" i="1"/>
  <c r="O1638" i="1"/>
  <c r="A1638" i="1"/>
  <c r="N660" i="1"/>
  <c r="J660" i="1"/>
  <c r="Q660" i="1"/>
  <c r="K660" i="1"/>
  <c r="B660" i="1"/>
  <c r="R660" i="1"/>
  <c r="O660" i="1"/>
  <c r="P660" i="1"/>
  <c r="J25" i="1"/>
  <c r="A25" i="1"/>
  <c r="P25" i="1"/>
  <c r="L25" i="1"/>
  <c r="B25" i="1"/>
  <c r="O25" i="1"/>
  <c r="R25" i="1"/>
  <c r="N25" i="1"/>
  <c r="Q25" i="1"/>
  <c r="K25" i="1"/>
  <c r="B33" i="1"/>
  <c r="O33" i="1"/>
  <c r="P33" i="1"/>
  <c r="J33" i="1"/>
  <c r="N33" i="1"/>
  <c r="R33" i="1"/>
  <c r="Q33" i="1"/>
  <c r="M41" i="1"/>
  <c r="N41" i="1"/>
  <c r="K41" i="1"/>
  <c r="B41" i="1"/>
  <c r="P41" i="1"/>
  <c r="L41" i="1"/>
  <c r="O41" i="1"/>
  <c r="Q41" i="1"/>
  <c r="O49" i="1"/>
  <c r="M49" i="1"/>
  <c r="J49" i="1"/>
  <c r="R49" i="1"/>
  <c r="B49" i="1"/>
  <c r="B57" i="1"/>
  <c r="N57" i="1"/>
  <c r="R57" i="1"/>
  <c r="P57" i="1"/>
  <c r="Q57" i="1"/>
  <c r="R203" i="1"/>
  <c r="A203" i="1"/>
  <c r="O203" i="1"/>
  <c r="Q203" i="1"/>
  <c r="P203" i="1"/>
  <c r="K203" i="1"/>
  <c r="M203" i="1"/>
  <c r="B1715" i="1"/>
  <c r="Q1715" i="1"/>
  <c r="J1715" i="1"/>
  <c r="L1715" i="1"/>
  <c r="R1715" i="1"/>
  <c r="O1597" i="1"/>
  <c r="Q1597" i="1"/>
  <c r="R1597" i="1"/>
  <c r="L1597" i="1"/>
  <c r="B1597" i="1"/>
  <c r="N1597" i="1"/>
  <c r="P1597" i="1"/>
  <c r="J1597" i="1"/>
  <c r="A708" i="1"/>
  <c r="K708" i="1"/>
  <c r="L708" i="1"/>
  <c r="N708" i="1"/>
  <c r="O708" i="1"/>
  <c r="P708" i="1"/>
  <c r="J708" i="1"/>
  <c r="R708" i="1"/>
  <c r="L702" i="1"/>
  <c r="Q702" i="1"/>
  <c r="A702" i="1"/>
  <c r="P702" i="1"/>
  <c r="B702" i="1"/>
  <c r="N702" i="1"/>
  <c r="K702" i="1"/>
  <c r="L696" i="1"/>
  <c r="N696" i="1"/>
  <c r="J696" i="1"/>
  <c r="O696" i="1"/>
  <c r="P696" i="1"/>
  <c r="A696" i="1"/>
  <c r="R696" i="1"/>
  <c r="Q696" i="1"/>
  <c r="Q670" i="1"/>
  <c r="M670" i="1"/>
  <c r="A670" i="1"/>
  <c r="K670" i="1"/>
  <c r="R670" i="1"/>
  <c r="N670" i="1"/>
  <c r="O670" i="1"/>
  <c r="B670" i="1"/>
  <c r="L270" i="1"/>
  <c r="M270" i="1"/>
  <c r="Q270" i="1"/>
  <c r="B270" i="1"/>
  <c r="J270" i="1"/>
  <c r="R270" i="1"/>
  <c r="L1701" i="1"/>
  <c r="N1701" i="1"/>
  <c r="Q1701" i="1"/>
  <c r="P1701" i="1"/>
  <c r="K1701" i="1"/>
  <c r="R2016" i="1"/>
  <c r="A2016" i="1"/>
  <c r="L2016" i="1"/>
  <c r="M2016" i="1"/>
  <c r="N2016" i="1"/>
  <c r="B2016" i="1"/>
  <c r="K2016" i="1"/>
  <c r="R2001" i="1"/>
  <c r="A2001" i="1"/>
  <c r="Q2001" i="1"/>
  <c r="M2001" i="1"/>
  <c r="P2001" i="1"/>
  <c r="B2001" i="1"/>
  <c r="L2001" i="1"/>
  <c r="K2001" i="1"/>
  <c r="N2001" i="1"/>
  <c r="N1991" i="1"/>
  <c r="O1991" i="1"/>
  <c r="P1991" i="1"/>
  <c r="R1991" i="1"/>
  <c r="L1991" i="1"/>
  <c r="Q1991" i="1"/>
  <c r="Q1976" i="1"/>
  <c r="A1976" i="1"/>
  <c r="M1976" i="1"/>
  <c r="P1976" i="1"/>
  <c r="N1976" i="1"/>
  <c r="R1976" i="1"/>
  <c r="J1976" i="1"/>
  <c r="L1976" i="1"/>
  <c r="M360" i="1"/>
  <c r="N360" i="1"/>
  <c r="L251" i="1"/>
  <c r="M219" i="1"/>
  <c r="A219" i="1"/>
  <c r="M1708" i="1"/>
  <c r="Q1879" i="1"/>
  <c r="Q1983" i="1"/>
  <c r="R1998" i="1"/>
  <c r="A1998" i="1"/>
  <c r="L2008" i="1"/>
  <c r="M2022" i="1"/>
  <c r="K362" i="1"/>
  <c r="L362" i="1"/>
  <c r="R253" i="1"/>
  <c r="Q216" i="1"/>
  <c r="B216" i="1"/>
  <c r="O1706" i="1"/>
  <c r="K694" i="1"/>
  <c r="A694" i="1"/>
  <c r="R68" i="1"/>
  <c r="P690" i="1"/>
  <c r="J690" i="1"/>
  <c r="O1942" i="1"/>
  <c r="O1917" i="1"/>
  <c r="O1877" i="1"/>
  <c r="L1632" i="1"/>
  <c r="K363" i="1"/>
  <c r="Q150" i="1"/>
  <c r="R505" i="1"/>
  <c r="Q1992" i="1"/>
  <c r="A2002" i="1"/>
  <c r="P1638" i="1"/>
  <c r="N259" i="1"/>
  <c r="B696" i="1"/>
  <c r="L203" i="1"/>
  <c r="O2016" i="1"/>
  <c r="M1715" i="1"/>
  <c r="Q1900" i="1"/>
  <c r="K1900" i="1"/>
  <c r="M1900" i="1"/>
  <c r="O1900" i="1"/>
  <c r="A1900" i="1"/>
  <c r="L1900" i="1"/>
  <c r="P1900" i="1"/>
  <c r="R1900" i="1"/>
  <c r="P1919" i="1"/>
  <c r="M1919" i="1"/>
  <c r="L225" i="1"/>
  <c r="N225" i="1"/>
  <c r="J225" i="1"/>
  <c r="K225" i="1"/>
  <c r="A225" i="1"/>
  <c r="Q225" i="1"/>
  <c r="L255" i="1"/>
  <c r="O255" i="1"/>
  <c r="P255" i="1"/>
  <c r="B255" i="1"/>
  <c r="Q255" i="1"/>
  <c r="M255" i="1"/>
  <c r="J257" i="1"/>
  <c r="A257" i="1"/>
  <c r="L257" i="1"/>
  <c r="K257" i="1"/>
  <c r="O257" i="1"/>
  <c r="N257" i="1"/>
  <c r="O1713" i="1"/>
  <c r="N1713" i="1"/>
  <c r="Q1713" i="1"/>
  <c r="R1713" i="1"/>
  <c r="L1922" i="1"/>
  <c r="P1922" i="1"/>
  <c r="J1922" i="1"/>
  <c r="Q1923" i="1"/>
  <c r="A1923" i="1"/>
  <c r="M1923" i="1"/>
  <c r="O1923" i="1"/>
  <c r="B70" i="1"/>
  <c r="L70" i="1"/>
  <c r="K70" i="1"/>
  <c r="A70" i="1"/>
  <c r="R70" i="1"/>
  <c r="J158" i="1"/>
  <c r="L158" i="1"/>
  <c r="N158" i="1"/>
  <c r="P158" i="1"/>
  <c r="M158" i="1"/>
  <c r="A158" i="1"/>
  <c r="K158" i="1"/>
  <c r="B662" i="1"/>
  <c r="Q662" i="1"/>
  <c r="A662" i="1"/>
  <c r="L662" i="1"/>
  <c r="P662" i="1"/>
  <c r="A11" i="1"/>
  <c r="B11" i="1"/>
  <c r="L19" i="1"/>
  <c r="Q19" i="1"/>
  <c r="P19" i="1"/>
  <c r="K19" i="1"/>
  <c r="N19" i="1"/>
  <c r="J19" i="1"/>
  <c r="O19" i="1"/>
  <c r="O27" i="1"/>
  <c r="B27" i="1"/>
  <c r="L27" i="1"/>
  <c r="A27" i="1"/>
  <c r="R27" i="1"/>
  <c r="R35" i="1"/>
  <c r="Q35" i="1"/>
  <c r="J35" i="1"/>
  <c r="M35" i="1"/>
  <c r="N35" i="1"/>
  <c r="P35" i="1"/>
  <c r="K43" i="1"/>
  <c r="A43" i="1"/>
  <c r="M43" i="1"/>
  <c r="N43" i="1"/>
  <c r="A51" i="1"/>
  <c r="N51" i="1"/>
  <c r="J51" i="1"/>
  <c r="K51" i="1"/>
  <c r="Q51" i="1"/>
  <c r="M51" i="1"/>
  <c r="B59" i="1"/>
  <c r="N59" i="1"/>
  <c r="A59" i="1"/>
  <c r="L59" i="1"/>
  <c r="R59" i="1"/>
  <c r="K211" i="1"/>
  <c r="M211" i="1"/>
  <c r="P211" i="1"/>
  <c r="J211" i="1"/>
  <c r="B211" i="1"/>
  <c r="R211" i="1"/>
  <c r="A214" i="1"/>
  <c r="K214" i="1"/>
  <c r="N214" i="1"/>
  <c r="R214" i="1"/>
  <c r="L1644" i="1"/>
  <c r="O1644" i="1"/>
  <c r="B1644" i="1"/>
  <c r="M1644" i="1"/>
  <c r="N1644" i="1"/>
  <c r="Q1644" i="1"/>
  <c r="A1644" i="1"/>
  <c r="L1599" i="1"/>
  <c r="J1599" i="1"/>
  <c r="P1599" i="1"/>
  <c r="N1599" i="1"/>
  <c r="O1599" i="1"/>
  <c r="A665" i="1"/>
  <c r="L665" i="1"/>
  <c r="P665" i="1"/>
  <c r="Q665" i="1"/>
  <c r="M665" i="1"/>
  <c r="B720" i="1"/>
  <c r="M720" i="1"/>
  <c r="J720" i="1"/>
  <c r="L720" i="1"/>
  <c r="K720" i="1"/>
  <c r="P720" i="1"/>
  <c r="M714" i="1"/>
  <c r="L714" i="1"/>
  <c r="K714" i="1"/>
  <c r="B714" i="1"/>
  <c r="M700" i="1"/>
  <c r="Q700" i="1"/>
  <c r="B700" i="1"/>
  <c r="L700" i="1"/>
  <c r="O700" i="1"/>
  <c r="R700" i="1"/>
  <c r="P700" i="1"/>
  <c r="M688" i="1"/>
  <c r="O688" i="1"/>
  <c r="Q688" i="1"/>
  <c r="R688" i="1"/>
  <c r="B688" i="1"/>
  <c r="K688" i="1"/>
  <c r="J682" i="1"/>
  <c r="N682" i="1"/>
  <c r="M682" i="1"/>
  <c r="R682" i="1"/>
  <c r="Q682" i="1"/>
  <c r="A682" i="1"/>
  <c r="O668" i="1"/>
  <c r="A668" i="1"/>
  <c r="M668" i="1"/>
  <c r="J668" i="1"/>
  <c r="R668" i="1"/>
  <c r="L668" i="1"/>
  <c r="L372" i="1"/>
  <c r="A372" i="1"/>
  <c r="Q372" i="1"/>
  <c r="R372" i="1"/>
  <c r="B372" i="1"/>
  <c r="K372" i="1"/>
  <c r="P372" i="1"/>
  <c r="M1695" i="1"/>
  <c r="L1695" i="1"/>
  <c r="Q1695" i="1"/>
  <c r="N1695" i="1"/>
  <c r="O1695" i="1"/>
  <c r="A1695" i="1"/>
  <c r="A1570" i="1"/>
  <c r="L1570" i="1"/>
  <c r="J1570" i="1"/>
  <c r="B1570" i="1"/>
  <c r="R1570" i="1"/>
  <c r="N1570" i="1"/>
  <c r="Q1570" i="1"/>
  <c r="K1570" i="1"/>
  <c r="J1968" i="1"/>
  <c r="R1968" i="1"/>
  <c r="L1968" i="1"/>
  <c r="Q1968" i="1"/>
  <c r="M1968" i="1"/>
  <c r="O1968" i="1"/>
  <c r="L316" i="1"/>
  <c r="K316" i="1"/>
  <c r="P316" i="1"/>
  <c r="J316" i="1"/>
  <c r="N316" i="1"/>
  <c r="O316" i="1"/>
  <c r="M263" i="1"/>
  <c r="P263" i="1"/>
  <c r="Q263" i="1"/>
  <c r="R263" i="1"/>
  <c r="K263" i="1"/>
  <c r="N263" i="1"/>
  <c r="O263" i="1"/>
  <c r="B593" i="1"/>
  <c r="O593" i="1"/>
  <c r="Q593" i="1"/>
  <c r="R593" i="1"/>
  <c r="P585" i="1"/>
  <c r="A585" i="1"/>
  <c r="O585" i="1"/>
  <c r="L585" i="1"/>
  <c r="A1563" i="1"/>
  <c r="R1563" i="1"/>
  <c r="N1531" i="1"/>
  <c r="M1531" i="1"/>
  <c r="K360" i="1"/>
  <c r="R1708" i="1"/>
  <c r="N1879" i="1"/>
  <c r="J2008" i="1"/>
  <c r="J362" i="1"/>
  <c r="L1706" i="1"/>
  <c r="K68" i="1"/>
  <c r="O690" i="1"/>
  <c r="J70" i="1"/>
  <c r="K1923" i="1"/>
  <c r="K1922" i="1"/>
  <c r="J1713" i="1"/>
  <c r="Q257" i="1"/>
  <c r="A255" i="1"/>
  <c r="L1942" i="1"/>
  <c r="M1898" i="1"/>
  <c r="L1877" i="1"/>
  <c r="O1842" i="1"/>
  <c r="P1632" i="1"/>
  <c r="K249" i="1"/>
  <c r="N1705" i="1"/>
  <c r="A505" i="1"/>
  <c r="L1992" i="1"/>
  <c r="R2017" i="1"/>
  <c r="N1968" i="1"/>
  <c r="J372" i="1"/>
  <c r="N688" i="1"/>
  <c r="Q720" i="1"/>
  <c r="J1644" i="1"/>
  <c r="O51" i="1"/>
  <c r="M19" i="1"/>
  <c r="Q1638" i="1"/>
  <c r="A259" i="1"/>
  <c r="B708" i="1"/>
  <c r="R41" i="1"/>
  <c r="M660" i="1"/>
  <c r="J1900" i="1"/>
  <c r="P2016" i="1"/>
  <c r="K1967" i="1"/>
  <c r="B668" i="1"/>
  <c r="R43" i="1"/>
  <c r="R368" i="1"/>
  <c r="J247" i="1"/>
  <c r="P1712" i="1"/>
  <c r="A1712" i="1"/>
  <c r="O1634" i="1"/>
  <c r="B1634" i="1"/>
  <c r="N1634" i="1"/>
  <c r="M1634" i="1"/>
  <c r="O1875" i="1"/>
  <c r="B1875" i="1"/>
  <c r="Q1875" i="1"/>
  <c r="M1875" i="1"/>
  <c r="J1875" i="1"/>
  <c r="A1915" i="1"/>
  <c r="N1915" i="1"/>
  <c r="R1915" i="1"/>
  <c r="Q1915" i="1"/>
  <c r="J229" i="1"/>
  <c r="Q229" i="1"/>
  <c r="A229" i="1"/>
  <c r="N229" i="1"/>
  <c r="B392" i="1"/>
  <c r="A392" i="1"/>
  <c r="B384" i="1"/>
  <c r="P1683" i="1"/>
  <c r="O1683" i="1"/>
  <c r="B171" i="1"/>
  <c r="A171" i="1"/>
  <c r="N171" i="1"/>
  <c r="P171" i="1"/>
  <c r="O171" i="1"/>
  <c r="O663" i="1"/>
  <c r="Q663" i="1"/>
  <c r="K36" i="1"/>
  <c r="A36" i="1"/>
  <c r="N60" i="1"/>
  <c r="L60" i="1"/>
  <c r="N209" i="1"/>
  <c r="P209" i="1"/>
  <c r="M210" i="1"/>
  <c r="L663" i="1"/>
  <c r="N596" i="1"/>
  <c r="K596" i="1"/>
  <c r="R596" i="1"/>
  <c r="K1560" i="1"/>
  <c r="K1448" i="1"/>
  <c r="N1546" i="1"/>
  <c r="M1546" i="1"/>
  <c r="B1490" i="1"/>
  <c r="R1490" i="1"/>
  <c r="P1450" i="1"/>
  <c r="N1450" i="1"/>
  <c r="N1681" i="1"/>
  <c r="P167" i="1"/>
  <c r="N600" i="1"/>
  <c r="P624" i="1"/>
  <c r="L1530" i="1"/>
  <c r="M1472" i="1"/>
  <c r="N1536" i="1"/>
  <c r="R1536" i="1"/>
  <c r="L1434" i="1"/>
  <c r="B1504" i="1"/>
  <c r="K1893" i="1"/>
  <c r="M1893" i="1"/>
  <c r="N1893" i="1"/>
  <c r="B1893" i="1"/>
  <c r="Q1893" i="1"/>
  <c r="R1893" i="1"/>
  <c r="O1893" i="1"/>
  <c r="O1885" i="1"/>
  <c r="N1885" i="1"/>
  <c r="P1885" i="1"/>
  <c r="R1885" i="1"/>
  <c r="B1885" i="1"/>
  <c r="A1885" i="1"/>
  <c r="M1885" i="1"/>
  <c r="K1959" i="1"/>
  <c r="L1959" i="1"/>
  <c r="M1959" i="1"/>
  <c r="P1959" i="1"/>
  <c r="B1959" i="1"/>
  <c r="A1959" i="1"/>
  <c r="Q1959" i="1"/>
  <c r="R1959" i="1"/>
  <c r="N1959" i="1"/>
  <c r="R1951" i="1"/>
  <c r="L1951" i="1"/>
  <c r="M1951" i="1"/>
  <c r="P1951" i="1"/>
  <c r="K1951" i="1"/>
  <c r="N1951" i="1"/>
  <c r="O1951" i="1"/>
  <c r="A1951" i="1"/>
  <c r="A1323" i="1"/>
  <c r="B1323" i="1"/>
  <c r="L667" i="1"/>
  <c r="N1684" i="1"/>
  <c r="M618" i="1"/>
  <c r="P625" i="1"/>
  <c r="R625" i="1"/>
  <c r="Q609" i="1"/>
  <c r="N609" i="1"/>
  <c r="N601" i="1"/>
  <c r="L601" i="1"/>
  <c r="A1466" i="1"/>
  <c r="Q1951" i="1"/>
  <c r="B601" i="1"/>
  <c r="N617" i="1"/>
  <c r="L608" i="1"/>
  <c r="O608" i="1"/>
  <c r="Q1560" i="1"/>
  <c r="A1490" i="1"/>
  <c r="O1536" i="1"/>
  <c r="Q1544" i="1"/>
  <c r="A853" i="1"/>
  <c r="J853" i="1"/>
  <c r="A847" i="1"/>
  <c r="J847" i="1"/>
  <c r="B847" i="1"/>
  <c r="R847" i="1"/>
  <c r="K847" i="1"/>
  <c r="Q847" i="1"/>
  <c r="L847" i="1"/>
  <c r="N847" i="1"/>
  <c r="K841" i="1"/>
  <c r="P841" i="1"/>
  <c r="J841" i="1"/>
  <c r="R841" i="1"/>
  <c r="M841" i="1"/>
  <c r="P827" i="1"/>
  <c r="N827" i="1"/>
  <c r="B827" i="1"/>
  <c r="O827" i="1"/>
  <c r="R827" i="1"/>
  <c r="N821" i="1"/>
  <c r="O821" i="1"/>
  <c r="P821" i="1"/>
  <c r="A821" i="1"/>
  <c r="J821" i="1"/>
  <c r="K821" i="1"/>
  <c r="Q821" i="1"/>
  <c r="B815" i="1"/>
  <c r="R815" i="1"/>
  <c r="K815" i="1"/>
  <c r="O815" i="1"/>
  <c r="M809" i="1"/>
  <c r="Q809" i="1"/>
  <c r="B809" i="1"/>
  <c r="R809" i="1"/>
  <c r="K809" i="1"/>
  <c r="K795" i="1"/>
  <c r="Q795" i="1"/>
  <c r="L795" i="1"/>
  <c r="M795" i="1"/>
  <c r="N795" i="1"/>
  <c r="P795" i="1"/>
  <c r="B789" i="1"/>
  <c r="O789" i="1"/>
  <c r="A789" i="1"/>
  <c r="L789" i="1"/>
  <c r="N789" i="1"/>
  <c r="J789" i="1"/>
  <c r="A783" i="1"/>
  <c r="O783" i="1"/>
  <c r="P783" i="1"/>
  <c r="K783" i="1"/>
  <c r="B777" i="1"/>
  <c r="A777" i="1"/>
  <c r="L763" i="1"/>
  <c r="O763" i="1"/>
  <c r="R763" i="1"/>
  <c r="Q763" i="1"/>
  <c r="K763" i="1"/>
  <c r="M763" i="1"/>
  <c r="N757" i="1"/>
  <c r="A757" i="1"/>
  <c r="R757" i="1"/>
  <c r="B757" i="1"/>
  <c r="K757" i="1"/>
  <c r="M757" i="1"/>
  <c r="J757" i="1"/>
  <c r="P757" i="1"/>
  <c r="M751" i="1"/>
  <c r="J751" i="1"/>
  <c r="J745" i="1"/>
  <c r="A745" i="1"/>
  <c r="P745" i="1"/>
  <c r="K745" i="1"/>
  <c r="N731" i="1"/>
  <c r="M731" i="1"/>
  <c r="J731" i="1"/>
  <c r="O725" i="1"/>
  <c r="J725" i="1"/>
  <c r="B1951" i="1"/>
  <c r="Q1557" i="1"/>
  <c r="O1455" i="1"/>
  <c r="M1479" i="1"/>
  <c r="P1495" i="1"/>
  <c r="B1495" i="1"/>
  <c r="A1511" i="1"/>
  <c r="A1519" i="1"/>
  <c r="K1535" i="1"/>
  <c r="L1543" i="1"/>
  <c r="A1551" i="1"/>
  <c r="O1525" i="1"/>
  <c r="A1431" i="1"/>
  <c r="N1447" i="1"/>
  <c r="P1463" i="1"/>
  <c r="L1471" i="1"/>
  <c r="Q1487" i="1"/>
  <c r="Q1527" i="1"/>
  <c r="P1559" i="1"/>
  <c r="P1437" i="1"/>
  <c r="Q1437" i="1"/>
  <c r="Q1485" i="1"/>
  <c r="R1541" i="1"/>
  <c r="A1541" i="1"/>
  <c r="P1461" i="1"/>
  <c r="A1461" i="1"/>
  <c r="K1509" i="1"/>
  <c r="L1533" i="1"/>
  <c r="P1453" i="1"/>
  <c r="M1429" i="1"/>
  <c r="M1549" i="1"/>
  <c r="R728" i="1"/>
  <c r="N734" i="1"/>
  <c r="O740" i="1"/>
  <c r="B740" i="1"/>
  <c r="Q754" i="1"/>
  <c r="P760" i="1"/>
  <c r="J760" i="1"/>
  <c r="M766" i="1"/>
  <c r="N772" i="1"/>
  <c r="A772" i="1"/>
  <c r="P786" i="1"/>
  <c r="O792" i="1"/>
  <c r="B792" i="1"/>
  <c r="J798" i="1"/>
  <c r="L804" i="1"/>
  <c r="O818" i="1"/>
  <c r="O824" i="1"/>
  <c r="N830" i="1"/>
  <c r="N836" i="1"/>
  <c r="A850" i="1"/>
  <c r="A856" i="1"/>
  <c r="N854" i="1"/>
  <c r="K854" i="1"/>
  <c r="N1469" i="1"/>
  <c r="K728" i="1"/>
  <c r="B728" i="1"/>
  <c r="L734" i="1"/>
  <c r="Q740" i="1"/>
  <c r="M754" i="1"/>
  <c r="K760" i="1"/>
  <c r="A760" i="1"/>
  <c r="R766" i="1"/>
  <c r="Q772" i="1"/>
  <c r="N786" i="1"/>
  <c r="L792" i="1"/>
  <c r="N798" i="1"/>
  <c r="P798" i="1"/>
  <c r="R804" i="1"/>
  <c r="K818" i="1"/>
  <c r="L824" i="1"/>
  <c r="L830" i="1"/>
  <c r="L836" i="1"/>
  <c r="M850" i="1"/>
  <c r="M856" i="1"/>
  <c r="L843" i="1"/>
  <c r="M1890" i="1"/>
  <c r="O1890" i="1"/>
  <c r="P1882" i="1"/>
  <c r="M1882" i="1"/>
  <c r="L1956" i="1"/>
  <c r="A1956" i="1"/>
  <c r="K1956" i="1"/>
  <c r="R1956" i="1"/>
  <c r="L1948" i="1"/>
  <c r="K1948" i="1"/>
  <c r="M1948" i="1"/>
  <c r="Q1455" i="1"/>
  <c r="J1495" i="1"/>
  <c r="P1511" i="1"/>
  <c r="Q1519" i="1"/>
  <c r="Q1535" i="1"/>
  <c r="J1543" i="1"/>
  <c r="Q1551" i="1"/>
  <c r="K1525" i="1"/>
  <c r="R1431" i="1"/>
  <c r="R1439" i="1"/>
  <c r="K1447" i="1"/>
  <c r="Q1463" i="1"/>
  <c r="B1471" i="1"/>
  <c r="N1503" i="1"/>
  <c r="N1527" i="1"/>
  <c r="A1559" i="1"/>
  <c r="M1532" i="1"/>
  <c r="O1485" i="1"/>
  <c r="K1485" i="1"/>
  <c r="P1541" i="1"/>
  <c r="Q1461" i="1"/>
  <c r="M1509" i="1"/>
  <c r="M1501" i="1"/>
  <c r="A1429" i="1"/>
  <c r="R1517" i="1"/>
  <c r="Q728" i="1"/>
  <c r="A728" i="1"/>
  <c r="R734" i="1"/>
  <c r="N740" i="1"/>
  <c r="L754" i="1"/>
  <c r="Q760" i="1"/>
  <c r="O766" i="1"/>
  <c r="J766" i="1"/>
  <c r="M772" i="1"/>
  <c r="M786" i="1"/>
  <c r="K792" i="1"/>
  <c r="O798" i="1"/>
  <c r="B798" i="1"/>
  <c r="J804" i="1"/>
  <c r="R818" i="1"/>
  <c r="R824" i="1"/>
  <c r="K830" i="1"/>
  <c r="K836" i="1"/>
  <c r="L850" i="1"/>
  <c r="L856" i="1"/>
  <c r="R843" i="1"/>
  <c r="R1662" i="1"/>
  <c r="Q1655" i="1"/>
  <c r="O728" i="1"/>
  <c r="P734" i="1"/>
  <c r="J734" i="1"/>
  <c r="M740" i="1"/>
  <c r="R754" i="1"/>
  <c r="N760" i="1"/>
  <c r="P766" i="1"/>
  <c r="B766" i="1"/>
  <c r="L772" i="1"/>
  <c r="J786" i="1"/>
  <c r="L786" i="1"/>
  <c r="R792" i="1"/>
  <c r="M798" i="1"/>
  <c r="A798" i="1"/>
  <c r="Q804" i="1"/>
  <c r="J818" i="1"/>
  <c r="J824" i="1"/>
  <c r="J830" i="1"/>
  <c r="R836" i="1"/>
  <c r="R850" i="1"/>
  <c r="K856" i="1"/>
  <c r="B1573" i="1"/>
  <c r="L1896" i="1"/>
  <c r="B1896" i="1"/>
  <c r="P1896" i="1"/>
  <c r="M1896" i="1"/>
  <c r="K1888" i="1"/>
  <c r="P1888" i="1"/>
  <c r="Q1888" i="1"/>
  <c r="M1888" i="1"/>
  <c r="R1880" i="1"/>
  <c r="O1880" i="1"/>
  <c r="P1880" i="1"/>
  <c r="M1880" i="1"/>
  <c r="N1954" i="1"/>
  <c r="B1954" i="1"/>
  <c r="M1954" i="1"/>
  <c r="R1954" i="1"/>
  <c r="B1946" i="1"/>
  <c r="A1946" i="1"/>
  <c r="M1946" i="1"/>
  <c r="Q1946" i="1"/>
  <c r="O571" i="1"/>
  <c r="Q1662" i="1"/>
  <c r="J1485" i="1"/>
  <c r="J1477" i="1"/>
  <c r="K734" i="1"/>
  <c r="K754" i="1"/>
  <c r="K766" i="1"/>
  <c r="K786" i="1"/>
  <c r="N804" i="1"/>
  <c r="P804" i="1"/>
  <c r="P857" i="1"/>
  <c r="L857" i="1"/>
  <c r="J837" i="1"/>
  <c r="O837" i="1"/>
  <c r="R831" i="1"/>
  <c r="P831" i="1"/>
  <c r="P825" i="1"/>
  <c r="L825" i="1"/>
  <c r="J811" i="1"/>
  <c r="O811" i="1"/>
  <c r="O805" i="1"/>
  <c r="K805" i="1"/>
  <c r="Q793" i="1"/>
  <c r="B793" i="1"/>
  <c r="K773" i="1"/>
  <c r="A773" i="1"/>
  <c r="A767" i="1"/>
  <c r="M767" i="1"/>
  <c r="M761" i="1"/>
  <c r="O761" i="1"/>
  <c r="O747" i="1"/>
  <c r="L747" i="1"/>
  <c r="L741" i="1"/>
  <c r="O741" i="1"/>
  <c r="N729" i="1"/>
  <c r="K729" i="1"/>
  <c r="J1647" i="1"/>
  <c r="R1647" i="1"/>
  <c r="A1647" i="1"/>
  <c r="K1647" i="1"/>
  <c r="B1647" i="1"/>
  <c r="L1647" i="1"/>
  <c r="M1647" i="1"/>
  <c r="N1647" i="1"/>
  <c r="O1647" i="1"/>
  <c r="J1663" i="1"/>
  <c r="R1663" i="1"/>
  <c r="A1663" i="1"/>
  <c r="K1663" i="1"/>
  <c r="B1663" i="1"/>
  <c r="L1663" i="1"/>
  <c r="M1663" i="1"/>
  <c r="N1663" i="1"/>
  <c r="O1663" i="1"/>
  <c r="J1655" i="1"/>
  <c r="R1655" i="1"/>
  <c r="A1655" i="1"/>
  <c r="K1655" i="1"/>
  <c r="B1655" i="1"/>
  <c r="L1655" i="1"/>
  <c r="M1655" i="1"/>
  <c r="N1655" i="1"/>
  <c r="O1655" i="1"/>
  <c r="Q1647" i="1"/>
  <c r="B856" i="1"/>
  <c r="O856" i="1"/>
  <c r="R856" i="1"/>
  <c r="K850" i="1"/>
  <c r="P850" i="1"/>
  <c r="N850" i="1"/>
  <c r="A836" i="1"/>
  <c r="M836" i="1"/>
  <c r="J836" i="1"/>
  <c r="R830" i="1"/>
  <c r="B830" i="1"/>
  <c r="O830" i="1"/>
  <c r="P824" i="1"/>
  <c r="N824" i="1"/>
  <c r="K824" i="1"/>
  <c r="L818" i="1"/>
  <c r="Q818" i="1"/>
  <c r="K1670" i="1"/>
  <c r="L1670" i="1"/>
  <c r="M1670" i="1"/>
  <c r="N1670" i="1"/>
  <c r="O1670" i="1"/>
  <c r="P1670" i="1"/>
  <c r="K1662" i="1"/>
  <c r="L1662" i="1"/>
  <c r="M1662" i="1"/>
  <c r="N1662" i="1"/>
  <c r="O1662" i="1"/>
  <c r="P1662" i="1"/>
  <c r="K1654" i="1"/>
  <c r="L1654" i="1"/>
  <c r="M1654" i="1"/>
  <c r="N1654" i="1"/>
  <c r="O1654" i="1"/>
  <c r="P1654" i="1"/>
  <c r="A1670" i="1"/>
  <c r="A1654" i="1"/>
  <c r="Q1654" i="1"/>
  <c r="P1647" i="1"/>
  <c r="R559" i="1"/>
  <c r="R567" i="1"/>
  <c r="A575" i="1"/>
  <c r="A1418" i="1"/>
  <c r="B1391" i="1"/>
  <c r="A1357" i="1"/>
  <c r="B1669" i="1"/>
  <c r="B1665" i="1"/>
  <c r="B1661" i="1"/>
  <c r="B1657" i="1"/>
  <c r="B1653" i="1"/>
  <c r="B1649" i="1"/>
  <c r="Q1669" i="1"/>
  <c r="R1668" i="1"/>
  <c r="J1668" i="1"/>
  <c r="K1667" i="1"/>
  <c r="L1666" i="1"/>
  <c r="M1665" i="1"/>
  <c r="N1664" i="1"/>
  <c r="Q1661" i="1"/>
  <c r="R1660" i="1"/>
  <c r="J1660" i="1"/>
  <c r="K1659" i="1"/>
  <c r="L1658" i="1"/>
  <c r="M1657" i="1"/>
  <c r="N1656" i="1"/>
  <c r="Q1653" i="1"/>
  <c r="R1652" i="1"/>
  <c r="J1652" i="1"/>
  <c r="K1651" i="1"/>
  <c r="L1650" i="1"/>
  <c r="M1649" i="1"/>
  <c r="N1648" i="1"/>
  <c r="A1669" i="1"/>
  <c r="A1665" i="1"/>
  <c r="A1661" i="1"/>
  <c r="A1657" i="1"/>
  <c r="A1653" i="1"/>
  <c r="A1649" i="1"/>
  <c r="P1669" i="1"/>
  <c r="Q1668" i="1"/>
  <c r="R1667" i="1"/>
  <c r="J1667" i="1"/>
  <c r="K1666" i="1"/>
  <c r="L1665" i="1"/>
  <c r="M1664" i="1"/>
  <c r="P1661" i="1"/>
  <c r="Q1660" i="1"/>
  <c r="R1659" i="1"/>
  <c r="J1659" i="1"/>
  <c r="K1658" i="1"/>
  <c r="L1657" i="1"/>
  <c r="M1656" i="1"/>
  <c r="P1653" i="1"/>
  <c r="Q1652" i="1"/>
  <c r="R1651" i="1"/>
  <c r="J1651" i="1"/>
  <c r="K1650" i="1"/>
  <c r="L1649" i="1"/>
  <c r="M1648" i="1"/>
  <c r="A1333" i="1"/>
  <c r="B1668" i="1"/>
  <c r="B1664" i="1"/>
  <c r="B1660" i="1"/>
  <c r="B1656" i="1"/>
  <c r="B1652" i="1"/>
  <c r="B1648" i="1"/>
  <c r="O1669" i="1"/>
  <c r="P1668" i="1"/>
  <c r="Q1667" i="1"/>
  <c r="R1666" i="1"/>
  <c r="J1666" i="1"/>
  <c r="K1665" i="1"/>
  <c r="L1664" i="1"/>
  <c r="O1661" i="1"/>
  <c r="P1660" i="1"/>
  <c r="Q1659" i="1"/>
  <c r="R1658" i="1"/>
  <c r="J1658" i="1"/>
  <c r="K1657" i="1"/>
  <c r="L1656" i="1"/>
  <c r="O1653" i="1"/>
  <c r="P1652" i="1"/>
  <c r="Q1651" i="1"/>
  <c r="R1650" i="1"/>
  <c r="J1650" i="1"/>
  <c r="K1649" i="1"/>
  <c r="L1648" i="1"/>
  <c r="A1668" i="1"/>
  <c r="A1664" i="1"/>
  <c r="A1660" i="1"/>
  <c r="A1656" i="1"/>
  <c r="A1652" i="1"/>
  <c r="A1648" i="1"/>
  <c r="N1669" i="1"/>
  <c r="O1668" i="1"/>
  <c r="P1667" i="1"/>
  <c r="Q1666" i="1"/>
  <c r="R1665" i="1"/>
  <c r="J1665" i="1"/>
  <c r="K1664" i="1"/>
  <c r="N1661" i="1"/>
  <c r="O1660" i="1"/>
  <c r="P1659" i="1"/>
  <c r="Q1658" i="1"/>
  <c r="R1657" i="1"/>
  <c r="J1657" i="1"/>
  <c r="K1656" i="1"/>
  <c r="N1653" i="1"/>
  <c r="O1652" i="1"/>
  <c r="P1651" i="1"/>
  <c r="Q1650" i="1"/>
  <c r="R1649" i="1"/>
  <c r="J1649" i="1"/>
  <c r="K1648" i="1"/>
  <c r="B559" i="1"/>
  <c r="M575" i="1"/>
  <c r="B1415" i="1"/>
  <c r="B1667" i="1"/>
  <c r="B1659" i="1"/>
  <c r="B1651" i="1"/>
  <c r="M1669" i="1"/>
  <c r="N1668" i="1"/>
  <c r="O1667" i="1"/>
  <c r="P1666" i="1"/>
  <c r="Q1665" i="1"/>
  <c r="R1664" i="1"/>
  <c r="J1664" i="1"/>
  <c r="M1661" i="1"/>
  <c r="N1660" i="1"/>
  <c r="O1659" i="1"/>
  <c r="P1658" i="1"/>
  <c r="Q1657" i="1"/>
  <c r="R1656" i="1"/>
  <c r="J1656" i="1"/>
  <c r="M1653" i="1"/>
  <c r="N1652" i="1"/>
  <c r="O1651" i="1"/>
  <c r="P1650" i="1"/>
  <c r="Q1649" i="1"/>
  <c r="R1648" i="1"/>
  <c r="J1648" i="1"/>
  <c r="M567" i="1"/>
  <c r="L575" i="1"/>
  <c r="A1667" i="1"/>
  <c r="A1659" i="1"/>
  <c r="A1651" i="1"/>
  <c r="N1707" i="1"/>
  <c r="O1707" i="1"/>
  <c r="P1707" i="1"/>
  <c r="Q1707" i="1"/>
  <c r="J1707" i="1"/>
  <c r="A1707" i="1"/>
  <c r="R1707" i="1"/>
  <c r="B1707" i="1"/>
  <c r="K1707" i="1"/>
  <c r="K220" i="1"/>
  <c r="B220" i="1"/>
  <c r="L220" i="1"/>
  <c r="A220" i="1"/>
  <c r="M220" i="1"/>
  <c r="O220" i="1"/>
  <c r="N220" i="1"/>
  <c r="P220" i="1"/>
  <c r="Q220" i="1"/>
  <c r="J220" i="1"/>
  <c r="B361" i="1"/>
  <c r="P361" i="1"/>
  <c r="Q361" i="1"/>
  <c r="B1846" i="1"/>
  <c r="R1846" i="1"/>
  <c r="L1846" i="1"/>
  <c r="K1846" i="1"/>
  <c r="M1846" i="1"/>
  <c r="N1846" i="1"/>
  <c r="O1846" i="1"/>
  <c r="P1846" i="1"/>
  <c r="Q1846" i="1"/>
  <c r="J1878" i="1"/>
  <c r="R1878" i="1"/>
  <c r="K1878" i="1"/>
  <c r="L1878" i="1"/>
  <c r="M1878" i="1"/>
  <c r="A1878" i="1"/>
  <c r="N1878" i="1"/>
  <c r="B1878" i="1"/>
  <c r="O1878" i="1"/>
  <c r="A1899" i="1"/>
  <c r="R1899" i="1"/>
  <c r="B1899" i="1"/>
  <c r="L1899" i="1"/>
  <c r="M1899" i="1"/>
  <c r="K1899" i="1"/>
  <c r="N1899" i="1"/>
  <c r="O1899" i="1"/>
  <c r="P1899" i="1"/>
  <c r="Q1899" i="1"/>
  <c r="P1943" i="1"/>
  <c r="O1943" i="1"/>
  <c r="Q1943" i="1"/>
  <c r="J1943" i="1"/>
  <c r="R1943" i="1"/>
  <c r="K1943" i="1"/>
  <c r="L1943" i="1"/>
  <c r="B1943" i="1"/>
  <c r="M1943" i="1"/>
  <c r="L226" i="1"/>
  <c r="M226" i="1"/>
  <c r="N226" i="1"/>
  <c r="A226" i="1"/>
  <c r="O226" i="1"/>
  <c r="B226" i="1"/>
  <c r="P226" i="1"/>
  <c r="Q226" i="1"/>
  <c r="J226" i="1"/>
  <c r="R226" i="1"/>
  <c r="R258" i="1"/>
  <c r="L258" i="1"/>
  <c r="N258" i="1"/>
  <c r="O258" i="1"/>
  <c r="P258" i="1"/>
  <c r="K258" i="1"/>
  <c r="B258" i="1"/>
  <c r="M258" i="1"/>
  <c r="K163" i="1"/>
  <c r="Q163" i="1"/>
  <c r="R163" i="1"/>
  <c r="J163" i="1"/>
  <c r="L163" i="1"/>
  <c r="M163" i="1"/>
  <c r="A163" i="1"/>
  <c r="P163" i="1"/>
  <c r="P69" i="1"/>
  <c r="R69" i="1"/>
  <c r="J69" i="1"/>
  <c r="A69" i="1"/>
  <c r="L69" i="1"/>
  <c r="Q69" i="1"/>
  <c r="M69" i="1"/>
  <c r="N69" i="1"/>
  <c r="O159" i="1"/>
  <c r="A159" i="1"/>
  <c r="Q159" i="1"/>
  <c r="B159" i="1"/>
  <c r="L159" i="1"/>
  <c r="N159" i="1"/>
  <c r="J159" i="1"/>
  <c r="R159" i="1"/>
  <c r="P151" i="1"/>
  <c r="M151" i="1"/>
  <c r="N151" i="1"/>
  <c r="J151" i="1"/>
  <c r="R151" i="1"/>
  <c r="K151" i="1"/>
  <c r="A151" i="1"/>
  <c r="O151" i="1"/>
  <c r="B151" i="1"/>
  <c r="Q151" i="1"/>
  <c r="A661" i="1"/>
  <c r="K661" i="1"/>
  <c r="P26" i="1"/>
  <c r="Q26" i="1"/>
  <c r="B50" i="1"/>
  <c r="O50" i="1"/>
  <c r="M2023" i="1"/>
  <c r="A2023" i="1"/>
  <c r="N2023" i="1"/>
  <c r="B2023" i="1"/>
  <c r="O2023" i="1"/>
  <c r="Q2023" i="1"/>
  <c r="P2023" i="1"/>
  <c r="J2023" i="1"/>
  <c r="R2023" i="1"/>
  <c r="K2023" i="1"/>
  <c r="P2005" i="1"/>
  <c r="Q2005" i="1"/>
  <c r="J2005" i="1"/>
  <c r="R2005" i="1"/>
  <c r="A2005" i="1"/>
  <c r="K2005" i="1"/>
  <c r="B2005" i="1"/>
  <c r="L2005" i="1"/>
  <c r="N2005" i="1"/>
  <c r="M2005" i="1"/>
  <c r="L1980" i="1"/>
  <c r="N1980" i="1"/>
  <c r="A1980" i="1"/>
  <c r="O1980" i="1"/>
  <c r="B1980" i="1"/>
  <c r="P1980" i="1"/>
  <c r="J1980" i="1"/>
  <c r="Q1980" i="1"/>
  <c r="R1980" i="1"/>
  <c r="K1980" i="1"/>
  <c r="K607" i="1"/>
  <c r="P607" i="1"/>
  <c r="Q607" i="1"/>
  <c r="J607" i="1"/>
  <c r="R607" i="1"/>
  <c r="L607" i="1"/>
  <c r="L323" i="1"/>
  <c r="O315" i="1"/>
  <c r="O1903" i="1"/>
  <c r="B1903" i="1"/>
  <c r="P1571" i="1"/>
  <c r="Q1694" i="1"/>
  <c r="J1694" i="1"/>
  <c r="R371" i="1"/>
  <c r="K371" i="1"/>
  <c r="K669" i="1"/>
  <c r="Q675" i="1"/>
  <c r="A675" i="1"/>
  <c r="O689" i="1"/>
  <c r="R695" i="1"/>
  <c r="B695" i="1"/>
  <c r="N701" i="1"/>
  <c r="J707" i="1"/>
  <c r="O721" i="1"/>
  <c r="Q1598" i="1"/>
  <c r="L1714" i="1"/>
  <c r="A1714" i="1"/>
  <c r="Q202" i="1"/>
  <c r="Q212" i="1"/>
  <c r="Q58" i="1"/>
  <c r="M50" i="1"/>
  <c r="M42" i="1"/>
  <c r="A42" i="1"/>
  <c r="J34" i="1"/>
  <c r="L26" i="1"/>
  <c r="R18" i="1"/>
  <c r="O661" i="1"/>
  <c r="J258" i="1"/>
  <c r="J1899" i="1"/>
  <c r="O2005" i="1"/>
  <c r="B607" i="1"/>
  <c r="R323" i="1"/>
  <c r="B323" i="1"/>
  <c r="M315" i="1"/>
  <c r="M1903" i="1"/>
  <c r="M1571" i="1"/>
  <c r="O1694" i="1"/>
  <c r="A1694" i="1"/>
  <c r="Q371" i="1"/>
  <c r="A371" i="1"/>
  <c r="R669" i="1"/>
  <c r="N675" i="1"/>
  <c r="M689" i="1"/>
  <c r="P695" i="1"/>
  <c r="L701" i="1"/>
  <c r="K701" i="1"/>
  <c r="O707" i="1"/>
  <c r="M721" i="1"/>
  <c r="N1598" i="1"/>
  <c r="R1714" i="1"/>
  <c r="O202" i="1"/>
  <c r="N212" i="1"/>
  <c r="A212" i="1"/>
  <c r="R58" i="1"/>
  <c r="L50" i="1"/>
  <c r="P42" i="1"/>
  <c r="M34" i="1"/>
  <c r="A34" i="1"/>
  <c r="B26" i="1"/>
  <c r="Q18" i="1"/>
  <c r="L661" i="1"/>
  <c r="P1878" i="1"/>
  <c r="L2023" i="1"/>
  <c r="N163" i="1"/>
  <c r="K226" i="1"/>
  <c r="Q323" i="1"/>
  <c r="A323" i="1"/>
  <c r="L315" i="1"/>
  <c r="L1903" i="1"/>
  <c r="L1571" i="1"/>
  <c r="N1694" i="1"/>
  <c r="P371" i="1"/>
  <c r="Q669" i="1"/>
  <c r="J669" i="1"/>
  <c r="M675" i="1"/>
  <c r="L689" i="1"/>
  <c r="O695" i="1"/>
  <c r="Q701" i="1"/>
  <c r="B701" i="1"/>
  <c r="N707" i="1"/>
  <c r="Q721" i="1"/>
  <c r="K721" i="1"/>
  <c r="P1598" i="1"/>
  <c r="J1714" i="1"/>
  <c r="M202" i="1"/>
  <c r="M212" i="1"/>
  <c r="B212" i="1"/>
  <c r="J58" i="1"/>
  <c r="K50" i="1"/>
  <c r="Q42" i="1"/>
  <c r="P34" i="1"/>
  <c r="N26" i="1"/>
  <c r="A26" i="1"/>
  <c r="P18" i="1"/>
  <c r="M661" i="1"/>
  <c r="B661" i="1"/>
  <c r="Q1878" i="1"/>
  <c r="J315" i="1"/>
  <c r="Q1571" i="1"/>
  <c r="N669" i="1"/>
  <c r="R689" i="1"/>
  <c r="Q707" i="1"/>
  <c r="R721" i="1"/>
  <c r="K1598" i="1"/>
  <c r="O1714" i="1"/>
  <c r="K212" i="1"/>
  <c r="P58" i="1"/>
  <c r="A58" i="1"/>
  <c r="J50" i="1"/>
  <c r="R42" i="1"/>
  <c r="L34" i="1"/>
  <c r="J26" i="1"/>
  <c r="M18" i="1"/>
  <c r="A18" i="1"/>
  <c r="J661" i="1"/>
  <c r="R220" i="1"/>
  <c r="J1846" i="1"/>
  <c r="M1707" i="1"/>
  <c r="L151" i="1"/>
  <c r="K159" i="1"/>
  <c r="O591" i="1"/>
  <c r="J591" i="1"/>
  <c r="R591" i="1"/>
  <c r="L591" i="1"/>
  <c r="N591" i="1"/>
  <c r="O583" i="1"/>
  <c r="A583" i="1"/>
  <c r="R661" i="1"/>
  <c r="N1943" i="1"/>
  <c r="A1846" i="1"/>
  <c r="M1980" i="1"/>
  <c r="O69" i="1"/>
  <c r="B583" i="1"/>
  <c r="Q252" i="1"/>
  <c r="K252" i="1"/>
  <c r="L252" i="1"/>
  <c r="M252" i="1"/>
  <c r="N252" i="1"/>
  <c r="J252" i="1"/>
  <c r="B252" i="1"/>
  <c r="P252" i="1"/>
  <c r="J1631" i="1"/>
  <c r="R1631" i="1"/>
  <c r="K1631" i="1"/>
  <c r="L1631" i="1"/>
  <c r="A1631" i="1"/>
  <c r="M1631" i="1"/>
  <c r="B1631" i="1"/>
  <c r="N1631" i="1"/>
  <c r="P1631" i="1"/>
  <c r="O1631" i="1"/>
  <c r="O1918" i="1"/>
  <c r="P1918" i="1"/>
  <c r="Q1918" i="1"/>
  <c r="B1918" i="1"/>
  <c r="J1918" i="1"/>
  <c r="A1918" i="1"/>
  <c r="R1918" i="1"/>
  <c r="L1918" i="1"/>
  <c r="K1918" i="1"/>
  <c r="M1918" i="1"/>
  <c r="P367" i="1"/>
  <c r="J367" i="1"/>
  <c r="R367" i="1"/>
  <c r="K367" i="1"/>
  <c r="L367" i="1"/>
  <c r="A367" i="1"/>
  <c r="M367" i="1"/>
  <c r="B367" i="1"/>
  <c r="N367" i="1"/>
  <c r="O367" i="1"/>
  <c r="A202" i="1"/>
  <c r="N202" i="1"/>
  <c r="A1995" i="1"/>
  <c r="N1995" i="1"/>
  <c r="P1995" i="1"/>
  <c r="O1995" i="1"/>
  <c r="K1995" i="1"/>
  <c r="Q1995" i="1"/>
  <c r="J1995" i="1"/>
  <c r="R1995" i="1"/>
  <c r="L1995" i="1"/>
  <c r="N623" i="1"/>
  <c r="B623" i="1"/>
  <c r="O623" i="1"/>
  <c r="Q623" i="1"/>
  <c r="R623" i="1"/>
  <c r="K623" i="1"/>
  <c r="L623" i="1"/>
  <c r="P623" i="1"/>
  <c r="L615" i="1"/>
  <c r="B615" i="1"/>
  <c r="P615" i="1"/>
  <c r="Q615" i="1"/>
  <c r="R615" i="1"/>
  <c r="K615" i="1"/>
  <c r="M615" i="1"/>
  <c r="N615" i="1"/>
  <c r="R599" i="1"/>
  <c r="P599" i="1"/>
  <c r="Q599" i="1"/>
  <c r="J599" i="1"/>
  <c r="M599" i="1"/>
  <c r="N599" i="1"/>
  <c r="A599" i="1"/>
  <c r="B599" i="1"/>
  <c r="O851" i="1"/>
  <c r="J851" i="1"/>
  <c r="R851" i="1"/>
  <c r="L851" i="1"/>
  <c r="K851" i="1"/>
  <c r="A851" i="1"/>
  <c r="M851" i="1"/>
  <c r="B845" i="1"/>
  <c r="J845" i="1"/>
  <c r="R845" i="1"/>
  <c r="A845" i="1"/>
  <c r="P845" i="1"/>
  <c r="J839" i="1"/>
  <c r="B839" i="1"/>
  <c r="L839" i="1"/>
  <c r="K839" i="1"/>
  <c r="Q833" i="1"/>
  <c r="K833" i="1"/>
  <c r="B833" i="1"/>
  <c r="M833" i="1"/>
  <c r="N833" i="1"/>
  <c r="P833" i="1"/>
  <c r="N819" i="1"/>
  <c r="L819" i="1"/>
  <c r="B819" i="1"/>
  <c r="K819" i="1"/>
  <c r="A819" i="1"/>
  <c r="M819" i="1"/>
  <c r="O819" i="1"/>
  <c r="J819" i="1"/>
  <c r="P813" i="1"/>
  <c r="Q813" i="1"/>
  <c r="Q807" i="1"/>
  <c r="O807" i="1"/>
  <c r="M801" i="1"/>
  <c r="J801" i="1"/>
  <c r="R801" i="1"/>
  <c r="B801" i="1"/>
  <c r="L801" i="1"/>
  <c r="A801" i="1"/>
  <c r="N801" i="1"/>
  <c r="P801" i="1"/>
  <c r="A787" i="1"/>
  <c r="L787" i="1"/>
  <c r="K787" i="1"/>
  <c r="R781" i="1"/>
  <c r="M781" i="1"/>
  <c r="R775" i="1"/>
  <c r="P775" i="1"/>
  <c r="L769" i="1"/>
  <c r="R769" i="1"/>
  <c r="K769" i="1"/>
  <c r="M769" i="1"/>
  <c r="B769" i="1"/>
  <c r="N769" i="1"/>
  <c r="A769" i="1"/>
  <c r="P769" i="1"/>
  <c r="Q769" i="1"/>
  <c r="O755" i="1"/>
  <c r="M755" i="1"/>
  <c r="A755" i="1"/>
  <c r="B755" i="1"/>
  <c r="N749" i="1"/>
  <c r="R749" i="1"/>
  <c r="K749" i="1"/>
  <c r="J743" i="1"/>
  <c r="O743" i="1"/>
  <c r="Q743" i="1"/>
  <c r="P743" i="1"/>
  <c r="B737" i="1"/>
  <c r="N737" i="1"/>
  <c r="A737" i="1"/>
  <c r="Q723" i="1"/>
  <c r="B723" i="1"/>
  <c r="O723" i="1"/>
  <c r="P723" i="1"/>
  <c r="M723" i="1"/>
  <c r="O1704" i="1"/>
  <c r="M1683" i="1"/>
  <c r="N593" i="1"/>
  <c r="B594" i="1"/>
  <c r="R585" i="1"/>
  <c r="O586" i="1"/>
  <c r="J601" i="1"/>
  <c r="K609" i="1"/>
  <c r="A609" i="1"/>
  <c r="M617" i="1"/>
  <c r="O625" i="1"/>
  <c r="R610" i="1"/>
  <c r="N1540" i="1"/>
  <c r="K1442" i="1"/>
  <c r="Q801" i="1"/>
  <c r="N851" i="1"/>
  <c r="J1704" i="1"/>
  <c r="R1682" i="1"/>
  <c r="B1683" i="1"/>
  <c r="N165" i="1"/>
  <c r="A593" i="1"/>
  <c r="R595" i="1"/>
  <c r="J585" i="1"/>
  <c r="N586" i="1"/>
  <c r="Q601" i="1"/>
  <c r="R609" i="1"/>
  <c r="L617" i="1"/>
  <c r="A617" i="1"/>
  <c r="M625" i="1"/>
  <c r="O1484" i="1"/>
  <c r="Q1532" i="1"/>
  <c r="O801" i="1"/>
  <c r="B851" i="1"/>
  <c r="K364" i="1"/>
  <c r="J368" i="1"/>
  <c r="K1711" i="1"/>
  <c r="J1919" i="1"/>
  <c r="J1682" i="1"/>
  <c r="A1683" i="1"/>
  <c r="R171" i="1"/>
  <c r="J382" i="1"/>
  <c r="O584" i="1"/>
  <c r="R594" i="1"/>
  <c r="Q585" i="1"/>
  <c r="M586" i="1"/>
  <c r="L624" i="1"/>
  <c r="P601" i="1"/>
  <c r="J609" i="1"/>
  <c r="R617" i="1"/>
  <c r="L625" i="1"/>
  <c r="B625" i="1"/>
  <c r="O618" i="1"/>
  <c r="B1428" i="1"/>
  <c r="L1484" i="1"/>
  <c r="P1532" i="1"/>
  <c r="R819" i="1"/>
  <c r="L737" i="1"/>
  <c r="B1889" i="1"/>
  <c r="L1889" i="1"/>
  <c r="M1889" i="1"/>
  <c r="P1881" i="1"/>
  <c r="K1881" i="1"/>
  <c r="M1881" i="1"/>
  <c r="N1881" i="1"/>
  <c r="P1955" i="1"/>
  <c r="Q1955" i="1"/>
  <c r="K1955" i="1"/>
  <c r="B1947" i="1"/>
  <c r="M1947" i="1"/>
  <c r="Q1682" i="1"/>
  <c r="Q594" i="1"/>
  <c r="L586" i="1"/>
  <c r="N618" i="1"/>
  <c r="R1564" i="1"/>
  <c r="A1564" i="1"/>
  <c r="A1468" i="1"/>
  <c r="M1468" i="1"/>
  <c r="O1452" i="1"/>
  <c r="L1452" i="1"/>
  <c r="Q819" i="1"/>
  <c r="L755" i="1"/>
  <c r="L833" i="1"/>
  <c r="L781" i="1"/>
  <c r="M247" i="1"/>
  <c r="L1966" i="1"/>
  <c r="J1975" i="1"/>
  <c r="J47" i="1"/>
  <c r="R1683" i="1"/>
  <c r="J168" i="1"/>
  <c r="N594" i="1"/>
  <c r="O626" i="1"/>
  <c r="O833" i="1"/>
  <c r="N807" i="1"/>
  <c r="B1712" i="1"/>
  <c r="B1910" i="1"/>
  <c r="J206" i="1"/>
  <c r="L155" i="1"/>
  <c r="P168" i="1"/>
  <c r="P593" i="1"/>
  <c r="M594" i="1"/>
  <c r="J586" i="1"/>
  <c r="K601" i="1"/>
  <c r="A601" i="1"/>
  <c r="M609" i="1"/>
  <c r="O617" i="1"/>
  <c r="J625" i="1"/>
  <c r="R602" i="1"/>
  <c r="J1444" i="1"/>
  <c r="N1500" i="1"/>
  <c r="O1564" i="1"/>
  <c r="N1452" i="1"/>
  <c r="A1476" i="1"/>
  <c r="J769" i="1"/>
  <c r="Q845" i="1"/>
  <c r="A839" i="1"/>
  <c r="P1947" i="1"/>
  <c r="B1419" i="1"/>
  <c r="P837" i="1"/>
  <c r="N857" i="1"/>
  <c r="B857" i="1"/>
  <c r="L729" i="1"/>
  <c r="P735" i="1"/>
  <c r="R741" i="1"/>
  <c r="Q741" i="1"/>
  <c r="M747" i="1"/>
  <c r="K761" i="1"/>
  <c r="J767" i="1"/>
  <c r="P773" i="1"/>
  <c r="B773" i="1"/>
  <c r="L779" i="1"/>
  <c r="M793" i="1"/>
  <c r="O793" i="1"/>
  <c r="J799" i="1"/>
  <c r="L805" i="1"/>
  <c r="A805" i="1"/>
  <c r="P811" i="1"/>
  <c r="N825" i="1"/>
  <c r="B825" i="1"/>
  <c r="Q831" i="1"/>
  <c r="K843" i="1"/>
  <c r="L854" i="1"/>
  <c r="P1573" i="1"/>
  <c r="B575" i="1"/>
  <c r="J1951" i="1"/>
  <c r="A1424" i="1"/>
  <c r="A1402" i="1"/>
  <c r="A1341" i="1"/>
  <c r="P1533" i="1"/>
  <c r="A1453" i="1"/>
  <c r="L1429" i="1"/>
  <c r="L1549" i="1"/>
  <c r="N837" i="1"/>
  <c r="B837" i="1"/>
  <c r="K857" i="1"/>
  <c r="R729" i="1"/>
  <c r="Q729" i="1"/>
  <c r="M735" i="1"/>
  <c r="N741" i="1"/>
  <c r="A741" i="1"/>
  <c r="K747" i="1"/>
  <c r="R761" i="1"/>
  <c r="B761" i="1"/>
  <c r="L767" i="1"/>
  <c r="N773" i="1"/>
  <c r="J779" i="1"/>
  <c r="Q779" i="1"/>
  <c r="L793" i="1"/>
  <c r="A793" i="1"/>
  <c r="P799" i="1"/>
  <c r="R805" i="1"/>
  <c r="N811" i="1"/>
  <c r="B811" i="1"/>
  <c r="K825" i="1"/>
  <c r="M831" i="1"/>
  <c r="O831" i="1"/>
  <c r="J843" i="1"/>
  <c r="P789" i="1"/>
  <c r="O809" i="1"/>
  <c r="M827" i="1"/>
  <c r="B841" i="1"/>
  <c r="J854" i="1"/>
  <c r="P853" i="1"/>
  <c r="A1573" i="1"/>
  <c r="L1882" i="1"/>
  <c r="R1948" i="1"/>
  <c r="R1890" i="1"/>
  <c r="R579" i="1"/>
  <c r="N558" i="1"/>
  <c r="B1423" i="1"/>
  <c r="B1407" i="1"/>
  <c r="B1387" i="1"/>
  <c r="A1325" i="1"/>
  <c r="M1533" i="1"/>
  <c r="L1501" i="1"/>
  <c r="R1429" i="1"/>
  <c r="N1549" i="1"/>
  <c r="K1517" i="1"/>
  <c r="L837" i="1"/>
  <c r="A837" i="1"/>
  <c r="R857" i="1"/>
  <c r="O729" i="1"/>
  <c r="B729" i="1"/>
  <c r="L735" i="1"/>
  <c r="J741" i="1"/>
  <c r="J747" i="1"/>
  <c r="Q747" i="1"/>
  <c r="N761" i="1"/>
  <c r="A761" i="1"/>
  <c r="K767" i="1"/>
  <c r="M773" i="1"/>
  <c r="M779" i="1"/>
  <c r="B779" i="1"/>
  <c r="K793" i="1"/>
  <c r="M799" i="1"/>
  <c r="O799" i="1"/>
  <c r="J805" i="1"/>
  <c r="L811" i="1"/>
  <c r="A811" i="1"/>
  <c r="R825" i="1"/>
  <c r="N831" i="1"/>
  <c r="A831" i="1"/>
  <c r="Q843" i="1"/>
  <c r="L809" i="1"/>
  <c r="L827" i="1"/>
  <c r="A841" i="1"/>
  <c r="B854" i="1"/>
  <c r="Q815" i="1"/>
  <c r="M853" i="1"/>
  <c r="L1887" i="1"/>
  <c r="K1882" i="1"/>
  <c r="Q1890" i="1"/>
  <c r="N575" i="1"/>
  <c r="L568" i="1"/>
  <c r="A1417" i="1"/>
  <c r="B1411" i="1"/>
  <c r="K837" i="1"/>
  <c r="J857" i="1"/>
  <c r="J729" i="1"/>
  <c r="A729" i="1"/>
  <c r="K735" i="1"/>
  <c r="P741" i="1"/>
  <c r="N747" i="1"/>
  <c r="B747" i="1"/>
  <c r="J761" i="1"/>
  <c r="R767" i="1"/>
  <c r="Q767" i="1"/>
  <c r="J773" i="1"/>
  <c r="R779" i="1"/>
  <c r="A779" i="1"/>
  <c r="R793" i="1"/>
  <c r="N799" i="1"/>
  <c r="B799" i="1"/>
  <c r="Q805" i="1"/>
  <c r="K811" i="1"/>
  <c r="J825" i="1"/>
  <c r="L831" i="1"/>
  <c r="B831" i="1"/>
  <c r="P843" i="1"/>
  <c r="R1477" i="1"/>
  <c r="J1517" i="1"/>
  <c r="R837" i="1"/>
  <c r="Q857" i="1"/>
  <c r="P729" i="1"/>
  <c r="O735" i="1"/>
  <c r="Q735" i="1"/>
  <c r="M741" i="1"/>
  <c r="R747" i="1"/>
  <c r="A747" i="1"/>
  <c r="P761" i="1"/>
  <c r="P767" i="1"/>
  <c r="B767" i="1"/>
  <c r="L773" i="1"/>
  <c r="P779" i="1"/>
  <c r="J793" i="1"/>
  <c r="L799" i="1"/>
  <c r="A799" i="1"/>
  <c r="P805" i="1"/>
  <c r="R811" i="1"/>
  <c r="Q825" i="1"/>
  <c r="K831" i="1"/>
  <c r="M843" i="1"/>
  <c r="O843" i="1"/>
  <c r="Q854" i="1"/>
  <c r="M1945" i="1"/>
  <c r="P1956" i="1"/>
  <c r="Q1882" i="1"/>
  <c r="N1948" i="1"/>
  <c r="N1890" i="1"/>
  <c r="R735" i="1"/>
  <c r="O767" i="1"/>
  <c r="M805" i="1"/>
  <c r="N843" i="1"/>
  <c r="L1945" i="1"/>
  <c r="Q155" i="1"/>
  <c r="B1633" i="1"/>
  <c r="N1633" i="1"/>
  <c r="P1633" i="1"/>
  <c r="B1637" i="1"/>
  <c r="L1637" i="1"/>
  <c r="N1637" i="1"/>
  <c r="N1876" i="1"/>
  <c r="Q1876" i="1"/>
  <c r="J1876" i="1"/>
  <c r="M1911" i="1"/>
  <c r="N1911" i="1"/>
  <c r="P1916" i="1"/>
  <c r="L1916" i="1"/>
  <c r="A1916" i="1"/>
  <c r="K1941" i="1"/>
  <c r="A1941" i="1"/>
  <c r="M1967" i="1"/>
  <c r="B1967" i="1"/>
  <c r="P1967" i="1"/>
  <c r="A153" i="1"/>
  <c r="P153" i="1"/>
  <c r="M1915" i="1"/>
  <c r="N1875" i="1"/>
  <c r="Q1634" i="1"/>
  <c r="K246" i="1"/>
  <c r="A246" i="1"/>
  <c r="Q1703" i="1"/>
  <c r="M74" i="1"/>
  <c r="M229" i="1"/>
  <c r="B704" i="1"/>
  <c r="A1567" i="1"/>
  <c r="A406" i="1"/>
  <c r="L1967" i="1"/>
  <c r="R1941" i="1"/>
  <c r="L1911" i="1"/>
  <c r="L1876" i="1"/>
  <c r="P1637" i="1"/>
  <c r="A1633" i="1"/>
  <c r="P247" i="1"/>
  <c r="N1966" i="1"/>
  <c r="R1975" i="1"/>
  <c r="K153" i="1"/>
  <c r="K206" i="1"/>
  <c r="N1680" i="1"/>
  <c r="L1680" i="1"/>
  <c r="M1680" i="1"/>
  <c r="B1680" i="1"/>
  <c r="K1680" i="1"/>
  <c r="B397" i="1"/>
  <c r="A389" i="1"/>
  <c r="B389" i="1"/>
  <c r="J1915" i="1"/>
  <c r="L1875" i="1"/>
  <c r="L1990" i="1"/>
  <c r="R229" i="1"/>
  <c r="K406" i="1"/>
  <c r="Q364" i="1"/>
  <c r="A247" i="1"/>
  <c r="R1966" i="1"/>
  <c r="P1711" i="1"/>
  <c r="O1975" i="1"/>
  <c r="P590" i="1"/>
  <c r="J590" i="1"/>
  <c r="O364" i="1"/>
  <c r="O1712" i="1"/>
  <c r="Q1966" i="1"/>
  <c r="M1711" i="1"/>
  <c r="L261" i="1"/>
  <c r="M15" i="1"/>
  <c r="R218" i="1"/>
  <c r="B218" i="1"/>
  <c r="L218" i="1"/>
  <c r="R20" i="1"/>
  <c r="B20" i="1"/>
  <c r="L20" i="1"/>
  <c r="A52" i="1"/>
  <c r="R52" i="1"/>
  <c r="N52" i="1"/>
  <c r="B1600" i="1"/>
  <c r="K1600" i="1"/>
  <c r="M713" i="1"/>
  <c r="R713" i="1"/>
  <c r="O681" i="1"/>
  <c r="A681" i="1"/>
  <c r="Q681" i="1"/>
  <c r="K373" i="1"/>
  <c r="P373" i="1"/>
  <c r="P628" i="1"/>
  <c r="A628" i="1"/>
  <c r="P612" i="1"/>
  <c r="J612" i="1"/>
  <c r="R612" i="1"/>
  <c r="K612" i="1"/>
  <c r="B1703" i="1"/>
  <c r="O1703" i="1"/>
  <c r="Q1711" i="1"/>
  <c r="J1711" i="1"/>
  <c r="N1711" i="1"/>
  <c r="N155" i="1"/>
  <c r="K155" i="1"/>
  <c r="M155" i="1"/>
  <c r="J155" i="1"/>
  <c r="P1975" i="1"/>
  <c r="K1975" i="1"/>
  <c r="K1704" i="1"/>
  <c r="B1704" i="1"/>
  <c r="N1712" i="1"/>
  <c r="L1712" i="1"/>
  <c r="M1712" i="1"/>
  <c r="A364" i="1"/>
  <c r="R364" i="1"/>
  <c r="M1910" i="1"/>
  <c r="O1910" i="1"/>
  <c r="Q1910" i="1"/>
  <c r="A1910" i="1"/>
  <c r="L1620" i="1"/>
  <c r="K1620" i="1"/>
  <c r="Q1620" i="1"/>
  <c r="B74" i="1"/>
  <c r="P74" i="1"/>
  <c r="R478" i="1"/>
  <c r="P478" i="1"/>
  <c r="Q406" i="1"/>
  <c r="P406" i="1"/>
  <c r="J406" i="1"/>
  <c r="L15" i="1"/>
  <c r="J15" i="1"/>
  <c r="N1567" i="1"/>
  <c r="O1567" i="1"/>
  <c r="P1567" i="1"/>
  <c r="A206" i="1"/>
  <c r="B206" i="1"/>
  <c r="K716" i="1"/>
  <c r="M716" i="1"/>
  <c r="M710" i="1"/>
  <c r="N710" i="1"/>
  <c r="A710" i="1"/>
  <c r="P704" i="1"/>
  <c r="J704" i="1"/>
  <c r="M1682" i="1"/>
  <c r="B1681" i="1"/>
  <c r="P1681" i="1"/>
  <c r="P165" i="1"/>
  <c r="B592" i="1"/>
  <c r="Q591" i="1"/>
  <c r="M591" i="1"/>
  <c r="A591" i="1"/>
  <c r="K583" i="1"/>
  <c r="J583" i="1"/>
  <c r="L583" i="1"/>
  <c r="M583" i="1"/>
  <c r="O611" i="1"/>
  <c r="L1474" i="1"/>
  <c r="L1562" i="1"/>
  <c r="B168" i="1"/>
  <c r="R168" i="1"/>
  <c r="B388" i="1"/>
  <c r="B619" i="1"/>
  <c r="O619" i="1"/>
  <c r="J619" i="1"/>
  <c r="O1562" i="1"/>
  <c r="A1562" i="1"/>
  <c r="B1562" i="1"/>
  <c r="Q1562" i="1"/>
  <c r="N1554" i="1"/>
  <c r="A1554" i="1"/>
  <c r="Q1554" i="1"/>
  <c r="K1554" i="1"/>
  <c r="L1554" i="1"/>
  <c r="R1546" i="1"/>
  <c r="K1546" i="1"/>
  <c r="L1546" i="1"/>
  <c r="A1546" i="1"/>
  <c r="K1538" i="1"/>
  <c r="L1538" i="1"/>
  <c r="P1538" i="1"/>
  <c r="P1530" i="1"/>
  <c r="O1530" i="1"/>
  <c r="Q1530" i="1"/>
  <c r="J1530" i="1"/>
  <c r="B1522" i="1"/>
  <c r="A1522" i="1"/>
  <c r="R1522" i="1"/>
  <c r="L1522" i="1"/>
  <c r="N1522" i="1"/>
  <c r="P1514" i="1"/>
  <c r="A1514" i="1"/>
  <c r="N1514" i="1"/>
  <c r="R1514" i="1"/>
  <c r="R1506" i="1"/>
  <c r="A1506" i="1"/>
  <c r="J1506" i="1"/>
  <c r="B1506" i="1"/>
  <c r="K1506" i="1"/>
  <c r="M1498" i="1"/>
  <c r="B1498" i="1"/>
  <c r="N1498" i="1"/>
  <c r="Q1498" i="1"/>
  <c r="R1498" i="1"/>
  <c r="Q1490" i="1"/>
  <c r="L1490" i="1"/>
  <c r="J1490" i="1"/>
  <c r="L1482" i="1"/>
  <c r="K1482" i="1"/>
  <c r="O1482" i="1"/>
  <c r="R1482" i="1"/>
  <c r="R1474" i="1"/>
  <c r="K1474" i="1"/>
  <c r="O1474" i="1"/>
  <c r="B1474" i="1"/>
  <c r="B1466" i="1"/>
  <c r="R1466" i="1"/>
  <c r="N1466" i="1"/>
  <c r="J1466" i="1"/>
  <c r="P1466" i="1"/>
  <c r="A1458" i="1"/>
  <c r="P1458" i="1"/>
  <c r="K1458" i="1"/>
  <c r="K1450" i="1"/>
  <c r="J1450" i="1"/>
  <c r="A1450" i="1"/>
  <c r="M1450" i="1"/>
  <c r="P1442" i="1"/>
  <c r="B1442" i="1"/>
  <c r="J1442" i="1"/>
  <c r="N1434" i="1"/>
  <c r="P1434" i="1"/>
  <c r="R1434" i="1"/>
  <c r="N168" i="1"/>
  <c r="P169" i="1"/>
  <c r="O169" i="1"/>
  <c r="B395" i="1"/>
  <c r="A395" i="1"/>
  <c r="A387" i="1"/>
  <c r="B588" i="1"/>
  <c r="O588" i="1"/>
  <c r="P588" i="1"/>
  <c r="N626" i="1"/>
  <c r="B626" i="1"/>
  <c r="K626" i="1"/>
  <c r="A626" i="1"/>
  <c r="M626" i="1"/>
  <c r="L626" i="1"/>
  <c r="B618" i="1"/>
  <c r="Q618" i="1"/>
  <c r="R618" i="1"/>
  <c r="A618" i="1"/>
  <c r="K618" i="1"/>
  <c r="O610" i="1"/>
  <c r="P610" i="1"/>
  <c r="Q610" i="1"/>
  <c r="J610" i="1"/>
  <c r="L602" i="1"/>
  <c r="N602" i="1"/>
  <c r="O602" i="1"/>
  <c r="P602" i="1"/>
  <c r="B1434" i="1"/>
  <c r="B1450" i="1"/>
  <c r="O1490" i="1"/>
  <c r="P1506" i="1"/>
  <c r="K1530" i="1"/>
  <c r="Q1546" i="1"/>
  <c r="A1498" i="1"/>
  <c r="N1442" i="1"/>
  <c r="O1679" i="1"/>
  <c r="M1681" i="1"/>
  <c r="N1682" i="1"/>
  <c r="O1678" i="1"/>
  <c r="N169" i="1"/>
  <c r="Q168" i="1"/>
  <c r="B170" i="1"/>
  <c r="M170" i="1"/>
  <c r="B591" i="1"/>
  <c r="J596" i="1"/>
  <c r="J602" i="1"/>
  <c r="M610" i="1"/>
  <c r="L618" i="1"/>
  <c r="A1434" i="1"/>
  <c r="O1466" i="1"/>
  <c r="M1490" i="1"/>
  <c r="O1506" i="1"/>
  <c r="R1530" i="1"/>
  <c r="P1546" i="1"/>
  <c r="M1514" i="1"/>
  <c r="P1482" i="1"/>
  <c r="B1560" i="1"/>
  <c r="J1560" i="1"/>
  <c r="A1552" i="1"/>
  <c r="L1552" i="1"/>
  <c r="O1552" i="1"/>
  <c r="N1544" i="1"/>
  <c r="B1544" i="1"/>
  <c r="R1528" i="1"/>
  <c r="L1528" i="1"/>
  <c r="M1528" i="1"/>
  <c r="Q1528" i="1"/>
  <c r="B1520" i="1"/>
  <c r="R1520" i="1"/>
  <c r="P1520" i="1"/>
  <c r="K1512" i="1"/>
  <c r="A1512" i="1"/>
  <c r="N1512" i="1"/>
  <c r="R1512" i="1"/>
  <c r="J1512" i="1"/>
  <c r="K1504" i="1"/>
  <c r="L1504" i="1"/>
  <c r="Q1504" i="1"/>
  <c r="N1496" i="1"/>
  <c r="A1496" i="1"/>
  <c r="K1496" i="1"/>
  <c r="Q1496" i="1"/>
  <c r="L1488" i="1"/>
  <c r="M1488" i="1"/>
  <c r="R1480" i="1"/>
  <c r="B1480" i="1"/>
  <c r="K1480" i="1"/>
  <c r="N1480" i="1"/>
  <c r="B1472" i="1"/>
  <c r="J1472" i="1"/>
  <c r="R1464" i="1"/>
  <c r="A1464" i="1"/>
  <c r="B1464" i="1"/>
  <c r="K1464" i="1"/>
  <c r="O1464" i="1"/>
  <c r="R1456" i="1"/>
  <c r="J1456" i="1"/>
  <c r="L1456" i="1"/>
  <c r="B1448" i="1"/>
  <c r="R1448" i="1"/>
  <c r="N1448" i="1"/>
  <c r="L1440" i="1"/>
  <c r="N1440" i="1"/>
  <c r="P1440" i="1"/>
  <c r="J1440" i="1"/>
  <c r="P1432" i="1"/>
  <c r="K1432" i="1"/>
  <c r="A1432" i="1"/>
  <c r="P368" i="1"/>
  <c r="R1701" i="1"/>
  <c r="B1701" i="1"/>
  <c r="P270" i="1"/>
  <c r="M702" i="1"/>
  <c r="O1715" i="1"/>
  <c r="J57" i="1"/>
  <c r="K33" i="1"/>
  <c r="P1873" i="1"/>
  <c r="P49" i="1"/>
  <c r="M369" i="1"/>
  <c r="L1681" i="1"/>
  <c r="P1684" i="1"/>
  <c r="K1684" i="1"/>
  <c r="K173" i="1"/>
  <c r="M169" i="1"/>
  <c r="R170" i="1"/>
  <c r="A168" i="1"/>
  <c r="R592" i="1"/>
  <c r="Q602" i="1"/>
  <c r="L610" i="1"/>
  <c r="R626" i="1"/>
  <c r="J1434" i="1"/>
  <c r="R1450" i="1"/>
  <c r="M1466" i="1"/>
  <c r="K1490" i="1"/>
  <c r="M1506" i="1"/>
  <c r="B1530" i="1"/>
  <c r="B1546" i="1"/>
  <c r="O1458" i="1"/>
  <c r="Q1514" i="1"/>
  <c r="A1482" i="1"/>
  <c r="O368" i="1"/>
  <c r="J1701" i="1"/>
  <c r="A1701" i="1"/>
  <c r="N270" i="1"/>
  <c r="J702" i="1"/>
  <c r="N1715" i="1"/>
  <c r="L57" i="1"/>
  <c r="A33" i="1"/>
  <c r="P454" i="1"/>
  <c r="N49" i="1"/>
  <c r="A369" i="1"/>
  <c r="R1676" i="1"/>
  <c r="K1681" i="1"/>
  <c r="O1684" i="1"/>
  <c r="Q1683" i="1"/>
  <c r="K1683" i="1"/>
  <c r="Q173" i="1"/>
  <c r="O170" i="1"/>
  <c r="B387" i="1"/>
  <c r="O592" i="1"/>
  <c r="N583" i="1"/>
  <c r="Q613" i="1"/>
  <c r="Q603" i="1"/>
  <c r="M602" i="1"/>
  <c r="A610" i="1"/>
  <c r="J626" i="1"/>
  <c r="Q1434" i="1"/>
  <c r="O1450" i="1"/>
  <c r="K1466" i="1"/>
  <c r="P1490" i="1"/>
  <c r="Q1506" i="1"/>
  <c r="A1530" i="1"/>
  <c r="Q1440" i="1"/>
  <c r="J1488" i="1"/>
  <c r="M1458" i="1"/>
  <c r="R1538" i="1"/>
  <c r="M1522" i="1"/>
  <c r="M168" i="1"/>
  <c r="K584" i="1"/>
  <c r="N584" i="1"/>
  <c r="R584" i="1"/>
  <c r="A602" i="1"/>
  <c r="B610" i="1"/>
  <c r="Q626" i="1"/>
  <c r="N630" i="1"/>
  <c r="A630" i="1"/>
  <c r="R606" i="1"/>
  <c r="B606" i="1"/>
  <c r="O1434" i="1"/>
  <c r="Q1450" i="1"/>
  <c r="L1466" i="1"/>
  <c r="N1490" i="1"/>
  <c r="N1506" i="1"/>
  <c r="O1546" i="1"/>
  <c r="J1458" i="1"/>
  <c r="J1538" i="1"/>
  <c r="N1562" i="1"/>
  <c r="Q557" i="1"/>
  <c r="P557" i="1"/>
  <c r="J557" i="1"/>
  <c r="R557" i="1"/>
  <c r="K557" i="1"/>
  <c r="M557" i="1"/>
  <c r="B557" i="1"/>
  <c r="N557" i="1"/>
  <c r="A557" i="1"/>
  <c r="L557" i="1"/>
  <c r="O557" i="1"/>
  <c r="M573" i="1"/>
  <c r="B573" i="1"/>
  <c r="N573" i="1"/>
  <c r="A573" i="1"/>
  <c r="O573" i="1"/>
  <c r="Q573" i="1"/>
  <c r="P573" i="1"/>
  <c r="R573" i="1"/>
  <c r="K573" i="1"/>
  <c r="L573" i="1"/>
  <c r="R565" i="1"/>
  <c r="K565" i="1"/>
  <c r="L565" i="1"/>
  <c r="M565" i="1"/>
  <c r="A565" i="1"/>
  <c r="O565" i="1"/>
  <c r="Q565" i="1"/>
  <c r="P565" i="1"/>
  <c r="B565" i="1"/>
  <c r="J565" i="1"/>
  <c r="N565" i="1"/>
  <c r="J1435" i="1"/>
  <c r="B1561" i="1"/>
  <c r="A1561" i="1"/>
  <c r="P1561" i="1"/>
  <c r="L1553" i="1"/>
  <c r="N1553" i="1"/>
  <c r="J1545" i="1"/>
  <c r="L1545" i="1"/>
  <c r="A1537" i="1"/>
  <c r="R1537" i="1"/>
  <c r="K1529" i="1"/>
  <c r="Q1529" i="1"/>
  <c r="Q1521" i="1"/>
  <c r="A1521" i="1"/>
  <c r="O1521" i="1"/>
  <c r="Q1513" i="1"/>
  <c r="K1513" i="1"/>
  <c r="R1505" i="1"/>
  <c r="M1505" i="1"/>
  <c r="B1497" i="1"/>
  <c r="J1497" i="1"/>
  <c r="M1489" i="1"/>
  <c r="O1489" i="1"/>
  <c r="Q1481" i="1"/>
  <c r="A1481" i="1"/>
  <c r="N1481" i="1"/>
  <c r="A1473" i="1"/>
  <c r="L1473" i="1"/>
  <c r="R1465" i="1"/>
  <c r="M1465" i="1"/>
  <c r="O1457" i="1"/>
  <c r="J1457" i="1"/>
  <c r="J1449" i="1"/>
  <c r="M1449" i="1"/>
  <c r="Q1441" i="1"/>
  <c r="A1441" i="1"/>
  <c r="R1441" i="1"/>
  <c r="B1433" i="1"/>
  <c r="K1433" i="1"/>
  <c r="Q382" i="1"/>
  <c r="K593" i="1"/>
  <c r="J594" i="1"/>
  <c r="K586" i="1"/>
  <c r="B586" i="1"/>
  <c r="A600" i="1"/>
  <c r="N616" i="1"/>
  <c r="M1511" i="1"/>
  <c r="J1535" i="1"/>
  <c r="A1535" i="1"/>
  <c r="M1551" i="1"/>
  <c r="L1431" i="1"/>
  <c r="B1431" i="1"/>
  <c r="O1439" i="1"/>
  <c r="M1447" i="1"/>
  <c r="O1463" i="1"/>
  <c r="P1471" i="1"/>
  <c r="J1487" i="1"/>
  <c r="B1487" i="1"/>
  <c r="Q1503" i="1"/>
  <c r="M1527" i="1"/>
  <c r="N1559" i="1"/>
  <c r="N1433" i="1"/>
  <c r="J1441" i="1"/>
  <c r="Q1449" i="1"/>
  <c r="M1457" i="1"/>
  <c r="K1465" i="1"/>
  <c r="M1473" i="1"/>
  <c r="K1481" i="1"/>
  <c r="N1489" i="1"/>
  <c r="L1497" i="1"/>
  <c r="Q1505" i="1"/>
  <c r="M1513" i="1"/>
  <c r="A1513" i="1"/>
  <c r="P1529" i="1"/>
  <c r="A1529" i="1"/>
  <c r="B1537" i="1"/>
  <c r="B1545" i="1"/>
  <c r="Q1553" i="1"/>
  <c r="J1561" i="1"/>
  <c r="J1483" i="1"/>
  <c r="J573" i="1"/>
  <c r="L1463" i="1"/>
  <c r="N1471" i="1"/>
  <c r="R1487" i="1"/>
  <c r="M1503" i="1"/>
  <c r="A1503" i="1"/>
  <c r="K1527" i="1"/>
  <c r="M1559" i="1"/>
  <c r="O1433" i="1"/>
  <c r="O1441" i="1"/>
  <c r="P1449" i="1"/>
  <c r="R1457" i="1"/>
  <c r="J1465" i="1"/>
  <c r="R1473" i="1"/>
  <c r="M1481" i="1"/>
  <c r="L1489" i="1"/>
  <c r="K1497" i="1"/>
  <c r="P1505" i="1"/>
  <c r="L1513" i="1"/>
  <c r="N1521" i="1"/>
  <c r="O1529" i="1"/>
  <c r="P1537" i="1"/>
  <c r="P1545" i="1"/>
  <c r="A1545" i="1"/>
  <c r="B1553" i="1"/>
  <c r="Q1561" i="1"/>
  <c r="J1549" i="1"/>
  <c r="O1549" i="1"/>
  <c r="J1533" i="1"/>
  <c r="R1533" i="1"/>
  <c r="N1517" i="1"/>
  <c r="O1517" i="1"/>
  <c r="B1509" i="1"/>
  <c r="P1509" i="1"/>
  <c r="K1501" i="1"/>
  <c r="A1501" i="1"/>
  <c r="N1477" i="1"/>
  <c r="P1477" i="1"/>
  <c r="A1469" i="1"/>
  <c r="P1469" i="1"/>
  <c r="R1453" i="1"/>
  <c r="N1453" i="1"/>
  <c r="P594" i="1"/>
  <c r="Q586" i="1"/>
  <c r="J624" i="1"/>
  <c r="R1551" i="1"/>
  <c r="B1551" i="1"/>
  <c r="R1447" i="1"/>
  <c r="A1447" i="1"/>
  <c r="K1463" i="1"/>
  <c r="P1487" i="1"/>
  <c r="R1527" i="1"/>
  <c r="B1527" i="1"/>
  <c r="L1559" i="1"/>
  <c r="M1433" i="1"/>
  <c r="M1441" i="1"/>
  <c r="N1449" i="1"/>
  <c r="Q1457" i="1"/>
  <c r="Q1465" i="1"/>
  <c r="J1473" i="1"/>
  <c r="R1481" i="1"/>
  <c r="R1489" i="1"/>
  <c r="M1497" i="1"/>
  <c r="N1505" i="1"/>
  <c r="P1513" i="1"/>
  <c r="M1521" i="1"/>
  <c r="N1529" i="1"/>
  <c r="O1537" i="1"/>
  <c r="O1545" i="1"/>
  <c r="P1553" i="1"/>
  <c r="A1553" i="1"/>
  <c r="K1507" i="1"/>
  <c r="R1549" i="1"/>
  <c r="Q1469" i="1"/>
  <c r="Q1540" i="1"/>
  <c r="L1540" i="1"/>
  <c r="B852" i="1"/>
  <c r="N852" i="1"/>
  <c r="R852" i="1"/>
  <c r="N846" i="1"/>
  <c r="P846" i="1"/>
  <c r="L846" i="1"/>
  <c r="Q840" i="1"/>
  <c r="L840" i="1"/>
  <c r="P840" i="1"/>
  <c r="K834" i="1"/>
  <c r="A834" i="1"/>
  <c r="N834" i="1"/>
  <c r="P834" i="1"/>
  <c r="J834" i="1"/>
  <c r="N820" i="1"/>
  <c r="L820" i="1"/>
  <c r="O820" i="1"/>
  <c r="K820" i="1"/>
  <c r="K814" i="1"/>
  <c r="M814" i="1"/>
  <c r="A814" i="1"/>
  <c r="L814" i="1"/>
  <c r="P814" i="1"/>
  <c r="J814" i="1"/>
  <c r="N808" i="1"/>
  <c r="P808" i="1"/>
  <c r="Q808" i="1"/>
  <c r="J808" i="1"/>
  <c r="A802" i="1"/>
  <c r="L802" i="1"/>
  <c r="N802" i="1"/>
  <c r="K802" i="1"/>
  <c r="J802" i="1"/>
  <c r="Q788" i="1"/>
  <c r="B788" i="1"/>
  <c r="L788" i="1"/>
  <c r="N788" i="1"/>
  <c r="O788" i="1"/>
  <c r="R788" i="1"/>
  <c r="R782" i="1"/>
  <c r="P782" i="1"/>
  <c r="M782" i="1"/>
  <c r="K782" i="1"/>
  <c r="A776" i="1"/>
  <c r="B776" i="1"/>
  <c r="Q776" i="1"/>
  <c r="L776" i="1"/>
  <c r="O776" i="1"/>
  <c r="P770" i="1"/>
  <c r="B770" i="1"/>
  <c r="Q770" i="1"/>
  <c r="R770" i="1"/>
  <c r="L770" i="1"/>
  <c r="L756" i="1"/>
  <c r="A756" i="1"/>
  <c r="B756" i="1"/>
  <c r="P756" i="1"/>
  <c r="J756" i="1"/>
  <c r="R756" i="1"/>
  <c r="K756" i="1"/>
  <c r="P750" i="1"/>
  <c r="J750" i="1"/>
  <c r="R750" i="1"/>
  <c r="K750" i="1"/>
  <c r="O750" i="1"/>
  <c r="P744" i="1"/>
  <c r="K744" i="1"/>
  <c r="L744" i="1"/>
  <c r="A744" i="1"/>
  <c r="J744" i="1"/>
  <c r="K738" i="1"/>
  <c r="A738" i="1"/>
  <c r="N738" i="1"/>
  <c r="J738" i="1"/>
  <c r="M738" i="1"/>
  <c r="O738" i="1"/>
  <c r="L724" i="1"/>
  <c r="O724" i="1"/>
  <c r="B724" i="1"/>
  <c r="N724" i="1"/>
  <c r="Q724" i="1"/>
  <c r="L1459" i="1"/>
  <c r="J1459" i="1"/>
  <c r="A813" i="1"/>
  <c r="L813" i="1"/>
  <c r="B787" i="1"/>
  <c r="R787" i="1"/>
  <c r="O775" i="1"/>
  <c r="M775" i="1"/>
  <c r="N723" i="1"/>
  <c r="A723" i="1"/>
  <c r="K737" i="1"/>
  <c r="M743" i="1"/>
  <c r="B743" i="1"/>
  <c r="J749" i="1"/>
  <c r="N755" i="1"/>
  <c r="J775" i="1"/>
  <c r="K781" i="1"/>
  <c r="J787" i="1"/>
  <c r="M807" i="1"/>
  <c r="O813" i="1"/>
  <c r="R839" i="1"/>
  <c r="L723" i="1"/>
  <c r="R737" i="1"/>
  <c r="L743" i="1"/>
  <c r="A743" i="1"/>
  <c r="Q749" i="1"/>
  <c r="K755" i="1"/>
  <c r="Q775" i="1"/>
  <c r="J781" i="1"/>
  <c r="Q787" i="1"/>
  <c r="K807" i="1"/>
  <c r="A807" i="1"/>
  <c r="N813" i="1"/>
  <c r="Q839" i="1"/>
  <c r="L1573" i="1"/>
  <c r="K1573" i="1"/>
  <c r="P570" i="1"/>
  <c r="M570" i="1"/>
  <c r="M562" i="1"/>
  <c r="A562" i="1"/>
  <c r="K801" i="1"/>
  <c r="P819" i="1"/>
  <c r="R833" i="1"/>
  <c r="A833" i="1"/>
  <c r="N845" i="1"/>
  <c r="Q851" i="1"/>
  <c r="K723" i="1"/>
  <c r="J737" i="1"/>
  <c r="N743" i="1"/>
  <c r="M749" i="1"/>
  <c r="O749" i="1"/>
  <c r="R755" i="1"/>
  <c r="A775" i="1"/>
  <c r="Q781" i="1"/>
  <c r="P787" i="1"/>
  <c r="L807" i="1"/>
  <c r="B807" i="1"/>
  <c r="M813" i="1"/>
  <c r="P839" i="1"/>
  <c r="O1573" i="1"/>
  <c r="J562" i="1"/>
  <c r="J833" i="1"/>
  <c r="K845" i="1"/>
  <c r="M845" i="1"/>
  <c r="P851" i="1"/>
  <c r="R723" i="1"/>
  <c r="Q737" i="1"/>
  <c r="K743" i="1"/>
  <c r="P749" i="1"/>
  <c r="B749" i="1"/>
  <c r="J755" i="1"/>
  <c r="N775" i="1"/>
  <c r="B775" i="1"/>
  <c r="O781" i="1"/>
  <c r="O787" i="1"/>
  <c r="R807" i="1"/>
  <c r="K813" i="1"/>
  <c r="B813" i="1"/>
  <c r="O839" i="1"/>
  <c r="M1573" i="1"/>
  <c r="L845" i="1"/>
  <c r="J723" i="1"/>
  <c r="P737" i="1"/>
  <c r="O737" i="1"/>
  <c r="R743" i="1"/>
  <c r="L749" i="1"/>
  <c r="A749" i="1"/>
  <c r="Q755" i="1"/>
  <c r="L775" i="1"/>
  <c r="P781" i="1"/>
  <c r="A781" i="1"/>
  <c r="N787" i="1"/>
  <c r="J807" i="1"/>
  <c r="R813" i="1"/>
  <c r="N839" i="1"/>
  <c r="R854" i="1"/>
  <c r="O854" i="1"/>
  <c r="M842" i="1"/>
  <c r="B842" i="1"/>
  <c r="N1573" i="1"/>
  <c r="M737" i="1"/>
  <c r="P755" i="1"/>
  <c r="K775" i="1"/>
  <c r="N781" i="1"/>
  <c r="B781" i="1"/>
  <c r="M787" i="1"/>
  <c r="P807" i="1"/>
  <c r="J813" i="1"/>
  <c r="M839" i="1"/>
  <c r="R1573" i="1"/>
  <c r="P1889" i="1"/>
  <c r="Q1889" i="1"/>
  <c r="R1889" i="1"/>
  <c r="L1955" i="1"/>
  <c r="B1955" i="1"/>
  <c r="M1955" i="1"/>
  <c r="A1947" i="1"/>
  <c r="Q1947" i="1"/>
  <c r="K1947" i="1"/>
  <c r="O575" i="1"/>
  <c r="M576" i="1"/>
  <c r="A1392" i="1"/>
  <c r="B1363" i="1"/>
  <c r="B1331" i="1"/>
  <c r="J576" i="1"/>
  <c r="A1425" i="1"/>
  <c r="A1401" i="1"/>
  <c r="B1395" i="1"/>
  <c r="A1349" i="1"/>
  <c r="A1317" i="1"/>
  <c r="B1427" i="1"/>
  <c r="A1409" i="1"/>
  <c r="B1403" i="1"/>
  <c r="B1399" i="1"/>
  <c r="A1385" i="1"/>
  <c r="B1379" i="1"/>
  <c r="B1347" i="1"/>
  <c r="K560" i="1"/>
  <c r="L1946" i="1"/>
  <c r="B1956" i="1"/>
  <c r="B1882" i="1"/>
  <c r="B1890" i="1"/>
  <c r="Q559" i="1"/>
  <c r="J567" i="1"/>
  <c r="R575" i="1"/>
  <c r="J560" i="1"/>
  <c r="A1393" i="1"/>
  <c r="B1371" i="1"/>
  <c r="B1339" i="1"/>
  <c r="O1618" i="1"/>
  <c r="O1621" i="1"/>
  <c r="O1622" i="1"/>
  <c r="O1619" i="1"/>
  <c r="O1623" i="1"/>
  <c r="O506" i="1"/>
  <c r="O505" i="1"/>
  <c r="F58" i="8"/>
  <c r="F53" i="8"/>
  <c r="F61" i="8"/>
  <c r="F56" i="8"/>
  <c r="F145" i="8"/>
  <c r="F23" i="8"/>
  <c r="F185" i="8"/>
  <c r="F150" i="8"/>
  <c r="F153" i="8"/>
  <c r="F26" i="8"/>
  <c r="F59" i="8"/>
  <c r="F57" i="8"/>
  <c r="F65" i="8"/>
  <c r="F55" i="8"/>
  <c r="L699" i="1"/>
  <c r="Q719" i="1"/>
  <c r="R1600" i="1"/>
  <c r="J1967" i="1"/>
  <c r="M1941" i="1"/>
  <c r="Q1916" i="1"/>
  <c r="P1911" i="1"/>
  <c r="A1911" i="1"/>
  <c r="K1876" i="1"/>
  <c r="M1637" i="1"/>
  <c r="R1633" i="1"/>
  <c r="N668" i="1"/>
  <c r="J700" i="1"/>
  <c r="J665" i="1"/>
  <c r="A1599" i="1"/>
  <c r="B43" i="1"/>
  <c r="R662" i="1"/>
  <c r="L1975" i="1"/>
  <c r="O153" i="1"/>
  <c r="K49" i="1"/>
  <c r="P369" i="1"/>
  <c r="R1630" i="1"/>
  <c r="O252" i="1"/>
  <c r="R252" i="1"/>
  <c r="J361" i="1"/>
  <c r="O361" i="1"/>
  <c r="A258" i="1"/>
  <c r="Q258" i="1"/>
  <c r="B163" i="1"/>
  <c r="O163" i="1"/>
  <c r="B69" i="1"/>
  <c r="K69" i="1"/>
  <c r="P159" i="1"/>
  <c r="M159" i="1"/>
  <c r="O250" i="1"/>
  <c r="M27" i="1"/>
  <c r="J27" i="1"/>
  <c r="B51" i="1"/>
  <c r="L51" i="1"/>
  <c r="K59" i="1"/>
  <c r="J59" i="1"/>
  <c r="O214" i="1"/>
  <c r="B214" i="1"/>
  <c r="L214" i="1"/>
  <c r="N665" i="1"/>
  <c r="O665" i="1"/>
  <c r="N714" i="1"/>
  <c r="P714" i="1"/>
  <c r="O682" i="1"/>
  <c r="B682" i="1"/>
  <c r="L682" i="1"/>
  <c r="R1695" i="1"/>
  <c r="K1695" i="1"/>
  <c r="M316" i="1"/>
  <c r="A316" i="1"/>
  <c r="Q316" i="1"/>
  <c r="A1991" i="1"/>
  <c r="J1991" i="1"/>
  <c r="L36" i="1"/>
  <c r="Q36" i="1"/>
  <c r="J60" i="1"/>
  <c r="P60" i="1"/>
  <c r="N1643" i="1"/>
  <c r="B1643" i="1"/>
  <c r="L666" i="1"/>
  <c r="A666" i="1"/>
  <c r="Q713" i="1"/>
  <c r="K713" i="1"/>
  <c r="O693" i="1"/>
  <c r="L693" i="1"/>
  <c r="B1574" i="1"/>
  <c r="M1574" i="1"/>
  <c r="A317" i="1"/>
  <c r="K317" i="1"/>
  <c r="K1636" i="1"/>
  <c r="R1636" i="1"/>
  <c r="M1628" i="1"/>
  <c r="L1628" i="1"/>
  <c r="R1628" i="1"/>
  <c r="M1902" i="1"/>
  <c r="B1902" i="1"/>
  <c r="P1902" i="1"/>
  <c r="O1964" i="1"/>
  <c r="A1964" i="1"/>
  <c r="J1964" i="1"/>
  <c r="P231" i="1"/>
  <c r="L231" i="1"/>
  <c r="N231" i="1"/>
  <c r="R454" i="1"/>
  <c r="Q454" i="1"/>
  <c r="A454" i="1"/>
  <c r="L370" i="1"/>
  <c r="K370" i="1"/>
  <c r="J370" i="1"/>
  <c r="P1938" i="1"/>
  <c r="R1843" i="1"/>
  <c r="Q1636" i="1"/>
  <c r="O218" i="1"/>
  <c r="L223" i="1"/>
  <c r="N1900" i="1"/>
  <c r="K1976" i="1"/>
  <c r="K1991" i="1"/>
  <c r="B1991" i="1"/>
  <c r="J2001" i="1"/>
  <c r="Q2016" i="1"/>
  <c r="K308" i="1"/>
  <c r="B1696" i="1"/>
  <c r="O667" i="1"/>
  <c r="Q687" i="1"/>
  <c r="K209" i="1"/>
  <c r="P52" i="1"/>
  <c r="P20" i="1"/>
  <c r="R158" i="1"/>
  <c r="B158" i="1"/>
  <c r="Q1941" i="1"/>
  <c r="B1941" i="1"/>
  <c r="R1916" i="1"/>
  <c r="P1876" i="1"/>
  <c r="Q1637" i="1"/>
  <c r="B316" i="1"/>
  <c r="B1695" i="1"/>
  <c r="P668" i="1"/>
  <c r="P682" i="1"/>
  <c r="N700" i="1"/>
  <c r="O714" i="1"/>
  <c r="K665" i="1"/>
  <c r="Q1599" i="1"/>
  <c r="Q214" i="1"/>
  <c r="O59" i="1"/>
  <c r="L43" i="1"/>
  <c r="N27" i="1"/>
  <c r="O662" i="1"/>
  <c r="L368" i="1"/>
  <c r="J1910" i="1"/>
  <c r="R153" i="1"/>
  <c r="O1873" i="1"/>
  <c r="N15" i="1"/>
  <c r="O370" i="1"/>
  <c r="L1919" i="1"/>
  <c r="R716" i="1"/>
  <c r="O231" i="1"/>
  <c r="P214" i="1"/>
  <c r="P59" i="1"/>
  <c r="P43" i="1"/>
  <c r="P27" i="1"/>
  <c r="M662" i="1"/>
  <c r="N1873" i="1"/>
  <c r="B370" i="1"/>
  <c r="K1919" i="1"/>
  <c r="N1630" i="1"/>
  <c r="L1704" i="1"/>
  <c r="P1704" i="1"/>
  <c r="R1712" i="1"/>
  <c r="J1712" i="1"/>
  <c r="N247" i="1"/>
  <c r="Q247" i="1"/>
  <c r="N364" i="1"/>
  <c r="M364" i="1"/>
  <c r="A1634" i="1"/>
  <c r="R1634" i="1"/>
  <c r="K1915" i="1"/>
  <c r="L1915" i="1"/>
  <c r="M1966" i="1"/>
  <c r="A1966" i="1"/>
  <c r="B229" i="1"/>
  <c r="L229" i="1"/>
  <c r="Q261" i="1"/>
  <c r="J261" i="1"/>
  <c r="A74" i="1"/>
  <c r="O74" i="1"/>
  <c r="B31" i="1"/>
  <c r="K31" i="1"/>
  <c r="L31" i="1"/>
  <c r="L47" i="1"/>
  <c r="A47" i="1"/>
  <c r="Q47" i="1"/>
  <c r="P206" i="1"/>
  <c r="L206" i="1"/>
  <c r="L710" i="1"/>
  <c r="K710" i="1"/>
  <c r="A704" i="1"/>
  <c r="O704" i="1"/>
  <c r="O1628" i="1"/>
  <c r="A1919" i="1"/>
  <c r="M1630" i="1"/>
  <c r="O1633" i="1"/>
  <c r="Q1633" i="1"/>
  <c r="A1637" i="1"/>
  <c r="R1637" i="1"/>
  <c r="J1911" i="1"/>
  <c r="Q1911" i="1"/>
  <c r="A1967" i="1"/>
  <c r="N1967" i="1"/>
  <c r="B153" i="1"/>
  <c r="M153" i="1"/>
  <c r="B1990" i="1"/>
  <c r="K1990" i="1"/>
  <c r="Q1975" i="1"/>
  <c r="A1975" i="1"/>
  <c r="M1975" i="1"/>
  <c r="R714" i="1"/>
  <c r="A714" i="1"/>
  <c r="B665" i="1"/>
  <c r="K1599" i="1"/>
  <c r="M214" i="1"/>
  <c r="Q59" i="1"/>
  <c r="J43" i="1"/>
  <c r="K27" i="1"/>
  <c r="J662" i="1"/>
  <c r="N1975" i="1"/>
  <c r="P1964" i="1"/>
  <c r="N1628" i="1"/>
  <c r="O454" i="1"/>
  <c r="K1902" i="1"/>
  <c r="K369" i="1"/>
  <c r="L1630" i="1"/>
  <c r="N368" i="1"/>
  <c r="M368" i="1"/>
  <c r="L33" i="1"/>
  <c r="M33" i="1"/>
  <c r="Q49" i="1"/>
  <c r="L49" i="1"/>
  <c r="A57" i="1"/>
  <c r="O57" i="1"/>
  <c r="K57" i="1"/>
  <c r="B203" i="1"/>
  <c r="N203" i="1"/>
  <c r="P1715" i="1"/>
  <c r="A1715" i="1"/>
  <c r="K1715" i="1"/>
  <c r="J670" i="1"/>
  <c r="Q708" i="1"/>
  <c r="O270" i="1"/>
  <c r="A270" i="1"/>
  <c r="R702" i="1"/>
  <c r="Q1677" i="1"/>
  <c r="P172" i="1"/>
  <c r="L166" i="1"/>
  <c r="P166" i="1"/>
  <c r="J1685" i="1"/>
  <c r="P164" i="1"/>
  <c r="A393" i="1"/>
  <c r="B393" i="1"/>
  <c r="B385" i="1"/>
  <c r="P1676" i="1"/>
  <c r="K1676" i="1"/>
  <c r="L1676" i="1"/>
  <c r="M1676" i="1"/>
  <c r="N1676" i="1"/>
  <c r="N1679" i="1"/>
  <c r="B1679" i="1"/>
  <c r="Q1679" i="1"/>
  <c r="J1679" i="1"/>
  <c r="L1679" i="1"/>
  <c r="Q1685" i="1"/>
  <c r="A1685" i="1"/>
  <c r="B1685" i="1"/>
  <c r="M1685" i="1"/>
  <c r="N1685" i="1"/>
  <c r="O1685" i="1"/>
  <c r="L1677" i="1"/>
  <c r="M1677" i="1"/>
  <c r="N1677" i="1"/>
  <c r="O1677" i="1"/>
  <c r="P1677" i="1"/>
  <c r="Q164" i="1"/>
  <c r="M164" i="1"/>
  <c r="J164" i="1"/>
  <c r="R164" i="1"/>
  <c r="K164" i="1"/>
  <c r="O164" i="1"/>
  <c r="J172" i="1"/>
  <c r="L172" i="1"/>
  <c r="M172" i="1"/>
  <c r="N172" i="1"/>
  <c r="O172" i="1"/>
  <c r="J1680" i="1"/>
  <c r="A1681" i="1"/>
  <c r="P1682" i="1"/>
  <c r="J1683" i="1"/>
  <c r="J173" i="1"/>
  <c r="Q171" i="1"/>
  <c r="J169" i="1"/>
  <c r="J165" i="1"/>
  <c r="L170" i="1"/>
  <c r="O168" i="1"/>
  <c r="A382" i="1"/>
  <c r="A396" i="1"/>
  <c r="A384" i="1"/>
  <c r="M584" i="1"/>
  <c r="M592" i="1"/>
  <c r="A592" i="1"/>
  <c r="N595" i="1"/>
  <c r="N588" i="1"/>
  <c r="B596" i="1"/>
  <c r="L600" i="1"/>
  <c r="M608" i="1"/>
  <c r="A608" i="1"/>
  <c r="O624" i="1"/>
  <c r="A624" i="1"/>
  <c r="P604" i="1"/>
  <c r="L620" i="1"/>
  <c r="O605" i="1"/>
  <c r="Q1552" i="1"/>
  <c r="R1686" i="1"/>
  <c r="O1682" i="1"/>
  <c r="O173" i="1"/>
  <c r="Q169" i="1"/>
  <c r="B165" i="1"/>
  <c r="A386" i="1"/>
  <c r="M595" i="1"/>
  <c r="M588" i="1"/>
  <c r="R589" i="1"/>
  <c r="M593" i="1"/>
  <c r="L593" i="1"/>
  <c r="B585" i="1"/>
  <c r="K585" i="1"/>
  <c r="P613" i="1"/>
  <c r="O604" i="1"/>
  <c r="N173" i="1"/>
  <c r="A165" i="1"/>
  <c r="B386" i="1"/>
  <c r="L582" i="1"/>
  <c r="P592" i="1"/>
  <c r="K592" i="1"/>
  <c r="B584" i="1"/>
  <c r="J584" i="1"/>
  <c r="O613" i="1"/>
  <c r="Q628" i="1"/>
  <c r="N621" i="1"/>
  <c r="Q624" i="1"/>
  <c r="N624" i="1"/>
  <c r="B616" i="1"/>
  <c r="A616" i="1"/>
  <c r="M616" i="1"/>
  <c r="J608" i="1"/>
  <c r="K608" i="1"/>
  <c r="O600" i="1"/>
  <c r="J600" i="1"/>
  <c r="L1682" i="1"/>
  <c r="B1682" i="1"/>
  <c r="N1683" i="1"/>
  <c r="M173" i="1"/>
  <c r="K171" i="1"/>
  <c r="B169" i="1"/>
  <c r="L168" i="1"/>
  <c r="A394" i="1"/>
  <c r="Q584" i="1"/>
  <c r="J592" i="1"/>
  <c r="J593" i="1"/>
  <c r="J587" i="1"/>
  <c r="M585" i="1"/>
  <c r="Q596" i="1"/>
  <c r="P591" i="1"/>
  <c r="K591" i="1"/>
  <c r="P583" i="1"/>
  <c r="R583" i="1"/>
  <c r="Q600" i="1"/>
  <c r="Q608" i="1"/>
  <c r="J616" i="1"/>
  <c r="K624" i="1"/>
  <c r="R613" i="1"/>
  <c r="P597" i="1"/>
  <c r="Q612" i="1"/>
  <c r="K628" i="1"/>
  <c r="A623" i="1"/>
  <c r="J623" i="1"/>
  <c r="J615" i="1"/>
  <c r="O615" i="1"/>
  <c r="O607" i="1"/>
  <c r="A607" i="1"/>
  <c r="M607" i="1"/>
  <c r="K599" i="1"/>
  <c r="L599" i="1"/>
  <c r="K1682" i="1"/>
  <c r="B394" i="1"/>
  <c r="P584" i="1"/>
  <c r="Q592" i="1"/>
  <c r="R587" i="1"/>
  <c r="P596" i="1"/>
  <c r="P600" i="1"/>
  <c r="P608" i="1"/>
  <c r="Q616" i="1"/>
  <c r="R624" i="1"/>
  <c r="P587" i="1"/>
  <c r="O582" i="1"/>
  <c r="N582" i="1"/>
  <c r="B629" i="1"/>
  <c r="O629" i="1"/>
  <c r="Q621" i="1"/>
  <c r="O621" i="1"/>
  <c r="M613" i="1"/>
  <c r="B613" i="1"/>
  <c r="M605" i="1"/>
  <c r="J605" i="1"/>
  <c r="B605" i="1"/>
  <c r="L597" i="1"/>
  <c r="Q597" i="1"/>
  <c r="A597" i="1"/>
  <c r="A1560" i="1"/>
  <c r="O1560" i="1"/>
  <c r="R1560" i="1"/>
  <c r="M1560" i="1"/>
  <c r="N1560" i="1"/>
  <c r="B1552" i="1"/>
  <c r="P1552" i="1"/>
  <c r="K1552" i="1"/>
  <c r="M1552" i="1"/>
  <c r="N1552" i="1"/>
  <c r="J1552" i="1"/>
  <c r="R1552" i="1"/>
  <c r="M1544" i="1"/>
  <c r="L1544" i="1"/>
  <c r="O1544" i="1"/>
  <c r="A1544" i="1"/>
  <c r="P1544" i="1"/>
  <c r="R1544" i="1"/>
  <c r="K1544" i="1"/>
  <c r="M1536" i="1"/>
  <c r="J1536" i="1"/>
  <c r="K1536" i="1"/>
  <c r="L1536" i="1"/>
  <c r="A1536" i="1"/>
  <c r="P1536" i="1"/>
  <c r="B1536" i="1"/>
  <c r="Q1536" i="1"/>
  <c r="K587" i="1"/>
  <c r="K588" i="1"/>
  <c r="A588" i="1"/>
  <c r="N629" i="1"/>
  <c r="M628" i="1"/>
  <c r="O628" i="1"/>
  <c r="B628" i="1"/>
  <c r="J628" i="1"/>
  <c r="J620" i="1"/>
  <c r="M620" i="1"/>
  <c r="N620" i="1"/>
  <c r="N612" i="1"/>
  <c r="B612" i="1"/>
  <c r="K604" i="1"/>
  <c r="M604" i="1"/>
  <c r="A604" i="1"/>
  <c r="B604" i="1"/>
  <c r="K617" i="1"/>
  <c r="R1432" i="1"/>
  <c r="N1432" i="1"/>
  <c r="R1440" i="1"/>
  <c r="L1448" i="1"/>
  <c r="A1448" i="1"/>
  <c r="J1464" i="1"/>
  <c r="N1472" i="1"/>
  <c r="O1480" i="1"/>
  <c r="Q1488" i="1"/>
  <c r="B1488" i="1"/>
  <c r="J1496" i="1"/>
  <c r="R1504" i="1"/>
  <c r="M1520" i="1"/>
  <c r="O1528" i="1"/>
  <c r="N1428" i="1"/>
  <c r="K1444" i="1"/>
  <c r="R1484" i="1"/>
  <c r="K1500" i="1"/>
  <c r="R1532" i="1"/>
  <c r="K1564" i="1"/>
  <c r="Q1456" i="1"/>
  <c r="B1456" i="1"/>
  <c r="P1512" i="1"/>
  <c r="J1452" i="1"/>
  <c r="J1540" i="1"/>
  <c r="L1499" i="1"/>
  <c r="M1523" i="1"/>
  <c r="N1547" i="1"/>
  <c r="N1492" i="1"/>
  <c r="M1432" i="1"/>
  <c r="B1432" i="1"/>
  <c r="O1440" i="1"/>
  <c r="J1448" i="1"/>
  <c r="L1464" i="1"/>
  <c r="P1464" i="1"/>
  <c r="K1472" i="1"/>
  <c r="M1480" i="1"/>
  <c r="O1488" i="1"/>
  <c r="A1488" i="1"/>
  <c r="B1496" i="1"/>
  <c r="J1504" i="1"/>
  <c r="L1520" i="1"/>
  <c r="N1528" i="1"/>
  <c r="O1456" i="1"/>
  <c r="L1512" i="1"/>
  <c r="B1512" i="1"/>
  <c r="N1435" i="1"/>
  <c r="Q1459" i="1"/>
  <c r="Q1483" i="1"/>
  <c r="O1547" i="1"/>
  <c r="P1564" i="1"/>
  <c r="Q1564" i="1"/>
  <c r="Q1556" i="1"/>
  <c r="O1556" i="1"/>
  <c r="J1548" i="1"/>
  <c r="N1548" i="1"/>
  <c r="P1548" i="1"/>
  <c r="M1548" i="1"/>
  <c r="P1540" i="1"/>
  <c r="B1540" i="1"/>
  <c r="M1540" i="1"/>
  <c r="B1532" i="1"/>
  <c r="O1532" i="1"/>
  <c r="O1524" i="1"/>
  <c r="L1524" i="1"/>
  <c r="M1524" i="1"/>
  <c r="P1516" i="1"/>
  <c r="A1516" i="1"/>
  <c r="N1516" i="1"/>
  <c r="R1516" i="1"/>
  <c r="A1508" i="1"/>
  <c r="Q1508" i="1"/>
  <c r="K1508" i="1"/>
  <c r="R1500" i="1"/>
  <c r="B1500" i="1"/>
  <c r="Q1500" i="1"/>
  <c r="J1492" i="1"/>
  <c r="M1492" i="1"/>
  <c r="N1484" i="1"/>
  <c r="M1484" i="1"/>
  <c r="L1476" i="1"/>
  <c r="B1476" i="1"/>
  <c r="R1476" i="1"/>
  <c r="K1476" i="1"/>
  <c r="B1468" i="1"/>
  <c r="O1468" i="1"/>
  <c r="J1468" i="1"/>
  <c r="K1468" i="1"/>
  <c r="L1460" i="1"/>
  <c r="A1460" i="1"/>
  <c r="B1460" i="1"/>
  <c r="K1460" i="1"/>
  <c r="B1452" i="1"/>
  <c r="M1452" i="1"/>
  <c r="A1444" i="1"/>
  <c r="N1444" i="1"/>
  <c r="P1436" i="1"/>
  <c r="M1436" i="1"/>
  <c r="P1428" i="1"/>
  <c r="L1428" i="1"/>
  <c r="O1563" i="1"/>
  <c r="M1563" i="1"/>
  <c r="B1563" i="1"/>
  <c r="K1555" i="1"/>
  <c r="O1555" i="1"/>
  <c r="P1555" i="1"/>
  <c r="R1555" i="1"/>
  <c r="Q1547" i="1"/>
  <c r="P1547" i="1"/>
  <c r="K1547" i="1"/>
  <c r="L1547" i="1"/>
  <c r="B1539" i="1"/>
  <c r="L1539" i="1"/>
  <c r="A1539" i="1"/>
  <c r="R1531" i="1"/>
  <c r="B1531" i="1"/>
  <c r="O1531" i="1"/>
  <c r="J1531" i="1"/>
  <c r="P1523" i="1"/>
  <c r="O1523" i="1"/>
  <c r="R1523" i="1"/>
  <c r="K1523" i="1"/>
  <c r="N1523" i="1"/>
  <c r="B1515" i="1"/>
  <c r="K1515" i="1"/>
  <c r="Q1507" i="1"/>
  <c r="B1507" i="1"/>
  <c r="A1507" i="1"/>
  <c r="O1507" i="1"/>
  <c r="M1499" i="1"/>
  <c r="A1499" i="1"/>
  <c r="K1499" i="1"/>
  <c r="R1499" i="1"/>
  <c r="N1499" i="1"/>
  <c r="L1491" i="1"/>
  <c r="J1491" i="1"/>
  <c r="R1491" i="1"/>
  <c r="P1483" i="1"/>
  <c r="B1483" i="1"/>
  <c r="O1483" i="1"/>
  <c r="A1475" i="1"/>
  <c r="B1475" i="1"/>
  <c r="P1475" i="1"/>
  <c r="K1475" i="1"/>
  <c r="N1475" i="1"/>
  <c r="R1467" i="1"/>
  <c r="K1467" i="1"/>
  <c r="N1467" i="1"/>
  <c r="Q1467" i="1"/>
  <c r="O1459" i="1"/>
  <c r="R1459" i="1"/>
  <c r="M1459" i="1"/>
  <c r="B1451" i="1"/>
  <c r="O1451" i="1"/>
  <c r="P1451" i="1"/>
  <c r="J1451" i="1"/>
  <c r="N1443" i="1"/>
  <c r="L1443" i="1"/>
  <c r="R1443" i="1"/>
  <c r="J1443" i="1"/>
  <c r="K1435" i="1"/>
  <c r="P1435" i="1"/>
  <c r="A1435" i="1"/>
  <c r="Q1432" i="1"/>
  <c r="M1440" i="1"/>
  <c r="B1440" i="1"/>
  <c r="P1448" i="1"/>
  <c r="M1464" i="1"/>
  <c r="Q1472" i="1"/>
  <c r="P1472" i="1"/>
  <c r="J1480" i="1"/>
  <c r="K1488" i="1"/>
  <c r="M1496" i="1"/>
  <c r="O1504" i="1"/>
  <c r="A1504" i="1"/>
  <c r="J1520" i="1"/>
  <c r="K1528" i="1"/>
  <c r="Q1428" i="1"/>
  <c r="A1428" i="1"/>
  <c r="B1444" i="1"/>
  <c r="B1484" i="1"/>
  <c r="L1500" i="1"/>
  <c r="N1532" i="1"/>
  <c r="N1564" i="1"/>
  <c r="K1456" i="1"/>
  <c r="Q1512" i="1"/>
  <c r="A1452" i="1"/>
  <c r="A1540" i="1"/>
  <c r="M1516" i="1"/>
  <c r="B1435" i="1"/>
  <c r="A1459" i="1"/>
  <c r="M1483" i="1"/>
  <c r="P1507" i="1"/>
  <c r="Q1531" i="1"/>
  <c r="J1555" i="1"/>
  <c r="R1436" i="1"/>
  <c r="N1524" i="1"/>
  <c r="L1556" i="1"/>
  <c r="R1562" i="1"/>
  <c r="J1562" i="1"/>
  <c r="K1562" i="1"/>
  <c r="M1562" i="1"/>
  <c r="J1554" i="1"/>
  <c r="B1554" i="1"/>
  <c r="O1554" i="1"/>
  <c r="P1554" i="1"/>
  <c r="R1554" i="1"/>
  <c r="B1538" i="1"/>
  <c r="M1538" i="1"/>
  <c r="A1538" i="1"/>
  <c r="O1538" i="1"/>
  <c r="Q1538" i="1"/>
  <c r="P1522" i="1"/>
  <c r="Q1522" i="1"/>
  <c r="J1522" i="1"/>
  <c r="K1522" i="1"/>
  <c r="J1514" i="1"/>
  <c r="K1514" i="1"/>
  <c r="L1514" i="1"/>
  <c r="B1514" i="1"/>
  <c r="O1514" i="1"/>
  <c r="P1498" i="1"/>
  <c r="L1498" i="1"/>
  <c r="K1498" i="1"/>
  <c r="O1498" i="1"/>
  <c r="M1482" i="1"/>
  <c r="B1482" i="1"/>
  <c r="J1482" i="1"/>
  <c r="N1482" i="1"/>
  <c r="Q1482" i="1"/>
  <c r="A1474" i="1"/>
  <c r="P1474" i="1"/>
  <c r="Q1474" i="1"/>
  <c r="J1474" i="1"/>
  <c r="L1458" i="1"/>
  <c r="B1458" i="1"/>
  <c r="R1458" i="1"/>
  <c r="N1458" i="1"/>
  <c r="Q1458" i="1"/>
  <c r="R1442" i="1"/>
  <c r="M1442" i="1"/>
  <c r="A1442" i="1"/>
  <c r="O1442" i="1"/>
  <c r="L1442" i="1"/>
  <c r="O1432" i="1"/>
  <c r="K1440" i="1"/>
  <c r="A1440" i="1"/>
  <c r="M1448" i="1"/>
  <c r="N1464" i="1"/>
  <c r="O1472" i="1"/>
  <c r="A1472" i="1"/>
  <c r="P1480" i="1"/>
  <c r="R1488" i="1"/>
  <c r="M1504" i="1"/>
  <c r="Q1520" i="1"/>
  <c r="J1528" i="1"/>
  <c r="O1512" i="1"/>
  <c r="K1516" i="1"/>
  <c r="M1443" i="1"/>
  <c r="P1467" i="1"/>
  <c r="K1491" i="1"/>
  <c r="R1515" i="1"/>
  <c r="K1539" i="1"/>
  <c r="L1563" i="1"/>
  <c r="M1460" i="1"/>
  <c r="B1524" i="1"/>
  <c r="P1556" i="1"/>
  <c r="K577" i="1"/>
  <c r="R577" i="1"/>
  <c r="N577" i="1"/>
  <c r="B569" i="1"/>
  <c r="A569" i="1"/>
  <c r="L569" i="1"/>
  <c r="P561" i="1"/>
  <c r="O561" i="1"/>
  <c r="J561" i="1"/>
  <c r="K561" i="1"/>
  <c r="A1520" i="1"/>
  <c r="O1520" i="1"/>
  <c r="P1496" i="1"/>
  <c r="L1496" i="1"/>
  <c r="A1456" i="1"/>
  <c r="M1456" i="1"/>
  <c r="O1448" i="1"/>
  <c r="L1472" i="1"/>
  <c r="Q1480" i="1"/>
  <c r="A1480" i="1"/>
  <c r="P1488" i="1"/>
  <c r="R1496" i="1"/>
  <c r="N1504" i="1"/>
  <c r="N1520" i="1"/>
  <c r="P1528" i="1"/>
  <c r="A1528" i="1"/>
  <c r="K1428" i="1"/>
  <c r="O1444" i="1"/>
  <c r="K1484" i="1"/>
  <c r="M1500" i="1"/>
  <c r="K1532" i="1"/>
  <c r="L1564" i="1"/>
  <c r="P1456" i="1"/>
  <c r="M1512" i="1"/>
  <c r="R1452" i="1"/>
  <c r="R1540" i="1"/>
  <c r="B1443" i="1"/>
  <c r="A1467" i="1"/>
  <c r="M1491" i="1"/>
  <c r="P1515" i="1"/>
  <c r="Q1539" i="1"/>
  <c r="J1563" i="1"/>
  <c r="O1492" i="1"/>
  <c r="B1352" i="1"/>
  <c r="A1352" i="1"/>
  <c r="B1320" i="1"/>
  <c r="A1320" i="1"/>
  <c r="M558" i="1"/>
  <c r="N562" i="1"/>
  <c r="Q1533" i="1"/>
  <c r="Q1453" i="1"/>
  <c r="R1501" i="1"/>
  <c r="J1429" i="1"/>
  <c r="L1477" i="1"/>
  <c r="K1549" i="1"/>
  <c r="A1549" i="1"/>
  <c r="M1469" i="1"/>
  <c r="P1517" i="1"/>
  <c r="N763" i="1"/>
  <c r="B763" i="1"/>
  <c r="M789" i="1"/>
  <c r="P809" i="1"/>
  <c r="Q827" i="1"/>
  <c r="K827" i="1"/>
  <c r="N841" i="1"/>
  <c r="R725" i="1"/>
  <c r="R751" i="1"/>
  <c r="R777" i="1"/>
  <c r="R1895" i="1"/>
  <c r="L1895" i="1"/>
  <c r="N1895" i="1"/>
  <c r="Q1887" i="1"/>
  <c r="R1887" i="1"/>
  <c r="B1961" i="1"/>
  <c r="O1961" i="1"/>
  <c r="P1961" i="1"/>
  <c r="M1961" i="1"/>
  <c r="K1953" i="1"/>
  <c r="M1953" i="1"/>
  <c r="A1953" i="1"/>
  <c r="A1945" i="1"/>
  <c r="P1945" i="1"/>
  <c r="R1945" i="1"/>
  <c r="B1376" i="1"/>
  <c r="A1376" i="1"/>
  <c r="B1344" i="1"/>
  <c r="A1344" i="1"/>
  <c r="R1894" i="1"/>
  <c r="Q1894" i="1"/>
  <c r="M1894" i="1"/>
  <c r="M1886" i="1"/>
  <c r="Q1886" i="1"/>
  <c r="J1886" i="1"/>
  <c r="B1960" i="1"/>
  <c r="Q1960" i="1"/>
  <c r="M1952" i="1"/>
  <c r="P1952" i="1"/>
  <c r="J574" i="1"/>
  <c r="L574" i="1"/>
  <c r="N574" i="1"/>
  <c r="O574" i="1"/>
  <c r="B574" i="1"/>
  <c r="A574" i="1"/>
  <c r="P566" i="1"/>
  <c r="Q566" i="1"/>
  <c r="J566" i="1"/>
  <c r="P558" i="1"/>
  <c r="J558" i="1"/>
  <c r="R558" i="1"/>
  <c r="A1400" i="1"/>
  <c r="O1533" i="1"/>
  <c r="M1453" i="1"/>
  <c r="Q1501" i="1"/>
  <c r="K1429" i="1"/>
  <c r="Q1477" i="1"/>
  <c r="Q1549" i="1"/>
  <c r="O1469" i="1"/>
  <c r="B1469" i="1"/>
  <c r="M1517" i="1"/>
  <c r="J763" i="1"/>
  <c r="Q789" i="1"/>
  <c r="K789" i="1"/>
  <c r="N809" i="1"/>
  <c r="J827" i="1"/>
  <c r="A827" i="1"/>
  <c r="L841" i="1"/>
  <c r="O751" i="1"/>
  <c r="K777" i="1"/>
  <c r="L1894" i="1"/>
  <c r="B1949" i="1"/>
  <c r="Q578" i="1"/>
  <c r="B1368" i="1"/>
  <c r="A1368" i="1"/>
  <c r="B1336" i="1"/>
  <c r="A1336" i="1"/>
  <c r="N1533" i="1"/>
  <c r="K1453" i="1"/>
  <c r="N1501" i="1"/>
  <c r="Q1429" i="1"/>
  <c r="M1477" i="1"/>
  <c r="P1549" i="1"/>
  <c r="L1469" i="1"/>
  <c r="L1517" i="1"/>
  <c r="B1517" i="1"/>
  <c r="R789" i="1"/>
  <c r="Q841" i="1"/>
  <c r="R842" i="1"/>
  <c r="K842" i="1"/>
  <c r="L842" i="1"/>
  <c r="N842" i="1"/>
  <c r="Q842" i="1"/>
  <c r="L1960" i="1"/>
  <c r="M1883" i="1"/>
  <c r="Q570" i="1"/>
  <c r="P578" i="1"/>
  <c r="A1408" i="1"/>
  <c r="B853" i="1"/>
  <c r="R853" i="1"/>
  <c r="K853" i="1"/>
  <c r="Q853" i="1"/>
  <c r="L853" i="1"/>
  <c r="N853" i="1"/>
  <c r="O853" i="1"/>
  <c r="L815" i="1"/>
  <c r="M815" i="1"/>
  <c r="N815" i="1"/>
  <c r="P815" i="1"/>
  <c r="A815" i="1"/>
  <c r="J815" i="1"/>
  <c r="Q783" i="1"/>
  <c r="R783" i="1"/>
  <c r="J783" i="1"/>
  <c r="B783" i="1"/>
  <c r="N783" i="1"/>
  <c r="M783" i="1"/>
  <c r="L783" i="1"/>
  <c r="M777" i="1"/>
  <c r="J777" i="1"/>
  <c r="O777" i="1"/>
  <c r="P777" i="1"/>
  <c r="L777" i="1"/>
  <c r="N777" i="1"/>
  <c r="P751" i="1"/>
  <c r="Q751" i="1"/>
  <c r="L751" i="1"/>
  <c r="A751" i="1"/>
  <c r="K751" i="1"/>
  <c r="B751" i="1"/>
  <c r="N751" i="1"/>
  <c r="B745" i="1"/>
  <c r="N745" i="1"/>
  <c r="M745" i="1"/>
  <c r="R745" i="1"/>
  <c r="O745" i="1"/>
  <c r="Q745" i="1"/>
  <c r="L745" i="1"/>
  <c r="O731" i="1"/>
  <c r="P731" i="1"/>
  <c r="Q731" i="1"/>
  <c r="R731" i="1"/>
  <c r="A731" i="1"/>
  <c r="L731" i="1"/>
  <c r="A725" i="1"/>
  <c r="L725" i="1"/>
  <c r="B725" i="1"/>
  <c r="K725" i="1"/>
  <c r="M725" i="1"/>
  <c r="N725" i="1"/>
  <c r="P725" i="1"/>
  <c r="Q725" i="1"/>
  <c r="K1960" i="1"/>
  <c r="B1360" i="1"/>
  <c r="A1360" i="1"/>
  <c r="B1328" i="1"/>
  <c r="A1328" i="1"/>
  <c r="K574" i="1"/>
  <c r="M566" i="1"/>
  <c r="B578" i="1"/>
  <c r="J578" i="1"/>
  <c r="A578" i="1"/>
  <c r="R578" i="1"/>
  <c r="L578" i="1"/>
  <c r="K578" i="1"/>
  <c r="N578" i="1"/>
  <c r="O578" i="1"/>
  <c r="A570" i="1"/>
  <c r="J570" i="1"/>
  <c r="B570" i="1"/>
  <c r="R570" i="1"/>
  <c r="L570" i="1"/>
  <c r="K570" i="1"/>
  <c r="N570" i="1"/>
  <c r="O570" i="1"/>
  <c r="O562" i="1"/>
  <c r="P562" i="1"/>
  <c r="Q562" i="1"/>
  <c r="B562" i="1"/>
  <c r="R562" i="1"/>
  <c r="L562" i="1"/>
  <c r="K562" i="1"/>
  <c r="A1416" i="1"/>
  <c r="A1384" i="1"/>
  <c r="B1374" i="1"/>
  <c r="B1366" i="1"/>
  <c r="B1358" i="1"/>
  <c r="B1350" i="1"/>
  <c r="B1342" i="1"/>
  <c r="B1334" i="1"/>
  <c r="B1326" i="1"/>
  <c r="B1318" i="1"/>
  <c r="R840" i="1"/>
  <c r="A846" i="1"/>
  <c r="J1573" i="1"/>
  <c r="K1885" i="1"/>
  <c r="B1378" i="1"/>
  <c r="B1370" i="1"/>
  <c r="B1362" i="1"/>
  <c r="B1354" i="1"/>
  <c r="B1346" i="1"/>
  <c r="B1338" i="1"/>
  <c r="B1330" i="1"/>
  <c r="B1322" i="1"/>
  <c r="B1422" i="1"/>
  <c r="B1414" i="1"/>
  <c r="B1406" i="1"/>
  <c r="B1398" i="1"/>
  <c r="B1390" i="1"/>
  <c r="B1382" i="1"/>
  <c r="N840" i="1"/>
  <c r="K852" i="1"/>
  <c r="A1377" i="1"/>
  <c r="A1369" i="1"/>
  <c r="A1361" i="1"/>
  <c r="A1353" i="1"/>
  <c r="A1345" i="1"/>
  <c r="A1337" i="1"/>
  <c r="A1329" i="1"/>
  <c r="A1321" i="1"/>
  <c r="A1891" i="1"/>
  <c r="B840" i="1"/>
  <c r="L852" i="1"/>
  <c r="J218" i="1"/>
  <c r="M317" i="1"/>
  <c r="P308" i="1"/>
  <c r="Q308" i="1"/>
  <c r="N1574" i="1"/>
  <c r="A1574" i="1"/>
  <c r="Q1696" i="1"/>
  <c r="K1688" i="1"/>
  <c r="R373" i="1"/>
  <c r="M667" i="1"/>
  <c r="N681" i="1"/>
  <c r="R687" i="1"/>
  <c r="A687" i="1"/>
  <c r="N693" i="1"/>
  <c r="Q699" i="1"/>
  <c r="P713" i="1"/>
  <c r="R719" i="1"/>
  <c r="J666" i="1"/>
  <c r="O666" i="1"/>
  <c r="M1600" i="1"/>
  <c r="A1600" i="1"/>
  <c r="M1643" i="1"/>
  <c r="M209" i="1"/>
  <c r="O210" i="1"/>
  <c r="B210" i="1"/>
  <c r="O60" i="1"/>
  <c r="K52" i="1"/>
  <c r="M44" i="1"/>
  <c r="P44" i="1"/>
  <c r="R36" i="1"/>
  <c r="O28" i="1"/>
  <c r="A28" i="1"/>
  <c r="O20" i="1"/>
  <c r="R663" i="1"/>
  <c r="Q1704" i="1"/>
  <c r="P1966" i="1"/>
  <c r="B1966" i="1"/>
  <c r="L1910" i="1"/>
  <c r="R261" i="1"/>
  <c r="A261" i="1"/>
  <c r="L1964" i="1"/>
  <c r="P1628" i="1"/>
  <c r="R250" i="1"/>
  <c r="A250" i="1"/>
  <c r="B710" i="1"/>
  <c r="N206" i="1"/>
  <c r="N31" i="1"/>
  <c r="P15" i="1"/>
  <c r="M478" i="1"/>
  <c r="B478" i="1"/>
  <c r="J454" i="1"/>
  <c r="N1919" i="1"/>
  <c r="N1620" i="1"/>
  <c r="N1902" i="1"/>
  <c r="N716" i="1"/>
  <c r="A716" i="1"/>
  <c r="M47" i="1"/>
  <c r="Q369" i="1"/>
  <c r="J231" i="1"/>
  <c r="P1630" i="1"/>
  <c r="M361" i="1"/>
  <c r="L361" i="1"/>
  <c r="P218" i="1"/>
  <c r="Q218" i="1"/>
  <c r="L317" i="1"/>
  <c r="O308" i="1"/>
  <c r="B308" i="1"/>
  <c r="L1574" i="1"/>
  <c r="O1696" i="1"/>
  <c r="P1696" i="1"/>
  <c r="R1688" i="1"/>
  <c r="J373" i="1"/>
  <c r="K667" i="1"/>
  <c r="M681" i="1"/>
  <c r="J687" i="1"/>
  <c r="K693" i="1"/>
  <c r="M693" i="1"/>
  <c r="P699" i="1"/>
  <c r="O713" i="1"/>
  <c r="J719" i="1"/>
  <c r="K666" i="1"/>
  <c r="B666" i="1"/>
  <c r="L1600" i="1"/>
  <c r="K1643" i="1"/>
  <c r="L1643" i="1"/>
  <c r="L209" i="1"/>
  <c r="N210" i="1"/>
  <c r="A210" i="1"/>
  <c r="Q60" i="1"/>
  <c r="O52" i="1"/>
  <c r="K44" i="1"/>
  <c r="B44" i="1"/>
  <c r="J36" i="1"/>
  <c r="J28" i="1"/>
  <c r="K20" i="1"/>
  <c r="N20" i="1"/>
  <c r="P663" i="1"/>
  <c r="J663" i="1"/>
  <c r="P261" i="1"/>
  <c r="B261" i="1"/>
  <c r="L250" i="1"/>
  <c r="M31" i="1"/>
  <c r="O15" i="1"/>
  <c r="L478" i="1"/>
  <c r="M1620" i="1"/>
  <c r="L1902" i="1"/>
  <c r="O716" i="1"/>
  <c r="P47" i="1"/>
  <c r="B47" i="1"/>
  <c r="Q231" i="1"/>
  <c r="B1630" i="1"/>
  <c r="O1630" i="1"/>
  <c r="K662" i="1"/>
  <c r="N662" i="1"/>
  <c r="Q43" i="1"/>
  <c r="O43" i="1"/>
  <c r="B1599" i="1"/>
  <c r="M1599" i="1"/>
  <c r="A700" i="1"/>
  <c r="K700" i="1"/>
  <c r="K668" i="1"/>
  <c r="Q668" i="1"/>
  <c r="N218" i="1"/>
  <c r="A218" i="1"/>
  <c r="R317" i="1"/>
  <c r="M308" i="1"/>
  <c r="K1574" i="1"/>
  <c r="M1696" i="1"/>
  <c r="A1696" i="1"/>
  <c r="Q1688" i="1"/>
  <c r="O373" i="1"/>
  <c r="B373" i="1"/>
  <c r="R667" i="1"/>
  <c r="J681" i="1"/>
  <c r="L681" i="1"/>
  <c r="P687" i="1"/>
  <c r="R693" i="1"/>
  <c r="A693" i="1"/>
  <c r="N699" i="1"/>
  <c r="N713" i="1"/>
  <c r="B713" i="1"/>
  <c r="P719" i="1"/>
  <c r="Q666" i="1"/>
  <c r="Q1600" i="1"/>
  <c r="J1643" i="1"/>
  <c r="A1643" i="1"/>
  <c r="R209" i="1"/>
  <c r="L210" i="1"/>
  <c r="R60" i="1"/>
  <c r="B60" i="1"/>
  <c r="J52" i="1"/>
  <c r="N44" i="1"/>
  <c r="M36" i="1"/>
  <c r="P36" i="1"/>
  <c r="M28" i="1"/>
  <c r="Q20" i="1"/>
  <c r="A20" i="1"/>
  <c r="N663" i="1"/>
  <c r="A663" i="1"/>
  <c r="N250" i="1"/>
  <c r="R1620" i="1"/>
  <c r="B1620" i="1"/>
  <c r="A1873" i="1"/>
  <c r="L1873" i="1"/>
  <c r="A370" i="1"/>
  <c r="R370" i="1"/>
  <c r="M218" i="1"/>
  <c r="J317" i="1"/>
  <c r="L308" i="1"/>
  <c r="R1574" i="1"/>
  <c r="L1696" i="1"/>
  <c r="O1688" i="1"/>
  <c r="P1688" i="1"/>
  <c r="N373" i="1"/>
  <c r="A373" i="1"/>
  <c r="Q667" i="1"/>
  <c r="K681" i="1"/>
  <c r="B681" i="1"/>
  <c r="O687" i="1"/>
  <c r="J693" i="1"/>
  <c r="K699" i="1"/>
  <c r="M699" i="1"/>
  <c r="L713" i="1"/>
  <c r="A713" i="1"/>
  <c r="O719" i="1"/>
  <c r="P666" i="1"/>
  <c r="N1600" i="1"/>
  <c r="Q1643" i="1"/>
  <c r="Q209" i="1"/>
  <c r="J209" i="1"/>
  <c r="K210" i="1"/>
  <c r="M60" i="1"/>
  <c r="A60" i="1"/>
  <c r="Q52" i="1"/>
  <c r="O44" i="1"/>
  <c r="N36" i="1"/>
  <c r="B36" i="1"/>
  <c r="L28" i="1"/>
  <c r="M20" i="1"/>
  <c r="M663" i="1"/>
  <c r="J364" i="1"/>
  <c r="K1712" i="1"/>
  <c r="K1966" i="1"/>
  <c r="M261" i="1"/>
  <c r="Q1964" i="1"/>
  <c r="M1873" i="1"/>
  <c r="B1873" i="1"/>
  <c r="K1628" i="1"/>
  <c r="M250" i="1"/>
  <c r="R206" i="1"/>
  <c r="O31" i="1"/>
  <c r="K15" i="1"/>
  <c r="Q478" i="1"/>
  <c r="P370" i="1"/>
  <c r="N454" i="1"/>
  <c r="R1919" i="1"/>
  <c r="B1919" i="1"/>
  <c r="N361" i="1"/>
  <c r="J1620" i="1"/>
  <c r="A1620" i="1"/>
  <c r="J1902" i="1"/>
  <c r="K47" i="1"/>
  <c r="L369" i="1"/>
  <c r="B369" i="1"/>
  <c r="M231" i="1"/>
  <c r="K1630" i="1"/>
  <c r="B1711" i="1"/>
  <c r="O1711" i="1"/>
  <c r="A155" i="1"/>
  <c r="O155" i="1"/>
  <c r="K250" i="1"/>
  <c r="A1704" i="1"/>
  <c r="M1704" i="1"/>
  <c r="L247" i="1"/>
  <c r="O247" i="1"/>
  <c r="K1910" i="1"/>
  <c r="R1910" i="1"/>
  <c r="A31" i="1"/>
  <c r="Q31" i="1"/>
  <c r="P716" i="1"/>
  <c r="Q716" i="1"/>
  <c r="P710" i="1"/>
  <c r="Q710" i="1"/>
  <c r="K218" i="1"/>
  <c r="O317" i="1"/>
  <c r="B317" i="1"/>
  <c r="R308" i="1"/>
  <c r="P1574" i="1"/>
  <c r="Q1574" i="1"/>
  <c r="R1696" i="1"/>
  <c r="M1688" i="1"/>
  <c r="A1688" i="1"/>
  <c r="L373" i="1"/>
  <c r="P667" i="1"/>
  <c r="B667" i="1"/>
  <c r="P681" i="1"/>
  <c r="K687" i="1"/>
  <c r="M687" i="1"/>
  <c r="P693" i="1"/>
  <c r="R699" i="1"/>
  <c r="A699" i="1"/>
  <c r="J713" i="1"/>
  <c r="K719" i="1"/>
  <c r="B719" i="1"/>
  <c r="M666" i="1"/>
  <c r="P1600" i="1"/>
  <c r="J1600" i="1"/>
  <c r="O1643" i="1"/>
  <c r="O209" i="1"/>
  <c r="A209" i="1"/>
  <c r="J210" i="1"/>
  <c r="K60" i="1"/>
  <c r="M52" i="1"/>
  <c r="B52" i="1"/>
  <c r="J44" i="1"/>
  <c r="O36" i="1"/>
  <c r="Q28" i="1"/>
  <c r="N28" i="1"/>
  <c r="J20" i="1"/>
  <c r="K663" i="1"/>
  <c r="P364" i="1"/>
  <c r="B364" i="1"/>
  <c r="B247" i="1"/>
  <c r="Q1712" i="1"/>
  <c r="R1704" i="1"/>
  <c r="J1966" i="1"/>
  <c r="P1910" i="1"/>
  <c r="K261" i="1"/>
  <c r="N1964" i="1"/>
  <c r="R1873" i="1"/>
  <c r="J1628" i="1"/>
  <c r="A1628" i="1"/>
  <c r="Q250" i="1"/>
  <c r="R710" i="1"/>
  <c r="Q206" i="1"/>
  <c r="J31" i="1"/>
  <c r="Q15" i="1"/>
  <c r="A15" i="1"/>
  <c r="O478" i="1"/>
  <c r="N370" i="1"/>
  <c r="M454" i="1"/>
  <c r="Q1919" i="1"/>
  <c r="K361" i="1"/>
  <c r="A361" i="1"/>
  <c r="P1620" i="1"/>
  <c r="Q1902" i="1"/>
  <c r="A1902" i="1"/>
  <c r="J716" i="1"/>
  <c r="O47" i="1"/>
  <c r="R369" i="1"/>
  <c r="K231" i="1"/>
  <c r="B231" i="1"/>
  <c r="J1630" i="1"/>
  <c r="J153" i="1"/>
  <c r="Q153" i="1"/>
  <c r="N317" i="1"/>
  <c r="O1574" i="1"/>
  <c r="N667" i="1"/>
  <c r="L687" i="1"/>
  <c r="L719" i="1"/>
  <c r="O1600" i="1"/>
  <c r="P210" i="1"/>
  <c r="L52" i="1"/>
  <c r="R28" i="1"/>
  <c r="N153" i="1"/>
  <c r="O261" i="1"/>
  <c r="M1964" i="1"/>
  <c r="J1873" i="1"/>
  <c r="Q1628" i="1"/>
  <c r="J250" i="1"/>
  <c r="B250" i="1"/>
  <c r="J710" i="1"/>
  <c r="O206" i="1"/>
  <c r="P31" i="1"/>
  <c r="R15" i="1"/>
  <c r="N478" i="1"/>
  <c r="A478" i="1"/>
  <c r="M370" i="1"/>
  <c r="L454" i="1"/>
  <c r="O1919" i="1"/>
  <c r="R361" i="1"/>
  <c r="O1620" i="1"/>
  <c r="O1902" i="1"/>
  <c r="B716" i="1"/>
  <c r="N47" i="1"/>
  <c r="R155" i="1"/>
  <c r="J369" i="1"/>
  <c r="R231" i="1"/>
  <c r="A231" i="1"/>
  <c r="Q1630" i="1"/>
  <c r="Q1681" i="1"/>
  <c r="L1686" i="1"/>
  <c r="Q1678" i="1"/>
  <c r="A1678" i="1"/>
  <c r="B1684" i="1"/>
  <c r="P1680" i="1"/>
  <c r="O1680" i="1"/>
  <c r="Q1680" i="1"/>
  <c r="M166" i="1"/>
  <c r="M171" i="1"/>
  <c r="R169" i="1"/>
  <c r="L164" i="1"/>
  <c r="N164" i="1"/>
  <c r="R172" i="1"/>
  <c r="K172" i="1"/>
  <c r="A397" i="1"/>
  <c r="M589" i="1"/>
  <c r="O590" i="1"/>
  <c r="M606" i="1"/>
  <c r="Q630" i="1"/>
  <c r="Q1676" i="1"/>
  <c r="A1676" i="1"/>
  <c r="J1676" i="1"/>
  <c r="R1679" i="1"/>
  <c r="K1679" i="1"/>
  <c r="K165" i="1"/>
  <c r="M165" i="1"/>
  <c r="Q165" i="1"/>
  <c r="A173" i="1"/>
  <c r="P173" i="1"/>
  <c r="B173" i="1"/>
  <c r="R173" i="1"/>
  <c r="B396" i="1"/>
  <c r="A388" i="1"/>
  <c r="R590" i="1"/>
  <c r="A1686" i="1"/>
  <c r="O1686" i="1"/>
  <c r="B1686" i="1"/>
  <c r="P1686" i="1"/>
  <c r="K1678" i="1"/>
  <c r="L1678" i="1"/>
  <c r="A166" i="1"/>
  <c r="R166" i="1"/>
  <c r="K166" i="1"/>
  <c r="J166" i="1"/>
  <c r="L630" i="1"/>
  <c r="M630" i="1"/>
  <c r="J630" i="1"/>
  <c r="B630" i="1"/>
  <c r="O630" i="1"/>
  <c r="P630" i="1"/>
  <c r="R630" i="1"/>
  <c r="K630" i="1"/>
  <c r="A622" i="1"/>
  <c r="O622" i="1"/>
  <c r="P622" i="1"/>
  <c r="Q622" i="1"/>
  <c r="R622" i="1"/>
  <c r="K622" i="1"/>
  <c r="M622" i="1"/>
  <c r="B622" i="1"/>
  <c r="N622" i="1"/>
  <c r="K614" i="1"/>
  <c r="L614" i="1"/>
  <c r="A614" i="1"/>
  <c r="N614" i="1"/>
  <c r="P614" i="1"/>
  <c r="O614" i="1"/>
  <c r="J614" i="1"/>
  <c r="R614" i="1"/>
  <c r="Q606" i="1"/>
  <c r="J606" i="1"/>
  <c r="K606" i="1"/>
  <c r="L606" i="1"/>
  <c r="A606" i="1"/>
  <c r="N606" i="1"/>
  <c r="P606" i="1"/>
  <c r="O606" i="1"/>
  <c r="B598" i="1"/>
  <c r="M598" i="1"/>
  <c r="A598" i="1"/>
  <c r="N598" i="1"/>
  <c r="Q598" i="1"/>
  <c r="J598" i="1"/>
  <c r="K598" i="1"/>
  <c r="L598" i="1"/>
  <c r="P1679" i="1"/>
  <c r="A1679" i="1"/>
  <c r="B1676" i="1"/>
  <c r="A1680" i="1"/>
  <c r="J1686" i="1"/>
  <c r="N1678" i="1"/>
  <c r="K1685" i="1"/>
  <c r="R1685" i="1"/>
  <c r="L1685" i="1"/>
  <c r="B1677" i="1"/>
  <c r="J1677" i="1"/>
  <c r="K1677" i="1"/>
  <c r="R1677" i="1"/>
  <c r="Q172" i="1"/>
  <c r="A172" i="1"/>
  <c r="B164" i="1"/>
  <c r="B166" i="1"/>
  <c r="L165" i="1"/>
  <c r="M614" i="1"/>
  <c r="M1678" i="1"/>
  <c r="Q1684" i="1"/>
  <c r="A1684" i="1"/>
  <c r="J1684" i="1"/>
  <c r="B590" i="1"/>
  <c r="M590" i="1"/>
  <c r="A590" i="1"/>
  <c r="N590" i="1"/>
  <c r="Q590" i="1"/>
  <c r="K590" i="1"/>
  <c r="L590" i="1"/>
  <c r="Q614" i="1"/>
  <c r="Q1686" i="1"/>
  <c r="R1678" i="1"/>
  <c r="Q166" i="1"/>
  <c r="K169" i="1"/>
  <c r="A169" i="1"/>
  <c r="L169" i="1"/>
  <c r="R582" i="1"/>
  <c r="K582" i="1"/>
  <c r="B582" i="1"/>
  <c r="M582" i="1"/>
  <c r="Q582" i="1"/>
  <c r="J582" i="1"/>
  <c r="Q589" i="1"/>
  <c r="P589" i="1"/>
  <c r="J589" i="1"/>
  <c r="K589" i="1"/>
  <c r="A589" i="1"/>
  <c r="N589" i="1"/>
  <c r="B589" i="1"/>
  <c r="O589" i="1"/>
  <c r="O598" i="1"/>
  <c r="B614" i="1"/>
  <c r="Q627" i="1"/>
  <c r="A627" i="1"/>
  <c r="J627" i="1"/>
  <c r="K627" i="1"/>
  <c r="R627" i="1"/>
  <c r="M627" i="1"/>
  <c r="O627" i="1"/>
  <c r="P627" i="1"/>
  <c r="M619" i="1"/>
  <c r="N619" i="1"/>
  <c r="P619" i="1"/>
  <c r="A619" i="1"/>
  <c r="Q619" i="1"/>
  <c r="K619" i="1"/>
  <c r="R619" i="1"/>
  <c r="L619" i="1"/>
  <c r="B611" i="1"/>
  <c r="J611" i="1"/>
  <c r="K611" i="1"/>
  <c r="R611" i="1"/>
  <c r="M611" i="1"/>
  <c r="N611" i="1"/>
  <c r="P611" i="1"/>
  <c r="A611" i="1"/>
  <c r="Q611" i="1"/>
  <c r="O603" i="1"/>
  <c r="P603" i="1"/>
  <c r="B603" i="1"/>
  <c r="J603" i="1"/>
  <c r="K603" i="1"/>
  <c r="R603" i="1"/>
  <c r="M603" i="1"/>
  <c r="N603" i="1"/>
  <c r="N1686" i="1"/>
  <c r="J1678" i="1"/>
  <c r="O166" i="1"/>
  <c r="A391" i="1"/>
  <c r="B391" i="1"/>
  <c r="R598" i="1"/>
  <c r="L622" i="1"/>
  <c r="M1686" i="1"/>
  <c r="B1678" i="1"/>
  <c r="J1681" i="1"/>
  <c r="R1681" i="1"/>
  <c r="N166" i="1"/>
  <c r="J171" i="1"/>
  <c r="L171" i="1"/>
  <c r="N382" i="1"/>
  <c r="O382" i="1"/>
  <c r="B382" i="1"/>
  <c r="K382" i="1"/>
  <c r="M382" i="1"/>
  <c r="L382" i="1"/>
  <c r="B390" i="1"/>
  <c r="A390" i="1"/>
  <c r="A582" i="1"/>
  <c r="A595" i="1"/>
  <c r="Q595" i="1"/>
  <c r="B595" i="1"/>
  <c r="J595" i="1"/>
  <c r="L595" i="1"/>
  <c r="O595" i="1"/>
  <c r="P595" i="1"/>
  <c r="N587" i="1"/>
  <c r="O587" i="1"/>
  <c r="A587" i="1"/>
  <c r="Q587" i="1"/>
  <c r="L587" i="1"/>
  <c r="M587" i="1"/>
  <c r="A603" i="1"/>
  <c r="B627" i="1"/>
  <c r="P598" i="1"/>
  <c r="J622" i="1"/>
  <c r="R588" i="1"/>
  <c r="M596" i="1"/>
  <c r="L613" i="1"/>
  <c r="K597" i="1"/>
  <c r="K629" i="1"/>
  <c r="A629" i="1"/>
  <c r="R604" i="1"/>
  <c r="M612" i="1"/>
  <c r="P620" i="1"/>
  <c r="B620" i="1"/>
  <c r="L628" i="1"/>
  <c r="L605" i="1"/>
  <c r="J621" i="1"/>
  <c r="B621" i="1"/>
  <c r="Q588" i="1"/>
  <c r="J588" i="1"/>
  <c r="L596" i="1"/>
  <c r="K613" i="1"/>
  <c r="R597" i="1"/>
  <c r="J629" i="1"/>
  <c r="Q604" i="1"/>
  <c r="J604" i="1"/>
  <c r="L612" i="1"/>
  <c r="O620" i="1"/>
  <c r="A620" i="1"/>
  <c r="R628" i="1"/>
  <c r="K605" i="1"/>
  <c r="R621" i="1"/>
  <c r="A621" i="1"/>
  <c r="A1543" i="1"/>
  <c r="Q1543" i="1"/>
  <c r="K1519" i="1"/>
  <c r="R1519" i="1"/>
  <c r="B1503" i="1"/>
  <c r="R1503" i="1"/>
  <c r="A1479" i="1"/>
  <c r="P1479" i="1"/>
  <c r="Q1471" i="1"/>
  <c r="M1471" i="1"/>
  <c r="A1439" i="1"/>
  <c r="L1439" i="1"/>
  <c r="O597" i="1"/>
  <c r="B597" i="1"/>
  <c r="M629" i="1"/>
  <c r="P605" i="1"/>
  <c r="Q605" i="1"/>
  <c r="M621" i="1"/>
  <c r="P170" i="1"/>
  <c r="A170" i="1"/>
  <c r="L588" i="1"/>
  <c r="O596" i="1"/>
  <c r="A596" i="1"/>
  <c r="Q583" i="1"/>
  <c r="N613" i="1"/>
  <c r="A613" i="1"/>
  <c r="M597" i="1"/>
  <c r="R629" i="1"/>
  <c r="Q629" i="1"/>
  <c r="L604" i="1"/>
  <c r="O612" i="1"/>
  <c r="A612" i="1"/>
  <c r="R620" i="1"/>
  <c r="N628" i="1"/>
  <c r="N605" i="1"/>
  <c r="A605" i="1"/>
  <c r="K621" i="1"/>
  <c r="L167" i="1"/>
  <c r="N170" i="1"/>
  <c r="L584" i="1"/>
  <c r="K594" i="1"/>
  <c r="R586" i="1"/>
  <c r="N607" i="1"/>
  <c r="M623" i="1"/>
  <c r="L616" i="1"/>
  <c r="K602" i="1"/>
  <c r="J618" i="1"/>
  <c r="P629" i="1"/>
  <c r="Q620" i="1"/>
  <c r="P621" i="1"/>
  <c r="A858" i="1"/>
  <c r="K858" i="1"/>
  <c r="N858" i="1"/>
  <c r="L858" i="1"/>
  <c r="Q858" i="1"/>
  <c r="N844" i="1"/>
  <c r="L844" i="1"/>
  <c r="P844" i="1"/>
  <c r="R844" i="1"/>
  <c r="R838" i="1"/>
  <c r="B838" i="1"/>
  <c r="M838" i="1"/>
  <c r="P838" i="1"/>
  <c r="P832" i="1"/>
  <c r="J832" i="1"/>
  <c r="B832" i="1"/>
  <c r="M832" i="1"/>
  <c r="B826" i="1"/>
  <c r="M826" i="1"/>
  <c r="O826" i="1"/>
  <c r="J826" i="1"/>
  <c r="O812" i="1"/>
  <c r="Q812" i="1"/>
  <c r="A812" i="1"/>
  <c r="K812" i="1"/>
  <c r="A806" i="1"/>
  <c r="K806" i="1"/>
  <c r="N806" i="1"/>
  <c r="L806" i="1"/>
  <c r="Q806" i="1"/>
  <c r="Q800" i="1"/>
  <c r="R800" i="1"/>
  <c r="N800" i="1"/>
  <c r="L800" i="1"/>
  <c r="N794" i="1"/>
  <c r="L794" i="1"/>
  <c r="P794" i="1"/>
  <c r="R794" i="1"/>
  <c r="R780" i="1"/>
  <c r="Q780" i="1"/>
  <c r="B780" i="1"/>
  <c r="O780" i="1"/>
  <c r="J774" i="1"/>
  <c r="M774" i="1"/>
  <c r="A768" i="1"/>
  <c r="Q768" i="1"/>
  <c r="J768" i="1"/>
  <c r="K762" i="1"/>
  <c r="A762" i="1"/>
  <c r="M762" i="1"/>
  <c r="O748" i="1"/>
  <c r="P748" i="1"/>
  <c r="Q748" i="1"/>
  <c r="R742" i="1"/>
  <c r="O742" i="1"/>
  <c r="B736" i="1"/>
  <c r="N736" i="1"/>
  <c r="R736" i="1"/>
  <c r="L730" i="1"/>
  <c r="B730" i="1"/>
  <c r="Q730" i="1"/>
  <c r="A1569" i="1"/>
  <c r="K1569" i="1"/>
  <c r="L1569" i="1"/>
  <c r="O1569" i="1"/>
  <c r="R1569" i="1"/>
  <c r="N1892" i="1"/>
  <c r="J1892" i="1"/>
  <c r="A1892" i="1"/>
  <c r="R1892" i="1"/>
  <c r="B1892" i="1"/>
  <c r="M1892" i="1"/>
  <c r="K1884" i="1"/>
  <c r="P1884" i="1"/>
  <c r="Q1884" i="1"/>
  <c r="R1884" i="1"/>
  <c r="L1884" i="1"/>
  <c r="B1958" i="1"/>
  <c r="M1958" i="1"/>
  <c r="N1958" i="1"/>
  <c r="P1958" i="1"/>
  <c r="R1958" i="1"/>
  <c r="A1950" i="1"/>
  <c r="O1950" i="1"/>
  <c r="M1950" i="1"/>
  <c r="N1950" i="1"/>
  <c r="P1950" i="1"/>
  <c r="R1950" i="1"/>
  <c r="A580" i="1"/>
  <c r="O580" i="1"/>
  <c r="P580" i="1"/>
  <c r="B580" i="1"/>
  <c r="Q580" i="1"/>
  <c r="J580" i="1"/>
  <c r="L580" i="1"/>
  <c r="L572" i="1"/>
  <c r="N572" i="1"/>
  <c r="O572" i="1"/>
  <c r="A572" i="1"/>
  <c r="P572" i="1"/>
  <c r="R572" i="1"/>
  <c r="J564" i="1"/>
  <c r="Q564" i="1"/>
  <c r="L564" i="1"/>
  <c r="M564" i="1"/>
  <c r="N564" i="1"/>
  <c r="B564" i="1"/>
  <c r="A730" i="1"/>
  <c r="A736" i="1"/>
  <c r="B742" i="1"/>
  <c r="B748" i="1"/>
  <c r="P762" i="1"/>
  <c r="P768" i="1"/>
  <c r="P774" i="1"/>
  <c r="P780" i="1"/>
  <c r="M800" i="1"/>
  <c r="R806" i="1"/>
  <c r="J812" i="1"/>
  <c r="N826" i="1"/>
  <c r="A832" i="1"/>
  <c r="M844" i="1"/>
  <c r="J858" i="1"/>
  <c r="P1892" i="1"/>
  <c r="B1950" i="1"/>
  <c r="A1884" i="1"/>
  <c r="R1891" i="1"/>
  <c r="Q1891" i="1"/>
  <c r="K1891" i="1"/>
  <c r="M1891" i="1"/>
  <c r="R1883" i="1"/>
  <c r="K1883" i="1"/>
  <c r="B1883" i="1"/>
  <c r="N1883" i="1"/>
  <c r="N1957" i="1"/>
  <c r="P1957" i="1"/>
  <c r="A1957" i="1"/>
  <c r="Q1957" i="1"/>
  <c r="B1957" i="1"/>
  <c r="L1957" i="1"/>
  <c r="L1949" i="1"/>
  <c r="P1949" i="1"/>
  <c r="Q1949" i="1"/>
  <c r="A1949" i="1"/>
  <c r="K1949" i="1"/>
  <c r="P564" i="1"/>
  <c r="J572" i="1"/>
  <c r="P579" i="1"/>
  <c r="L579" i="1"/>
  <c r="M579" i="1"/>
  <c r="N579" i="1"/>
  <c r="A579" i="1"/>
  <c r="J579" i="1"/>
  <c r="M571" i="1"/>
  <c r="A571" i="1"/>
  <c r="R571" i="1"/>
  <c r="K571" i="1"/>
  <c r="L571" i="1"/>
  <c r="P571" i="1"/>
  <c r="B563" i="1"/>
  <c r="J563" i="1"/>
  <c r="Q563" i="1"/>
  <c r="A563" i="1"/>
  <c r="R563" i="1"/>
  <c r="K563" i="1"/>
  <c r="N563" i="1"/>
  <c r="R1468" i="1"/>
  <c r="L1516" i="1"/>
  <c r="B1516" i="1"/>
  <c r="L1435" i="1"/>
  <c r="O1443" i="1"/>
  <c r="K1443" i="1"/>
  <c r="K1451" i="1"/>
  <c r="N1459" i="1"/>
  <c r="B1459" i="1"/>
  <c r="O1467" i="1"/>
  <c r="J1475" i="1"/>
  <c r="N1483" i="1"/>
  <c r="A1483" i="1"/>
  <c r="P1491" i="1"/>
  <c r="J1499" i="1"/>
  <c r="N1507" i="1"/>
  <c r="M1507" i="1"/>
  <c r="J1515" i="1"/>
  <c r="L1523" i="1"/>
  <c r="B1523" i="1"/>
  <c r="P1531" i="1"/>
  <c r="R1539" i="1"/>
  <c r="M1547" i="1"/>
  <c r="B1547" i="1"/>
  <c r="Q1555" i="1"/>
  <c r="K1563" i="1"/>
  <c r="L1436" i="1"/>
  <c r="Q1460" i="1"/>
  <c r="P1492" i="1"/>
  <c r="L1492" i="1"/>
  <c r="R1508" i="1"/>
  <c r="K1524" i="1"/>
  <c r="A1524" i="1"/>
  <c r="O1548" i="1"/>
  <c r="Q1476" i="1"/>
  <c r="M1556" i="1"/>
  <c r="N1556" i="1"/>
  <c r="N730" i="1"/>
  <c r="Q736" i="1"/>
  <c r="M742" i="1"/>
  <c r="A742" i="1"/>
  <c r="A748" i="1"/>
  <c r="B762" i="1"/>
  <c r="B768" i="1"/>
  <c r="B774" i="1"/>
  <c r="A780" i="1"/>
  <c r="M794" i="1"/>
  <c r="K800" i="1"/>
  <c r="J806" i="1"/>
  <c r="P812" i="1"/>
  <c r="A826" i="1"/>
  <c r="L838" i="1"/>
  <c r="K844" i="1"/>
  <c r="P858" i="1"/>
  <c r="Q1569" i="1"/>
  <c r="L1892" i="1"/>
  <c r="O1957" i="1"/>
  <c r="P1891" i="1"/>
  <c r="L1958" i="1"/>
  <c r="N571" i="1"/>
  <c r="O564" i="1"/>
  <c r="B572" i="1"/>
  <c r="Q576" i="1"/>
  <c r="O730" i="1"/>
  <c r="O736" i="1"/>
  <c r="Q742" i="1"/>
  <c r="N748" i="1"/>
  <c r="Q762" i="1"/>
  <c r="M768" i="1"/>
  <c r="L774" i="1"/>
  <c r="A774" i="1"/>
  <c r="K794" i="1"/>
  <c r="J800" i="1"/>
  <c r="P806" i="1"/>
  <c r="N812" i="1"/>
  <c r="L832" i="1"/>
  <c r="K838" i="1"/>
  <c r="J844" i="1"/>
  <c r="O858" i="1"/>
  <c r="M1569" i="1"/>
  <c r="K1892" i="1"/>
  <c r="M1957" i="1"/>
  <c r="N1891" i="1"/>
  <c r="K1958" i="1"/>
  <c r="P563" i="1"/>
  <c r="B571" i="1"/>
  <c r="K564" i="1"/>
  <c r="N580" i="1"/>
  <c r="Q577" i="1"/>
  <c r="O577" i="1"/>
  <c r="P577" i="1"/>
  <c r="J577" i="1"/>
  <c r="A577" i="1"/>
  <c r="L577" i="1"/>
  <c r="N569" i="1"/>
  <c r="M569" i="1"/>
  <c r="O569" i="1"/>
  <c r="P569" i="1"/>
  <c r="R569" i="1"/>
  <c r="B561" i="1"/>
  <c r="R561" i="1"/>
  <c r="A561" i="1"/>
  <c r="L561" i="1"/>
  <c r="M561" i="1"/>
  <c r="N561" i="1"/>
  <c r="Q561" i="1"/>
  <c r="N1436" i="1"/>
  <c r="J1436" i="1"/>
  <c r="J1460" i="1"/>
  <c r="K1492" i="1"/>
  <c r="A1492" i="1"/>
  <c r="O1508" i="1"/>
  <c r="J1524" i="1"/>
  <c r="L1548" i="1"/>
  <c r="B1548" i="1"/>
  <c r="J1476" i="1"/>
  <c r="K1556" i="1"/>
  <c r="A1556" i="1"/>
  <c r="M730" i="1"/>
  <c r="M736" i="1"/>
  <c r="N742" i="1"/>
  <c r="M748" i="1"/>
  <c r="N762" i="1"/>
  <c r="N768" i="1"/>
  <c r="Q774" i="1"/>
  <c r="N780" i="1"/>
  <c r="J794" i="1"/>
  <c r="P800" i="1"/>
  <c r="O806" i="1"/>
  <c r="B812" i="1"/>
  <c r="L826" i="1"/>
  <c r="K832" i="1"/>
  <c r="J838" i="1"/>
  <c r="Q844" i="1"/>
  <c r="B858" i="1"/>
  <c r="J1569" i="1"/>
  <c r="K1957" i="1"/>
  <c r="L1891" i="1"/>
  <c r="Q1958" i="1"/>
  <c r="R564" i="1"/>
  <c r="M580" i="1"/>
  <c r="A576" i="1"/>
  <c r="K576" i="1"/>
  <c r="L576" i="1"/>
  <c r="N576" i="1"/>
  <c r="O576" i="1"/>
  <c r="P576" i="1"/>
  <c r="R576" i="1"/>
  <c r="Q568" i="1"/>
  <c r="R568" i="1"/>
  <c r="B568" i="1"/>
  <c r="N568" i="1"/>
  <c r="O568" i="1"/>
  <c r="K568" i="1"/>
  <c r="N560" i="1"/>
  <c r="M560" i="1"/>
  <c r="Q560" i="1"/>
  <c r="A560" i="1"/>
  <c r="B560" i="1"/>
  <c r="O560" i="1"/>
  <c r="R560" i="1"/>
  <c r="O1883" i="1"/>
  <c r="N1468" i="1"/>
  <c r="J1516" i="1"/>
  <c r="Q1435" i="1"/>
  <c r="P1443" i="1"/>
  <c r="Q1451" i="1"/>
  <c r="M1451" i="1"/>
  <c r="K1459" i="1"/>
  <c r="L1467" i="1"/>
  <c r="B1467" i="1"/>
  <c r="O1475" i="1"/>
  <c r="R1483" i="1"/>
  <c r="Q1491" i="1"/>
  <c r="A1491" i="1"/>
  <c r="P1499" i="1"/>
  <c r="J1507" i="1"/>
  <c r="N1515" i="1"/>
  <c r="O1515" i="1"/>
  <c r="J1523" i="1"/>
  <c r="L1531" i="1"/>
  <c r="A1531" i="1"/>
  <c r="P1539" i="1"/>
  <c r="R1547" i="1"/>
  <c r="M1555" i="1"/>
  <c r="B1555" i="1"/>
  <c r="Q1563" i="1"/>
  <c r="Q1436" i="1"/>
  <c r="B1436" i="1"/>
  <c r="O1460" i="1"/>
  <c r="Q1492" i="1"/>
  <c r="P1508" i="1"/>
  <c r="L1508" i="1"/>
  <c r="Q1524" i="1"/>
  <c r="K1548" i="1"/>
  <c r="A1548" i="1"/>
  <c r="O1476" i="1"/>
  <c r="R1556" i="1"/>
  <c r="K730" i="1"/>
  <c r="L736" i="1"/>
  <c r="L742" i="1"/>
  <c r="L748" i="1"/>
  <c r="O762" i="1"/>
  <c r="O768" i="1"/>
  <c r="O774" i="1"/>
  <c r="M780" i="1"/>
  <c r="Q794" i="1"/>
  <c r="O800" i="1"/>
  <c r="B806" i="1"/>
  <c r="K826" i="1"/>
  <c r="R832" i="1"/>
  <c r="Q838" i="1"/>
  <c r="O844" i="1"/>
  <c r="P1569" i="1"/>
  <c r="R1957" i="1"/>
  <c r="B1891" i="1"/>
  <c r="A1958" i="1"/>
  <c r="B1895" i="1"/>
  <c r="O1895" i="1"/>
  <c r="K1895" i="1"/>
  <c r="M1895" i="1"/>
  <c r="P1895" i="1"/>
  <c r="N1887" i="1"/>
  <c r="K1887" i="1"/>
  <c r="M1887" i="1"/>
  <c r="P1887" i="1"/>
  <c r="K1961" i="1"/>
  <c r="Q1961" i="1"/>
  <c r="L1961" i="1"/>
  <c r="N1961" i="1"/>
  <c r="R1953" i="1"/>
  <c r="Q1953" i="1"/>
  <c r="L1953" i="1"/>
  <c r="B1953" i="1"/>
  <c r="Q1945" i="1"/>
  <c r="J1945" i="1"/>
  <c r="K1945" i="1"/>
  <c r="B1945" i="1"/>
  <c r="M563" i="1"/>
  <c r="Q579" i="1"/>
  <c r="A564" i="1"/>
  <c r="K580" i="1"/>
  <c r="K569" i="1"/>
  <c r="M577" i="1"/>
  <c r="J568" i="1"/>
  <c r="Q1468" i="1"/>
  <c r="L1468" i="1"/>
  <c r="Q1516" i="1"/>
  <c r="M1435" i="1"/>
  <c r="Q1443" i="1"/>
  <c r="N1451" i="1"/>
  <c r="A1451" i="1"/>
  <c r="P1459" i="1"/>
  <c r="J1467" i="1"/>
  <c r="R1475" i="1"/>
  <c r="M1475" i="1"/>
  <c r="K1483" i="1"/>
  <c r="N1491" i="1"/>
  <c r="B1491" i="1"/>
  <c r="O1499" i="1"/>
  <c r="R1507" i="1"/>
  <c r="M1515" i="1"/>
  <c r="A1515" i="1"/>
  <c r="Q1523" i="1"/>
  <c r="K1531" i="1"/>
  <c r="N1539" i="1"/>
  <c r="O1539" i="1"/>
  <c r="J1547" i="1"/>
  <c r="L1555" i="1"/>
  <c r="A1555" i="1"/>
  <c r="P1563" i="1"/>
  <c r="O1436" i="1"/>
  <c r="A1436" i="1"/>
  <c r="N1460" i="1"/>
  <c r="R1492" i="1"/>
  <c r="N1508" i="1"/>
  <c r="B1508" i="1"/>
  <c r="P1524" i="1"/>
  <c r="R1548" i="1"/>
  <c r="N1476" i="1"/>
  <c r="J1556" i="1"/>
  <c r="R730" i="1"/>
  <c r="K736" i="1"/>
  <c r="K742" i="1"/>
  <c r="K748" i="1"/>
  <c r="L762" i="1"/>
  <c r="L768" i="1"/>
  <c r="N774" i="1"/>
  <c r="L780" i="1"/>
  <c r="O794" i="1"/>
  <c r="B800" i="1"/>
  <c r="L812" i="1"/>
  <c r="R826" i="1"/>
  <c r="Q832" i="1"/>
  <c r="O838" i="1"/>
  <c r="B844" i="1"/>
  <c r="P852" i="1"/>
  <c r="Q852" i="1"/>
  <c r="A852" i="1"/>
  <c r="J852" i="1"/>
  <c r="M852" i="1"/>
  <c r="M846" i="1"/>
  <c r="O846" i="1"/>
  <c r="Q846" i="1"/>
  <c r="B846" i="1"/>
  <c r="R846" i="1"/>
  <c r="A840" i="1"/>
  <c r="K840" i="1"/>
  <c r="M840" i="1"/>
  <c r="O840" i="1"/>
  <c r="J840" i="1"/>
  <c r="O834" i="1"/>
  <c r="B834" i="1"/>
  <c r="R834" i="1"/>
  <c r="M834" i="1"/>
  <c r="Q834" i="1"/>
  <c r="Q820" i="1"/>
  <c r="P820" i="1"/>
  <c r="A820" i="1"/>
  <c r="J820" i="1"/>
  <c r="M820" i="1"/>
  <c r="N814" i="1"/>
  <c r="O814" i="1"/>
  <c r="Q814" i="1"/>
  <c r="B814" i="1"/>
  <c r="R814" i="1"/>
  <c r="B808" i="1"/>
  <c r="R808" i="1"/>
  <c r="M808" i="1"/>
  <c r="O808" i="1"/>
  <c r="K808" i="1"/>
  <c r="P802" i="1"/>
  <c r="B802" i="1"/>
  <c r="R802" i="1"/>
  <c r="M802" i="1"/>
  <c r="Q802" i="1"/>
  <c r="A788" i="1"/>
  <c r="K788" i="1"/>
  <c r="P788" i="1"/>
  <c r="J788" i="1"/>
  <c r="M788" i="1"/>
  <c r="L782" i="1"/>
  <c r="Q782" i="1"/>
  <c r="O782" i="1"/>
  <c r="B782" i="1"/>
  <c r="J782" i="1"/>
  <c r="N776" i="1"/>
  <c r="P776" i="1"/>
  <c r="J776" i="1"/>
  <c r="M776" i="1"/>
  <c r="A770" i="1"/>
  <c r="O770" i="1"/>
  <c r="N770" i="1"/>
  <c r="K770" i="1"/>
  <c r="J770" i="1"/>
  <c r="N756" i="1"/>
  <c r="O756" i="1"/>
  <c r="Q756" i="1"/>
  <c r="M756" i="1"/>
  <c r="M750" i="1"/>
  <c r="B750" i="1"/>
  <c r="L750" i="1"/>
  <c r="Q750" i="1"/>
  <c r="Q744" i="1"/>
  <c r="R744" i="1"/>
  <c r="B744" i="1"/>
  <c r="O744" i="1"/>
  <c r="B738" i="1"/>
  <c r="L738" i="1"/>
  <c r="P738" i="1"/>
  <c r="R738" i="1"/>
  <c r="P724" i="1"/>
  <c r="J724" i="1"/>
  <c r="A724" i="1"/>
  <c r="M724" i="1"/>
  <c r="N1569" i="1"/>
  <c r="N1949" i="1"/>
  <c r="Q1883" i="1"/>
  <c r="L1950" i="1"/>
  <c r="N1884" i="1"/>
  <c r="N1894" i="1"/>
  <c r="P1894" i="1"/>
  <c r="B1894" i="1"/>
  <c r="K1894" i="1"/>
  <c r="R1886" i="1"/>
  <c r="N1886" i="1"/>
  <c r="P1886" i="1"/>
  <c r="B1886" i="1"/>
  <c r="K1886" i="1"/>
  <c r="A1960" i="1"/>
  <c r="N1960" i="1"/>
  <c r="P1960" i="1"/>
  <c r="R1960" i="1"/>
  <c r="M1960" i="1"/>
  <c r="L1952" i="1"/>
  <c r="N1952" i="1"/>
  <c r="A1952" i="1"/>
  <c r="B1952" i="1"/>
  <c r="R1952" i="1"/>
  <c r="L563" i="1"/>
  <c r="O579" i="1"/>
  <c r="Q572" i="1"/>
  <c r="R580" i="1"/>
  <c r="J569" i="1"/>
  <c r="B577" i="1"/>
  <c r="P568" i="1"/>
  <c r="M1444" i="1"/>
  <c r="L1532" i="1"/>
  <c r="P1452" i="1"/>
  <c r="L1433" i="1"/>
  <c r="K1457" i="1"/>
  <c r="N1473" i="1"/>
  <c r="N1497" i="1"/>
  <c r="P1521" i="1"/>
  <c r="N1537" i="1"/>
  <c r="O1561" i="1"/>
  <c r="M1474" i="1"/>
  <c r="N1538" i="1"/>
  <c r="O1522" i="1"/>
  <c r="P1468" i="1"/>
  <c r="O1501" i="1"/>
  <c r="R1435" i="1"/>
  <c r="L1451" i="1"/>
  <c r="Q1475" i="1"/>
  <c r="Q1499" i="1"/>
  <c r="L1515" i="1"/>
  <c r="M1539" i="1"/>
  <c r="N1563" i="1"/>
  <c r="P1460" i="1"/>
  <c r="M1508" i="1"/>
  <c r="P1429" i="1"/>
  <c r="P1476" i="1"/>
  <c r="J1469" i="1"/>
  <c r="J730" i="1"/>
  <c r="J736" i="1"/>
  <c r="J742" i="1"/>
  <c r="R748" i="1"/>
  <c r="R762" i="1"/>
  <c r="K768" i="1"/>
  <c r="K774" i="1"/>
  <c r="K780" i="1"/>
  <c r="B794" i="1"/>
  <c r="A800" i="1"/>
  <c r="M812" i="1"/>
  <c r="Q826" i="1"/>
  <c r="O832" i="1"/>
  <c r="N838" i="1"/>
  <c r="A844" i="1"/>
  <c r="M858" i="1"/>
  <c r="K724" i="1"/>
  <c r="Q738" i="1"/>
  <c r="N744" i="1"/>
  <c r="A750" i="1"/>
  <c r="M770" i="1"/>
  <c r="K776" i="1"/>
  <c r="N782" i="1"/>
  <c r="O802" i="1"/>
  <c r="L808" i="1"/>
  <c r="R820" i="1"/>
  <c r="L834" i="1"/>
  <c r="J846" i="1"/>
  <c r="O852" i="1"/>
  <c r="B1569" i="1"/>
  <c r="M1949" i="1"/>
  <c r="P1883" i="1"/>
  <c r="K1950" i="1"/>
  <c r="M1884" i="1"/>
  <c r="J571" i="1"/>
  <c r="K579" i="1"/>
  <c r="M572" i="1"/>
  <c r="Q569" i="1"/>
  <c r="L560" i="1"/>
  <c r="A568" i="1"/>
  <c r="A842" i="1"/>
  <c r="O842" i="1"/>
  <c r="R1947" i="1"/>
  <c r="R1955" i="1"/>
  <c r="L1881" i="1"/>
  <c r="K1889" i="1"/>
  <c r="P1890" i="1"/>
  <c r="M574" i="1"/>
  <c r="N559" i="1"/>
  <c r="A559" i="1"/>
  <c r="Q575" i="1"/>
  <c r="K558" i="1"/>
  <c r="R566" i="1"/>
  <c r="N1947" i="1"/>
  <c r="N1955" i="1"/>
  <c r="Q1881" i="1"/>
  <c r="N1889" i="1"/>
  <c r="A1948" i="1"/>
  <c r="J1948" i="1"/>
  <c r="R574" i="1"/>
  <c r="O567" i="1"/>
  <c r="N567" i="1"/>
  <c r="J1885" i="1"/>
  <c r="B566" i="1"/>
  <c r="N566" i="1"/>
  <c r="L566" i="1"/>
  <c r="L558" i="1"/>
  <c r="Q558" i="1"/>
  <c r="L1947" i="1"/>
  <c r="A1955" i="1"/>
  <c r="B1881" i="1"/>
  <c r="K1890" i="1"/>
  <c r="P574" i="1"/>
  <c r="O558" i="1"/>
  <c r="A558" i="1"/>
  <c r="O566" i="1"/>
  <c r="B19" i="10" a="1"/>
  <c r="B19" i="10" s="1"/>
  <c r="A1420" i="1"/>
  <c r="B1420" i="1"/>
  <c r="A1412" i="1"/>
  <c r="B1412" i="1"/>
  <c r="A1404" i="1"/>
  <c r="B1404" i="1"/>
  <c r="A1396" i="1"/>
  <c r="B1396" i="1"/>
  <c r="A1388" i="1"/>
  <c r="B1388" i="1"/>
  <c r="A1380" i="1"/>
  <c r="B1380" i="1"/>
  <c r="A1372" i="1"/>
  <c r="B1372" i="1"/>
  <c r="A1364" i="1"/>
  <c r="B1364" i="1"/>
  <c r="A1356" i="1"/>
  <c r="B1356" i="1"/>
  <c r="A1348" i="1"/>
  <c r="B1348" i="1"/>
  <c r="A1340" i="1"/>
  <c r="B1340" i="1"/>
  <c r="A1332" i="1"/>
  <c r="B1332" i="1"/>
  <c r="A1324" i="1"/>
  <c r="B1324" i="1"/>
  <c r="A1316" i="1"/>
  <c r="B1316" i="1"/>
  <c r="O1949" i="1"/>
  <c r="B1421" i="1"/>
  <c r="B1413" i="1"/>
  <c r="B1405" i="1"/>
  <c r="B1397" i="1"/>
  <c r="B1389" i="1"/>
  <c r="B1381" i="1"/>
  <c r="B1375" i="1"/>
  <c r="B1367" i="1"/>
  <c r="B1359" i="1"/>
  <c r="B1351" i="1"/>
  <c r="B1343" i="1"/>
  <c r="B1335" i="1"/>
  <c r="B1327" i="1"/>
  <c r="B1319" i="1"/>
  <c r="A1895" i="1"/>
  <c r="O1960" i="1"/>
  <c r="O1947" i="1"/>
  <c r="J1955" i="1"/>
  <c r="O1881" i="1"/>
  <c r="J1889" i="1"/>
  <c r="J1956" i="1"/>
  <c r="O1882" i="1"/>
  <c r="O1952" i="1"/>
  <c r="O1886" i="1"/>
  <c r="O1891" i="1"/>
  <c r="J1958" i="1"/>
  <c r="O1884" i="1"/>
  <c r="J1959" i="1"/>
  <c r="O1945" i="1"/>
  <c r="J1953" i="1"/>
  <c r="J1887" i="1"/>
  <c r="A1880" i="1"/>
  <c r="O1892" i="1"/>
  <c r="A1886" i="1"/>
  <c r="O1954" i="1"/>
  <c r="O1888" i="1"/>
  <c r="J1896" i="1"/>
  <c r="A1881" i="1"/>
  <c r="J1894" i="1"/>
  <c r="O1948" i="1"/>
  <c r="J1949" i="1"/>
  <c r="J1883" i="1"/>
  <c r="A1883" i="1"/>
  <c r="O1958" i="1"/>
  <c r="O1959" i="1"/>
  <c r="O1887" i="1"/>
  <c r="O1955" i="1"/>
  <c r="O1889" i="1"/>
  <c r="O1956" i="1"/>
  <c r="A1890" i="1"/>
  <c r="O1953" i="1"/>
  <c r="J1961" i="1"/>
  <c r="J1895" i="1"/>
  <c r="J1946" i="1"/>
  <c r="J1880" i="1"/>
  <c r="A1888" i="1"/>
  <c r="A1882" i="1"/>
  <c r="O1894" i="1"/>
  <c r="J1890" i="1"/>
  <c r="J1893" i="1"/>
  <c r="A1887" i="1"/>
  <c r="O1896" i="1"/>
  <c r="J1960" i="1"/>
  <c r="J1947" i="1"/>
  <c r="J1881" i="1"/>
  <c r="A1889" i="1"/>
  <c r="J1882" i="1"/>
  <c r="J1952" i="1"/>
  <c r="A1894" i="1"/>
  <c r="A1893" i="1"/>
  <c r="J1957" i="1"/>
  <c r="J1891" i="1"/>
  <c r="J1950" i="1"/>
  <c r="J1884" i="1"/>
  <c r="I688" i="15" l="1"/>
  <c r="I689" i="15"/>
  <c r="E689" i="15"/>
  <c r="E678" i="15"/>
  <c r="E688" i="15" s="1"/>
  <c r="F689" i="15"/>
  <c r="F678" i="15"/>
  <c r="F688" i="15" s="1"/>
  <c r="C678" i="15"/>
  <c r="C688" i="15" s="1"/>
  <c r="J688" i="15" s="1"/>
  <c r="C689" i="15"/>
  <c r="D678" i="15"/>
  <c r="D688" i="15" s="1"/>
  <c r="D689" i="15"/>
  <c r="G678" i="15"/>
  <c r="G688" i="15" s="1"/>
  <c r="G689" i="15"/>
  <c r="B712" i="15"/>
  <c r="I693" i="15"/>
  <c r="B710" i="15"/>
  <c r="J694" i="15"/>
  <c r="J696" i="15"/>
  <c r="B711" i="15"/>
  <c r="J689" i="15" l="1"/>
  <c r="B703" i="15"/>
  <c r="J693" i="15"/>
  <c r="B709" i="1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tc={C628B71D-C3A5-4BD2-8BA3-F913D91394D4}</author>
    <author>tc={D0801E46-9E1F-4D2B-A06C-3AD5C5DDEBCA}</author>
    <author>tc={19777683-0E7F-4DAF-955F-A7EBAC7AAEEA}</author>
    <author>tc={A2328F4B-C3F9-4761-BF76-1D4F4D6A14B6}</author>
    <author>tc={E2106FC3-386C-4714-B306-9BA0FD425274}</author>
    <author>tc={E8911680-E731-4D67-9690-17976D3FED66}</author>
    <author>tc={5B177B48-17FC-4889-93EE-8CEBBC9D67A1}</author>
    <author>tc={FC0E8780-2055-48EE-B42B-F31936B1D4FF}</author>
    <author>tc={9E6238C4-2B41-4F84-9F69-94DEF5E3EB8C}</author>
    <author>tc={6E9F8D40-752E-4116-9D9F-F74F76285640}</author>
    <author>tc={F601AB12-684E-4E95-8C1E-B144486F847D}</author>
    <author>tc={A645F5AA-7A90-4A35-968A-CE10D0FAB4B0}</author>
    <author>tc={746FF03D-5804-4E4E-B458-37BB59B9E142}</author>
    <author>tc={9EC6115E-EDF0-4A53-BA39-6E38927B0C70}</author>
    <author>tc={AB2AEDA0-791A-4901-BF44-CCC69230B04C}</author>
    <author>tc={C2983161-1E33-4DB9-8522-CBCD17E9BF44}</author>
    <author>tc={C12E46EA-3F96-434D-AD07-C9DAE30A70F4}</author>
    <author>tc={A29A373E-8B2B-4B45-BF1E-AC6A2B5F3C17}</author>
    <author>tc={4879F214-E99D-4D42-8C39-70789BBBC99D}</author>
    <author>tc={29C92E86-4989-4367-A9C0-46D156A7CEBB}</author>
    <author>tc={8C94AB36-0C9D-4D5F-A64A-5E1836200BD4}</author>
    <author>tc={0785BC27-69F5-4B43-8886-6AB6B3A1C38C}</author>
    <author>tc={4E6A3C34-D015-4798-8B15-C2C63B01F6C3}</author>
    <author>tc={7355F6F6-D3AD-4011-944E-FCE1A44D743D}</author>
    <author>tc={52DDC055-DFE6-4C4D-97FC-B38B71C63DF3}</author>
    <author>tc={0EFD8687-3DDE-4CBD-AEA3-EE622A1F5ED4}</author>
    <author>tc={4F677542-9574-41F5-9B11-3E8FA1978897}</author>
    <author>tc={C6EC601F-FF77-423D-9BE3-C8F28EB3F9D6}</author>
    <author>tc={A5E5F926-8C26-4331-A7DC-EFA14653951A}</author>
    <author>tc={FBB6CCFB-0F4E-489C-9FA4-2FCAFFEE5EFA}</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D32" authorId="1"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2" authorId="2"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0" authorId="3"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1" authorId="4"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48" authorId="5"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89" authorId="6"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91" authorId="7"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2" authorId="8"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3" authorId="9"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3" authorId="10"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7" authorId="11"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7" authorId="12"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8" authorId="13"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8" authorId="14"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9" authorId="15"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9" authorId="16"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100" authorId="17"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07" authorId="18"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D112" authorId="19"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3" authorId="20"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4" authorId="21"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6" authorId="22"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7" authorId="23"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8" authorId="24"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9" authorId="25"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1" authorId="26"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2" authorId="27"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3" authorId="28"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4" authorId="29"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24" authorId="30"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B267" authorId="0" shapeId="0" xr:uid="{5889F7CF-B0E2-466A-A51A-2320A2851567}">
      <text>
        <r>
          <rPr>
            <sz val="11"/>
            <color theme="1"/>
            <rFont val="Calibri"/>
            <family val="2"/>
            <scheme val="minor"/>
          </rPr>
          <t xml:space="preserve">Evaporative Emissions are accounted for in on-road transportation emissions
</t>
        </r>
      </text>
    </comment>
    <comment ref="G267" authorId="0" shapeId="0" xr:uid="{C1983F7D-73F8-40B3-A164-C32453EEB8AE}">
      <text>
        <r>
          <rPr>
            <sz val="11"/>
            <color theme="1"/>
            <rFont val="Calibri"/>
            <family val="2"/>
            <scheme val="minor"/>
          </rPr>
          <t xml:space="preserve">Evaporative Emissions are accounted for in on-road transportation emissions
</t>
        </r>
      </text>
    </comment>
    <comment ref="B268" authorId="0" shapeId="0" xr:uid="{AACE97B5-0CF8-4F7A-A27B-2F86EE6FAE40}">
      <text>
        <r>
          <rPr>
            <sz val="11"/>
            <color theme="1"/>
            <rFont val="Calibri"/>
            <family val="2"/>
            <scheme val="minor"/>
          </rPr>
          <t xml:space="preserve">Evaporative Emissions are accounted for in on-road transportation emissions
</t>
        </r>
      </text>
    </comment>
    <comment ref="G268" authorId="0" shapeId="0" xr:uid="{6BD48DCB-E79A-4A73-A77D-76C602452B1B}">
      <text>
        <r>
          <rPr>
            <sz val="11"/>
            <color theme="1"/>
            <rFont val="Calibri"/>
            <family val="2"/>
            <scheme val="minor"/>
          </rPr>
          <t xml:space="preserve">Evaporative Emissions are accounted for in on-road transportation emissions
</t>
        </r>
      </text>
    </comment>
    <comment ref="B269" authorId="0" shapeId="0" xr:uid="{E58BCD1F-C84B-4199-8049-EA6C048DA960}">
      <text>
        <r>
          <rPr>
            <sz val="11"/>
            <color theme="1"/>
            <rFont val="Calibri"/>
            <family val="2"/>
            <scheme val="minor"/>
          </rPr>
          <t xml:space="preserve">Evaporative Emissions are accounted for in on-road transportation emissions
</t>
        </r>
      </text>
    </comment>
    <comment ref="G269" authorId="0" shapeId="0" xr:uid="{B19E8978-CF1D-42C9-A83D-63750E458973}">
      <text>
        <r>
          <rPr>
            <sz val="11"/>
            <color theme="1"/>
            <rFont val="Calibri"/>
            <family val="2"/>
            <scheme val="minor"/>
          </rPr>
          <t xml:space="preserve">Evaporative Emissions are accounted for in on-road transportation emissions
</t>
        </r>
      </text>
    </comment>
    <comment ref="B270" authorId="0" shapeId="0" xr:uid="{0CEBC701-0F0D-46B3-8346-AC6FA09CDBDB}">
      <text>
        <r>
          <rPr>
            <sz val="11"/>
            <color theme="1"/>
            <rFont val="Calibri"/>
            <family val="2"/>
            <scheme val="minor"/>
          </rPr>
          <t xml:space="preserve">Evaporative Emissions are accounted for in on-road transportation emissions
</t>
        </r>
      </text>
    </comment>
    <comment ref="G270" authorId="0" shapeId="0" xr:uid="{960981B2-E60D-464B-BC08-E29C021CDA06}">
      <text>
        <r>
          <rPr>
            <sz val="11"/>
            <color theme="1"/>
            <rFont val="Calibri"/>
            <family val="2"/>
            <scheme val="minor"/>
          </rPr>
          <t xml:space="preserve">Evaporative Emissions are accounted for in on-road transportation emissions
</t>
        </r>
      </text>
    </comment>
    <comment ref="B271" authorId="0" shapeId="0" xr:uid="{31FD2A45-206F-43F9-88CD-DF7E39D6C2F5}">
      <text>
        <r>
          <rPr>
            <sz val="11"/>
            <color theme="1"/>
            <rFont val="Calibri"/>
            <family val="2"/>
            <scheme val="minor"/>
          </rPr>
          <t xml:space="preserve">Evaporative Emissions are accounted for in on-road transportation emissions
</t>
        </r>
      </text>
    </comment>
    <comment ref="G271" authorId="0" shapeId="0" xr:uid="{3DE385C7-2147-4894-BA5A-2A3847322E90}">
      <text>
        <r>
          <rPr>
            <sz val="11"/>
            <color theme="1"/>
            <rFont val="Calibri"/>
            <family val="2"/>
            <scheme val="minor"/>
          </rPr>
          <t xml:space="preserve">Evaporative Emissions are accounted for in on-road transportation emissions
</t>
        </r>
      </text>
    </comment>
    <comment ref="B272" authorId="0" shapeId="0" xr:uid="{4693BBB6-8534-4577-B12A-97C7F2B20B0F}">
      <text>
        <r>
          <rPr>
            <sz val="11"/>
            <color theme="1"/>
            <rFont val="Calibri"/>
            <family val="2"/>
            <scheme val="minor"/>
          </rPr>
          <t xml:space="preserve">Evaporative Emissions are accounted for in on-road transportation emissions
</t>
        </r>
      </text>
    </comment>
    <comment ref="G272" authorId="0" shapeId="0" xr:uid="{F6DB5FDC-B2CF-4375-B614-A85CF2C8E014}">
      <text>
        <r>
          <rPr>
            <sz val="11"/>
            <color theme="1"/>
            <rFont val="Calibri"/>
            <family val="2"/>
            <scheme val="minor"/>
          </rPr>
          <t xml:space="preserve">Evaporative Emissions are accounted for in on-road transportation emissions
</t>
        </r>
      </text>
    </comment>
    <comment ref="B273" authorId="0" shapeId="0" xr:uid="{C3A15840-A595-4DF4-A019-C05E6A168B72}">
      <text>
        <r>
          <rPr>
            <sz val="11"/>
            <color theme="1"/>
            <rFont val="Calibri"/>
            <family val="2"/>
            <scheme val="minor"/>
          </rPr>
          <t xml:space="preserve">Evaporative Emissions are accounted for in on-road transportation emissions
</t>
        </r>
      </text>
    </comment>
    <comment ref="G273" authorId="0" shapeId="0" xr:uid="{F69F081F-F098-4F47-AA0A-0D874F71BA7C}">
      <text>
        <r>
          <rPr>
            <sz val="11"/>
            <color theme="1"/>
            <rFont val="Calibri"/>
            <family val="2"/>
            <scheme val="minor"/>
          </rPr>
          <t xml:space="preserve">Evaporative Emissions are accounted for in on-road transportation emissions
</t>
        </r>
      </text>
    </comment>
    <comment ref="H273" authorId="0" shapeId="0" xr:uid="{A4F3E8B2-6B91-43CB-90F3-E2D97C13CE7D}">
      <text>
        <r>
          <rPr>
            <sz val="11"/>
            <color theme="1"/>
            <rFont val="Calibri"/>
            <family val="2"/>
            <scheme val="minor"/>
          </rPr>
          <t xml:space="preserve">Evaporative Emissions are accounted for in on-road transportation emissions
</t>
        </r>
      </text>
    </comment>
    <comment ref="I273" authorId="0" shapeId="0" xr:uid="{B20BC8ED-16E2-4C68-9AAF-51A707540B77}">
      <text>
        <r>
          <rPr>
            <sz val="11"/>
            <color theme="1"/>
            <rFont val="Calibri"/>
            <family val="2"/>
            <scheme val="minor"/>
          </rPr>
          <t xml:space="preserve">Evaporative Emissions are accounted for in on-road transportation emissions
</t>
        </r>
      </text>
    </comment>
    <comment ref="E591" authorId="0" shapeId="0" xr:uid="{EC48BB8E-39D5-423F-BB94-2CE2BA08FDFB}">
      <text>
        <r>
          <rPr>
            <sz val="11"/>
            <color theme="1"/>
            <rFont val="Calibri"/>
            <family val="2"/>
            <scheme val="minor"/>
          </rPr>
          <t>Reported under Grassland Remaining Grassland in the LULUCF Sector</t>
        </r>
      </text>
    </comment>
    <comment ref="F591" authorId="0" shapeId="0" xr:uid="{8746249B-6B4D-4B53-B358-ED6DAC43FDCF}">
      <text>
        <r>
          <rPr>
            <sz val="11"/>
            <color theme="1"/>
            <rFont val="Calibri"/>
            <family val="2"/>
            <scheme val="minor"/>
          </rPr>
          <t>Reported under Grassland Remaining Grassland in the LULUCF Sector.</t>
        </r>
      </text>
    </comment>
    <comment ref="G609" authorId="0" shapeId="0" xr:uid="{18FFB445-C829-4CAF-8682-6E64B2F5EEEA}">
      <text>
        <r>
          <rPr>
            <sz val="11"/>
            <color theme="1"/>
            <rFont val="Calibri"/>
            <family val="2"/>
            <scheme val="minor"/>
          </rPr>
          <t>VOCs are not estimated in the forest land category.</t>
        </r>
      </text>
    </comment>
    <comment ref="E621" authorId="0" shapeId="0" xr:uid="{F6B86720-95F1-4F35-8302-A5963AB6B8F5}">
      <text>
        <r>
          <rPr>
            <sz val="11"/>
            <color theme="1"/>
            <rFont val="Calibri"/>
            <family val="2"/>
            <scheme val="minor"/>
          </rPr>
          <t>Activity data not available on biomass burning in settlements.</t>
        </r>
      </text>
    </comment>
    <comment ref="F621" authorId="0" shapeId="0" xr:uid="{2725CA7D-0F46-4231-A1FB-2DE8E08A65FF}">
      <text>
        <r>
          <rPr>
            <sz val="11"/>
            <color theme="1"/>
            <rFont val="Calibri"/>
            <family val="2"/>
            <scheme val="minor"/>
          </rPr>
          <t>Activity data not available on biomass burning in settlements.</t>
        </r>
      </text>
    </comment>
    <comment ref="E622" authorId="0" shapeId="0" xr:uid="{D1469AF3-3856-412F-832E-431F0E6CB1E1}">
      <text>
        <r>
          <rPr>
            <sz val="11"/>
            <color theme="1"/>
            <rFont val="Calibri"/>
            <family val="2"/>
            <scheme val="minor"/>
          </rPr>
          <t>Activity data not available.</t>
        </r>
      </text>
    </comment>
    <comment ref="F622" authorId="0" shapeId="0" xr:uid="{F9F9DB26-B580-4C7F-8FC7-B5052CBC0A34}">
      <text>
        <r>
          <rPr>
            <sz val="11"/>
            <color theme="1"/>
            <rFont val="Calibri"/>
            <family val="2"/>
            <scheme val="minor"/>
          </rPr>
          <t>Activity data not available.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<sst xmlns="http://schemas.openxmlformats.org/spreadsheetml/2006/main" count="19090" uniqueCount="3936">
  <si>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</si>
  <si>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</si>
  <si>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</si>
  <si>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</si>
  <si>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</si>
  <si>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</si>
  <si>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</si>
  <si>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</si>
  <si>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</si>
  <si>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</si>
  <si>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</si>
  <si>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</si>
  <si>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</si>
  <si>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</si>
  <si>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</si>
  <si>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</si>
  <si>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</si>
  <si>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</si>
  <si>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</si>
  <si>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</si>
  <si>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</si>
  <si>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</si>
  <si>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</si>
  <si>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</si>
  <si>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</si>
  <si>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</si>
  <si>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</si>
  <si>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</si>
  <si>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</si>
  <si>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</si>
  <si>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</si>
  <si>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</si>
  <si>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</si>
  <si>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</si>
  <si>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</si>
  <si>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</si>
  <si>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</si>
  <si>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</si>
  <si>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</si>
  <si>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</si>
  <si>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</si>
  <si>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</si>
  <si>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</si>
  <si>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</si>
  <si>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</si>
  <si>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</si>
  <si>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</si>
  <si>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</si>
  <si>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</si>
  <si>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</si>
  <si>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</si>
  <si>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</si>
  <si>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</si>
  <si>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</si>
  <si>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</si>
  <si>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</si>
  <si>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</si>
  <si>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</si>
  <si>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</si>
  <si>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</si>
  <si>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</si>
  <si>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</si>
  <si>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</si>
  <si>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</si>
  <si>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</si>
  <si>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</si>
  <si>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</si>
  <si>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</si>
  <si>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</si>
  <si>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</si>
  <si>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</si>
  <si>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</si>
  <si>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</si>
  <si>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</si>
  <si>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</si>
  <si>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</si>
  <si>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</si>
  <si>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</si>
  <si>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</si>
  <si>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</si>
  <si>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</si>
  <si>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</si>
  <si>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</si>
  <si>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</si>
  <si>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</si>
  <si>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</si>
  <si>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</si>
  <si>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</si>
  <si>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</si>
  <si>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</si>
  <si>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</si>
  <si>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</si>
  <si>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</si>
  <si>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</si>
  <si>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</si>
  <si>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</si>
  <si>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</si>
  <si>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</si>
  <si>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</si>
  <si>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</si>
  <si>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</si>
  <si>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</si>
  <si>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</si>
  <si>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</si>
  <si>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</si>
  <si>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</si>
  <si>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</si>
  <si>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</si>
  <si>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</si>
  <si>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</si>
  <si>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</si>
  <si>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</si>
  <si>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</si>
  <si>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</si>
  <si>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</si>
  <si>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</si>
  <si>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</si>
  <si>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</si>
  <si>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</si>
  <si>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</si>
  <si>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</si>
  <si>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</si>
  <si>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</si>
  <si>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</si>
  <si>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</si>
  <si>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</si>
  <si>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</si>
  <si>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</si>
  <si>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</si>
  <si>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</si>
  <si>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</si>
  <si>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</si>
  <si>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</si>
  <si>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</si>
  <si>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</si>
  <si>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</si>
  <si>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</si>
  <si>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</si>
  <si>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</si>
  <si>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</si>
  <si>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</si>
  <si>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</si>
  <si>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</si>
  <si>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</si>
  <si>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</si>
  <si>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</si>
  <si>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</si>
  <si>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</si>
  <si>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</si>
  <si>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</si>
  <si>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</si>
  <si>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</si>
  <si>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</si>
  <si>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</si>
  <si>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</si>
  <si>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</si>
  <si>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</si>
  <si>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</si>
  <si>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</si>
  <si>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</si>
  <si>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</si>
  <si>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</si>
  <si>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</si>
  <si>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</si>
  <si>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</si>
  <si>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</si>
  <si>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</si>
  <si>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</si>
  <si>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</si>
  <si>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</si>
  <si>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</si>
  <si>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</si>
  <si>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</si>
  <si>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</si>
  <si>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</si>
  <si>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</si>
  <si>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</si>
  <si>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</si>
  <si>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</si>
  <si>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</si>
  <si>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</si>
  <si>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</si>
  <si>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</si>
  <si>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</si>
  <si>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</si>
  <si>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</si>
  <si>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</si>
  <si>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</si>
  <si>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</si>
  <si>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</si>
  <si>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</si>
  <si>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</si>
  <si>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</si>
  <si>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</si>
  <si>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</si>
  <si>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</si>
  <si>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</si>
  <si>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</si>
  <si>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</si>
  <si>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</si>
  <si>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</si>
  <si>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</si>
  <si>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</si>
  <si>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</si>
  <si>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</si>
  <si>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</si>
  <si>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</si>
  <si>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</si>
  <si>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</si>
  <si>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</si>
  <si>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</si>
  <si>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</si>
  <si>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</si>
  <si>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</si>
  <si>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</si>
  <si>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</si>
  <si>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</si>
  <si>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</si>
  <si>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</si>
  <si>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</si>
  <si>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</si>
  <si>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</si>
  <si>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</si>
  <si>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</si>
  <si>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</si>
  <si>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</si>
  <si>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</si>
  <si>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</si>
  <si>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</si>
  <si>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</si>
  <si>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</si>
  <si>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</si>
  <si>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</si>
  <si>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</si>
  <si>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</si>
  <si>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</si>
  <si>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</si>
  <si>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</si>
  <si>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</si>
  <si>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</si>
  <si>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</si>
  <si>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</si>
  <si>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</si>
  <si>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</si>
  <si>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</si>
  <si>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</si>
  <si>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</si>
  <si>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</si>
  <si>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</si>
  <si>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</si>
  <si>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</si>
  <si>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</si>
  <si>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</si>
  <si>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</si>
  <si>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</si>
  <si>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</si>
  <si>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</si>
  <si>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</si>
  <si>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</si>
  <si>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</si>
  <si>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</si>
  <si>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</si>
  <si>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</si>
  <si>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</si>
  <si>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</si>
  <si>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</si>
  <si>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</si>
  <si>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</si>
  <si>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</si>
  <si>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</si>
  <si>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</si>
  <si>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</si>
  <si>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</si>
  <si>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</si>
  <si>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</si>
  <si>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</si>
  <si>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</si>
  <si>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</si>
  <si>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</si>
  <si>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</si>
  <si>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</si>
  <si>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</si>
  <si>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</si>
  <si>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</si>
  <si>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</si>
  <si>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</si>
  <si>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</si>
  <si>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</si>
  <si>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</si>
  <si>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</si>
  <si>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</si>
  <si>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</si>
  <si>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</si>
  <si>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</si>
  <si>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</si>
  <si>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</si>
  <si>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</si>
  <si>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</si>
  <si>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</si>
  <si>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</si>
  <si>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</si>
  <si>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</si>
  <si>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</si>
  <si>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</si>
  <si>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</si>
  <si>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</si>
  <si>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</si>
  <si>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</si>
  <si>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</si>
  <si>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</si>
  <si>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</si>
  <si>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</si>
  <si>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</si>
  <si>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</si>
  <si>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</si>
  <si>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</si>
  <si>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</si>
  <si>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</si>
  <si>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</si>
  <si>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</si>
  <si>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</si>
  <si>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</si>
  <si>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</si>
  <si>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</si>
  <si>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</si>
  <si>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</si>
  <si>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</si>
  <si>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</si>
  <si>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</si>
  <si>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</si>
  <si>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</si>
  <si>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</si>
  <si>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</si>
  <si>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</si>
  <si>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</si>
  <si>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</si>
  <si>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</si>
  <si>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</si>
  <si>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</si>
  <si>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</si>
  <si>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</si>
  <si>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</si>
  <si>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</si>
  <si>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</si>
  <si>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</si>
  <si>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</si>
  <si>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</si>
  <si>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</si>
  <si>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</si>
  <si>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</si>
  <si>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</si>
  <si>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</si>
  <si>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</si>
  <si>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</si>
  <si>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</si>
  <si>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</si>
  <si>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Non BAU RPS Qualifying Resources</t>
  </si>
  <si>
    <t>Boolean Use Non BAU RPS Qualifying Resource Definitions</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</si>
  <si>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</si>
  <si>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</si>
  <si>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</si>
  <si>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</si>
  <si>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</si>
  <si>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</si>
  <si>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</si>
  <si>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</si>
  <si>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</si>
  <si>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</si>
  <si>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</si>
  <si>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</si>
  <si>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</si>
  <si>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</si>
  <si>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</si>
  <si>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</si>
  <si>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</si>
  <si>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</si>
  <si>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</si>
  <si>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</si>
  <si>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</si>
  <si>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</si>
  <si>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</si>
  <si>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</si>
  <si>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</si>
  <si>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</si>
  <si>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</si>
  <si>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</si>
  <si>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</si>
  <si>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</si>
  <si>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</si>
  <si>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</si>
  <si>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</si>
  <si>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</si>
  <si>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</si>
  <si>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</si>
  <si>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</si>
  <si>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</si>
  <si>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</si>
  <si>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</si>
  <si>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</si>
  <si>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</si>
  <si>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</si>
  <si>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</si>
  <si>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</si>
  <si>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</si>
  <si>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</si>
  <si>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</si>
  <si>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</si>
  <si>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</si>
  <si>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</si>
  <si>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</si>
  <si>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</si>
  <si>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</si>
  <si>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</si>
  <si>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</si>
  <si>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</si>
  <si>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</si>
  <si>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</si>
  <si>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</si>
  <si>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</si>
  <si>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</si>
  <si>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</si>
  <si>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</si>
  <si>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</si>
  <si>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</si>
  <si>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</si>
  <si>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</si>
  <si>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</si>
  <si>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</si>
  <si>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</si>
  <si>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</si>
  <si>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</si>
  <si>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</si>
  <si>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</si>
  <si>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</si>
  <si>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</si>
  <si>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</si>
  <si>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</si>
  <si>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</si>
  <si>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</si>
  <si>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</si>
  <si>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</si>
  <si>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</si>
  <si>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</si>
  <si>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</si>
  <si>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</si>
  <si>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</si>
  <si>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</si>
  <si>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</si>
  <si>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</si>
  <si>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</si>
  <si>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</si>
  <si>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</si>
  <si>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</si>
  <si>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</si>
  <si>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</si>
  <si>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</si>
  <si>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</si>
  <si>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</si>
  <si>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</si>
  <si>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</si>
  <si>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</si>
  <si>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</si>
  <si>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</si>
  <si>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</si>
  <si>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</si>
  <si>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</si>
  <si>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</si>
  <si>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</si>
  <si>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</si>
  <si>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</si>
  <si>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</si>
  <si>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</si>
  <si>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</si>
  <si>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</si>
  <si>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</si>
  <si>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TABLE  1  SECTORAL REPORT FOR ENERGY</t>
  </si>
  <si>
    <t>Inventory 2005</t>
  </si>
  <si>
    <t>UNITED STATES OF AMERICA</t>
  </si>
  <si>
    <t>GREENHOUSE GAS SOURCE AND SINK CATEGORIES</t>
  </si>
  <si>
    <r>
      <t>CO</t>
    </r>
    <r>
      <rPr>
        <b/>
        <vertAlign val="subscript"/>
        <sz val="9"/>
        <rFont val="Times New Roman"/>
        <family val="1"/>
      </rPr>
      <t>2</t>
    </r>
  </si>
  <si>
    <r>
      <t>CH</t>
    </r>
    <r>
      <rPr>
        <b/>
        <vertAlign val="subscript"/>
        <sz val="9"/>
        <rFont val="Times New Roman"/>
        <family val="1"/>
      </rPr>
      <t>4</t>
    </r>
  </si>
  <si>
    <r>
      <t>N</t>
    </r>
    <r>
      <rPr>
        <b/>
        <vertAlign val="subscript"/>
        <sz val="9"/>
        <rFont val="Times New Roman"/>
        <family val="1"/>
      </rPr>
      <t>2</t>
    </r>
    <r>
      <rPr>
        <b/>
        <sz val="9"/>
        <rFont val="Times New Roman"/>
        <family val="1"/>
      </rPr>
      <t>O</t>
    </r>
  </si>
  <si>
    <r>
      <t>NO</t>
    </r>
    <r>
      <rPr>
        <b/>
        <vertAlign val="subscript"/>
        <sz val="9"/>
        <rFont val="Times New Roman"/>
        <family val="1"/>
      </rPr>
      <t>X</t>
    </r>
  </si>
  <si>
    <t>CO</t>
  </si>
  <si>
    <t>NMVOC</t>
  </si>
  <si>
    <r>
      <t>SO</t>
    </r>
    <r>
      <rPr>
        <b/>
        <vertAlign val="subscript"/>
        <sz val="9"/>
        <rFont val="Times New Roman"/>
        <family val="1"/>
      </rPr>
      <t>2</t>
    </r>
    <r>
      <rPr>
        <b/>
        <sz val="9"/>
        <rFont val="Times New Roman"/>
        <family val="1"/>
      </rPr>
      <t xml:space="preserve">        </t>
    </r>
  </si>
  <si>
    <t>(kt)</t>
  </si>
  <si>
    <t>Total Energy</t>
  </si>
  <si>
    <t>A. Fuel combustion activities (sectoral approach)</t>
  </si>
  <si>
    <t>1. Energy industries</t>
  </si>
  <si>
    <t>a.  Public electricity and heat production</t>
  </si>
  <si>
    <t>b.  Petroleum refining</t>
  </si>
  <si>
    <t>NA</t>
  </si>
  <si>
    <t>c.  Manufacture of solid fuels and other energy industries</t>
  </si>
  <si>
    <t>IE</t>
  </si>
  <si>
    <t>2. Manufacturing industries and construction</t>
  </si>
  <si>
    <t>a.  Iron and steel</t>
  </si>
  <si>
    <t>b.  Non-ferrous metals</t>
  </si>
  <si>
    <t>c.  Chemicals</t>
  </si>
  <si>
    <t>d.  Pulp, paper and print</t>
  </si>
  <si>
    <t>e.  Food processing, beverages and tobacco</t>
  </si>
  <si>
    <t>f.  Non-metallic minerals</t>
  </si>
  <si>
    <t>3. Transport</t>
  </si>
  <si>
    <t>a.  Domestic aviation</t>
  </si>
  <si>
    <t>b.  Road transportation</t>
  </si>
  <si>
    <t>c.  Railways</t>
  </si>
  <si>
    <t>d.  Domestic navigation</t>
  </si>
  <si>
    <t>e.  Other transportation</t>
  </si>
  <si>
    <t>4. Other sectors</t>
  </si>
  <si>
    <t>a.  Commercial/institutional</t>
  </si>
  <si>
    <t>b.  Residential</t>
  </si>
  <si>
    <t>c.  Agriculture/forestry/fishing</t>
  </si>
  <si>
    <t>a.  Stationary</t>
  </si>
  <si>
    <t>b.  Mobile</t>
  </si>
  <si>
    <t>B. Fugitive emissions from fuels</t>
  </si>
  <si>
    <t>NE,NA</t>
  </si>
  <si>
    <t>1. Solid fuels</t>
  </si>
  <si>
    <t>NO,NE,NA</t>
  </si>
  <si>
    <t>a.  Coal mining and handling</t>
  </si>
  <si>
    <t>NE</t>
  </si>
  <si>
    <t>b.  Solid fuel transformation</t>
  </si>
  <si>
    <t>NO</t>
  </si>
  <si>
    <t>2. Oil and natural gas and other emissions from energy production</t>
  </si>
  <si>
    <t>a.  Oil</t>
  </si>
  <si>
    <t>b.  Natural gas</t>
  </si>
  <si>
    <t>c.  Venting and flaring</t>
  </si>
  <si>
    <t>IE,NA</t>
  </si>
  <si>
    <t>2.  Injection and storage</t>
  </si>
  <si>
    <t>3.  Other</t>
  </si>
  <si>
    <t>International bunkers</t>
  </si>
  <si>
    <t>Aviation</t>
  </si>
  <si>
    <t>Navigation</t>
  </si>
  <si>
    <t>Multilateral operations</t>
  </si>
  <si>
    <t>For domestic storage</t>
  </si>
  <si>
    <t>For storage in other countries</t>
  </si>
  <si>
    <t>Subtotals, excluding biomass, including bunkers</t>
  </si>
  <si>
    <t>TABLE 1.A(a)  SECTORAL BACKGROUND DATA  FOR  ENERGY</t>
  </si>
  <si>
    <t>Fuel combustion activities - sectoral approach</t>
  </si>
  <si>
    <t>AGGREGATE ACTIVITY DATA</t>
  </si>
  <si>
    <t>IMPLIED EMISSION FACTORS</t>
  </si>
  <si>
    <t>EMISSIONS</t>
  </si>
  <si>
    <t xml:space="preserve">Consumption </t>
  </si>
  <si>
    <r>
      <t xml:space="preserve"> CO</t>
    </r>
    <r>
      <rPr>
        <b/>
        <vertAlign val="subscript"/>
        <sz val="9"/>
        <rFont val="Times New Roman"/>
        <family val="1"/>
      </rPr>
      <t>2</t>
    </r>
    <r>
      <rPr>
        <b/>
        <vertAlign val="superscript"/>
        <sz val="9"/>
        <rFont val="Times New Roman"/>
        <family val="1"/>
      </rPr>
      <t>(1)</t>
    </r>
  </si>
  <si>
    <r>
      <t xml:space="preserve"> CO</t>
    </r>
    <r>
      <rPr>
        <b/>
        <vertAlign val="subscript"/>
        <sz val="9"/>
        <rFont val="Times New Roman"/>
        <family val="1"/>
      </rPr>
      <t>2</t>
    </r>
    <r>
      <rPr>
        <b/>
        <vertAlign val="superscript"/>
        <sz val="9"/>
        <rFont val="Times New Roman"/>
        <family val="1"/>
      </rPr>
      <t>(2)</t>
    </r>
  </si>
  <si>
    <t>Amount captured</t>
  </si>
  <si>
    <t>(TJ)</t>
  </si>
  <si>
    <r>
      <t>NCV/GCV</t>
    </r>
    <r>
      <rPr>
        <b/>
        <vertAlign val="superscript"/>
        <sz val="9"/>
        <rFont val="Times New Roman"/>
        <family val="1"/>
      </rPr>
      <t>(3)</t>
    </r>
  </si>
  <si>
    <t>(t/TJ)</t>
  </si>
  <si>
    <t>(kg/TJ)</t>
  </si>
  <si>
    <t>1.A. Fuel combustion</t>
  </si>
  <si>
    <t>GCV</t>
  </si>
  <si>
    <t>Liquid fuels</t>
  </si>
  <si>
    <t>Solid fuels</t>
  </si>
  <si>
    <t>Gaseous fuels</t>
  </si>
  <si>
    <t>NO,NA</t>
  </si>
  <si>
    <t>1.A.1. Energy industries</t>
  </si>
  <si>
    <t>1.A.1.a.i  Electricity Generation</t>
  </si>
  <si>
    <t>Liquid Fuels</t>
  </si>
  <si>
    <t>Solid Fuels</t>
  </si>
  <si>
    <t>Gaseous Fuels</t>
  </si>
  <si>
    <t>Other Fossil Fuels</t>
  </si>
  <si>
    <t>Peat</t>
  </si>
  <si>
    <t>1.A.1.a.ii  Combined heat and power generation</t>
  </si>
  <si>
    <t>1.A.1.a.iii  Heat plants</t>
  </si>
  <si>
    <t>1.A.1.c.i  Manufacture of solid fuels</t>
  </si>
  <si>
    <t>1.A.1.c.ii  Oil and gas extraction</t>
  </si>
  <si>
    <t>NO,IE</t>
  </si>
  <si>
    <t>1.A.1.c.iii  Other energy industries</t>
  </si>
  <si>
    <t>1.A.2 Manufacturing industries and construction</t>
  </si>
  <si>
    <t>1.A.2.g.viii  Other (please specify)</t>
  </si>
  <si>
    <t>Other non-specified</t>
  </si>
  <si>
    <t>1.A.3  Transport</t>
  </si>
  <si>
    <t>Aviation gasoline</t>
  </si>
  <si>
    <t>Jet kerosene</t>
  </si>
  <si>
    <t>Gasoline</t>
  </si>
  <si>
    <t>Diesel oil</t>
  </si>
  <si>
    <t>Liquefied petroleum gases (LPG)</t>
  </si>
  <si>
    <t>i.  Cars</t>
  </si>
  <si>
    <t>LNG</t>
  </si>
  <si>
    <t>ii.  Light duty trucks</t>
  </si>
  <si>
    <t>iii.  Heavy duty trucks and buses</t>
  </si>
  <si>
    <t>iv.  Motorcycles</t>
  </si>
  <si>
    <t>v.  Other (please specify)</t>
  </si>
  <si>
    <t>Evaporative Emissions</t>
  </si>
  <si>
    <t>Diesel Oil</t>
  </si>
  <si>
    <t>Liquefied Petroleum Gases (LPG)</t>
  </si>
  <si>
    <t>Other Liquid Fuels (please specify)</t>
  </si>
  <si>
    <t>Other Fossil Fuels (please specify)</t>
  </si>
  <si>
    <t>Residual fuel oil</t>
  </si>
  <si>
    <t>Gas/diesel oil</t>
  </si>
  <si>
    <t>NE,IE</t>
  </si>
  <si>
    <t>NO,NE</t>
  </si>
  <si>
    <t>i. Pipeline transport</t>
  </si>
  <si>
    <t>Non-Transportation Mobile</t>
  </si>
  <si>
    <t>1.A.4  Other sectors</t>
  </si>
  <si>
    <t>1.A.4.a.i  Stationary combustion</t>
  </si>
  <si>
    <t>1.A.4.b.iii  Other (please specify)</t>
  </si>
  <si>
    <t>Residential</t>
  </si>
  <si>
    <t>i. Stationary</t>
  </si>
  <si>
    <t>ii. Off-road vehicles and other machinery</t>
  </si>
  <si>
    <t>iii. Fishing</t>
  </si>
  <si>
    <r>
      <t xml:space="preserve">1.A.5  Other </t>
    </r>
    <r>
      <rPr>
        <b/>
        <i/>
        <sz val="9"/>
        <rFont val="Times New Roman"/>
        <family val="1"/>
      </rPr>
      <t>(Not specified elsewhere)</t>
    </r>
    <r>
      <rPr>
        <b/>
        <vertAlign val="superscript"/>
        <sz val="9"/>
        <rFont val="Times New Roman"/>
        <family val="1"/>
      </rPr>
      <t>(14)</t>
    </r>
  </si>
  <si>
    <r>
      <t xml:space="preserve">a. Stationary </t>
    </r>
    <r>
      <rPr>
        <b/>
        <i/>
        <sz val="9"/>
        <rFont val="Times New Roman"/>
        <family val="1"/>
      </rPr>
      <t>(please specify)</t>
    </r>
  </si>
  <si>
    <t>Incineration of Waste</t>
  </si>
  <si>
    <t>U.S. Territories</t>
  </si>
  <si>
    <t>Non Energy Use</t>
  </si>
  <si>
    <r>
      <t xml:space="preserve">b. Mobile </t>
    </r>
    <r>
      <rPr>
        <b/>
        <i/>
        <sz val="9"/>
        <rFont val="Times New Roman"/>
        <family val="1"/>
      </rPr>
      <t>(please specify)</t>
    </r>
  </si>
  <si>
    <t>Military</t>
  </si>
  <si>
    <r>
      <t>Information item:</t>
    </r>
    <r>
      <rPr>
        <b/>
        <vertAlign val="superscript"/>
        <sz val="9"/>
        <rFont val="Times New Roman"/>
        <family val="1"/>
      </rPr>
      <t>(15)</t>
    </r>
  </si>
  <si>
    <t>Waste incineration with energy recovery included as:</t>
  </si>
  <si>
    <t>Subtotal of transportation biomass</t>
  </si>
  <si>
    <t>TABLE 2(I) SECTORAL REPORT FOR INDUSTRIAL PROCESSES AND PRODUCT USE</t>
  </si>
  <si>
    <r>
      <t>HFCs</t>
    </r>
    <r>
      <rPr>
        <b/>
        <vertAlign val="superscript"/>
        <sz val="9"/>
        <rFont val="Times New Roman"/>
        <family val="1"/>
      </rPr>
      <t>(1)</t>
    </r>
  </si>
  <si>
    <r>
      <t>PFCs</t>
    </r>
    <r>
      <rPr>
        <b/>
        <vertAlign val="superscript"/>
        <sz val="9"/>
        <rFont val="Times New Roman"/>
        <family val="1"/>
      </rPr>
      <t>(1)</t>
    </r>
  </si>
  <si>
    <r>
      <t>Unspecified mix of HFCs and PFCs</t>
    </r>
    <r>
      <rPr>
        <b/>
        <vertAlign val="superscript"/>
        <sz val="9"/>
        <rFont val="Times New Roman"/>
        <family val="1"/>
      </rPr>
      <t>(1)</t>
    </r>
  </si>
  <si>
    <r>
      <t>SF</t>
    </r>
    <r>
      <rPr>
        <b/>
        <vertAlign val="subscript"/>
        <sz val="9"/>
        <rFont val="Times New Roman"/>
        <family val="1"/>
      </rPr>
      <t>6</t>
    </r>
  </si>
  <si>
    <r>
      <t>NF</t>
    </r>
    <r>
      <rPr>
        <b/>
        <vertAlign val="subscript"/>
        <sz val="9"/>
        <rFont val="Times New Roman"/>
        <family val="1"/>
      </rPr>
      <t>3</t>
    </r>
    <r>
      <rPr>
        <b/>
        <sz val="9"/>
        <rFont val="Times New Roman"/>
        <family val="1"/>
      </rPr>
      <t xml:space="preserve"> </t>
    </r>
  </si>
  <si>
    <r>
      <t>NO</t>
    </r>
    <r>
      <rPr>
        <b/>
        <vertAlign val="subscript"/>
        <sz val="9"/>
        <rFont val="Times New Roman"/>
        <family val="1"/>
      </rPr>
      <t>x</t>
    </r>
  </si>
  <si>
    <r>
      <t>SO</t>
    </r>
    <r>
      <rPr>
        <b/>
        <vertAlign val="subscript"/>
        <sz val="9"/>
        <rFont val="Times New Roman"/>
        <family val="1"/>
      </rPr>
      <t>2</t>
    </r>
  </si>
  <si>
    <r>
      <t>CO</t>
    </r>
    <r>
      <rPr>
        <b/>
        <vertAlign val="subscript"/>
        <sz val="9"/>
        <rFont val="Times New Roman"/>
        <family val="1"/>
      </rPr>
      <t>2</t>
    </r>
    <r>
      <rPr>
        <b/>
        <sz val="9"/>
        <rFont val="Times New Roman"/>
        <family val="1"/>
      </rPr>
      <t xml:space="preserve"> equivalent (kt)</t>
    </r>
  </si>
  <si>
    <t>Total industrial processes</t>
  </si>
  <si>
    <t xml:space="preserve">A.  Mineral industry </t>
  </si>
  <si>
    <t>1.  Cement production</t>
  </si>
  <si>
    <t>2.  Lime production</t>
  </si>
  <si>
    <t>3. Glass production</t>
  </si>
  <si>
    <t>4. Other process uses of carbonates</t>
  </si>
  <si>
    <t xml:space="preserve">B.  Chemical industry </t>
  </si>
  <si>
    <t>1.  Ammonia production</t>
  </si>
  <si>
    <t xml:space="preserve">2.  Nitric acid production </t>
  </si>
  <si>
    <t>3.  Adipic acid production</t>
  </si>
  <si>
    <t>4. Caprolactam, glyoxal and glyoxylic acid production</t>
  </si>
  <si>
    <t>5.  Carbide production</t>
  </si>
  <si>
    <t>6. Titanium dioxide production</t>
  </si>
  <si>
    <t>7. Soda ash production</t>
  </si>
  <si>
    <t>8. Petrochemical and carbon black production</t>
  </si>
  <si>
    <t>9. Fluorochemical production</t>
  </si>
  <si>
    <t>C.  Metal industry</t>
  </si>
  <si>
    <t>1.  Iron and steel production</t>
  </si>
  <si>
    <t>2.  Ferroalloys production</t>
  </si>
  <si>
    <t>3.  Aluminium production</t>
  </si>
  <si>
    <t>4.  Magnesium production</t>
  </si>
  <si>
    <t>5. Lead production</t>
  </si>
  <si>
    <t>6. Zinc production</t>
  </si>
  <si>
    <t>D.  Non-energy products from fuels and solvent use</t>
  </si>
  <si>
    <t>1.  Lubricant use</t>
  </si>
  <si>
    <t>2.  Paraffin wax use</t>
  </si>
  <si>
    <t xml:space="preserve">3.  Other </t>
  </si>
  <si>
    <t>E.  Electronics industry</t>
  </si>
  <si>
    <t>1.  Integrated circuit or semiconductor</t>
  </si>
  <si>
    <t>2.  TFT flat panel display</t>
  </si>
  <si>
    <t>3.  Photovoltaics</t>
  </si>
  <si>
    <t>4.  Heat transfer fluid</t>
  </si>
  <si>
    <r>
      <t>F.  Product uses as substitutes for ODS</t>
    </r>
    <r>
      <rPr>
        <b/>
        <vertAlign val="superscript"/>
        <sz val="9"/>
        <rFont val="Times New Roman"/>
        <family val="1"/>
      </rPr>
      <t>(2)</t>
    </r>
  </si>
  <si>
    <t>1.  Refrigeration and air conditioning</t>
  </si>
  <si>
    <t>2.  Foam blowing agents</t>
  </si>
  <si>
    <t>3.  Fire protection</t>
  </si>
  <si>
    <t>4.  Aerosols</t>
  </si>
  <si>
    <t>5.  Solvents</t>
  </si>
  <si>
    <t>6.  Other applications</t>
  </si>
  <si>
    <t>G.  Other product manufacture and use</t>
  </si>
  <si>
    <t>1.  Electrical equipment</t>
  </si>
  <si>
    <t xml:space="preserve">4.  Other </t>
  </si>
  <si>
    <r>
      <t>H.  Other (as specified in tables 2(I).A-H and 2(II))</t>
    </r>
    <r>
      <rPr>
        <b/>
        <vertAlign val="superscript"/>
        <sz val="9"/>
        <rFont val="Times New Roman"/>
        <family val="1"/>
      </rPr>
      <t>(3)</t>
    </r>
  </si>
  <si>
    <t>Subtotal of industry processes</t>
  </si>
  <si>
    <r>
      <t>TABLE 2(II) SECTORAL REPORT FOR INDUSTRIAL PROCESSES AND PRODUCT USE - EMISSIONS OF HFCs, PFCs, SF</t>
    </r>
    <r>
      <rPr>
        <b/>
        <vertAlign val="subscript"/>
        <sz val="12"/>
        <rFont val="Times New Roman"/>
        <family val="1"/>
      </rPr>
      <t>6</t>
    </r>
    <r>
      <rPr>
        <b/>
        <sz val="12"/>
        <rFont val="Times New Roman"/>
        <family val="1"/>
      </rPr>
      <t xml:space="preserve"> AND NF3</t>
    </r>
  </si>
  <si>
    <t>(Sheet 1 of 1)</t>
  </si>
  <si>
    <t>HFC-23</t>
  </si>
  <si>
    <t>HFC-32</t>
  </si>
  <si>
    <t>HFC-41</t>
  </si>
  <si>
    <t>HFC-43-10mee</t>
  </si>
  <si>
    <t>HFC-125</t>
  </si>
  <si>
    <t>HFC-134</t>
  </si>
  <si>
    <t>HFC-134a</t>
  </si>
  <si>
    <t>HFC-143</t>
  </si>
  <si>
    <t>HFC-143a</t>
  </si>
  <si>
    <t>HFC-152</t>
  </si>
  <si>
    <t>HFC-152a</t>
  </si>
  <si>
    <t>HFC-161</t>
  </si>
  <si>
    <t>HFC-227ea</t>
  </si>
  <si>
    <t>HFC-236cb</t>
  </si>
  <si>
    <t>HFC-236ea</t>
  </si>
  <si>
    <t>HFC-236fa</t>
  </si>
  <si>
    <t>HFC-245ca</t>
  </si>
  <si>
    <t>HFC-245fa</t>
  </si>
  <si>
    <t>HFC-365mfc</t>
  </si>
  <si>
    <r>
      <t>Unspecified mix of HFCs</t>
    </r>
    <r>
      <rPr>
        <b/>
        <vertAlign val="superscript"/>
        <sz val="9"/>
        <rFont val="Times New Roman"/>
        <family val="1"/>
      </rPr>
      <t xml:space="preserve"> (1)</t>
    </r>
  </si>
  <si>
    <t>Total HFCs</t>
  </si>
  <si>
    <r>
      <t>CF</t>
    </r>
    <r>
      <rPr>
        <b/>
        <vertAlign val="subscript"/>
        <sz val="9"/>
        <rFont val="Times New Roman"/>
        <family val="1"/>
      </rPr>
      <t>4</t>
    </r>
  </si>
  <si>
    <r>
      <t>C</t>
    </r>
    <r>
      <rPr>
        <b/>
        <vertAlign val="subscript"/>
        <sz val="9"/>
        <rFont val="Times New Roman"/>
        <family val="1"/>
      </rPr>
      <t>2</t>
    </r>
    <r>
      <rPr>
        <b/>
        <sz val="9"/>
        <rFont val="Times New Roman"/>
        <family val="1"/>
      </rPr>
      <t>F</t>
    </r>
    <r>
      <rPr>
        <b/>
        <vertAlign val="subscript"/>
        <sz val="9"/>
        <rFont val="Times New Roman"/>
        <family val="1"/>
      </rPr>
      <t>6</t>
    </r>
  </si>
  <si>
    <r>
      <t xml:space="preserve">C </t>
    </r>
    <r>
      <rPr>
        <b/>
        <vertAlign val="subscript"/>
        <sz val="9"/>
        <rFont val="Times New Roman"/>
        <family val="1"/>
      </rPr>
      <t>3</t>
    </r>
    <r>
      <rPr>
        <b/>
        <sz val="9"/>
        <rFont val="Times New Roman"/>
        <family val="1"/>
      </rPr>
      <t>F</t>
    </r>
    <r>
      <rPr>
        <b/>
        <vertAlign val="subscript"/>
        <sz val="9"/>
        <rFont val="Times New Roman"/>
        <family val="1"/>
      </rPr>
      <t>8</t>
    </r>
  </si>
  <si>
    <r>
      <t>C</t>
    </r>
    <r>
      <rPr>
        <b/>
        <vertAlign val="subscript"/>
        <sz val="9"/>
        <rFont val="Times New Roman"/>
        <family val="1"/>
      </rPr>
      <t>4</t>
    </r>
    <r>
      <rPr>
        <b/>
        <sz val="9"/>
        <rFont val="Times New Roman"/>
        <family val="1"/>
      </rPr>
      <t>F</t>
    </r>
    <r>
      <rPr>
        <b/>
        <vertAlign val="subscript"/>
        <sz val="9"/>
        <rFont val="Times New Roman"/>
        <family val="1"/>
      </rPr>
      <t>10</t>
    </r>
  </si>
  <si>
    <r>
      <t>c-C</t>
    </r>
    <r>
      <rPr>
        <b/>
        <vertAlign val="subscript"/>
        <sz val="9"/>
        <rFont val="Times New Roman"/>
        <family val="1"/>
      </rPr>
      <t>4</t>
    </r>
    <r>
      <rPr>
        <b/>
        <sz val="9"/>
        <rFont val="Times New Roman"/>
        <family val="1"/>
      </rPr>
      <t>F</t>
    </r>
    <r>
      <rPr>
        <b/>
        <vertAlign val="subscript"/>
        <sz val="9"/>
        <rFont val="Times New Roman"/>
        <family val="1"/>
      </rPr>
      <t>8</t>
    </r>
  </si>
  <si>
    <r>
      <t>C</t>
    </r>
    <r>
      <rPr>
        <b/>
        <vertAlign val="subscript"/>
        <sz val="9"/>
        <rFont val="Times New Roman"/>
        <family val="1"/>
      </rPr>
      <t>5</t>
    </r>
    <r>
      <rPr>
        <b/>
        <sz val="9"/>
        <rFont val="Times New Roman"/>
        <family val="1"/>
      </rPr>
      <t>F</t>
    </r>
    <r>
      <rPr>
        <b/>
        <vertAlign val="subscript"/>
        <sz val="9"/>
        <rFont val="Times New Roman"/>
        <family val="1"/>
      </rPr>
      <t>12</t>
    </r>
  </si>
  <si>
    <r>
      <t>C</t>
    </r>
    <r>
      <rPr>
        <b/>
        <vertAlign val="subscript"/>
        <sz val="9"/>
        <rFont val="Times New Roman"/>
        <family val="1"/>
      </rPr>
      <t>6</t>
    </r>
    <r>
      <rPr>
        <b/>
        <sz val="9"/>
        <rFont val="Times New Roman"/>
        <family val="1"/>
      </rPr>
      <t>F</t>
    </r>
    <r>
      <rPr>
        <b/>
        <vertAlign val="subscript"/>
        <sz val="9"/>
        <rFont val="Times New Roman"/>
        <family val="1"/>
      </rPr>
      <t>14</t>
    </r>
  </si>
  <si>
    <r>
      <t>C</t>
    </r>
    <r>
      <rPr>
        <b/>
        <vertAlign val="subscript"/>
        <sz val="9"/>
        <rFont val="Times New Roman"/>
        <family val="1"/>
      </rPr>
      <t>10</t>
    </r>
    <r>
      <rPr>
        <b/>
        <sz val="9"/>
        <rFont val="Times New Roman"/>
        <family val="1"/>
      </rPr>
      <t>F</t>
    </r>
    <r>
      <rPr>
        <b/>
        <vertAlign val="subscript"/>
        <sz val="9"/>
        <rFont val="Times New Roman"/>
        <family val="1"/>
      </rPr>
      <t>18</t>
    </r>
  </si>
  <si>
    <r>
      <t>c-C</t>
    </r>
    <r>
      <rPr>
        <b/>
        <vertAlign val="subscript"/>
        <sz val="9"/>
        <rFont val="Times New Roman"/>
        <family val="1"/>
      </rPr>
      <t>3</t>
    </r>
    <r>
      <rPr>
        <b/>
        <sz val="9"/>
        <rFont val="Times New Roman"/>
        <family val="1"/>
      </rPr>
      <t>F</t>
    </r>
    <r>
      <rPr>
        <b/>
        <vertAlign val="subscript"/>
        <sz val="9"/>
        <rFont val="Times New Roman"/>
        <family val="1"/>
      </rPr>
      <t>6</t>
    </r>
  </si>
  <si>
    <r>
      <t xml:space="preserve">Unspecified mix of PFCs </t>
    </r>
    <r>
      <rPr>
        <b/>
        <vertAlign val="superscript"/>
        <sz val="9"/>
        <rFont val="Times New Roman"/>
        <family val="1"/>
      </rPr>
      <t>(1)</t>
    </r>
  </si>
  <si>
    <t>Total PFCs</t>
  </si>
  <si>
    <r>
      <t>NF</t>
    </r>
    <r>
      <rPr>
        <b/>
        <vertAlign val="subscript"/>
        <sz val="9"/>
        <rFont val="Times New Roman"/>
        <family val="1"/>
      </rPr>
      <t>3</t>
    </r>
  </si>
  <si>
    <r>
      <t>CO</t>
    </r>
    <r>
      <rPr>
        <b/>
        <vertAlign val="subscript"/>
        <sz val="9"/>
        <rFont val="Times New Roman"/>
        <family val="1"/>
      </rPr>
      <t xml:space="preserve">2 </t>
    </r>
    <r>
      <rPr>
        <b/>
        <sz val="9"/>
        <rFont val="Times New Roman"/>
        <family val="1"/>
      </rPr>
      <t>equivalent (kt)</t>
    </r>
  </si>
  <si>
    <r>
      <t>Total actual emissions of halocarbons (by chemical) and SF</t>
    </r>
    <r>
      <rPr>
        <b/>
        <vertAlign val="subscript"/>
        <sz val="9"/>
        <rFont val="Times New Roman"/>
        <family val="1"/>
      </rPr>
      <t>6</t>
    </r>
  </si>
  <si>
    <t>B.   Chemical industry</t>
  </si>
  <si>
    <t>9. Flurochemical production</t>
  </si>
  <si>
    <t>By-product emissions</t>
  </si>
  <si>
    <t>Fugitive emissions</t>
  </si>
  <si>
    <t>10. Other</t>
  </si>
  <si>
    <t>C.   Metal industry</t>
  </si>
  <si>
    <t>3. Aluminium production</t>
  </si>
  <si>
    <t>4. Magnesium production</t>
  </si>
  <si>
    <t>7. Other</t>
  </si>
  <si>
    <r>
      <t xml:space="preserve">H.   Other </t>
    </r>
    <r>
      <rPr>
        <b/>
        <i/>
        <sz val="9"/>
        <rFont val="Times New Roman"/>
        <family val="1"/>
      </rPr>
      <t>(please specify)</t>
    </r>
  </si>
  <si>
    <t>2.H.3  Other (please specify)</t>
  </si>
  <si>
    <t>.</t>
  </si>
  <si>
    <r>
      <t xml:space="preserve">Total emissions </t>
    </r>
    <r>
      <rPr>
        <b/>
        <vertAlign val="superscript"/>
        <sz val="9"/>
        <rFont val="Times New Roman"/>
        <family val="1"/>
      </rPr>
      <t>(3)</t>
    </r>
    <r>
      <rPr>
        <b/>
        <strike/>
        <vertAlign val="superscript"/>
        <sz val="9"/>
        <color indexed="8"/>
        <rFont val="Times New Roman"/>
        <family val="1"/>
      </rPr>
      <t/>
    </r>
  </si>
  <si>
    <t>B.     Chemical industry</t>
  </si>
  <si>
    <t>C.     Metal production</t>
  </si>
  <si>
    <t>E.     Electronics industry</t>
  </si>
  <si>
    <t>G.    Other product manufacture and use</t>
  </si>
  <si>
    <t xml:space="preserve">H.    Other </t>
  </si>
  <si>
    <t>Subtotal of Industry F-Gas Emissions</t>
  </si>
  <si>
    <t>TABLE 3 SECTORAL REPORT FOR AGRICULTURE</t>
  </si>
  <si>
    <t>(Sheet 1 of 2)</t>
  </si>
  <si>
    <t xml:space="preserve">GREENHOUSE GAS SOURCE AND </t>
  </si>
  <si>
    <t>SINK CATEGORIES</t>
  </si>
  <si>
    <t>3. Total agriculture</t>
  </si>
  <si>
    <t>I. Livestock</t>
  </si>
  <si>
    <t>A. Enteric fermentation</t>
  </si>
  <si>
    <t>Option A:</t>
  </si>
  <si>
    <t>Dairy cattle</t>
  </si>
  <si>
    <t>Non-dairy cattle</t>
  </si>
  <si>
    <t>Option B:</t>
  </si>
  <si>
    <t>Mature dairy cattle</t>
  </si>
  <si>
    <t>Other mature cattle</t>
  </si>
  <si>
    <t>Growing cattle</t>
  </si>
  <si>
    <t>Option C (country-specific):</t>
  </si>
  <si>
    <t>Dairy Cattle</t>
  </si>
  <si>
    <t>Non-Dairy Cattle</t>
  </si>
  <si>
    <t>Steer Stocker</t>
  </si>
  <si>
    <t>Heifer Stocker</t>
  </si>
  <si>
    <t>Beef Cows</t>
  </si>
  <si>
    <t>Dairy Replacements</t>
  </si>
  <si>
    <t>Beef Replacements</t>
  </si>
  <si>
    <t>Steer Feedlot</t>
  </si>
  <si>
    <t>Heifer Feedlot</t>
  </si>
  <si>
    <t>Bulls</t>
  </si>
  <si>
    <t>Dairy Cows</t>
  </si>
  <si>
    <t>2.    Sheep</t>
  </si>
  <si>
    <t>3.    Swine</t>
  </si>
  <si>
    <t>4.    Other livestock</t>
  </si>
  <si>
    <t>Camels</t>
  </si>
  <si>
    <t>Goats</t>
  </si>
  <si>
    <t>Horses</t>
  </si>
  <si>
    <t>Mules and Asses</t>
  </si>
  <si>
    <t>Poultry</t>
  </si>
  <si>
    <t>Other (please specify)</t>
  </si>
  <si>
    <t>Other</t>
  </si>
  <si>
    <t>B.  Manure management</t>
  </si>
  <si>
    <t>C.  Rice cultivation</t>
  </si>
  <si>
    <r>
      <t>D.  Agricultural soils</t>
    </r>
    <r>
      <rPr>
        <b/>
        <vertAlign val="superscript"/>
        <sz val="9"/>
        <rFont val="Times New Roman"/>
        <family val="1"/>
      </rPr>
      <t>(2) (3) (4)</t>
    </r>
  </si>
  <si>
    <t>E.  Prescribed burning of savannas</t>
  </si>
  <si>
    <t>F.  Field burning of agricultural residues</t>
  </si>
  <si>
    <t>G.  Liming</t>
  </si>
  <si>
    <t>H.  Urea application</t>
  </si>
  <si>
    <t>I.  Other carbon-containing fertilizers</t>
  </si>
  <si>
    <r>
      <t>J.  Other</t>
    </r>
    <r>
      <rPr>
        <b/>
        <i/>
        <sz val="9"/>
        <rFont val="Times New Roman"/>
        <family val="1"/>
      </rPr>
      <t xml:space="preserve"> (please specify)</t>
    </r>
  </si>
  <si>
    <t>Subtotal of Agriculture Emissions</t>
  </si>
  <si>
    <t>TABLE 4 SECTORAL REPORT FOR LAND USE, LAND-USE CHANGE AND FORESTRY</t>
  </si>
  <si>
    <r>
      <t>Net CO</t>
    </r>
    <r>
      <rPr>
        <b/>
        <vertAlign val="subscript"/>
        <sz val="9"/>
        <rFont val="Times New Roman"/>
        <family val="1"/>
      </rPr>
      <t>2</t>
    </r>
    <r>
      <rPr>
        <b/>
        <sz val="9"/>
        <rFont val="Times New Roman"/>
        <family val="1"/>
      </rPr>
      <t xml:space="preserve"> emissions/removals</t>
    </r>
    <r>
      <rPr>
        <b/>
        <vertAlign val="superscript"/>
        <sz val="9"/>
        <rFont val="Times New Roman"/>
        <family val="1"/>
      </rPr>
      <t>(1), (2)</t>
    </r>
  </si>
  <si>
    <r>
      <t>CH</t>
    </r>
    <r>
      <rPr>
        <b/>
        <vertAlign val="subscript"/>
        <sz val="9"/>
        <rFont val="Times New Roman"/>
        <family val="1"/>
      </rPr>
      <t>4</t>
    </r>
    <r>
      <rPr>
        <b/>
        <vertAlign val="superscript"/>
        <sz val="9"/>
        <rFont val="Times New Roman"/>
        <family val="1"/>
      </rPr>
      <t>(2)</t>
    </r>
  </si>
  <si>
    <r>
      <t>N</t>
    </r>
    <r>
      <rPr>
        <b/>
        <vertAlign val="subscript"/>
        <sz val="9"/>
        <rFont val="Times New Roman"/>
        <family val="1"/>
      </rPr>
      <t>2</t>
    </r>
    <r>
      <rPr>
        <b/>
        <sz val="9"/>
        <rFont val="Times New Roman"/>
        <family val="1"/>
      </rPr>
      <t>O</t>
    </r>
    <r>
      <rPr>
        <b/>
        <vertAlign val="superscript"/>
        <sz val="9"/>
        <rFont val="Times New Roman"/>
        <family val="1"/>
      </rPr>
      <t>(2)</t>
    </r>
  </si>
  <si>
    <t>4. Total LULUCF</t>
  </si>
  <si>
    <t>A. Forest land</t>
  </si>
  <si>
    <t>1. Forest land remaining forest land</t>
  </si>
  <si>
    <t>2. Land converted to forest land</t>
  </si>
  <si>
    <t>B. Cropland</t>
  </si>
  <si>
    <t>1. Cropland remaining cropland</t>
  </si>
  <si>
    <t>2. Land converted to cropland</t>
  </si>
  <si>
    <t>C. Grassland</t>
  </si>
  <si>
    <t>1. Grassland remaining grassland</t>
  </si>
  <si>
    <t>2. Land converted to grassland</t>
  </si>
  <si>
    <r>
      <t>D. Wetlands</t>
    </r>
    <r>
      <rPr>
        <b/>
        <vertAlign val="superscript"/>
        <sz val="9"/>
        <rFont val="Times New Roman"/>
        <family val="1"/>
      </rPr>
      <t>(3)</t>
    </r>
  </si>
  <si>
    <r>
      <t>1. Wetlands remaining wetlands</t>
    </r>
    <r>
      <rPr>
        <strike/>
        <sz val="9"/>
        <rFont val="Times New Roman"/>
        <family val="1"/>
      </rPr>
      <t/>
    </r>
  </si>
  <si>
    <t>2. Land converted to wetlands</t>
  </si>
  <si>
    <t>E. Settlements</t>
  </si>
  <si>
    <r>
      <t>1. Settlements remaining settlements</t>
    </r>
    <r>
      <rPr>
        <strike/>
        <sz val="9"/>
        <rFont val="Times New Roman"/>
        <family val="1"/>
      </rPr>
      <t/>
    </r>
  </si>
  <si>
    <t>2. Land converted to settlements</t>
  </si>
  <si>
    <r>
      <t xml:space="preserve">F. Other land </t>
    </r>
    <r>
      <rPr>
        <b/>
        <vertAlign val="superscript"/>
        <sz val="9"/>
        <rFont val="Times New Roman"/>
        <family val="1"/>
      </rPr>
      <t>(4)</t>
    </r>
  </si>
  <si>
    <r>
      <t>1. Other land remaining other land</t>
    </r>
    <r>
      <rPr>
        <strike/>
        <sz val="9"/>
        <rFont val="Times New Roman"/>
        <family val="1"/>
      </rPr>
      <t/>
    </r>
  </si>
  <si>
    <t>2. Land converted to other land</t>
  </si>
  <si>
    <r>
      <t xml:space="preserve">G. Harvested wood products </t>
    </r>
    <r>
      <rPr>
        <b/>
        <vertAlign val="superscript"/>
        <sz val="9"/>
        <rFont val="Times New Roman"/>
        <family val="1"/>
      </rPr>
      <t>(5)</t>
    </r>
  </si>
  <si>
    <r>
      <t xml:space="preserve">H. Other </t>
    </r>
    <r>
      <rPr>
        <b/>
        <i/>
        <sz val="9"/>
        <rFont val="Times New Roman"/>
        <family val="1"/>
      </rPr>
      <t>(please specify)</t>
    </r>
  </si>
  <si>
    <t>Settlements Remaining Settlements</t>
  </si>
  <si>
    <t>Subtotal for LULUCF</t>
  </si>
  <si>
    <t>TABLE 5 SECTORAL REPORT FOR WASTE</t>
  </si>
  <si>
    <t>GREENHOUSE GAS SOURCE AND  SINK CATEGORIES</t>
  </si>
  <si>
    <r>
      <t>CO</t>
    </r>
    <r>
      <rPr>
        <b/>
        <vertAlign val="subscript"/>
        <sz val="9"/>
        <rFont val="Times New Roman"/>
        <family val="1"/>
      </rPr>
      <t>2</t>
    </r>
    <r>
      <rPr>
        <b/>
        <vertAlign val="superscript"/>
        <sz val="9"/>
        <rFont val="Times New Roman"/>
        <family val="1"/>
      </rPr>
      <t>(1)</t>
    </r>
  </si>
  <si>
    <t xml:space="preserve">Total waste </t>
  </si>
  <si>
    <t>NO,NE,IE,NA</t>
  </si>
  <si>
    <t>A.  Solid waste disposal</t>
  </si>
  <si>
    <t>1.  Managed waste disposal sites</t>
  </si>
  <si>
    <t>2.  Unmanaged waste disposal sites</t>
  </si>
  <si>
    <t>3.  Uncategorized waste disposal sites</t>
  </si>
  <si>
    <t>B.  Biological treatment of solid waste</t>
  </si>
  <si>
    <t>1. Composting</t>
  </si>
  <si>
    <t>2. Anaerobic digestion at biogas facilities</t>
  </si>
  <si>
    <t>C.  Incineration and open burning of waste</t>
  </si>
  <si>
    <t>1.  Waste incineration</t>
  </si>
  <si>
    <t>2.  Open burning of waste</t>
  </si>
  <si>
    <t>D.  Wastewater treatment and discharge</t>
  </si>
  <si>
    <t>1.  Domestic wastewater</t>
  </si>
  <si>
    <t>2.  Industrial wastewater</t>
  </si>
  <si>
    <r>
      <t>Memo item:</t>
    </r>
    <r>
      <rPr>
        <b/>
        <vertAlign val="superscript"/>
        <sz val="9"/>
        <rFont val="Times New Roman"/>
        <family val="1"/>
      </rPr>
      <t>(2)</t>
    </r>
  </si>
  <si>
    <t>Long-term storage of C in waste disposal sites</t>
  </si>
  <si>
    <t xml:space="preserve">Annual change in total long-term C storage </t>
  </si>
  <si>
    <t>Subtotal for Waste</t>
  </si>
  <si>
    <t>Subtotals, Main GHGs (kt)</t>
  </si>
  <si>
    <r>
      <t>CO</t>
    </r>
    <r>
      <rPr>
        <b/>
        <vertAlign val="subscript"/>
        <sz val="11"/>
        <rFont val="Calibri"/>
        <family val="2"/>
        <scheme val="minor"/>
      </rPr>
      <t>2</t>
    </r>
  </si>
  <si>
    <r>
      <t>CH</t>
    </r>
    <r>
      <rPr>
        <b/>
        <vertAlign val="subscript"/>
        <sz val="11"/>
        <rFont val="Calibri"/>
        <family val="2"/>
        <scheme val="minor"/>
      </rPr>
      <t>4</t>
    </r>
  </si>
  <si>
    <r>
      <t>N</t>
    </r>
    <r>
      <rPr>
        <b/>
        <vertAlign val="subscript"/>
        <sz val="11"/>
        <rFont val="Calibri"/>
        <family val="2"/>
        <scheme val="minor"/>
      </rPr>
      <t>2</t>
    </r>
    <r>
      <rPr>
        <b/>
        <sz val="11"/>
        <rFont val="Calibri"/>
        <family val="2"/>
        <scheme val="minor"/>
      </rPr>
      <t>O</t>
    </r>
  </si>
  <si>
    <r>
      <t>NO</t>
    </r>
    <r>
      <rPr>
        <b/>
        <vertAlign val="subscript"/>
        <sz val="11"/>
        <rFont val="Calibri"/>
        <family val="2"/>
        <scheme val="minor"/>
      </rPr>
      <t>X</t>
    </r>
  </si>
  <si>
    <r>
      <t>SO</t>
    </r>
    <r>
      <rPr>
        <b/>
        <vertAlign val="subscript"/>
        <sz val="11"/>
        <rFont val="Calibri"/>
        <family val="2"/>
        <scheme val="minor"/>
      </rPr>
      <t>2</t>
    </r>
    <r>
      <rPr>
        <b/>
        <sz val="11"/>
        <rFont val="Calibri"/>
        <family val="2"/>
        <scheme val="minor"/>
      </rPr>
      <t xml:space="preserve">        </t>
    </r>
  </si>
  <si>
    <t xml:space="preserve">  Energy</t>
  </si>
  <si>
    <t xml:space="preserve">  Transportation Biomass</t>
  </si>
  <si>
    <t xml:space="preserve">  Industry Processes</t>
  </si>
  <si>
    <t xml:space="preserve">  Agriculture</t>
  </si>
  <si>
    <t xml:space="preserve">  LULUCF</t>
  </si>
  <si>
    <t xml:space="preserve">  Waste</t>
  </si>
  <si>
    <t>TOTAL</t>
  </si>
  <si>
    <t>Subtotals, F-Gases</t>
  </si>
  <si>
    <t>Unspecified mix of HFCs (1)</t>
  </si>
  <si>
    <t>CF4</t>
  </si>
  <si>
    <t>C2F6</t>
  </si>
  <si>
    <t>C3F8</t>
  </si>
  <si>
    <t>C4F10</t>
  </si>
  <si>
    <t>c-C4F8</t>
  </si>
  <si>
    <t>C5F12</t>
  </si>
  <si>
    <t>C6F14</t>
  </si>
  <si>
    <t>C10F18</t>
  </si>
  <si>
    <t>c-C3F6</t>
  </si>
  <si>
    <t>Unspecified mix of PFCs (1)</t>
  </si>
  <si>
    <t>Unspecified mix of HFCs and PFCs(1)</t>
  </si>
  <si>
    <t>SF6</t>
  </si>
  <si>
    <t>NF3</t>
  </si>
  <si>
    <t>All Industries, t</t>
  </si>
  <si>
    <t>All Industries, kt CO2e</t>
  </si>
  <si>
    <t>F-gases</t>
  </si>
  <si>
    <t>Total Emissions</t>
  </si>
  <si>
    <t>TOTAL 2005 US EMISSIONS, MMT CO2e</t>
  </si>
  <si>
    <r>
      <rPr>
        <b/>
        <sz val="12"/>
        <color rgb="FF18305C"/>
        <rFont val="Arial Narrow"/>
        <family val="2"/>
      </rPr>
      <t>Appendix 8.A: Lifetimes, Radiative Efficiencies and Metric Values</t>
    </r>
  </si>
  <si>
    <r>
      <rPr>
        <b/>
        <sz val="8"/>
        <color rgb="FF18305C"/>
        <rFont val="Arial Narrow"/>
        <family val="2"/>
      </rPr>
      <t>Table</t>
    </r>
    <r>
      <rPr>
        <b/>
        <sz val="8"/>
        <color rgb="FF18305C"/>
        <rFont val="Calibri"/>
        <family val="2"/>
      </rPr>
      <t xml:space="preserve"> 8.A.1 | </t>
    </r>
    <r>
      <rPr>
        <sz val="8"/>
        <color rgb="FF231F20"/>
        <rFont val="Calibri"/>
        <family val="2"/>
      </rPr>
      <t>Radiative efficiencies (REs), lifetimes/adjustment times, AGWP and GWP values for 20 and 100 years, and AGTP and GTP values for 20, 50 and 100 years. Climate–carbon feedbacks are included for CO</t>
    </r>
    <r>
      <rPr>
        <sz val="5"/>
        <color rgb="FF231F20"/>
        <rFont val="Calibri"/>
        <family val="2"/>
      </rPr>
      <t xml:space="preserve">2 </t>
    </r>
    <r>
      <rPr>
        <sz val="8"/>
        <color rgb="FF231F20"/>
        <rFont val="Calibri"/>
        <family val="2"/>
      </rPr>
      <t>while no climate</t>
    </r>
  </si>
  <si>
    <r>
      <rPr>
        <sz val="8"/>
        <color rgb="FF231F20"/>
        <rFont val="Calibri"/>
        <family val="2"/>
      </rPr>
      <t>feedbacks are included for the other components (see discussion in Sections 8.7.1.4 and 8.7.2.1, Supplementary Material and notes below the table; Supplementary Material Table 8.SM.16 gives analogous values including climate–carbon feedbacks for non-CO</t>
    </r>
    <r>
      <rPr>
        <sz val="5"/>
        <color rgb="FF231F20"/>
        <rFont val="Calibri"/>
        <family val="2"/>
      </rPr>
      <t xml:space="preserve">2 </t>
    </r>
    <r>
      <rPr>
        <sz val="8"/>
        <color rgb="FF231F20"/>
        <rFont val="Calibri"/>
        <family val="2"/>
      </rPr>
      <t>emissions). For a complete list of chemical names and CAS numbers, and for accurate replications of metric values, see Supplementary Material Section 8.SM.13 and references therein.</t>
    </r>
  </si>
  <si>
    <r>
      <rPr>
        <b/>
        <sz val="8"/>
        <color rgb="FF231F20"/>
        <rFont val="Arial Narrow"/>
        <family val="2"/>
      </rPr>
      <t>Acronym, Common Name or Chemi- cal Name</t>
    </r>
  </si>
  <si>
    <r>
      <rPr>
        <b/>
        <sz val="8"/>
        <color rgb="FF231F20"/>
        <rFont val="Arial Narrow"/>
        <family val="2"/>
      </rPr>
      <t>Chemical Formula</t>
    </r>
  </si>
  <si>
    <r>
      <rPr>
        <sz val="8"/>
        <color rgb="FF231F20"/>
        <rFont val="Calibri"/>
        <family val="2"/>
      </rPr>
      <t>Lifetime (Years)</t>
    </r>
  </si>
  <si>
    <r>
      <rPr>
        <sz val="8"/>
        <color rgb="FF231F20"/>
        <rFont val="Calibri"/>
        <family val="2"/>
      </rPr>
      <t>Radiative Efficiency (W m</t>
    </r>
    <r>
      <rPr>
        <sz val="5"/>
        <color rgb="FF231F20"/>
        <rFont val="Calibri"/>
        <family val="2"/>
      </rPr>
      <t xml:space="preserve">–2
</t>
    </r>
    <r>
      <rPr>
        <sz val="8"/>
        <color rgb="FF231F20"/>
        <rFont val="Calibri"/>
        <family val="2"/>
      </rPr>
      <t>ppb</t>
    </r>
    <r>
      <rPr>
        <sz val="5"/>
        <color rgb="FF231F20"/>
        <rFont val="Calibri"/>
        <family val="2"/>
      </rPr>
      <t>–1</t>
    </r>
    <r>
      <rPr>
        <sz val="8"/>
        <color rgb="FF231F20"/>
        <rFont val="Calibri"/>
        <family val="2"/>
      </rPr>
      <t>)</t>
    </r>
  </si>
  <si>
    <r>
      <rPr>
        <sz val="8"/>
        <color rgb="FF231F20"/>
        <rFont val="Calibri"/>
        <family val="2"/>
      </rPr>
      <t xml:space="preserve">AGWP
</t>
    </r>
    <r>
      <rPr>
        <sz val="8"/>
        <color rgb="FF231F20"/>
        <rFont val="Calibri"/>
        <family val="2"/>
      </rPr>
      <t>20-year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</si>
  <si>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20-year</t>
    </r>
  </si>
  <si>
    <r>
      <rPr>
        <sz val="8"/>
        <color rgb="FF231F20"/>
        <rFont val="Calibri"/>
        <family val="2"/>
      </rPr>
      <t xml:space="preserve">AGWP
</t>
    </r>
    <r>
      <rPr>
        <sz val="8"/>
        <color rgb="FF231F20"/>
        <rFont val="Calibri"/>
        <family val="2"/>
      </rPr>
      <t>100-year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</si>
  <si>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100-year</t>
    </r>
  </si>
  <si>
    <r>
      <rPr>
        <sz val="8"/>
        <color rgb="FF231F20"/>
        <rFont val="Calibri"/>
        <family val="2"/>
      </rPr>
      <t xml:space="preserve">AGTP
</t>
    </r>
    <r>
      <rPr>
        <sz val="8"/>
        <color rgb="FF231F20"/>
        <rFont val="Calibri"/>
        <family val="2"/>
      </rPr>
      <t>20-year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</si>
  <si>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20-year</t>
    </r>
  </si>
  <si>
    <r>
      <rPr>
        <sz val="8"/>
        <color rgb="FF231F20"/>
        <rFont val="Calibri"/>
        <family val="2"/>
      </rPr>
      <t xml:space="preserve">AGTP
</t>
    </r>
    <r>
      <rPr>
        <sz val="8"/>
        <color rgb="FF231F20"/>
        <rFont val="Calibri"/>
        <family val="2"/>
      </rPr>
      <t>50-year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</si>
  <si>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50-year</t>
    </r>
  </si>
  <si>
    <r>
      <rPr>
        <sz val="8"/>
        <color rgb="FF231F20"/>
        <rFont val="Calibri"/>
        <family val="2"/>
      </rPr>
      <t xml:space="preserve">AGTP
</t>
    </r>
    <r>
      <rPr>
        <sz val="8"/>
        <color rgb="FF231F20"/>
        <rFont val="Calibri"/>
        <family val="2"/>
      </rPr>
      <t>100-year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</si>
  <si>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100-year</t>
    </r>
  </si>
  <si>
    <r>
      <rPr>
        <sz val="7"/>
        <color rgb="FF231F20"/>
        <rFont val="Calibri"/>
        <family val="2"/>
      </rPr>
      <t>Carbon dioxide</t>
    </r>
  </si>
  <si>
    <r>
      <rPr>
        <sz val="7"/>
        <color rgb="FF231F20"/>
        <rFont val="Calibri"/>
        <family val="2"/>
      </rPr>
      <t>CO</t>
    </r>
    <r>
      <rPr>
        <sz val="4"/>
        <color rgb="FF231F20"/>
        <rFont val="Calibri"/>
        <family val="2"/>
      </rPr>
      <t>2</t>
    </r>
  </si>
  <si>
    <r>
      <rPr>
        <sz val="7"/>
        <color rgb="FF231F20"/>
        <rFont val="Calibri"/>
        <family val="2"/>
      </rPr>
      <t>see*</t>
    </r>
  </si>
  <si>
    <r>
      <rPr>
        <sz val="7"/>
        <color rgb="FF231F20"/>
        <rFont val="Calibri"/>
        <family val="2"/>
      </rPr>
      <t>1.37e-5</t>
    </r>
  </si>
  <si>
    <r>
      <rPr>
        <sz val="7"/>
        <color rgb="FF231F20"/>
        <rFont val="Calibri"/>
        <family val="2"/>
      </rPr>
      <t>2.49e-14</t>
    </r>
  </si>
  <si>
    <r>
      <rPr>
        <sz val="7"/>
        <color rgb="FF231F20"/>
        <rFont val="Calibri"/>
        <family val="2"/>
      </rPr>
      <t>9.17e-14</t>
    </r>
  </si>
  <si>
    <r>
      <rPr>
        <sz val="7"/>
        <color rgb="FF231F20"/>
        <rFont val="Calibri"/>
        <family val="2"/>
      </rPr>
      <t>6.84e-16</t>
    </r>
  </si>
  <si>
    <r>
      <rPr>
        <sz val="7"/>
        <color rgb="FF231F20"/>
        <rFont val="Calibri"/>
        <family val="2"/>
      </rPr>
      <t>6.17e-16</t>
    </r>
  </si>
  <si>
    <r>
      <rPr>
        <sz val="7"/>
        <color rgb="FF231F20"/>
        <rFont val="Calibri"/>
        <family val="2"/>
      </rPr>
      <t>5.47e-16</t>
    </r>
  </si>
  <si>
    <r>
      <rPr>
        <sz val="7"/>
        <color rgb="FF231F20"/>
        <rFont val="Calibri"/>
        <family val="2"/>
      </rPr>
      <t>Methane</t>
    </r>
  </si>
  <si>
    <r>
      <rPr>
        <sz val="7"/>
        <color rgb="FF231F20"/>
        <rFont val="Calibri"/>
        <family val="2"/>
      </rPr>
      <t>CH</t>
    </r>
    <r>
      <rPr>
        <sz val="4"/>
        <color rgb="FF231F20"/>
        <rFont val="Calibri"/>
        <family val="2"/>
      </rPr>
      <t>4</t>
    </r>
  </si>
  <si>
    <r>
      <rPr>
        <sz val="7"/>
        <color rgb="FF231F20"/>
        <rFont val="Calibri"/>
        <family val="2"/>
      </rPr>
      <t>12.4</t>
    </r>
    <r>
      <rPr>
        <sz val="4"/>
        <color rgb="FF231F20"/>
        <rFont val="Calibri"/>
        <family val="2"/>
      </rPr>
      <t>†</t>
    </r>
  </si>
  <si>
    <r>
      <rPr>
        <sz val="7"/>
        <color rgb="FF231F20"/>
        <rFont val="Calibri"/>
        <family val="2"/>
      </rPr>
      <t>3.63e-4</t>
    </r>
  </si>
  <si>
    <r>
      <rPr>
        <sz val="7"/>
        <color rgb="FF231F20"/>
        <rFont val="Calibri"/>
        <family val="2"/>
      </rPr>
      <t>2.09e-12</t>
    </r>
  </si>
  <si>
    <r>
      <rPr>
        <sz val="7"/>
        <color rgb="FF231F20"/>
        <rFont val="Calibri"/>
        <family val="2"/>
      </rPr>
      <t>2.61e-12</t>
    </r>
  </si>
  <si>
    <r>
      <rPr>
        <sz val="7"/>
        <color rgb="FF231F20"/>
        <rFont val="Calibri"/>
        <family val="2"/>
      </rPr>
      <t>4.62e-14</t>
    </r>
  </si>
  <si>
    <r>
      <rPr>
        <sz val="7"/>
        <color rgb="FF231F20"/>
        <rFont val="Calibri"/>
        <family val="2"/>
      </rPr>
      <t>8.69e-15</t>
    </r>
  </si>
  <si>
    <r>
      <rPr>
        <sz val="7"/>
        <color rgb="FF231F20"/>
        <rFont val="Calibri"/>
        <family val="2"/>
      </rPr>
      <t>2.34e-15</t>
    </r>
  </si>
  <si>
    <r>
      <rPr>
        <sz val="7"/>
        <color rgb="FF231F20"/>
        <rFont val="Calibri"/>
        <family val="2"/>
      </rPr>
      <t>Fossil methane‡</t>
    </r>
  </si>
  <si>
    <r>
      <rPr>
        <sz val="7"/>
        <color rgb="FF231F20"/>
        <rFont val="Calibri"/>
        <family val="2"/>
      </rPr>
      <t>2.11e-12</t>
    </r>
  </si>
  <si>
    <r>
      <rPr>
        <sz val="7"/>
        <color rgb="FF231F20"/>
        <rFont val="Calibri"/>
        <family val="2"/>
      </rPr>
      <t>2.73e-12</t>
    </r>
  </si>
  <si>
    <r>
      <rPr>
        <sz val="7"/>
        <color rgb="FF231F20"/>
        <rFont val="Calibri"/>
        <family val="2"/>
      </rPr>
      <t>4.68e-14</t>
    </r>
  </si>
  <si>
    <r>
      <rPr>
        <sz val="7"/>
        <color rgb="FF231F20"/>
        <rFont val="Calibri"/>
        <family val="2"/>
      </rPr>
      <t>9.55e-15</t>
    </r>
  </si>
  <si>
    <r>
      <rPr>
        <sz val="7"/>
        <color rgb="FF231F20"/>
        <rFont val="Calibri"/>
        <family val="2"/>
      </rPr>
      <t>3.11e-15</t>
    </r>
  </si>
  <si>
    <r>
      <rPr>
        <sz val="7"/>
        <color rgb="FF231F20"/>
        <rFont val="Calibri"/>
        <family val="2"/>
      </rPr>
      <t>Nitrous Oxide</t>
    </r>
  </si>
  <si>
    <r>
      <rPr>
        <sz val="7"/>
        <color rgb="FF231F20"/>
        <rFont val="Calibri"/>
        <family val="2"/>
      </rPr>
      <t>N</t>
    </r>
    <r>
      <rPr>
        <sz val="4"/>
        <color rgb="FF231F20"/>
        <rFont val="Calibri"/>
        <family val="2"/>
      </rPr>
      <t>2</t>
    </r>
    <r>
      <rPr>
        <sz val="7"/>
        <color rgb="FF231F20"/>
        <rFont val="Calibri"/>
        <family val="2"/>
      </rPr>
      <t>O</t>
    </r>
  </si>
  <si>
    <r>
      <rPr>
        <sz val="7"/>
        <color rgb="FF231F20"/>
        <rFont val="Calibri"/>
        <family val="2"/>
      </rPr>
      <t>121</t>
    </r>
    <r>
      <rPr>
        <sz val="4"/>
        <color rgb="FF231F20"/>
        <rFont val="Calibri"/>
        <family val="2"/>
      </rPr>
      <t>†</t>
    </r>
  </si>
  <si>
    <r>
      <rPr>
        <sz val="7"/>
        <color rgb="FF231F20"/>
        <rFont val="Calibri"/>
        <family val="2"/>
      </rPr>
      <t>3.00e-3</t>
    </r>
  </si>
  <si>
    <r>
      <rPr>
        <sz val="7"/>
        <color rgb="FF231F20"/>
        <rFont val="Calibri"/>
        <family val="2"/>
      </rPr>
      <t>6.58e-12</t>
    </r>
  </si>
  <si>
    <r>
      <rPr>
        <sz val="7"/>
        <color rgb="FF231F20"/>
        <rFont val="Calibri"/>
        <family val="2"/>
      </rPr>
      <t>2.43e-11</t>
    </r>
  </si>
  <si>
    <r>
      <rPr>
        <sz val="7"/>
        <color rgb="FF231F20"/>
        <rFont val="Calibri"/>
        <family val="2"/>
      </rPr>
      <t>1.89e-13</t>
    </r>
  </si>
  <si>
    <r>
      <rPr>
        <sz val="7"/>
        <color rgb="FF231F20"/>
        <rFont val="Calibri"/>
        <family val="2"/>
      </rPr>
      <t>1.74e-13</t>
    </r>
  </si>
  <si>
    <r>
      <rPr>
        <sz val="7"/>
        <color rgb="FF231F20"/>
        <rFont val="Calibri"/>
        <family val="2"/>
      </rPr>
      <t>1.28e-13</t>
    </r>
  </si>
  <si>
    <r>
      <rPr>
        <sz val="7"/>
        <color rgb="FF231F20"/>
        <rFont val="Calibri"/>
        <family val="2"/>
      </rPr>
      <t>CFC-11</t>
    </r>
  </si>
  <si>
    <r>
      <rPr>
        <sz val="7"/>
        <color rgb="FF231F20"/>
        <rFont val="Calibri"/>
        <family val="2"/>
      </rPr>
      <t>CCl</t>
    </r>
    <r>
      <rPr>
        <sz val="4"/>
        <color rgb="FF231F20"/>
        <rFont val="Calibri"/>
        <family val="2"/>
      </rPr>
      <t>3</t>
    </r>
    <r>
      <rPr>
        <sz val="7"/>
        <color rgb="FF231F20"/>
        <rFont val="Calibri"/>
        <family val="2"/>
      </rPr>
      <t>F</t>
    </r>
  </si>
  <si>
    <r>
      <rPr>
        <sz val="7"/>
        <color rgb="FF231F20"/>
        <rFont val="Calibri"/>
        <family val="2"/>
      </rPr>
      <t>1.72e-10</t>
    </r>
  </si>
  <si>
    <r>
      <rPr>
        <sz val="7"/>
        <color rgb="FF231F20"/>
        <rFont val="Calibri"/>
        <family val="2"/>
      </rPr>
      <t>4.28e-10</t>
    </r>
  </si>
  <si>
    <r>
      <rPr>
        <sz val="7"/>
        <color rgb="FF231F20"/>
        <rFont val="Calibri"/>
        <family val="2"/>
      </rPr>
      <t>4.71e-12</t>
    </r>
  </si>
  <si>
    <r>
      <rPr>
        <sz val="7"/>
        <color rgb="FF231F20"/>
        <rFont val="Calibri"/>
        <family val="2"/>
      </rPr>
      <t>3.01e-12</t>
    </r>
  </si>
  <si>
    <r>
      <rPr>
        <sz val="7"/>
        <color rgb="FF231F20"/>
        <rFont val="Calibri"/>
        <family val="2"/>
      </rPr>
      <t>1.28e-12</t>
    </r>
  </si>
  <si>
    <r>
      <rPr>
        <sz val="7"/>
        <color rgb="FF231F20"/>
        <rFont val="Calibri"/>
        <family val="2"/>
      </rPr>
      <t>CFC-12</t>
    </r>
  </si>
  <si>
    <r>
      <rPr>
        <sz val="7"/>
        <color rgb="FF231F20"/>
        <rFont val="Calibri"/>
        <family val="2"/>
      </rPr>
      <t>CCl</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</si>
  <si>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2.69e-10</t>
    </r>
  </si>
  <si>
    <r>
      <rPr>
        <sz val="7"/>
        <color rgb="FF231F20"/>
        <rFont val="Calibri"/>
        <family val="2"/>
      </rPr>
      <t>9.39e-10</t>
    </r>
  </si>
  <si>
    <r>
      <rPr>
        <sz val="7"/>
        <color rgb="FF231F20"/>
        <rFont val="Calibri"/>
        <family val="2"/>
      </rPr>
      <t>7.71e-12</t>
    </r>
  </si>
  <si>
    <r>
      <rPr>
        <sz val="7"/>
        <color rgb="FF231F20"/>
        <rFont val="Calibri"/>
        <family val="2"/>
      </rPr>
      <t>6.75e-12</t>
    </r>
  </si>
  <si>
    <r>
      <rPr>
        <sz val="7"/>
        <color rgb="FF231F20"/>
        <rFont val="Calibri"/>
        <family val="2"/>
      </rPr>
      <t>4.62e-12</t>
    </r>
  </si>
  <si>
    <r>
      <rPr>
        <sz val="7"/>
        <color rgb="FF231F20"/>
        <rFont val="Calibri"/>
        <family val="2"/>
      </rPr>
      <t>CFC-13</t>
    </r>
  </si>
  <si>
    <r>
      <rPr>
        <sz val="7"/>
        <color rgb="FF231F20"/>
        <rFont val="Calibri"/>
        <family val="2"/>
      </rPr>
      <t>CClF</t>
    </r>
    <r>
      <rPr>
        <sz val="4"/>
        <color rgb="FF231F20"/>
        <rFont val="Calibri"/>
        <family val="2"/>
      </rPr>
      <t>3</t>
    </r>
  </si>
  <si>
    <r>
      <rPr>
        <sz val="7"/>
        <color rgb="FF231F20"/>
        <rFont val="Calibri"/>
        <family val="2"/>
      </rPr>
      <t>2.71e-10</t>
    </r>
  </si>
  <si>
    <r>
      <rPr>
        <sz val="7"/>
        <color rgb="FF231F20"/>
        <rFont val="Calibri"/>
        <family val="2"/>
      </rPr>
      <t>1.27e-09</t>
    </r>
  </si>
  <si>
    <r>
      <rPr>
        <sz val="7"/>
        <color rgb="FF231F20"/>
        <rFont val="Calibri"/>
        <family val="2"/>
      </rPr>
      <t>7.99e-12</t>
    </r>
  </si>
  <si>
    <r>
      <rPr>
        <sz val="7"/>
        <color rgb="FF231F20"/>
        <rFont val="Calibri"/>
        <family val="2"/>
      </rPr>
      <t>8.77e-12</t>
    </r>
  </si>
  <si>
    <r>
      <rPr>
        <sz val="7"/>
        <color rgb="FF231F20"/>
        <rFont val="Calibri"/>
        <family val="2"/>
      </rPr>
      <t>8.71e-12</t>
    </r>
  </si>
  <si>
    <r>
      <rPr>
        <sz val="7"/>
        <color rgb="FF231F20"/>
        <rFont val="Calibri"/>
        <family val="2"/>
      </rPr>
      <t>CFC-113</t>
    </r>
  </si>
  <si>
    <r>
      <rPr>
        <sz val="7"/>
        <color rgb="FF231F20"/>
        <rFont val="Calibri"/>
        <family val="2"/>
      </rPr>
      <t>CCl</t>
    </r>
    <r>
      <rPr>
        <sz val="4"/>
        <color rgb="FF231F20"/>
        <rFont val="Calibri"/>
        <family val="2"/>
      </rPr>
      <t>2</t>
    </r>
    <r>
      <rPr>
        <sz val="7"/>
        <color rgb="FF231F20"/>
        <rFont val="Calibri"/>
        <family val="2"/>
      </rPr>
      <t>FCClF</t>
    </r>
    <r>
      <rPr>
        <sz val="4"/>
        <color rgb="FF231F20"/>
        <rFont val="Calibri"/>
        <family val="2"/>
      </rPr>
      <t>2</t>
    </r>
  </si>
  <si>
    <r>
      <rPr>
        <sz val="7"/>
        <color rgb="FF231F20"/>
        <rFont val="Calibri"/>
        <family val="2"/>
      </rPr>
      <t>1.62e-10</t>
    </r>
  </si>
  <si>
    <r>
      <rPr>
        <sz val="7"/>
        <color rgb="FF231F20"/>
        <rFont val="Calibri"/>
        <family val="2"/>
      </rPr>
      <t>5.34e-10</t>
    </r>
  </si>
  <si>
    <r>
      <rPr>
        <sz val="7"/>
        <color rgb="FF231F20"/>
        <rFont val="Calibri"/>
        <family val="2"/>
      </rPr>
      <t>4.60e-12</t>
    </r>
  </si>
  <si>
    <r>
      <rPr>
        <sz val="7"/>
        <color rgb="FF231F20"/>
        <rFont val="Calibri"/>
        <family val="2"/>
      </rPr>
      <t>3.85e-12</t>
    </r>
  </si>
  <si>
    <r>
      <rPr>
        <sz val="7"/>
        <color rgb="FF231F20"/>
        <rFont val="Calibri"/>
        <family val="2"/>
      </rPr>
      <t>2.45e-12</t>
    </r>
  </si>
  <si>
    <r>
      <rPr>
        <sz val="7"/>
        <color rgb="FF231F20"/>
        <rFont val="Calibri"/>
        <family val="2"/>
      </rPr>
      <t>CFC-114</t>
    </r>
  </si>
  <si>
    <r>
      <rPr>
        <sz val="7"/>
        <color rgb="FF231F20"/>
        <rFont val="Calibri"/>
        <family val="2"/>
      </rPr>
      <t>CClF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</si>
  <si>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1.92e-10</t>
    </r>
  </si>
  <si>
    <r>
      <rPr>
        <sz val="7"/>
        <color rgb="FF231F20"/>
        <rFont val="Calibri"/>
        <family val="2"/>
      </rPr>
      <t>7.88e-10</t>
    </r>
  </si>
  <si>
    <r>
      <rPr>
        <sz val="7"/>
        <color rgb="FF231F20"/>
        <rFont val="Calibri"/>
        <family val="2"/>
      </rPr>
      <t>5.60e-12</t>
    </r>
  </si>
  <si>
    <r>
      <rPr>
        <sz val="7"/>
        <color rgb="FF231F20"/>
        <rFont val="Calibri"/>
        <family val="2"/>
      </rPr>
      <t>5.56e-12</t>
    </r>
  </si>
  <si>
    <r>
      <rPr>
        <sz val="7"/>
        <color rgb="FF231F20"/>
        <rFont val="Calibri"/>
        <family val="2"/>
      </rPr>
      <t>4.68e-12</t>
    </r>
  </si>
  <si>
    <r>
      <rPr>
        <sz val="7"/>
        <color rgb="FF231F20"/>
        <rFont val="Calibri"/>
        <family val="2"/>
      </rPr>
      <t>CFC-115</t>
    </r>
  </si>
  <si>
    <r>
      <rPr>
        <sz val="7"/>
        <color rgb="FF231F20"/>
        <rFont val="Calibri"/>
        <family val="2"/>
      </rPr>
      <t>CClF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</si>
  <si>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1.46e-10</t>
    </r>
  </si>
  <si>
    <r>
      <rPr>
        <sz val="7"/>
        <color rgb="FF231F20"/>
        <rFont val="Calibri"/>
        <family val="2"/>
      </rPr>
      <t>7.03e-10</t>
    </r>
  </si>
  <si>
    <r>
      <rPr>
        <sz val="7"/>
        <color rgb="FF231F20"/>
        <rFont val="Calibri"/>
        <family val="2"/>
      </rPr>
      <t>4.32e-12</t>
    </r>
  </si>
  <si>
    <r>
      <rPr>
        <sz val="7"/>
        <color rgb="FF231F20"/>
        <rFont val="Calibri"/>
        <family val="2"/>
      </rPr>
      <t>4.81e-12</t>
    </r>
  </si>
  <si>
    <r>
      <rPr>
        <sz val="7"/>
        <color rgb="FF231F20"/>
        <rFont val="Calibri"/>
        <family val="2"/>
      </rPr>
      <t>4.91e-12</t>
    </r>
  </si>
  <si>
    <r>
      <rPr>
        <sz val="7"/>
        <color rgb="FF231F20"/>
        <rFont val="Calibri"/>
        <family val="2"/>
      </rPr>
      <t>HCFC-21</t>
    </r>
  </si>
  <si>
    <r>
      <rPr>
        <sz val="7"/>
        <color rgb="FF231F20"/>
        <rFont val="Calibri"/>
        <family val="2"/>
      </rPr>
      <t>CHCl</t>
    </r>
    <r>
      <rPr>
        <sz val="4"/>
        <color rgb="FF231F20"/>
        <rFont val="Calibri"/>
        <family val="2"/>
      </rPr>
      <t>2</t>
    </r>
    <r>
      <rPr>
        <sz val="7"/>
        <color rgb="FF231F20"/>
        <rFont val="Calibri"/>
        <family val="2"/>
      </rPr>
      <t>F</t>
    </r>
  </si>
  <si>
    <r>
      <rPr>
        <sz val="7"/>
        <color rgb="FF231F20"/>
        <rFont val="Calibri"/>
        <family val="2"/>
      </rPr>
      <t>1.35e-11</t>
    </r>
  </si>
  <si>
    <r>
      <rPr>
        <sz val="7"/>
        <color rgb="FF231F20"/>
        <rFont val="Calibri"/>
        <family val="2"/>
      </rPr>
      <t>1.31e-13</t>
    </r>
  </si>
  <si>
    <r>
      <rPr>
        <sz val="7"/>
        <color rgb="FF231F20"/>
        <rFont val="Calibri"/>
        <family val="2"/>
      </rPr>
      <t>1.59e-14</t>
    </r>
  </si>
  <si>
    <r>
      <rPr>
        <sz val="7"/>
        <color rgb="FF231F20"/>
        <rFont val="Calibri"/>
        <family val="2"/>
      </rPr>
      <t>1.12e-14</t>
    </r>
  </si>
  <si>
    <r>
      <rPr>
        <sz val="7"/>
        <color rgb="FF231F20"/>
        <rFont val="Calibri"/>
        <family val="2"/>
      </rPr>
      <t>HCFC-22</t>
    </r>
  </si>
  <si>
    <r>
      <rPr>
        <sz val="7"/>
        <color rgb="FF231F20"/>
        <rFont val="Calibri"/>
        <family val="2"/>
      </rPr>
      <t>CHClF</t>
    </r>
    <r>
      <rPr>
        <sz val="4"/>
        <color rgb="FF231F20"/>
        <rFont val="Calibri"/>
        <family val="2"/>
      </rPr>
      <t>2</t>
    </r>
  </si>
  <si>
    <r>
      <rPr>
        <sz val="7"/>
        <color rgb="FF231F20"/>
        <rFont val="Calibri"/>
        <family val="2"/>
      </rPr>
      <t>1.32e-10</t>
    </r>
  </si>
  <si>
    <r>
      <rPr>
        <sz val="7"/>
        <color rgb="FF231F20"/>
        <rFont val="Calibri"/>
        <family val="2"/>
      </rPr>
      <t>2.87e-12</t>
    </r>
  </si>
  <si>
    <r>
      <rPr>
        <sz val="7"/>
        <color rgb="FF231F20"/>
        <rFont val="Calibri"/>
        <family val="2"/>
      </rPr>
      <t>5.13e-13</t>
    </r>
  </si>
  <si>
    <r>
      <rPr>
        <sz val="7"/>
        <color rgb="FF231F20"/>
        <rFont val="Calibri"/>
        <family val="2"/>
      </rPr>
      <t>1.43e-13</t>
    </r>
  </si>
  <si>
    <r>
      <rPr>
        <sz val="7"/>
        <color rgb="FF231F20"/>
        <rFont val="Calibri"/>
        <family val="2"/>
      </rPr>
      <t>HCFC-122</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</si>
  <si>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Cl</t>
    </r>
  </si>
  <si>
    <r>
      <rPr>
        <sz val="7"/>
        <color rgb="FF231F20"/>
        <rFont val="Calibri"/>
        <family val="2"/>
      </rPr>
      <t>5.43e-12</t>
    </r>
  </si>
  <si>
    <r>
      <rPr>
        <sz val="7"/>
        <color rgb="FF231F20"/>
        <rFont val="Calibri"/>
        <family val="2"/>
      </rPr>
      <t>4.81e-14</t>
    </r>
  </si>
  <si>
    <r>
      <rPr>
        <sz val="7"/>
        <color rgb="FF231F20"/>
        <rFont val="Calibri"/>
        <family val="2"/>
      </rPr>
      <t>6.25e-15</t>
    </r>
  </si>
  <si>
    <r>
      <rPr>
        <sz val="7"/>
        <color rgb="FF231F20"/>
        <rFont val="Calibri"/>
        <family val="2"/>
      </rPr>
      <t>4.47e-15</t>
    </r>
  </si>
  <si>
    <r>
      <rPr>
        <sz val="7"/>
        <color rgb="FF231F20"/>
        <rFont val="Calibri"/>
        <family val="2"/>
      </rPr>
      <t>HCFC-122a</t>
    </r>
  </si>
  <si>
    <r>
      <rPr>
        <sz val="7"/>
        <color rgb="FF231F20"/>
        <rFont val="Calibri"/>
        <family val="2"/>
      </rPr>
      <t>CHFClCFCl</t>
    </r>
    <r>
      <rPr>
        <sz val="4"/>
        <color rgb="FF231F20"/>
        <rFont val="Calibri"/>
        <family val="2"/>
      </rPr>
      <t>2</t>
    </r>
  </si>
  <si>
    <r>
      <rPr>
        <sz val="7"/>
        <color rgb="FF231F20"/>
        <rFont val="Calibri"/>
        <family val="2"/>
      </rPr>
      <t>2.36e-11</t>
    </r>
  </si>
  <si>
    <r>
      <rPr>
        <sz val="7"/>
        <color rgb="FF231F20"/>
        <rFont val="Calibri"/>
        <family val="2"/>
      </rPr>
      <t>2.37e-11</t>
    </r>
  </si>
  <si>
    <r>
      <rPr>
        <sz val="7"/>
        <color rgb="FF231F20"/>
        <rFont val="Calibri"/>
        <family val="2"/>
      </rPr>
      <t>2.91e-13</t>
    </r>
  </si>
  <si>
    <r>
      <rPr>
        <sz val="7"/>
        <color rgb="FF231F20"/>
        <rFont val="Calibri"/>
        <family val="2"/>
      </rPr>
      <t>2.99e-14</t>
    </r>
  </si>
  <si>
    <r>
      <rPr>
        <sz val="7"/>
        <color rgb="FF231F20"/>
        <rFont val="Calibri"/>
        <family val="2"/>
      </rPr>
      <t>1.96e-14</t>
    </r>
  </si>
  <si>
    <r>
      <rPr>
        <sz val="7"/>
        <color rgb="FF231F20"/>
        <rFont val="Calibri"/>
        <family val="2"/>
      </rPr>
      <t>HCFC-123</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</si>
  <si>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</si>
  <si>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7.28e-12</t>
    </r>
  </si>
  <si>
    <r>
      <rPr>
        <sz val="7"/>
        <color rgb="FF231F20"/>
        <rFont val="Calibri"/>
        <family val="2"/>
      </rPr>
      <t>6.71e-14</t>
    </r>
  </si>
  <si>
    <r>
      <rPr>
        <sz val="7"/>
        <color rgb="FF231F20"/>
        <rFont val="Calibri"/>
        <family val="2"/>
      </rPr>
      <t>8.45e-15</t>
    </r>
  </si>
  <si>
    <r>
      <rPr>
        <sz val="7"/>
        <color rgb="FF231F20"/>
        <rFont val="Calibri"/>
        <family val="2"/>
      </rPr>
      <t>6.00e-15</t>
    </r>
  </si>
  <si>
    <r>
      <rPr>
        <sz val="7"/>
        <color rgb="FF231F20"/>
        <rFont val="Calibri"/>
        <family val="2"/>
      </rPr>
      <t>HCFC-123a</t>
    </r>
  </si>
  <si>
    <r>
      <rPr>
        <sz val="7"/>
        <color rgb="FF231F20"/>
        <rFont val="Calibri"/>
        <family val="2"/>
      </rPr>
      <t>CHClFCF</t>
    </r>
    <r>
      <rPr>
        <sz val="4"/>
        <color rgb="FF231F20"/>
        <rFont val="Calibri"/>
        <family val="2"/>
      </rPr>
      <t>2</t>
    </r>
    <r>
      <rPr>
        <sz val="7"/>
        <color rgb="FF231F20"/>
        <rFont val="Calibri"/>
        <family val="2"/>
      </rPr>
      <t>Cl</t>
    </r>
  </si>
  <si>
    <r>
      <rPr>
        <sz val="7"/>
        <color rgb="FF231F20"/>
        <rFont val="Calibri"/>
        <family val="2"/>
      </rPr>
      <t>3.37e-11</t>
    </r>
  </si>
  <si>
    <r>
      <rPr>
        <sz val="7"/>
        <color rgb="FF231F20"/>
        <rFont val="Calibri"/>
        <family val="2"/>
      </rPr>
      <t>3.39e-11</t>
    </r>
  </si>
  <si>
    <r>
      <rPr>
        <sz val="7"/>
        <color rgb="FF231F20"/>
        <rFont val="Calibri"/>
        <family val="2"/>
      </rPr>
      <t>4.51e-13</t>
    </r>
  </si>
  <si>
    <r>
      <rPr>
        <sz val="7"/>
        <color rgb="FF231F20"/>
        <rFont val="Calibri"/>
        <family val="2"/>
      </rPr>
      <t>4.44e-14</t>
    </r>
  </si>
  <si>
    <r>
      <rPr>
        <sz val="7"/>
        <color rgb="FF231F20"/>
        <rFont val="Calibri"/>
        <family val="2"/>
      </rPr>
      <t>2.81e-14</t>
    </r>
  </si>
  <si>
    <r>
      <rPr>
        <sz val="7"/>
        <color rgb="FF231F20"/>
        <rFont val="Calibri"/>
        <family val="2"/>
      </rPr>
      <t>HCFC-124</t>
    </r>
  </si>
  <si>
    <r>
      <rPr>
        <sz val="7"/>
        <color rgb="FF231F20"/>
        <rFont val="Calibri"/>
        <family val="2"/>
      </rPr>
      <t>CHClFCF</t>
    </r>
    <r>
      <rPr>
        <sz val="4"/>
        <color rgb="FF231F20"/>
        <rFont val="Calibri"/>
        <family val="2"/>
      </rPr>
      <t>3</t>
    </r>
  </si>
  <si>
    <r>
      <rPr>
        <sz val="7"/>
        <color rgb="FF231F20"/>
        <rFont val="Calibri"/>
        <family val="2"/>
      </rPr>
      <t>4.67e-11</t>
    </r>
  </si>
  <si>
    <r>
      <rPr>
        <sz val="7"/>
        <color rgb="FF231F20"/>
        <rFont val="Calibri"/>
        <family val="2"/>
      </rPr>
      <t>4.83e-11</t>
    </r>
  </si>
  <si>
    <r>
      <rPr>
        <sz val="7"/>
        <color rgb="FF231F20"/>
        <rFont val="Calibri"/>
        <family val="2"/>
      </rPr>
      <t>7.63e-13</t>
    </r>
  </si>
  <si>
    <r>
      <rPr>
        <sz val="7"/>
        <color rgb="FF231F20"/>
        <rFont val="Calibri"/>
        <family val="2"/>
      </rPr>
      <t>7.46e-14</t>
    </r>
  </si>
  <si>
    <r>
      <rPr>
        <sz val="7"/>
        <color rgb="FF231F20"/>
        <rFont val="Calibri"/>
        <family val="2"/>
      </rPr>
      <t>4.03e-14</t>
    </r>
  </si>
  <si>
    <r>
      <rPr>
        <sz val="7"/>
        <color rgb="FF231F20"/>
        <rFont val="Calibri"/>
        <family val="2"/>
      </rPr>
      <t>HCFC-132c</t>
    </r>
  </si>
  <si>
    <r>
      <rPr>
        <sz val="7"/>
        <color rgb="FF231F20"/>
        <rFont val="Calibri"/>
        <family val="2"/>
      </rPr>
      <t>CH</t>
    </r>
    <r>
      <rPr>
        <sz val="4"/>
        <color rgb="FF231F20"/>
        <rFont val="Calibri"/>
        <family val="2"/>
      </rPr>
      <t>2</t>
    </r>
    <r>
      <rPr>
        <sz val="7"/>
        <color rgb="FF231F20"/>
        <rFont val="Calibri"/>
        <family val="2"/>
      </rPr>
      <t>FCFCl</t>
    </r>
    <r>
      <rPr>
        <sz val="4"/>
        <color rgb="FF231F20"/>
        <rFont val="Calibri"/>
        <family val="2"/>
      </rPr>
      <t>2</t>
    </r>
  </si>
  <si>
    <r>
      <rPr>
        <sz val="7"/>
        <color rgb="FF231F20"/>
        <rFont val="Calibri"/>
        <family val="2"/>
      </rPr>
      <t>3.07e-11</t>
    </r>
  </si>
  <si>
    <r>
      <rPr>
        <sz val="7"/>
        <color rgb="FF231F20"/>
        <rFont val="Calibri"/>
        <family val="2"/>
      </rPr>
      <t>3.10e-11</t>
    </r>
  </si>
  <si>
    <r>
      <rPr>
        <sz val="7"/>
        <color rgb="FF231F20"/>
        <rFont val="Calibri"/>
        <family val="2"/>
      </rPr>
      <t>4.27e-13</t>
    </r>
  </si>
  <si>
    <r>
      <rPr>
        <sz val="7"/>
        <color rgb="FF231F20"/>
        <rFont val="Calibri"/>
        <family val="2"/>
      </rPr>
      <t>4.14e-14</t>
    </r>
  </si>
  <si>
    <r>
      <rPr>
        <sz val="7"/>
        <color rgb="FF231F20"/>
        <rFont val="Calibri"/>
        <family val="2"/>
      </rPr>
      <t>2.58e-14</t>
    </r>
  </si>
  <si>
    <r>
      <rPr>
        <sz val="7"/>
        <color rgb="FF231F20"/>
        <rFont val="Calibri"/>
        <family val="2"/>
      </rPr>
      <t>HCFC-141b</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</si>
  <si>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2</t>
    </r>
    <r>
      <rPr>
        <sz val="7"/>
        <color rgb="FF231F20"/>
        <rFont val="Calibri"/>
        <family val="2"/>
      </rPr>
      <t>F</t>
    </r>
  </si>
  <si>
    <r>
      <rPr>
        <sz val="7"/>
        <color rgb="FF231F20"/>
        <rFont val="Calibri"/>
        <family val="2"/>
      </rPr>
      <t>6.36e-11</t>
    </r>
  </si>
  <si>
    <r>
      <rPr>
        <sz val="7"/>
        <color rgb="FF231F20"/>
        <rFont val="Calibri"/>
        <family val="2"/>
      </rPr>
      <t>7.17e-11</t>
    </r>
  </si>
  <si>
    <r>
      <rPr>
        <sz val="7"/>
        <color rgb="FF231F20"/>
        <rFont val="Calibri"/>
        <family val="2"/>
      </rPr>
      <t>1.27e-12</t>
    </r>
  </si>
  <si>
    <r>
      <rPr>
        <sz val="7"/>
        <color rgb="FF231F20"/>
        <rFont val="Calibri"/>
        <family val="2"/>
      </rPr>
      <t>1.67e-13</t>
    </r>
  </si>
  <si>
    <r>
      <rPr>
        <sz val="7"/>
        <color rgb="FF231F20"/>
        <rFont val="Calibri"/>
        <family val="2"/>
      </rPr>
      <t>6.09e-14</t>
    </r>
  </si>
  <si>
    <r>
      <rPr>
        <sz val="7"/>
        <color rgb="FF231F20"/>
        <rFont val="Calibri"/>
        <family val="2"/>
      </rPr>
      <t>HCFC-142b</t>
    </r>
  </si>
  <si>
    <r>
      <rPr>
        <sz val="7"/>
        <color rgb="FF231F20"/>
        <rFont val="Calibri"/>
        <family val="2"/>
      </rPr>
      <t>CH</t>
    </r>
    <r>
      <rPr>
        <sz val="4"/>
        <color rgb="FF231F20"/>
        <rFont val="Calibri"/>
        <family val="2"/>
      </rPr>
      <t>3</t>
    </r>
    <r>
      <rPr>
        <sz val="7"/>
        <color rgb="FF231F20"/>
        <rFont val="Calibri"/>
        <family val="2"/>
      </rPr>
      <t>CClF</t>
    </r>
    <r>
      <rPr>
        <sz val="4"/>
        <color rgb="FF231F20"/>
        <rFont val="Calibri"/>
        <family val="2"/>
      </rPr>
      <t>2</t>
    </r>
  </si>
  <si>
    <r>
      <rPr>
        <sz val="7"/>
        <color rgb="FF231F20"/>
        <rFont val="Calibri"/>
        <family val="2"/>
      </rPr>
      <t>1.25e-10</t>
    </r>
  </si>
  <si>
    <r>
      <rPr>
        <sz val="7"/>
        <color rgb="FF231F20"/>
        <rFont val="Calibri"/>
        <family val="2"/>
      </rPr>
      <t>1.82e-10</t>
    </r>
  </si>
  <si>
    <r>
      <rPr>
        <sz val="7"/>
        <color rgb="FF231F20"/>
        <rFont val="Calibri"/>
        <family val="2"/>
      </rPr>
      <t>8.46e-13</t>
    </r>
  </si>
  <si>
    <r>
      <rPr>
        <sz val="7"/>
        <color rgb="FF231F20"/>
        <rFont val="Calibri"/>
        <family val="2"/>
      </rPr>
      <t>1.95e-13</t>
    </r>
  </si>
  <si>
    <r>
      <rPr>
        <sz val="7"/>
        <color rgb="FF231F20"/>
        <rFont val="Calibri"/>
        <family val="2"/>
      </rPr>
      <t>HCFC-225ca</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</si>
  <si>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</si>
  <si>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1.17e-11</t>
    </r>
  </si>
  <si>
    <r>
      <rPr>
        <sz val="7"/>
        <color rgb="FF231F20"/>
        <rFont val="Calibri"/>
        <family val="2"/>
      </rPr>
      <t>1.17e-13</t>
    </r>
  </si>
  <si>
    <r>
      <rPr>
        <sz val="7"/>
        <color rgb="FF231F20"/>
        <rFont val="Calibri"/>
        <family val="2"/>
      </rPr>
      <t>1.38e-14</t>
    </r>
  </si>
  <si>
    <r>
      <rPr>
        <sz val="7"/>
        <color rgb="FF231F20"/>
        <rFont val="Calibri"/>
        <family val="2"/>
      </rPr>
      <t>9.65e-15</t>
    </r>
  </si>
  <si>
    <r>
      <rPr>
        <sz val="7"/>
        <color rgb="FF231F20"/>
        <rFont val="Calibri"/>
        <family val="2"/>
      </rPr>
      <t>HCFC-225cb</t>
    </r>
  </si>
  <si>
    <r>
      <rPr>
        <sz val="7"/>
        <color rgb="FF231F20"/>
        <rFont val="Calibri"/>
        <family val="2"/>
      </rPr>
      <t>CHClFCF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</si>
  <si>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4.65e-11</t>
    </r>
  </si>
  <si>
    <r>
      <rPr>
        <sz val="7"/>
        <color rgb="FF231F20"/>
        <rFont val="Calibri"/>
        <family val="2"/>
      </rPr>
      <t>4.81e-11</t>
    </r>
  </si>
  <si>
    <r>
      <rPr>
        <sz val="7"/>
        <color rgb="FF231F20"/>
        <rFont val="Calibri"/>
        <family val="2"/>
      </rPr>
      <t>7.61e-13</t>
    </r>
  </si>
  <si>
    <r>
      <rPr>
        <sz val="7"/>
        <color rgb="FF231F20"/>
        <rFont val="Calibri"/>
        <family val="2"/>
      </rPr>
      <t>7.43e-14</t>
    </r>
  </si>
  <si>
    <r>
      <rPr>
        <sz val="7"/>
        <color rgb="FF231F20"/>
        <rFont val="Calibri"/>
        <family val="2"/>
      </rPr>
      <t>4.01e-14</t>
    </r>
  </si>
  <si>
    <r>
      <rPr>
        <sz val="7"/>
        <color rgb="FF231F20"/>
        <rFont val="Calibri"/>
        <family val="2"/>
      </rPr>
      <t xml:space="preserve">(E)-1-Chloro-3,3,3-
</t>
    </r>
    <r>
      <rPr>
        <sz val="7"/>
        <color rgb="FF231F20"/>
        <rFont val="Calibri"/>
        <family val="2"/>
      </rPr>
      <t>trifluoroprop-1-ene</t>
    </r>
  </si>
  <si>
    <r>
      <rPr>
        <sz val="7"/>
        <color rgb="FF231F20"/>
        <rFont val="Calibri"/>
        <family val="2"/>
      </rPr>
      <t>trans-CF</t>
    </r>
    <r>
      <rPr>
        <sz val="4"/>
        <color rgb="FF231F20"/>
        <rFont val="Calibri"/>
        <family val="2"/>
      </rPr>
      <t>3</t>
    </r>
    <r>
      <rPr>
        <sz val="7"/>
        <color rgb="FF231F20"/>
        <rFont val="Calibri"/>
        <family val="2"/>
      </rPr>
      <t>CH=CHCl</t>
    </r>
  </si>
  <si>
    <r>
      <rPr>
        <sz val="7"/>
        <color rgb="FF231F20"/>
        <rFont val="Calibri"/>
        <family val="2"/>
      </rPr>
      <t>26.0 days</t>
    </r>
  </si>
  <si>
    <r>
      <rPr>
        <sz val="7"/>
        <color rgb="FF231F20"/>
        <rFont val="Calibri"/>
        <family val="2"/>
      </rPr>
      <t>1.37e-13</t>
    </r>
  </si>
  <si>
    <r>
      <rPr>
        <sz val="7"/>
        <color rgb="FF231F20"/>
        <rFont val="Calibri"/>
        <family val="2"/>
      </rPr>
      <t>1.09e-15</t>
    </r>
  </si>
  <si>
    <r>
      <rPr>
        <sz val="7"/>
        <color rgb="FF231F20"/>
        <rFont val="Calibri"/>
        <family val="2"/>
      </rPr>
      <t>1.54e-16</t>
    </r>
  </si>
  <si>
    <r>
      <rPr>
        <b/>
        <sz val="7"/>
        <color rgb="FF231F20"/>
        <rFont val="Arial Narrow"/>
        <family val="2"/>
      </rPr>
      <t>&lt;1</t>
    </r>
  </si>
  <si>
    <r>
      <rPr>
        <sz val="7"/>
        <color rgb="FF231F20"/>
        <rFont val="Calibri"/>
        <family val="2"/>
      </rPr>
      <t>1.12e-16</t>
    </r>
  </si>
  <si>
    <r>
      <rPr>
        <sz val="7"/>
        <color rgb="FF231F20"/>
        <rFont val="Calibri"/>
        <family val="2"/>
      </rPr>
      <t>HFC-23</t>
    </r>
  </si>
  <si>
    <r>
      <rPr>
        <sz val="7"/>
        <color rgb="FF231F20"/>
        <rFont val="Calibri"/>
        <family val="2"/>
      </rPr>
      <t>CHF</t>
    </r>
    <r>
      <rPr>
        <sz val="4"/>
        <color rgb="FF231F20"/>
        <rFont val="Calibri"/>
        <family val="2"/>
      </rPr>
      <t>3</t>
    </r>
  </si>
  <si>
    <r>
      <rPr>
        <sz val="7"/>
        <color rgb="FF231F20"/>
        <rFont val="Calibri"/>
        <family val="2"/>
      </rPr>
      <t>2.70e-10</t>
    </r>
  </si>
  <si>
    <r>
      <rPr>
        <sz val="7"/>
        <color rgb="FF231F20"/>
        <rFont val="Calibri"/>
        <family val="2"/>
      </rPr>
      <t>1.14e-09</t>
    </r>
  </si>
  <si>
    <r>
      <rPr>
        <sz val="7"/>
        <color rgb="FF231F20"/>
        <rFont val="Calibri"/>
        <family val="2"/>
      </rPr>
      <t>7.88e-12</t>
    </r>
  </si>
  <si>
    <r>
      <rPr>
        <sz val="7"/>
        <color rgb="FF231F20"/>
        <rFont val="Calibri"/>
        <family val="2"/>
      </rPr>
      <t>6.95e-12</t>
    </r>
  </si>
  <si>
    <r>
      <rPr>
        <sz val="7"/>
        <color rgb="FF231F20"/>
        <rFont val="Calibri"/>
        <family val="2"/>
      </rPr>
      <t>HFC-32</t>
    </r>
  </si>
  <si>
    <r>
      <rPr>
        <sz val="7"/>
        <color rgb="FF231F20"/>
        <rFont val="Calibri"/>
        <family val="2"/>
      </rPr>
      <t>CH</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</si>
  <si>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6.07e-11</t>
    </r>
  </si>
  <si>
    <r>
      <rPr>
        <sz val="7"/>
        <color rgb="FF231F20"/>
        <rFont val="Calibri"/>
        <family val="2"/>
      </rPr>
      <t>6.21e-11</t>
    </r>
  </si>
  <si>
    <r>
      <rPr>
        <sz val="7"/>
        <color rgb="FF231F20"/>
        <rFont val="Calibri"/>
        <family val="2"/>
      </rPr>
      <t>9.32e-13</t>
    </r>
  </si>
  <si>
    <r>
      <rPr>
        <sz val="7"/>
        <color rgb="FF231F20"/>
        <rFont val="Calibri"/>
        <family val="2"/>
      </rPr>
      <t>8.93e-14</t>
    </r>
  </si>
  <si>
    <r>
      <rPr>
        <sz val="7"/>
        <color rgb="FF231F20"/>
        <rFont val="Calibri"/>
        <family val="2"/>
      </rPr>
      <t>5.17e-14</t>
    </r>
  </si>
  <si>
    <r>
      <rPr>
        <sz val="7"/>
        <color rgb="FF231F20"/>
        <rFont val="Calibri"/>
        <family val="2"/>
      </rPr>
      <t>HFC-41</t>
    </r>
  </si>
  <si>
    <r>
      <rPr>
        <sz val="7"/>
        <color rgb="FF231F20"/>
        <rFont val="Calibri"/>
        <family val="2"/>
      </rPr>
      <t>CH</t>
    </r>
    <r>
      <rPr>
        <sz val="4"/>
        <color rgb="FF231F20"/>
        <rFont val="Calibri"/>
        <family val="2"/>
      </rPr>
      <t>3</t>
    </r>
    <r>
      <rPr>
        <sz val="7"/>
        <color rgb="FF231F20"/>
        <rFont val="Calibri"/>
        <family val="2"/>
      </rPr>
      <t>F</t>
    </r>
  </si>
  <si>
    <r>
      <rPr>
        <sz val="7"/>
        <color rgb="FF231F20"/>
        <rFont val="Calibri"/>
        <family val="2"/>
      </rPr>
      <t>1.07e-11</t>
    </r>
  </si>
  <si>
    <r>
      <rPr>
        <sz val="7"/>
        <color rgb="FF231F20"/>
        <rFont val="Calibri"/>
        <family val="2"/>
      </rPr>
      <t>1.21e-13</t>
    </r>
  </si>
  <si>
    <r>
      <rPr>
        <sz val="7"/>
        <color rgb="FF231F20"/>
        <rFont val="Calibri"/>
        <family val="2"/>
      </rPr>
      <t>1.31e-14</t>
    </r>
  </si>
  <si>
    <r>
      <rPr>
        <sz val="7"/>
        <color rgb="FF231F20"/>
        <rFont val="Calibri"/>
        <family val="2"/>
      </rPr>
      <t>8.82e-15</t>
    </r>
  </si>
  <si>
    <r>
      <rPr>
        <sz val="7"/>
        <color rgb="FF231F20"/>
        <rFont val="Calibri"/>
        <family val="2"/>
      </rPr>
      <t>HFC-125</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</si>
  <si>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</si>
  <si>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1.52e-10</t>
    </r>
  </si>
  <si>
    <r>
      <rPr>
        <sz val="7"/>
        <color rgb="FF231F20"/>
        <rFont val="Calibri"/>
        <family val="2"/>
      </rPr>
      <t>2.91e-10</t>
    </r>
  </si>
  <si>
    <r>
      <rPr>
        <sz val="7"/>
        <color rgb="FF231F20"/>
        <rFont val="Calibri"/>
        <family val="2"/>
      </rPr>
      <t>3.97e-12</t>
    </r>
  </si>
  <si>
    <r>
      <rPr>
        <sz val="7"/>
        <color rgb="FF231F20"/>
        <rFont val="Calibri"/>
        <family val="2"/>
      </rPr>
      <t>1.84e-12</t>
    </r>
  </si>
  <si>
    <r>
      <rPr>
        <sz val="7"/>
        <color rgb="FF231F20"/>
        <rFont val="Calibri"/>
        <family val="2"/>
      </rPr>
      <t>5.29e-13</t>
    </r>
  </si>
  <si>
    <r>
      <rPr>
        <sz val="7"/>
        <color rgb="FF231F20"/>
        <rFont val="Calibri"/>
        <family val="2"/>
      </rPr>
      <t>HFC-134</t>
    </r>
  </si>
  <si>
    <r>
      <rPr>
        <sz val="7"/>
        <color rgb="FF231F20"/>
        <rFont val="Calibri"/>
        <family val="2"/>
      </rPr>
      <t>CHF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</si>
  <si>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8.93e-11</t>
    </r>
  </si>
  <si>
    <r>
      <rPr>
        <sz val="7"/>
        <color rgb="FF231F20"/>
        <rFont val="Calibri"/>
        <family val="2"/>
      </rPr>
      <t>1.02e-10</t>
    </r>
  </si>
  <si>
    <r>
      <rPr>
        <sz val="7"/>
        <color rgb="FF231F20"/>
        <rFont val="Calibri"/>
        <family val="2"/>
      </rPr>
      <t>1.82e-12</t>
    </r>
  </si>
  <si>
    <r>
      <rPr>
        <sz val="7"/>
        <color rgb="FF231F20"/>
        <rFont val="Calibri"/>
        <family val="2"/>
      </rPr>
      <t>2.54e-13</t>
    </r>
  </si>
  <si>
    <r>
      <rPr>
        <sz val="7"/>
        <color rgb="FF231F20"/>
        <rFont val="Calibri"/>
        <family val="2"/>
      </rPr>
      <t>8.73e-14</t>
    </r>
  </si>
  <si>
    <r>
      <rPr>
        <sz val="7"/>
        <color rgb="FF231F20"/>
        <rFont val="Calibri"/>
        <family val="2"/>
      </rPr>
      <t>HFC-134a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</si>
  <si>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3</t>
    </r>
  </si>
  <si>
    <r>
      <rPr>
        <sz val="7"/>
        <color rgb="FF231F20"/>
        <rFont val="Calibri"/>
        <family val="2"/>
      </rPr>
      <t>9.26e-11</t>
    </r>
  </si>
  <si>
    <r>
      <rPr>
        <sz val="7"/>
        <color rgb="FF231F20"/>
        <rFont val="Calibri"/>
        <family val="2"/>
      </rPr>
      <t>1.19e-10</t>
    </r>
  </si>
  <si>
    <r>
      <rPr>
        <sz val="7"/>
        <color rgb="FF231F20"/>
        <rFont val="Calibri"/>
        <family val="2"/>
      </rPr>
      <t>4.33e-13</t>
    </r>
  </si>
  <si>
    <r>
      <rPr>
        <sz val="7"/>
        <color rgb="FF231F20"/>
        <rFont val="Calibri"/>
        <family val="2"/>
      </rPr>
      <t>1.10e-13</t>
    </r>
  </si>
  <si>
    <r>
      <rPr>
        <sz val="7"/>
        <color rgb="FF231F20"/>
        <rFont val="Calibri"/>
        <family val="2"/>
      </rPr>
      <t>HFC-143</t>
    </r>
  </si>
  <si>
    <r>
      <rPr>
        <sz val="7"/>
        <color rgb="FF231F20"/>
        <rFont val="Calibri"/>
        <family val="2"/>
      </rPr>
      <t>CH</t>
    </r>
    <r>
      <rPr>
        <sz val="4"/>
        <color rgb="FF231F20"/>
        <rFont val="Calibri"/>
        <family val="2"/>
      </rPr>
      <t>2</t>
    </r>
    <r>
      <rPr>
        <sz val="7"/>
        <color rgb="FF231F20"/>
        <rFont val="Calibri"/>
        <family val="2"/>
      </rPr>
      <t>FCHF</t>
    </r>
    <r>
      <rPr>
        <sz val="4"/>
        <color rgb="FF231F20"/>
        <rFont val="Calibri"/>
        <family val="2"/>
      </rPr>
      <t>2</t>
    </r>
  </si>
  <si>
    <r>
      <rPr>
        <sz val="7"/>
        <color rgb="FF231F20"/>
        <rFont val="Calibri"/>
        <family val="2"/>
      </rPr>
      <t>3.00e-11</t>
    </r>
  </si>
  <si>
    <r>
      <rPr>
        <sz val="7"/>
        <color rgb="FF231F20"/>
        <rFont val="Calibri"/>
        <family val="2"/>
      </rPr>
      <t>3.01e-11</t>
    </r>
  </si>
  <si>
    <r>
      <rPr>
        <sz val="7"/>
        <color rgb="FF231F20"/>
        <rFont val="Calibri"/>
        <family val="2"/>
      </rPr>
      <t>3.76e-13</t>
    </r>
  </si>
  <si>
    <r>
      <rPr>
        <sz val="7"/>
        <color rgb="FF231F20"/>
        <rFont val="Calibri"/>
        <family val="2"/>
      </rPr>
      <t>3.82e-14</t>
    </r>
  </si>
  <si>
    <r>
      <rPr>
        <sz val="7"/>
        <color rgb="FF231F20"/>
        <rFont val="Calibri"/>
        <family val="2"/>
      </rPr>
      <t>HFC-143a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</si>
  <si>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3</t>
    </r>
  </si>
  <si>
    <r>
      <rPr>
        <sz val="7"/>
        <color rgb="FF231F20"/>
        <rFont val="Calibri"/>
        <family val="2"/>
      </rPr>
      <t>1.73e-10</t>
    </r>
  </si>
  <si>
    <r>
      <rPr>
        <sz val="7"/>
        <color rgb="FF231F20"/>
        <rFont val="Calibri"/>
        <family val="2"/>
      </rPr>
      <t>4.41e-10</t>
    </r>
  </si>
  <si>
    <r>
      <rPr>
        <sz val="7"/>
        <color rgb="FF231F20"/>
        <rFont val="Calibri"/>
        <family val="2"/>
      </rPr>
      <t>4.76e-12</t>
    </r>
  </si>
  <si>
    <r>
      <rPr>
        <sz val="7"/>
        <color rgb="FF231F20"/>
        <rFont val="Calibri"/>
        <family val="2"/>
      </rPr>
      <t>3.12e-12</t>
    </r>
  </si>
  <si>
    <r>
      <rPr>
        <sz val="7"/>
        <color rgb="FF231F20"/>
        <rFont val="Calibri"/>
        <family val="2"/>
      </rPr>
      <t>1.37e-12</t>
    </r>
  </si>
  <si>
    <r>
      <rPr>
        <sz val="7"/>
        <color rgb="FF231F20"/>
        <rFont val="Calibri"/>
        <family val="2"/>
      </rPr>
      <t>HFC-152</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</si>
  <si>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F</t>
    </r>
  </si>
  <si>
    <r>
      <rPr>
        <sz val="7"/>
        <color rgb="FF231F20"/>
        <rFont val="Calibri"/>
        <family val="2"/>
      </rPr>
      <t>1.51e-12</t>
    </r>
  </si>
  <si>
    <r>
      <rPr>
        <sz val="7"/>
        <color rgb="FF231F20"/>
        <rFont val="Calibri"/>
        <family val="2"/>
      </rPr>
      <t>1.25e-14</t>
    </r>
  </si>
  <si>
    <r>
      <rPr>
        <sz val="7"/>
        <color rgb="FF231F20"/>
        <rFont val="Calibri"/>
        <family val="2"/>
      </rPr>
      <t>1.71e-15</t>
    </r>
  </si>
  <si>
    <r>
      <rPr>
        <sz val="7"/>
        <color rgb="FF231F20"/>
        <rFont val="Calibri"/>
        <family val="2"/>
      </rPr>
      <t>1.24e-15</t>
    </r>
  </si>
  <si>
    <r>
      <rPr>
        <sz val="7"/>
        <color rgb="FF231F20"/>
        <rFont val="Calibri"/>
        <family val="2"/>
      </rPr>
      <t>HFC-152a</t>
    </r>
  </si>
  <si>
    <r>
      <rPr>
        <sz val="7"/>
        <color rgb="FF231F20"/>
        <rFont val="Calibri"/>
        <family val="2"/>
      </rPr>
      <t>CH</t>
    </r>
    <r>
      <rPr>
        <sz val="4"/>
        <color rgb="FF231F20"/>
        <rFont val="Calibri"/>
        <family val="2"/>
      </rPr>
      <t>3</t>
    </r>
    <r>
      <rPr>
        <sz val="7"/>
        <color rgb="FF231F20"/>
        <rFont val="Calibri"/>
        <family val="2"/>
      </rPr>
      <t>CHF</t>
    </r>
    <r>
      <rPr>
        <sz val="4"/>
        <color rgb="FF231F20"/>
        <rFont val="Calibri"/>
        <family val="2"/>
      </rPr>
      <t>2</t>
    </r>
  </si>
  <si>
    <r>
      <rPr>
        <sz val="7"/>
        <color rgb="FF231F20"/>
        <rFont val="Calibri"/>
        <family val="2"/>
      </rPr>
      <t>1.26e-11</t>
    </r>
  </si>
  <si>
    <r>
      <rPr>
        <sz val="7"/>
        <color rgb="FF231F20"/>
        <rFont val="Calibri"/>
        <family val="2"/>
      </rPr>
      <t>1.19e-13</t>
    </r>
  </si>
  <si>
    <r>
      <rPr>
        <sz val="7"/>
        <color rgb="FF231F20"/>
        <rFont val="Calibri"/>
        <family val="2"/>
      </rPr>
      <t>1.47e-14</t>
    </r>
  </si>
  <si>
    <r>
      <rPr>
        <sz val="7"/>
        <color rgb="FF231F20"/>
        <rFont val="Calibri"/>
        <family val="2"/>
      </rPr>
      <t>1.04e-14</t>
    </r>
  </si>
  <si>
    <r>
      <rPr>
        <sz val="7"/>
        <color rgb="FF231F20"/>
        <rFont val="Calibri"/>
        <family val="2"/>
      </rPr>
      <t>HFC-161</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</si>
  <si>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F</t>
    </r>
  </si>
  <si>
    <r>
      <rPr>
        <sz val="7"/>
        <color rgb="FF231F20"/>
        <rFont val="Calibri"/>
        <family val="2"/>
      </rPr>
      <t>66.0 days</t>
    </r>
  </si>
  <si>
    <r>
      <rPr>
        <sz val="7"/>
        <color rgb="FF231F20"/>
        <rFont val="Calibri"/>
        <family val="2"/>
      </rPr>
      <t>3.33e-13</t>
    </r>
  </si>
  <si>
    <r>
      <rPr>
        <sz val="7"/>
        <color rgb="FF231F20"/>
        <rFont val="Calibri"/>
        <family val="2"/>
      </rPr>
      <t>2.70e-15</t>
    </r>
  </si>
  <si>
    <r>
      <rPr>
        <sz val="7"/>
        <color rgb="FF231F20"/>
        <rFont val="Calibri"/>
        <family val="2"/>
      </rPr>
      <t>3.76e-16</t>
    </r>
  </si>
  <si>
    <r>
      <rPr>
        <b/>
        <sz val="7"/>
        <color rgb="FF231F20"/>
        <rFont val="Calibri"/>
        <family val="2"/>
      </rPr>
      <t>&lt;1</t>
    </r>
  </si>
  <si>
    <r>
      <rPr>
        <sz val="7"/>
        <color rgb="FF231F20"/>
        <rFont val="Calibri"/>
        <family val="2"/>
      </rPr>
      <t>2.74e-16</t>
    </r>
  </si>
  <si>
    <r>
      <rPr>
        <sz val="7"/>
        <color rgb="FF231F20"/>
        <rFont val="Calibri"/>
        <family val="2"/>
      </rPr>
      <t>HFC-227ca</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</si>
  <si>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</si>
  <si>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1.27e-10</t>
    </r>
  </si>
  <si>
    <r>
      <rPr>
        <sz val="7"/>
        <color rgb="FF231F20"/>
        <rFont val="Calibri"/>
        <family val="2"/>
      </rPr>
      <t>2.42e-10</t>
    </r>
  </si>
  <si>
    <r>
      <rPr>
        <sz val="7"/>
        <color rgb="FF231F20"/>
        <rFont val="Calibri"/>
        <family val="2"/>
      </rPr>
      <t>3.31e-12</t>
    </r>
  </si>
  <si>
    <r>
      <rPr>
        <sz val="7"/>
        <color rgb="FF231F20"/>
        <rFont val="Calibri"/>
        <family val="2"/>
      </rPr>
      <t>1.53e-12</t>
    </r>
  </si>
  <si>
    <r>
      <rPr>
        <sz val="7"/>
        <color rgb="FF231F20"/>
        <rFont val="Calibri"/>
        <family val="2"/>
      </rPr>
      <t>4.41e-13</t>
    </r>
  </si>
  <si>
    <r>
      <rPr>
        <sz val="7"/>
        <color rgb="FF231F20"/>
        <rFont val="Calibri"/>
        <family val="2"/>
      </rPr>
      <t>HFC-227ea</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</si>
  <si>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3</t>
    </r>
  </si>
  <si>
    <r>
      <rPr>
        <sz val="7"/>
        <color rgb="FF231F20"/>
        <rFont val="Calibri"/>
        <family val="2"/>
      </rPr>
      <t>1.34e-10</t>
    </r>
  </si>
  <si>
    <r>
      <rPr>
        <sz val="7"/>
        <color rgb="FF231F20"/>
        <rFont val="Calibri"/>
        <family val="2"/>
      </rPr>
      <t>3.07e-10</t>
    </r>
  </si>
  <si>
    <r>
      <rPr>
        <sz val="7"/>
        <color rgb="FF231F20"/>
        <rFont val="Calibri"/>
        <family val="2"/>
      </rPr>
      <t>3.61e-12</t>
    </r>
  </si>
  <si>
    <r>
      <rPr>
        <sz val="7"/>
        <color rgb="FF231F20"/>
        <rFont val="Calibri"/>
        <family val="2"/>
      </rPr>
      <t>2.12e-12</t>
    </r>
  </si>
  <si>
    <r>
      <rPr>
        <sz val="7"/>
        <color rgb="FF231F20"/>
        <rFont val="Calibri"/>
        <family val="2"/>
      </rPr>
      <t>7.98e-13</t>
    </r>
  </si>
  <si>
    <r>
      <rPr>
        <sz val="7"/>
        <color rgb="FF231F20"/>
        <rFont val="Calibri"/>
        <family val="2"/>
      </rPr>
      <t>HFC-236cb</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</si>
  <si>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</si>
  <si>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8.67e-11</t>
    </r>
  </si>
  <si>
    <r>
      <rPr>
        <sz val="7"/>
        <color rgb="FF231F20"/>
        <rFont val="Calibri"/>
        <family val="2"/>
      </rPr>
      <t>1.11e-10</t>
    </r>
  </si>
  <si>
    <r>
      <rPr>
        <sz val="7"/>
        <color rgb="FF231F20"/>
        <rFont val="Calibri"/>
        <family val="2"/>
      </rPr>
      <t>1.94e-12</t>
    </r>
  </si>
  <si>
    <r>
      <rPr>
        <sz val="7"/>
        <color rgb="FF231F20"/>
        <rFont val="Calibri"/>
        <family val="2"/>
      </rPr>
      <t>3.92e-13</t>
    </r>
  </si>
  <si>
    <r>
      <rPr>
        <sz val="7"/>
        <color rgb="FF231F20"/>
        <rFont val="Calibri"/>
        <family val="2"/>
      </rPr>
      <t>1.01e-13</t>
    </r>
  </si>
  <si>
    <r>
      <rPr>
        <sz val="7"/>
        <color rgb="FF231F20"/>
        <rFont val="Calibri"/>
        <family val="2"/>
      </rPr>
      <t>HFC-236ea</t>
    </r>
  </si>
  <si>
    <r>
      <rPr>
        <sz val="7"/>
        <color rgb="FF231F20"/>
        <rFont val="Calibri"/>
        <family val="2"/>
      </rPr>
      <t>CHF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</si>
  <si>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0.30</t>
    </r>
    <r>
      <rPr>
        <sz val="4"/>
        <color rgb="FF231F20"/>
        <rFont val="Calibri"/>
        <family val="2"/>
      </rPr>
      <t>a</t>
    </r>
  </si>
  <si>
    <r>
      <rPr>
        <sz val="7"/>
        <color rgb="FF231F20"/>
        <rFont val="Calibri"/>
        <family val="2"/>
      </rPr>
      <t>1.03e-10</t>
    </r>
  </si>
  <si>
    <r>
      <rPr>
        <sz val="7"/>
        <color rgb="FF231F20"/>
        <rFont val="Calibri"/>
        <family val="2"/>
      </rPr>
      <t>1.22e-10</t>
    </r>
  </si>
  <si>
    <r>
      <rPr>
        <sz val="7"/>
        <color rgb="FF231F20"/>
        <rFont val="Calibri"/>
        <family val="2"/>
      </rPr>
      <t>2.18e-12</t>
    </r>
  </si>
  <si>
    <r>
      <rPr>
        <sz val="7"/>
        <color rgb="FF231F20"/>
        <rFont val="Calibri"/>
        <family val="2"/>
      </rPr>
      <t>3.53e-13</t>
    </r>
  </si>
  <si>
    <r>
      <rPr>
        <sz val="7"/>
        <color rgb="FF231F20"/>
        <rFont val="Calibri"/>
        <family val="2"/>
      </rPr>
      <t>1.06e-13</t>
    </r>
  </si>
  <si>
    <r>
      <rPr>
        <sz val="7"/>
        <color rgb="FF231F20"/>
        <rFont val="Calibri"/>
        <family val="2"/>
      </rPr>
      <t>HFC-236fa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</si>
  <si>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</si>
  <si>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7.39e-10</t>
    </r>
  </si>
  <si>
    <r>
      <rPr>
        <sz val="7"/>
        <color rgb="FF231F20"/>
        <rFont val="Calibri"/>
        <family val="2"/>
      </rPr>
      <t>5.06e-12</t>
    </r>
  </si>
  <si>
    <r>
      <rPr>
        <sz val="7"/>
        <color rgb="FF231F20"/>
        <rFont val="Calibri"/>
        <family val="2"/>
      </rPr>
      <t>5.18e-12</t>
    </r>
  </si>
  <si>
    <r>
      <rPr>
        <sz val="7"/>
        <color rgb="FF231F20"/>
        <rFont val="Calibri"/>
        <family val="2"/>
      </rPr>
      <t>4.58e-12</t>
    </r>
  </si>
  <si>
    <r>
      <rPr>
        <sz val="7"/>
        <color rgb="FF231F20"/>
        <rFont val="Calibri"/>
        <family val="2"/>
      </rPr>
      <t>HFC-245ca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</si>
  <si>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</si>
  <si>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0.24</t>
    </r>
    <r>
      <rPr>
        <sz val="4"/>
        <color rgb="FF231F20"/>
        <rFont val="Calibri"/>
        <family val="2"/>
      </rPr>
      <t>b</t>
    </r>
  </si>
  <si>
    <r>
      <rPr>
        <sz val="7"/>
        <color rgb="FF231F20"/>
        <rFont val="Calibri"/>
        <family val="2"/>
      </rPr>
      <t>6.26e-11</t>
    </r>
  </si>
  <si>
    <r>
      <rPr>
        <sz val="7"/>
        <color rgb="FF231F20"/>
        <rFont val="Calibri"/>
        <family val="2"/>
      </rPr>
      <t>6.56e-11</t>
    </r>
  </si>
  <si>
    <r>
      <rPr>
        <sz val="7"/>
        <color rgb="FF231F20"/>
        <rFont val="Calibri"/>
        <family val="2"/>
      </rPr>
      <t>1.07e-12</t>
    </r>
  </si>
  <si>
    <r>
      <rPr>
        <sz val="7"/>
        <color rgb="FF231F20"/>
        <rFont val="Calibri"/>
        <family val="2"/>
      </rPr>
      <t>1.09e-13</t>
    </r>
  </si>
  <si>
    <r>
      <rPr>
        <sz val="7"/>
        <color rgb="FF231F20"/>
        <rFont val="Calibri"/>
        <family val="2"/>
      </rPr>
      <t>5.49e-14</t>
    </r>
  </si>
  <si>
    <r>
      <rPr>
        <sz val="7"/>
        <color rgb="FF231F20"/>
        <rFont val="Calibri"/>
        <family val="2"/>
      </rPr>
      <t>HFC-245cb</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</si>
  <si>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</si>
  <si>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1.67e-10</t>
    </r>
  </si>
  <si>
    <r>
      <rPr>
        <sz val="7"/>
        <color rgb="FF231F20"/>
        <rFont val="Calibri"/>
        <family val="2"/>
      </rPr>
      <t>4.24e-10</t>
    </r>
  </si>
  <si>
    <r>
      <rPr>
        <sz val="7"/>
        <color rgb="FF231F20"/>
        <rFont val="Calibri"/>
        <family val="2"/>
      </rPr>
      <t>3.00e-12</t>
    </r>
  </si>
  <si>
    <r>
      <rPr>
        <sz val="7"/>
        <color rgb="FF231F20"/>
        <rFont val="Calibri"/>
        <family val="2"/>
      </rPr>
      <t>1.32e-12</t>
    </r>
  </si>
  <si>
    <r>
      <rPr>
        <sz val="7"/>
        <color rgb="FF231F20"/>
        <rFont val="Calibri"/>
        <family val="2"/>
      </rPr>
      <t>HFC-245ea</t>
    </r>
  </si>
  <si>
    <r>
      <rPr>
        <sz val="7"/>
        <color rgb="FF231F20"/>
        <rFont val="Calibri"/>
        <family val="2"/>
      </rPr>
      <t>CHF</t>
    </r>
    <r>
      <rPr>
        <sz val="4"/>
        <color rgb="FF231F20"/>
        <rFont val="Calibri"/>
        <family val="2"/>
      </rPr>
      <t>2</t>
    </r>
    <r>
      <rPr>
        <sz val="7"/>
        <color rgb="FF231F20"/>
        <rFont val="Calibri"/>
        <family val="2"/>
      </rPr>
      <t>CHFCHF</t>
    </r>
    <r>
      <rPr>
        <sz val="4"/>
        <color rgb="FF231F20"/>
        <rFont val="Calibri"/>
        <family val="2"/>
      </rPr>
      <t>2</t>
    </r>
  </si>
  <si>
    <r>
      <rPr>
        <sz val="7"/>
        <color rgb="FF231F20"/>
        <rFont val="Calibri"/>
        <family val="2"/>
      </rPr>
      <t>0.16</t>
    </r>
    <r>
      <rPr>
        <sz val="4"/>
        <color rgb="FF231F20"/>
        <rFont val="Calibri"/>
        <family val="2"/>
      </rPr>
      <t>c</t>
    </r>
  </si>
  <si>
    <r>
      <rPr>
        <sz val="7"/>
        <color rgb="FF231F20"/>
        <rFont val="Calibri"/>
        <family val="2"/>
      </rPr>
      <t>2.15e-11</t>
    </r>
  </si>
  <si>
    <r>
      <rPr>
        <sz val="7"/>
        <color rgb="FF231F20"/>
        <rFont val="Calibri"/>
        <family val="2"/>
      </rPr>
      <t>2.16e-11</t>
    </r>
  </si>
  <si>
    <r>
      <rPr>
        <sz val="7"/>
        <color rgb="FF231F20"/>
        <rFont val="Calibri"/>
        <family val="2"/>
      </rPr>
      <t>2.59e-13</t>
    </r>
  </si>
  <si>
    <r>
      <rPr>
        <sz val="7"/>
        <color rgb="FF231F20"/>
        <rFont val="Calibri"/>
        <family val="2"/>
      </rPr>
      <t>2.70e-14</t>
    </r>
  </si>
  <si>
    <r>
      <rPr>
        <sz val="7"/>
        <color rgb="FF231F20"/>
        <rFont val="Calibri"/>
        <family val="2"/>
      </rPr>
      <t>1.79e-14</t>
    </r>
  </si>
  <si>
    <r>
      <rPr>
        <sz val="7"/>
        <color rgb="FF231F20"/>
        <rFont val="Calibri"/>
        <family val="2"/>
      </rPr>
      <t>HFC-245eb</t>
    </r>
  </si>
  <si>
    <r>
      <rPr>
        <sz val="7"/>
        <color rgb="FF231F20"/>
        <rFont val="Calibri"/>
        <family val="2"/>
      </rPr>
      <t>CH</t>
    </r>
    <r>
      <rPr>
        <sz val="4"/>
        <color rgb="FF231F20"/>
        <rFont val="Calibri"/>
        <family val="2"/>
      </rPr>
      <t>2</t>
    </r>
    <r>
      <rPr>
        <sz val="7"/>
        <color rgb="FF231F20"/>
        <rFont val="Calibri"/>
        <family val="2"/>
      </rPr>
      <t>FCHFCF</t>
    </r>
    <r>
      <rPr>
        <sz val="4"/>
        <color rgb="FF231F20"/>
        <rFont val="Calibri"/>
        <family val="2"/>
      </rPr>
      <t>3</t>
    </r>
  </si>
  <si>
    <r>
      <rPr>
        <sz val="7"/>
        <color rgb="FF231F20"/>
        <rFont val="Calibri"/>
        <family val="2"/>
      </rPr>
      <t>0.20</t>
    </r>
    <r>
      <rPr>
        <sz val="4"/>
        <color rgb="FF231F20"/>
        <rFont val="Calibri"/>
        <family val="2"/>
      </rPr>
      <t>c</t>
    </r>
  </si>
  <si>
    <r>
      <rPr>
        <sz val="7"/>
        <color rgb="FF231F20"/>
        <rFont val="Calibri"/>
        <family val="2"/>
      </rPr>
      <t>2.66e-11</t>
    </r>
  </si>
  <si>
    <r>
      <rPr>
        <sz val="7"/>
        <color rgb="FF231F20"/>
        <rFont val="Calibri"/>
        <family val="2"/>
      </rPr>
      <t>3.15e-13</t>
    </r>
  </si>
  <si>
    <r>
      <rPr>
        <sz val="7"/>
        <color rgb="FF231F20"/>
        <rFont val="Calibri"/>
        <family val="2"/>
      </rPr>
      <t>3.31e-14</t>
    </r>
  </si>
  <si>
    <r>
      <rPr>
        <sz val="7"/>
        <color rgb="FF231F20"/>
        <rFont val="Calibri"/>
        <family val="2"/>
      </rPr>
      <t>2.20e-14</t>
    </r>
  </si>
  <si>
    <r>
      <rPr>
        <sz val="7"/>
        <color rgb="FF231F20"/>
        <rFont val="Calibri"/>
        <family val="2"/>
      </rPr>
      <t>HFC-245fa</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</si>
  <si>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</si>
  <si>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7.29e-11</t>
    </r>
  </si>
  <si>
    <r>
      <rPr>
        <sz val="7"/>
        <color rgb="FF231F20"/>
        <rFont val="Calibri"/>
        <family val="2"/>
      </rPr>
      <t>7.87e-11</t>
    </r>
  </si>
  <si>
    <r>
      <rPr>
        <sz val="7"/>
        <color rgb="FF231F20"/>
        <rFont val="Calibri"/>
        <family val="2"/>
      </rPr>
      <t>1.35e-12</t>
    </r>
  </si>
  <si>
    <r>
      <rPr>
        <sz val="7"/>
        <color rgb="FF231F20"/>
        <rFont val="Calibri"/>
        <family val="2"/>
      </rPr>
      <t>1.51e-13</t>
    </r>
  </si>
  <si>
    <r>
      <rPr>
        <sz val="7"/>
        <color rgb="FF231F20"/>
        <rFont val="Calibri"/>
        <family val="2"/>
      </rPr>
      <t>6.62e-14</t>
    </r>
  </si>
  <si>
    <r>
      <rPr>
        <sz val="7"/>
        <color rgb="FF231F20"/>
        <rFont val="Calibri"/>
        <family val="2"/>
      </rPr>
      <t>HFC-263fb</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</si>
  <si>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</si>
  <si>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c</t>
    </r>
  </si>
  <si>
    <r>
      <rPr>
        <sz val="7"/>
        <color rgb="FF231F20"/>
        <rFont val="Calibri"/>
        <family val="2"/>
      </rPr>
      <t>6.93e-12</t>
    </r>
  </si>
  <si>
    <r>
      <rPr>
        <sz val="7"/>
        <color rgb="FF231F20"/>
        <rFont val="Calibri"/>
        <family val="2"/>
      </rPr>
      <t>6.31e-14</t>
    </r>
  </si>
  <si>
    <r>
      <rPr>
        <sz val="7"/>
        <color rgb="FF231F20"/>
        <rFont val="Calibri"/>
        <family val="2"/>
      </rPr>
      <t>8.02e-15</t>
    </r>
  </si>
  <si>
    <r>
      <rPr>
        <sz val="7"/>
        <color rgb="FF231F20"/>
        <rFont val="Calibri"/>
        <family val="2"/>
      </rPr>
      <t>5.70e-15</t>
    </r>
  </si>
  <si>
    <r>
      <rPr>
        <sz val="7"/>
        <color rgb="FF231F20"/>
        <rFont val="Calibri"/>
        <family val="2"/>
      </rPr>
      <t>HFC-272ca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</si>
  <si>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</si>
  <si>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1.32e-11</t>
    </r>
  </si>
  <si>
    <r>
      <rPr>
        <sz val="7"/>
        <color rgb="FF231F20"/>
        <rFont val="Calibri"/>
        <family val="2"/>
      </rPr>
      <t>1.46e-13</t>
    </r>
  </si>
  <si>
    <r>
      <rPr>
        <sz val="7"/>
        <color rgb="FF231F20"/>
        <rFont val="Calibri"/>
        <family val="2"/>
      </rPr>
      <t>1.61e-14</t>
    </r>
  </si>
  <si>
    <r>
      <rPr>
        <sz val="7"/>
        <color rgb="FF231F20"/>
        <rFont val="Calibri"/>
        <family val="2"/>
      </rPr>
      <t>1.09e-14</t>
    </r>
  </si>
  <si>
    <r>
      <rPr>
        <sz val="7"/>
        <color rgb="FF231F20"/>
        <rFont val="Calibri"/>
        <family val="2"/>
      </rPr>
      <t>HFC-329p</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</si>
  <si>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</si>
  <si>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1.13e-10</t>
    </r>
  </si>
  <si>
    <r>
      <rPr>
        <sz val="7"/>
        <color rgb="FF231F20"/>
        <rFont val="Calibri"/>
        <family val="2"/>
      </rPr>
      <t>2.16e-10</t>
    </r>
  </si>
  <si>
    <r>
      <rPr>
        <sz val="7"/>
        <color rgb="FF231F20"/>
        <rFont val="Calibri"/>
        <family val="2"/>
      </rPr>
      <t>2.94e-12</t>
    </r>
  </si>
  <si>
    <r>
      <rPr>
        <sz val="7"/>
        <color rgb="FF231F20"/>
        <rFont val="Calibri"/>
        <family val="2"/>
      </rPr>
      <t>3.96e-13</t>
    </r>
  </si>
  <si>
    <r>
      <rPr>
        <sz val="7"/>
        <color rgb="FF231F20"/>
        <rFont val="Calibri"/>
        <family val="2"/>
      </rPr>
      <t>HFC-365mfc</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</si>
  <si>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</si>
  <si>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6.64e-11</t>
    </r>
  </si>
  <si>
    <r>
      <rPr>
        <sz val="7"/>
        <color rgb="FF231F20"/>
        <rFont val="Calibri"/>
        <family val="2"/>
      </rPr>
      <t>7.38e-11</t>
    </r>
  </si>
  <si>
    <r>
      <rPr>
        <sz val="7"/>
        <color rgb="FF231F20"/>
        <rFont val="Calibri"/>
        <family val="2"/>
      </rPr>
      <t>1.30e-12</t>
    </r>
  </si>
  <si>
    <r>
      <rPr>
        <sz val="7"/>
        <color rgb="FF231F20"/>
        <rFont val="Calibri"/>
        <family val="2"/>
      </rPr>
      <t>1.62e-13</t>
    </r>
  </si>
  <si>
    <r>
      <rPr>
        <sz val="7"/>
        <color rgb="FF231F20"/>
        <rFont val="Calibri"/>
        <family val="2"/>
      </rPr>
      <t>6.24e-14</t>
    </r>
  </si>
  <si>
    <r>
      <rPr>
        <sz val="7"/>
        <color rgb="FF231F20"/>
        <rFont val="Calibri"/>
        <family val="2"/>
      </rPr>
      <t>HFC-43-10mee</t>
    </r>
  </si>
  <si>
    <r>
      <rPr>
        <sz val="7"/>
        <color rgb="FF231F20"/>
        <rFont val="Calibri"/>
        <family val="2"/>
      </rPr>
      <t>CF</t>
    </r>
    <r>
      <rPr>
        <sz val="4"/>
        <color rgb="FF231F20"/>
        <rFont val="Calibri"/>
        <family val="2"/>
      </rPr>
      <t>3</t>
    </r>
    <r>
      <rPr>
        <sz val="7"/>
        <color rgb="FF231F20"/>
        <rFont val="Calibri"/>
        <family val="2"/>
      </rPr>
      <t>CHFCHFCF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</si>
  <si>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0.42</t>
    </r>
    <r>
      <rPr>
        <sz val="4"/>
        <color rgb="FF231F20"/>
        <rFont val="Calibri"/>
        <family val="2"/>
      </rPr>
      <t>b</t>
    </r>
  </si>
  <si>
    <r>
      <rPr>
        <sz val="7"/>
        <color rgb="FF231F20"/>
        <rFont val="Calibri"/>
        <family val="2"/>
      </rPr>
      <t>1.08e-10</t>
    </r>
  </si>
  <si>
    <r>
      <rPr>
        <sz val="7"/>
        <color rgb="FF231F20"/>
        <rFont val="Calibri"/>
        <family val="2"/>
      </rPr>
      <t>1.51e-10</t>
    </r>
  </si>
  <si>
    <r>
      <rPr>
        <sz val="7"/>
        <color rgb="FF231F20"/>
        <rFont val="Calibri"/>
        <family val="2"/>
      </rPr>
      <t>2.54e-12</t>
    </r>
  </si>
  <si>
    <r>
      <rPr>
        <sz val="7"/>
        <color rgb="FF231F20"/>
        <rFont val="Calibri"/>
        <family val="2"/>
      </rPr>
      <t>6.62e-13</t>
    </r>
  </si>
  <si>
    <r>
      <rPr>
        <sz val="7"/>
        <color rgb="FF231F20"/>
        <rFont val="Calibri"/>
        <family val="2"/>
      </rPr>
      <t>1.54e-13</t>
    </r>
  </si>
  <si>
    <r>
      <rPr>
        <sz val="7"/>
        <color rgb="FF231F20"/>
        <rFont val="Calibri"/>
        <family val="2"/>
      </rPr>
      <t>HFC-1132a</t>
    </r>
  </si>
  <si>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</si>
  <si>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4.0 days</t>
    </r>
  </si>
  <si>
    <r>
      <rPr>
        <sz val="7"/>
        <color rgb="FF231F20"/>
        <rFont val="Calibri"/>
        <family val="2"/>
      </rPr>
      <t>0.004</t>
    </r>
    <r>
      <rPr>
        <sz val="4"/>
        <color rgb="FF231F20"/>
        <rFont val="Calibri"/>
        <family val="2"/>
      </rPr>
      <t>d</t>
    </r>
  </si>
  <si>
    <r>
      <rPr>
        <sz val="7"/>
        <color rgb="FF231F20"/>
        <rFont val="Calibri"/>
        <family val="2"/>
      </rPr>
      <t>3.87e-15</t>
    </r>
  </si>
  <si>
    <r>
      <rPr>
        <sz val="7"/>
        <color rgb="FF231F20"/>
        <rFont val="Calibri"/>
        <family val="2"/>
      </rPr>
      <t>3.08e-17</t>
    </r>
  </si>
  <si>
    <r>
      <rPr>
        <sz val="7"/>
        <color rgb="FF231F20"/>
        <rFont val="Calibri"/>
        <family val="2"/>
      </rPr>
      <t>4.35e-18</t>
    </r>
  </si>
  <si>
    <r>
      <rPr>
        <sz val="7"/>
        <color rgb="FF231F20"/>
        <rFont val="Calibri"/>
        <family val="2"/>
      </rPr>
      <t>3.18e-18</t>
    </r>
  </si>
  <si>
    <r>
      <rPr>
        <sz val="7"/>
        <color rgb="FF231F20"/>
        <rFont val="Calibri"/>
        <family val="2"/>
      </rPr>
      <t>HFC-1141</t>
    </r>
  </si>
  <si>
    <r>
      <rPr>
        <sz val="7"/>
        <color rgb="FF231F20"/>
        <rFont val="Calibri"/>
        <family val="2"/>
      </rPr>
      <t>CH</t>
    </r>
    <r>
      <rPr>
        <sz val="4"/>
        <color rgb="FF231F20"/>
        <rFont val="Calibri"/>
        <family val="2"/>
      </rPr>
      <t>2</t>
    </r>
    <r>
      <rPr>
        <sz val="7"/>
        <color rgb="FF231F20"/>
        <rFont val="Calibri"/>
        <family val="2"/>
      </rPr>
      <t>=CHF</t>
    </r>
  </si>
  <si>
    <r>
      <rPr>
        <sz val="7"/>
        <color rgb="FF231F20"/>
        <rFont val="Calibri"/>
        <family val="2"/>
      </rPr>
      <t>2.1 days</t>
    </r>
  </si>
  <si>
    <r>
      <rPr>
        <sz val="7"/>
        <color rgb="FF231F20"/>
        <rFont val="Calibri"/>
        <family val="2"/>
      </rPr>
      <t>0.002</t>
    </r>
    <r>
      <rPr>
        <sz val="4"/>
        <color rgb="FF231F20"/>
        <rFont val="Calibri"/>
        <family val="2"/>
      </rPr>
      <t>d</t>
    </r>
  </si>
  <si>
    <r>
      <rPr>
        <sz val="7"/>
        <color rgb="FF231F20"/>
        <rFont val="Calibri"/>
        <family val="2"/>
      </rPr>
      <t>1.54e-15</t>
    </r>
  </si>
  <si>
    <r>
      <rPr>
        <sz val="7"/>
        <color rgb="FF231F20"/>
        <rFont val="Calibri"/>
        <family val="2"/>
      </rPr>
      <t>1.23e-17</t>
    </r>
  </si>
  <si>
    <r>
      <rPr>
        <sz val="7"/>
        <color rgb="FF231F20"/>
        <rFont val="Calibri"/>
        <family val="2"/>
      </rPr>
      <t>1.73e-18</t>
    </r>
  </si>
  <si>
    <r>
      <rPr>
        <sz val="7"/>
        <color rgb="FF231F20"/>
        <rFont val="Calibri"/>
        <family val="2"/>
      </rPr>
      <t>1.27e-18</t>
    </r>
  </si>
  <si>
    <r>
      <rPr>
        <sz val="7"/>
        <color rgb="FF231F20"/>
        <rFont val="Calibri"/>
        <family val="2"/>
      </rPr>
      <t>(Z)-HFC-1225ye</t>
    </r>
  </si>
  <si>
    <r>
      <rPr>
        <sz val="7"/>
        <color rgb="FF231F20"/>
        <rFont val="Calibri"/>
        <family val="2"/>
      </rPr>
      <t>CF</t>
    </r>
    <r>
      <rPr>
        <sz val="4"/>
        <color rgb="FF231F20"/>
        <rFont val="Calibri"/>
        <family val="2"/>
      </rPr>
      <t>3</t>
    </r>
    <r>
      <rPr>
        <sz val="7"/>
        <color rgb="FF231F20"/>
        <rFont val="Calibri"/>
        <family val="2"/>
      </rPr>
      <t>CF=CHF(Z)</t>
    </r>
  </si>
  <si>
    <r>
      <rPr>
        <sz val="7"/>
        <color rgb="FF231F20"/>
        <rFont val="Calibri"/>
        <family val="2"/>
      </rPr>
      <t>8.5 days</t>
    </r>
  </si>
  <si>
    <r>
      <rPr>
        <sz val="7"/>
        <color rgb="FF231F20"/>
        <rFont val="Calibri"/>
        <family val="2"/>
      </rPr>
      <t>2.14e-14</t>
    </r>
  </si>
  <si>
    <r>
      <rPr>
        <sz val="7"/>
        <color rgb="FF231F20"/>
        <rFont val="Calibri"/>
        <family val="2"/>
      </rPr>
      <t>1.70e-16</t>
    </r>
  </si>
  <si>
    <r>
      <rPr>
        <sz val="7"/>
        <color rgb="FF231F20"/>
        <rFont val="Calibri"/>
        <family val="2"/>
      </rPr>
      <t>2.40e-17</t>
    </r>
  </si>
  <si>
    <r>
      <rPr>
        <sz val="7"/>
        <color rgb="FF231F20"/>
        <rFont val="Calibri"/>
        <family val="2"/>
      </rPr>
      <t>1.76e-17</t>
    </r>
  </si>
  <si>
    <r>
      <rPr>
        <sz val="7"/>
        <color rgb="FF231F20"/>
        <rFont val="Calibri"/>
        <family val="2"/>
      </rPr>
      <t>(E)-HFC-1225ye</t>
    </r>
  </si>
  <si>
    <r>
      <rPr>
        <sz val="7"/>
        <color rgb="FF231F20"/>
        <rFont val="Calibri"/>
        <family val="2"/>
      </rPr>
      <t>CF</t>
    </r>
    <r>
      <rPr>
        <sz val="4"/>
        <color rgb="FF231F20"/>
        <rFont val="Calibri"/>
        <family val="2"/>
      </rPr>
      <t>3</t>
    </r>
    <r>
      <rPr>
        <sz val="7"/>
        <color rgb="FF231F20"/>
        <rFont val="Calibri"/>
        <family val="2"/>
      </rPr>
      <t>CF=CHF(E)</t>
    </r>
  </si>
  <si>
    <r>
      <rPr>
        <sz val="7"/>
        <color rgb="FF231F20"/>
        <rFont val="Calibri"/>
        <family val="2"/>
      </rPr>
      <t>4.9 days</t>
    </r>
  </si>
  <si>
    <r>
      <rPr>
        <sz val="7"/>
        <color rgb="FF231F20"/>
        <rFont val="Calibri"/>
        <family val="2"/>
      </rPr>
      <t>7.25e-15</t>
    </r>
  </si>
  <si>
    <r>
      <rPr>
        <sz val="7"/>
        <color rgb="FF231F20"/>
        <rFont val="Calibri"/>
        <family val="2"/>
      </rPr>
      <t>5.77e-17</t>
    </r>
  </si>
  <si>
    <r>
      <rPr>
        <sz val="7"/>
        <color rgb="FF231F20"/>
        <rFont val="Calibri"/>
        <family val="2"/>
      </rPr>
      <t>8.14e-18</t>
    </r>
  </si>
  <si>
    <r>
      <rPr>
        <sz val="7"/>
        <color rgb="FF231F20"/>
        <rFont val="Calibri"/>
        <family val="2"/>
      </rPr>
      <t>5.95e-18</t>
    </r>
  </si>
  <si>
    <r>
      <rPr>
        <sz val="7"/>
        <color rgb="FF231F20"/>
        <rFont val="Calibri"/>
        <family val="2"/>
      </rPr>
      <t>(Z)-HFC-1234ze</t>
    </r>
  </si>
  <si>
    <r>
      <rPr>
        <sz val="7"/>
        <color rgb="FF231F20"/>
        <rFont val="Calibri"/>
        <family val="2"/>
      </rPr>
      <t>CF</t>
    </r>
    <r>
      <rPr>
        <sz val="4"/>
        <color rgb="FF231F20"/>
        <rFont val="Calibri"/>
        <family val="2"/>
      </rPr>
      <t>3</t>
    </r>
    <r>
      <rPr>
        <sz val="7"/>
        <color rgb="FF231F20"/>
        <rFont val="Calibri"/>
        <family val="2"/>
      </rPr>
      <t>CH=CHF(Z)</t>
    </r>
  </si>
  <si>
    <r>
      <rPr>
        <sz val="7"/>
        <color rgb="FF231F20"/>
        <rFont val="Calibri"/>
        <family val="2"/>
      </rPr>
      <t>10.0 days</t>
    </r>
  </si>
  <si>
    <r>
      <rPr>
        <sz val="7"/>
        <color rgb="FF231F20"/>
        <rFont val="Calibri"/>
        <family val="2"/>
      </rPr>
      <t>2.61e-14</t>
    </r>
  </si>
  <si>
    <r>
      <rPr>
        <sz val="7"/>
        <color rgb="FF231F20"/>
        <rFont val="Calibri"/>
        <family val="2"/>
      </rPr>
      <t>2.08e-16</t>
    </r>
  </si>
  <si>
    <r>
      <rPr>
        <sz val="7"/>
        <color rgb="FF231F20"/>
        <rFont val="Calibri"/>
        <family val="2"/>
      </rPr>
      <t>2.93e-17</t>
    </r>
  </si>
  <si>
    <r>
      <rPr>
        <sz val="7"/>
        <color rgb="FF231F20"/>
        <rFont val="Calibri"/>
        <family val="2"/>
      </rPr>
      <t>2.14e-17</t>
    </r>
  </si>
  <si>
    <r>
      <rPr>
        <sz val="7"/>
        <color rgb="FF231F20"/>
        <rFont val="Calibri"/>
        <family val="2"/>
      </rPr>
      <t>HFC-1234yf</t>
    </r>
  </si>
  <si>
    <r>
      <rPr>
        <sz val="7"/>
        <color rgb="FF231F20"/>
        <rFont val="Calibri"/>
        <family val="2"/>
      </rPr>
      <t>CF</t>
    </r>
    <r>
      <rPr>
        <sz val="4"/>
        <color rgb="FF231F20"/>
        <rFont val="Calibri"/>
        <family val="2"/>
      </rPr>
      <t>3</t>
    </r>
    <r>
      <rPr>
        <sz val="7"/>
        <color rgb="FF231F20"/>
        <rFont val="Calibri"/>
        <family val="2"/>
      </rPr>
      <t>CF=CH</t>
    </r>
    <r>
      <rPr>
        <sz val="4"/>
        <color rgb="FF231F20"/>
        <rFont val="Calibri"/>
        <family val="2"/>
      </rPr>
      <t>2</t>
    </r>
  </si>
  <si>
    <r>
      <rPr>
        <sz val="7"/>
        <color rgb="FF231F20"/>
        <rFont val="Calibri"/>
        <family val="2"/>
      </rPr>
      <t>10.5 days</t>
    </r>
  </si>
  <si>
    <r>
      <rPr>
        <sz val="7"/>
        <color rgb="FF231F20"/>
        <rFont val="Calibri"/>
        <family val="2"/>
      </rPr>
      <t>3.22e-14</t>
    </r>
  </si>
  <si>
    <r>
      <rPr>
        <sz val="7"/>
        <color rgb="FF231F20"/>
        <rFont val="Calibri"/>
        <family val="2"/>
      </rPr>
      <t>2.57e-16</t>
    </r>
  </si>
  <si>
    <r>
      <rPr>
        <sz val="7"/>
        <color rgb="FF231F20"/>
        <rFont val="Calibri"/>
        <family val="2"/>
      </rPr>
      <t>3.62e-17</t>
    </r>
  </si>
  <si>
    <r>
      <rPr>
        <sz val="7"/>
        <color rgb="FF231F20"/>
        <rFont val="Calibri"/>
        <family val="2"/>
      </rPr>
      <t>2.65e-17</t>
    </r>
  </si>
  <si>
    <r>
      <rPr>
        <sz val="7"/>
        <color rgb="FF231F20"/>
        <rFont val="Calibri"/>
        <family val="2"/>
      </rPr>
      <t>(E)-HFC-1234ze</t>
    </r>
  </si>
  <si>
    <r>
      <rPr>
        <sz val="7"/>
        <color rgb="FF231F20"/>
        <rFont val="Calibri"/>
        <family val="2"/>
      </rPr>
      <t>trans-CF</t>
    </r>
    <r>
      <rPr>
        <sz val="4"/>
        <color rgb="FF231F20"/>
        <rFont val="Calibri"/>
        <family val="2"/>
      </rPr>
      <t>3</t>
    </r>
    <r>
      <rPr>
        <sz val="7"/>
        <color rgb="FF231F20"/>
        <rFont val="Calibri"/>
        <family val="2"/>
      </rPr>
      <t>CH=CHF</t>
    </r>
  </si>
  <si>
    <r>
      <rPr>
        <sz val="7"/>
        <color rgb="FF231F20"/>
        <rFont val="Calibri"/>
        <family val="2"/>
      </rPr>
      <t>16.4 days</t>
    </r>
  </si>
  <si>
    <r>
      <rPr>
        <sz val="7"/>
        <color rgb="FF231F20"/>
        <rFont val="Calibri"/>
        <family val="2"/>
      </rPr>
      <t>8.74e-14</t>
    </r>
  </si>
  <si>
    <r>
      <rPr>
        <sz val="7"/>
        <color rgb="FF231F20"/>
        <rFont val="Calibri"/>
        <family val="2"/>
      </rPr>
      <t>6.98e-16</t>
    </r>
  </si>
  <si>
    <r>
      <rPr>
        <sz val="7"/>
        <color rgb="FF231F20"/>
        <rFont val="Calibri"/>
        <family val="2"/>
      </rPr>
      <t>9.82e-17</t>
    </r>
  </si>
  <si>
    <r>
      <rPr>
        <sz val="7"/>
        <color rgb="FF231F20"/>
        <rFont val="Calibri"/>
        <family val="2"/>
      </rPr>
      <t>7.18e-17</t>
    </r>
  </si>
  <si>
    <r>
      <rPr>
        <sz val="7"/>
        <color rgb="FF231F20"/>
        <rFont val="Calibri"/>
        <family val="2"/>
      </rPr>
      <t>(Z)-HFC-1336</t>
    </r>
  </si>
  <si>
    <r>
      <rPr>
        <sz val="7"/>
        <color rgb="FF231F20"/>
        <rFont val="Calibri"/>
        <family val="2"/>
      </rPr>
      <t>CF</t>
    </r>
    <r>
      <rPr>
        <sz val="4"/>
        <color rgb="FF231F20"/>
        <rFont val="Calibri"/>
        <family val="2"/>
      </rPr>
      <t>3</t>
    </r>
    <r>
      <rPr>
        <sz val="7"/>
        <color rgb="FF231F20"/>
        <rFont val="Calibri"/>
        <family val="2"/>
      </rPr>
      <t>CH=CHCF</t>
    </r>
    <r>
      <rPr>
        <sz val="4"/>
        <color rgb="FF231F20"/>
        <rFont val="Calibri"/>
        <family val="2"/>
      </rPr>
      <t>3</t>
    </r>
    <r>
      <rPr>
        <sz val="7"/>
        <color rgb="FF231F20"/>
        <rFont val="Calibri"/>
        <family val="2"/>
      </rPr>
      <t>(Z)</t>
    </r>
  </si>
  <si>
    <r>
      <rPr>
        <sz val="7"/>
        <color rgb="FF231F20"/>
        <rFont val="Calibri"/>
        <family val="2"/>
      </rPr>
      <t>22.0 days</t>
    </r>
  </si>
  <si>
    <r>
      <rPr>
        <sz val="7"/>
        <color rgb="FF231F20"/>
        <rFont val="Calibri"/>
        <family val="2"/>
      </rPr>
      <t>0.07</t>
    </r>
    <r>
      <rPr>
        <sz val="4"/>
        <color rgb="FF231F20"/>
        <rFont val="Calibri"/>
        <family val="2"/>
      </rPr>
      <t>d</t>
    </r>
  </si>
  <si>
    <r>
      <rPr>
        <sz val="7"/>
        <color rgb="FF231F20"/>
        <rFont val="Calibri"/>
        <family val="2"/>
      </rPr>
      <t>1.23e-15</t>
    </r>
  </si>
  <si>
    <r>
      <rPr>
        <sz val="7"/>
        <color rgb="FF231F20"/>
        <rFont val="Calibri"/>
        <family val="2"/>
      </rPr>
      <t>1.73e-16</t>
    </r>
  </si>
  <si>
    <r>
      <rPr>
        <sz val="7"/>
        <color rgb="FF231F20"/>
        <rFont val="Calibri"/>
        <family val="2"/>
      </rPr>
      <t>1.26e-16</t>
    </r>
  </si>
  <si>
    <r>
      <rPr>
        <sz val="7"/>
        <color rgb="FF231F20"/>
        <rFont val="Calibri"/>
        <family val="2"/>
      </rPr>
      <t>HFC-1243zf</t>
    </r>
  </si>
  <si>
    <r>
      <rPr>
        <sz val="7"/>
        <color rgb="FF231F20"/>
        <rFont val="Calibri"/>
        <family val="2"/>
      </rPr>
      <t>CF</t>
    </r>
    <r>
      <rPr>
        <sz val="4"/>
        <color rgb="FF231F20"/>
        <rFont val="Calibri"/>
        <family val="2"/>
      </rPr>
      <t>3</t>
    </r>
    <r>
      <rPr>
        <sz val="7"/>
        <color rgb="FF231F20"/>
        <rFont val="Calibri"/>
        <family val="2"/>
      </rPr>
      <t>CH=CH</t>
    </r>
    <r>
      <rPr>
        <sz val="4"/>
        <color rgb="FF231F20"/>
        <rFont val="Calibri"/>
        <family val="2"/>
      </rPr>
      <t>2</t>
    </r>
  </si>
  <si>
    <r>
      <rPr>
        <sz val="7"/>
        <color rgb="FF231F20"/>
        <rFont val="Calibri"/>
        <family val="2"/>
      </rPr>
      <t>7.0 days</t>
    </r>
  </si>
  <si>
    <r>
      <rPr>
        <sz val="7"/>
        <color rgb="FF231F20"/>
        <rFont val="Calibri"/>
        <family val="2"/>
      </rPr>
      <t>1.37e-14</t>
    </r>
  </si>
  <si>
    <r>
      <rPr>
        <sz val="7"/>
        <color rgb="FF231F20"/>
        <rFont val="Calibri"/>
        <family val="2"/>
      </rPr>
      <t>1.09e-16</t>
    </r>
  </si>
  <si>
    <r>
      <rPr>
        <sz val="7"/>
        <color rgb="FF231F20"/>
        <rFont val="Calibri"/>
        <family val="2"/>
      </rPr>
      <t>1.53e-17</t>
    </r>
  </si>
  <si>
    <r>
      <rPr>
        <sz val="7"/>
        <color rgb="FF231F20"/>
        <rFont val="Calibri"/>
        <family val="2"/>
      </rPr>
      <t>1.12e-17</t>
    </r>
  </si>
  <si>
    <r>
      <rPr>
        <sz val="7"/>
        <color rgb="FF231F20"/>
        <rFont val="Calibri"/>
        <family val="2"/>
      </rPr>
      <t>HFC-1345zfc</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</si>
  <si>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5</t>
    </r>
    <r>
      <rPr>
        <sz val="7"/>
        <color rgb="FF231F20"/>
        <rFont val="Calibri"/>
        <family val="2"/>
      </rPr>
      <t>CH=CH</t>
    </r>
    <r>
      <rPr>
        <sz val="4"/>
        <color rgb="FF231F20"/>
        <rFont val="Calibri"/>
        <family val="2"/>
      </rPr>
      <t>2</t>
    </r>
  </si>
  <si>
    <r>
      <rPr>
        <sz val="7"/>
        <color rgb="FF231F20"/>
        <rFont val="Calibri"/>
        <family val="2"/>
      </rPr>
      <t>7.6 days</t>
    </r>
  </si>
  <si>
    <r>
      <rPr>
        <sz val="7"/>
        <color rgb="FF231F20"/>
        <rFont val="Calibri"/>
        <family val="2"/>
      </rPr>
      <t>1.15e-14</t>
    </r>
  </si>
  <si>
    <r>
      <rPr>
        <sz val="7"/>
        <color rgb="FF231F20"/>
        <rFont val="Calibri"/>
        <family val="2"/>
      </rPr>
      <t>9.19e-17</t>
    </r>
  </si>
  <si>
    <r>
      <rPr>
        <sz val="7"/>
        <color rgb="FF231F20"/>
        <rFont val="Calibri"/>
        <family val="2"/>
      </rPr>
      <t>1.30e-17</t>
    </r>
  </si>
  <si>
    <r>
      <rPr>
        <sz val="7"/>
        <color rgb="FF231F20"/>
        <rFont val="Calibri"/>
        <family val="2"/>
      </rPr>
      <t>9.48e-18</t>
    </r>
  </si>
  <si>
    <r>
      <rPr>
        <sz val="7"/>
        <color rgb="FF231F20"/>
        <rFont val="Calibri"/>
        <family val="2"/>
      </rPr>
      <t>3,3,4,4,5,5,6,6,6-Nonafluorohex-1-ene</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</si>
  <si>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CH=CH</t>
    </r>
    <r>
      <rPr>
        <sz val="4"/>
        <color rgb="FF231F20"/>
        <rFont val="Calibri"/>
        <family val="2"/>
      </rPr>
      <t>2</t>
    </r>
  </si>
  <si>
    <r>
      <rPr>
        <sz val="7"/>
        <color rgb="FF231F20"/>
        <rFont val="Calibri"/>
        <family val="2"/>
      </rPr>
      <t>9.92e-17</t>
    </r>
  </si>
  <si>
    <r>
      <rPr>
        <sz val="7"/>
        <color rgb="FF231F20"/>
        <rFont val="Calibri"/>
        <family val="2"/>
      </rPr>
      <t>1.40e-17</t>
    </r>
  </si>
  <si>
    <r>
      <rPr>
        <sz val="7"/>
        <color rgb="FF231F20"/>
        <rFont val="Calibri"/>
        <family val="2"/>
      </rPr>
      <t>1.02e-17</t>
    </r>
  </si>
  <si>
    <r>
      <rPr>
        <sz val="7"/>
        <color rgb="FF231F20"/>
        <rFont val="Calibri"/>
        <family val="2"/>
      </rPr>
      <t>3,3,4,4,5,5,6,6,7,7,8,8,8-Tridecafluorooct-1-ene</t>
    </r>
  </si>
  <si>
    <r>
      <rPr>
        <sz val="7"/>
        <color rgb="FF231F20"/>
        <rFont val="Calibri"/>
        <family val="2"/>
      </rPr>
      <t>C</t>
    </r>
    <r>
      <rPr>
        <sz val="4"/>
        <color rgb="FF231F20"/>
        <rFont val="Calibri"/>
        <family val="2"/>
      </rPr>
      <t>6</t>
    </r>
    <r>
      <rPr>
        <sz val="7"/>
        <color rgb="FF231F20"/>
        <rFont val="Calibri"/>
        <family val="2"/>
      </rPr>
      <t>F</t>
    </r>
    <r>
      <rPr>
        <sz val="4"/>
        <color rgb="FF231F20"/>
        <rFont val="Calibri"/>
        <family val="2"/>
      </rPr>
      <t>13</t>
    </r>
    <r>
      <rPr>
        <sz val="7"/>
        <color rgb="FF231F20"/>
        <rFont val="Calibri"/>
        <family val="2"/>
      </rPr>
      <t>CH=CH</t>
    </r>
    <r>
      <rPr>
        <sz val="4"/>
        <color rgb="FF231F20"/>
        <rFont val="Calibri"/>
        <family val="2"/>
      </rPr>
      <t>2</t>
    </r>
  </si>
  <si>
    <r>
      <rPr>
        <sz val="7"/>
        <color rgb="FF231F20"/>
        <rFont val="Calibri"/>
        <family val="2"/>
      </rPr>
      <t>9.89e-15</t>
    </r>
  </si>
  <si>
    <r>
      <rPr>
        <sz val="7"/>
        <color rgb="FF231F20"/>
        <rFont val="Calibri"/>
        <family val="2"/>
      </rPr>
      <t>7.87e-17</t>
    </r>
  </si>
  <si>
    <r>
      <rPr>
        <sz val="7"/>
        <color rgb="FF231F20"/>
        <rFont val="Calibri"/>
        <family val="2"/>
      </rPr>
      <t>1.11e-17</t>
    </r>
  </si>
  <si>
    <r>
      <rPr>
        <sz val="7"/>
        <color rgb="FF231F20"/>
        <rFont val="Calibri"/>
        <family val="2"/>
      </rPr>
      <t>8.12e-18</t>
    </r>
  </si>
  <si>
    <r>
      <rPr>
        <sz val="7"/>
        <color rgb="FF231F20"/>
        <rFont val="Calibri"/>
        <family val="2"/>
      </rPr>
      <t xml:space="preserve">3,3,4,4,5,5,6,6,7,7,8,8,9,9,10,10,10-Hep-
</t>
    </r>
    <r>
      <rPr>
        <sz val="7"/>
        <color rgb="FF231F20"/>
        <rFont val="Calibri"/>
        <family val="2"/>
      </rPr>
      <t>tadecafluorodec-1-ene</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</si>
  <si>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17</t>
    </r>
    <r>
      <rPr>
        <sz val="7"/>
        <color rgb="FF231F20"/>
        <rFont val="Calibri"/>
        <family val="2"/>
      </rPr>
      <t>CH=CH</t>
    </r>
    <r>
      <rPr>
        <sz val="4"/>
        <color rgb="FF231F20"/>
        <rFont val="Calibri"/>
        <family val="2"/>
      </rPr>
      <t>2</t>
    </r>
  </si>
  <si>
    <r>
      <rPr>
        <sz val="7"/>
        <color rgb="FF231F20"/>
        <rFont val="Calibri"/>
        <family val="2"/>
      </rPr>
      <t>8.52e-15</t>
    </r>
  </si>
  <si>
    <r>
      <rPr>
        <sz val="7"/>
        <color rgb="FF231F20"/>
        <rFont val="Calibri"/>
        <family val="2"/>
      </rPr>
      <t>6.79e-17</t>
    </r>
  </si>
  <si>
    <r>
      <rPr>
        <sz val="7"/>
        <color rgb="FF231F20"/>
        <rFont val="Calibri"/>
        <family val="2"/>
      </rPr>
      <t>9.57e-18</t>
    </r>
  </si>
  <si>
    <r>
      <rPr>
        <sz val="7"/>
        <color rgb="FF231F20"/>
        <rFont val="Calibri"/>
        <family val="2"/>
      </rPr>
      <t>7.00e-18</t>
    </r>
  </si>
  <si>
    <r>
      <rPr>
        <sz val="7"/>
        <color rgb="FF231F20"/>
        <rFont val="Calibri"/>
        <family val="2"/>
      </rPr>
      <t>Methyl chloroform</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</si>
  <si>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3</t>
    </r>
  </si>
  <si>
    <r>
      <rPr>
        <sz val="7"/>
        <color rgb="FF231F20"/>
        <rFont val="Calibri"/>
        <family val="2"/>
      </rPr>
      <t>1.44e-11</t>
    </r>
  </si>
  <si>
    <r>
      <rPr>
        <sz val="7"/>
        <color rgb="FF231F20"/>
        <rFont val="Calibri"/>
        <family val="2"/>
      </rPr>
      <t>1.47e-11</t>
    </r>
  </si>
  <si>
    <r>
      <rPr>
        <sz val="7"/>
        <color rgb="FF231F20"/>
        <rFont val="Calibri"/>
        <family val="2"/>
      </rPr>
      <t>2.17e-13</t>
    </r>
  </si>
  <si>
    <r>
      <rPr>
        <sz val="7"/>
        <color rgb="FF231F20"/>
        <rFont val="Calibri"/>
        <family val="2"/>
      </rPr>
      <t>2.07e-14</t>
    </r>
  </si>
  <si>
    <r>
      <rPr>
        <sz val="7"/>
        <color rgb="FF231F20"/>
        <rFont val="Calibri"/>
        <family val="2"/>
      </rPr>
      <t>1.22e-14</t>
    </r>
  </si>
  <si>
    <r>
      <rPr>
        <sz val="7"/>
        <color rgb="FF231F20"/>
        <rFont val="Calibri"/>
        <family val="2"/>
      </rPr>
      <t>Carbon tetrachloride</t>
    </r>
  </si>
  <si>
    <r>
      <rPr>
        <sz val="7"/>
        <color rgb="FF231F20"/>
        <rFont val="Calibri"/>
        <family val="2"/>
      </rPr>
      <t>CCl</t>
    </r>
    <r>
      <rPr>
        <sz val="4"/>
        <color rgb="FF231F20"/>
        <rFont val="Calibri"/>
        <family val="2"/>
      </rPr>
      <t>4</t>
    </r>
  </si>
  <si>
    <r>
      <rPr>
        <sz val="7"/>
        <color rgb="FF231F20"/>
        <rFont val="Calibri"/>
        <family val="2"/>
      </rPr>
      <t>8.69e-11</t>
    </r>
  </si>
  <si>
    <r>
      <rPr>
        <sz val="7"/>
        <color rgb="FF231F20"/>
        <rFont val="Calibri"/>
        <family val="2"/>
      </rPr>
      <t>1.59e-10</t>
    </r>
  </si>
  <si>
    <r>
      <rPr>
        <sz val="7"/>
        <color rgb="FF231F20"/>
        <rFont val="Calibri"/>
        <family val="2"/>
      </rPr>
      <t>2.24e-12</t>
    </r>
  </si>
  <si>
    <r>
      <rPr>
        <sz val="7"/>
        <color rgb="FF231F20"/>
        <rFont val="Calibri"/>
        <family val="2"/>
      </rPr>
      <t>9.68e-13</t>
    </r>
  </si>
  <si>
    <r>
      <rPr>
        <sz val="7"/>
        <color rgb="FF231F20"/>
        <rFont val="Calibri"/>
        <family val="2"/>
      </rPr>
      <t>2.62e-13</t>
    </r>
  </si>
  <si>
    <r>
      <rPr>
        <sz val="7"/>
        <color rgb="FF231F20"/>
        <rFont val="Calibri"/>
        <family val="2"/>
      </rPr>
      <t>Methyl chloride</t>
    </r>
  </si>
  <si>
    <r>
      <rPr>
        <sz val="7"/>
        <color rgb="FF231F20"/>
        <rFont val="Calibri"/>
        <family val="2"/>
      </rPr>
      <t>CH</t>
    </r>
    <r>
      <rPr>
        <sz val="4"/>
        <color rgb="FF231F20"/>
        <rFont val="Calibri"/>
        <family val="2"/>
      </rPr>
      <t>3</t>
    </r>
    <r>
      <rPr>
        <sz val="7"/>
        <color rgb="FF231F20"/>
        <rFont val="Calibri"/>
        <family val="2"/>
      </rPr>
      <t>Cl</t>
    </r>
  </si>
  <si>
    <r>
      <rPr>
        <sz val="7"/>
        <color rgb="FF231F20"/>
        <rFont val="Calibri"/>
        <family val="2"/>
      </rPr>
      <t>0.01</t>
    </r>
    <r>
      <rPr>
        <sz val="4"/>
        <color rgb="FF231F20"/>
        <rFont val="Calibri"/>
        <family val="2"/>
      </rPr>
      <t>a</t>
    </r>
  </si>
  <si>
    <r>
      <rPr>
        <sz val="7"/>
        <color rgb="FF231F20"/>
        <rFont val="Calibri"/>
        <family val="2"/>
      </rPr>
      <t>1.12e-12</t>
    </r>
  </si>
  <si>
    <r>
      <rPr>
        <sz val="7"/>
        <color rgb="FF231F20"/>
        <rFont val="Calibri"/>
        <family val="2"/>
      </rPr>
      <t>9.93e-15</t>
    </r>
  </si>
  <si>
    <r>
      <rPr>
        <sz val="7"/>
        <color rgb="FF231F20"/>
        <rFont val="Calibri"/>
        <family val="2"/>
      </rPr>
      <t>1.29e-15</t>
    </r>
  </si>
  <si>
    <r>
      <rPr>
        <sz val="7"/>
        <color rgb="FF231F20"/>
        <rFont val="Calibri"/>
        <family val="2"/>
      </rPr>
      <t>9.20e-16</t>
    </r>
  </si>
  <si>
    <r>
      <rPr>
        <sz val="7"/>
        <color rgb="FF231F20"/>
        <rFont val="Calibri"/>
        <family val="2"/>
      </rPr>
      <t>Methylene chloride</t>
    </r>
  </si>
  <si>
    <r>
      <rPr>
        <sz val="7"/>
        <color rgb="FF231F20"/>
        <rFont val="Calibri"/>
        <family val="2"/>
      </rPr>
      <t>CH</t>
    </r>
    <r>
      <rPr>
        <sz val="4"/>
        <color rgb="FF231F20"/>
        <rFont val="Calibri"/>
        <family val="2"/>
      </rPr>
      <t>2</t>
    </r>
    <r>
      <rPr>
        <sz val="7"/>
        <color rgb="FF231F20"/>
        <rFont val="Calibri"/>
        <family val="2"/>
      </rPr>
      <t>Cl</t>
    </r>
    <r>
      <rPr>
        <sz val="4"/>
        <color rgb="FF231F20"/>
        <rFont val="Calibri"/>
        <family val="2"/>
      </rPr>
      <t>2</t>
    </r>
  </si>
  <si>
    <r>
      <rPr>
        <sz val="7"/>
        <color rgb="FF231F20"/>
        <rFont val="Calibri"/>
        <family val="2"/>
      </rPr>
      <t>0.03</t>
    </r>
    <r>
      <rPr>
        <sz val="4"/>
        <color rgb="FF231F20"/>
        <rFont val="Calibri"/>
        <family val="2"/>
      </rPr>
      <t>b</t>
    </r>
  </si>
  <si>
    <r>
      <rPr>
        <sz val="7"/>
        <color rgb="FF231F20"/>
        <rFont val="Calibri"/>
        <family val="2"/>
      </rPr>
      <t>8.18e-13</t>
    </r>
  </si>
  <si>
    <r>
      <rPr>
        <sz val="7"/>
        <color rgb="FF231F20"/>
        <rFont val="Calibri"/>
        <family val="2"/>
      </rPr>
      <t>6.78e-15</t>
    </r>
  </si>
  <si>
    <r>
      <rPr>
        <sz val="7"/>
        <color rgb="FF231F20"/>
        <rFont val="Calibri"/>
        <family val="2"/>
      </rPr>
      <t>9.26e-16</t>
    </r>
  </si>
  <si>
    <r>
      <rPr>
        <sz val="7"/>
        <color rgb="FF231F20"/>
        <rFont val="Calibri"/>
        <family val="2"/>
      </rPr>
      <t>6.72e-16</t>
    </r>
  </si>
  <si>
    <r>
      <rPr>
        <sz val="7"/>
        <color rgb="FF231F20"/>
        <rFont val="Calibri"/>
        <family val="2"/>
      </rPr>
      <t>Chloroform</t>
    </r>
  </si>
  <si>
    <r>
      <rPr>
        <sz val="7"/>
        <color rgb="FF231F20"/>
        <rFont val="Calibri"/>
        <family val="2"/>
      </rPr>
      <t>CHCl</t>
    </r>
    <r>
      <rPr>
        <sz val="4"/>
        <color rgb="FF231F20"/>
        <rFont val="Calibri"/>
        <family val="2"/>
      </rPr>
      <t>3</t>
    </r>
  </si>
  <si>
    <r>
      <rPr>
        <sz val="7"/>
        <color rgb="FF231F20"/>
        <rFont val="Calibri"/>
        <family val="2"/>
      </rPr>
      <t>1.50e-12</t>
    </r>
  </si>
  <si>
    <r>
      <rPr>
        <sz val="7"/>
        <color rgb="FF231F20"/>
        <rFont val="Calibri"/>
        <family val="2"/>
      </rPr>
      <t>1.70e-15</t>
    </r>
  </si>
  <si>
    <r>
      <rPr>
        <sz val="7"/>
        <color rgb="FF231F20"/>
        <rFont val="Calibri"/>
        <family val="2"/>
      </rPr>
      <t>1,2-Dichloroethane</t>
    </r>
  </si>
  <si>
    <r>
      <rPr>
        <sz val="7"/>
        <color rgb="FF231F20"/>
        <rFont val="Calibri"/>
        <family val="2"/>
      </rPr>
      <t>CH</t>
    </r>
    <r>
      <rPr>
        <sz val="4"/>
        <color rgb="FF231F20"/>
        <rFont val="Calibri"/>
        <family val="2"/>
      </rPr>
      <t>2</t>
    </r>
    <r>
      <rPr>
        <sz val="7"/>
        <color rgb="FF231F20"/>
        <rFont val="Calibri"/>
        <family val="2"/>
      </rPr>
      <t>ClCH</t>
    </r>
    <r>
      <rPr>
        <sz val="4"/>
        <color rgb="FF231F20"/>
        <rFont val="Calibri"/>
        <family val="2"/>
      </rPr>
      <t>2</t>
    </r>
    <r>
      <rPr>
        <sz val="7"/>
        <color rgb="FF231F20"/>
        <rFont val="Calibri"/>
        <family val="2"/>
      </rPr>
      <t>Cl</t>
    </r>
  </si>
  <si>
    <r>
      <rPr>
        <sz val="7"/>
        <color rgb="FF231F20"/>
        <rFont val="Calibri"/>
        <family val="2"/>
      </rPr>
      <t>65.0 days</t>
    </r>
  </si>
  <si>
    <r>
      <rPr>
        <sz val="7"/>
        <color rgb="FF231F20"/>
        <rFont val="Calibri"/>
        <family val="2"/>
      </rPr>
      <t>8.24e-14</t>
    </r>
  </si>
  <si>
    <r>
      <rPr>
        <sz val="7"/>
        <color rgb="FF231F20"/>
        <rFont val="Calibri"/>
        <family val="2"/>
      </rPr>
      <t>6.67e-16</t>
    </r>
  </si>
  <si>
    <r>
      <rPr>
        <sz val="7"/>
        <color rgb="FF231F20"/>
        <rFont val="Calibri"/>
        <family val="2"/>
      </rPr>
      <t>9.29e-17</t>
    </r>
  </si>
  <si>
    <r>
      <rPr>
        <sz val="7"/>
        <color rgb="FF231F20"/>
        <rFont val="Calibri"/>
        <family val="2"/>
      </rPr>
      <t>6.77e-17</t>
    </r>
  </si>
  <si>
    <r>
      <rPr>
        <sz val="7"/>
        <color rgb="FF231F20"/>
        <rFont val="Calibri"/>
        <family val="2"/>
      </rPr>
      <t>Methyl bromide</t>
    </r>
  </si>
  <si>
    <r>
      <rPr>
        <sz val="7"/>
        <color rgb="FF231F20"/>
        <rFont val="Calibri"/>
        <family val="2"/>
      </rPr>
      <t>CH</t>
    </r>
    <r>
      <rPr>
        <sz val="4"/>
        <color rgb="FF231F20"/>
        <rFont val="Calibri"/>
        <family val="2"/>
      </rPr>
      <t>3</t>
    </r>
    <r>
      <rPr>
        <sz val="7"/>
        <color rgb="FF231F20"/>
        <rFont val="Calibri"/>
        <family val="2"/>
      </rPr>
      <t>Br</t>
    </r>
  </si>
  <si>
    <r>
      <rPr>
        <sz val="7"/>
        <color rgb="FF231F20"/>
        <rFont val="Calibri"/>
        <family val="2"/>
      </rPr>
      <t>2.16e-13</t>
    </r>
  </si>
  <si>
    <r>
      <rPr>
        <sz val="7"/>
        <color rgb="FF231F20"/>
        <rFont val="Calibri"/>
        <family val="2"/>
      </rPr>
      <t>1.87e-15</t>
    </r>
  </si>
  <si>
    <r>
      <rPr>
        <sz val="7"/>
        <color rgb="FF231F20"/>
        <rFont val="Calibri"/>
        <family val="2"/>
      </rPr>
      <t>2.47e-16</t>
    </r>
  </si>
  <si>
    <r>
      <rPr>
        <sz val="7"/>
        <color rgb="FF231F20"/>
        <rFont val="Calibri"/>
        <family val="2"/>
      </rPr>
      <t>1.78e-16</t>
    </r>
  </si>
  <si>
    <r>
      <rPr>
        <sz val="7"/>
        <color rgb="FF231F20"/>
        <rFont val="Calibri"/>
        <family val="2"/>
      </rPr>
      <t>Methylene bromide</t>
    </r>
  </si>
  <si>
    <r>
      <rPr>
        <sz val="7"/>
        <color rgb="FF231F20"/>
        <rFont val="Calibri"/>
        <family val="2"/>
      </rPr>
      <t>CH</t>
    </r>
    <r>
      <rPr>
        <sz val="4"/>
        <color rgb="FF231F20"/>
        <rFont val="Calibri"/>
        <family val="2"/>
      </rPr>
      <t>2</t>
    </r>
    <r>
      <rPr>
        <sz val="7"/>
        <color rgb="FF231F20"/>
        <rFont val="Calibri"/>
        <family val="2"/>
      </rPr>
      <t>Br</t>
    </r>
    <r>
      <rPr>
        <sz val="4"/>
        <color rgb="FF231F20"/>
        <rFont val="Calibri"/>
        <family val="2"/>
      </rPr>
      <t>2</t>
    </r>
  </si>
  <si>
    <r>
      <rPr>
        <sz val="7"/>
        <color rgb="FF231F20"/>
        <rFont val="Calibri"/>
        <family val="2"/>
      </rPr>
      <t>9.31e-14</t>
    </r>
  </si>
  <si>
    <r>
      <rPr>
        <sz val="7"/>
        <color rgb="FF231F20"/>
        <rFont val="Calibri"/>
        <family val="2"/>
      </rPr>
      <t>7.66e-16</t>
    </r>
  </si>
  <si>
    <r>
      <rPr>
        <sz val="7"/>
        <color rgb="FF231F20"/>
        <rFont val="Calibri"/>
        <family val="2"/>
      </rPr>
      <t>1.05e-16</t>
    </r>
  </si>
  <si>
    <r>
      <rPr>
        <sz val="7"/>
        <color rgb="FF231F20"/>
        <rFont val="Calibri"/>
        <family val="2"/>
      </rPr>
      <t>7.65e-17</t>
    </r>
  </si>
  <si>
    <r>
      <rPr>
        <sz val="7"/>
        <color rgb="FF231F20"/>
        <rFont val="Calibri"/>
        <family val="2"/>
      </rPr>
      <t>Halon-1201</t>
    </r>
  </si>
  <si>
    <r>
      <rPr>
        <sz val="7"/>
        <color rgb="FF231F20"/>
        <rFont val="Calibri"/>
        <family val="2"/>
      </rPr>
      <t>CHBrF</t>
    </r>
    <r>
      <rPr>
        <sz val="4"/>
        <color rgb="FF231F20"/>
        <rFont val="Calibri"/>
        <family val="2"/>
      </rPr>
      <t>2</t>
    </r>
  </si>
  <si>
    <r>
      <rPr>
        <sz val="7"/>
        <color rgb="FF231F20"/>
        <rFont val="Calibri"/>
        <family val="2"/>
      </rPr>
      <t>3.45e-11</t>
    </r>
  </si>
  <si>
    <r>
      <rPr>
        <sz val="7"/>
        <color rgb="FF231F20"/>
        <rFont val="Calibri"/>
        <family val="2"/>
      </rPr>
      <t>5.17e-13</t>
    </r>
  </si>
  <si>
    <r>
      <rPr>
        <sz val="7"/>
        <color rgb="FF231F20"/>
        <rFont val="Calibri"/>
        <family val="2"/>
      </rPr>
      <t>4.96e-14</t>
    </r>
  </si>
  <si>
    <r>
      <rPr>
        <sz val="7"/>
        <color rgb="FF231F20"/>
        <rFont val="Calibri"/>
        <family val="2"/>
      </rPr>
      <t>2.87e-14</t>
    </r>
  </si>
  <si>
    <r>
      <rPr>
        <sz val="7"/>
        <color rgb="FF231F20"/>
        <rFont val="Calibri"/>
        <family val="2"/>
      </rPr>
      <t>Halon-1202</t>
    </r>
  </si>
  <si>
    <r>
      <rPr>
        <sz val="7"/>
        <color rgb="FF231F20"/>
        <rFont val="Calibri"/>
        <family val="2"/>
      </rPr>
      <t>CBr</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</si>
  <si>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2.12e-11</t>
    </r>
  </si>
  <si>
    <r>
      <rPr>
        <sz val="7"/>
        <color rgb="FF231F20"/>
        <rFont val="Calibri"/>
        <family val="2"/>
      </rPr>
      <t>2.43e-13</t>
    </r>
  </si>
  <si>
    <r>
      <rPr>
        <sz val="7"/>
        <color rgb="FF231F20"/>
        <rFont val="Calibri"/>
        <family val="2"/>
      </rPr>
      <t>1.75e-14</t>
    </r>
  </si>
  <si>
    <r>
      <rPr>
        <sz val="7"/>
        <color rgb="FF231F20"/>
        <rFont val="Calibri"/>
        <family val="2"/>
      </rPr>
      <t>Halon-1211</t>
    </r>
  </si>
  <si>
    <r>
      <rPr>
        <sz val="7"/>
        <color rgb="FF231F20"/>
        <rFont val="Calibri"/>
        <family val="2"/>
      </rPr>
      <t>CBrClF</t>
    </r>
    <r>
      <rPr>
        <sz val="4"/>
        <color rgb="FF231F20"/>
        <rFont val="Calibri"/>
        <family val="2"/>
      </rPr>
      <t>2</t>
    </r>
  </si>
  <si>
    <r>
      <rPr>
        <sz val="7"/>
        <color rgb="FF231F20"/>
        <rFont val="Calibri"/>
        <family val="2"/>
      </rPr>
      <t>1.15e-10</t>
    </r>
  </si>
  <si>
    <r>
      <rPr>
        <sz val="7"/>
        <color rgb="FF231F20"/>
        <rFont val="Calibri"/>
        <family val="2"/>
      </rPr>
      <t>1.60e-10</t>
    </r>
  </si>
  <si>
    <r>
      <rPr>
        <sz val="7"/>
        <color rgb="FF231F20"/>
        <rFont val="Calibri"/>
        <family val="2"/>
      </rPr>
      <t>2.70e-12</t>
    </r>
  </si>
  <si>
    <r>
      <rPr>
        <sz val="7"/>
        <color rgb="FF231F20"/>
        <rFont val="Calibri"/>
        <family val="2"/>
      </rPr>
      <t>6.98e-13</t>
    </r>
  </si>
  <si>
    <r>
      <rPr>
        <sz val="7"/>
        <color rgb="FF231F20"/>
        <rFont val="Calibri"/>
        <family val="2"/>
      </rPr>
      <t>Halon-1301</t>
    </r>
  </si>
  <si>
    <r>
      <rPr>
        <sz val="7"/>
        <color rgb="FF231F20"/>
        <rFont val="Calibri"/>
        <family val="2"/>
      </rPr>
      <t>CBrF</t>
    </r>
    <r>
      <rPr>
        <sz val="4"/>
        <color rgb="FF231F20"/>
        <rFont val="Calibri"/>
        <family val="2"/>
      </rPr>
      <t>3</t>
    </r>
  </si>
  <si>
    <r>
      <rPr>
        <sz val="7"/>
        <color rgb="FF231F20"/>
        <rFont val="Calibri"/>
        <family val="2"/>
      </rPr>
      <t>1.95e-10</t>
    </r>
  </si>
  <si>
    <r>
      <rPr>
        <sz val="7"/>
        <color rgb="FF231F20"/>
        <rFont val="Calibri"/>
        <family val="2"/>
      </rPr>
      <t>5.77e-10</t>
    </r>
  </si>
  <si>
    <r>
      <rPr>
        <sz val="7"/>
        <color rgb="FF231F20"/>
        <rFont val="Calibri"/>
        <family val="2"/>
      </rPr>
      <t>5.46e-12</t>
    </r>
  </si>
  <si>
    <r>
      <rPr>
        <sz val="7"/>
        <color rgb="FF231F20"/>
        <rFont val="Calibri"/>
        <family val="2"/>
      </rPr>
      <t>4.16e-12</t>
    </r>
  </si>
  <si>
    <r>
      <rPr>
        <sz val="7"/>
        <color rgb="FF231F20"/>
        <rFont val="Calibri"/>
        <family val="2"/>
      </rPr>
      <t>2.28e-12</t>
    </r>
  </si>
  <si>
    <r>
      <rPr>
        <sz val="7"/>
        <color rgb="FF231F20"/>
        <rFont val="Calibri"/>
        <family val="2"/>
      </rPr>
      <t>Halon-2301</t>
    </r>
  </si>
  <si>
    <r>
      <rPr>
        <sz val="7"/>
        <color rgb="FF231F20"/>
        <rFont val="Calibri"/>
        <family val="2"/>
      </rPr>
      <t>CH</t>
    </r>
    <r>
      <rPr>
        <sz val="4"/>
        <color rgb="FF231F20"/>
        <rFont val="Calibri"/>
        <family val="2"/>
      </rPr>
      <t>2</t>
    </r>
    <r>
      <rPr>
        <sz val="7"/>
        <color rgb="FF231F20"/>
        <rFont val="Calibri"/>
        <family val="2"/>
      </rPr>
      <t>BrCF</t>
    </r>
    <r>
      <rPr>
        <sz val="4"/>
        <color rgb="FF231F20"/>
        <rFont val="Calibri"/>
        <family val="2"/>
      </rPr>
      <t>3</t>
    </r>
  </si>
  <si>
    <r>
      <rPr>
        <sz val="7"/>
        <color rgb="FF231F20"/>
        <rFont val="Calibri"/>
        <family val="2"/>
      </rPr>
      <t>1.59e-11</t>
    </r>
  </si>
  <si>
    <r>
      <rPr>
        <sz val="7"/>
        <color rgb="FF231F20"/>
        <rFont val="Calibri"/>
        <family val="2"/>
      </rPr>
      <t>1.96e-13</t>
    </r>
  </si>
  <si>
    <r>
      <rPr>
        <sz val="7"/>
        <color rgb="FF231F20"/>
        <rFont val="Calibri"/>
        <family val="2"/>
      </rPr>
      <t>2.01e-14</t>
    </r>
  </si>
  <si>
    <r>
      <rPr>
        <sz val="7"/>
        <color rgb="FF231F20"/>
        <rFont val="Calibri"/>
        <family val="2"/>
      </rPr>
      <t>1.32e-14</t>
    </r>
  </si>
  <si>
    <r>
      <rPr>
        <sz val="7"/>
        <color rgb="FF231F20"/>
        <rFont val="Calibri"/>
        <family val="2"/>
      </rPr>
      <t>Halon-2311 / Halothane</t>
    </r>
  </si>
  <si>
    <r>
      <rPr>
        <sz val="7"/>
        <color rgb="FF231F20"/>
        <rFont val="Calibri"/>
        <family val="2"/>
      </rPr>
      <t>CHBrClCF</t>
    </r>
    <r>
      <rPr>
        <sz val="4"/>
        <color rgb="FF231F20"/>
        <rFont val="Calibri"/>
        <family val="2"/>
      </rPr>
      <t>3</t>
    </r>
  </si>
  <si>
    <r>
      <rPr>
        <sz val="7"/>
        <color rgb="FF231F20"/>
        <rFont val="Calibri"/>
        <family val="2"/>
      </rPr>
      <t>3.77e-12</t>
    </r>
  </si>
  <si>
    <r>
      <rPr>
        <sz val="7"/>
        <color rgb="FF231F20"/>
        <rFont val="Calibri"/>
        <family val="2"/>
      </rPr>
      <t>3.35e-14</t>
    </r>
  </si>
  <si>
    <r>
      <rPr>
        <sz val="7"/>
        <color rgb="FF231F20"/>
        <rFont val="Calibri"/>
        <family val="2"/>
      </rPr>
      <t>4.34e-15</t>
    </r>
  </si>
  <si>
    <r>
      <rPr>
        <sz val="7"/>
        <color rgb="FF231F20"/>
        <rFont val="Calibri"/>
        <family val="2"/>
      </rPr>
      <t>3.10e-15</t>
    </r>
  </si>
  <si>
    <r>
      <rPr>
        <sz val="7"/>
        <color rgb="FF231F20"/>
        <rFont val="Calibri"/>
        <family val="2"/>
      </rPr>
      <t>Halon-2401</t>
    </r>
  </si>
  <si>
    <r>
      <rPr>
        <sz val="7"/>
        <color rgb="FF231F20"/>
        <rFont val="Calibri"/>
        <family val="2"/>
      </rPr>
      <t>CHFBrCF</t>
    </r>
    <r>
      <rPr>
        <sz val="4"/>
        <color rgb="FF231F20"/>
        <rFont val="Calibri"/>
        <family val="2"/>
      </rPr>
      <t>3</t>
    </r>
  </si>
  <si>
    <r>
      <rPr>
        <sz val="7"/>
        <color rgb="FF231F20"/>
        <rFont val="Calibri"/>
        <family val="2"/>
      </rPr>
      <t>1.68e-11</t>
    </r>
  </si>
  <si>
    <r>
      <rPr>
        <sz val="7"/>
        <color rgb="FF231F20"/>
        <rFont val="Calibri"/>
        <family val="2"/>
      </rPr>
      <t>1.94e-13</t>
    </r>
  </si>
  <si>
    <r>
      <rPr>
        <sz val="7"/>
        <color rgb="FF231F20"/>
        <rFont val="Calibri"/>
        <family val="2"/>
      </rPr>
      <t>1.39e-14</t>
    </r>
  </si>
  <si>
    <r>
      <rPr>
        <sz val="7"/>
        <color rgb="FF231F20"/>
        <rFont val="Calibri"/>
        <family val="2"/>
      </rPr>
      <t>Halon-2402</t>
    </r>
  </si>
  <si>
    <r>
      <rPr>
        <sz val="7"/>
        <color rgb="FF231F20"/>
        <rFont val="Calibri"/>
        <family val="2"/>
      </rPr>
      <t>CBrF</t>
    </r>
    <r>
      <rPr>
        <sz val="4"/>
        <color rgb="FF231F20"/>
        <rFont val="Calibri"/>
        <family val="2"/>
      </rPr>
      <t>2</t>
    </r>
    <r>
      <rPr>
        <sz val="7"/>
        <color rgb="FF231F20"/>
        <rFont val="Calibri"/>
        <family val="2"/>
      </rPr>
      <t>CBrF</t>
    </r>
    <r>
      <rPr>
        <sz val="4"/>
        <color rgb="FF231F20"/>
        <rFont val="Calibri"/>
        <family val="2"/>
      </rPr>
      <t>2</t>
    </r>
  </si>
  <si>
    <r>
      <rPr>
        <sz val="7"/>
        <color rgb="FF231F20"/>
        <rFont val="Calibri"/>
        <family val="2"/>
      </rPr>
      <t>8.59e-11</t>
    </r>
  </si>
  <si>
    <r>
      <rPr>
        <sz val="7"/>
        <color rgb="FF231F20"/>
        <rFont val="Calibri"/>
        <family val="2"/>
      </rPr>
      <t>1.35e-10</t>
    </r>
  </si>
  <si>
    <r>
      <rPr>
        <sz val="7"/>
        <color rgb="FF231F20"/>
        <rFont val="Calibri"/>
        <family val="2"/>
      </rPr>
      <t>7.08e-13</t>
    </r>
  </si>
  <si>
    <r>
      <rPr>
        <sz val="7"/>
        <color rgb="FF231F20"/>
        <rFont val="Calibri"/>
        <family val="2"/>
      </rPr>
      <t>1.66e-13</t>
    </r>
  </si>
  <si>
    <r>
      <rPr>
        <sz val="7"/>
        <color rgb="FF231F20"/>
        <rFont val="Calibri"/>
        <family val="2"/>
      </rPr>
      <t>Nitrogen trifluoride</t>
    </r>
  </si>
  <si>
    <r>
      <rPr>
        <sz val="7"/>
        <color rgb="FF231F20"/>
        <rFont val="Calibri"/>
        <family val="2"/>
      </rPr>
      <t>NF</t>
    </r>
    <r>
      <rPr>
        <sz val="4"/>
        <color rgb="FF231F20"/>
        <rFont val="Calibri"/>
        <family val="2"/>
      </rPr>
      <t>3</t>
    </r>
  </si>
  <si>
    <r>
      <rPr>
        <sz val="7"/>
        <color rgb="FF231F20"/>
        <rFont val="Calibri"/>
        <family val="2"/>
      </rPr>
      <t>3.19e-10</t>
    </r>
  </si>
  <si>
    <r>
      <rPr>
        <sz val="7"/>
        <color rgb="FF231F20"/>
        <rFont val="Calibri"/>
        <family val="2"/>
      </rPr>
      <t>1.47e-09</t>
    </r>
  </si>
  <si>
    <r>
      <rPr>
        <sz val="7"/>
        <color rgb="FF231F20"/>
        <rFont val="Calibri"/>
        <family val="2"/>
      </rPr>
      <t>9.39e-12</t>
    </r>
  </si>
  <si>
    <r>
      <rPr>
        <sz val="7"/>
        <color rgb="FF231F20"/>
        <rFont val="Calibri"/>
        <family val="2"/>
      </rPr>
      <t>1.02e-11</t>
    </r>
  </si>
  <si>
    <r>
      <rPr>
        <sz val="7"/>
        <color rgb="FF231F20"/>
        <rFont val="Calibri"/>
        <family val="2"/>
      </rPr>
      <t>9.91e-12</t>
    </r>
  </si>
  <si>
    <r>
      <rPr>
        <sz val="7"/>
        <color rgb="FF231F20"/>
        <rFont val="Calibri"/>
        <family val="2"/>
      </rPr>
      <t>Sulphur hexafluoride</t>
    </r>
  </si>
  <si>
    <r>
      <rPr>
        <sz val="7"/>
        <color rgb="FF231F20"/>
        <rFont val="Calibri"/>
        <family val="2"/>
      </rPr>
      <t>SF</t>
    </r>
    <r>
      <rPr>
        <sz val="4"/>
        <color rgb="FF231F20"/>
        <rFont val="Calibri"/>
        <family val="2"/>
      </rPr>
      <t>6</t>
    </r>
  </si>
  <si>
    <r>
      <rPr>
        <sz val="7"/>
        <color rgb="FF231F20"/>
        <rFont val="Calibri"/>
        <family val="2"/>
      </rPr>
      <t>4.37e-10</t>
    </r>
  </si>
  <si>
    <r>
      <rPr>
        <sz val="7"/>
        <color rgb="FF231F20"/>
        <rFont val="Calibri"/>
        <family val="2"/>
      </rPr>
      <t>2.16e-09</t>
    </r>
  </si>
  <si>
    <r>
      <rPr>
        <sz val="7"/>
        <color rgb="FF231F20"/>
        <rFont val="Calibri"/>
        <family val="2"/>
      </rPr>
      <t>1.29e-11</t>
    </r>
  </si>
  <si>
    <r>
      <rPr>
        <sz val="7"/>
        <color rgb="FF231F20"/>
        <rFont val="Calibri"/>
        <family val="2"/>
      </rPr>
      <t>1.54e-11</t>
    </r>
  </si>
  <si>
    <r>
      <rPr>
        <sz val="7"/>
        <color rgb="FF231F20"/>
        <rFont val="Calibri"/>
        <family val="2"/>
      </rPr>
      <t>(Trifluoromethyl) sulphur pentafluoride</t>
    </r>
  </si>
  <si>
    <r>
      <rPr>
        <sz val="7"/>
        <color rgb="FF231F20"/>
        <rFont val="Calibri"/>
        <family val="2"/>
      </rPr>
      <t>SF</t>
    </r>
    <r>
      <rPr>
        <sz val="4"/>
        <color rgb="FF231F20"/>
        <rFont val="Calibri"/>
        <family val="2"/>
      </rPr>
      <t>5</t>
    </r>
    <r>
      <rPr>
        <sz val="7"/>
        <color rgb="FF231F20"/>
        <rFont val="Calibri"/>
        <family val="2"/>
      </rPr>
      <t>CF</t>
    </r>
    <r>
      <rPr>
        <sz val="4"/>
        <color rgb="FF231F20"/>
        <rFont val="Calibri"/>
        <family val="2"/>
      </rPr>
      <t>3</t>
    </r>
  </si>
  <si>
    <r>
      <rPr>
        <sz val="7"/>
        <color rgb="FF231F20"/>
        <rFont val="Calibri"/>
        <family val="2"/>
      </rPr>
      <t>3.36e-10</t>
    </r>
  </si>
  <si>
    <r>
      <rPr>
        <sz val="7"/>
        <color rgb="FF231F20"/>
        <rFont val="Calibri"/>
        <family val="2"/>
      </rPr>
      <t>1.60e-09</t>
    </r>
  </si>
  <si>
    <r>
      <rPr>
        <sz val="7"/>
        <color rgb="FF231F20"/>
        <rFont val="Calibri"/>
        <family val="2"/>
      </rPr>
      <t>9.93e-12</t>
    </r>
  </si>
  <si>
    <r>
      <rPr>
        <sz val="7"/>
        <color rgb="FF231F20"/>
        <rFont val="Calibri"/>
        <family val="2"/>
      </rPr>
      <t>1.10e-11</t>
    </r>
  </si>
  <si>
    <r>
      <rPr>
        <sz val="7"/>
        <color rgb="FF231F20"/>
        <rFont val="Calibri"/>
        <family val="2"/>
      </rPr>
      <t>1.11e-11</t>
    </r>
  </si>
  <si>
    <r>
      <rPr>
        <sz val="7"/>
        <color rgb="FF231F20"/>
        <rFont val="Calibri"/>
        <family val="2"/>
      </rPr>
      <t>Sulphuryl fluoride</t>
    </r>
  </si>
  <si>
    <r>
      <rPr>
        <sz val="7"/>
        <color rgb="FF231F20"/>
        <rFont val="Calibri"/>
        <family val="2"/>
      </rPr>
      <t>SO</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</si>
  <si>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1.71e-10</t>
    </r>
  </si>
  <si>
    <r>
      <rPr>
        <sz val="7"/>
        <color rgb="FF231F20"/>
        <rFont val="Calibri"/>
        <family val="2"/>
      </rPr>
      <t>3.76e-10</t>
    </r>
  </si>
  <si>
    <r>
      <rPr>
        <sz val="7"/>
        <color rgb="FF231F20"/>
        <rFont val="Calibri"/>
        <family val="2"/>
      </rPr>
      <t>2.55e-12</t>
    </r>
  </si>
  <si>
    <r>
      <rPr>
        <sz val="7"/>
        <color rgb="FF231F20"/>
        <rFont val="Calibri"/>
        <family val="2"/>
      </rPr>
      <t>9.01e-13</t>
    </r>
  </si>
  <si>
    <r>
      <rPr>
        <sz val="7"/>
        <color rgb="FF231F20"/>
        <rFont val="Calibri"/>
        <family val="2"/>
      </rPr>
      <t>PFC-14</t>
    </r>
  </si>
  <si>
    <r>
      <rPr>
        <sz val="7"/>
        <color rgb="FF231F20"/>
        <rFont val="Calibri"/>
        <family val="2"/>
      </rPr>
      <t>CF</t>
    </r>
    <r>
      <rPr>
        <sz val="4"/>
        <color rgb="FF231F20"/>
        <rFont val="Calibri"/>
        <family val="2"/>
      </rPr>
      <t>4</t>
    </r>
  </si>
  <si>
    <r>
      <rPr>
        <sz val="7"/>
        <color rgb="FF231F20"/>
        <rFont val="Calibri"/>
        <family val="2"/>
      </rPr>
      <t>6.08e-10</t>
    </r>
  </si>
  <si>
    <r>
      <rPr>
        <sz val="7"/>
        <color rgb="FF231F20"/>
        <rFont val="Calibri"/>
        <family val="2"/>
      </rPr>
      <t>4.12e-12</t>
    </r>
  </si>
  <si>
    <r>
      <rPr>
        <sz val="7"/>
        <color rgb="FF231F20"/>
        <rFont val="Calibri"/>
        <family val="2"/>
      </rPr>
      <t>4.40e-12</t>
    </r>
  </si>
  <si>
    <r>
      <rPr>
        <sz val="7"/>
        <color rgb="FF231F20"/>
        <rFont val="Calibri"/>
        <family val="2"/>
      </rPr>
      <t>PFC-116</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</si>
  <si>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6</t>
    </r>
  </si>
  <si>
    <r>
      <rPr>
        <sz val="7"/>
        <color rgb="FF231F20"/>
        <rFont val="Calibri"/>
        <family val="2"/>
      </rPr>
      <t>2.05e-10</t>
    </r>
  </si>
  <si>
    <r>
      <rPr>
        <sz val="7"/>
        <color rgb="FF231F20"/>
        <rFont val="Calibri"/>
        <family val="2"/>
      </rPr>
      <t>1.02e-09</t>
    </r>
  </si>
  <si>
    <r>
      <rPr>
        <sz val="7"/>
        <color rgb="FF231F20"/>
        <rFont val="Calibri"/>
        <family val="2"/>
      </rPr>
      <t>6.07e-12</t>
    </r>
  </si>
  <si>
    <r>
      <rPr>
        <sz val="7"/>
        <color rgb="FF231F20"/>
        <rFont val="Calibri"/>
        <family val="2"/>
      </rPr>
      <t>7.36e-12</t>
    </r>
  </si>
  <si>
    <r>
      <rPr>
        <sz val="7"/>
        <color rgb="FF231F20"/>
        <rFont val="Calibri"/>
        <family val="2"/>
      </rPr>
      <t>PFC-c216</t>
    </r>
  </si>
  <si>
    <r>
      <rPr>
        <sz val="7"/>
        <color rgb="FF231F20"/>
        <rFont val="Calibri"/>
        <family val="2"/>
      </rPr>
      <t>c-C</t>
    </r>
    <r>
      <rPr>
        <sz val="4"/>
        <color rgb="FF231F20"/>
        <rFont val="Calibri"/>
        <family val="2"/>
      </rPr>
      <t>3</t>
    </r>
    <r>
      <rPr>
        <sz val="7"/>
        <color rgb="FF231F20"/>
        <rFont val="Calibri"/>
        <family val="2"/>
      </rPr>
      <t>F</t>
    </r>
    <r>
      <rPr>
        <sz val="4"/>
        <color rgb="FF231F20"/>
        <rFont val="Calibri"/>
        <family val="2"/>
      </rPr>
      <t>6</t>
    </r>
  </si>
  <si>
    <r>
      <rPr>
        <sz val="7"/>
        <color rgb="FF231F20"/>
        <rFont val="Calibri"/>
        <family val="2"/>
      </rPr>
      <t>0.23</t>
    </r>
    <r>
      <rPr>
        <sz val="4"/>
        <color rgb="FF231F20"/>
        <rFont val="Calibri"/>
        <family val="2"/>
      </rPr>
      <t>e</t>
    </r>
  </si>
  <si>
    <r>
      <rPr>
        <sz val="7"/>
        <color rgb="FF231F20"/>
        <rFont val="Calibri"/>
        <family val="2"/>
      </rPr>
      <t>8.44e-10</t>
    </r>
  </si>
  <si>
    <r>
      <rPr>
        <sz val="7"/>
        <color rgb="FF231F20"/>
        <rFont val="Calibri"/>
        <family val="2"/>
      </rPr>
      <t>5.74e-12</t>
    </r>
  </si>
  <si>
    <r>
      <rPr>
        <sz val="7"/>
        <color rgb="FF231F20"/>
        <rFont val="Calibri"/>
        <family val="2"/>
      </rPr>
      <t>6.03e-12</t>
    </r>
  </si>
  <si>
    <r>
      <rPr>
        <sz val="7"/>
        <color rgb="FF231F20"/>
        <rFont val="Calibri"/>
        <family val="2"/>
      </rPr>
      <t>PFC-218</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</si>
  <si>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8</t>
    </r>
  </si>
  <si>
    <r>
      <rPr>
        <sz val="7"/>
        <color rgb="FF231F20"/>
        <rFont val="Calibri"/>
        <family val="2"/>
      </rPr>
      <t>1.66e-10</t>
    </r>
  </si>
  <si>
    <r>
      <rPr>
        <sz val="7"/>
        <color rgb="FF231F20"/>
        <rFont val="Calibri"/>
        <family val="2"/>
      </rPr>
      <t>8.16e-10</t>
    </r>
  </si>
  <si>
    <r>
      <rPr>
        <sz val="7"/>
        <color rgb="FF231F20"/>
        <rFont val="Calibri"/>
        <family val="2"/>
      </rPr>
      <t>5.83e-12</t>
    </r>
  </si>
  <si>
    <r>
      <rPr>
        <sz val="7"/>
        <color rgb="FF231F20"/>
        <rFont val="Calibri"/>
        <family val="2"/>
      </rPr>
      <t>PFC-318</t>
    </r>
  </si>
  <si>
    <r>
      <rPr>
        <sz val="7"/>
        <color rgb="FF231F20"/>
        <rFont val="Calibri"/>
        <family val="2"/>
      </rPr>
      <t>c-C</t>
    </r>
    <r>
      <rPr>
        <sz val="4"/>
        <color rgb="FF231F20"/>
        <rFont val="Calibri"/>
        <family val="2"/>
      </rPr>
      <t>4</t>
    </r>
    <r>
      <rPr>
        <sz val="7"/>
        <color rgb="FF231F20"/>
        <rFont val="Calibri"/>
        <family val="2"/>
      </rPr>
      <t>F</t>
    </r>
    <r>
      <rPr>
        <sz val="4"/>
        <color rgb="FF231F20"/>
        <rFont val="Calibri"/>
        <family val="2"/>
      </rPr>
      <t>8</t>
    </r>
  </si>
  <si>
    <r>
      <rPr>
        <sz val="7"/>
        <color rgb="FF231F20"/>
        <rFont val="Calibri"/>
        <family val="2"/>
      </rPr>
      <t>1.77e-10</t>
    </r>
  </si>
  <si>
    <r>
      <rPr>
        <sz val="7"/>
        <color rgb="FF231F20"/>
        <rFont val="Calibri"/>
        <family val="2"/>
      </rPr>
      <t>8.75e-10</t>
    </r>
  </si>
  <si>
    <r>
      <rPr>
        <sz val="7"/>
        <color rgb="FF231F20"/>
        <rFont val="Calibri"/>
        <family val="2"/>
      </rPr>
      <t>5.25e-12</t>
    </r>
  </si>
  <si>
    <r>
      <rPr>
        <sz val="7"/>
        <color rgb="FF231F20"/>
        <rFont val="Calibri"/>
        <family val="2"/>
      </rPr>
      <t>5.96e-12</t>
    </r>
  </si>
  <si>
    <r>
      <rPr>
        <sz val="7"/>
        <color rgb="FF231F20"/>
        <rFont val="Calibri"/>
        <family val="2"/>
      </rPr>
      <t>6.27e-12</t>
    </r>
  </si>
  <si>
    <r>
      <rPr>
        <sz val="7"/>
        <color rgb="FF231F20"/>
        <rFont val="Calibri"/>
        <family val="2"/>
      </rPr>
      <t>PFC-31-10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</si>
  <si>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10</t>
    </r>
  </si>
  <si>
    <r>
      <rPr>
        <sz val="7"/>
        <color rgb="FF231F20"/>
        <rFont val="Calibri"/>
        <family val="2"/>
      </rPr>
      <t>5.08e-12</t>
    </r>
  </si>
  <si>
    <r>
      <rPr>
        <sz val="7"/>
        <color rgb="FF231F20"/>
        <rFont val="Calibri"/>
        <family val="2"/>
      </rPr>
      <t>5.75e-12</t>
    </r>
  </si>
  <si>
    <r>
      <rPr>
        <sz val="7"/>
        <color rgb="FF231F20"/>
        <rFont val="Calibri"/>
        <family val="2"/>
      </rPr>
      <t>6.02e-12</t>
    </r>
  </si>
  <si>
    <r>
      <rPr>
        <sz val="7"/>
        <color rgb="FF231F20"/>
        <rFont val="Calibri"/>
        <family val="2"/>
      </rPr>
      <t>Perfluorocyclopentene</t>
    </r>
  </si>
  <si>
    <r>
      <rPr>
        <sz val="7"/>
        <color rgb="FF231F20"/>
        <rFont val="Calibri"/>
        <family val="2"/>
      </rPr>
      <t>c-C</t>
    </r>
    <r>
      <rPr>
        <sz val="4"/>
        <color rgb="FF231F20"/>
        <rFont val="Calibri"/>
        <family val="2"/>
      </rPr>
      <t>5</t>
    </r>
    <r>
      <rPr>
        <sz val="7"/>
        <color rgb="FF231F20"/>
        <rFont val="Calibri"/>
        <family val="2"/>
      </rPr>
      <t>F</t>
    </r>
    <r>
      <rPr>
        <sz val="4"/>
        <color rgb="FF231F20"/>
        <rFont val="Calibri"/>
        <family val="2"/>
      </rPr>
      <t>8</t>
    </r>
  </si>
  <si>
    <r>
      <rPr>
        <sz val="7"/>
        <color rgb="FF231F20"/>
        <rFont val="Calibri"/>
        <family val="2"/>
      </rPr>
      <t>31.0 days</t>
    </r>
  </si>
  <si>
    <r>
      <rPr>
        <sz val="7"/>
        <color rgb="FF231F20"/>
        <rFont val="Calibri"/>
        <family val="2"/>
      </rPr>
      <t>0.08</t>
    </r>
    <r>
      <rPr>
        <sz val="4"/>
        <color rgb="FF231F20"/>
        <rFont val="Calibri"/>
        <family val="2"/>
      </rPr>
      <t>f</t>
    </r>
  </si>
  <si>
    <r>
      <rPr>
        <sz val="7"/>
        <color rgb="FF231F20"/>
        <rFont val="Calibri"/>
        <family val="2"/>
      </rPr>
      <t>1.71e-13</t>
    </r>
  </si>
  <si>
    <r>
      <rPr>
        <sz val="7"/>
        <color rgb="FF231F20"/>
        <rFont val="Calibri"/>
        <family val="2"/>
      </rPr>
      <t>1.37e-15</t>
    </r>
  </si>
  <si>
    <r>
      <rPr>
        <sz val="7"/>
        <color rgb="FF231F20"/>
        <rFont val="Calibri"/>
        <family val="2"/>
      </rPr>
      <t>1.92e-16</t>
    </r>
  </si>
  <si>
    <r>
      <rPr>
        <sz val="7"/>
        <color rgb="FF231F20"/>
        <rFont val="Calibri"/>
        <family val="2"/>
      </rPr>
      <t>1.40e-16</t>
    </r>
  </si>
  <si>
    <r>
      <rPr>
        <sz val="7"/>
        <color rgb="FF231F20"/>
        <rFont val="Calibri"/>
        <family val="2"/>
      </rPr>
      <t>PFC-41-12</t>
    </r>
  </si>
  <si>
    <r>
      <rPr>
        <sz val="7"/>
        <color rgb="FF231F20"/>
        <rFont val="Calibri"/>
        <family val="2"/>
      </rPr>
      <t>n-C</t>
    </r>
    <r>
      <rPr>
        <sz val="4"/>
        <color rgb="FF231F20"/>
        <rFont val="Calibri"/>
        <family val="2"/>
      </rPr>
      <t>5</t>
    </r>
    <r>
      <rPr>
        <sz val="7"/>
        <color rgb="FF231F20"/>
        <rFont val="Calibri"/>
        <family val="2"/>
      </rPr>
      <t>F</t>
    </r>
    <r>
      <rPr>
        <sz val="4"/>
        <color rgb="FF231F20"/>
        <rFont val="Calibri"/>
        <family val="2"/>
      </rPr>
      <t>12</t>
    </r>
  </si>
  <si>
    <r>
      <rPr>
        <sz val="7"/>
        <color rgb="FF231F20"/>
        <rFont val="Calibri"/>
        <family val="2"/>
      </rPr>
      <t>1.58e-10</t>
    </r>
  </si>
  <si>
    <r>
      <rPr>
        <sz val="7"/>
        <color rgb="FF231F20"/>
        <rFont val="Calibri"/>
        <family val="2"/>
      </rPr>
      <t>7.84e-10</t>
    </r>
  </si>
  <si>
    <r>
      <rPr>
        <sz val="7"/>
        <color rgb="FF231F20"/>
        <rFont val="Calibri"/>
        <family val="2"/>
      </rPr>
      <t>4.69e-12</t>
    </r>
  </si>
  <si>
    <r>
      <rPr>
        <sz val="7"/>
        <color rgb="FF231F20"/>
        <rFont val="Calibri"/>
        <family val="2"/>
      </rPr>
      <t>5.33e-12</t>
    </r>
  </si>
  <si>
    <r>
      <rPr>
        <sz val="7"/>
        <color rgb="FF231F20"/>
        <rFont val="Calibri"/>
        <family val="2"/>
      </rPr>
      <t>5.62e-12</t>
    </r>
  </si>
  <si>
    <r>
      <rPr>
        <sz val="7"/>
        <color rgb="FF231F20"/>
        <rFont val="Calibri"/>
        <family val="2"/>
      </rPr>
      <t>PFC-51-14</t>
    </r>
  </si>
  <si>
    <r>
      <rPr>
        <sz val="7"/>
        <color rgb="FF231F20"/>
        <rFont val="Calibri"/>
        <family val="2"/>
      </rPr>
      <t>n-C</t>
    </r>
    <r>
      <rPr>
        <sz val="4"/>
        <color rgb="FF231F20"/>
        <rFont val="Calibri"/>
        <family val="2"/>
      </rPr>
      <t>6</t>
    </r>
    <r>
      <rPr>
        <sz val="7"/>
        <color rgb="FF231F20"/>
        <rFont val="Calibri"/>
        <family val="2"/>
      </rPr>
      <t>F</t>
    </r>
    <r>
      <rPr>
        <sz val="4"/>
        <color rgb="FF231F20"/>
        <rFont val="Calibri"/>
        <family val="2"/>
      </rPr>
      <t>14</t>
    </r>
  </si>
  <si>
    <r>
      <rPr>
        <sz val="7"/>
        <color rgb="FF231F20"/>
        <rFont val="Calibri"/>
        <family val="2"/>
      </rPr>
      <t>1.47e-10</t>
    </r>
  </si>
  <si>
    <r>
      <rPr>
        <sz val="7"/>
        <color rgb="FF231F20"/>
        <rFont val="Calibri"/>
        <family val="2"/>
      </rPr>
      <t>7.26e-10</t>
    </r>
  </si>
  <si>
    <r>
      <rPr>
        <sz val="7"/>
        <color rgb="FF231F20"/>
        <rFont val="Calibri"/>
        <family val="2"/>
      </rPr>
      <t>4.35e-12</t>
    </r>
  </si>
  <si>
    <r>
      <rPr>
        <sz val="7"/>
        <color rgb="FF231F20"/>
        <rFont val="Calibri"/>
        <family val="2"/>
      </rPr>
      <t>4.94e-12</t>
    </r>
  </si>
  <si>
    <r>
      <rPr>
        <sz val="7"/>
        <color rgb="FF231F20"/>
        <rFont val="Calibri"/>
        <family val="2"/>
      </rPr>
      <t>5.19e-12</t>
    </r>
  </si>
  <si>
    <r>
      <rPr>
        <sz val="7"/>
        <color rgb="FF231F20"/>
        <rFont val="Calibri"/>
        <family val="2"/>
      </rPr>
      <t>PFC-61-16</t>
    </r>
  </si>
  <si>
    <r>
      <rPr>
        <sz val="7"/>
        <color rgb="FF231F20"/>
        <rFont val="Calibri"/>
        <family val="2"/>
      </rPr>
      <t>n-C</t>
    </r>
    <r>
      <rPr>
        <sz val="4"/>
        <color rgb="FF231F20"/>
        <rFont val="Calibri"/>
        <family val="2"/>
      </rPr>
      <t>7</t>
    </r>
    <r>
      <rPr>
        <sz val="7"/>
        <color rgb="FF231F20"/>
        <rFont val="Calibri"/>
        <family val="2"/>
      </rPr>
      <t>F</t>
    </r>
    <r>
      <rPr>
        <sz val="4"/>
        <color rgb="FF231F20"/>
        <rFont val="Calibri"/>
        <family val="2"/>
      </rPr>
      <t>16</t>
    </r>
  </si>
  <si>
    <r>
      <rPr>
        <sz val="7"/>
        <color rgb="FF231F20"/>
        <rFont val="Calibri"/>
        <family val="2"/>
      </rPr>
      <t>1.45e-10</t>
    </r>
  </si>
  <si>
    <r>
      <rPr>
        <sz val="7"/>
        <color rgb="FF231F20"/>
        <rFont val="Calibri"/>
        <family val="2"/>
      </rPr>
      <t>7.17e-10</t>
    </r>
  </si>
  <si>
    <r>
      <rPr>
        <sz val="7"/>
        <color rgb="FF231F20"/>
        <rFont val="Calibri"/>
        <family val="2"/>
      </rPr>
      <t>4.31e-12</t>
    </r>
  </si>
  <si>
    <r>
      <rPr>
        <sz val="7"/>
        <color rgb="FF231F20"/>
        <rFont val="Calibri"/>
        <family val="2"/>
      </rPr>
      <t>4.88e-12</t>
    </r>
  </si>
  <si>
    <r>
      <rPr>
        <sz val="7"/>
        <color rgb="FF231F20"/>
        <rFont val="Calibri"/>
        <family val="2"/>
      </rPr>
      <t>5.13e-12</t>
    </r>
  </si>
  <si>
    <r>
      <rPr>
        <sz val="7"/>
        <color rgb="FF231F20"/>
        <rFont val="Calibri"/>
        <family val="2"/>
      </rPr>
      <t>PFC-71-18</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</si>
  <si>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18</t>
    </r>
  </si>
  <si>
    <r>
      <rPr>
        <sz val="7"/>
        <color rgb="FF231F20"/>
        <rFont val="Calibri"/>
        <family val="2"/>
      </rPr>
      <t>1.42e-10</t>
    </r>
  </si>
  <si>
    <r>
      <rPr>
        <sz val="7"/>
        <color rgb="FF231F20"/>
        <rFont val="Calibri"/>
        <family val="2"/>
      </rPr>
      <t>6.99e-10</t>
    </r>
  </si>
  <si>
    <r>
      <rPr>
        <sz val="7"/>
        <color rgb="FF231F20"/>
        <rFont val="Calibri"/>
        <family val="2"/>
      </rPr>
      <t>4.20e-12</t>
    </r>
  </si>
  <si>
    <r>
      <rPr>
        <sz val="7"/>
        <color rgb="FF231F20"/>
        <rFont val="Calibri"/>
        <family val="2"/>
      </rPr>
      <t>5.00e-12</t>
    </r>
  </si>
  <si>
    <r>
      <rPr>
        <sz val="7"/>
        <color rgb="FF231F20"/>
        <rFont val="Calibri"/>
        <family val="2"/>
      </rPr>
      <t>PFC-91-18</t>
    </r>
  </si>
  <si>
    <r>
      <rPr>
        <sz val="7"/>
        <color rgb="FF231F20"/>
        <rFont val="Calibri"/>
        <family val="2"/>
      </rPr>
      <t>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</si>
  <si>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6.59e-10</t>
    </r>
  </si>
  <si>
    <r>
      <rPr>
        <sz val="7"/>
        <color rgb="FF231F20"/>
        <rFont val="Calibri"/>
        <family val="2"/>
      </rPr>
      <t>3.98e-12</t>
    </r>
  </si>
  <si>
    <r>
      <rPr>
        <sz val="7"/>
        <color rgb="FF231F20"/>
        <rFont val="Calibri"/>
        <family val="2"/>
      </rPr>
      <t>4.49e-12</t>
    </r>
  </si>
  <si>
    <r>
      <rPr>
        <sz val="7"/>
        <color rgb="FF231F20"/>
        <rFont val="Calibri"/>
        <family val="2"/>
      </rPr>
      <t>Perfluorodecalin (cis)</t>
    </r>
  </si>
  <si>
    <r>
      <rPr>
        <sz val="7"/>
        <color rgb="FF231F20"/>
        <rFont val="Calibri"/>
        <family val="2"/>
      </rPr>
      <t>Z-C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</si>
  <si>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6.64e-10</t>
    </r>
  </si>
  <si>
    <r>
      <rPr>
        <sz val="7"/>
        <color rgb="FF231F20"/>
        <rFont val="Calibri"/>
        <family val="2"/>
      </rPr>
      <t>4.01e-12</t>
    </r>
  </si>
  <si>
    <r>
      <rPr>
        <sz val="7"/>
        <color rgb="FF231F20"/>
        <rFont val="Calibri"/>
        <family val="2"/>
      </rPr>
      <t>4.52e-12</t>
    </r>
  </si>
  <si>
    <r>
      <rPr>
        <sz val="7"/>
        <color rgb="FF231F20"/>
        <rFont val="Calibri"/>
        <family val="2"/>
      </rPr>
      <t>4.72e-12</t>
    </r>
  </si>
  <si>
    <r>
      <rPr>
        <sz val="7"/>
        <color rgb="FF231F20"/>
        <rFont val="Calibri"/>
        <family val="2"/>
      </rPr>
      <t>Perfluorodecalin (trans)</t>
    </r>
  </si>
  <si>
    <r>
      <rPr>
        <sz val="7"/>
        <color rgb="FF231F20"/>
        <rFont val="Calibri"/>
        <family val="2"/>
      </rPr>
      <t>E-C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</si>
  <si>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1.18e-10</t>
    </r>
  </si>
  <si>
    <r>
      <rPr>
        <sz val="7"/>
        <color rgb="FF231F20"/>
        <rFont val="Calibri"/>
        <family val="2"/>
      </rPr>
      <t>3.48e-12</t>
    </r>
  </si>
  <si>
    <r>
      <rPr>
        <sz val="7"/>
        <color rgb="FF231F20"/>
        <rFont val="Calibri"/>
        <family val="2"/>
      </rPr>
      <t>3.93e-12</t>
    </r>
  </si>
  <si>
    <r>
      <rPr>
        <sz val="7"/>
        <color rgb="FF231F20"/>
        <rFont val="Calibri"/>
        <family val="2"/>
      </rPr>
      <t>4.10e-12</t>
    </r>
  </si>
  <si>
    <r>
      <rPr>
        <sz val="7"/>
        <color rgb="FF231F20"/>
        <rFont val="Calibri"/>
        <family val="2"/>
      </rPr>
      <t>PFC-1114</t>
    </r>
  </si>
  <si>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</si>
  <si>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1.1 days</t>
    </r>
  </si>
  <si>
    <r>
      <rPr>
        <sz val="7"/>
        <color rgb="FF231F20"/>
        <rFont val="Calibri"/>
        <family val="2"/>
      </rPr>
      <t>2.68e-16</t>
    </r>
  </si>
  <si>
    <r>
      <rPr>
        <sz val="7"/>
        <color rgb="FF231F20"/>
        <rFont val="Calibri"/>
        <family val="2"/>
      </rPr>
      <t>2.13e-18</t>
    </r>
  </si>
  <si>
    <r>
      <rPr>
        <sz val="7"/>
        <color rgb="FF231F20"/>
        <rFont val="Calibri"/>
        <family val="2"/>
      </rPr>
      <t>3.00e-19</t>
    </r>
  </si>
  <si>
    <r>
      <rPr>
        <sz val="7"/>
        <color rgb="FF231F20"/>
        <rFont val="Calibri"/>
        <family val="2"/>
      </rPr>
      <t>2.20e-19</t>
    </r>
  </si>
  <si>
    <r>
      <rPr>
        <sz val="7"/>
        <color rgb="FF231F20"/>
        <rFont val="Calibri"/>
        <family val="2"/>
      </rPr>
      <t>PFC-1216</t>
    </r>
  </si>
  <si>
    <r>
      <rPr>
        <sz val="7"/>
        <color rgb="FF231F20"/>
        <rFont val="Calibri"/>
        <family val="2"/>
      </rPr>
      <t>CF</t>
    </r>
    <r>
      <rPr>
        <sz val="4"/>
        <color rgb="FF231F20"/>
        <rFont val="Calibri"/>
        <family val="2"/>
      </rPr>
      <t>3</t>
    </r>
    <r>
      <rPr>
        <sz val="7"/>
        <color rgb="FF231F20"/>
        <rFont val="Calibri"/>
        <family val="2"/>
      </rPr>
      <t>CF=CF</t>
    </r>
    <r>
      <rPr>
        <sz val="4"/>
        <color rgb="FF231F20"/>
        <rFont val="Calibri"/>
        <family val="2"/>
      </rPr>
      <t>2</t>
    </r>
  </si>
  <si>
    <r>
      <rPr>
        <sz val="7"/>
        <color rgb="FF231F20"/>
        <rFont val="Calibri"/>
        <family val="2"/>
      </rPr>
      <t>6.42e-15</t>
    </r>
  </si>
  <si>
    <r>
      <rPr>
        <sz val="7"/>
        <color rgb="FF231F20"/>
        <rFont val="Calibri"/>
        <family val="2"/>
      </rPr>
      <t>5.11e-17</t>
    </r>
  </si>
  <si>
    <r>
      <rPr>
        <sz val="7"/>
        <color rgb="FF231F20"/>
        <rFont val="Calibri"/>
        <family val="2"/>
      </rPr>
      <t>7.21e-18</t>
    </r>
  </si>
  <si>
    <r>
      <rPr>
        <sz val="7"/>
        <color rgb="FF231F20"/>
        <rFont val="Calibri"/>
        <family val="2"/>
      </rPr>
      <t>5.27e-18</t>
    </r>
  </si>
  <si>
    <r>
      <rPr>
        <sz val="7"/>
        <color rgb="FF231F20"/>
        <rFont val="Calibri"/>
        <family val="2"/>
      </rPr>
      <t>Perfluorobuta-1,3-diene</t>
    </r>
  </si>
  <si>
    <r>
      <rPr>
        <sz val="7"/>
        <color rgb="FF231F20"/>
        <rFont val="Calibri"/>
        <family val="2"/>
      </rPr>
      <t>CF</t>
    </r>
    <r>
      <rPr>
        <sz val="4"/>
        <color rgb="FF231F20"/>
        <rFont val="Calibri"/>
        <family val="2"/>
      </rPr>
      <t>2</t>
    </r>
    <r>
      <rPr>
        <sz val="7"/>
        <color rgb="FF231F20"/>
        <rFont val="Calibri"/>
        <family val="2"/>
      </rPr>
      <t>=CFCF=CF</t>
    </r>
    <r>
      <rPr>
        <sz val="4"/>
        <color rgb="FF231F20"/>
        <rFont val="Calibri"/>
        <family val="2"/>
      </rPr>
      <t>2</t>
    </r>
  </si>
  <si>
    <r>
      <rPr>
        <sz val="7"/>
        <color rgb="FF231F20"/>
        <rFont val="Calibri"/>
        <family val="2"/>
      </rPr>
      <t>3.29e-16</t>
    </r>
  </si>
  <si>
    <r>
      <rPr>
        <sz val="7"/>
        <color rgb="FF231F20"/>
        <rFont val="Calibri"/>
        <family val="2"/>
      </rPr>
      <t>2.61e-18</t>
    </r>
  </si>
  <si>
    <r>
      <rPr>
        <sz val="7"/>
        <color rgb="FF231F20"/>
        <rFont val="Calibri"/>
        <family val="2"/>
      </rPr>
      <t>3.69e-19</t>
    </r>
  </si>
  <si>
    <r>
      <rPr>
        <sz val="7"/>
        <color rgb="FF231F20"/>
        <rFont val="Calibri"/>
        <family val="2"/>
      </rPr>
      <t>2.70e-19</t>
    </r>
  </si>
  <si>
    <r>
      <rPr>
        <sz val="7"/>
        <color rgb="FF231F20"/>
        <rFont val="Calibri"/>
        <family val="2"/>
      </rPr>
      <t>Perfluorobut-1-ene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</si>
  <si>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CF=CF</t>
    </r>
    <r>
      <rPr>
        <sz val="4"/>
        <color rgb="FF231F20"/>
        <rFont val="Calibri"/>
        <family val="2"/>
      </rPr>
      <t>2</t>
    </r>
  </si>
  <si>
    <r>
      <rPr>
        <sz val="7"/>
        <color rgb="FF231F20"/>
        <rFont val="Calibri"/>
        <family val="2"/>
      </rPr>
      <t>6.0 days</t>
    </r>
  </si>
  <si>
    <r>
      <rPr>
        <sz val="7"/>
        <color rgb="FF231F20"/>
        <rFont val="Calibri"/>
        <family val="2"/>
      </rPr>
      <t>8.38e-15</t>
    </r>
  </si>
  <si>
    <r>
      <rPr>
        <sz val="7"/>
        <color rgb="FF231F20"/>
        <rFont val="Calibri"/>
        <family val="2"/>
      </rPr>
      <t>6.67e-17</t>
    </r>
  </si>
  <si>
    <r>
      <rPr>
        <sz val="7"/>
        <color rgb="FF231F20"/>
        <rFont val="Calibri"/>
        <family val="2"/>
      </rPr>
      <t>9.41e-18</t>
    </r>
  </si>
  <si>
    <r>
      <rPr>
        <sz val="7"/>
        <color rgb="FF231F20"/>
        <rFont val="Calibri"/>
        <family val="2"/>
      </rPr>
      <t>6.88e-18</t>
    </r>
  </si>
  <si>
    <r>
      <rPr>
        <sz val="7"/>
        <color rgb="FF231F20"/>
        <rFont val="Calibri"/>
        <family val="2"/>
      </rPr>
      <t>Perfluorobut-2-ene</t>
    </r>
  </si>
  <si>
    <r>
      <rPr>
        <sz val="7"/>
        <color rgb="FF231F20"/>
        <rFont val="Calibri"/>
        <family val="2"/>
      </rPr>
      <t>CF</t>
    </r>
    <r>
      <rPr>
        <sz val="4"/>
        <color rgb="FF231F20"/>
        <rFont val="Calibri"/>
        <family val="2"/>
      </rPr>
      <t>3</t>
    </r>
    <r>
      <rPr>
        <sz val="7"/>
        <color rgb="FF231F20"/>
        <rFont val="Calibri"/>
        <family val="2"/>
      </rPr>
      <t>CF=CFCF</t>
    </r>
    <r>
      <rPr>
        <sz val="4"/>
        <color rgb="FF231F20"/>
        <rFont val="Calibri"/>
        <family val="2"/>
      </rPr>
      <t>3</t>
    </r>
  </si>
  <si>
    <r>
      <rPr>
        <sz val="7"/>
        <color rgb="FF231F20"/>
        <rFont val="Calibri"/>
        <family val="2"/>
      </rPr>
      <t>1.30e-15</t>
    </r>
  </si>
  <si>
    <r>
      <rPr>
        <sz val="7"/>
        <color rgb="FF231F20"/>
        <rFont val="Calibri"/>
        <family val="2"/>
      </rPr>
      <t>1.82e-16</t>
    </r>
  </si>
  <si>
    <r>
      <rPr>
        <sz val="7"/>
        <color rgb="FF231F20"/>
        <rFont val="Calibri"/>
        <family val="2"/>
      </rPr>
      <t>1.33e-16</t>
    </r>
  </si>
  <si>
    <r>
      <rPr>
        <sz val="7"/>
        <color rgb="FF231F20"/>
        <rFont val="Calibri"/>
        <family val="2"/>
      </rPr>
      <t>HFE-125</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</si>
  <si>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</si>
  <si>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3.10e-10</t>
    </r>
  </si>
  <si>
    <r>
      <rPr>
        <sz val="7"/>
        <color rgb="FF231F20"/>
        <rFont val="Calibri"/>
        <family val="2"/>
      </rPr>
      <t>8.91e-12</t>
    </r>
  </si>
  <si>
    <r>
      <rPr>
        <sz val="7"/>
        <color rgb="FF231F20"/>
        <rFont val="Calibri"/>
        <family val="2"/>
      </rPr>
      <t>8.14e-12</t>
    </r>
  </si>
  <si>
    <r>
      <rPr>
        <sz val="7"/>
        <color rgb="FF231F20"/>
        <rFont val="Calibri"/>
        <family val="2"/>
      </rPr>
      <t>5.97e-12</t>
    </r>
  </si>
  <si>
    <r>
      <rPr>
        <sz val="7"/>
        <color rgb="FF231F20"/>
        <rFont val="Calibri"/>
        <family val="2"/>
      </rPr>
      <t>HFE-134 (HG-00)</t>
    </r>
  </si>
  <si>
    <r>
      <rPr>
        <sz val="7"/>
        <color rgb="FF231F20"/>
        <rFont val="Calibri"/>
        <family val="2"/>
      </rPr>
      <t>CHF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</si>
  <si>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2.90e-10</t>
    </r>
  </si>
  <si>
    <r>
      <rPr>
        <sz val="7"/>
        <color rgb="FF231F20"/>
        <rFont val="Calibri"/>
        <family val="2"/>
      </rPr>
      <t>5.10e-10</t>
    </r>
  </si>
  <si>
    <r>
      <rPr>
        <sz val="7"/>
        <color rgb="FF231F20"/>
        <rFont val="Calibri"/>
        <family val="2"/>
      </rPr>
      <t>7.42e-12</t>
    </r>
  </si>
  <si>
    <r>
      <rPr>
        <sz val="7"/>
        <color rgb="FF231F20"/>
        <rFont val="Calibri"/>
        <family val="2"/>
      </rPr>
      <t>3.02e-12</t>
    </r>
  </si>
  <si>
    <r>
      <rPr>
        <sz val="7"/>
        <color rgb="FF231F20"/>
        <rFont val="Calibri"/>
        <family val="2"/>
      </rPr>
      <t>7.83e-13</t>
    </r>
  </si>
  <si>
    <r>
      <rPr>
        <sz val="7"/>
        <color rgb="FF231F20"/>
        <rFont val="Calibri"/>
        <family val="2"/>
      </rPr>
      <t>HFE-143a</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</si>
  <si>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3</t>
    </r>
  </si>
  <si>
    <r>
      <rPr>
        <sz val="7"/>
        <color rgb="FF231F20"/>
        <rFont val="Calibri"/>
        <family val="2"/>
      </rPr>
      <t>4.72e-11</t>
    </r>
  </si>
  <si>
    <r>
      <rPr>
        <sz val="7"/>
        <color rgb="FF231F20"/>
        <rFont val="Calibri"/>
        <family val="2"/>
      </rPr>
      <t>4.80e-11</t>
    </r>
  </si>
  <si>
    <r>
      <rPr>
        <sz val="7"/>
        <color rgb="FF231F20"/>
        <rFont val="Calibri"/>
        <family val="2"/>
      </rPr>
      <t>6.95e-13</t>
    </r>
  </si>
  <si>
    <r>
      <rPr>
        <sz val="7"/>
        <color rgb="FF231F20"/>
        <rFont val="Calibri"/>
        <family val="2"/>
      </rPr>
      <t>6.66e-14</t>
    </r>
  </si>
  <si>
    <r>
      <rPr>
        <sz val="7"/>
        <color rgb="FF231F20"/>
        <rFont val="Calibri"/>
        <family val="2"/>
      </rPr>
      <t>3.99e-14</t>
    </r>
  </si>
  <si>
    <r>
      <rPr>
        <sz val="7"/>
        <color rgb="FF231F20"/>
        <rFont val="Calibri"/>
        <family val="2"/>
      </rPr>
      <t>HFE-227ea</t>
    </r>
  </si>
  <si>
    <r>
      <rPr>
        <sz val="7"/>
        <color rgb="FF231F20"/>
        <rFont val="Calibri"/>
        <family val="2"/>
      </rPr>
      <t>CF</t>
    </r>
    <r>
      <rPr>
        <sz val="4"/>
        <color rgb="FF231F20"/>
        <rFont val="Calibri"/>
        <family val="2"/>
      </rPr>
      <t>3</t>
    </r>
    <r>
      <rPr>
        <sz val="7"/>
        <color rgb="FF231F20"/>
        <rFont val="Calibri"/>
        <family val="2"/>
      </rPr>
      <t>CHFOCF</t>
    </r>
    <r>
      <rPr>
        <sz val="4"/>
        <color rgb="FF231F20"/>
        <rFont val="Calibri"/>
        <family val="2"/>
      </rPr>
      <t>3</t>
    </r>
  </si>
  <si>
    <r>
      <rPr>
        <sz val="7"/>
        <color rgb="FF231F20"/>
        <rFont val="Calibri"/>
        <family val="2"/>
      </rPr>
      <t>2.22e-10</t>
    </r>
  </si>
  <si>
    <r>
      <rPr>
        <sz val="7"/>
        <color rgb="FF231F20"/>
        <rFont val="Calibri"/>
        <family val="2"/>
      </rPr>
      <t>5.92e-10</t>
    </r>
  </si>
  <si>
    <r>
      <rPr>
        <sz val="7"/>
        <color rgb="FF231F20"/>
        <rFont val="Calibri"/>
        <family val="2"/>
      </rPr>
      <t>6.15e-12</t>
    </r>
  </si>
  <si>
    <r>
      <rPr>
        <sz val="7"/>
        <color rgb="FF231F20"/>
        <rFont val="Calibri"/>
        <family val="2"/>
      </rPr>
      <t>4.22e-12</t>
    </r>
  </si>
  <si>
    <r>
      <rPr>
        <sz val="7"/>
        <color rgb="FF231F20"/>
        <rFont val="Calibri"/>
        <family val="2"/>
      </rPr>
      <t>1.98e-12</t>
    </r>
  </si>
  <si>
    <r>
      <rPr>
        <sz val="7"/>
        <color rgb="FF231F20"/>
        <rFont val="Calibri"/>
        <family val="2"/>
      </rPr>
      <t>HCFE-235ca2  (enflurane)</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</si>
  <si>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</si>
  <si>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5.30e-11</t>
    </r>
  </si>
  <si>
    <r>
      <rPr>
        <sz val="7"/>
        <color rgb="FF231F20"/>
        <rFont val="Calibri"/>
        <family val="2"/>
      </rPr>
      <t>5.35e-11</t>
    </r>
  </si>
  <si>
    <r>
      <rPr>
        <sz val="7"/>
        <color rgb="FF231F20"/>
        <rFont val="Calibri"/>
        <family val="2"/>
      </rPr>
      <t>7.36e-13</t>
    </r>
  </si>
  <si>
    <r>
      <rPr>
        <sz val="7"/>
        <color rgb="FF231F20"/>
        <rFont val="Calibri"/>
        <family val="2"/>
      </rPr>
      <t>7.14e-14</t>
    </r>
  </si>
  <si>
    <r>
      <rPr>
        <sz val="7"/>
        <color rgb="FF231F20"/>
        <rFont val="Calibri"/>
        <family val="2"/>
      </rPr>
      <t>HCFE-235da2  (isoflurane)</t>
    </r>
  </si>
  <si>
    <r>
      <rPr>
        <sz val="7"/>
        <color rgb="FF231F20"/>
        <rFont val="Calibri"/>
        <family val="2"/>
      </rPr>
      <t>CHF</t>
    </r>
    <r>
      <rPr>
        <sz val="4"/>
        <color rgb="FF231F20"/>
        <rFont val="Calibri"/>
        <family val="2"/>
      </rPr>
      <t>2</t>
    </r>
    <r>
      <rPr>
        <sz val="7"/>
        <color rgb="FF231F20"/>
        <rFont val="Calibri"/>
        <family val="2"/>
      </rPr>
      <t>OCHClCF</t>
    </r>
    <r>
      <rPr>
        <sz val="4"/>
        <color rgb="FF231F20"/>
        <rFont val="Calibri"/>
        <family val="2"/>
      </rPr>
      <t>3</t>
    </r>
  </si>
  <si>
    <r>
      <rPr>
        <sz val="7"/>
        <color rgb="FF231F20"/>
        <rFont val="Calibri"/>
        <family val="2"/>
      </rPr>
      <t>4.49e-11</t>
    </r>
  </si>
  <si>
    <r>
      <rPr>
        <sz val="7"/>
        <color rgb="FF231F20"/>
        <rFont val="Calibri"/>
        <family val="2"/>
      </rPr>
      <t>4.50e-11</t>
    </r>
  </si>
  <si>
    <r>
      <rPr>
        <sz val="7"/>
        <color rgb="FF231F20"/>
        <rFont val="Calibri"/>
        <family val="2"/>
      </rPr>
      <t>5.62e-13</t>
    </r>
  </si>
  <si>
    <r>
      <rPr>
        <sz val="7"/>
        <color rgb="FF231F20"/>
        <rFont val="Calibri"/>
        <family val="2"/>
      </rPr>
      <t>5.72e-14</t>
    </r>
  </si>
  <si>
    <r>
      <rPr>
        <sz val="7"/>
        <color rgb="FF231F20"/>
        <rFont val="Calibri"/>
        <family val="2"/>
      </rPr>
      <t>3.73e-14</t>
    </r>
  </si>
  <si>
    <r>
      <rPr>
        <sz val="7"/>
        <color rgb="FF231F20"/>
        <rFont val="Calibri"/>
        <family val="2"/>
      </rPr>
      <t>HFE-236ca</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</si>
  <si>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</si>
  <si>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0.56</t>
    </r>
    <r>
      <rPr>
        <sz val="4"/>
        <color rgb="FF231F20"/>
        <rFont val="Calibri"/>
        <family val="2"/>
      </rPr>
      <t>g</t>
    </r>
  </si>
  <si>
    <r>
      <rPr>
        <sz val="7"/>
        <color rgb="FF231F20"/>
        <rFont val="Calibri"/>
        <family val="2"/>
      </rPr>
      <t>3.89e-10</t>
    </r>
  </si>
  <si>
    <r>
      <rPr>
        <sz val="7"/>
        <color rgb="FF231F20"/>
        <rFont val="Calibri"/>
        <family val="2"/>
      </rPr>
      <t>2.10e-12</t>
    </r>
  </si>
  <si>
    <r>
      <rPr>
        <sz val="7"/>
        <color rgb="FF231F20"/>
        <rFont val="Calibri"/>
        <family val="2"/>
      </rPr>
      <t>4.98e-13</t>
    </r>
  </si>
  <si>
    <r>
      <rPr>
        <sz val="7"/>
        <color rgb="FF231F20"/>
        <rFont val="Calibri"/>
        <family val="2"/>
      </rPr>
      <t>HFE-236ea2  (desflurane)</t>
    </r>
  </si>
  <si>
    <r>
      <rPr>
        <sz val="7"/>
        <color rgb="FF231F20"/>
        <rFont val="Calibri"/>
        <family val="2"/>
      </rPr>
      <t>CHF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</si>
  <si>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1.39e-10</t>
    </r>
  </si>
  <si>
    <r>
      <rPr>
        <sz val="7"/>
        <color rgb="FF231F20"/>
        <rFont val="Calibri"/>
        <family val="2"/>
      </rPr>
      <t>1.64e-10</t>
    </r>
  </si>
  <si>
    <r>
      <rPr>
        <sz val="7"/>
        <color rgb="FF231F20"/>
        <rFont val="Calibri"/>
        <family val="2"/>
      </rPr>
      <t>2.93e-12</t>
    </r>
  </si>
  <si>
    <r>
      <rPr>
        <sz val="7"/>
        <color rgb="FF231F20"/>
        <rFont val="Calibri"/>
        <family val="2"/>
      </rPr>
      <t>4.64e-13</t>
    </r>
  </si>
  <si>
    <r>
      <rPr>
        <sz val="7"/>
        <color rgb="FF231F20"/>
        <rFont val="Calibri"/>
        <family val="2"/>
      </rPr>
      <t>1.42e-13</t>
    </r>
  </si>
  <si>
    <r>
      <rPr>
        <sz val="7"/>
        <color rgb="FF231F20"/>
        <rFont val="Calibri"/>
        <family val="2"/>
      </rPr>
      <t>HFE-236fa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</si>
  <si>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</si>
  <si>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8.35e-11</t>
    </r>
  </si>
  <si>
    <r>
      <rPr>
        <sz val="7"/>
        <color rgb="FF231F20"/>
        <rFont val="Calibri"/>
        <family val="2"/>
      </rPr>
      <t>8.98e-11</t>
    </r>
  </si>
  <si>
    <r>
      <rPr>
        <sz val="7"/>
        <color rgb="FF231F20"/>
        <rFont val="Calibri"/>
        <family val="2"/>
      </rPr>
      <t>1.68e-13</t>
    </r>
  </si>
  <si>
    <r>
      <rPr>
        <sz val="7"/>
        <color rgb="FF231F20"/>
        <rFont val="Calibri"/>
        <family val="2"/>
      </rPr>
      <t>7.54e-14</t>
    </r>
  </si>
  <si>
    <r>
      <rPr>
        <sz val="7"/>
        <color rgb="FF231F20"/>
        <rFont val="Calibri"/>
        <family val="2"/>
      </rPr>
      <t>HFE-245cb2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</si>
  <si>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</si>
  <si>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5.90e-11</t>
    </r>
  </si>
  <si>
    <r>
      <rPr>
        <sz val="7"/>
        <color rgb="FF231F20"/>
        <rFont val="Calibri"/>
        <family val="2"/>
      </rPr>
      <t>6.00e-11</t>
    </r>
  </si>
  <si>
    <r>
      <rPr>
        <sz val="7"/>
        <color rgb="FF231F20"/>
        <rFont val="Calibri"/>
        <family val="2"/>
      </rPr>
      <t>8.77e-13</t>
    </r>
  </si>
  <si>
    <r>
      <rPr>
        <sz val="7"/>
        <color rgb="FF231F20"/>
        <rFont val="Calibri"/>
        <family val="2"/>
      </rPr>
      <t>8.40e-14</t>
    </r>
  </si>
  <si>
    <r>
      <rPr>
        <sz val="7"/>
        <color rgb="FF231F20"/>
        <rFont val="Calibri"/>
        <family val="2"/>
      </rPr>
      <t>4.99e-14</t>
    </r>
  </si>
  <si>
    <r>
      <rPr>
        <sz val="7"/>
        <color rgb="FF231F20"/>
        <rFont val="Calibri"/>
        <family val="2"/>
      </rPr>
      <t>HFE-245fa1</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</si>
  <si>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</si>
  <si>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7.22e-11</t>
    </r>
  </si>
  <si>
    <r>
      <rPr>
        <sz val="7"/>
        <color rgb="FF231F20"/>
        <rFont val="Calibri"/>
        <family val="2"/>
      </rPr>
      <t>7.59e-11</t>
    </r>
  </si>
  <si>
    <r>
      <rPr>
        <sz val="7"/>
        <color rgb="FF231F20"/>
        <rFont val="Calibri"/>
        <family val="2"/>
      </rPr>
      <t>1.25e-12</t>
    </r>
  </si>
  <si>
    <r>
      <rPr>
        <sz val="7"/>
        <color rgb="FF231F20"/>
        <rFont val="Calibri"/>
        <family val="2"/>
      </rPr>
      <t>1.27e-13</t>
    </r>
  </si>
  <si>
    <r>
      <rPr>
        <sz val="7"/>
        <color rgb="FF231F20"/>
        <rFont val="Calibri"/>
        <family val="2"/>
      </rPr>
      <t>6.35e-14</t>
    </r>
  </si>
  <si>
    <r>
      <rPr>
        <sz val="7"/>
        <color rgb="FF231F20"/>
        <rFont val="Calibri"/>
        <family val="2"/>
      </rPr>
      <t>HFE-245fa2</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</si>
  <si>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</si>
  <si>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7.25e-11</t>
    </r>
  </si>
  <si>
    <r>
      <rPr>
        <sz val="7"/>
        <color rgb="FF231F20"/>
        <rFont val="Calibri"/>
        <family val="2"/>
      </rPr>
      <t>7.45e-11</t>
    </r>
  </si>
  <si>
    <r>
      <rPr>
        <sz val="7"/>
        <color rgb="FF231F20"/>
        <rFont val="Calibri"/>
        <family val="2"/>
      </rPr>
      <t>1.15e-12</t>
    </r>
  </si>
  <si>
    <r>
      <rPr>
        <sz val="7"/>
        <color rgb="FF231F20"/>
        <rFont val="Calibri"/>
        <family val="2"/>
      </rPr>
      <t>6.21e-14</t>
    </r>
  </si>
  <si>
    <r>
      <rPr>
        <sz val="7"/>
        <color rgb="FF231F20"/>
        <rFont val="Calibri"/>
        <family val="2"/>
      </rPr>
      <t>2,2,3,3,3-Pentafluoropropan-1-ol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</si>
  <si>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</si>
  <si>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1.72e-12</t>
    </r>
  </si>
  <si>
    <r>
      <rPr>
        <sz val="7"/>
        <color rgb="FF231F20"/>
        <rFont val="Calibri"/>
        <family val="2"/>
      </rPr>
      <t>1.42e-14</t>
    </r>
  </si>
  <si>
    <r>
      <rPr>
        <sz val="7"/>
        <color rgb="FF231F20"/>
        <rFont val="Calibri"/>
        <family val="2"/>
      </rPr>
      <t>1.95e-15</t>
    </r>
  </si>
  <si>
    <r>
      <rPr>
        <sz val="7"/>
        <color rgb="FF231F20"/>
        <rFont val="Calibri"/>
        <family val="2"/>
      </rPr>
      <t>1.42e-15</t>
    </r>
  </si>
  <si>
    <r>
      <rPr>
        <sz val="7"/>
        <color rgb="FF231F20"/>
        <rFont val="Calibri"/>
        <family val="2"/>
      </rPr>
      <t>HFE-254cb1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</si>
  <si>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</si>
  <si>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2.76e-11</t>
    </r>
  </si>
  <si>
    <r>
      <rPr>
        <sz val="7"/>
        <color rgb="FF231F20"/>
        <rFont val="Calibri"/>
        <family val="2"/>
      </rPr>
      <t>2.99e-13</t>
    </r>
  </si>
  <si>
    <r>
      <rPr>
        <sz val="7"/>
        <color rgb="FF231F20"/>
        <rFont val="Calibri"/>
        <family val="2"/>
      </rPr>
      <t>3.34e-14</t>
    </r>
  </si>
  <si>
    <r>
      <rPr>
        <sz val="7"/>
        <color rgb="FF231F20"/>
        <rFont val="Calibri"/>
        <family val="2"/>
      </rPr>
      <t>2.28e-14</t>
    </r>
  </si>
  <si>
    <r>
      <rPr>
        <sz val="7"/>
        <color rgb="FF231F20"/>
        <rFont val="Calibri"/>
        <family val="2"/>
      </rPr>
      <t>HFE-263fb2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</si>
  <si>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</si>
  <si>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23.0 days</t>
    </r>
  </si>
  <si>
    <r>
      <rPr>
        <sz val="7"/>
        <color rgb="FF231F20"/>
        <rFont val="Calibri"/>
        <family val="2"/>
      </rPr>
      <t>1.22e-13</t>
    </r>
  </si>
  <si>
    <r>
      <rPr>
        <sz val="7"/>
        <color rgb="FF231F20"/>
        <rFont val="Calibri"/>
        <family val="2"/>
      </rPr>
      <t>9.72e-16</t>
    </r>
  </si>
  <si>
    <r>
      <rPr>
        <sz val="7"/>
        <color rgb="FF231F20"/>
        <rFont val="Calibri"/>
        <family val="2"/>
      </rPr>
      <t>1.37e-16</t>
    </r>
  </si>
  <si>
    <r>
      <rPr>
        <sz val="7"/>
        <color rgb="FF231F20"/>
        <rFont val="Calibri"/>
        <family val="2"/>
      </rPr>
      <t>9.98e-17</t>
    </r>
  </si>
  <si>
    <r>
      <rPr>
        <sz val="7"/>
        <color rgb="FF231F20"/>
        <rFont val="Calibri"/>
        <family val="2"/>
      </rPr>
      <t>HFE-263m1</t>
    </r>
  </si>
  <si>
    <r>
      <rPr>
        <sz val="7"/>
        <color rgb="FF231F20"/>
        <rFont val="Calibri"/>
        <family val="2"/>
      </rPr>
      <t>CF</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</si>
  <si>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2.25e-14</t>
    </r>
  </si>
  <si>
    <r>
      <rPr>
        <sz val="7"/>
        <color rgb="FF231F20"/>
        <rFont val="Calibri"/>
        <family val="2"/>
      </rPr>
      <t>3.06e-15</t>
    </r>
  </si>
  <si>
    <r>
      <rPr>
        <sz val="7"/>
        <color rgb="FF231F20"/>
        <rFont val="Calibri"/>
        <family val="2"/>
      </rPr>
      <t>2.22e-15</t>
    </r>
  </si>
  <si>
    <r>
      <rPr>
        <sz val="7"/>
        <color rgb="FF231F20"/>
        <rFont val="Calibri"/>
        <family val="2"/>
      </rPr>
      <t>3,3,3-Trifluoropropan-1-ol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</si>
  <si>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</si>
  <si>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12.0 days</t>
    </r>
  </si>
  <si>
    <r>
      <rPr>
        <sz val="7"/>
        <color rgb="FF231F20"/>
        <rFont val="Calibri"/>
        <family val="2"/>
      </rPr>
      <t>3.57e-14</t>
    </r>
  </si>
  <si>
    <r>
      <rPr>
        <sz val="7"/>
        <color rgb="FF231F20"/>
        <rFont val="Calibri"/>
        <family val="2"/>
      </rPr>
      <t>2.85e-16</t>
    </r>
  </si>
  <si>
    <r>
      <rPr>
        <sz val="7"/>
        <color rgb="FF231F20"/>
        <rFont val="Calibri"/>
        <family val="2"/>
      </rPr>
      <t>4.01e-17</t>
    </r>
  </si>
  <si>
    <r>
      <rPr>
        <sz val="7"/>
        <color rgb="FF231F20"/>
        <rFont val="Calibri"/>
        <family val="2"/>
      </rPr>
      <t>HFE-329mcc2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</si>
  <si>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</si>
  <si>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1.68e-10</t>
    </r>
  </si>
  <si>
    <r>
      <rPr>
        <sz val="7"/>
        <color rgb="FF231F20"/>
        <rFont val="Calibri"/>
        <family val="2"/>
      </rPr>
      <t>2.81e-10</t>
    </r>
  </si>
  <si>
    <r>
      <rPr>
        <sz val="7"/>
        <color rgb="FF231F20"/>
        <rFont val="Calibri"/>
        <family val="2"/>
      </rPr>
      <t>4.23e-12</t>
    </r>
  </si>
  <si>
    <r>
      <rPr>
        <sz val="7"/>
        <color rgb="FF231F20"/>
        <rFont val="Calibri"/>
        <family val="2"/>
      </rPr>
      <t>1.59e-12</t>
    </r>
  </si>
  <si>
    <r>
      <rPr>
        <sz val="7"/>
        <color rgb="FF231F20"/>
        <rFont val="Calibri"/>
        <family val="2"/>
      </rPr>
      <t>3.93e-13</t>
    </r>
  </si>
  <si>
    <r>
      <rPr>
        <sz val="7"/>
        <color rgb="FF231F20"/>
        <rFont val="Calibri"/>
        <family val="2"/>
      </rPr>
      <t>HFE-338mmz1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</si>
  <si>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CHOCHF</t>
    </r>
    <r>
      <rPr>
        <sz val="4"/>
        <color rgb="FF231F20"/>
        <rFont val="Calibri"/>
        <family val="2"/>
      </rPr>
      <t>2</t>
    </r>
  </si>
  <si>
    <r>
      <rPr>
        <sz val="7"/>
        <color rgb="FF231F20"/>
        <rFont val="Calibri"/>
        <family val="2"/>
      </rPr>
      <t>1.48e-10</t>
    </r>
  </si>
  <si>
    <r>
      <rPr>
        <sz val="7"/>
        <color rgb="FF231F20"/>
        <rFont val="Calibri"/>
        <family val="2"/>
      </rPr>
      <t>2.40e-10</t>
    </r>
  </si>
  <si>
    <r>
      <rPr>
        <sz val="7"/>
        <color rgb="FF231F20"/>
        <rFont val="Calibri"/>
        <family val="2"/>
      </rPr>
      <t>3.70e-12</t>
    </r>
  </si>
  <si>
    <r>
      <rPr>
        <sz val="7"/>
        <color rgb="FF231F20"/>
        <rFont val="Calibri"/>
        <family val="2"/>
      </rPr>
      <t>1.31e-12</t>
    </r>
  </si>
  <si>
    <r>
      <rPr>
        <sz val="7"/>
        <color rgb="FF231F20"/>
        <rFont val="Calibri"/>
        <family val="2"/>
      </rPr>
      <t>3.14e-13</t>
    </r>
  </si>
  <si>
    <r>
      <rPr>
        <sz val="7"/>
        <color rgb="FF231F20"/>
        <rFont val="Calibri"/>
        <family val="2"/>
      </rPr>
      <t>HFE-338mcf2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</si>
  <si>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</si>
  <si>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7.93e-11</t>
    </r>
  </si>
  <si>
    <r>
      <rPr>
        <sz val="7"/>
        <color rgb="FF231F20"/>
        <rFont val="Calibri"/>
        <family val="2"/>
      </rPr>
      <t>8.52e-11</t>
    </r>
  </si>
  <si>
    <r>
      <rPr>
        <sz val="7"/>
        <color rgb="FF231F20"/>
        <rFont val="Calibri"/>
        <family val="2"/>
      </rPr>
      <t>1.45e-12</t>
    </r>
  </si>
  <si>
    <r>
      <rPr>
        <sz val="7"/>
        <color rgb="FF231F20"/>
        <rFont val="Calibri"/>
        <family val="2"/>
      </rPr>
      <t>1.60e-13</t>
    </r>
  </si>
  <si>
    <r>
      <rPr>
        <sz val="7"/>
        <color rgb="FF231F20"/>
        <rFont val="Calibri"/>
        <family val="2"/>
      </rPr>
      <t>7.16e-14</t>
    </r>
  </si>
  <si>
    <r>
      <rPr>
        <sz val="7"/>
        <color rgb="FF231F20"/>
        <rFont val="Calibri"/>
        <family val="2"/>
      </rPr>
      <t>Sevoflurane  (HFE-347mmz1)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</si>
  <si>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2</t>
    </r>
    <r>
      <rPr>
        <sz val="7"/>
        <color rgb="FF231F20"/>
        <rFont val="Calibri"/>
        <family val="2"/>
      </rPr>
      <t>F</t>
    </r>
  </si>
  <si>
    <r>
      <rPr>
        <sz val="7"/>
        <color rgb="FF231F20"/>
        <rFont val="Calibri"/>
        <family val="2"/>
      </rPr>
      <t>1.98e-11</t>
    </r>
  </si>
  <si>
    <r>
      <rPr>
        <sz val="7"/>
        <color rgb="FF231F20"/>
        <rFont val="Calibri"/>
        <family val="2"/>
      </rPr>
      <t>2.06e-13</t>
    </r>
  </si>
  <si>
    <r>
      <rPr>
        <sz val="7"/>
        <color rgb="FF231F20"/>
        <rFont val="Calibri"/>
        <family val="2"/>
      </rPr>
      <t>2.37e-14</t>
    </r>
  </si>
  <si>
    <r>
      <rPr>
        <sz val="7"/>
        <color rgb="FF231F20"/>
        <rFont val="Calibri"/>
        <family val="2"/>
      </rPr>
      <t>1.64e-14</t>
    </r>
  </si>
  <si>
    <r>
      <rPr>
        <sz val="7"/>
        <color rgb="FF231F20"/>
        <rFont val="Calibri"/>
        <family val="2"/>
      </rPr>
      <t>HFE-347mcc3  (HFE-7000)</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</si>
  <si>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</si>
  <si>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4.78e-11</t>
    </r>
  </si>
  <si>
    <r>
      <rPr>
        <sz val="7"/>
        <color rgb="FF231F20"/>
        <rFont val="Calibri"/>
        <family val="2"/>
      </rPr>
      <t>4.86e-11</t>
    </r>
  </si>
  <si>
    <r>
      <rPr>
        <sz val="7"/>
        <color rgb="FF231F20"/>
        <rFont val="Calibri"/>
        <family val="2"/>
      </rPr>
      <t>7.18e-13</t>
    </r>
  </si>
  <si>
    <r>
      <rPr>
        <sz val="7"/>
        <color rgb="FF231F20"/>
        <rFont val="Calibri"/>
        <family val="2"/>
      </rPr>
      <t>6.87e-14</t>
    </r>
  </si>
  <si>
    <r>
      <rPr>
        <sz val="7"/>
        <color rgb="FF231F20"/>
        <rFont val="Calibri"/>
        <family val="2"/>
      </rPr>
      <t>4.05e-14</t>
    </r>
  </si>
  <si>
    <r>
      <rPr>
        <sz val="7"/>
        <color rgb="FF231F20"/>
        <rFont val="Calibri"/>
        <family val="2"/>
      </rPr>
      <t>HFE-347mcf2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</si>
  <si>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</si>
  <si>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7.83e-11</t>
    </r>
  </si>
  <si>
    <r>
      <rPr>
        <sz val="7"/>
        <color rgb="FF231F20"/>
        <rFont val="Calibri"/>
        <family val="2"/>
      </rPr>
      <t>1.29e-12</t>
    </r>
  </si>
  <si>
    <r>
      <rPr>
        <sz val="7"/>
        <color rgb="FF231F20"/>
        <rFont val="Calibri"/>
        <family val="2"/>
      </rPr>
      <t>6.55e-14</t>
    </r>
  </si>
  <si>
    <r>
      <rPr>
        <sz val="7"/>
        <color rgb="FF231F20"/>
        <rFont val="Calibri"/>
        <family val="2"/>
      </rPr>
      <t>HFE-347pcf2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</si>
  <si>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</si>
  <si>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0.48</t>
    </r>
    <r>
      <rPr>
        <sz val="4"/>
        <color rgb="FF231F20"/>
        <rFont val="Calibri"/>
        <family val="2"/>
      </rPr>
      <t>h</t>
    </r>
  </si>
  <si>
    <r>
      <rPr>
        <sz val="7"/>
        <color rgb="FF231F20"/>
        <rFont val="Calibri"/>
        <family val="2"/>
      </rPr>
      <t>7.86e-11</t>
    </r>
  </si>
  <si>
    <r>
      <rPr>
        <sz val="7"/>
        <color rgb="FF231F20"/>
        <rFont val="Calibri"/>
        <family val="2"/>
      </rPr>
      <t>8.15e-11</t>
    </r>
  </si>
  <si>
    <r>
      <rPr>
        <sz val="7"/>
        <color rgb="FF231F20"/>
        <rFont val="Calibri"/>
        <family val="2"/>
      </rPr>
      <t>6.81e-14</t>
    </r>
  </si>
  <si>
    <r>
      <rPr>
        <sz val="7"/>
        <color rgb="FF231F20"/>
        <rFont val="Calibri"/>
        <family val="2"/>
      </rPr>
      <t>HFE-347mmy1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</si>
  <si>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CFOCH</t>
    </r>
    <r>
      <rPr>
        <sz val="4"/>
        <color rgb="FF231F20"/>
        <rFont val="Calibri"/>
        <family val="2"/>
      </rPr>
      <t>3</t>
    </r>
  </si>
  <si>
    <r>
      <rPr>
        <sz val="7"/>
        <color rgb="FF231F20"/>
        <rFont val="Calibri"/>
        <family val="2"/>
      </rPr>
      <t>3.32e-11</t>
    </r>
  </si>
  <si>
    <r>
      <rPr>
        <sz val="7"/>
        <color rgb="FF231F20"/>
        <rFont val="Calibri"/>
        <family val="2"/>
      </rPr>
      <t>3.33e-11</t>
    </r>
  </si>
  <si>
    <r>
      <rPr>
        <sz val="7"/>
        <color rgb="FF231F20"/>
        <rFont val="Calibri"/>
        <family val="2"/>
      </rPr>
      <t>4.28e-14</t>
    </r>
  </si>
  <si>
    <r>
      <rPr>
        <sz val="7"/>
        <color rgb="FF231F20"/>
        <rFont val="Calibri"/>
        <family val="2"/>
      </rPr>
      <t>2.76e-14</t>
    </r>
  </si>
  <si>
    <r>
      <rPr>
        <sz val="7"/>
        <color rgb="FF231F20"/>
        <rFont val="Calibri"/>
        <family val="2"/>
      </rPr>
      <t>HFE-356mec3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</si>
  <si>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</si>
  <si>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3.53e-11</t>
    </r>
  </si>
  <si>
    <r>
      <rPr>
        <sz val="7"/>
        <color rgb="FF231F20"/>
        <rFont val="Calibri"/>
        <family val="2"/>
      </rPr>
      <t>3.55e-11</t>
    </r>
  </si>
  <si>
    <r>
      <rPr>
        <sz val="7"/>
        <color rgb="FF231F20"/>
        <rFont val="Calibri"/>
        <family val="2"/>
      </rPr>
      <t>4.60e-13</t>
    </r>
  </si>
  <si>
    <r>
      <rPr>
        <sz val="7"/>
        <color rgb="FF231F20"/>
        <rFont val="Calibri"/>
        <family val="2"/>
      </rPr>
      <t>4.58e-14</t>
    </r>
  </si>
  <si>
    <r>
      <rPr>
        <sz val="7"/>
        <color rgb="FF231F20"/>
        <rFont val="Calibri"/>
        <family val="2"/>
      </rPr>
      <t>2.94e-14</t>
    </r>
  </si>
  <si>
    <r>
      <rPr>
        <sz val="7"/>
        <color rgb="FF231F20"/>
        <rFont val="Calibri"/>
        <family val="2"/>
      </rPr>
      <t>HFE-356mff2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</si>
  <si>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</si>
  <si>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 xml:space="preserve">105.0
</t>
    </r>
    <r>
      <rPr>
        <sz val="7"/>
        <color rgb="FF231F20"/>
        <rFont val="Calibri"/>
        <family val="2"/>
      </rPr>
      <t>days</t>
    </r>
  </si>
  <si>
    <r>
      <rPr>
        <sz val="7"/>
        <color rgb="FF231F20"/>
        <rFont val="Calibri"/>
        <family val="2"/>
      </rPr>
      <t>1.54e-12</t>
    </r>
  </si>
  <si>
    <r>
      <rPr>
        <sz val="7"/>
        <color rgb="FF231F20"/>
        <rFont val="Calibri"/>
        <family val="2"/>
      </rPr>
      <t>1.26e-14</t>
    </r>
  </si>
  <si>
    <r>
      <rPr>
        <sz val="7"/>
        <color rgb="FF231F20"/>
        <rFont val="Calibri"/>
        <family val="2"/>
      </rPr>
      <t>1.74e-15</t>
    </r>
  </si>
  <si>
    <r>
      <rPr>
        <sz val="7"/>
        <color rgb="FF231F20"/>
        <rFont val="Calibri"/>
        <family val="2"/>
      </rPr>
      <t>1.26e-15</t>
    </r>
  </si>
  <si>
    <r>
      <rPr>
        <sz val="7"/>
        <color rgb="FF231F20"/>
        <rFont val="Calibri"/>
        <family val="2"/>
      </rPr>
      <t>HFE-356pcf2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</si>
  <si>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</si>
  <si>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6.40e-11</t>
    </r>
  </si>
  <si>
    <r>
      <rPr>
        <sz val="7"/>
        <color rgb="FF231F20"/>
        <rFont val="Calibri"/>
        <family val="2"/>
      </rPr>
      <t>6.59e-11</t>
    </r>
  </si>
  <si>
    <r>
      <rPr>
        <sz val="7"/>
        <color rgb="FF231F20"/>
        <rFont val="Calibri"/>
        <family val="2"/>
      </rPr>
      <t>1.03e-12</t>
    </r>
  </si>
  <si>
    <r>
      <rPr>
        <sz val="7"/>
        <color rgb="FF231F20"/>
        <rFont val="Calibri"/>
        <family val="2"/>
      </rPr>
      <t>9.97e-14</t>
    </r>
  </si>
  <si>
    <r>
      <rPr>
        <sz val="7"/>
        <color rgb="FF231F20"/>
        <rFont val="Calibri"/>
        <family val="2"/>
      </rPr>
      <t>5.50e-14</t>
    </r>
  </si>
  <si>
    <r>
      <rPr>
        <sz val="7"/>
        <color rgb="FF231F20"/>
        <rFont val="Calibri"/>
        <family val="2"/>
      </rPr>
      <t>HFE-356pcf3</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</si>
  <si>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</si>
  <si>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4.08e-11</t>
    </r>
  </si>
  <si>
    <r>
      <rPr>
        <sz val="7"/>
        <color rgb="FF231F20"/>
        <rFont val="Calibri"/>
        <family val="2"/>
      </rPr>
      <t>4.09e-11</t>
    </r>
  </si>
  <si>
    <r>
      <rPr>
        <sz val="7"/>
        <color rgb="FF231F20"/>
        <rFont val="Calibri"/>
        <family val="2"/>
      </rPr>
      <t>5.11e-13</t>
    </r>
  </si>
  <si>
    <r>
      <rPr>
        <sz val="7"/>
        <color rgb="FF231F20"/>
        <rFont val="Calibri"/>
        <family val="2"/>
      </rPr>
      <t>5.20e-14</t>
    </r>
  </si>
  <si>
    <r>
      <rPr>
        <sz val="7"/>
        <color rgb="FF231F20"/>
        <rFont val="Calibri"/>
        <family val="2"/>
      </rPr>
      <t>3.39e-14</t>
    </r>
  </si>
  <si>
    <r>
      <rPr>
        <sz val="7"/>
        <color rgb="FF231F20"/>
        <rFont val="Calibri"/>
        <family val="2"/>
      </rPr>
      <t>HFE-356pcc3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</si>
  <si>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</si>
  <si>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3.77e-11</t>
    </r>
  </si>
  <si>
    <r>
      <rPr>
        <sz val="7"/>
        <color rgb="FF231F20"/>
        <rFont val="Calibri"/>
        <family val="2"/>
      </rPr>
      <t>3.79e-11</t>
    </r>
  </si>
  <si>
    <r>
      <rPr>
        <sz val="7"/>
        <color rgb="FF231F20"/>
        <rFont val="Calibri"/>
        <family val="2"/>
      </rPr>
      <t>4.91e-13</t>
    </r>
  </si>
  <si>
    <r>
      <rPr>
        <sz val="7"/>
        <color rgb="FF231F20"/>
        <rFont val="Calibri"/>
        <family val="2"/>
      </rPr>
      <t>4.89e-14</t>
    </r>
  </si>
  <si>
    <r>
      <rPr>
        <sz val="7"/>
        <color rgb="FF231F20"/>
        <rFont val="Calibri"/>
        <family val="2"/>
      </rPr>
      <t>3.14e-14</t>
    </r>
  </si>
  <si>
    <r>
      <rPr>
        <sz val="7"/>
        <color rgb="FF231F20"/>
        <rFont val="Calibri"/>
        <family val="2"/>
      </rPr>
      <t>HFE-356mmz1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</si>
  <si>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3</t>
    </r>
  </si>
  <si>
    <r>
      <rPr>
        <sz val="7"/>
        <color rgb="FF231F20"/>
        <rFont val="Calibri"/>
        <family val="2"/>
      </rPr>
      <t>97.1 days</t>
    </r>
  </si>
  <si>
    <r>
      <rPr>
        <sz val="7"/>
        <color rgb="FF231F20"/>
        <rFont val="Calibri"/>
        <family val="2"/>
      </rPr>
      <t>1.02e-14</t>
    </r>
  </si>
  <si>
    <r>
      <rPr>
        <sz val="7"/>
        <color rgb="FF231F20"/>
        <rFont val="Calibri"/>
        <family val="2"/>
      </rPr>
      <t>1.41e-15</t>
    </r>
  </si>
  <si>
    <r>
      <rPr>
        <sz val="7"/>
        <color rgb="FF231F20"/>
        <rFont val="Calibri"/>
        <family val="2"/>
      </rPr>
      <t>1.02e-15</t>
    </r>
  </si>
  <si>
    <r>
      <rPr>
        <sz val="7"/>
        <color rgb="FF231F20"/>
        <rFont val="Calibri"/>
        <family val="2"/>
      </rPr>
      <t>HFE-365mcf3</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</si>
  <si>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</si>
  <si>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19.3 days</t>
    </r>
  </si>
  <si>
    <r>
      <rPr>
        <sz val="7"/>
        <color rgb="FF231F20"/>
        <rFont val="Calibri"/>
        <family val="2"/>
      </rPr>
      <t>8.51e-14</t>
    </r>
  </si>
  <si>
    <r>
      <rPr>
        <sz val="7"/>
        <color rgb="FF231F20"/>
        <rFont val="Calibri"/>
        <family val="2"/>
      </rPr>
      <t>6.80e-16</t>
    </r>
  </si>
  <si>
    <r>
      <rPr>
        <sz val="7"/>
        <color rgb="FF231F20"/>
        <rFont val="Calibri"/>
        <family val="2"/>
      </rPr>
      <t>9.56e-17</t>
    </r>
  </si>
  <si>
    <r>
      <rPr>
        <sz val="7"/>
        <color rgb="FF231F20"/>
        <rFont val="Calibri"/>
        <family val="2"/>
      </rPr>
      <t>6.99e-17</t>
    </r>
  </si>
  <si>
    <r>
      <rPr>
        <sz val="7"/>
        <color rgb="FF231F20"/>
        <rFont val="Calibri"/>
        <family val="2"/>
      </rPr>
      <t>HFE-365mcf2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</si>
  <si>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</si>
  <si>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0.26</t>
    </r>
    <r>
      <rPr>
        <sz val="4"/>
        <color rgb="FF231F20"/>
        <rFont val="Calibri"/>
        <family val="2"/>
      </rPr>
      <t>i</t>
    </r>
  </si>
  <si>
    <r>
      <rPr>
        <sz val="7"/>
        <color rgb="FF231F20"/>
        <rFont val="Calibri"/>
        <family val="2"/>
      </rPr>
      <t>5.35e-12</t>
    </r>
  </si>
  <si>
    <r>
      <rPr>
        <sz val="7"/>
        <color rgb="FF231F20"/>
        <rFont val="Calibri"/>
        <family val="2"/>
      </rPr>
      <t>4.53e-14</t>
    </r>
  </si>
  <si>
    <r>
      <rPr>
        <sz val="7"/>
        <color rgb="FF231F20"/>
        <rFont val="Calibri"/>
        <family val="2"/>
      </rPr>
      <t>6.10e-15</t>
    </r>
  </si>
  <si>
    <r>
      <rPr>
        <sz val="7"/>
        <color rgb="FF231F20"/>
        <rFont val="Calibri"/>
        <family val="2"/>
      </rPr>
      <t>4.40e-15</t>
    </r>
  </si>
  <si>
    <r>
      <rPr>
        <sz val="7"/>
        <color rgb="FF231F20"/>
        <rFont val="Calibri"/>
        <family val="2"/>
      </rPr>
      <t>HFE-374pc2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</si>
  <si>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</si>
  <si>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5.65e-11</t>
    </r>
  </si>
  <si>
    <r>
      <rPr>
        <sz val="7"/>
        <color rgb="FF231F20"/>
        <rFont val="Calibri"/>
        <family val="2"/>
      </rPr>
      <t>5.75e-11</t>
    </r>
  </si>
  <si>
    <r>
      <rPr>
        <sz val="7"/>
        <color rgb="FF231F20"/>
        <rFont val="Calibri"/>
        <family val="2"/>
      </rPr>
      <t>8.48e-13</t>
    </r>
  </si>
  <si>
    <r>
      <rPr>
        <sz val="7"/>
        <color rgb="FF231F20"/>
        <rFont val="Calibri"/>
        <family val="2"/>
      </rPr>
      <t>8.12e-14</t>
    </r>
  </si>
  <si>
    <r>
      <rPr>
        <sz val="7"/>
        <color rgb="FF231F20"/>
        <rFont val="Calibri"/>
        <family val="2"/>
      </rPr>
      <t>4.79e-14</t>
    </r>
  </si>
  <si>
    <r>
      <rPr>
        <sz val="7"/>
        <color rgb="FF231F20"/>
        <rFont val="Calibri"/>
        <family val="2"/>
      </rPr>
      <t>4,4,4-Trifluorobutan-1-ol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</si>
  <si>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</si>
  <si>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1.73e-15</t>
    </r>
  </si>
  <si>
    <r>
      <rPr>
        <sz val="7"/>
        <color rgb="FF231F20"/>
        <rFont val="Calibri"/>
        <family val="2"/>
      </rPr>
      <t>1.38e-17</t>
    </r>
  </si>
  <si>
    <r>
      <rPr>
        <sz val="7"/>
        <color rgb="FF231F20"/>
        <rFont val="Calibri"/>
        <family val="2"/>
      </rPr>
      <t>1.94e-18</t>
    </r>
  </si>
  <si>
    <r>
      <rPr>
        <sz val="7"/>
        <color rgb="FF231F20"/>
        <rFont val="Calibri"/>
        <family val="2"/>
      </rPr>
      <t>1.42e-18</t>
    </r>
  </si>
  <si>
    <r>
      <rPr>
        <sz val="7"/>
        <color rgb="FF231F20"/>
        <rFont val="Calibri"/>
        <family val="2"/>
      </rPr>
      <t>2,2,3,3,4,4,5,5-Octafluorocyclopentanol</t>
    </r>
  </si>
  <si>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CH(OH)-</t>
    </r>
  </si>
  <si>
    <r>
      <rPr>
        <sz val="7"/>
        <color rgb="FF231F20"/>
        <rFont val="Calibri"/>
        <family val="2"/>
      </rPr>
      <t>1.18e-12</t>
    </r>
  </si>
  <si>
    <r>
      <rPr>
        <sz val="7"/>
        <color rgb="FF231F20"/>
        <rFont val="Calibri"/>
        <family val="2"/>
      </rPr>
      <t>9.67e-15</t>
    </r>
  </si>
  <si>
    <r>
      <rPr>
        <sz val="7"/>
        <color rgb="FF231F20"/>
        <rFont val="Calibri"/>
        <family val="2"/>
      </rPr>
      <t>1.33e-15</t>
    </r>
  </si>
  <si>
    <r>
      <rPr>
        <sz val="7"/>
        <color rgb="FF231F20"/>
        <rFont val="Calibri"/>
        <family val="2"/>
      </rPr>
      <t>9.69e-16</t>
    </r>
  </si>
  <si>
    <r>
      <rPr>
        <sz val="7"/>
        <color rgb="FF231F20"/>
        <rFont val="Calibri"/>
        <family val="2"/>
      </rPr>
      <t>HFE-43-10pccc124 (H-Galden 1040x, HG-11)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</si>
  <si>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t>
    </r>
    <r>
      <rPr>
        <sz val="4"/>
        <color rgb="FF231F20"/>
        <rFont val="Calibri"/>
        <family val="2"/>
      </rPr>
      <t>2</t>
    </r>
    <r>
      <rPr>
        <sz val="7"/>
        <color rgb="FF231F20"/>
        <rFont val="Calibri"/>
        <family val="2"/>
      </rPr>
      <t>F</t>
    </r>
    <r>
      <rPr>
        <sz val="4"/>
        <color rgb="FF231F20"/>
        <rFont val="Calibri"/>
        <family val="2"/>
      </rPr>
      <t>4</t>
    </r>
    <r>
      <rPr>
        <sz val="7"/>
        <color rgb="FF231F20"/>
        <rFont val="Calibri"/>
        <family val="2"/>
      </rPr>
      <t>OCHF</t>
    </r>
    <r>
      <rPr>
        <sz val="4"/>
        <color rgb="FF231F20"/>
        <rFont val="Calibri"/>
        <family val="2"/>
      </rPr>
      <t>2</t>
    </r>
  </si>
  <si>
    <r>
      <rPr>
        <sz val="7"/>
        <color rgb="FF231F20"/>
        <rFont val="Calibri"/>
        <family val="2"/>
      </rPr>
      <t>2.00e-10</t>
    </r>
  </si>
  <si>
    <r>
      <rPr>
        <sz val="7"/>
        <color rgb="FF231F20"/>
        <rFont val="Calibri"/>
        <family val="2"/>
      </rPr>
      <t>2.58e-10</t>
    </r>
  </si>
  <si>
    <r>
      <rPr>
        <sz val="7"/>
        <color rgb="FF231F20"/>
        <rFont val="Calibri"/>
        <family val="2"/>
      </rPr>
      <t>9.46e-13</t>
    </r>
  </si>
  <si>
    <r>
      <rPr>
        <sz val="7"/>
        <color rgb="FF231F20"/>
        <rFont val="Calibri"/>
        <family val="2"/>
      </rPr>
      <t>2.38e-13</t>
    </r>
  </si>
  <si>
    <r>
      <rPr>
        <sz val="7"/>
        <color rgb="FF231F20"/>
        <rFont val="Calibri"/>
        <family val="2"/>
      </rPr>
      <t>HFE-449s1 (HFE-7100)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</si>
  <si>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</si>
  <si>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3.80e-11</t>
    </r>
  </si>
  <si>
    <r>
      <rPr>
        <sz val="7"/>
        <color rgb="FF231F20"/>
        <rFont val="Calibri"/>
        <family val="2"/>
      </rPr>
      <t>3.86e-11</t>
    </r>
  </si>
  <si>
    <r>
      <rPr>
        <sz val="7"/>
        <color rgb="FF231F20"/>
        <rFont val="Calibri"/>
        <family val="2"/>
      </rPr>
      <t>5.54e-13</t>
    </r>
  </si>
  <si>
    <r>
      <rPr>
        <sz val="7"/>
        <color rgb="FF231F20"/>
        <rFont val="Calibri"/>
        <family val="2"/>
      </rPr>
      <t>5.32e-14</t>
    </r>
  </si>
  <si>
    <r>
      <rPr>
        <sz val="7"/>
        <color rgb="FF231F20"/>
        <rFont val="Calibri"/>
        <family val="2"/>
      </rPr>
      <t>3.21e-14</t>
    </r>
  </si>
  <si>
    <r>
      <rPr>
        <sz val="7"/>
        <color rgb="FF231F20"/>
        <rFont val="Calibri"/>
        <family val="2"/>
      </rPr>
      <t>n-HFE-7100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</si>
  <si>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</si>
  <si>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4.39e-11</t>
    </r>
  </si>
  <si>
    <r>
      <rPr>
        <sz val="7"/>
        <color rgb="FF231F20"/>
        <rFont val="Calibri"/>
        <family val="2"/>
      </rPr>
      <t>4.45e-11</t>
    </r>
  </si>
  <si>
    <r>
      <rPr>
        <sz val="7"/>
        <color rgb="FF231F20"/>
        <rFont val="Calibri"/>
        <family val="2"/>
      </rPr>
      <t>6.39e-13</t>
    </r>
  </si>
  <si>
    <r>
      <rPr>
        <sz val="7"/>
        <color rgb="FF231F20"/>
        <rFont val="Calibri"/>
        <family val="2"/>
      </rPr>
      <t>6.14e-14</t>
    </r>
  </si>
  <si>
    <r>
      <rPr>
        <sz val="7"/>
        <color rgb="FF231F20"/>
        <rFont val="Calibri"/>
        <family val="2"/>
      </rPr>
      <t>3.70e-14</t>
    </r>
  </si>
  <si>
    <r>
      <rPr>
        <sz val="7"/>
        <color rgb="FF231F20"/>
        <rFont val="Calibri"/>
        <family val="2"/>
      </rPr>
      <t>i-HFE-7100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</si>
  <si>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</si>
  <si>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3.68e-11</t>
    </r>
  </si>
  <si>
    <r>
      <rPr>
        <sz val="7"/>
        <color rgb="FF231F20"/>
        <rFont val="Calibri"/>
        <family val="2"/>
      </rPr>
      <t>3.73e-11</t>
    </r>
  </si>
  <si>
    <r>
      <rPr>
        <sz val="7"/>
        <color rgb="FF231F20"/>
        <rFont val="Calibri"/>
        <family val="2"/>
      </rPr>
      <t>5.35e-13</t>
    </r>
  </si>
  <si>
    <r>
      <rPr>
        <sz val="7"/>
        <color rgb="FF231F20"/>
        <rFont val="Calibri"/>
        <family val="2"/>
      </rPr>
      <t>5.14e-14</t>
    </r>
  </si>
  <si>
    <r>
      <rPr>
        <sz val="7"/>
        <color rgb="FF231F20"/>
        <rFont val="Calibri"/>
        <family val="2"/>
      </rPr>
      <t>3.10e-14</t>
    </r>
  </si>
  <si>
    <r>
      <rPr>
        <sz val="7"/>
        <color rgb="FF231F20"/>
        <rFont val="Calibri"/>
        <family val="2"/>
      </rPr>
      <t>HFE-569sf2 (HFE-7200)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</si>
  <si>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</si>
  <si>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5.21e-12</t>
    </r>
  </si>
  <si>
    <r>
      <rPr>
        <sz val="7"/>
        <color rgb="FF231F20"/>
        <rFont val="Calibri"/>
        <family val="2"/>
      </rPr>
      <t>4.52e-14</t>
    </r>
  </si>
  <si>
    <r>
      <rPr>
        <sz val="7"/>
        <color rgb="FF231F20"/>
        <rFont val="Calibri"/>
        <family val="2"/>
      </rPr>
      <t>5.97e-15</t>
    </r>
  </si>
  <si>
    <r>
      <rPr>
        <sz val="7"/>
        <color rgb="FF231F20"/>
        <rFont val="Calibri"/>
        <family val="2"/>
      </rPr>
      <t>4.29e-15</t>
    </r>
  </si>
  <si>
    <r>
      <rPr>
        <sz val="7"/>
        <color rgb="FF231F20"/>
        <rFont val="Calibri"/>
        <family val="2"/>
      </rPr>
      <t>n-HFE-7200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</si>
  <si>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</si>
  <si>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0.35</t>
    </r>
    <r>
      <rPr>
        <sz val="4"/>
        <color rgb="FF231F20"/>
        <rFont val="Calibri"/>
        <family val="2"/>
      </rPr>
      <t>i</t>
    </r>
  </si>
  <si>
    <r>
      <rPr>
        <sz val="7"/>
        <color rgb="FF231F20"/>
        <rFont val="Calibri"/>
        <family val="2"/>
      </rPr>
      <t>5.92e-12</t>
    </r>
  </si>
  <si>
    <r>
      <rPr>
        <sz val="7"/>
        <color rgb="FF231F20"/>
        <rFont val="Calibri"/>
        <family val="2"/>
      </rPr>
      <t>4.87e-15</t>
    </r>
  </si>
  <si>
    <r>
      <rPr>
        <sz val="7"/>
        <color rgb="FF231F20"/>
        <rFont val="Calibri"/>
        <family val="2"/>
      </rPr>
      <t>i-HFE-7200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</si>
  <si>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</si>
  <si>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4.06e-12</t>
    </r>
  </si>
  <si>
    <r>
      <rPr>
        <sz val="7"/>
        <color rgb="FF231F20"/>
        <rFont val="Calibri"/>
        <family val="2"/>
      </rPr>
      <t>3.52e-14</t>
    </r>
  </si>
  <si>
    <r>
      <rPr>
        <sz val="7"/>
        <color rgb="FF231F20"/>
        <rFont val="Calibri"/>
        <family val="2"/>
      </rPr>
      <t>4.65e-15</t>
    </r>
  </si>
  <si>
    <r>
      <rPr>
        <sz val="7"/>
        <color rgb="FF231F20"/>
        <rFont val="Calibri"/>
        <family val="2"/>
      </rPr>
      <t>3.34e-15</t>
    </r>
  </si>
  <si>
    <r>
      <rPr>
        <sz val="7"/>
        <color rgb="FF231F20"/>
        <rFont val="Calibri"/>
        <family val="2"/>
      </rPr>
      <t>HFE-236ca12 (HG-10)</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</si>
  <si>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</si>
  <si>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2.75e-10</t>
    </r>
  </si>
  <si>
    <r>
      <rPr>
        <sz val="7"/>
        <color rgb="FF231F20"/>
        <rFont val="Calibri"/>
        <family val="2"/>
      </rPr>
      <t>4.91e-10</t>
    </r>
  </si>
  <si>
    <r>
      <rPr>
        <sz val="7"/>
        <color rgb="FF231F20"/>
        <rFont val="Calibri"/>
        <family val="2"/>
      </rPr>
      <t>7.06e-12</t>
    </r>
  </si>
  <si>
    <r>
      <rPr>
        <sz val="7"/>
        <color rgb="FF231F20"/>
        <rFont val="Calibri"/>
        <family val="2"/>
      </rPr>
      <t>7.75e-13</t>
    </r>
  </si>
  <si>
    <r>
      <rPr>
        <sz val="7"/>
        <color rgb="FF231F20"/>
        <rFont val="Calibri"/>
        <family val="2"/>
      </rPr>
      <t>HFE-338pcc13 (HG-01)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</si>
  <si>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</si>
  <si>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2.10e-10</t>
    </r>
  </si>
  <si>
    <r>
      <rPr>
        <sz val="7"/>
        <color rgb="FF231F20"/>
        <rFont val="Calibri"/>
        <family val="2"/>
      </rPr>
      <t>2.67e-10</t>
    </r>
  </si>
  <si>
    <r>
      <rPr>
        <sz val="7"/>
        <color rgb="FF231F20"/>
        <rFont val="Calibri"/>
        <family val="2"/>
      </rPr>
      <t>9.28e-13</t>
    </r>
  </si>
  <si>
    <r>
      <rPr>
        <sz val="7"/>
        <color rgb="FF231F20"/>
        <rFont val="Calibri"/>
        <family val="2"/>
      </rPr>
      <t>2.42e-13</t>
    </r>
  </si>
  <si>
    <r>
      <rPr>
        <sz val="7"/>
        <color rgb="FF231F20"/>
        <rFont val="Calibri"/>
        <family val="2"/>
      </rPr>
      <t>1,1,1,3,3,3-Hexafluoropropan-2-ol</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</si>
  <si>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CHOH</t>
    </r>
  </si>
  <si>
    <r>
      <rPr>
        <sz val="7"/>
        <color rgb="FF231F20"/>
        <rFont val="Calibri"/>
        <family val="2"/>
      </rPr>
      <t>1.67e-11</t>
    </r>
  </si>
  <si>
    <r>
      <rPr>
        <sz val="7"/>
        <color rgb="FF231F20"/>
        <rFont val="Calibri"/>
        <family val="2"/>
      </rPr>
      <t>1.97e-14</t>
    </r>
  </si>
  <si>
    <r>
      <rPr>
        <sz val="7"/>
        <color rgb="FF231F20"/>
        <rFont val="Calibri"/>
        <family val="2"/>
      </rPr>
      <t>HG-02</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</si>
  <si>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</si>
  <si>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1.24</t>
    </r>
    <r>
      <rPr>
        <sz val="4"/>
        <color rgb="FF231F20"/>
        <rFont val="Calibri"/>
        <family val="2"/>
      </rPr>
      <t>i</t>
    </r>
  </si>
  <si>
    <r>
      <rPr>
        <sz val="7"/>
        <color rgb="FF231F20"/>
        <rFont val="Calibri"/>
        <family val="2"/>
      </rPr>
      <t>1.97e-10</t>
    </r>
  </si>
  <si>
    <r>
      <rPr>
        <sz val="7"/>
        <color rgb="FF231F20"/>
        <rFont val="Calibri"/>
        <family val="2"/>
      </rPr>
      <t>2.50e-10</t>
    </r>
  </si>
  <si>
    <r>
      <rPr>
        <sz val="7"/>
        <color rgb="FF231F20"/>
        <rFont val="Calibri"/>
        <family val="2"/>
      </rPr>
      <t>8.70e-13</t>
    </r>
  </si>
  <si>
    <r>
      <rPr>
        <sz val="7"/>
        <color rgb="FF231F20"/>
        <rFont val="Calibri"/>
        <family val="2"/>
      </rPr>
      <t>2.27e-13</t>
    </r>
  </si>
  <si>
    <r>
      <rPr>
        <sz val="7"/>
        <color rgb="FF231F20"/>
        <rFont val="Calibri"/>
        <family val="2"/>
      </rPr>
      <t>HG-03</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</si>
  <si>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</si>
  <si>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1.76</t>
    </r>
    <r>
      <rPr>
        <sz val="4"/>
        <color rgb="FF231F20"/>
        <rFont val="Calibri"/>
        <family val="2"/>
      </rPr>
      <t>i</t>
    </r>
  </si>
  <si>
    <r>
      <rPr>
        <sz val="7"/>
        <color rgb="FF231F20"/>
        <rFont val="Calibri"/>
        <family val="2"/>
      </rPr>
      <t>2.06e-10</t>
    </r>
  </si>
  <si>
    <r>
      <rPr>
        <sz val="7"/>
        <color rgb="FF231F20"/>
        <rFont val="Calibri"/>
        <family val="2"/>
      </rPr>
      <t>2.62e-10</t>
    </r>
  </si>
  <si>
    <r>
      <rPr>
        <sz val="7"/>
        <color rgb="FF231F20"/>
        <rFont val="Calibri"/>
        <family val="2"/>
      </rPr>
      <t>9.10e-13</t>
    </r>
  </si>
  <si>
    <r>
      <rPr>
        <sz val="7"/>
        <color rgb="FF231F20"/>
        <rFont val="Calibri"/>
        <family val="2"/>
      </rPr>
      <t>2.37e-13</t>
    </r>
  </si>
  <si>
    <r>
      <rPr>
        <sz val="7"/>
        <color rgb="FF231F20"/>
        <rFont val="Calibri"/>
        <family val="2"/>
      </rPr>
      <t>HG-20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</si>
  <si>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</si>
  <si>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0.92</t>
    </r>
    <r>
      <rPr>
        <sz val="4"/>
        <color rgb="FF231F20"/>
        <rFont val="Calibri"/>
        <family val="2"/>
      </rPr>
      <t>i</t>
    </r>
  </si>
  <si>
    <r>
      <rPr>
        <sz val="7"/>
        <color rgb="FF231F20"/>
        <rFont val="Calibri"/>
        <family val="2"/>
      </rPr>
      <t>2.73e-10</t>
    </r>
  </si>
  <si>
    <r>
      <rPr>
        <sz val="7"/>
        <color rgb="FF231F20"/>
        <rFont val="Calibri"/>
        <family val="2"/>
      </rPr>
      <t>4.86e-10</t>
    </r>
  </si>
  <si>
    <r>
      <rPr>
        <sz val="7"/>
        <color rgb="FF231F20"/>
        <rFont val="Calibri"/>
        <family val="2"/>
      </rPr>
      <t>7.00e-12</t>
    </r>
  </si>
  <si>
    <r>
      <rPr>
        <sz val="7"/>
        <color rgb="FF231F20"/>
        <rFont val="Calibri"/>
        <family val="2"/>
      </rPr>
      <t>2.91e-12</t>
    </r>
  </si>
  <si>
    <r>
      <rPr>
        <sz val="7"/>
        <color rgb="FF231F20"/>
        <rFont val="Calibri"/>
        <family val="2"/>
      </rPr>
      <t>7.68e-13</t>
    </r>
  </si>
  <si>
    <r>
      <rPr>
        <sz val="7"/>
        <color rgb="FF231F20"/>
        <rFont val="Calibri"/>
        <family val="2"/>
      </rPr>
      <t>HG-21</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</si>
  <si>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 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</si>
  <si>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1.71</t>
    </r>
    <r>
      <rPr>
        <sz val="4"/>
        <color rgb="FF231F20"/>
        <rFont val="Calibri"/>
        <family val="2"/>
      </rPr>
      <t>i</t>
    </r>
  </si>
  <si>
    <r>
      <rPr>
        <sz val="7"/>
        <color rgb="FF231F20"/>
        <rFont val="Calibri"/>
        <family val="2"/>
      </rPr>
      <t>2.76e-10</t>
    </r>
  </si>
  <si>
    <r>
      <rPr>
        <sz val="7"/>
        <color rgb="FF231F20"/>
        <rFont val="Calibri"/>
        <family val="2"/>
      </rPr>
      <t>3.57e-10</t>
    </r>
  </si>
  <si>
    <r>
      <rPr>
        <sz val="7"/>
        <color rgb="FF231F20"/>
        <rFont val="Calibri"/>
        <family val="2"/>
      </rPr>
      <t>6.23e-12</t>
    </r>
  </si>
  <si>
    <r>
      <rPr>
        <sz val="7"/>
        <color rgb="FF231F20"/>
        <rFont val="Calibri"/>
        <family val="2"/>
      </rPr>
      <t>3.29e-13</t>
    </r>
  </si>
  <si>
    <r>
      <rPr>
        <sz val="7"/>
        <color rgb="FF231F20"/>
        <rFont val="Calibri"/>
        <family val="2"/>
      </rPr>
      <t>HG-30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</si>
  <si>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</si>
  <si>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1.65</t>
    </r>
    <r>
      <rPr>
        <sz val="4"/>
        <color rgb="FF231F20"/>
        <rFont val="Calibri"/>
        <family val="2"/>
      </rPr>
      <t>i</t>
    </r>
  </si>
  <si>
    <r>
      <rPr>
        <sz val="7"/>
        <color rgb="FF231F20"/>
        <rFont val="Calibri"/>
        <family val="2"/>
      </rPr>
      <t>3.77e-10</t>
    </r>
  </si>
  <si>
    <r>
      <rPr>
        <sz val="7"/>
        <color rgb="FF231F20"/>
        <rFont val="Calibri"/>
        <family val="2"/>
      </rPr>
      <t>6.73e-10</t>
    </r>
  </si>
  <si>
    <r>
      <rPr>
        <sz val="7"/>
        <color rgb="FF231F20"/>
        <rFont val="Calibri"/>
        <family val="2"/>
      </rPr>
      <t>9.68e-12</t>
    </r>
  </si>
  <si>
    <r>
      <rPr>
        <sz val="7"/>
        <color rgb="FF231F20"/>
        <rFont val="Calibri"/>
        <family val="2"/>
      </rPr>
      <t>4.03e-12</t>
    </r>
  </si>
  <si>
    <r>
      <rPr>
        <sz val="7"/>
        <color rgb="FF231F20"/>
        <rFont val="Calibri"/>
        <family val="2"/>
      </rPr>
      <t>1.06e-12</t>
    </r>
  </si>
  <si>
    <r>
      <rPr>
        <sz val="7"/>
        <color rgb="FF231F20"/>
        <rFont val="Calibri"/>
        <family val="2"/>
      </rPr>
      <t>1-Ethoxy-1,1,2,2,3,3,3-heptafluoropropane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</si>
  <si>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</si>
  <si>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0.28</t>
    </r>
    <r>
      <rPr>
        <sz val="4"/>
        <color rgb="FF231F20"/>
        <rFont val="Calibri"/>
        <family val="2"/>
      </rPr>
      <t>i</t>
    </r>
  </si>
  <si>
    <r>
      <rPr>
        <sz val="7"/>
        <color rgb="FF231F20"/>
        <rFont val="Calibri"/>
        <family val="2"/>
      </rPr>
      <t>4.80e-14</t>
    </r>
  </si>
  <si>
    <r>
      <rPr>
        <sz val="7"/>
        <color rgb="FF231F20"/>
        <rFont val="Calibri"/>
        <family val="2"/>
      </rPr>
      <t>6.36e-15</t>
    </r>
  </si>
  <si>
    <r>
      <rPr>
        <sz val="7"/>
        <color rgb="FF231F20"/>
        <rFont val="Calibri"/>
        <family val="2"/>
      </rPr>
      <t>4.57e-15</t>
    </r>
  </si>
  <si>
    <r>
      <rPr>
        <sz val="7"/>
        <color rgb="FF231F20"/>
        <rFont val="Calibri"/>
        <family val="2"/>
      </rPr>
      <t>Fluoroxene</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</si>
  <si>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OCH=CH</t>
    </r>
    <r>
      <rPr>
        <sz val="4"/>
        <color rgb="FF231F20"/>
        <rFont val="Calibri"/>
        <family val="2"/>
      </rPr>
      <t>2</t>
    </r>
  </si>
  <si>
    <r>
      <rPr>
        <sz val="7"/>
        <color rgb="FF231F20"/>
        <rFont val="Calibri"/>
        <family val="2"/>
      </rPr>
      <t>3.6 days</t>
    </r>
  </si>
  <si>
    <r>
      <rPr>
        <sz val="7"/>
        <color rgb="FF231F20"/>
        <rFont val="Calibri"/>
        <family val="2"/>
      </rPr>
      <t>0.01</t>
    </r>
    <r>
      <rPr>
        <sz val="4"/>
        <color rgb="FF231F20"/>
        <rFont val="Calibri"/>
        <family val="2"/>
      </rPr>
      <t>i</t>
    </r>
  </si>
  <si>
    <r>
      <rPr>
        <sz val="7"/>
        <color rgb="FF231F20"/>
        <rFont val="Calibri"/>
        <family val="2"/>
      </rPr>
      <t>4.97e-15</t>
    </r>
  </si>
  <si>
    <r>
      <rPr>
        <sz val="7"/>
        <color rgb="FF231F20"/>
        <rFont val="Calibri"/>
        <family val="2"/>
      </rPr>
      <t>3.95e-17</t>
    </r>
  </si>
  <si>
    <r>
      <rPr>
        <sz val="7"/>
        <color rgb="FF231F20"/>
        <rFont val="Calibri"/>
        <family val="2"/>
      </rPr>
      <t>5.58e-18</t>
    </r>
  </si>
  <si>
    <r>
      <rPr>
        <sz val="7"/>
        <color rgb="FF231F20"/>
        <rFont val="Calibri"/>
        <family val="2"/>
      </rPr>
      <t>4.08e-18</t>
    </r>
  </si>
  <si>
    <r>
      <rPr>
        <sz val="7"/>
        <color rgb="FF231F20"/>
        <rFont val="Calibri"/>
        <family val="2"/>
      </rPr>
      <t>1,1,2,2-Tetrafluoro-1-(fluoromethoxy)ethane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</si>
  <si>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</si>
  <si>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0.34</t>
    </r>
    <r>
      <rPr>
        <sz val="4"/>
        <color rgb="FF231F20"/>
        <rFont val="Calibri"/>
        <family val="2"/>
      </rPr>
      <t>i</t>
    </r>
  </si>
  <si>
    <r>
      <rPr>
        <sz val="7"/>
        <color rgb="FF231F20"/>
        <rFont val="Calibri"/>
        <family val="2"/>
      </rPr>
      <t>7.68e-11</t>
    </r>
  </si>
  <si>
    <r>
      <rPr>
        <sz val="7"/>
        <color rgb="FF231F20"/>
        <rFont val="Calibri"/>
        <family val="2"/>
      </rPr>
      <t>7.99e-11</t>
    </r>
  </si>
  <si>
    <r>
      <rPr>
        <sz val="7"/>
        <color rgb="FF231F20"/>
        <rFont val="Calibri"/>
        <family val="2"/>
      </rPr>
      <t>6.68e-14</t>
    </r>
  </si>
  <si>
    <r>
      <rPr>
        <sz val="7"/>
        <color rgb="FF231F20"/>
        <rFont val="Calibri"/>
        <family val="2"/>
      </rPr>
      <t>2-Ethoxy-3,3,4,4,5-pentafluorotetrahydro-2,5-bis[1,2,2,2- tetrafluoro-1-(trifluoromethyl)ethyl]-furan</t>
    </r>
  </si>
  <si>
    <r>
      <rPr>
        <sz val="7"/>
        <color rgb="FF231F20"/>
        <rFont val="Calibri"/>
        <family val="2"/>
      </rPr>
      <t>C</t>
    </r>
    <r>
      <rPr>
        <sz val="4"/>
        <color rgb="FF231F20"/>
        <rFont val="Calibri"/>
        <family val="2"/>
      </rPr>
      <t>12</t>
    </r>
    <r>
      <rPr>
        <sz val="7"/>
        <color rgb="FF231F20"/>
        <rFont val="Calibri"/>
        <family val="2"/>
      </rPr>
      <t>H</t>
    </r>
    <r>
      <rPr>
        <sz val="4"/>
        <color rgb="FF231F20"/>
        <rFont val="Calibri"/>
        <family val="2"/>
      </rPr>
      <t>5</t>
    </r>
    <r>
      <rPr>
        <sz val="7"/>
        <color rgb="FF231F20"/>
        <rFont val="Calibri"/>
        <family val="2"/>
      </rPr>
      <t>F</t>
    </r>
    <r>
      <rPr>
        <sz val="4"/>
        <color rgb="FF231F20"/>
        <rFont val="Calibri"/>
        <family val="2"/>
      </rPr>
      <t>19</t>
    </r>
    <r>
      <rPr>
        <sz val="7"/>
        <color rgb="FF231F20"/>
        <rFont val="Calibri"/>
        <family val="2"/>
      </rPr>
      <t>O</t>
    </r>
    <r>
      <rPr>
        <sz val="4"/>
        <color rgb="FF231F20"/>
        <rFont val="Calibri"/>
        <family val="2"/>
      </rPr>
      <t>2</t>
    </r>
  </si>
  <si>
    <r>
      <rPr>
        <sz val="7"/>
        <color rgb="FF231F20"/>
        <rFont val="Calibri"/>
        <family val="2"/>
      </rPr>
      <t>0.49</t>
    </r>
    <r>
      <rPr>
        <sz val="4"/>
        <color rgb="FF231F20"/>
        <rFont val="Calibri"/>
        <family val="2"/>
      </rPr>
      <t>j</t>
    </r>
  </si>
  <si>
    <r>
      <rPr>
        <sz val="7"/>
        <color rgb="FF231F20"/>
        <rFont val="Calibri"/>
        <family val="2"/>
      </rPr>
      <t>5.09e-12</t>
    </r>
  </si>
  <si>
    <r>
      <rPr>
        <sz val="7"/>
        <color rgb="FF231F20"/>
        <rFont val="Calibri"/>
        <family val="2"/>
      </rPr>
      <t>5.86e-15</t>
    </r>
  </si>
  <si>
    <r>
      <rPr>
        <sz val="7"/>
        <color rgb="FF231F20"/>
        <rFont val="Calibri"/>
        <family val="2"/>
      </rPr>
      <t>4.19e-15</t>
    </r>
  </si>
  <si>
    <r>
      <rPr>
        <sz val="7"/>
        <color rgb="FF231F20"/>
        <rFont val="Calibri"/>
        <family val="2"/>
      </rPr>
      <t>Fluoro(methoxy)methane</t>
    </r>
  </si>
  <si>
    <r>
      <rPr>
        <sz val="7"/>
        <color rgb="FF231F20"/>
        <rFont val="Calibri"/>
        <family val="2"/>
      </rPr>
      <t>CH</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F</t>
    </r>
  </si>
  <si>
    <r>
      <rPr>
        <sz val="7"/>
        <color rgb="FF231F20"/>
        <rFont val="Calibri"/>
        <family val="2"/>
      </rPr>
      <t>73.0 days</t>
    </r>
  </si>
  <si>
    <r>
      <rPr>
        <sz val="7"/>
        <color rgb="FF231F20"/>
        <rFont val="Calibri"/>
        <family val="2"/>
      </rPr>
      <t>0.07</t>
    </r>
    <r>
      <rPr>
        <sz val="4"/>
        <color rgb="FF231F20"/>
        <rFont val="Calibri"/>
        <family val="2"/>
      </rPr>
      <t>g</t>
    </r>
  </si>
  <si>
    <r>
      <rPr>
        <sz val="7"/>
        <color rgb="FF231F20"/>
        <rFont val="Calibri"/>
        <family val="2"/>
      </rPr>
      <t>9.34e-15</t>
    </r>
  </si>
  <si>
    <r>
      <rPr>
        <sz val="7"/>
        <color rgb="FF231F20"/>
        <rFont val="Calibri"/>
        <family val="2"/>
      </rPr>
      <t>9.46e-16</t>
    </r>
  </si>
  <si>
    <r>
      <rPr>
        <sz val="7"/>
        <color rgb="FF231F20"/>
        <rFont val="Calibri"/>
        <family val="2"/>
      </rPr>
      <t>Difluoro(methoxy)methane</t>
    </r>
  </si>
  <si>
    <r>
      <rPr>
        <sz val="7"/>
        <color rgb="FF231F20"/>
        <rFont val="Calibri"/>
        <family val="2"/>
      </rPr>
      <t>CH</t>
    </r>
    <r>
      <rPr>
        <sz val="4"/>
        <color rgb="FF231F20"/>
        <rFont val="Calibri"/>
        <family val="2"/>
      </rPr>
      <t>3</t>
    </r>
    <r>
      <rPr>
        <sz val="7"/>
        <color rgb="FF231F20"/>
        <rFont val="Calibri"/>
        <family val="2"/>
      </rPr>
      <t>OCHF</t>
    </r>
    <r>
      <rPr>
        <sz val="4"/>
        <color rgb="FF231F20"/>
        <rFont val="Calibri"/>
        <family val="2"/>
      </rPr>
      <t>2</t>
    </r>
  </si>
  <si>
    <r>
      <rPr>
        <sz val="7"/>
        <color rgb="FF231F20"/>
        <rFont val="Calibri"/>
        <family val="2"/>
      </rPr>
      <t>0.17</t>
    </r>
    <r>
      <rPr>
        <sz val="4"/>
        <color rgb="FF231F20"/>
        <rFont val="Calibri"/>
        <family val="2"/>
      </rPr>
      <t>g</t>
    </r>
  </si>
  <si>
    <r>
      <rPr>
        <sz val="7"/>
        <color rgb="FF231F20"/>
        <rFont val="Calibri"/>
        <family val="2"/>
      </rPr>
      <t>1.18e-13</t>
    </r>
  </si>
  <si>
    <r>
      <rPr>
        <sz val="7"/>
        <color rgb="FF231F20"/>
        <rFont val="Calibri"/>
        <family val="2"/>
      </rPr>
      <t>1.52e-14</t>
    </r>
  </si>
  <si>
    <r>
      <rPr>
        <sz val="7"/>
        <color rgb="FF231F20"/>
        <rFont val="Calibri"/>
        <family val="2"/>
      </rPr>
      <t>1.08e-14</t>
    </r>
  </si>
  <si>
    <r>
      <rPr>
        <sz val="7"/>
        <color rgb="FF231F20"/>
        <rFont val="Calibri"/>
        <family val="2"/>
      </rPr>
      <t>Fluoro(fluoromethoxy)methane</t>
    </r>
  </si>
  <si>
    <r>
      <rPr>
        <sz val="7"/>
        <color rgb="FF231F20"/>
        <rFont val="Calibri"/>
        <family val="2"/>
      </rPr>
      <t>CH</t>
    </r>
    <r>
      <rPr>
        <sz val="4"/>
        <color rgb="FF231F20"/>
        <rFont val="Calibri"/>
        <family val="2"/>
      </rPr>
      <t>2</t>
    </r>
    <r>
      <rPr>
        <sz val="7"/>
        <color rgb="FF231F20"/>
        <rFont val="Calibri"/>
        <family val="2"/>
      </rPr>
      <t>FOCH</t>
    </r>
    <r>
      <rPr>
        <sz val="4"/>
        <color rgb="FF231F20"/>
        <rFont val="Calibri"/>
        <family val="2"/>
      </rPr>
      <t>2</t>
    </r>
    <r>
      <rPr>
        <sz val="7"/>
        <color rgb="FF231F20"/>
        <rFont val="Calibri"/>
        <family val="2"/>
      </rPr>
      <t>F</t>
    </r>
  </si>
  <si>
    <r>
      <rPr>
        <sz val="7"/>
        <color rgb="FF231F20"/>
        <rFont val="Calibri"/>
        <family val="2"/>
      </rPr>
      <t>0.19</t>
    </r>
    <r>
      <rPr>
        <sz val="4"/>
        <color rgb="FF231F20"/>
        <rFont val="Calibri"/>
        <family val="2"/>
      </rPr>
      <t>g</t>
    </r>
  </si>
  <si>
    <r>
      <rPr>
        <sz val="7"/>
        <color rgb="FF231F20"/>
        <rFont val="Calibri"/>
        <family val="2"/>
      </rPr>
      <t>1.20e-11</t>
    </r>
  </si>
  <si>
    <r>
      <rPr>
        <sz val="7"/>
        <color rgb="FF231F20"/>
        <rFont val="Calibri"/>
        <family val="2"/>
      </rPr>
      <t>1.05e-13</t>
    </r>
  </si>
  <si>
    <r>
      <rPr>
        <sz val="7"/>
        <color rgb="FF231F20"/>
        <rFont val="Calibri"/>
        <family val="2"/>
      </rPr>
      <t>9.84e-15</t>
    </r>
  </si>
  <si>
    <r>
      <rPr>
        <sz val="7"/>
        <color rgb="FF231F20"/>
        <rFont val="Calibri"/>
        <family val="2"/>
      </rPr>
      <t>Difluoro(fluoromethoxy)methane</t>
    </r>
  </si>
  <si>
    <r>
      <rPr>
        <sz val="7"/>
        <color rgb="FF231F20"/>
        <rFont val="Calibri"/>
        <family val="2"/>
      </rPr>
      <t>CH</t>
    </r>
    <r>
      <rPr>
        <sz val="4"/>
        <color rgb="FF231F20"/>
        <rFont val="Calibri"/>
        <family val="2"/>
      </rPr>
      <t>2</t>
    </r>
    <r>
      <rPr>
        <sz val="7"/>
        <color rgb="FF231F20"/>
        <rFont val="Calibri"/>
        <family val="2"/>
      </rPr>
      <t>FOCHF</t>
    </r>
    <r>
      <rPr>
        <sz val="4"/>
        <color rgb="FF231F20"/>
        <rFont val="Calibri"/>
        <family val="2"/>
      </rPr>
      <t>2</t>
    </r>
  </si>
  <si>
    <r>
      <rPr>
        <sz val="7"/>
        <color rgb="FF231F20"/>
        <rFont val="Calibri"/>
        <family val="2"/>
      </rPr>
      <t>0.30</t>
    </r>
    <r>
      <rPr>
        <sz val="4"/>
        <color rgb="FF231F20"/>
        <rFont val="Calibri"/>
        <family val="2"/>
      </rPr>
      <t>g</t>
    </r>
  </si>
  <si>
    <r>
      <rPr>
        <sz val="7"/>
        <color rgb="FF231F20"/>
        <rFont val="Calibri"/>
        <family val="2"/>
      </rPr>
      <t>5.66e-11</t>
    </r>
  </si>
  <si>
    <r>
      <rPr>
        <sz val="7"/>
        <color rgb="FF231F20"/>
        <rFont val="Calibri"/>
        <family val="2"/>
      </rPr>
      <t>6.88e-13</t>
    </r>
  </si>
  <si>
    <r>
      <rPr>
        <sz val="7"/>
        <color rgb="FF231F20"/>
        <rFont val="Calibri"/>
        <family val="2"/>
      </rPr>
      <t>7.11e-14</t>
    </r>
  </si>
  <si>
    <r>
      <rPr>
        <sz val="7"/>
        <color rgb="FF231F20"/>
        <rFont val="Calibri"/>
        <family val="2"/>
      </rPr>
      <t>4.69e-14</t>
    </r>
  </si>
  <si>
    <r>
      <rPr>
        <sz val="7"/>
        <color rgb="FF231F20"/>
        <rFont val="Calibri"/>
        <family val="2"/>
      </rPr>
      <t>Trifluoro(fluoromethoxy)methane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</si>
  <si>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3</t>
    </r>
  </si>
  <si>
    <r>
      <rPr>
        <sz val="7"/>
        <color rgb="FF231F20"/>
        <rFont val="Calibri"/>
        <family val="2"/>
      </rPr>
      <t>0.33</t>
    </r>
    <r>
      <rPr>
        <sz val="4"/>
        <color rgb="FF231F20"/>
        <rFont val="Calibri"/>
        <family val="2"/>
      </rPr>
      <t>g</t>
    </r>
  </si>
  <si>
    <r>
      <rPr>
        <sz val="7"/>
        <color rgb="FF231F20"/>
        <rFont val="Calibri"/>
        <family val="2"/>
      </rPr>
      <t>6.82e-11</t>
    </r>
  </si>
  <si>
    <r>
      <rPr>
        <sz val="7"/>
        <color rgb="FF231F20"/>
        <rFont val="Calibri"/>
        <family val="2"/>
      </rPr>
      <t>6.89e-11</t>
    </r>
  </si>
  <si>
    <r>
      <rPr>
        <sz val="7"/>
        <color rgb="FF231F20"/>
        <rFont val="Calibri"/>
        <family val="2"/>
      </rPr>
      <t>9.59e-13</t>
    </r>
  </si>
  <si>
    <r>
      <rPr>
        <sz val="7"/>
        <color rgb="FF231F20"/>
        <rFont val="Calibri"/>
        <family val="2"/>
      </rPr>
      <t>9.27e-14</t>
    </r>
  </si>
  <si>
    <r>
      <rPr>
        <sz val="7"/>
        <color rgb="FF231F20"/>
        <rFont val="Calibri"/>
        <family val="2"/>
      </rPr>
      <t>HG’-01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</si>
  <si>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</si>
  <si>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2.03e-11</t>
    </r>
  </si>
  <si>
    <r>
      <rPr>
        <sz val="7"/>
        <color rgb="FF231F20"/>
        <rFont val="Calibri"/>
        <family val="2"/>
      </rPr>
      <t>2.42e-14</t>
    </r>
  </si>
  <si>
    <r>
      <rPr>
        <sz val="7"/>
        <color rgb="FF231F20"/>
        <rFont val="Calibri"/>
        <family val="2"/>
      </rPr>
      <t>1.68e-14</t>
    </r>
  </si>
  <si>
    <r>
      <rPr>
        <sz val="7"/>
        <color rgb="FF231F20"/>
        <rFont val="Calibri"/>
        <family val="2"/>
      </rPr>
      <t>HG’-02</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</si>
  <si>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</si>
  <si>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2.19e-13</t>
    </r>
  </si>
  <si>
    <r>
      <rPr>
        <sz val="7"/>
        <color rgb="FF231F20"/>
        <rFont val="Calibri"/>
        <family val="2"/>
      </rPr>
      <t>2.57e-14</t>
    </r>
  </si>
  <si>
    <r>
      <rPr>
        <sz val="7"/>
        <color rgb="FF231F20"/>
        <rFont val="Calibri"/>
        <family val="2"/>
      </rPr>
      <t>HG’-03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</si>
  <si>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CH</t>
    </r>
    <r>
      <rPr>
        <sz val="4"/>
        <color rgb="FF231F20"/>
        <rFont val="Calibri"/>
        <family val="2"/>
      </rPr>
      <t>3</t>
    </r>
  </si>
  <si>
    <r>
      <rPr>
        <sz val="7"/>
        <color rgb="FF231F20"/>
        <rFont val="Calibri"/>
        <family val="2"/>
      </rPr>
      <t>2.05e-13</t>
    </r>
  </si>
  <si>
    <r>
      <rPr>
        <sz val="7"/>
        <color rgb="FF231F20"/>
        <rFont val="Calibri"/>
        <family val="2"/>
      </rPr>
      <t>2.41e-14</t>
    </r>
  </si>
  <si>
    <r>
      <rPr>
        <sz val="7"/>
        <color rgb="FF231F20"/>
        <rFont val="Calibri"/>
        <family val="2"/>
      </rPr>
      <t>1.67e-14</t>
    </r>
  </si>
  <si>
    <r>
      <rPr>
        <sz val="7"/>
        <color rgb="FF231F20"/>
        <rFont val="Calibri"/>
        <family val="2"/>
      </rPr>
      <t>HFE-329me3</t>
    </r>
  </si>
  <si>
    <r>
      <rPr>
        <sz val="7"/>
        <color rgb="FF231F20"/>
        <rFont val="Calibri"/>
        <family val="2"/>
      </rPr>
      <t>CF</t>
    </r>
    <r>
      <rPr>
        <sz val="4"/>
        <color rgb="FF231F20"/>
        <rFont val="Calibri"/>
        <family val="2"/>
      </rPr>
      <t>3</t>
    </r>
    <r>
      <rPr>
        <sz val="7"/>
        <color rgb="FF231F20"/>
        <rFont val="Calibri"/>
        <family val="2"/>
      </rPr>
      <t>CFHCF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</si>
  <si>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1.79e-10</t>
    </r>
  </si>
  <si>
    <r>
      <rPr>
        <sz val="7"/>
        <color rgb="FF231F20"/>
        <rFont val="Calibri"/>
        <family val="2"/>
      </rPr>
      <t>4.17e-10</t>
    </r>
  </si>
  <si>
    <r>
      <rPr>
        <sz val="7"/>
        <color rgb="FF231F20"/>
        <rFont val="Calibri"/>
        <family val="2"/>
      </rPr>
      <t>4.85e-12</t>
    </r>
  </si>
  <si>
    <r>
      <rPr>
        <sz val="7"/>
        <color rgb="FF231F20"/>
        <rFont val="Calibri"/>
        <family val="2"/>
      </rPr>
      <t>2.89e-12</t>
    </r>
  </si>
  <si>
    <r>
      <rPr>
        <sz val="7"/>
        <color rgb="FF231F20"/>
        <rFont val="Calibri"/>
        <family val="2"/>
      </rPr>
      <t>3,3,4,4,5,5,6,6,7,7,7-Undecafluoroheptan-1-ol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</si>
  <si>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</si>
  <si>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20.0 days</t>
    </r>
  </si>
  <si>
    <r>
      <rPr>
        <sz val="7"/>
        <color rgb="FF231F20"/>
        <rFont val="Calibri"/>
        <family val="2"/>
      </rPr>
      <t>3.91e-14</t>
    </r>
  </si>
  <si>
    <r>
      <rPr>
        <sz val="7"/>
        <color rgb="FF231F20"/>
        <rFont val="Calibri"/>
        <family val="2"/>
      </rPr>
      <t>3.12e-16</t>
    </r>
  </si>
  <si>
    <r>
      <rPr>
        <sz val="7"/>
        <color rgb="FF231F20"/>
        <rFont val="Calibri"/>
        <family val="2"/>
      </rPr>
      <t>4.39e-17</t>
    </r>
  </si>
  <si>
    <r>
      <rPr>
        <sz val="7"/>
        <color rgb="FF231F20"/>
        <rFont val="Calibri"/>
        <family val="2"/>
      </rPr>
      <t>3.21e-17</t>
    </r>
  </si>
  <si>
    <r>
      <rPr>
        <sz val="7"/>
        <color rgb="FF231F20"/>
        <rFont val="Calibri"/>
        <family val="2"/>
      </rPr>
      <t>3,3,4,4,5,5,6,6,7,7,8,8,9,9,9-Pentadecafluorononan-1-ol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</si>
  <si>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6</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</si>
  <si>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3.00e-14</t>
    </r>
  </si>
  <si>
    <r>
      <rPr>
        <sz val="7"/>
        <color rgb="FF231F20"/>
        <rFont val="Calibri"/>
        <family val="2"/>
      </rPr>
      <t>2.40e-16</t>
    </r>
  </si>
  <si>
    <r>
      <rPr>
        <sz val="7"/>
        <color rgb="FF231F20"/>
        <rFont val="Calibri"/>
        <family val="2"/>
      </rPr>
      <t>3.37e-17</t>
    </r>
  </si>
  <si>
    <r>
      <rPr>
        <sz val="7"/>
        <color rgb="FF231F20"/>
        <rFont val="Calibri"/>
        <family val="2"/>
      </rPr>
      <t>2.46e-17</t>
    </r>
  </si>
  <si>
    <r>
      <rPr>
        <sz val="7"/>
        <color rgb="FF231F20"/>
        <rFont val="Calibri"/>
        <family val="2"/>
      </rPr>
      <t xml:space="preserve">3,3,4,4,5,5,6,6,7,7,8,8,9,9,10,10,11,11,11-Non-
</t>
    </r>
    <r>
      <rPr>
        <sz val="7"/>
        <color rgb="FF231F20"/>
        <rFont val="Calibri"/>
        <family val="2"/>
      </rPr>
      <t>adecafluoroundecan-1-ol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</si>
  <si>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8</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</si>
  <si>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1.72e-14</t>
    </r>
  </si>
  <si>
    <r>
      <rPr>
        <sz val="7"/>
        <color rgb="FF231F20"/>
        <rFont val="Calibri"/>
        <family val="2"/>
      </rPr>
      <t>1.93e-17</t>
    </r>
  </si>
  <si>
    <r>
      <rPr>
        <sz val="7"/>
        <color rgb="FF231F20"/>
        <rFont val="Calibri"/>
        <family val="2"/>
      </rPr>
      <t>1.41e-17</t>
    </r>
  </si>
  <si>
    <r>
      <rPr>
        <sz val="7"/>
        <color rgb="FF231F20"/>
        <rFont val="Calibri"/>
        <family val="2"/>
      </rPr>
      <t>2-Chloro-1,1,2-trifluoro-1-methoxyethane</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</si>
  <si>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</si>
  <si>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1.12e-11</t>
    </r>
  </si>
  <si>
    <r>
      <rPr>
        <sz val="7"/>
        <color rgb="FF231F20"/>
        <rFont val="Calibri"/>
        <family val="2"/>
      </rPr>
      <t>9.24e-15</t>
    </r>
  </si>
  <si>
    <r>
      <rPr>
        <sz val="7"/>
        <color rgb="FF231F20"/>
        <rFont val="Calibri"/>
        <family val="2"/>
      </rPr>
      <t>PFPMIE (perfluoropolymethylisopropyl ether)</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</si>
  <si>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3</t>
    </r>
    <r>
      <rPr>
        <sz val="7"/>
        <color rgb="FF231F20"/>
        <rFont val="Calibri"/>
        <family val="2"/>
      </rPr>
      <t>) 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</si>
  <si>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1.87e-10</t>
    </r>
  </si>
  <si>
    <r>
      <rPr>
        <sz val="7"/>
        <color rgb="FF231F20"/>
        <rFont val="Calibri"/>
        <family val="2"/>
      </rPr>
      <t>8.90e-10</t>
    </r>
  </si>
  <si>
    <r>
      <rPr>
        <sz val="7"/>
        <color rgb="FF231F20"/>
        <rFont val="Calibri"/>
        <family val="2"/>
      </rPr>
      <t>5.52e-12</t>
    </r>
  </si>
  <si>
    <r>
      <rPr>
        <sz val="7"/>
        <color rgb="FF231F20"/>
        <rFont val="Calibri"/>
        <family val="2"/>
      </rPr>
      <t>6.11e-12</t>
    </r>
  </si>
  <si>
    <r>
      <rPr>
        <sz val="7"/>
        <color rgb="FF231F20"/>
        <rFont val="Calibri"/>
        <family val="2"/>
      </rPr>
      <t>HFE-216</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</si>
  <si>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2</t>
    </r>
  </si>
  <si>
    <r>
      <rPr>
        <sz val="7"/>
        <color rgb="FF231F20"/>
        <rFont val="Calibri"/>
        <family val="2"/>
      </rPr>
      <t>8.4 days</t>
    </r>
  </si>
  <si>
    <r>
      <rPr>
        <sz val="7"/>
        <color rgb="FF231F20"/>
        <rFont val="Calibri"/>
        <family val="2"/>
      </rPr>
      <t>1.92e-14</t>
    </r>
  </si>
  <si>
    <r>
      <rPr>
        <sz val="7"/>
        <color rgb="FF231F20"/>
        <rFont val="Calibri"/>
        <family val="2"/>
      </rPr>
      <t>1.53e-16</t>
    </r>
  </si>
  <si>
    <r>
      <rPr>
        <sz val="7"/>
        <color rgb="FF231F20"/>
        <rFont val="Calibri"/>
        <family val="2"/>
      </rPr>
      <t>2.15e-17</t>
    </r>
  </si>
  <si>
    <r>
      <rPr>
        <sz val="7"/>
        <color rgb="FF231F20"/>
        <rFont val="Calibri"/>
        <family val="2"/>
      </rPr>
      <t>1.58e-17</t>
    </r>
  </si>
  <si>
    <r>
      <rPr>
        <sz val="7"/>
        <color rgb="FF231F20"/>
        <rFont val="Calibri"/>
        <family val="2"/>
      </rPr>
      <t>Trifluoromethyl formate</t>
    </r>
  </si>
  <si>
    <r>
      <rPr>
        <sz val="7"/>
        <color rgb="FF231F20"/>
        <rFont val="Calibri"/>
        <family val="2"/>
      </rPr>
      <t>HCOOCF</t>
    </r>
    <r>
      <rPr>
        <sz val="4"/>
        <color rgb="FF231F20"/>
        <rFont val="Calibri"/>
        <family val="2"/>
      </rPr>
      <t>3</t>
    </r>
  </si>
  <si>
    <r>
      <rPr>
        <sz val="7"/>
        <color rgb="FF231F20"/>
        <rFont val="Calibri"/>
        <family val="2"/>
      </rPr>
      <t>0.31</t>
    </r>
    <r>
      <rPr>
        <sz val="4"/>
        <color rgb="FF231F20"/>
        <rFont val="Calibri"/>
        <family val="2"/>
      </rPr>
      <t>i</t>
    </r>
  </si>
  <si>
    <r>
      <rPr>
        <sz val="7"/>
        <color rgb="FF231F20"/>
        <rFont val="Calibri"/>
        <family val="2"/>
      </rPr>
      <t>5.37e-11</t>
    </r>
  </si>
  <si>
    <r>
      <rPr>
        <sz val="7"/>
        <color rgb="FF231F20"/>
        <rFont val="Calibri"/>
        <family val="2"/>
      </rPr>
      <t>5.39e-11</t>
    </r>
  </si>
  <si>
    <r>
      <rPr>
        <sz val="7"/>
        <color rgb="FF231F20"/>
        <rFont val="Calibri"/>
        <family val="2"/>
      </rPr>
      <t>6.73e-13</t>
    </r>
  </si>
  <si>
    <r>
      <rPr>
        <sz val="7"/>
        <color rgb="FF231F20"/>
        <rFont val="Calibri"/>
        <family val="2"/>
      </rPr>
      <t>6.85e-14</t>
    </r>
  </si>
  <si>
    <r>
      <rPr>
        <sz val="7"/>
        <color rgb="FF231F20"/>
        <rFont val="Calibri"/>
        <family val="2"/>
      </rPr>
      <t>4.47e-14</t>
    </r>
  </si>
  <si>
    <r>
      <rPr>
        <sz val="7"/>
        <color rgb="FF231F20"/>
        <rFont val="Calibri"/>
        <family val="2"/>
      </rPr>
      <t>Perfluoroethyl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</si>
  <si>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</si>
  <si>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0.44</t>
    </r>
    <r>
      <rPr>
        <sz val="4"/>
        <color rgb="FF231F20"/>
        <rFont val="Calibri"/>
        <family val="2"/>
      </rPr>
      <t>i</t>
    </r>
  </si>
  <si>
    <r>
      <rPr>
        <sz val="7"/>
        <color rgb="FF231F20"/>
        <rFont val="Calibri"/>
        <family val="2"/>
      </rPr>
      <t>5.32e-11</t>
    </r>
  </si>
  <si>
    <r>
      <rPr>
        <sz val="7"/>
        <color rgb="FF231F20"/>
        <rFont val="Calibri"/>
        <family val="2"/>
      </rPr>
      <t>6.64e-13</t>
    </r>
  </si>
  <si>
    <r>
      <rPr>
        <sz val="7"/>
        <color rgb="FF231F20"/>
        <rFont val="Calibri"/>
        <family val="2"/>
      </rPr>
      <t>6.76e-14</t>
    </r>
  </si>
  <si>
    <r>
      <rPr>
        <sz val="7"/>
        <color rgb="FF231F20"/>
        <rFont val="Calibri"/>
        <family val="2"/>
      </rPr>
      <t>4.41e-14</t>
    </r>
  </si>
  <si>
    <r>
      <rPr>
        <sz val="7"/>
        <color rgb="FF231F20"/>
        <rFont val="Calibri"/>
        <family val="2"/>
      </rPr>
      <t>Perfluoropropyl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</si>
  <si>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</si>
  <si>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0.50</t>
    </r>
    <r>
      <rPr>
        <sz val="4"/>
        <color rgb="FF231F20"/>
        <rFont val="Calibri"/>
        <family val="2"/>
      </rPr>
      <t>i</t>
    </r>
  </si>
  <si>
    <r>
      <rPr>
        <sz val="7"/>
        <color rgb="FF231F20"/>
        <rFont val="Calibri"/>
        <family val="2"/>
      </rPr>
      <t>3.80e-13</t>
    </r>
  </si>
  <si>
    <r>
      <rPr>
        <sz val="7"/>
        <color rgb="FF231F20"/>
        <rFont val="Calibri"/>
        <family val="2"/>
      </rPr>
      <t>4.19e-14</t>
    </r>
  </si>
  <si>
    <r>
      <rPr>
        <sz val="7"/>
        <color rgb="FF231F20"/>
        <rFont val="Calibri"/>
        <family val="2"/>
      </rPr>
      <t>2.85e-14</t>
    </r>
  </si>
  <si>
    <r>
      <rPr>
        <sz val="7"/>
        <color rgb="FF231F20"/>
        <rFont val="Calibri"/>
        <family val="2"/>
      </rPr>
      <t>Perfluorobutyl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</si>
  <si>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</si>
  <si>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0.56</t>
    </r>
    <r>
      <rPr>
        <sz val="4"/>
        <color rgb="FF231F20"/>
        <rFont val="Calibri"/>
        <family val="2"/>
      </rPr>
      <t>i</t>
    </r>
  </si>
  <si>
    <r>
      <rPr>
        <sz val="7"/>
        <color rgb="FF231F20"/>
        <rFont val="Calibri"/>
        <family val="2"/>
      </rPr>
      <t>3.59e-11</t>
    </r>
  </si>
  <si>
    <r>
      <rPr>
        <sz val="7"/>
        <color rgb="FF231F20"/>
        <rFont val="Calibri"/>
        <family val="2"/>
      </rPr>
      <t>4.19e-13</t>
    </r>
  </si>
  <si>
    <r>
      <rPr>
        <sz val="7"/>
        <color rgb="FF231F20"/>
        <rFont val="Calibri"/>
        <family val="2"/>
      </rPr>
      <t>4.45e-14</t>
    </r>
  </si>
  <si>
    <r>
      <rPr>
        <sz val="7"/>
        <color rgb="FF231F20"/>
        <rFont val="Calibri"/>
        <family val="2"/>
      </rPr>
      <t>2.97e-14</t>
    </r>
  </si>
  <si>
    <r>
      <rPr>
        <sz val="7"/>
        <color rgb="FF231F20"/>
        <rFont val="Calibri"/>
        <family val="2"/>
      </rPr>
      <t>2,2,2-Trifluoroethyl formate</t>
    </r>
  </si>
  <si>
    <r>
      <rPr>
        <sz val="7"/>
        <color rgb="FF231F20"/>
        <rFont val="Calibri"/>
        <family val="2"/>
      </rPr>
      <t>HCOOCH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</si>
  <si>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0.16</t>
    </r>
    <r>
      <rPr>
        <sz val="4"/>
        <color rgb="FF231F20"/>
        <rFont val="Calibri"/>
        <family val="2"/>
      </rPr>
      <t>i</t>
    </r>
  </si>
  <si>
    <r>
      <rPr>
        <sz val="7"/>
        <color rgb="FF231F20"/>
        <rFont val="Calibri"/>
        <family val="2"/>
      </rPr>
      <t>3.07e-12</t>
    </r>
  </si>
  <si>
    <r>
      <rPr>
        <sz val="7"/>
        <color rgb="FF231F20"/>
        <rFont val="Calibri"/>
        <family val="2"/>
      </rPr>
      <t>2.55e-14</t>
    </r>
  </si>
  <si>
    <r>
      <rPr>
        <sz val="7"/>
        <color rgb="FF231F20"/>
        <rFont val="Calibri"/>
        <family val="2"/>
      </rPr>
      <t>3.48e-15</t>
    </r>
  </si>
  <si>
    <r>
      <rPr>
        <sz val="7"/>
        <color rgb="FF231F20"/>
        <rFont val="Calibri"/>
        <family val="2"/>
      </rPr>
      <t>2.52e-15</t>
    </r>
  </si>
  <si>
    <r>
      <rPr>
        <sz val="7"/>
        <color rgb="FF231F20"/>
        <rFont val="Calibri"/>
        <family val="2"/>
      </rPr>
      <t>3,3,3-Trifluoropropyl formate</t>
    </r>
  </si>
  <si>
    <r>
      <rPr>
        <sz val="7"/>
        <color rgb="FF231F20"/>
        <rFont val="Calibri"/>
        <family val="2"/>
      </rPr>
      <t>HCOOCH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</si>
  <si>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0.13</t>
    </r>
    <r>
      <rPr>
        <sz val="4"/>
        <color rgb="FF231F20"/>
        <rFont val="Calibri"/>
        <family val="2"/>
      </rPr>
      <t>i</t>
    </r>
  </si>
  <si>
    <r>
      <rPr>
        <sz val="7"/>
        <color rgb="FF231F20"/>
        <rFont val="Calibri"/>
        <family val="2"/>
      </rPr>
      <t>1.60e-12</t>
    </r>
  </si>
  <si>
    <r>
      <rPr>
        <sz val="7"/>
        <color rgb="FF231F20"/>
        <rFont val="Calibri"/>
        <family val="2"/>
      </rPr>
      <t>1.80e-15</t>
    </r>
  </si>
  <si>
    <r>
      <rPr>
        <sz val="7"/>
        <color rgb="FF231F20"/>
        <rFont val="Calibri"/>
        <family val="2"/>
      </rPr>
      <t>1.31e-15</t>
    </r>
  </si>
  <si>
    <r>
      <rPr>
        <sz val="7"/>
        <color rgb="FF231F20"/>
        <rFont val="Calibri"/>
        <family val="2"/>
      </rPr>
      <t>1,2,2,2-Tetrafluoroethyl formate</t>
    </r>
  </si>
  <si>
    <r>
      <rPr>
        <sz val="7"/>
        <color rgb="FF231F20"/>
        <rFont val="Calibri"/>
        <family val="2"/>
      </rPr>
      <t>HCOOCHFCF</t>
    </r>
    <r>
      <rPr>
        <sz val="4"/>
        <color rgb="FF231F20"/>
        <rFont val="Calibri"/>
        <family val="2"/>
      </rPr>
      <t>3</t>
    </r>
  </si>
  <si>
    <r>
      <rPr>
        <sz val="7"/>
        <color rgb="FF231F20"/>
        <rFont val="Calibri"/>
        <family val="2"/>
      </rPr>
      <t>4.30e-11</t>
    </r>
  </si>
  <si>
    <r>
      <rPr>
        <sz val="7"/>
        <color rgb="FF231F20"/>
        <rFont val="Calibri"/>
        <family val="2"/>
      </rPr>
      <t>4.31e-11</t>
    </r>
  </si>
  <si>
    <r>
      <rPr>
        <sz val="7"/>
        <color rgb="FF231F20"/>
        <rFont val="Calibri"/>
        <family val="2"/>
      </rPr>
      <t>5.39e-14</t>
    </r>
  </si>
  <si>
    <r>
      <rPr>
        <sz val="7"/>
        <color rgb="FF231F20"/>
        <rFont val="Calibri"/>
        <family val="2"/>
      </rPr>
      <t>1,1,1,3,3,3-Hexafluoropropan-2-yl   formate</t>
    </r>
  </si>
  <si>
    <r>
      <rPr>
        <sz val="7"/>
        <color rgb="FF231F20"/>
        <rFont val="Calibri"/>
        <family val="2"/>
      </rPr>
      <t>HCOOCH(CF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</si>
  <si>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0.33</t>
    </r>
    <r>
      <rPr>
        <sz val="4"/>
        <color rgb="FF231F20"/>
        <rFont val="Calibri"/>
        <family val="2"/>
      </rPr>
      <t>i</t>
    </r>
  </si>
  <si>
    <r>
      <rPr>
        <sz val="7"/>
        <color rgb="FF231F20"/>
        <rFont val="Calibri"/>
        <family val="2"/>
      </rPr>
      <t>3.05e-11</t>
    </r>
  </si>
  <si>
    <r>
      <rPr>
        <sz val="7"/>
        <color rgb="FF231F20"/>
        <rFont val="Calibri"/>
        <family val="2"/>
      </rPr>
      <t>3.66e-13</t>
    </r>
  </si>
  <si>
    <r>
      <rPr>
        <sz val="7"/>
        <color rgb="FF231F20"/>
        <rFont val="Calibri"/>
        <family val="2"/>
      </rPr>
      <t>3.81e-14</t>
    </r>
  </si>
  <si>
    <r>
      <rPr>
        <sz val="7"/>
        <color rgb="FF231F20"/>
        <rFont val="Calibri"/>
        <family val="2"/>
      </rPr>
      <t>2.53e-14</t>
    </r>
  </si>
  <si>
    <r>
      <rPr>
        <sz val="7"/>
        <color rgb="FF231F20"/>
        <rFont val="Calibri"/>
        <family val="2"/>
      </rPr>
      <t>Perfluorobutyl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</si>
  <si>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</si>
  <si>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21.9 days</t>
    </r>
  </si>
  <si>
    <r>
      <rPr>
        <sz val="7"/>
        <color rgb="FF231F20"/>
        <rFont val="Calibri"/>
        <family val="2"/>
      </rPr>
      <t>0.12</t>
    </r>
    <r>
      <rPr>
        <sz val="4"/>
        <color rgb="FF231F20"/>
        <rFont val="Calibri"/>
        <family val="2"/>
      </rPr>
      <t>i</t>
    </r>
  </si>
  <si>
    <r>
      <rPr>
        <sz val="7"/>
        <color rgb="FF231F20"/>
        <rFont val="Calibri"/>
        <family val="2"/>
      </rPr>
      <t>1.52e-13</t>
    </r>
  </si>
  <si>
    <r>
      <rPr>
        <sz val="7"/>
        <color rgb="FF231F20"/>
        <rFont val="Calibri"/>
        <family val="2"/>
      </rPr>
      <t>1.21e-15</t>
    </r>
  </si>
  <si>
    <r>
      <rPr>
        <sz val="7"/>
        <color rgb="FF231F20"/>
        <rFont val="Calibri"/>
        <family val="2"/>
      </rPr>
      <t>1.71e-16</t>
    </r>
  </si>
  <si>
    <r>
      <rPr>
        <sz val="7"/>
        <color rgb="FF231F20"/>
        <rFont val="Calibri"/>
        <family val="2"/>
      </rPr>
      <t>1.25e-16</t>
    </r>
  </si>
  <si>
    <r>
      <rPr>
        <sz val="7"/>
        <color rgb="FF231F20"/>
        <rFont val="Calibri"/>
        <family val="2"/>
      </rPr>
      <t>Perfluoropropyl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</si>
  <si>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</si>
  <si>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0.11</t>
    </r>
    <r>
      <rPr>
        <sz val="4"/>
        <color rgb="FF231F20"/>
        <rFont val="Calibri"/>
        <family val="2"/>
      </rPr>
      <t>i</t>
    </r>
  </si>
  <si>
    <r>
      <rPr>
        <sz val="7"/>
        <color rgb="FF231F20"/>
        <rFont val="Calibri"/>
        <family val="2"/>
      </rPr>
      <t>1.59e-13</t>
    </r>
  </si>
  <si>
    <r>
      <rPr>
        <sz val="7"/>
        <color rgb="FF231F20"/>
        <rFont val="Calibri"/>
        <family val="2"/>
      </rPr>
      <t>1.27e-15</t>
    </r>
  </si>
  <si>
    <r>
      <rPr>
        <sz val="7"/>
        <color rgb="FF231F20"/>
        <rFont val="Calibri"/>
        <family val="2"/>
      </rPr>
      <t>1.30e-16</t>
    </r>
  </si>
  <si>
    <r>
      <rPr>
        <sz val="7"/>
        <color rgb="FF231F20"/>
        <rFont val="Calibri"/>
        <family val="2"/>
      </rPr>
      <t>Perfluoroethyl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</si>
  <si>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</si>
  <si>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i</t>
    </r>
  </si>
  <si>
    <r>
      <rPr>
        <sz val="7"/>
        <color rgb="FF231F20"/>
        <rFont val="Calibri"/>
        <family val="2"/>
      </rPr>
      <t>1.51e-15</t>
    </r>
  </si>
  <si>
    <r>
      <rPr>
        <sz val="7"/>
        <color rgb="FF231F20"/>
        <rFont val="Calibri"/>
        <family val="2"/>
      </rPr>
      <t>2.12e-16</t>
    </r>
  </si>
  <si>
    <r>
      <rPr>
        <sz val="7"/>
        <color rgb="FF231F20"/>
        <rFont val="Calibri"/>
        <family val="2"/>
      </rPr>
      <t>1.55e-16</t>
    </r>
  </si>
  <si>
    <r>
      <rPr>
        <sz val="7"/>
        <color rgb="FF231F20"/>
        <rFont val="Calibri"/>
        <family val="2"/>
      </rPr>
      <t>Trifluoromethyl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</si>
  <si>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3</t>
    </r>
  </si>
  <si>
    <r>
      <rPr>
        <sz val="7"/>
        <color rgb="FF231F20"/>
        <rFont val="Calibri"/>
        <family val="2"/>
      </rPr>
      <t>0.07</t>
    </r>
    <r>
      <rPr>
        <sz val="4"/>
        <color rgb="FF231F20"/>
        <rFont val="Calibri"/>
        <family val="2"/>
      </rPr>
      <t>i</t>
    </r>
  </si>
  <si>
    <r>
      <rPr>
        <sz val="7"/>
        <color rgb="FF231F20"/>
        <rFont val="Calibri"/>
        <family val="2"/>
      </rPr>
      <t>1.90e-13</t>
    </r>
  </si>
  <si>
    <r>
      <rPr>
        <sz val="7"/>
        <color rgb="FF231F20"/>
        <rFont val="Calibri"/>
        <family val="2"/>
      </rPr>
      <t>1.52e-15</t>
    </r>
  </si>
  <si>
    <r>
      <rPr>
        <sz val="7"/>
        <color rgb="FF231F20"/>
        <rFont val="Calibri"/>
        <family val="2"/>
      </rPr>
      <t>2.14e-16</t>
    </r>
  </si>
  <si>
    <r>
      <rPr>
        <sz val="7"/>
        <color rgb="FF231F20"/>
        <rFont val="Calibri"/>
        <family val="2"/>
      </rPr>
      <t>1.56e-16</t>
    </r>
  </si>
  <si>
    <r>
      <rPr>
        <sz val="7"/>
        <color rgb="FF231F20"/>
        <rFont val="Calibri"/>
        <family val="2"/>
      </rPr>
      <t>Methyl carbonofluoridate</t>
    </r>
  </si>
  <si>
    <r>
      <rPr>
        <sz val="7"/>
        <color rgb="FF231F20"/>
        <rFont val="Calibri"/>
        <family val="2"/>
      </rPr>
      <t>FCOOCH</t>
    </r>
    <r>
      <rPr>
        <sz val="4"/>
        <color rgb="FF231F20"/>
        <rFont val="Calibri"/>
        <family val="2"/>
      </rPr>
      <t>3</t>
    </r>
  </si>
  <si>
    <r>
      <rPr>
        <sz val="7"/>
        <color rgb="FF231F20"/>
        <rFont val="Calibri"/>
        <family val="2"/>
      </rPr>
      <t>8.74e-12</t>
    </r>
  </si>
  <si>
    <r>
      <rPr>
        <sz val="7"/>
        <color rgb="FF231F20"/>
        <rFont val="Calibri"/>
        <family val="2"/>
      </rPr>
      <t>8.60e-14</t>
    </r>
  </si>
  <si>
    <r>
      <rPr>
        <sz val="7"/>
        <color rgb="FF231F20"/>
        <rFont val="Calibri"/>
        <family val="2"/>
      </rPr>
      <t>1.03e-14</t>
    </r>
  </si>
  <si>
    <r>
      <rPr>
        <sz val="7"/>
        <color rgb="FF231F20"/>
        <rFont val="Calibri"/>
        <family val="2"/>
      </rPr>
      <t>7.21e-15</t>
    </r>
  </si>
  <si>
    <r>
      <rPr>
        <sz val="7"/>
        <color rgb="FF231F20"/>
        <rFont val="Calibri"/>
        <family val="2"/>
      </rPr>
      <t>1,1-Difluoroethyl  carbonofluoridate</t>
    </r>
  </si>
  <si>
    <r>
      <rPr>
        <sz val="7"/>
        <color rgb="FF231F20"/>
        <rFont val="Calibri"/>
        <family val="2"/>
      </rPr>
      <t>FCOOCF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</si>
  <si>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0.17</t>
    </r>
    <r>
      <rPr>
        <sz val="4"/>
        <color rgb="FF231F20"/>
        <rFont val="Calibri"/>
        <family val="2"/>
      </rPr>
      <t>i</t>
    </r>
  </si>
  <si>
    <r>
      <rPr>
        <sz val="7"/>
        <color rgb="FF231F20"/>
        <rFont val="Calibri"/>
        <family val="2"/>
      </rPr>
      <t>2.46e-12</t>
    </r>
  </si>
  <si>
    <r>
      <rPr>
        <sz val="7"/>
        <color rgb="FF231F20"/>
        <rFont val="Calibri"/>
        <family val="2"/>
      </rPr>
      <t>2.02e-14</t>
    </r>
  </si>
  <si>
    <r>
      <rPr>
        <sz val="7"/>
        <color rgb="FF231F20"/>
        <rFont val="Calibri"/>
        <family val="2"/>
      </rPr>
      <t>2.78e-15</t>
    </r>
  </si>
  <si>
    <r>
      <rPr>
        <sz val="7"/>
        <color rgb="FF231F20"/>
        <rFont val="Calibri"/>
        <family val="2"/>
      </rPr>
      <t>2.02e-15</t>
    </r>
  </si>
  <si>
    <r>
      <rPr>
        <sz val="7"/>
        <color rgb="FF231F20"/>
        <rFont val="Calibri"/>
        <family val="2"/>
      </rPr>
      <t>1,1-Difluoroethyl  2,2,2-trifluoroacetate</t>
    </r>
  </si>
  <si>
    <r>
      <rPr>
        <sz val="7"/>
        <color rgb="FF231F20"/>
        <rFont val="Calibri"/>
        <family val="2"/>
      </rPr>
      <t>CF</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</si>
  <si>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0.27</t>
    </r>
    <r>
      <rPr>
        <sz val="4"/>
        <color rgb="FF231F20"/>
        <rFont val="Calibri"/>
        <family val="2"/>
      </rPr>
      <t>i</t>
    </r>
  </si>
  <si>
    <r>
      <rPr>
        <sz val="7"/>
        <color rgb="FF231F20"/>
        <rFont val="Calibri"/>
        <family val="2"/>
      </rPr>
      <t>2.83e-12</t>
    </r>
  </si>
  <si>
    <r>
      <rPr>
        <sz val="7"/>
        <color rgb="FF231F20"/>
        <rFont val="Calibri"/>
        <family val="2"/>
      </rPr>
      <t>2.33e-14</t>
    </r>
  </si>
  <si>
    <r>
      <rPr>
        <sz val="7"/>
        <color rgb="FF231F20"/>
        <rFont val="Calibri"/>
        <family val="2"/>
      </rPr>
      <t>3.20e-15</t>
    </r>
  </si>
  <si>
    <r>
      <rPr>
        <sz val="7"/>
        <color rgb="FF231F20"/>
        <rFont val="Calibri"/>
        <family val="2"/>
      </rPr>
      <t>2.32e-15</t>
    </r>
  </si>
  <si>
    <r>
      <rPr>
        <sz val="7"/>
        <color rgb="FF231F20"/>
        <rFont val="Calibri"/>
        <family val="2"/>
      </rPr>
      <t>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</si>
  <si>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</si>
  <si>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0.05</t>
    </r>
    <r>
      <rPr>
        <sz val="4"/>
        <color rgb="FF231F20"/>
        <rFont val="Calibri"/>
        <family val="2"/>
      </rPr>
      <t>i</t>
    </r>
  </si>
  <si>
    <r>
      <rPr>
        <sz val="7"/>
        <color rgb="FF231F20"/>
        <rFont val="Calibri"/>
        <family val="2"/>
      </rPr>
      <t>1.26e-13</t>
    </r>
  </si>
  <si>
    <r>
      <rPr>
        <sz val="7"/>
        <color rgb="FF231F20"/>
        <rFont val="Calibri"/>
        <family val="2"/>
      </rPr>
      <t>1.00e-15</t>
    </r>
  </si>
  <si>
    <r>
      <rPr>
        <sz val="7"/>
        <color rgb="FF231F20"/>
        <rFont val="Calibri"/>
        <family val="2"/>
      </rPr>
      <t>1.41e-16</t>
    </r>
  </si>
  <si>
    <r>
      <rPr>
        <sz val="7"/>
        <color rgb="FF231F20"/>
        <rFont val="Calibri"/>
        <family val="2"/>
      </rPr>
      <t>1.03e-16</t>
    </r>
  </si>
  <si>
    <r>
      <rPr>
        <sz val="7"/>
        <color rgb="FF231F20"/>
        <rFont val="Calibri"/>
        <family val="2"/>
      </rPr>
      <t>2,2,2-Trifluoroethyl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</si>
  <si>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</si>
  <si>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54.8 days</t>
    </r>
  </si>
  <si>
    <r>
      <rPr>
        <sz val="7"/>
        <color rgb="FF231F20"/>
        <rFont val="Calibri"/>
        <family val="2"/>
      </rPr>
      <t>0.15</t>
    </r>
    <r>
      <rPr>
        <sz val="4"/>
        <color rgb="FF231F20"/>
        <rFont val="Calibri"/>
        <family val="2"/>
      </rPr>
      <t>i</t>
    </r>
  </si>
  <si>
    <r>
      <rPr>
        <sz val="7"/>
        <color rgb="FF231F20"/>
        <rFont val="Calibri"/>
        <family val="2"/>
      </rPr>
      <t>6.27e-13</t>
    </r>
  </si>
  <si>
    <r>
      <rPr>
        <sz val="7"/>
        <color rgb="FF231F20"/>
        <rFont val="Calibri"/>
        <family val="2"/>
      </rPr>
      <t>5.06e-15</t>
    </r>
  </si>
  <si>
    <r>
      <rPr>
        <sz val="7"/>
        <color rgb="FF231F20"/>
        <rFont val="Calibri"/>
        <family val="2"/>
      </rPr>
      <t>7.07e-16</t>
    </r>
  </si>
  <si>
    <r>
      <rPr>
        <sz val="7"/>
        <color rgb="FF231F20"/>
        <rFont val="Calibri"/>
        <family val="2"/>
      </rPr>
      <t>5.15e-16</t>
    </r>
  </si>
  <si>
    <r>
      <rPr>
        <sz val="7"/>
        <color rgb="FF231F20"/>
        <rFont val="Calibri"/>
        <family val="2"/>
      </rPr>
      <t>Methyl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</si>
  <si>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3</t>
    </r>
  </si>
  <si>
    <r>
      <rPr>
        <sz val="7"/>
        <color rgb="FF231F20"/>
        <rFont val="Calibri"/>
        <family val="2"/>
      </rPr>
      <t>0.18</t>
    </r>
    <r>
      <rPr>
        <sz val="4"/>
        <color rgb="FF231F20"/>
        <rFont val="Calibri"/>
        <family val="2"/>
      </rPr>
      <t>i</t>
    </r>
  </si>
  <si>
    <r>
      <rPr>
        <sz val="7"/>
        <color rgb="FF231F20"/>
        <rFont val="Calibri"/>
        <family val="2"/>
      </rPr>
      <t>4.80e-12</t>
    </r>
  </si>
  <si>
    <r>
      <rPr>
        <sz val="7"/>
        <color rgb="FF231F20"/>
        <rFont val="Calibri"/>
        <family val="2"/>
      </rPr>
      <t>4.08e-14</t>
    </r>
  </si>
  <si>
    <r>
      <rPr>
        <sz val="7"/>
        <color rgb="FF231F20"/>
        <rFont val="Calibri"/>
        <family val="2"/>
      </rPr>
      <t>5.47e-15</t>
    </r>
  </si>
  <si>
    <r>
      <rPr>
        <sz val="7"/>
        <color rgb="FF231F20"/>
        <rFont val="Calibri"/>
        <family val="2"/>
      </rPr>
      <t>3.95e-15</t>
    </r>
  </si>
  <si>
    <r>
      <rPr>
        <sz val="7"/>
        <color rgb="FF231F20"/>
        <rFont val="Calibri"/>
        <family val="2"/>
      </rPr>
      <t>Methyl 2,2-difluoroacetate</t>
    </r>
  </si>
  <si>
    <r>
      <rPr>
        <sz val="7"/>
        <color rgb="FF231F20"/>
        <rFont val="Calibri"/>
        <family val="2"/>
      </rPr>
      <t>HCF</t>
    </r>
    <r>
      <rPr>
        <sz val="4"/>
        <color rgb="FF231F20"/>
        <rFont val="Calibri"/>
        <family val="2"/>
      </rPr>
      <t>2</t>
    </r>
    <r>
      <rPr>
        <sz val="7"/>
        <color rgb="FF231F20"/>
        <rFont val="Calibri"/>
        <family val="2"/>
      </rPr>
      <t>COOCH</t>
    </r>
    <r>
      <rPr>
        <sz val="4"/>
        <color rgb="FF231F20"/>
        <rFont val="Calibri"/>
        <family val="2"/>
      </rPr>
      <t>3</t>
    </r>
  </si>
  <si>
    <r>
      <rPr>
        <sz val="7"/>
        <color rgb="FF231F20"/>
        <rFont val="Calibri"/>
        <family val="2"/>
      </rPr>
      <t>40.1 days</t>
    </r>
  </si>
  <si>
    <r>
      <rPr>
        <sz val="7"/>
        <color rgb="FF231F20"/>
        <rFont val="Calibri"/>
        <family val="2"/>
      </rPr>
      <t>3.00e-13</t>
    </r>
  </si>
  <si>
    <r>
      <rPr>
        <sz val="7"/>
        <color rgb="FF231F20"/>
        <rFont val="Calibri"/>
        <family val="2"/>
      </rPr>
      <t>2.41e-15</t>
    </r>
  </si>
  <si>
    <r>
      <rPr>
        <sz val="7"/>
        <color rgb="FF231F20"/>
        <rFont val="Calibri"/>
        <family val="2"/>
      </rPr>
      <t>3.38e-16</t>
    </r>
  </si>
  <si>
    <r>
      <rPr>
        <sz val="7"/>
        <color rgb="FF231F20"/>
        <rFont val="Calibri"/>
        <family val="2"/>
      </rPr>
      <t>Difluoromethyl  2,2,2-trifluoroacetate</t>
    </r>
  </si>
  <si>
    <r>
      <rPr>
        <sz val="7"/>
        <color rgb="FF231F20"/>
        <rFont val="Calibri"/>
        <family val="2"/>
      </rPr>
      <t>CF</t>
    </r>
    <r>
      <rPr>
        <sz val="4"/>
        <color rgb="FF231F20"/>
        <rFont val="Calibri"/>
        <family val="2"/>
      </rPr>
      <t>3</t>
    </r>
    <r>
      <rPr>
        <sz val="7"/>
        <color rgb="FF231F20"/>
        <rFont val="Calibri"/>
        <family val="2"/>
      </rPr>
      <t>COOCHF</t>
    </r>
    <r>
      <rPr>
        <sz val="4"/>
        <color rgb="FF231F20"/>
        <rFont val="Calibri"/>
        <family val="2"/>
      </rPr>
      <t>2</t>
    </r>
  </si>
  <si>
    <r>
      <rPr>
        <sz val="7"/>
        <color rgb="FF231F20"/>
        <rFont val="Calibri"/>
        <family val="2"/>
      </rPr>
      <t>0.24</t>
    </r>
    <r>
      <rPr>
        <sz val="4"/>
        <color rgb="FF231F20"/>
        <rFont val="Calibri"/>
        <family val="2"/>
      </rPr>
      <t>i</t>
    </r>
  </si>
  <si>
    <r>
      <rPr>
        <sz val="7"/>
        <color rgb="FF231F20"/>
        <rFont val="Calibri"/>
        <family val="2"/>
      </rPr>
      <t>2.48e-12</t>
    </r>
  </si>
  <si>
    <r>
      <rPr>
        <sz val="7"/>
        <color rgb="FF231F20"/>
        <rFont val="Calibri"/>
        <family val="2"/>
      </rPr>
      <t>2.04e-14</t>
    </r>
  </si>
  <si>
    <r>
      <rPr>
        <sz val="7"/>
        <color rgb="FF231F20"/>
        <rFont val="Calibri"/>
        <family val="2"/>
      </rPr>
      <t>2.81e-15</t>
    </r>
  </si>
  <si>
    <r>
      <rPr>
        <sz val="7"/>
        <color rgb="FF231F20"/>
        <rFont val="Calibri"/>
        <family val="2"/>
      </rPr>
      <t>2.04e-15</t>
    </r>
  </si>
  <si>
    <r>
      <rPr>
        <sz val="7"/>
        <color rgb="FF231F20"/>
        <rFont val="Calibri"/>
        <family val="2"/>
      </rPr>
      <t>2,2,3,3,4,4,4-Heptafluorobutan-1-ol</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</si>
  <si>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7</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</si>
  <si>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3.10e-12</t>
    </r>
  </si>
  <si>
    <r>
      <rPr>
        <sz val="7"/>
        <color rgb="FF231F20"/>
        <rFont val="Calibri"/>
        <family val="2"/>
      </rPr>
      <t>3.52e-15</t>
    </r>
  </si>
  <si>
    <r>
      <rPr>
        <sz val="7"/>
        <color rgb="FF231F20"/>
        <rFont val="Calibri"/>
        <family val="2"/>
      </rPr>
      <t>2.55e-15</t>
    </r>
  </si>
  <si>
    <r>
      <rPr>
        <sz val="7"/>
        <color rgb="FF231F20"/>
        <rFont val="Calibri"/>
        <family val="2"/>
      </rPr>
      <t>1,1,2-Trifluoro-2-(trifluoromethoxy)-ethane</t>
    </r>
  </si>
  <si>
    <r>
      <rPr>
        <sz val="7"/>
        <color rgb="FF231F20"/>
        <rFont val="Calibri"/>
        <family val="2"/>
      </rPr>
      <t>CHF</t>
    </r>
    <r>
      <rPr>
        <sz val="4"/>
        <color rgb="FF231F20"/>
        <rFont val="Calibri"/>
        <family val="2"/>
      </rPr>
      <t>2</t>
    </r>
    <r>
      <rPr>
        <sz val="7"/>
        <color rgb="FF231F20"/>
        <rFont val="Calibri"/>
        <family val="2"/>
      </rPr>
      <t>CHFOCF</t>
    </r>
    <r>
      <rPr>
        <sz val="4"/>
        <color rgb="FF231F20"/>
        <rFont val="Calibri"/>
        <family val="2"/>
      </rPr>
      <t>3</t>
    </r>
  </si>
  <si>
    <r>
      <rPr>
        <sz val="7"/>
        <color rgb="FF231F20"/>
        <rFont val="Calibri"/>
        <family val="2"/>
      </rPr>
      <t>9.91e-11</t>
    </r>
  </si>
  <si>
    <r>
      <rPr>
        <sz val="7"/>
        <color rgb="FF231F20"/>
        <rFont val="Calibri"/>
        <family val="2"/>
      </rPr>
      <t>1.14e-10</t>
    </r>
  </si>
  <si>
    <r>
      <rPr>
        <sz val="7"/>
        <color rgb="FF231F20"/>
        <rFont val="Calibri"/>
        <family val="2"/>
      </rPr>
      <t>2.03e-12</t>
    </r>
  </si>
  <si>
    <r>
      <rPr>
        <sz val="7"/>
        <color rgb="FF231F20"/>
        <rFont val="Calibri"/>
        <family val="2"/>
      </rPr>
      <t>2.88e-13</t>
    </r>
  </si>
  <si>
    <r>
      <rPr>
        <sz val="7"/>
        <color rgb="FF231F20"/>
        <rFont val="Calibri"/>
        <family val="2"/>
      </rPr>
      <t>9.74e-14</t>
    </r>
  </si>
  <si>
    <r>
      <rPr>
        <sz val="7"/>
        <color rgb="FF231F20"/>
        <rFont val="Calibri"/>
        <family val="2"/>
      </rPr>
      <t>1-Ethoxy-1,1,2,3,3,3-hexafluoropropane</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</si>
  <si>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</si>
  <si>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2.14e-12</t>
    </r>
  </si>
  <si>
    <r>
      <rPr>
        <sz val="7"/>
        <color rgb="FF231F20"/>
        <rFont val="Calibri"/>
        <family val="2"/>
      </rPr>
      <t>1.77e-14</t>
    </r>
  </si>
  <si>
    <r>
      <rPr>
        <sz val="7"/>
        <color rgb="FF231F20"/>
        <rFont val="Calibri"/>
        <family val="2"/>
      </rPr>
      <t>2.43e-15</t>
    </r>
  </si>
  <si>
    <r>
      <rPr>
        <sz val="7"/>
        <color rgb="FF231F20"/>
        <rFont val="Calibri"/>
        <family val="2"/>
      </rPr>
      <t>1.76e-15</t>
    </r>
  </si>
  <si>
    <r>
      <rPr>
        <sz val="7"/>
        <color rgb="FF231F20"/>
        <rFont val="Calibri"/>
        <family val="2"/>
      </rPr>
      <t xml:space="preserve">1,1,1,2,2,3,3-Heptafluoro-3-(1,2,2,2-
</t>
    </r>
    <r>
      <rPr>
        <sz val="7"/>
        <color rgb="FF231F20"/>
        <rFont val="Calibri"/>
        <family val="2"/>
      </rPr>
      <t>tetrafluoroethoxy)-propane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</si>
  <si>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</si>
  <si>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1.98e-10</t>
    </r>
  </si>
  <si>
    <r>
      <rPr>
        <sz val="7"/>
        <color rgb="FF231F20"/>
        <rFont val="Calibri"/>
        <family val="2"/>
      </rPr>
      <t>5.95e-10</t>
    </r>
  </si>
  <si>
    <r>
      <rPr>
        <sz val="7"/>
        <color rgb="FF231F20"/>
        <rFont val="Calibri"/>
        <family val="2"/>
      </rPr>
      <t>5.57e-12</t>
    </r>
  </si>
  <si>
    <r>
      <rPr>
        <sz val="7"/>
        <color rgb="FF231F20"/>
        <rFont val="Calibri"/>
        <family val="2"/>
      </rPr>
      <t>4.29e-12</t>
    </r>
  </si>
  <si>
    <r>
      <rPr>
        <sz val="7"/>
        <color rgb="FF231F20"/>
        <rFont val="Calibri"/>
        <family val="2"/>
      </rPr>
      <t>2.39e-12</t>
    </r>
  </si>
  <si>
    <r>
      <rPr>
        <sz val="7"/>
        <color rgb="FF231F20"/>
        <rFont val="Calibri"/>
        <family val="2"/>
      </rPr>
      <t>2,2,3,3-Tetrafluoro-1-propanol</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</si>
  <si>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</si>
  <si>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91.3 days</t>
    </r>
  </si>
  <si>
    <r>
      <rPr>
        <sz val="7"/>
        <color rgb="FF231F20"/>
        <rFont val="Calibri"/>
        <family val="2"/>
      </rPr>
      <t>1.19e-12</t>
    </r>
  </si>
  <si>
    <r>
      <rPr>
        <sz val="7"/>
        <color rgb="FF231F20"/>
        <rFont val="Calibri"/>
        <family val="2"/>
      </rPr>
      <t>9.72e-15</t>
    </r>
  </si>
  <si>
    <r>
      <rPr>
        <sz val="7"/>
        <color rgb="FF231F20"/>
        <rFont val="Calibri"/>
        <family val="2"/>
      </rPr>
      <t>1.35e-15</t>
    </r>
  </si>
  <si>
    <r>
      <rPr>
        <sz val="7"/>
        <color rgb="FF231F20"/>
        <rFont val="Calibri"/>
        <family val="2"/>
      </rPr>
      <t>9.79e-16</t>
    </r>
  </si>
  <si>
    <r>
      <rPr>
        <sz val="7"/>
        <color rgb="FF231F20"/>
        <rFont val="Calibri"/>
        <family val="2"/>
      </rPr>
      <t>2,2,3,4,4,4-Hexafluoro-1-butanol</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</si>
  <si>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</si>
  <si>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94.9 days</t>
    </r>
  </si>
  <si>
    <r>
      <rPr>
        <sz val="7"/>
        <color rgb="FF231F20"/>
        <rFont val="Calibri"/>
        <family val="2"/>
      </rPr>
      <t>1.56e-12</t>
    </r>
  </si>
  <si>
    <r>
      <rPr>
        <sz val="7"/>
        <color rgb="FF231F20"/>
        <rFont val="Calibri"/>
        <family val="2"/>
      </rPr>
      <t>1.27e-14</t>
    </r>
  </si>
  <si>
    <r>
      <rPr>
        <sz val="7"/>
        <color rgb="FF231F20"/>
        <rFont val="Calibri"/>
        <family val="2"/>
      </rPr>
      <t>1.28e-15</t>
    </r>
  </si>
  <si>
    <r>
      <rPr>
        <sz val="7"/>
        <color rgb="FF231F20"/>
        <rFont val="Calibri"/>
        <family val="2"/>
      </rPr>
      <t>2,2,3,3,4,4,4-Heptafluoro-1-butanol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</si>
  <si>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</si>
  <si>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1.49e-12</t>
    </r>
  </si>
  <si>
    <r>
      <rPr>
        <sz val="7"/>
        <color rgb="FF231F20"/>
        <rFont val="Calibri"/>
        <family val="2"/>
      </rPr>
      <t>1.23e-14</t>
    </r>
  </si>
  <si>
    <r>
      <rPr>
        <sz val="7"/>
        <color rgb="FF231F20"/>
        <rFont val="Calibri"/>
        <family val="2"/>
      </rPr>
      <t>1.69e-15</t>
    </r>
  </si>
  <si>
    <r>
      <rPr>
        <sz val="7"/>
        <color rgb="FF231F20"/>
        <rFont val="Calibri"/>
        <family val="2"/>
      </rPr>
      <t>1,1,2,2-Tetrafluoro-3-methoxy-propane</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</si>
  <si>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</si>
  <si>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14.2 days</t>
    </r>
  </si>
  <si>
    <r>
      <rPr>
        <sz val="7"/>
        <color rgb="FF231F20"/>
        <rFont val="Calibri"/>
        <family val="2"/>
      </rPr>
      <t>4.82e-14</t>
    </r>
  </si>
  <si>
    <r>
      <rPr>
        <sz val="7"/>
        <color rgb="FF231F20"/>
        <rFont val="Calibri"/>
        <family val="2"/>
      </rPr>
      <t>3.84e-16</t>
    </r>
  </si>
  <si>
    <r>
      <rPr>
        <sz val="7"/>
        <color rgb="FF231F20"/>
        <rFont val="Calibri"/>
        <family val="2"/>
      </rPr>
      <t>5.41e-17</t>
    </r>
  </si>
  <si>
    <r>
      <rPr>
        <sz val="7"/>
        <color rgb="FF231F20"/>
        <rFont val="Calibri"/>
        <family val="2"/>
      </rPr>
      <t>3.96e-17</t>
    </r>
  </si>
  <si>
    <r>
      <rPr>
        <sz val="7"/>
        <color rgb="FF231F20"/>
        <rFont val="Calibri"/>
        <family val="2"/>
      </rPr>
      <t>perfluoro-2-methyl-3-pentanone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</si>
  <si>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C(O)CF(CF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</si>
  <si>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9.14e-15</t>
    </r>
  </si>
  <si>
    <r>
      <rPr>
        <sz val="7"/>
        <color rgb="FF231F20"/>
        <rFont val="Calibri"/>
        <family val="2"/>
      </rPr>
      <t>7.27e-17</t>
    </r>
  </si>
  <si>
    <r>
      <rPr>
        <sz val="7"/>
        <color rgb="FF231F20"/>
        <rFont val="Calibri"/>
        <family val="2"/>
      </rPr>
      <t>1.03e-17</t>
    </r>
  </si>
  <si>
    <r>
      <rPr>
        <sz val="7"/>
        <color rgb="FF231F20"/>
        <rFont val="Calibri"/>
        <family val="2"/>
      </rPr>
      <t>7.51e-18</t>
    </r>
  </si>
  <si>
    <r>
      <rPr>
        <sz val="7"/>
        <color rgb="FF231F20"/>
        <rFont val="Calibri"/>
        <family val="2"/>
      </rPr>
      <t>3,3,3-Trifluoro-propanal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</si>
  <si>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CHO</t>
    </r>
  </si>
  <si>
    <r>
      <rPr>
        <sz val="7"/>
        <color rgb="FF231F20"/>
        <rFont val="Calibri"/>
        <family val="2"/>
      </rPr>
      <t>2.0 days</t>
    </r>
  </si>
  <si>
    <r>
      <rPr>
        <sz val="7"/>
        <color rgb="FF231F20"/>
        <rFont val="Calibri"/>
        <family val="2"/>
      </rPr>
      <t>9.86e-16</t>
    </r>
  </si>
  <si>
    <r>
      <rPr>
        <sz val="7"/>
        <color rgb="FF231F20"/>
        <rFont val="Calibri"/>
        <family val="2"/>
      </rPr>
      <t>7.84e-18</t>
    </r>
  </si>
  <si>
    <r>
      <rPr>
        <sz val="7"/>
        <color rgb="FF231F20"/>
        <rFont val="Calibri"/>
        <family val="2"/>
      </rPr>
      <t>1.11e-18</t>
    </r>
  </si>
  <si>
    <r>
      <rPr>
        <sz val="7"/>
        <color rgb="FF231F20"/>
        <rFont val="Calibri"/>
        <family val="2"/>
      </rPr>
      <t>8.10e-19</t>
    </r>
  </si>
  <si>
    <r>
      <rPr>
        <sz val="7"/>
        <color rgb="FF231F20"/>
        <rFont val="Calibri"/>
        <family val="2"/>
      </rPr>
      <t>2-Fluoroethanol</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</si>
  <si>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OH</t>
    </r>
  </si>
  <si>
    <r>
      <rPr>
        <sz val="7"/>
        <color rgb="FF231F20"/>
        <rFont val="Calibri"/>
        <family val="2"/>
      </rPr>
      <t>20.4 days</t>
    </r>
  </si>
  <si>
    <r>
      <rPr>
        <sz val="7"/>
        <color rgb="FF231F20"/>
        <rFont val="Calibri"/>
        <family val="2"/>
      </rPr>
      <t>8.07e-14</t>
    </r>
  </si>
  <si>
    <r>
      <rPr>
        <sz val="7"/>
        <color rgb="FF231F20"/>
        <rFont val="Calibri"/>
        <family val="2"/>
      </rPr>
      <t>6.45e-16</t>
    </r>
  </si>
  <si>
    <r>
      <rPr>
        <sz val="7"/>
        <color rgb="FF231F20"/>
        <rFont val="Calibri"/>
        <family val="2"/>
      </rPr>
      <t>9.07e-17</t>
    </r>
  </si>
  <si>
    <r>
      <rPr>
        <sz val="7"/>
        <color rgb="FF231F20"/>
        <rFont val="Calibri"/>
        <family val="2"/>
      </rPr>
      <t>6.63e-17</t>
    </r>
  </si>
  <si>
    <r>
      <rPr>
        <sz val="7"/>
        <color rgb="FF231F20"/>
        <rFont val="Calibri"/>
        <family val="2"/>
      </rPr>
      <t>2,2-Difluoroethanol</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</si>
  <si>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</si>
  <si>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40.0 days</t>
    </r>
  </si>
  <si>
    <r>
      <rPr>
        <sz val="7"/>
        <color rgb="FF231F20"/>
        <rFont val="Calibri"/>
        <family val="2"/>
      </rPr>
      <t>2.78e-13</t>
    </r>
  </si>
  <si>
    <r>
      <rPr>
        <sz val="7"/>
        <color rgb="FF231F20"/>
        <rFont val="Calibri"/>
        <family val="2"/>
      </rPr>
      <t>2.23e-15</t>
    </r>
  </si>
  <si>
    <r>
      <rPr>
        <sz val="7"/>
        <color rgb="FF231F20"/>
        <rFont val="Calibri"/>
        <family val="2"/>
      </rPr>
      <t>2.28e-16</t>
    </r>
  </si>
  <si>
    <r>
      <rPr>
        <sz val="7"/>
        <color rgb="FF231F20"/>
        <rFont val="Calibri"/>
        <family val="2"/>
      </rPr>
      <t>2,2,2-Trifluoroethanol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</si>
  <si>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</si>
  <si>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1.83e-12</t>
    </r>
  </si>
  <si>
    <r>
      <rPr>
        <sz val="7"/>
        <color rgb="FF231F20"/>
        <rFont val="Calibri"/>
        <family val="2"/>
      </rPr>
      <t>1.50e-14</t>
    </r>
  </si>
  <si>
    <r>
      <rPr>
        <sz val="7"/>
        <color rgb="FF231F20"/>
        <rFont val="Calibri"/>
        <family val="2"/>
      </rPr>
      <t>2.07e-15</t>
    </r>
  </si>
  <si>
    <r>
      <rPr>
        <sz val="7"/>
        <color rgb="FF231F20"/>
        <rFont val="Calibri"/>
        <family val="2"/>
      </rPr>
      <t>1.50e-15</t>
    </r>
  </si>
  <si>
    <r>
      <rPr>
        <sz val="7"/>
        <color rgb="FF231F20"/>
        <rFont val="Calibri"/>
        <family val="2"/>
      </rPr>
      <t>1,1’-Oxybis[2-(difluoromethoxy)-1,1,2,2-tetrafluoroethane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</si>
  <si>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</si>
  <si>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1.15</t>
    </r>
    <r>
      <rPr>
        <sz val="4"/>
        <color rgb="FF231F20"/>
        <rFont val="Calibri"/>
        <family val="2"/>
      </rPr>
      <t>k</t>
    </r>
  </si>
  <si>
    <r>
      <rPr>
        <sz val="7"/>
        <color rgb="FF231F20"/>
        <rFont val="Calibri"/>
        <family val="2"/>
      </rPr>
      <t>2.47e-10</t>
    </r>
  </si>
  <si>
    <r>
      <rPr>
        <sz val="7"/>
        <color rgb="FF231F20"/>
        <rFont val="Calibri"/>
        <family val="2"/>
      </rPr>
      <t>4.51e-10</t>
    </r>
  </si>
  <si>
    <r>
      <rPr>
        <sz val="7"/>
        <color rgb="FF231F20"/>
        <rFont val="Calibri"/>
        <family val="2"/>
      </rPr>
      <t>6.38e-12</t>
    </r>
  </si>
  <si>
    <r>
      <rPr>
        <sz val="7"/>
        <color rgb="FF231F20"/>
        <rFont val="Calibri"/>
        <family val="2"/>
      </rPr>
      <t>2.75e-12</t>
    </r>
  </si>
  <si>
    <r>
      <rPr>
        <sz val="7"/>
        <color rgb="FF231F20"/>
        <rFont val="Calibri"/>
        <family val="2"/>
      </rPr>
      <t>7.45e-13</t>
    </r>
  </si>
  <si>
    <r>
      <rPr>
        <sz val="7"/>
        <color rgb="FF231F20"/>
        <rFont val="Calibri"/>
        <family val="2"/>
      </rPr>
      <t xml:space="preserve">1,1,3,3,4,4,6,6,7,7,9,9,10,10,12,12-hexa-
</t>
    </r>
    <r>
      <rPr>
        <sz val="7"/>
        <color rgb="FF231F20"/>
        <rFont val="Calibri"/>
        <family val="2"/>
      </rPr>
      <t>decafluoro-2,5,8,11-Tetraoxadodecane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</si>
  <si>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</si>
  <si>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1.43</t>
    </r>
    <r>
      <rPr>
        <sz val="4"/>
        <color rgb="FF231F20"/>
        <rFont val="Calibri"/>
        <family val="2"/>
      </rPr>
      <t>k</t>
    </r>
  </si>
  <si>
    <r>
      <rPr>
        <sz val="7"/>
        <color rgb="FF231F20"/>
        <rFont val="Calibri"/>
        <family val="2"/>
      </rPr>
      <t>2.26e-10</t>
    </r>
  </si>
  <si>
    <r>
      <rPr>
        <sz val="7"/>
        <color rgb="FF231F20"/>
        <rFont val="Calibri"/>
        <family val="2"/>
      </rPr>
      <t>4.12e-10</t>
    </r>
  </si>
  <si>
    <r>
      <rPr>
        <sz val="7"/>
        <color rgb="FF231F20"/>
        <rFont val="Calibri"/>
        <family val="2"/>
      </rPr>
      <t>2.51e-12</t>
    </r>
  </si>
  <si>
    <r>
      <rPr>
        <sz val="7"/>
        <color rgb="FF231F20"/>
        <rFont val="Calibri"/>
        <family val="2"/>
      </rPr>
      <t>6.81e-13</t>
    </r>
  </si>
  <si>
    <r>
      <rPr>
        <sz val="7"/>
        <color rgb="FF231F20"/>
        <rFont val="Calibri"/>
        <family val="2"/>
      </rPr>
      <t xml:space="preserve">1,1,3,3,4,4,6,6,7,7,9,9,10,10,12,12,13,13,15,15-eico-
</t>
    </r>
    <r>
      <rPr>
        <sz val="7"/>
        <color rgb="FF231F20"/>
        <rFont val="Calibri"/>
        <family val="2"/>
      </rPr>
      <t>safluoro-2,5,8,11,14-Pentaoxapentadecane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</si>
  <si>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4</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</si>
  <si>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1.46</t>
    </r>
    <r>
      <rPr>
        <sz val="4"/>
        <color rgb="FF231F20"/>
        <rFont val="Calibri"/>
        <family val="2"/>
      </rPr>
      <t>k</t>
    </r>
  </si>
  <si>
    <r>
      <rPr>
        <sz val="7"/>
        <color rgb="FF231F20"/>
        <rFont val="Calibri"/>
        <family val="2"/>
      </rPr>
      <t>1.83e-10</t>
    </r>
  </si>
  <si>
    <r>
      <rPr>
        <sz val="7"/>
        <color rgb="FF231F20"/>
        <rFont val="Calibri"/>
        <family val="2"/>
      </rPr>
      <t>3.33e-10</t>
    </r>
  </si>
  <si>
    <r>
      <rPr>
        <sz val="7"/>
        <color rgb="FF231F20"/>
        <rFont val="Calibri"/>
        <family val="2"/>
      </rPr>
      <t>5.50e-13</t>
    </r>
  </si>
  <si>
    <t>20-Year GWP</t>
  </si>
  <si>
    <t>100-Year GWP</t>
  </si>
  <si>
    <t>Source or Note</t>
  </si>
  <si>
    <t>CO2</t>
  </si>
  <si>
    <t>p. 731, Table 8.A, Row 1</t>
  </si>
  <si>
    <t>VOC</t>
  </si>
  <si>
    <t>p. 740, Table 8.A.5, Row 3 (VOC North America)</t>
  </si>
  <si>
    <t>p. 740, Table 8.A.4, Row 3 (CO North America)</t>
  </si>
  <si>
    <t>NOx</t>
  </si>
  <si>
    <t>p. 739, Table 8.A.3, Row 3 (NOx North America)</t>
  </si>
  <si>
    <t>PM10</t>
  </si>
  <si>
    <t>This is handled via BC and OC, below.  To include a value here would be double-counting.</t>
  </si>
  <si>
    <t>PM25</t>
  </si>
  <si>
    <t>SOx</t>
  </si>
  <si>
    <t>No value is reported by the IPCC for SOx.</t>
  </si>
  <si>
    <t>BC</t>
  </si>
  <si>
    <t>p. 740, Table 8.A.6, Row 2 (BC four regions)</t>
  </si>
  <si>
    <t>OC</t>
  </si>
  <si>
    <t>p. 740, Table 8.A.6, Row 7 (OC four regions)</t>
  </si>
  <si>
    <t>CH4</t>
  </si>
  <si>
    <t>p. 731, Table 8.A, Row 2</t>
  </si>
  <si>
    <t>N2O</t>
  </si>
  <si>
    <t>p. 731, Table 8.A, Row 4</t>
  </si>
  <si>
    <t>F gases</t>
  </si>
  <si>
    <t>We take in F gas emissions in units of CO2e and do not attempt to convert them to</t>
  </si>
  <si>
    <t>emissions of a "generic" F gas.  We simply work in units of CO2e when handling</t>
  </si>
  <si>
    <t>F gases throughout the model, so their GWP is treated as 1.</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</si>
  <si>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</si>
  <si>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</si>
  <si>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</si>
  <si>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</si>
  <si>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</si>
  <si>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</si>
  <si>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</si>
  <si>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</si>
  <si>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</si>
  <si>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</si>
  <si>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</si>
  <si>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</si>
  <si>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</si>
  <si>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</si>
  <si>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</si>
  <si>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</si>
  <si>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</si>
  <si>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</si>
  <si>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</si>
  <si>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</si>
  <si>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</si>
  <si>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</si>
  <si>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</si>
  <si>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</si>
  <si>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</si>
  <si>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</si>
  <si>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</si>
  <si>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</si>
  <si>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</si>
  <si>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</si>
  <si>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</si>
  <si>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</si>
  <si>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</si>
  <si>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</si>
  <si>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</si>
  <si>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</si>
  <si>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</si>
  <si>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</si>
  <si>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</si>
  <si>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</si>
  <si>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non BAU RPS qualifying resources</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</si>
  <si>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</si>
  <si>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</si>
  <si>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</si>
  <si>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</si>
  <si>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</si>
  <si>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</si>
  <si>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</si>
  <si>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</si>
  <si>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</si>
  <si>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</si>
  <si>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</si>
  <si>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</si>
  <si>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</si>
  <si>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</si>
  <si>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</si>
  <si>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</si>
  <si>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</si>
  <si>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</si>
  <si>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</si>
  <si>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</si>
  <si>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</si>
  <si>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</si>
  <si>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</si>
  <si>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</si>
  <si>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**Description:** This policy increases or decreases the amount of electricity exported from the United States to Canada and Mexico.  It does not cause the construction or removal of transmission lines linking these countries. // **Guidance for setting values:** From 2010-2014, electricity exports declined by 30%.</t>
  </si>
  <si>
    <t>**Description:**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</si>
  <si>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</si>
  <si>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</si>
  <si>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</si>
  <si>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</si>
  <si>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</si>
  <si>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</si>
  <si>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</si>
  <si>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</si>
  <si>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</si>
  <si>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</si>
  <si>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</si>
  <si>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</si>
  <si>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</si>
  <si>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</si>
  <si>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</si>
  <si>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</si>
  <si>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</si>
  <si>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</si>
  <si>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</si>
  <si>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</si>
  <si>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</si>
  <si>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</si>
  <si>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</si>
  <si>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</si>
  <si>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</si>
  <si>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</si>
  <si>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</si>
  <si>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</si>
  <si>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</si>
  <si>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</si>
  <si>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</si>
  <si>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</si>
  <si>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</si>
  <si>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</si>
  <si>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</si>
  <si>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</si>
  <si>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</si>
  <si>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</si>
  <si>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</si>
  <si>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</si>
  <si>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</si>
  <si>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</si>
  <si>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</si>
  <si>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</si>
  <si>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</si>
  <si>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</si>
  <si>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</si>
  <si>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</si>
  <si>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</si>
  <si>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</si>
  <si>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</si>
  <si>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</si>
  <si>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</si>
  <si>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</si>
  <si>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</si>
  <si>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</si>
  <si>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</si>
  <si>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</si>
  <si>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</si>
  <si>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</si>
  <si>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</si>
  <si>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</si>
  <si>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</si>
  <si>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</si>
  <si>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</si>
  <si>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</si>
  <si>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</si>
  <si>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</si>
  <si>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</si>
  <si>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</si>
  <si>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</si>
  <si>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</si>
  <si>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</si>
  <si>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</si>
  <si>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</si>
  <si>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</si>
  <si>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</si>
  <si>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</si>
  <si>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</si>
  <si>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</si>
  <si>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</si>
  <si>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</si>
  <si>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</si>
  <si>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</si>
  <si>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</si>
  <si>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</si>
  <si>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</si>
  <si>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</si>
  <si>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</si>
  <si>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</si>
  <si>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</si>
  <si>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</si>
  <si>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</si>
  <si>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</si>
  <si>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</si>
  <si>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</si>
  <si>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</si>
  <si>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</si>
  <si>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</si>
  <si>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</si>
  <si>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</si>
  <si>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</si>
  <si>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</si>
  <si>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</si>
  <si>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</si>
  <si>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</si>
  <si>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</si>
  <si>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</si>
  <si>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</si>
  <si>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</si>
  <si>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</si>
  <si>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</si>
  <si>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</si>
  <si>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</si>
  <si>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</si>
  <si>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</si>
  <si>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</si>
  <si>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</si>
  <si>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</si>
  <si>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</si>
  <si>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</si>
  <si>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</si>
  <si>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</si>
  <si>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</si>
  <si>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</si>
  <si>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</si>
  <si>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</si>
  <si>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</si>
  <si>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</si>
  <si>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</si>
  <si>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</si>
  <si>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</si>
  <si>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</si>
  <si>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</si>
  <si>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</si>
  <si>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</si>
  <si>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</si>
  <si>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</si>
  <si>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</si>
  <si>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</si>
  <si>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</si>
  <si>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</si>
  <si>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</si>
  <si>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</si>
  <si>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r>
      <rPr>
        <b/>
        <sz val="11"/>
        <rFont val="Calibri"/>
        <family val="2"/>
        <scheme val="minor"/>
      </rPr>
      <t xml:space="preserve">Ranges: </t>
    </r>
    <r>
      <rPr>
        <sz val="11"/>
        <rFont val="Calibri"/>
        <family val="2"/>
        <scheme val="minor"/>
      </rPr>
      <t xml:space="preserve">https://www.energy.gov/eere/vehicles/articles/fotw-1010-january-1-2018-all-electric-light-vehicle-ranges-can-exceed-those                                              </t>
    </r>
    <r>
      <rPr>
        <b/>
        <sz val="11"/>
        <rFont val="Calibri"/>
        <family val="2"/>
        <scheme val="minor"/>
      </rPr>
      <t xml:space="preserve">Charging Times: </t>
    </r>
    <r>
      <rPr>
        <sz val="11"/>
        <rFont val="Calibri"/>
        <family val="2"/>
        <scheme val="minor"/>
      </rPr>
      <t>https://www.chargepoint.com/files/Quick_Guide_to_Fast_Charging.pdf</t>
    </r>
  </si>
  <si>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</si>
  <si>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</si>
  <si>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</si>
  <si>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</si>
  <si>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</si>
  <si>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</si>
  <si>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</si>
  <si>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</si>
  <si>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</si>
  <si>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</si>
  <si>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</si>
  <si>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</si>
  <si>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</si>
  <si>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</si>
  <si>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</si>
  <si>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</si>
  <si>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</si>
  <si>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</si>
  <si>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</si>
  <si>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</si>
  <si>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</si>
  <si>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</si>
  <si>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</si>
  <si>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</si>
  <si>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</si>
  <si>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</si>
  <si>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</si>
  <si>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</si>
  <si>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</si>
  <si>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</si>
  <si>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</si>
  <si>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</si>
  <si>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</si>
  <si>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</si>
  <si>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</si>
  <si>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</si>
  <si>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</si>
  <si>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</si>
  <si>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</si>
  <si>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</si>
  <si>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</si>
  <si>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</si>
  <si>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</si>
  <si>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</si>
  <si>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</si>
  <si>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</si>
  <si>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</si>
  <si>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</si>
  <si>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</si>
  <si>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</si>
  <si>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</si>
  <si>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</si>
  <si>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</si>
  <si>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</si>
  <si>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</si>
  <si>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</si>
  <si>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</si>
  <si>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</si>
  <si>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</si>
  <si>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</si>
  <si>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</si>
  <si>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</si>
  <si>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</si>
  <si>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</si>
  <si>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</si>
  <si>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</si>
  <si>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</si>
  <si>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</si>
  <si>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</si>
  <si>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</si>
  <si>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</si>
  <si>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</si>
  <si>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</si>
  <si>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</si>
  <si>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</si>
  <si>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</si>
  <si>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</si>
  <si>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</si>
  <si>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</si>
  <si>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</si>
  <si>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</si>
  <si>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</si>
  <si>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</si>
  <si>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</si>
  <si>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</si>
  <si>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</si>
  <si>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</si>
  <si>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</si>
  <si>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</si>
  <si>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</si>
  <si>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</si>
  <si>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</si>
  <si>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</si>
  <si>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</si>
  <si>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</si>
  <si>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</si>
  <si>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</si>
  <si>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</si>
  <si>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</si>
  <si>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</si>
  <si>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</si>
  <si>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</si>
  <si>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</si>
  <si>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</si>
  <si>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</si>
  <si>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</si>
  <si>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</si>
  <si>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</si>
  <si>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</si>
  <si>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</si>
  <si>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</si>
  <si>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</si>
  <si>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</si>
  <si>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</si>
  <si>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</si>
  <si>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</si>
  <si>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</si>
  <si>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</si>
  <si>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</si>
  <si>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</si>
  <si>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</si>
  <si>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</si>
  <si>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</si>
  <si>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</si>
  <si>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</si>
  <si>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</si>
  <si>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</si>
  <si>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</si>
  <si>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</si>
  <si>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</si>
  <si>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</si>
  <si>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</si>
  <si>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</si>
  <si>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</si>
  <si>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</si>
  <si>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</si>
  <si>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</si>
  <si>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</si>
  <si>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</si>
  <si>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</si>
  <si>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</si>
  <si>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</si>
  <si>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</si>
  <si>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</si>
  <si>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</si>
  <si>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</si>
  <si>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</si>
  <si>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</si>
  <si>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</si>
  <si>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</si>
  <si>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</si>
  <si>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</si>
  <si>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</si>
  <si>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</si>
  <si>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</si>
  <si>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</si>
  <si>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</si>
  <si>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</si>
  <si>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</si>
  <si>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</si>
  <si>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</si>
  <si>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</si>
  <si>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</si>
  <si>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</si>
  <si>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</si>
  <si>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</si>
  <si>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</si>
  <si>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</si>
  <si>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</si>
  <si>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</si>
  <si>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</si>
  <si>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</si>
  <si>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</si>
  <si>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</si>
  <si>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</si>
  <si>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</si>
  <si>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</si>
  <si>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</si>
  <si>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</si>
  <si>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</si>
  <si>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</si>
  <si>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</si>
  <si>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</si>
  <si>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</si>
  <si>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</si>
  <si>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</si>
  <si>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</si>
  <si>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</si>
  <si>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</si>
  <si>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</si>
  <si>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</si>
  <si>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</si>
  <si>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</si>
  <si>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</si>
  <si>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</si>
  <si>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</si>
  <si>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</si>
  <si>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</si>
  <si>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</si>
  <si>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</si>
  <si>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</si>
  <si>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</si>
  <si>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</si>
  <si>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</si>
  <si>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</si>
  <si>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</si>
  <si>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</si>
  <si>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</si>
  <si>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</si>
  <si>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</si>
  <si>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</si>
  <si>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</si>
  <si>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</si>
  <si>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</si>
  <si>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</si>
  <si>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</si>
  <si>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</si>
  <si>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</si>
  <si>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</si>
  <si>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</si>
  <si>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</si>
  <si>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</si>
  <si>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</si>
  <si>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</si>
  <si>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</si>
  <si>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</si>
  <si>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</si>
  <si>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</si>
  <si>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</si>
  <si>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</si>
  <si>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</si>
  <si>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</si>
  <si>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</si>
  <si>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</si>
  <si>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</si>
  <si>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</si>
  <si>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</si>
  <si>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</si>
  <si>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</si>
  <si>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</si>
  <si>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</si>
  <si>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</si>
  <si>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</si>
  <si>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</si>
  <si>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</si>
  <si>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</si>
  <si>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</si>
  <si>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</si>
  <si>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</si>
  <si>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</si>
  <si>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</si>
  <si>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</si>
  <si>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</si>
  <si>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</si>
  <si>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</si>
  <si>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</si>
  <si>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</si>
  <si>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</si>
  <si>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</si>
  <si>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</si>
  <si>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</si>
  <si>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</si>
  <si>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</si>
  <si>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</si>
  <si>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</si>
  <si>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</si>
  <si>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</si>
  <si>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</si>
  <si>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</si>
  <si>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</si>
  <si>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</si>
  <si>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</si>
  <si>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</si>
  <si>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</si>
  <si>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</si>
  <si>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</si>
  <si>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</si>
  <si>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</si>
  <si>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</si>
  <si>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</si>
  <si>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</si>
  <si>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</si>
  <si>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</si>
  <si>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</si>
  <si>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</si>
  <si>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</si>
  <si>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</si>
  <si>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</si>
  <si>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</si>
  <si>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</si>
  <si>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</si>
  <si>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</si>
  <si>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</si>
  <si>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</si>
  <si>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</si>
  <si>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</si>
  <si>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</si>
  <si>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</si>
  <si>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</si>
  <si>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</si>
  <si>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</si>
  <si>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</si>
  <si>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</si>
  <si>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</si>
  <si>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</si>
  <si>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</si>
  <si>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</si>
  <si>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</si>
  <si>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</si>
  <si>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</si>
  <si>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</si>
  <si>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</si>
  <si>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</si>
  <si>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</si>
  <si>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</si>
  <si>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</si>
  <si>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</si>
  <si>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</si>
  <si>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</si>
  <si>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</si>
  <si>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</si>
  <si>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</si>
  <si>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</si>
  <si>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</si>
  <si>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</si>
  <si>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</si>
  <si>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</si>
  <si>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</si>
  <si>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</si>
  <si>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</si>
  <si>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</si>
  <si>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</si>
  <si>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</si>
  <si>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</si>
  <si>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</si>
  <si>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</si>
  <si>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</si>
  <si>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</si>
  <si>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</si>
  <si>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</si>
  <si>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</si>
  <si>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</si>
  <si>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</si>
  <si>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</si>
  <si>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</si>
  <si>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</si>
  <si>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</si>
  <si>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</si>
  <si>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</si>
  <si>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</si>
  <si>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</si>
  <si>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</si>
  <si>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</si>
  <si>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</si>
  <si>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</si>
  <si>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</si>
  <si>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</si>
  <si>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</si>
  <si>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</si>
  <si>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</si>
  <si>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</si>
  <si>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</si>
  <si>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</si>
  <si>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</si>
  <si>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</si>
  <si>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</si>
  <si>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</si>
  <si>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</si>
  <si>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</si>
  <si>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</si>
  <si>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</si>
  <si>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</si>
  <si>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</si>
  <si>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</si>
  <si>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</si>
  <si>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</si>
  <si>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</si>
  <si>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</si>
  <si>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</si>
  <si>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</si>
  <si>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</si>
  <si>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</si>
  <si>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</si>
  <si>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</si>
  <si>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</si>
  <si>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</si>
  <si>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</si>
  <si>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</si>
  <si>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</si>
  <si>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</si>
  <si>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</si>
  <si>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</si>
  <si>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</si>
  <si>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</si>
  <si>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</si>
  <si>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</si>
  <si>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</si>
  <si>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</si>
  <si>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</si>
  <si>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</si>
  <si>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</si>
  <si>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</si>
  <si>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</si>
  <si>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</si>
  <si>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</si>
  <si>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</si>
  <si>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</si>
  <si>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</si>
  <si>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</si>
  <si>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</si>
  <si>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</si>
  <si>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</si>
  <si>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</si>
  <si>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</si>
  <si>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</si>
  <si>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</si>
  <si>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</si>
  <si>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</si>
  <si>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</si>
  <si>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</si>
  <si>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</si>
  <si>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</si>
  <si>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</si>
  <si>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</si>
  <si>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</si>
  <si>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</si>
  <si>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</si>
  <si>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</si>
  <si>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</si>
  <si>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</si>
  <si>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</si>
  <si>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</si>
  <si>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Lost Workdays</t>
  </si>
  <si>
    <t>Avoided Nonfatal Heart Attacks</t>
  </si>
  <si>
    <t>Avoided Hospital Admissions</t>
  </si>
  <si>
    <t>Avoided Minor Restricted Activity Days</t>
  </si>
  <si>
    <t>Output Avoided Premature Mortality</t>
  </si>
  <si>
    <t>Output Avoided Lost Workdays</t>
  </si>
  <si>
    <t>Output Avoided Nonfatal Heart Attacks</t>
  </si>
  <si>
    <t>Output Avoided Hospital Admissions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</si>
  <si>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</si>
  <si>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</si>
  <si>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</si>
  <si>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</si>
  <si>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</si>
  <si>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</si>
  <si>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</si>
  <si>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</si>
  <si>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</si>
  <si>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</si>
  <si>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</si>
  <si>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</si>
  <si>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</si>
  <si>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</si>
  <si>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</si>
  <si>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</si>
  <si>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</si>
  <si>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</si>
  <si>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</si>
  <si>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</si>
  <si>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</si>
  <si>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</si>
  <si>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</si>
  <si>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</si>
  <si>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</si>
  <si>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</si>
  <si>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</si>
  <si>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</si>
  <si>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</si>
  <si>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</si>
  <si>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</si>
  <si>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</si>
  <si>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</si>
  <si>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</si>
  <si>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</si>
  <si>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</si>
  <si>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</si>
  <si>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</si>
  <si>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</si>
  <si>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</si>
  <si>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</si>
  <si>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</si>
  <si>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</si>
  <si>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</si>
  <si>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</si>
  <si>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</si>
  <si>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</si>
  <si>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</si>
  <si>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</si>
  <si>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</si>
  <si>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</si>
  <si>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</si>
  <si>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</si>
  <si>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</si>
  <si>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</si>
  <si>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</si>
  <si>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</si>
  <si>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</si>
  <si>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</si>
  <si>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</si>
  <si>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</si>
  <si>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</si>
  <si>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</si>
  <si>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</si>
  <si>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</si>
  <si>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</si>
  <si>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</si>
  <si>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</si>
  <si>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</si>
  <si>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</si>
  <si>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</si>
  <si>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</si>
  <si>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</si>
  <si>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</si>
  <si>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</si>
  <si>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</si>
  <si>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</si>
  <si>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</si>
  <si>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</si>
  <si>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</si>
  <si>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</si>
  <si>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</si>
  <si>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</si>
  <si>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</si>
  <si>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</si>
  <si>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</si>
  <si>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</si>
  <si>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</si>
  <si>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</si>
  <si>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</si>
  <si>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</si>
  <si>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</si>
  <si>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</si>
  <si>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</si>
  <si>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</si>
  <si>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</si>
  <si>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</si>
  <si>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</si>
  <si>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</si>
  <si>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</si>
  <si>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</si>
  <si>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</si>
  <si>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</si>
  <si>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</si>
  <si>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</si>
  <si>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Government Cash Flow Sources</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</si>
  <si>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</si>
  <si>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</si>
  <si>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</si>
  <si>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</si>
  <si>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</si>
  <si>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</si>
  <si>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</si>
  <si>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</si>
  <si>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</si>
  <si>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</si>
  <si>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</si>
  <si>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</si>
  <si>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</si>
  <si>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</si>
  <si>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</si>
  <si>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</si>
  <si>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</si>
  <si>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</si>
  <si>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</si>
  <si>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</si>
  <si>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</si>
  <si>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</si>
  <si>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</si>
  <si>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</si>
  <si>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</si>
  <si>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</si>
  <si>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</si>
  <si>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</si>
  <si>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</si>
  <si>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</si>
  <si>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</si>
  <si>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</si>
  <si>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</si>
  <si>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</si>
  <si>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</si>
  <si>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</si>
  <si>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</si>
  <si>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</si>
  <si>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</si>
  <si>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</si>
  <si>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</si>
  <si>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</si>
  <si>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</si>
  <si>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</si>
  <si>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</si>
  <si>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</si>
  <si>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</si>
  <si>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</si>
  <si>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</si>
  <si>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</si>
  <si>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</si>
  <si>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</si>
  <si>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</si>
  <si>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</si>
  <si>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</si>
  <si>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</si>
  <si>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</si>
  <si>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</si>
  <si>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</si>
  <si>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</si>
  <si>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</si>
  <si>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</si>
  <si>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</si>
  <si>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</si>
  <si>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</si>
  <si>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</si>
  <si>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</si>
  <si>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</si>
  <si>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</si>
  <si>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</si>
  <si>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</si>
  <si>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</si>
  <si>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</si>
  <si>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</si>
  <si>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</si>
  <si>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</si>
  <si>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</si>
  <si>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</si>
  <si>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</si>
  <si>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</si>
  <si>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</si>
  <si>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</si>
  <si>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</si>
  <si>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</si>
  <si>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</si>
  <si>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</si>
  <si>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</si>
  <si>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</si>
  <si>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</si>
  <si>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</si>
  <si>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</si>
  <si>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</si>
  <si>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</si>
  <si>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</si>
  <si>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</si>
  <si>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</si>
  <si>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</si>
  <si>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</si>
  <si>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CO2e Emissions by Plant Type</t>
  </si>
  <si>
    <t>Sales: Light &amp; Medium Freight Trucks</t>
  </si>
  <si>
    <t>Fleet Composition: Light &amp; Medium Freight Trucks</t>
  </si>
  <si>
    <t>Light &amp; Medium Freight Trucks</t>
  </si>
  <si>
    <t>Sales: Heavy Freight Trucks</t>
  </si>
  <si>
    <t>Fleet Composition: Heavy Freight Trucks</t>
  </si>
  <si>
    <t>LULUCF</t>
  </si>
  <si>
    <t>Waste</t>
  </si>
  <si>
    <t>*adjustments made using Table 1.A(a) to move pipeline energy use from transportation into industry and to move waste incineration energy use from industry into waste</t>
  </si>
  <si>
    <t>Freight Aircraft, Light &amp; Medium Freight Trucks, Freight Ships, Freight Rail, Heavy Trucks</t>
  </si>
  <si>
    <t>Carbon Price</t>
  </si>
  <si>
    <t>Clean Electricity Standard</t>
  </si>
  <si>
    <t>NO,NE,IE</t>
  </si>
  <si>
    <t>NO,IE,NA</t>
  </si>
  <si>
    <t>IE,NO</t>
  </si>
  <si>
    <t>(t)</t>
  </si>
  <si>
    <t>Beef Calves</t>
  </si>
  <si>
    <t>Dairy Calves</t>
  </si>
  <si>
    <t>NE,IE,NA</t>
  </si>
  <si>
    <t>2030 Nationally Determined Contribution (NDC)</t>
  </si>
  <si>
    <t>In its updated Nationally Determined Contribution (NDC) to the U.N. Framework Convention on Climate Change, the U.S. committed to reduce greenhouse gas emissions 50-52 percent below 2005 levels by 2030.</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</si>
  <si>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</si>
  <si>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</si>
  <si>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</si>
  <si>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</si>
  <si>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</si>
  <si>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</si>
  <si>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</si>
  <si>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</si>
  <si>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</si>
  <si>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</si>
  <si>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</si>
  <si>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</si>
  <si>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</si>
  <si>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</si>
  <si>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</si>
  <si>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</si>
  <si>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</si>
  <si>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</si>
  <si>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</si>
  <si>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</si>
  <si>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</si>
  <si>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</si>
  <si>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</si>
  <si>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</si>
  <si>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</si>
  <si>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</si>
  <si>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</si>
  <si>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</si>
  <si>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</si>
  <si>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</si>
  <si>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</si>
  <si>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</si>
  <si>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</si>
  <si>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</si>
  <si>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</si>
  <si>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</si>
  <si>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</si>
  <si>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</si>
  <si>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</si>
  <si>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</si>
  <si>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</si>
  <si>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</si>
  <si>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</si>
  <si>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</si>
  <si>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</si>
  <si>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</si>
  <si>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</si>
  <si>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</si>
  <si>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</si>
  <si>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</si>
  <si>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</si>
  <si>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</si>
  <si>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</si>
  <si>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</si>
  <si>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</si>
  <si>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</si>
  <si>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</si>
  <si>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</si>
  <si>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</si>
  <si>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</si>
  <si>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prevents new capacity of the selected type(s) from being built or deployed.</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</si>
  <si>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</si>
  <si>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</si>
  <si>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</si>
  <si>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</si>
  <si>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</si>
  <si>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</si>
  <si>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</si>
  <si>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</si>
  <si>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</si>
  <si>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</si>
  <si>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</si>
  <si>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</si>
  <si>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</si>
  <si>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</si>
  <si>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</si>
  <si>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</si>
  <si>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</si>
  <si>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</si>
  <si>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</si>
  <si>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</si>
  <si>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</si>
  <si>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</si>
  <si>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</si>
  <si>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</si>
  <si>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</si>
  <si>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</si>
  <si>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</si>
  <si>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</si>
  <si>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</si>
  <si>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</si>
  <si>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</si>
  <si>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</si>
  <si>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</si>
  <si>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</si>
  <si>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</si>
  <si>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</si>
  <si>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</si>
  <si>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r>
      <t>Other fossil fuels</t>
    </r>
    <r>
      <rPr>
        <b/>
        <vertAlign val="superscript"/>
        <sz val="9"/>
        <rFont val="Times New Roman"/>
        <family val="1"/>
      </rPr>
      <t>(4)</t>
    </r>
  </si>
  <si>
    <r>
      <t>Peat</t>
    </r>
    <r>
      <rPr>
        <b/>
        <vertAlign val="superscript"/>
        <sz val="9"/>
        <rFont val="Times New Roman"/>
        <family val="1"/>
      </rPr>
      <t>(5)</t>
    </r>
  </si>
  <si>
    <r>
      <t>Biomass</t>
    </r>
    <r>
      <rPr>
        <b/>
        <vertAlign val="superscript"/>
        <sz val="9"/>
        <rFont val="Times New Roman"/>
        <family val="1"/>
      </rPr>
      <t>(6)</t>
    </r>
  </si>
  <si>
    <r>
      <t>a.  Public electricity and heat production</t>
    </r>
    <r>
      <rPr>
        <b/>
        <vertAlign val="superscript"/>
        <sz val="9"/>
        <rFont val="Times New Roman"/>
        <family val="1"/>
      </rPr>
      <t>(7)</t>
    </r>
  </si>
  <si>
    <r>
      <t>c.  Manufacture of solid fuels and other energy industries</t>
    </r>
    <r>
      <rPr>
        <b/>
        <vertAlign val="superscript"/>
        <sz val="9"/>
        <rFont val="Times New Roman"/>
        <family val="1"/>
      </rPr>
      <t>(8)</t>
    </r>
  </si>
  <si>
    <r>
      <t>Other fossil fuels</t>
    </r>
    <r>
      <rPr>
        <b/>
        <vertAlign val="superscript"/>
        <sz val="9"/>
        <color indexed="8"/>
        <rFont val="Times New Roman"/>
        <family val="1"/>
      </rPr>
      <t>(4)</t>
    </r>
  </si>
  <si>
    <r>
      <t>Peat</t>
    </r>
    <r>
      <rPr>
        <b/>
        <vertAlign val="superscript"/>
        <sz val="9"/>
        <color indexed="8"/>
        <rFont val="Times New Roman"/>
        <family val="1"/>
      </rPr>
      <t>(5)</t>
    </r>
  </si>
  <si>
    <r>
      <t>Biomass</t>
    </r>
    <r>
      <rPr>
        <b/>
        <vertAlign val="superscript"/>
        <sz val="9"/>
        <color indexed="8"/>
        <rFont val="Times New Roman"/>
        <family val="1"/>
      </rPr>
      <t>(6)</t>
    </r>
  </si>
  <si>
    <r>
      <t>g. Other (</t>
    </r>
    <r>
      <rPr>
        <b/>
        <i/>
        <sz val="9"/>
        <color indexed="8"/>
        <rFont val="Times New Roman"/>
        <family val="1"/>
      </rPr>
      <t>please specify</t>
    </r>
    <r>
      <rPr>
        <b/>
        <sz val="9"/>
        <color indexed="8"/>
        <rFont val="Times New Roman"/>
        <family val="1"/>
      </rPr>
      <t>)</t>
    </r>
    <r>
      <rPr>
        <b/>
        <vertAlign val="superscript"/>
        <sz val="9"/>
        <color indexed="8"/>
        <rFont val="Times New Roman"/>
        <family val="1"/>
      </rPr>
      <t>(9)</t>
    </r>
  </si>
  <si>
    <r>
      <t>a.  Domestic aviation</t>
    </r>
    <r>
      <rPr>
        <b/>
        <vertAlign val="superscript"/>
        <sz val="9"/>
        <rFont val="Times New Roman"/>
        <family val="1"/>
      </rPr>
      <t>(10)</t>
    </r>
  </si>
  <si>
    <r>
      <t>b.  Road transportation</t>
    </r>
    <r>
      <rPr>
        <b/>
        <vertAlign val="superscript"/>
        <sz val="9"/>
        <rFont val="Times New Roman"/>
        <family val="1"/>
      </rPr>
      <t>(11)</t>
    </r>
  </si>
  <si>
    <r>
      <t>Other liquid fuels (</t>
    </r>
    <r>
      <rPr>
        <b/>
        <i/>
        <sz val="9"/>
        <rFont val="Times New Roman"/>
        <family val="1"/>
      </rPr>
      <t>please specify</t>
    </r>
    <r>
      <rPr>
        <b/>
        <sz val="9"/>
        <rFont val="Times New Roman"/>
        <family val="1"/>
      </rPr>
      <t>)</t>
    </r>
  </si>
  <si>
    <r>
      <t xml:space="preserve">Other fossil fuels </t>
    </r>
    <r>
      <rPr>
        <b/>
        <i/>
        <sz val="9"/>
        <rFont val="Times New Roman"/>
        <family val="1"/>
      </rPr>
      <t>(please specify)</t>
    </r>
    <r>
      <rPr>
        <b/>
        <vertAlign val="superscript"/>
        <sz val="9"/>
        <rFont val="Times New Roman"/>
        <family val="1"/>
      </rPr>
      <t>(4)</t>
    </r>
  </si>
  <si>
    <r>
      <t>Other liquid fFuels (</t>
    </r>
    <r>
      <rPr>
        <b/>
        <i/>
        <sz val="9"/>
        <rFont val="Times New Roman"/>
        <family val="1"/>
      </rPr>
      <t>please specify</t>
    </r>
    <r>
      <rPr>
        <b/>
        <sz val="9"/>
        <rFont val="Times New Roman"/>
        <family val="1"/>
      </rPr>
      <t>)</t>
    </r>
  </si>
  <si>
    <r>
      <t>Other fossil  fuels (</t>
    </r>
    <r>
      <rPr>
        <b/>
        <i/>
        <sz val="9"/>
        <rFont val="Times New Roman"/>
        <family val="1"/>
      </rPr>
      <t>please specify)</t>
    </r>
  </si>
  <si>
    <r>
      <t>d.  Domestic Navigation</t>
    </r>
    <r>
      <rPr>
        <b/>
        <vertAlign val="superscript"/>
        <sz val="9"/>
        <rFont val="Times New Roman"/>
        <family val="1"/>
      </rPr>
      <t>(10)</t>
    </r>
    <r>
      <rPr>
        <b/>
        <sz val="9"/>
        <rFont val="Times New Roman"/>
        <family val="1"/>
      </rPr>
      <t xml:space="preserve"> </t>
    </r>
  </si>
  <si>
    <r>
      <t>Other liquid fuels</t>
    </r>
    <r>
      <rPr>
        <b/>
        <i/>
        <sz val="9"/>
        <rFont val="Times New Roman"/>
        <family val="1"/>
      </rPr>
      <t xml:space="preserve"> (please specify)</t>
    </r>
  </si>
  <si>
    <r>
      <t>Other fossil fuels (</t>
    </r>
    <r>
      <rPr>
        <b/>
        <i/>
        <sz val="9"/>
        <rFont val="Times New Roman"/>
        <family val="1"/>
      </rPr>
      <t>please specify)</t>
    </r>
    <r>
      <rPr>
        <b/>
        <vertAlign val="superscript"/>
        <sz val="9"/>
        <rFont val="Times New Roman"/>
        <family val="1"/>
      </rPr>
      <t>(4)</t>
    </r>
  </si>
  <si>
    <r>
      <t xml:space="preserve">e.  Other transportation </t>
    </r>
    <r>
      <rPr>
        <b/>
        <i/>
        <sz val="9"/>
        <rFont val="Times New Roman"/>
        <family val="1"/>
      </rPr>
      <t>(please specify)</t>
    </r>
  </si>
  <si>
    <r>
      <t>ii. Other</t>
    </r>
    <r>
      <rPr>
        <b/>
        <i/>
        <sz val="9"/>
        <color indexed="8"/>
        <rFont val="Times New Roman"/>
        <family val="1"/>
      </rPr>
      <t xml:space="preserve"> (please specify)</t>
    </r>
  </si>
  <si>
    <r>
      <t>a.  Commercial/institutional</t>
    </r>
    <r>
      <rPr>
        <b/>
        <vertAlign val="superscript"/>
        <sz val="9"/>
        <rFont val="Times New Roman"/>
        <family val="1"/>
      </rPr>
      <t>(12)</t>
    </r>
  </si>
  <si>
    <r>
      <t>b.  Residential</t>
    </r>
    <r>
      <rPr>
        <b/>
        <vertAlign val="superscript"/>
        <sz val="9"/>
        <rFont val="Times New Roman"/>
        <family val="1"/>
      </rPr>
      <t>(13)</t>
    </r>
  </si>
  <si>
    <r>
      <t>Fossil fuels</t>
    </r>
    <r>
      <rPr>
        <b/>
        <vertAlign val="superscript"/>
        <sz val="9"/>
        <rFont val="Times New Roman"/>
        <family val="1"/>
      </rPr>
      <t>(4)</t>
    </r>
  </si>
  <si>
    <r>
      <t xml:space="preserve">10.  Other </t>
    </r>
    <r>
      <rPr>
        <b/>
        <i/>
        <sz val="9"/>
        <rFont val="Times New Roman"/>
        <family val="1"/>
      </rPr>
      <t>(as specified in table 2(I).A-H)</t>
    </r>
  </si>
  <si>
    <r>
      <t xml:space="preserve">7.  Other </t>
    </r>
    <r>
      <rPr>
        <b/>
        <i/>
        <sz val="9"/>
        <rFont val="Times New Roman"/>
        <family val="1"/>
      </rPr>
      <t>(as specified in table 2(I).A-H)</t>
    </r>
  </si>
  <si>
    <r>
      <t xml:space="preserve">5.  Other </t>
    </r>
    <r>
      <rPr>
        <b/>
        <i/>
        <sz val="9"/>
        <rFont val="Times New Roman"/>
        <family val="1"/>
      </rPr>
      <t>(as specified in table 2(II))</t>
    </r>
  </si>
  <si>
    <r>
      <t>2.  SF</t>
    </r>
    <r>
      <rPr>
        <b/>
        <vertAlign val="subscript"/>
        <sz val="9"/>
        <rFont val="Times New Roman"/>
        <family val="1"/>
      </rPr>
      <t>6</t>
    </r>
    <r>
      <rPr>
        <b/>
        <sz val="9"/>
        <rFont val="Times New Roman"/>
        <family val="1"/>
      </rPr>
      <t xml:space="preserve"> and PFCs from other product use</t>
    </r>
  </si>
  <si>
    <r>
      <t>3.  N</t>
    </r>
    <r>
      <rPr>
        <b/>
        <vertAlign val="subscript"/>
        <sz val="9"/>
        <rFont val="Times New Roman"/>
        <family val="1"/>
      </rPr>
      <t>2</t>
    </r>
    <r>
      <rPr>
        <b/>
        <sz val="9"/>
        <rFont val="Times New Roman"/>
        <family val="1"/>
      </rPr>
      <t>O from product uses</t>
    </r>
  </si>
  <si>
    <t>Subtotals, CO2e (MMT, AR5)</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</si>
  <si>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</si>
  <si>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</si>
  <si>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</si>
  <si>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</si>
  <si>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</si>
  <si>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</si>
  <si>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</si>
  <si>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</si>
  <si>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</si>
  <si>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</si>
  <si>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</si>
  <si>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</si>
  <si>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</si>
  <si>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</si>
  <si>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</si>
  <si>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</si>
  <si>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</si>
  <si>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</si>
  <si>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</si>
  <si>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</si>
  <si>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</si>
  <si>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</si>
  <si>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cost of eqpt. to capture 1 metric ton CO2e/yr (2020 dollars)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</si>
  <si>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</si>
  <si>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</si>
  <si>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</si>
  <si>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</si>
  <si>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</si>
  <si>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</si>
  <si>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</si>
  <si>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</si>
  <si>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</si>
  <si>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</si>
  <si>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</si>
  <si>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</si>
  <si>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</si>
  <si>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</si>
  <si>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</si>
  <si>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</si>
  <si>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</si>
  <si>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</si>
  <si>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</si>
  <si>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</si>
  <si>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</si>
  <si>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</si>
  <si>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</si>
  <si>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</si>
  <si>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</si>
  <si>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</si>
  <si>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</si>
  <si>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</si>
  <si>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</si>
  <si>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</si>
  <si>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</si>
  <si>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</si>
  <si>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</si>
  <si>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</si>
  <si>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</si>
  <si>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</si>
  <si>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</si>
  <si>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</si>
  <si>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</si>
  <si>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</si>
  <si>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</si>
  <si>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</si>
  <si>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</si>
  <si>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</si>
  <si>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</si>
  <si>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</si>
  <si>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</si>
  <si>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</si>
  <si>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</si>
  <si>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</si>
  <si>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</si>
  <si>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</si>
  <si>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</si>
  <si>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</si>
  <si>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</si>
  <si>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</si>
  <si>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</si>
  <si>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</si>
  <si>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</si>
  <si>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</si>
  <si>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</si>
  <si>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</si>
  <si>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</si>
  <si>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</si>
  <si>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</si>
  <si>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</si>
  <si>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</si>
  <si>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</si>
  <si>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</si>
  <si>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</si>
  <si>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</si>
  <si>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</si>
  <si>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</si>
  <si>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</si>
  <si>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</si>
  <si>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</si>
  <si>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</si>
  <si>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</si>
  <si>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</si>
  <si>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</si>
  <si>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</si>
  <si>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</si>
  <si>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</si>
  <si>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</si>
  <si>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</si>
  <si>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</si>
  <si>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</si>
  <si>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</si>
  <si>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</si>
  <si>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</si>
  <si>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</si>
  <si>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</si>
  <si>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</si>
  <si>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</si>
  <si>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</si>
  <si>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</si>
  <si>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</si>
  <si>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</si>
  <si>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</si>
  <si>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</si>
  <si>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</si>
  <si>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</si>
  <si>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</si>
  <si>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g. Other (please specify)</t>
  </si>
  <si>
    <t>5. Other (as specified in table 1.A(a) sheet 4)</t>
  </si>
  <si>
    <t>c.  Other (as specified in table 1.B.1)</t>
  </si>
  <si>
    <t>d. Other (as specified in table 1.B.2)</t>
  </si>
  <si>
    <t>C. CO2 Transport and storage</t>
  </si>
  <si>
    <t>1.  Transport of CO2</t>
  </si>
  <si>
    <t>Memo items: (1)</t>
  </si>
  <si>
    <t>CO2 emissions from biomass</t>
  </si>
  <si>
    <t>CO2 captured</t>
  </si>
  <si>
    <t>Submission 2022 v1</t>
  </si>
  <si>
    <r>
      <t xml:space="preserve">5.  Other </t>
    </r>
    <r>
      <rPr>
        <i/>
        <sz val="9"/>
        <rFont val="Times New Roman"/>
        <family val="1"/>
      </rPr>
      <t>(as specified in table 2(II))</t>
    </r>
  </si>
  <si>
    <r>
      <t>2.  SF</t>
    </r>
    <r>
      <rPr>
        <vertAlign val="subscript"/>
        <sz val="9"/>
        <rFont val="Times New Roman"/>
        <family val="1"/>
      </rPr>
      <t>6</t>
    </r>
    <r>
      <rPr>
        <sz val="9"/>
        <rFont val="Times New Roman"/>
        <family val="1"/>
      </rPr>
      <t xml:space="preserve"> and PFCs from other product use</t>
    </r>
  </si>
  <si>
    <r>
      <t>F.     Product uses as substitutes for ODS</t>
    </r>
    <r>
      <rPr>
        <b/>
        <sz val="9"/>
        <rFont val="Times New Roman"/>
        <family val="1"/>
      </rPr>
      <t/>
    </r>
  </si>
  <si>
    <r>
      <t>1.   Cattle</t>
    </r>
    <r>
      <rPr>
        <vertAlign val="superscript"/>
        <sz val="9"/>
        <rFont val="Times New Roman"/>
        <family val="1"/>
      </rPr>
      <t>(1)</t>
    </r>
  </si>
  <si>
    <r>
      <t xml:space="preserve">Other </t>
    </r>
    <r>
      <rPr>
        <i/>
        <sz val="9"/>
        <rFont val="Times New Roman"/>
        <family val="1"/>
      </rPr>
      <t>(as specified in table 3(I).A)</t>
    </r>
  </si>
  <si>
    <r>
      <t>1.    Cattle</t>
    </r>
    <r>
      <rPr>
        <vertAlign val="superscript"/>
        <sz val="9"/>
        <rFont val="Times New Roman"/>
        <family val="1"/>
      </rPr>
      <t>(1)</t>
    </r>
  </si>
  <si>
    <r>
      <t xml:space="preserve">Other </t>
    </r>
    <r>
      <rPr>
        <i/>
        <sz val="9"/>
        <rFont val="Times New Roman"/>
        <family val="1"/>
      </rPr>
      <t>(as specified in table 3(I).B)</t>
    </r>
  </si>
  <si>
    <r>
      <t>5. Indirect N</t>
    </r>
    <r>
      <rPr>
        <vertAlign val="subscript"/>
        <sz val="9"/>
        <rFont val="Times New Roman"/>
        <family val="1"/>
      </rPr>
      <t>2</t>
    </r>
    <r>
      <rPr>
        <sz val="9"/>
        <rFont val="Times New Roman"/>
        <family val="1"/>
      </rPr>
      <t>O emissions</t>
    </r>
  </si>
  <si>
    <r>
      <t xml:space="preserve">3.  Other </t>
    </r>
    <r>
      <rPr>
        <i/>
        <sz val="9"/>
        <rFont val="Times New Roman"/>
        <family val="1"/>
      </rPr>
      <t>(as specified in table 5.D)</t>
    </r>
  </si>
  <si>
    <r>
      <t>E.  Other</t>
    </r>
    <r>
      <rPr>
        <b/>
        <i/>
        <sz val="9"/>
        <rFont val="Times New Roman"/>
        <family val="1"/>
      </rPr>
      <t xml:space="preserve"> </t>
    </r>
    <r>
      <rPr>
        <i/>
        <sz val="9"/>
        <rFont val="Times New Roman"/>
        <family val="1"/>
      </rPr>
      <t>(please specify)</t>
    </r>
  </si>
  <si>
    <r>
      <t>Annual change in total long-term C storage in HWP waste</t>
    </r>
    <r>
      <rPr>
        <vertAlign val="superscript"/>
        <sz val="9"/>
        <rFont val="Times New Roman"/>
        <family val="1"/>
      </rPr>
      <t>(3)</t>
    </r>
  </si>
  <si>
    <t>Wetland Restoration</t>
  </si>
  <si>
    <t>**Description:**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t>
  </si>
  <si>
    <t>https://www.usda.gov/sites/default/files/documents/White_Paper_WEB71816.pdf</t>
  </si>
  <si>
    <t>Grassland Restoration and Avoided Conversion</t>
  </si>
  <si>
    <t>**Description:** This policy increases CO2 sequestration by avoiding the conversion of grasslands and restoring grassland areas. // **Guidance for setting values:** A 100% setting of this lever avoids 1.7 million acres of grassland conversion, and restores roughly 5 million acres of grassland.</t>
  </si>
  <si>
    <t>See file PLANAbPiaSY</t>
  </si>
  <si>
    <t>Improved Soil Measures</t>
  </si>
  <si>
    <t>**Description:** This policy stores CO2 in agricultural soils through improved tillage practices, retiring organic and marginal soils, and establishing windbreaks/shelterbelts. // **Guidance for setting values:** If this policy is fully implemented, approximately 70 MMT CO2 is stored in soils.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</si>
  <si>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</si>
  <si>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</si>
  <si>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</si>
  <si>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</si>
  <si>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</si>
  <si>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</si>
  <si>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</si>
  <si>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</si>
  <si>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</si>
  <si>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</si>
  <si>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</si>
  <si>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</si>
  <si>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</si>
  <si>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</si>
  <si>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</si>
  <si>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</si>
  <si>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</si>
  <si>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</si>
  <si>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</si>
  <si>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</si>
  <si>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</si>
  <si>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</si>
  <si>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</si>
  <si>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</si>
  <si>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</si>
  <si>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</si>
  <si>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</si>
  <si>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</si>
  <si>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</si>
  <si>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</si>
  <si>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</si>
  <si>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</si>
  <si>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</si>
  <si>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</si>
  <si>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</si>
  <si>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</si>
  <si>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**Description:** This policy causes the government to reimburse building owners for an additional percentage of the cost of new distributed solar PV capacity that is installed on or around buildings. // **Guidance for setting values:** The Inflation Reduction Act includes a 30% tax credit for residential solar through 2032, phased down to 0% by 2035 (already incorporated in the business-as-usual case).</t>
  </si>
  <si>
    <t>Electric Vehicle Range</t>
  </si>
  <si>
    <t>Reduce EV Range Anxiety</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</si>
  <si>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2017 all-electric (not hybrid) vehicles had ranges from 58 to 335 miles (median 114 miles).</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</si>
  <si>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</si>
  <si>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</si>
  <si>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</si>
  <si>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</si>
  <si>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</si>
  <si>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</si>
  <si>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</si>
  <si>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</si>
  <si>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</si>
  <si>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</si>
  <si>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</si>
  <si>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</si>
  <si>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</si>
  <si>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</si>
  <si>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</si>
  <si>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</si>
  <si>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</si>
  <si>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</si>
  <si>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</si>
  <si>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</si>
  <si>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</si>
  <si>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</si>
  <si>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</si>
  <si>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</si>
  <si>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</si>
  <si>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</si>
  <si>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</si>
  <si>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</si>
  <si>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</si>
  <si>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</si>
  <si>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</si>
  <si>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</si>
  <si>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</si>
  <si>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</si>
  <si>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</si>
  <si>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</si>
  <si>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</si>
  <si>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</si>
  <si>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</si>
  <si>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</si>
  <si>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</si>
  <si>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</si>
  <si>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</si>
  <si>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</si>
  <si>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</si>
  <si>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</si>
  <si>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</si>
  <si>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</si>
  <si>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</si>
  <si>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</si>
  <si>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</si>
  <si>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</si>
  <si>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</si>
  <si>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</si>
  <si>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</si>
  <si>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</si>
  <si>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</si>
  <si>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</si>
  <si>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</si>
  <si>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</si>
  <si>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</si>
  <si>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</si>
  <si>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</si>
  <si>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</si>
  <si>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</si>
  <si>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</si>
  <si>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</si>
  <si>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</si>
  <si>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</si>
  <si>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</si>
  <si>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</si>
  <si>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</si>
  <si>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</si>
  <si>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</si>
  <si>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</si>
  <si>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</si>
  <si>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</si>
  <si>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</si>
  <si>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</si>
  <si>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</si>
  <si>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</si>
  <si>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</si>
  <si>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Electricity: Hourly Dispatch</t>
  </si>
  <si>
    <t>2050, Average Summer Day</t>
  </si>
  <si>
    <t>2050, Average Fall Day</t>
  </si>
  <si>
    <t>2050, Average Winter Day</t>
  </si>
  <si>
    <t>2050, Average Spring Day</t>
  </si>
  <si>
    <t>2050, Peak Summer Day</t>
  </si>
  <si>
    <t>2050, Peak Winter Day</t>
  </si>
  <si>
    <t>hourly stacked area, 2050</t>
  </si>
  <si>
    <t>hourly stacked area, 2021</t>
  </si>
  <si>
    <t>terawatt-hours (TWh)</t>
  </si>
  <si>
    <t>2021, Average Summer Day</t>
  </si>
  <si>
    <t>2021, Average Fall Day</t>
  </si>
  <si>
    <t>2021, Average Winter Day</t>
  </si>
  <si>
    <t>2021, Average Spring Day</t>
  </si>
  <si>
    <t>2021, Peak Summer Day</t>
  </si>
  <si>
    <t>2021, Peak Winter Day</t>
  </si>
  <si>
    <t>155-28-176</t>
  </si>
  <si>
    <t>65fffb</t>
  </si>
  <si>
    <t>101-255-251</t>
  </si>
  <si>
    <t>Graph Tag</t>
  </si>
  <si>
    <t>Target Title</t>
  </si>
  <si>
    <t>Target Year</t>
  </si>
  <si>
    <t>Target Min Value</t>
  </si>
  <si>
    <t>Target Max Value</t>
  </si>
  <si>
    <t>Target Description</t>
  </si>
  <si>
    <t>co2e total</t>
  </si>
  <si>
    <t>co2e cumulative</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</si>
  <si>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</si>
  <si>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</si>
  <si>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</si>
  <si>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</si>
  <si>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</si>
  <si>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</si>
  <si>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</si>
  <si>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</si>
  <si>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</si>
  <si>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</si>
  <si>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</si>
  <si>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</si>
  <si>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</si>
  <si>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Electricity Sector CO2e Emissions[biomass w CCS es]; Output Electricity Sector CO2e Emissions[biomass es]; Output Electricity Sector CO2e Emissions[municipal solid waste es]; Output Electricity Sector CO2e Emissions[petroleum es];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</si>
  <si>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</si>
  <si>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</si>
  <si>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</si>
  <si>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</si>
  <si>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</si>
  <si>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</si>
  <si>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</si>
  <si>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</si>
  <si>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</si>
  <si>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</si>
  <si>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</si>
  <si>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</si>
  <si>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</si>
  <si>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</si>
  <si>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</si>
  <si>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</si>
  <si>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</si>
  <si>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</si>
  <si>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</si>
  <si>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</si>
  <si>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</si>
  <si>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abd8a4, af64ff, b49f00, ff9999, e5ffcc, 620e7a, 65fffb, 00b050, ff6400, ffff00, f1bb18, c2dffd, 087bf1, 004185, ccff33, 04ffaf, bfb088, ff00ff, 000000, ad6600, 740000, f593e0, 9b1cb0, c01b00, ff0000, 6e8000, 004d10, 009999, 969696, b49f00, af64ff</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</si>
  <si>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</si>
  <si>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</si>
  <si>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</si>
  <si>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</si>
  <si>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</si>
  <si>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</si>
  <si>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</si>
  <si>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</si>
  <si>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</si>
  <si>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</si>
  <si>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</si>
  <si>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</si>
  <si>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</si>
  <si>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</si>
  <si>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</si>
  <si>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</si>
  <si>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</si>
  <si>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</si>
  <si>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</si>
  <si>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</si>
  <si>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</si>
  <si>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</si>
  <si>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</si>
  <si>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</si>
  <si>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Electricity CCS Subsidy</t>
  </si>
  <si>
    <t>Additional Subsidy for Elec CCS</t>
  </si>
  <si>
    <t>elec CCS subsidy</t>
  </si>
  <si>
    <t>$ / metric ton CO2e</t>
  </si>
  <si>
    <t>**Description:** This policy provides a dollar per metric ton CO2e subsidy, additional to any BAU subsidies.  // **Guidance for setting values:** The 45Q tax credits provide $85 per metric ton CO2e stored, which is included in the BAU case.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</si>
  <si>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</si>
  <si>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</si>
  <si>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</si>
  <si>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</si>
  <si>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</si>
  <si>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</si>
  <si>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</si>
  <si>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</si>
  <si>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</si>
  <si>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</si>
  <si>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</si>
  <si>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</si>
  <si>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Biomass with CCS, Biomass,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</si>
  <si>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</si>
  <si>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65fffb, 00b050,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</si>
  <si>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</si>
  <si>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Subtotals, excluding biomass, excluding bunkers</t>
  </si>
  <si>
    <t xml:space="preserve">  Energy, Excluding Bunker Fuels</t>
  </si>
  <si>
    <t>TOTAL 2005 US EMISSIONS EXCLUDING BUNKERS, MMT CO2e</t>
  </si>
  <si>
    <t>Total Emissions, Excluding Bunkers</t>
  </si>
  <si>
    <t>TOTAL EXCLUDING BUNKERS</t>
  </si>
  <si>
    <t>GHGs Only</t>
  </si>
  <si>
    <t>All Gases</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</si>
  <si>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</si>
  <si>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</si>
  <si>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</si>
  <si>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</si>
  <si>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</si>
  <si>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</si>
  <si>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</si>
  <si>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$/kWh</t>
  </si>
  <si>
    <t>% of new vehicles sold</t>
  </si>
  <si>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10% reduction in carbon intensity of the transportation fuel pool by 2020.</t>
  </si>
  <si>
    <t>**Description:**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yera.  Policy settings higher than this will retrofit all eligible buildings sooner than 2050.</t>
  </si>
  <si>
    <t>**Description:**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 A 100% setting provides for an additional 390 GW of demand response capacity in 2050 (on top of a BAU quantity of 59 GW).</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</si>
  <si>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</si>
  <si>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</si>
  <si>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</si>
  <si>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</si>
  <si>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</si>
  <si>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</si>
  <si>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</si>
  <si>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</si>
  <si>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</si>
  <si>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</si>
  <si>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</si>
  <si>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</si>
  <si>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t>
  </si>
  <si>
    <t xml:space="preserve">**Description:** This policy causes the specified quantity of otherwise non-retiring capacity of the selected type(s) to be retired each year. </t>
  </si>
  <si>
    <t>**Description:**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</si>
  <si>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</si>
  <si>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</si>
  <si>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</si>
  <si>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</si>
  <si>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</si>
  <si>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</si>
  <si>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</si>
  <si>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</si>
  <si>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</si>
  <si>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</si>
  <si>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</si>
  <si>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</si>
  <si>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</si>
  <si>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</si>
  <si>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</si>
  <si>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</si>
  <si>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</si>
  <si>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</si>
  <si>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</si>
  <si>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</si>
  <si>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**Description:** This policy reduces greenhouse gas emissions from agriculture through livestock-related measures, such as feed supplements or drugs to prevent enteric methane formation. // **Guidance for setting values:** The BAU reflects increased uptake of livestock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potential for this policy lever is sourced from EPA's 2024 Forestry and Agriculture Sector Mitigation Analysis, which evaluates various carbon price scenarios across both the forestry and agriculture sectors and considers land use competition. At a level of $100 per ton, the livestock measures potential is roughly 55 MMT CO2e in 2050.</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</si>
  <si>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</si>
  <si>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</si>
  <si>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</si>
  <si>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</si>
  <si>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</si>
  <si>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</si>
  <si>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</si>
  <si>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</si>
  <si>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</si>
  <si>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</si>
  <si>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</si>
  <si>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</si>
  <si>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</si>
  <si>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</si>
  <si>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</si>
  <si>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</si>
  <si>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</si>
  <si>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</si>
  <si>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</si>
  <si>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</si>
  <si>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</si>
  <si>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</si>
  <si>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Current Policies</t>
  </si>
  <si>
    <t>LULUCF sector</t>
  </si>
  <si>
    <t>geoengineering sector</t>
  </si>
  <si>
    <t>Produce District Heat with Electricity</t>
  </si>
  <si>
    <t>Residential Buildings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</si>
  <si>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</si>
  <si>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</si>
  <si>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</si>
  <si>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</si>
  <si>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</si>
  <si>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</si>
  <si>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</si>
  <si>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</si>
  <si>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</si>
  <si>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</si>
  <si>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</si>
  <si>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</si>
  <si>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 xml:space="preserve">**Description:**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</si>
  <si>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</si>
  <si>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</si>
  <si>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</si>
  <si>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</si>
  <si>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</si>
  <si>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</si>
  <si>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</si>
  <si>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</si>
  <si>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</si>
  <si>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</si>
  <si>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</si>
  <si>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Industry Sector Electricity Use; Output Buildings Sector Electricity Use</t>
  </si>
  <si>
    <t>Dedicated Clean Sources for Hydrogen Production, Hydrogen Grid Electricity Use,District Heat, Water &amp; Waste, Agriculture, Transportation, Industry, Buildings</t>
  </si>
  <si>
    <t>f1bb18,ff6400,620e7a, f593e0, 04ffaf, c01b00, 969696, 087bf1</t>
  </si>
  <si>
    <t>Output Electricity Demand for Green Hydrogen by Power Plant Type[onshore wind es];Output Electricity Demand for Green Hydrogen by Power Plant Type[solar pv es];Output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Non Solar Distributed Output; Output Electricity Generation by Type[municipal solid waste es]; Output Electricity Generation by Type[petroleum es]; Output Electricity Generation by Type[natural gas peaker es]; Output Electricity Generation by Type[natural gas steam turbine es];Output Electricity Generation by Type[natural gas combined cycle w CCS es];Output Electricity Generation by Type[natural gas combined cycle es];Output Electricity Generation by Type[lignite w CCS es]; Output Electricity Generation by Type[lignite es]; Output Electricity Generation by Type[hard coal w CCS es]; Output Electricity Generation by Type[hard coal es]; Output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</si>
  <si>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Lignite with CCS, Lignite, Hard Coal with CCS, Hard Coal, Imported Electricity</t>
  </si>
  <si>
    <t>0099CC,ffff99,620e7a, 65fffb, 00b050, ff6400, f1bb18, ffff00, c2dffd, 087bf1, 004185, e5ffcc, ff9999, ccff33, 04ffaf, bfb088, ff00ff, 000000, f593e0, ff0000, 9b1cb0, c01b00, 6e8000, 004d10, 009999, 969696, b49f00</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</si>
  <si>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</si>
  <si>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</si>
  <si>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</si>
  <si>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</si>
  <si>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</si>
  <si>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</si>
  <si>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</si>
  <si>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</si>
  <si>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</si>
  <si>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</si>
  <si>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</si>
  <si>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</si>
  <si>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</si>
  <si>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</si>
  <si>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</si>
  <si>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</si>
  <si>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</si>
  <si>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trans non BAU ZEV minimum</t>
  </si>
  <si>
    <t>Boolean Use Non BAU Minimum Required ZEV Sales Percentage by Subregion</t>
  </si>
  <si>
    <t>Output Change in Electricity Demand for Green Hydrogen by Power Plant Type[onshore wind es];Output Change in Electricity Demand for Green Hydrogen by Power Plant Type[solar pv es];Output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Non Solar Distributed Capacity;Output Change in Electricity Generation by Type[nuclear es]; Output Change in Electricity Generation by Type[municipal solid waste es]; Output Change in Electricity Generation by Type[petroleum es];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Type[lignite w CCS es]; Output Change in Electricity Generation by Type[lignite es]; Output Change in Electricity Generation by Type[hard coal w CCS es]; Output Change in Electricity Generation by Type[hard coal es]; Output Change in Net Imports of Electricity</t>
  </si>
  <si>
    <t>Boolean Use Non BAU Process Emissions Additions</t>
  </si>
  <si>
    <t>Boolean Use Non BAU Hydrogen Shifting</t>
  </si>
  <si>
    <t>Hydrogen Steam Methane Reforming</t>
  </si>
  <si>
    <t>hydgn non BAU shift</t>
  </si>
  <si>
    <t>Shift Hydrogen Production Pathways</t>
  </si>
  <si>
    <t>Boolean Use Non BAU Industry CCS Subsidies</t>
  </si>
  <si>
    <t>Non BAU Industry CCS Subsidy</t>
  </si>
  <si>
    <t>indst non BAU CCS</t>
  </si>
  <si>
    <t>Boolean Use Non BAU Distributed Solar Capacity</t>
  </si>
  <si>
    <t>Non BAU Distributed Solar Capacity</t>
  </si>
  <si>
    <t>non BAU dist solar</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</si>
  <si>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removing chargers relative to the Current Policies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</si>
  <si>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 change in miles/gal</t>
  </si>
  <si>
    <t>**Description:**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includes a $35/kWh tax credit for battery cells and a $10/kWh tax credit for assembly for onroad vehicles, which are included in the BAU case.</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</si>
  <si>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</si>
  <si>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t>
  </si>
  <si>
    <t>**Description:** This policy increases CO2 sequestration by forests through improved forest management practices. A negative values implies less sequestration compared to the Current Policies scenario.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forest management potential is roughly 80 MMT CO2e in 2050.</t>
  </si>
  <si>
    <t>Non BAU Increase in Process Emissions</t>
  </si>
  <si>
    <t>Process Emissions Increases</t>
  </si>
  <si>
    <t>non BAU indst process emissions</t>
  </si>
  <si>
    <t>cement industry measures</t>
  </si>
  <si>
    <t>ngp production methane capture</t>
  </si>
  <si>
    <t>ngp production methane destruction</t>
  </si>
  <si>
    <t>ngp processing TnD methane capture</t>
  </si>
  <si>
    <t>ngp processing TnD methane destruction</t>
  </si>
  <si>
    <t>chemicals f gas substitution</t>
  </si>
  <si>
    <t>chemicals f gas destruction</t>
  </si>
  <si>
    <t>chemicals f gas recovery</t>
  </si>
  <si>
    <t>chemicals inspct maint retrofit</t>
  </si>
  <si>
    <t>coal mining methane capture</t>
  </si>
  <si>
    <t>coal mining methane destruction</t>
  </si>
  <si>
    <t>waste management methane capture</t>
  </si>
  <si>
    <t>waste management methane destruction</t>
  </si>
  <si>
    <t>agriculture crop and rice measures</t>
  </si>
  <si>
    <t>agriculture livestock measures</t>
  </si>
  <si>
    <t>agriculture tillage</t>
  </si>
  <si>
    <t>chemicals N2O abatement</t>
  </si>
  <si>
    <t>other metals inspct maint retrofit</t>
  </si>
  <si>
    <t>Cement Industry Measures</t>
  </si>
  <si>
    <t>Oil and Gas Production Methane Capture</t>
  </si>
  <si>
    <t>Oil and Gas Production Methane Destruction</t>
  </si>
  <si>
    <t>Oil and Gas Processing Methane Capture</t>
  </si>
  <si>
    <t>Oil and Gas Processing Methane Destruction</t>
  </si>
  <si>
    <t>F-gas Substitution</t>
  </si>
  <si>
    <t>F-gas Destruction</t>
  </si>
  <si>
    <t>F-gas Recovery</t>
  </si>
  <si>
    <t>F-gas Inspection Maintenance and Retrofit, Chemicals</t>
  </si>
  <si>
    <t>Coal Mining Methane Capture</t>
  </si>
  <si>
    <t>Coal Mining Methane Destruction</t>
  </si>
  <si>
    <t>Waste Management Methane Capture</t>
  </si>
  <si>
    <t>Waste Management Methane Destruction</t>
  </si>
  <si>
    <t>Tillage Practices</t>
  </si>
  <si>
    <t>N2O Abatement in Chemicals</t>
  </si>
  <si>
    <t>F-gas Inspection Maintenance and Retrofit, Other Metals</t>
  </si>
  <si>
    <t>ad6600, 04ffaf, 087bf1, f593e0, c01b00, 969696</t>
  </si>
  <si>
    <t>Geoengineering, Agriculture, Buildings, Water &amp; Waste, Transportation, Industry</t>
  </si>
  <si>
    <t>Output Total Final Energy Use by Sector[geoengineering sector];Output Total Final Energy Use by Agriculture; Output Final Energy Use by Buildings Sector; Output Total Final Energy Use by Waste Management; Output Total Final Energy Use by Sector[transportation sector]; Output Total Final Energy Use by Industry Sector Excluding Ag and Waste</t>
  </si>
  <si>
    <t>Subsidy for Grid Battery Production</t>
  </si>
  <si>
    <t>Additional Subsidy for Grid Battery Production</t>
  </si>
  <si>
    <t>elec battery production subsidy</t>
  </si>
  <si>
    <t>**Description:**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t>
  </si>
  <si>
    <t>Carbon Tax Revenue, Fuel Tax Revenue, EV Subsidy, Battery Production Subsidy, CCS Subsidy, Electricity Generation Subsidy, Electricity Capacity Construction Subsidy, Distributed Solar Subsidy, Fuel Subsidy, National Debt Interest, Remaining Government Cash Flows, Total</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</si>
  <si>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Source[battery production subsidy]; Output Change in Government Cash Flow by Cash Flow Source[CCS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</si>
  <si>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Battery Production Subsidy</t>
  </si>
  <si>
    <t>ad6600, 087bf1, f593e0, af64ff, ff6400, 04ffaf, f1bb18, 969696, c01b00, 00b050, 620e7a, 000000</t>
  </si>
  <si>
    <t>Additional Minimum Required ZEV Sales Percentage for Model Region</t>
  </si>
  <si>
    <t>GRA for Battery Production Subsidy</t>
  </si>
  <si>
    <t>GRA battery production subsidy</t>
  </si>
  <si>
    <t>g CO2e / 2024 dollar</t>
  </si>
  <si>
    <t>g CO2 / 2024 dollar</t>
  </si>
  <si>
    <t>2024 dollars / metric ton CO2e abated, Annual average abatement (million metric tons CO2e)</t>
  </si>
  <si>
    <t>billion 2024 dollars / year</t>
  </si>
  <si>
    <t>billion 2024 dollars</t>
  </si>
  <si>
    <t>2024 dollars / employee-year</t>
  </si>
  <si>
    <t>kilowatt-hour / 2024 dollar</t>
  </si>
  <si>
    <t>2024 dollars / megawatt-hour (MWh)</t>
  </si>
  <si>
    <t>thousand BTU / 2024 dollar</t>
  </si>
  <si>
    <t>2024 dollars / short ton</t>
  </si>
  <si>
    <t>2024 dollars / thousand cubic feet</t>
  </si>
  <si>
    <t>2024 dollars / gallon</t>
  </si>
  <si>
    <t>2024 dollars / barrel of oil</t>
  </si>
  <si>
    <t>2024 dollars / kg</t>
  </si>
  <si>
    <t>2024 dollars / kilowatt-hour (kWh)</t>
  </si>
  <si>
    <t>million 2024 dollars / megawatt (MW)</t>
  </si>
  <si>
    <t>cost of eqpt. to produce 1 kg H2/yr (2024 dollars)</t>
  </si>
  <si>
    <t>Repeal Scenario</t>
  </si>
  <si>
    <t>Repeal_Scenario.cin</t>
  </si>
  <si>
    <t>Federal Zero-Emission Vehicle Sales Standard</t>
  </si>
  <si>
    <t>Non-BAU State-Level Zero-Emission Vehicle Sales Standard</t>
  </si>
  <si>
    <t>Wind</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</si>
  <si>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</si>
  <si>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t>
  </si>
  <si>
    <t>**Description:**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t>
  </si>
  <si>
    <t>**Description:**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t>
  </si>
  <si>
    <t>**Description:** This policy applies alternate assumptions for state level minimum ZEV requirements (specified through an input data file). In the United States model, this tests reversing state Advanced Clean Cars and Advanced Clean Trucks requirements starting in 2025.</t>
  </si>
  <si>
    <t xml:space="preserve">**Description:** This policy adds or subtracts an amount of distributed solar according to an alternate input data file. For the U.S., this file is configured to remove the amount of incremental distributed solar deployment expected from the Inflation Reduction Act.  // </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</si>
  <si>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</si>
  <si>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The business-as-usual case includes all planned CCUS retrofits (as modeled by the EPA for its latest Clean Air Act Section 111 regulations for power plants). Turning this policy lever on assumes those retrofits do not happen.</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</si>
  <si>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</si>
  <si>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Change in Expected Power Plant Capacity Factor</t>
  </si>
  <si>
    <t>**Description:**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t>
  </si>
  <si>
    <t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t>
  </si>
  <si>
    <t>**Description:**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t>
  </si>
  <si>
    <t>**Description:** This policy increases the sequestration of CO2 by planting forests.  Planted forests are assumed to be managed with best practices and are not used for timber harvesting. A negative values implies less sequestration compared to the Current Policies scenario. // **Guidance for setting values:** The potential for this policy lever is sourced from EPA's 2024 Forestry and Agriculture Sector Mitigation Analysis, which evaluates various carbon price scenarios across both the forestry and agriculture sectors and considers land use competition. At the maximum level of $100 per ton, the afforestation and reforestation potential is roughly 175 MMT CO2e in 2050.</t>
  </si>
  <si>
    <t>**Description:**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BAU reflects increased uptake of cropland and rice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total potential for this policy lever is sourced from EPA's 2024 Forestry and Agriculture Sector Mitigation Analysis, which evaluates various carbon price scenarios across both the forestry and agriculture sectors and considers land use competition. At the maximum level of $100 per ton, the cropland and rice measures potential is roughly 10 MMT CO2e in 2050.</t>
  </si>
  <si>
    <t>Non BAU Hydrogen Production Pathways</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</si>
  <si>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</si>
  <si>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t>
  </si>
  <si>
    <t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</si>
  <si>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</si>
  <si>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</si>
  <si>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</si>
  <si>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which in total reaches 47% in 2050 as a generation-weighted national average. By default, the implementation schedule is set to start at roughly 42% in 2024, matching the BAU share of clean electricity in that year. If you set this policy to a value less than 100%, you should be sure to adjust the 2023 implementation schedule value accordingly. For example, if your chosen lever setting is 80%, the fraction of policy achieved in 2024 should be 42% * 80% (or 33.6%), and the fraction of policy achieved in 2050 should be 100%.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t>
  </si>
  <si>
    <t>**Description:**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</si>
  <si>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t>
  </si>
  <si>
    <t>Share of Generation from Clean Sources</t>
  </si>
  <si>
    <t>Output Share of Generation from Clean Sources[RPS];Output Share of Generation from Clean Sources[CES]</t>
  </si>
  <si>
    <t>Share from RPS Qualifying Sources,Share from CES Qualifying Sources (including CES)</t>
  </si>
  <si>
    <t>087bf1,c01b00</t>
  </si>
  <si>
    <t>Change in Household Energy Costs</t>
  </si>
  <si>
    <t>2024 dollars / year</t>
  </si>
  <si>
    <t>Buildings Other</t>
  </si>
  <si>
    <t>Buildings Electricity</t>
  </si>
  <si>
    <t>Buildings Natural Gas</t>
  </si>
  <si>
    <t>Transportation Other</t>
  </si>
  <si>
    <t>Transportation Electricity</t>
  </si>
  <si>
    <t>Transportation Petroleum</t>
  </si>
  <si>
    <t>Change in Average Annual Energy Costs per Household</t>
  </si>
  <si>
    <t>Other Home Energy, Home Electricity, Home Natural Gas, Other Transportation Energy, Transportation Electricity, Transportation Petroleum</t>
  </si>
  <si>
    <t>04ffaf,f1bb18,969696,c01b00,00b050,620e7a</t>
  </si>
  <si>
    <t>Output Change in Other Building Energy Expenditures per Household; Output Change in Building Electricity Expenditures per Household; Output Change in Building Natural Gas Expenditures per Household; Output Change in Other Transportation Energy Expenditures per Household; Output Change in Transportation Electricity Expenditures per Household; Output Change in Transportation Petroleum Expenditures per Household</t>
  </si>
  <si>
    <t>Grid Battery Storage</t>
  </si>
  <si>
    <t>Hybrid Battery Storage</t>
  </si>
  <si>
    <t>261-181-255</t>
  </si>
  <si>
    <t>d8b5ff</t>
  </si>
  <si>
    <t>Output Hybrid Battery Storage Capacity; Output Grid Battery Storage Capacity; Output Capacity for Green Hydrogen Demand[onshore wind es];Output Capacity for Green Hydrogen Demand[solar pv es];Output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Non Solar Distributed Capacity; Output Electricity Generation Capacity[municipal solid waste es]; Output Electricity Generation Capacity[petroleum es];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Capacity[lignite w CCS es]; Output Electricity Generation Capacity[lignite es]; Output Electricity Generation Capacity[hard coal w CCS es]; Output Electricity Generation Capacity[hard coal es]</t>
  </si>
  <si>
    <t>Hybrid Battery Storage, Grid Battey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Lignite with CCS, Lignite, Hard Coal with CCS, Hard Coal</t>
  </si>
  <si>
    <t>d8b5ff,af64ff,0099CC,ffff99,620e7a, 65fffb, 00b050, ff6400, f1bb18, ffff00, c2dffd, 087bf1, 004185, e5ffcc, ff9999, ccff33, 04ffaf, bfb088, ff00ff, 000000, f593e0, ff0000, 9b1cb0, c01b00, 6e8000, 004d10, 009999, 969696</t>
  </si>
  <si>
    <t>Output Change in Hybrid Battery Storage Capacity; Output Change in Grid Battery Storage Capacity; Output Change in Capacity for Green Hydrogen Demand[onshore wind es];Output Change in Capacity for Green Hydrogen Demand[solar pv es];Output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Non Solar Distributed Capacity; Output Change in Electricity Generation Capacity[nuclear es]; Output Change in Electricity Generation Capacity[municipal solid waste es]; Output Change in Electricity Generation Capacity[petroleum es];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Capacity[lignite w CCS es]; Output Change in Electricity Generation Capacity[lignite es]; Output Change in Electricity Generation Capacity[hard coal w CCS es]; Output Change in Electricity Generation Capacity[hard coal es]</t>
  </si>
  <si>
    <t>Hybrid Battery Storage, Grid Battery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Lignite with CCS, Lignite, Hard Coal with CCS, Hard Coal</t>
  </si>
  <si>
    <t>Electricity: Construction Costs, Curtailment, Emissions and Water Use</t>
  </si>
  <si>
    <t>Cost of Electricity Generation Capacity Construction (after subsidies)</t>
  </si>
  <si>
    <t>Output Cost per Unit New Elec Capacity[geothermal es]; Output Cost per Unit New Elec Capacity[biomass w CCS es]; Output Cost per Unit New Elec Capacity[biomass es]; Output Cost per Unit New Elec Capacity[solar thermal es]; Output Cost per Unit New Elec Capacity[solar PV es]; Output Cost per Unit New Elec Capacity[onshore wind es]; Output Cost per Unit New Elec Capacity[offshore wind es]; Output Cost per Unit New Elec Capacity[hydro es]; Output Cost per Unit New Elec Capacity[hydrogen combined cycle es]; Output Cost per Unit New Elec Capacity[hydrogen combustion turbine es]; Output Cost per Unit New Elec Capacity[small modular reactor es]; Output Cost per Unit New Elec Capacity[nuclear es]; Output Cost per Unit New Elec Capacity[municipal solid waste es]; Output Cost per Unit New Elec Capacity[petroleum es]; Output Cost per Unit New Elec Capacity[natural gas peaker es]; Output Cost per Unit New Elec Capacity[natural gas steam turbine es]; Output Cost per Unit New Elec Capacity[natural gas combined cycle w CCS es]; Output Cost per Unit New Elec Capacity[natural gas combined cycle es]; Output Cost per Unit New Elec Capacity[lignite w CCS es]; Output Cost per Unit New Elec Capacity[lignite es]; Output Cost per Unit New Elec Capacity[hard coal w CCS es]; Output Cost per Unit New Elec Capacity[hard coal es]</t>
  </si>
  <si>
    <t>Renewable Portfolio Standard</t>
  </si>
  <si>
    <t>Clean Electricity Std Percentage</t>
  </si>
  <si>
    <t>elec clean electricity standards</t>
  </si>
  <si>
    <t>**Description:**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t>
  </si>
  <si>
    <t>deaths / year</t>
  </si>
  <si>
    <t>Output Avoided Adult Premature Mortality</t>
  </si>
  <si>
    <t>Avoided Premature Adult Deaths</t>
  </si>
  <si>
    <t>Avoided Premature Infant Deaths</t>
  </si>
  <si>
    <t>Output Avoided Infant Mortality</t>
  </si>
  <si>
    <t>days / year</t>
  </si>
  <si>
    <t>events / year</t>
  </si>
  <si>
    <t>Avoided Asthma Incidence</t>
  </si>
  <si>
    <t>cases / year</t>
  </si>
  <si>
    <t>Output Avoided Asthma Incidence</t>
  </si>
  <si>
    <t>admissions / year</t>
  </si>
  <si>
    <t>visits / year</t>
  </si>
  <si>
    <t>Avoided Hay Fever/Rhinitis Incidence</t>
  </si>
  <si>
    <t>Output Avoided Hay Fever and Rhinitis Incidence</t>
  </si>
  <si>
    <t>Avoided Lung Cancer Incidence</t>
  </si>
  <si>
    <t>Output Avoided Lung Cancer Incidence</t>
  </si>
  <si>
    <t>Avoided Stroke Incidence</t>
  </si>
  <si>
    <t>Output Avoided Stroke Incidence</t>
  </si>
  <si>
    <t>Avoided Out of Hospital Cardiac Arrest Incidence</t>
  </si>
  <si>
    <t>Output Avoided Out of Hospital Cardiac Arrest Incidence</t>
  </si>
  <si>
    <t>Avoided Lost Schooldays</t>
  </si>
  <si>
    <t>Output Avoided Lost Schooldays</t>
  </si>
  <si>
    <t>Output Avoided Respiratory and Cardiac ER Visits</t>
  </si>
  <si>
    <t>Avoided Respiratory and Cardiac ER Visits</t>
  </si>
  <si>
    <t>US Climate Action</t>
  </si>
  <si>
    <t>US_ClimateAmbition.cin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</si>
</sst>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4">
    <numFmt numFmtId="43" formatCode="_(* #,##0.00_);_(* \(#,##0.00\);_(* &quot;-&quot;??_);_(@_)"/>
    <numFmt numFmtId="164" formatCode="0.0%"/>
    <numFmt numFmtId="165" formatCode="0.0000000"/>
    <numFmt numFmtId="166" formatCode="0.000E+00"/>
    <numFmt numFmtId="167" formatCode="###0;###0"/>
    <numFmt numFmtId="168" formatCode="###0.0;###0.0"/>
    <numFmt numFmtId="169" formatCode="###0.00;###0.00"/>
    <numFmt numFmtId="170" formatCode="#,##0;#,##0"/>
    <numFmt numFmtId="171" formatCode="#,##0.0;#,##0.0"/>
    <numFmt numFmtId="172" formatCode="###0.000;###0.000"/>
    <numFmt numFmtId="173" formatCode="_-* #,##0.00_-;\-* #,##0.00_-;_-* &quot;-&quot;??_-;_-@_-"/>
    <numFmt numFmtId="174" formatCode="_-* #,##0.00\ _F_-;\-* #,##0.00\ _F_-;_-* &quot;-&quot;??\ _F_-;_-@_-"/>
    <numFmt numFmtId="175" formatCode="#,##0.0000"/>
    <numFmt numFmtId="176" formatCode="_(* #,##0_);_(* \(#,##0\);_(* &quot;-&quot;??_);_(@_)"/>
  </numFmts>
  <fonts count="123"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sz val="10"/>
      <name val="Times New Roman"/>
      <family val="1"/>
    </font>
    <font>
      <b/>
      <sz val="9"/>
      <name val="Times New Roman"/>
      <family val="1"/>
    </font>
    <font>
      <b/>
      <vertAlign val="subscript"/>
      <sz val="9"/>
      <name val="Times New Roman"/>
      <family val="1"/>
    </font>
    <font>
      <sz val="9"/>
      <name val="Times New Roman"/>
      <family val="1"/>
    </font>
    <font>
      <sz val="10"/>
      <name val="Arial"/>
      <family val="2"/>
    </font>
    <font>
      <sz val="12"/>
      <name val="Times New Roman"/>
      <family val="1"/>
    </font>
    <font>
      <b/>
      <vertAlign val="superscript"/>
      <sz val="9"/>
      <name val="Times New Roman"/>
      <family val="1"/>
    </font>
    <font>
      <sz val="9"/>
      <name val="Times New Roman"/>
      <family val="1"/>
    </font>
    <font>
      <b/>
      <sz val="9"/>
      <color indexed="8"/>
      <name val="Times New Roman"/>
      <family val="1"/>
    </font>
    <font>
      <b/>
      <i/>
      <sz val="9"/>
      <name val="Times New Roman"/>
      <family val="1"/>
    </font>
    <font>
      <b/>
      <vertAlign val="subscript"/>
      <sz val="12"/>
      <name val="Times New Roman"/>
      <family val="1"/>
    </font>
    <font>
      <b/>
      <strike/>
      <vertAlign val="superscript"/>
      <sz val="9"/>
      <color indexed="8"/>
      <name val="Times New Roman"/>
      <family val="1"/>
    </font>
    <font>
      <strike/>
      <sz val="9"/>
      <name val="Times New Roman"/>
      <family val="1"/>
    </font>
    <font>
      <b/>
      <vertAlign val="subscript"/>
      <sz val="11"/>
      <name val="Calibri"/>
      <family val="2"/>
      <scheme val="minor"/>
    </font>
    <font>
      <b/>
      <sz val="12"/>
      <name val="Arial Narrow"/>
      <family val="2"/>
    </font>
    <font>
      <b/>
      <sz val="12"/>
      <color rgb="FF18305C"/>
      <name val="Arial Narrow"/>
      <family val="2"/>
    </font>
    <font>
      <b/>
      <sz val="8"/>
      <color rgb="FF18305C"/>
      <name val="Arial Narrow"/>
      <family val="2"/>
    </font>
    <font>
      <b/>
      <sz val="8"/>
      <color rgb="FF18305C"/>
      <name val="Calibri"/>
      <family val="2"/>
    </font>
    <font>
      <sz val="8"/>
      <color rgb="FF231F20"/>
      <name val="Calibri"/>
      <family val="2"/>
    </font>
    <font>
      <sz val="5"/>
      <color rgb="FF231F20"/>
      <name val="Calibri"/>
      <family val="2"/>
    </font>
    <font>
      <b/>
      <sz val="8"/>
      <name val="Arial Narrow"/>
      <family val="2"/>
    </font>
    <font>
      <b/>
      <sz val="8"/>
      <color rgb="FF231F20"/>
      <name val="Arial Narrow"/>
      <family val="2"/>
    </font>
    <font>
      <sz val="8"/>
      <name val="Calibri"/>
      <family val="2"/>
    </font>
    <font>
      <b/>
      <sz val="8"/>
      <color rgb="FF231F20"/>
      <name val="Calibri"/>
      <family val="2"/>
    </font>
    <font>
      <sz val="7"/>
      <name val="Calibri"/>
      <family val="2"/>
    </font>
    <font>
      <sz val="7"/>
      <color rgb="FF231F20"/>
      <name val="Calibri"/>
      <family val="2"/>
    </font>
    <font>
      <sz val="4"/>
      <color rgb="FF231F20"/>
      <name val="Calibri"/>
      <family val="2"/>
    </font>
    <font>
      <b/>
      <sz val="7"/>
      <color rgb="FF231F20"/>
      <name val="Arial Narrow"/>
      <family val="2"/>
    </font>
    <font>
      <b/>
      <sz val="7"/>
      <name val="Arial Narrow"/>
      <family val="2"/>
    </font>
    <font>
      <b/>
      <sz val="7"/>
      <color rgb="FF231F20"/>
      <name val="Calibri"/>
      <family val="2"/>
    </font>
    <font>
      <b/>
      <sz val="7"/>
      <name val="Calibri"/>
      <family val="2"/>
    </font>
    <font>
      <sz val="14"/>
      <color theme="1"/>
      <name val="Roboto"/>
      <family val="2"/>
    </font>
    <font>
      <b/>
      <sz val="11"/>
      <color rgb="FF740000"/>
      <name val="Calibri"/>
      <family val="2"/>
      <scheme val="minor"/>
    </font>
    <font>
      <b/>
      <i/>
      <sz val="11"/>
      <color theme="1"/>
      <name val="Calibri"/>
      <family val="2"/>
      <scheme val="minor"/>
    </font>
    <font>
      <b/>
      <vertAlign val="superscript"/>
      <sz val="9"/>
      <color indexed="8"/>
      <name val="Times New Roman"/>
      <family val="1"/>
    </font>
    <font>
      <b/>
      <i/>
      <sz val="9"/>
      <color indexed="8"/>
      <name val="Times New Roman"/>
      <family val="1"/>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i/>
      <sz val="9"/>
      <name val="Times New Roman"/>
      <family val="1"/>
    </font>
    <font>
      <vertAlign val="subscript"/>
      <sz val="9"/>
      <name val="Times New Roman"/>
      <family val="1"/>
    </font>
    <font>
      <vertAlign val="superscript"/>
      <sz val="9"/>
      <name val="Times New Roman"/>
      <family val="1"/>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ont>
  </fonts>
  <fills count="103">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9"/>
        <bgColor indexed="64"/>
      </patternFill>
    </fill>
    <fill>
      <patternFill patternType="solid">
        <fgColor indexed="42"/>
        <bgColor indexed="64"/>
      </patternFill>
    </fill>
    <fill>
      <patternFill patternType="solid">
        <fgColor rgb="FFCCFFCC"/>
      </patternFill>
    </fill>
    <fill>
      <patternFill patternType="solid">
        <fgColor rgb="FFFFFFFF"/>
      </patternFill>
    </fill>
    <fill>
      <patternFill patternType="solid">
        <fgColor rgb="FF969696"/>
      </patternFill>
    </fill>
    <fill>
      <patternFill patternType="solid">
        <fgColor theme="3" tint="0.799981688894314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theme="0"/>
        <bgColor indexed="64"/>
      </patternFill>
    </fill>
    <fill>
      <patternFill patternType="solid">
        <fgColor rgb="FFD2E8F0"/>
      </patternFill>
    </fill>
    <fill>
      <patternFill patternType="solid">
        <fgColor rgb="FFFFF4E0"/>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rgb="FFD8B5FF"/>
        <bgColor indexed="64"/>
      </patternFill>
    </fill>
  </fills>
  <borders count="104">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medium">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diagonal/>
    </border>
    <border>
      <left style="thin">
        <color indexed="64"/>
      </left>
      <right style="thin">
        <color indexed="64"/>
      </right>
      <top style="double">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231F20"/>
      </left>
      <right style="thin">
        <color rgb="FF231F20"/>
      </right>
      <top style="thin">
        <color rgb="FF231F20"/>
      </top>
      <bottom style="thin">
        <color rgb="FF231F20"/>
      </bottom>
      <diagonal/>
    </border>
    <border>
      <left style="thin">
        <color rgb="FF231F20"/>
      </left>
      <right style="thin">
        <color rgb="FF231F20"/>
      </right>
      <top style="thin">
        <color rgb="FF231F20"/>
      </top>
      <bottom/>
      <diagonal/>
    </border>
    <border>
      <left style="thin">
        <color rgb="FF231F20"/>
      </left>
      <right style="thin">
        <color rgb="FF231F20"/>
      </right>
      <top/>
      <bottom/>
      <diagonal/>
    </border>
    <border>
      <left style="thin">
        <color rgb="FF231F20"/>
      </left>
      <right style="thin">
        <color rgb="FF231F20"/>
      </right>
      <top/>
      <bottom style="thin">
        <color rgb="FF231F20"/>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style="thin">
        <color indexed="64"/>
      </top>
      <bottom/>
      <diagonal/>
    </border>
  </borders>
  <cellStyleXfs count="4126">
    <xf numFmtId="0" fontId="0" fillId="0" borderId="0"/>
    <xf numFmtId="9" fontId="15" fillId="0" borderId="0" applyFont="0" applyFill="0" applyBorder="0" applyAlignment="0" applyProtection="0"/>
    <xf numFmtId="0" fontId="16" fillId="0" borderId="0" applyNumberFormat="0" applyFill="0" applyBorder="0" applyAlignment="0" applyProtection="0"/>
    <xf numFmtId="0" fontId="20" fillId="0" borderId="0"/>
    <xf numFmtId="0" fontId="21" fillId="0" borderId="2" applyNumberFormat="0" applyProtection="0">
      <alignment wrapText="1"/>
    </xf>
    <xf numFmtId="0" fontId="20" fillId="0" borderId="3" applyNumberFormat="0" applyFont="0" applyProtection="0">
      <alignment wrapText="1"/>
    </xf>
    <xf numFmtId="43" fontId="15" fillId="0" borderId="0" applyFont="0" applyFill="0" applyBorder="0" applyAlignment="0" applyProtection="0"/>
    <xf numFmtId="0" fontId="28" fillId="0" borderId="0" applyNumberFormat="0" applyFill="0" applyBorder="0" applyAlignment="0" applyProtection="0"/>
    <xf numFmtId="0" fontId="29" fillId="0" borderId="0" applyNumberFormat="0">
      <alignment horizontal="right"/>
    </xf>
    <xf numFmtId="0" fontId="31" fillId="0" borderId="0" applyNumberFormat="0" applyFill="0" applyBorder="0" applyProtection="0">
      <alignment horizontal="left" vertical="center"/>
    </xf>
    <xf numFmtId="0" fontId="34" fillId="0" borderId="0" applyNumberFormat="0" applyFont="0" applyFill="0" applyBorder="0" applyProtection="0">
      <alignment horizontal="left" vertical="center" indent="2"/>
    </xf>
    <xf numFmtId="0" fontId="34" fillId="0" borderId="0" applyNumberFormat="0" applyFont="0" applyFill="0" applyBorder="0" applyProtection="0">
      <alignment horizontal="left" vertical="center" indent="5"/>
    </xf>
    <xf numFmtId="0" fontId="33" fillId="9" borderId="0" applyBorder="0">
      <alignment horizontal="right" vertical="center"/>
    </xf>
    <xf numFmtId="0" fontId="33" fillId="0" borderId="0"/>
    <xf numFmtId="0" fontId="34" fillId="16" borderId="0" applyNumberFormat="0" applyFont="0" applyBorder="0" applyAlignment="0" applyProtection="0"/>
    <xf numFmtId="0" fontId="30" fillId="0" borderId="0"/>
    <xf numFmtId="0" fontId="38" fillId="9" borderId="29">
      <alignment horizontal="right" vertical="center"/>
    </xf>
    <xf numFmtId="0" fontId="34" fillId="0" borderId="26"/>
    <xf numFmtId="0" fontId="33" fillId="0" borderId="51">
      <alignment horizontal="left" vertical="center" wrapText="1" indent="2"/>
    </xf>
    <xf numFmtId="0" fontId="61" fillId="0" borderId="0"/>
    <xf numFmtId="0" fontId="10" fillId="0" borderId="0"/>
    <xf numFmtId="0" fontId="66" fillId="7" borderId="56" applyNumberFormat="0" applyAlignment="0" applyProtection="0"/>
    <xf numFmtId="0" fontId="10" fillId="48" borderId="0" applyNumberFormat="0" applyBorder="0" applyAlignment="0" applyProtection="0"/>
    <xf numFmtId="0" fontId="29" fillId="14" borderId="91">
      <alignment horizontal="right" vertical="center"/>
    </xf>
    <xf numFmtId="0" fontId="34" fillId="0" borderId="0"/>
    <xf numFmtId="0" fontId="33" fillId="9" borderId="0" applyBorder="0">
      <alignment horizontal="right" vertical="center"/>
    </xf>
    <xf numFmtId="0" fontId="33" fillId="9" borderId="59">
      <alignment horizontal="right" vertical="center"/>
    </xf>
    <xf numFmtId="0" fontId="29" fillId="14" borderId="90">
      <alignment horizontal="right" vertical="center"/>
    </xf>
    <xf numFmtId="0" fontId="33" fillId="0" borderId="93">
      <alignment horizontal="left" vertical="center" wrapText="1" indent="2"/>
    </xf>
    <xf numFmtId="0" fontId="33" fillId="0" borderId="0" applyBorder="0">
      <alignment horizontal="right" vertical="center"/>
    </xf>
    <xf numFmtId="0" fontId="29" fillId="14" borderId="91">
      <alignment horizontal="right" vertical="center"/>
    </xf>
    <xf numFmtId="0" fontId="83" fillId="86" borderId="87" applyNumberFormat="0" applyAlignment="0" applyProtection="0"/>
    <xf numFmtId="4" fontId="29" fillId="14" borderId="92">
      <alignment horizontal="right" vertical="center"/>
    </xf>
    <xf numFmtId="0" fontId="33" fillId="0" borderId="29" applyNumberFormat="0" applyFill="0" applyAlignment="0" applyProtection="0"/>
    <xf numFmtId="0" fontId="29" fillId="0" borderId="65">
      <alignment horizontal="left" vertical="top" wrapText="1"/>
    </xf>
    <xf numFmtId="0" fontId="29" fillId="14" borderId="29">
      <alignment horizontal="right" vertical="center"/>
    </xf>
    <xf numFmtId="0" fontId="29" fillId="14" borderId="29">
      <alignment horizontal="right" vertical="center"/>
    </xf>
    <xf numFmtId="0" fontId="33" fillId="0" borderId="98">
      <alignment horizontal="right" vertical="center"/>
    </xf>
    <xf numFmtId="0" fontId="29" fillId="14" borderId="62">
      <alignment horizontal="right" vertical="center"/>
    </xf>
    <xf numFmtId="0" fontId="33" fillId="0" borderId="29">
      <alignment horizontal="right" vertical="center"/>
    </xf>
    <xf numFmtId="0" fontId="102" fillId="0" borderId="88" applyNumberFormat="0" applyFill="0" applyAlignment="0" applyProtection="0"/>
    <xf numFmtId="0" fontId="73" fillId="9" borderId="29">
      <alignment horizontal="right" vertical="center"/>
    </xf>
    <xf numFmtId="0" fontId="33" fillId="16" borderId="29"/>
    <xf numFmtId="0" fontId="34" fillId="89" borderId="89" applyNumberFormat="0" applyFont="0" applyAlignment="0" applyProtection="0"/>
    <xf numFmtId="0" fontId="29" fillId="14" borderId="90">
      <alignment horizontal="right" vertical="center"/>
    </xf>
    <xf numFmtId="0" fontId="29" fillId="9" borderId="29">
      <alignment horizontal="right" vertical="center"/>
    </xf>
    <xf numFmtId="0" fontId="29" fillId="9" borderId="60">
      <alignment horizontal="right" vertical="center"/>
    </xf>
    <xf numFmtId="0" fontId="33" fillId="0" borderId="60">
      <alignment horizontal="right" vertical="center"/>
    </xf>
    <xf numFmtId="4" fontId="34" fillId="0" borderId="0"/>
    <xf numFmtId="0" fontId="29" fillId="14" borderId="63">
      <alignment horizontal="right" vertical="center"/>
    </xf>
    <xf numFmtId="0" fontId="29" fillId="14" borderId="60">
      <alignment horizontal="right" vertical="center"/>
    </xf>
    <xf numFmtId="0" fontId="29" fillId="14" borderId="61">
      <alignment horizontal="right" vertical="center"/>
    </xf>
    <xf numFmtId="4" fontId="29" fillId="14" borderId="62">
      <alignment horizontal="right" vertical="center"/>
    </xf>
    <xf numFmtId="0" fontId="33" fillId="0" borderId="0"/>
    <xf numFmtId="0" fontId="33" fillId="67" borderId="29">
      <alignment horizontal="right" vertical="center"/>
    </xf>
    <xf numFmtId="0" fontId="33" fillId="67" borderId="0" applyBorder="0">
      <alignment horizontal="right" vertical="center"/>
    </xf>
    <xf numFmtId="0" fontId="34" fillId="0" borderId="0"/>
    <xf numFmtId="0" fontId="34" fillId="66" borderId="29"/>
    <xf numFmtId="4" fontId="34" fillId="0" borderId="0"/>
    <xf numFmtId="4" fontId="33" fillId="0" borderId="29" applyFill="0" applyBorder="0" applyProtection="0">
      <alignment horizontal="right" vertical="center"/>
    </xf>
    <xf numFmtId="0" fontId="76" fillId="0" borderId="0" applyNumberFormat="0" applyFill="0" applyBorder="0" applyAlignment="0" applyProtection="0"/>
    <xf numFmtId="4" fontId="34" fillId="0" borderId="0"/>
    <xf numFmtId="4" fontId="34" fillId="0" borderId="0"/>
    <xf numFmtId="0" fontId="10" fillId="0" borderId="0"/>
    <xf numFmtId="4" fontId="73" fillId="9" borderId="90">
      <alignment horizontal="right" vertical="center"/>
    </xf>
    <xf numFmtId="0" fontId="33" fillId="16" borderId="29"/>
    <xf numFmtId="0" fontId="29" fillId="14" borderId="62">
      <alignment horizontal="right" vertical="center"/>
    </xf>
    <xf numFmtId="0" fontId="33" fillId="0" borderId="98" applyNumberFormat="0" applyFill="0" applyAlignment="0" applyProtection="0"/>
    <xf numFmtId="4" fontId="33" fillId="16" borderId="90"/>
    <xf numFmtId="0" fontId="95" fillId="73" borderId="87" applyNumberFormat="0" applyAlignment="0" applyProtection="0"/>
    <xf numFmtId="0" fontId="102" fillId="0" borderId="88" applyNumberFormat="0" applyFill="0" applyAlignment="0" applyProtection="0"/>
    <xf numFmtId="0" fontId="73" fillId="9" borderId="90">
      <alignment horizontal="right" vertical="center"/>
    </xf>
    <xf numFmtId="0" fontId="67" fillId="46" borderId="57" applyNumberFormat="0" applyAlignment="0" applyProtection="0"/>
    <xf numFmtId="0" fontId="68" fillId="46" borderId="56" applyNumberFormat="0" applyAlignment="0" applyProtection="0"/>
    <xf numFmtId="0" fontId="87" fillId="0" borderId="88" applyNumberFormat="0" applyFill="0" applyAlignment="0" applyProtection="0"/>
    <xf numFmtId="0" fontId="77" fillId="89" borderId="89" applyNumberFormat="0" applyFont="0" applyAlignment="0" applyProtection="0"/>
    <xf numFmtId="0" fontId="69" fillId="0" borderId="0" applyNumberFormat="0" applyFill="0" applyBorder="0" applyAlignment="0" applyProtection="0"/>
    <xf numFmtId="0" fontId="10" fillId="50" borderId="0" applyNumberFormat="0" applyBorder="0" applyAlignment="0" applyProtection="0"/>
    <xf numFmtId="0" fontId="70" fillId="0" borderId="0" applyNumberFormat="0" applyFill="0" applyBorder="0" applyAlignment="0" applyProtection="0"/>
    <xf numFmtId="0" fontId="12" fillId="0" borderId="58" applyNumberFormat="0" applyFill="0" applyAlignment="0" applyProtection="0"/>
    <xf numFmtId="0" fontId="10" fillId="60" borderId="0" applyNumberFormat="0" applyBorder="0" applyAlignment="0" applyProtection="0"/>
    <xf numFmtId="0" fontId="10" fillId="47" borderId="0" applyNumberFormat="0" applyBorder="0" applyAlignment="0" applyProtection="0"/>
    <xf numFmtId="0" fontId="10" fillId="48" borderId="0" applyNumberFormat="0" applyBorder="0" applyAlignment="0" applyProtection="0"/>
    <xf numFmtId="0" fontId="71" fillId="49" borderId="0" applyNumberFormat="0" applyBorder="0" applyAlignment="0" applyProtection="0"/>
    <xf numFmtId="0" fontId="83" fillId="86" borderId="95" applyNumberFormat="0" applyAlignment="0" applyProtection="0"/>
    <xf numFmtId="0" fontId="10" fillId="50" borderId="0" applyNumberFormat="0" applyBorder="0" applyAlignment="0" applyProtection="0"/>
    <xf numFmtId="0" fontId="10" fillId="51" borderId="0" applyNumberFormat="0" applyBorder="0" applyAlignment="0" applyProtection="0"/>
    <xf numFmtId="0" fontId="71" fillId="52" borderId="0" applyNumberFormat="0" applyBorder="0" applyAlignment="0" applyProtection="0"/>
    <xf numFmtId="49" fontId="31" fillId="0" borderId="90" applyNumberFormat="0" applyFill="0" applyBorder="0" applyProtection="0">
      <alignment horizontal="left" vertical="center"/>
    </xf>
    <xf numFmtId="0" fontId="10" fillId="53" borderId="0" applyNumberFormat="0" applyBorder="0" applyAlignment="0" applyProtection="0"/>
    <xf numFmtId="0" fontId="10" fillId="54" borderId="0" applyNumberFormat="0" applyBorder="0" applyAlignment="0" applyProtection="0"/>
    <xf numFmtId="0" fontId="71" fillId="55" borderId="0" applyNumberFormat="0" applyBorder="0" applyAlignment="0" applyProtection="0"/>
    <xf numFmtId="0" fontId="102" fillId="0" borderId="88" applyNumberFormat="0" applyFill="0" applyAlignment="0" applyProtection="0"/>
    <xf numFmtId="0" fontId="10" fillId="56" borderId="0" applyNumberFormat="0" applyBorder="0" applyAlignment="0" applyProtection="0"/>
    <xf numFmtId="0" fontId="10" fillId="57" borderId="0" applyNumberFormat="0" applyBorder="0" applyAlignment="0" applyProtection="0"/>
    <xf numFmtId="0" fontId="71" fillId="58" borderId="0" applyNumberFormat="0" applyBorder="0" applyAlignment="0" applyProtection="0"/>
    <xf numFmtId="0" fontId="95" fillId="73" borderId="87" applyNumberFormat="0" applyAlignment="0" applyProtection="0"/>
    <xf numFmtId="0" fontId="10" fillId="59" borderId="0" applyNumberFormat="0" applyBorder="0" applyAlignment="0" applyProtection="0"/>
    <xf numFmtId="0" fontId="10" fillId="60" borderId="0" applyNumberFormat="0" applyBorder="0" applyAlignment="0" applyProtection="0"/>
    <xf numFmtId="0" fontId="71" fillId="61" borderId="0" applyNumberFormat="0" applyBorder="0" applyAlignment="0" applyProtection="0"/>
    <xf numFmtId="49" fontId="33" fillId="0" borderId="90" applyNumberFormat="0" applyFont="0" applyFill="0" applyBorder="0" applyProtection="0">
      <alignment horizontal="left" vertical="center" indent="2"/>
    </xf>
    <xf numFmtId="0" fontId="10" fillId="62" borderId="0" applyNumberFormat="0" applyBorder="0" applyAlignment="0" applyProtection="0"/>
    <xf numFmtId="0" fontId="10" fillId="63" borderId="0" applyNumberFormat="0" applyBorder="0" applyAlignment="0" applyProtection="0"/>
    <xf numFmtId="0" fontId="71" fillId="64" borderId="0" applyNumberFormat="0" applyBorder="0" applyAlignment="0" applyProtection="0"/>
    <xf numFmtId="0" fontId="33" fillId="0" borderId="29" applyNumberFormat="0" applyFill="0" applyAlignment="0" applyProtection="0"/>
    <xf numFmtId="0" fontId="29" fillId="14" borderId="29">
      <alignment horizontal="right" vertical="center"/>
    </xf>
    <xf numFmtId="0" fontId="29" fillId="14" borderId="29">
      <alignment horizontal="right" vertical="center"/>
    </xf>
    <xf numFmtId="0" fontId="33" fillId="0" borderId="51">
      <alignment horizontal="left" vertical="center" wrapText="1" indent="2"/>
    </xf>
    <xf numFmtId="0" fontId="29" fillId="14" borderId="62">
      <alignment horizontal="right" vertical="center"/>
    </xf>
    <xf numFmtId="0" fontId="33" fillId="0" borderId="29">
      <alignment horizontal="right" vertical="center"/>
    </xf>
    <xf numFmtId="0" fontId="73" fillId="9" borderId="29">
      <alignment horizontal="right" vertical="center"/>
    </xf>
    <xf numFmtId="0" fontId="33" fillId="16" borderId="29"/>
    <xf numFmtId="0" fontId="29" fillId="9" borderId="29">
      <alignment horizontal="right" vertical="center"/>
    </xf>
    <xf numFmtId="0" fontId="29" fillId="14" borderId="61">
      <alignment horizontal="right" vertical="center"/>
    </xf>
    <xf numFmtId="0" fontId="75" fillId="0" borderId="0" applyNumberFormat="0" applyFill="0" applyBorder="0" applyAlignment="0" applyProtection="0"/>
    <xf numFmtId="0" fontId="77" fillId="68" borderId="0" applyNumberFormat="0" applyBorder="0" applyAlignment="0" applyProtection="0"/>
    <xf numFmtId="0" fontId="77" fillId="69" borderId="0" applyNumberFormat="0" applyBorder="0" applyAlignment="0" applyProtection="0"/>
    <xf numFmtId="0" fontId="77" fillId="70" borderId="0" applyNumberFormat="0" applyBorder="0" applyAlignment="0" applyProtection="0"/>
    <xf numFmtId="0" fontId="77" fillId="71" borderId="0" applyNumberFormat="0" applyBorder="0" applyAlignment="0" applyProtection="0"/>
    <xf numFmtId="0" fontId="77" fillId="72" borderId="0" applyNumberFormat="0" applyBorder="0" applyAlignment="0" applyProtection="0"/>
    <xf numFmtId="0" fontId="77" fillId="73" borderId="0" applyNumberFormat="0" applyBorder="0" applyAlignment="0" applyProtection="0"/>
    <xf numFmtId="0" fontId="34" fillId="0" borderId="0" applyNumberFormat="0" applyFont="0" applyFill="0" applyBorder="0" applyProtection="0">
      <alignment horizontal="left" vertical="center" indent="2"/>
    </xf>
    <xf numFmtId="0" fontId="34" fillId="0" borderId="0" applyNumberFormat="0" applyFont="0" applyFill="0" applyBorder="0" applyProtection="0">
      <alignment horizontal="left" vertical="center" indent="2"/>
    </xf>
    <xf numFmtId="49" fontId="33" fillId="0" borderId="29" applyNumberFormat="0" applyFont="0" applyFill="0" applyBorder="0" applyProtection="0">
      <alignment horizontal="left" vertical="center" indent="2"/>
    </xf>
    <xf numFmtId="0" fontId="77" fillId="74" borderId="0" applyNumberFormat="0" applyBorder="0" applyAlignment="0" applyProtection="0"/>
    <xf numFmtId="0" fontId="77" fillId="75" borderId="0" applyNumberFormat="0" applyBorder="0" applyAlignment="0" applyProtection="0"/>
    <xf numFmtId="0" fontId="77" fillId="76" borderId="0" applyNumberFormat="0" applyBorder="0" applyAlignment="0" applyProtection="0"/>
    <xf numFmtId="0" fontId="77" fillId="71" borderId="0" applyNumberFormat="0" applyBorder="0" applyAlignment="0" applyProtection="0"/>
    <xf numFmtId="0" fontId="77" fillId="74" borderId="0" applyNumberFormat="0" applyBorder="0" applyAlignment="0" applyProtection="0"/>
    <xf numFmtId="0" fontId="77" fillId="77" borderId="0" applyNumberFormat="0" applyBorder="0" applyAlignment="0" applyProtection="0"/>
    <xf numFmtId="0" fontId="34" fillId="0" borderId="0" applyNumberFormat="0" applyFont="0" applyFill="0" applyBorder="0" applyProtection="0">
      <alignment horizontal="left" vertical="center" indent="5"/>
    </xf>
    <xf numFmtId="0" fontId="34" fillId="0" borderId="0" applyNumberFormat="0" applyFont="0" applyFill="0" applyBorder="0" applyProtection="0">
      <alignment horizontal="left" vertical="center" indent="5"/>
    </xf>
    <xf numFmtId="49" fontId="33" fillId="0" borderId="61" applyNumberFormat="0" applyFont="0" applyFill="0" applyBorder="0" applyProtection="0">
      <alignment horizontal="left" vertical="center" indent="5"/>
    </xf>
    <xf numFmtId="0" fontId="79" fillId="78" borderId="0" applyNumberFormat="0" applyBorder="0" applyAlignment="0" applyProtection="0"/>
    <xf numFmtId="0" fontId="79" fillId="75" borderId="0" applyNumberFormat="0" applyBorder="0" applyAlignment="0" applyProtection="0"/>
    <xf numFmtId="0" fontId="79" fillId="76" borderId="0" applyNumberFormat="0" applyBorder="0" applyAlignment="0" applyProtection="0"/>
    <xf numFmtId="0" fontId="79" fillId="79" borderId="0" applyNumberFormat="0" applyBorder="0" applyAlignment="0" applyProtection="0"/>
    <xf numFmtId="0" fontId="79" fillId="80" borderId="0" applyNumberFormat="0" applyBorder="0" applyAlignment="0" applyProtection="0"/>
    <xf numFmtId="0" fontId="79" fillId="81" borderId="0" applyNumberFormat="0" applyBorder="0" applyAlignment="0" applyProtection="0"/>
    <xf numFmtId="0" fontId="79" fillId="82" borderId="0" applyNumberFormat="0" applyBorder="0" applyAlignment="0" applyProtection="0"/>
    <xf numFmtId="0" fontId="79" fillId="83" borderId="0" applyNumberFormat="0" applyBorder="0" applyAlignment="0" applyProtection="0"/>
    <xf numFmtId="0" fontId="79" fillId="84" borderId="0" applyNumberFormat="0" applyBorder="0" applyAlignment="0" applyProtection="0"/>
    <xf numFmtId="0" fontId="79" fillId="79" borderId="0" applyNumberFormat="0" applyBorder="0" applyAlignment="0" applyProtection="0"/>
    <xf numFmtId="0" fontId="79" fillId="80" borderId="0" applyNumberFormat="0" applyBorder="0" applyAlignment="0" applyProtection="0"/>
    <xf numFmtId="0" fontId="79" fillId="85" borderId="0" applyNumberFormat="0" applyBorder="0" applyAlignment="0" applyProtection="0"/>
    <xf numFmtId="0" fontId="31" fillId="67" borderId="0" applyBorder="0" applyAlignment="0"/>
    <xf numFmtId="4" fontId="31" fillId="67" borderId="0" applyBorder="0" applyAlignment="0"/>
    <xf numFmtId="4" fontId="33" fillId="67" borderId="0" applyBorder="0">
      <alignment horizontal="right" vertical="center"/>
    </xf>
    <xf numFmtId="4" fontId="33" fillId="9" borderId="0" applyBorder="0">
      <alignment horizontal="right" vertical="center"/>
    </xf>
    <xf numFmtId="4" fontId="33" fillId="9" borderId="0" applyBorder="0">
      <alignment horizontal="right" vertical="center"/>
    </xf>
    <xf numFmtId="4" fontId="29" fillId="9" borderId="29">
      <alignment horizontal="right" vertical="center"/>
    </xf>
    <xf numFmtId="4" fontId="73" fillId="9" borderId="29">
      <alignment horizontal="right" vertical="center"/>
    </xf>
    <xf numFmtId="4" fontId="29" fillId="14" borderId="29">
      <alignment horizontal="right" vertical="center"/>
    </xf>
    <xf numFmtId="4" fontId="29" fillId="14" borderId="29">
      <alignment horizontal="right" vertical="center"/>
    </xf>
    <xf numFmtId="4" fontId="29" fillId="14" borderId="61">
      <alignment horizontal="right" vertical="center"/>
    </xf>
    <xf numFmtId="4" fontId="29" fillId="14" borderId="62">
      <alignment horizontal="right" vertical="center"/>
    </xf>
    <xf numFmtId="0" fontId="78" fillId="82" borderId="0" applyNumberFormat="0" applyBorder="0" applyAlignment="0" applyProtection="0"/>
    <xf numFmtId="0" fontId="78" fillId="83" borderId="0" applyNumberFormat="0" applyBorder="0" applyAlignment="0" applyProtection="0"/>
    <xf numFmtId="0" fontId="78" fillId="84" borderId="0" applyNumberFormat="0" applyBorder="0" applyAlignment="0" applyProtection="0"/>
    <xf numFmtId="0" fontId="78" fillId="79" borderId="0" applyNumberFormat="0" applyBorder="0" applyAlignment="0" applyProtection="0"/>
    <xf numFmtId="0" fontId="78" fillId="80" borderId="0" applyNumberFormat="0" applyBorder="0" applyAlignment="0" applyProtection="0"/>
    <xf numFmtId="0" fontId="78" fillId="85" borderId="0" applyNumberFormat="0" applyBorder="0" applyAlignment="0" applyProtection="0"/>
    <xf numFmtId="0" fontId="81" fillId="69" borderId="0" applyNumberFormat="0" applyBorder="0" applyAlignment="0" applyProtection="0"/>
    <xf numFmtId="4" fontId="31" fillId="0" borderId="39" applyFill="0" applyBorder="0" applyProtection="0">
      <alignment horizontal="right" vertical="center"/>
    </xf>
    <xf numFmtId="0" fontId="83" fillId="86" borderId="67" applyNumberFormat="0" applyAlignment="0" applyProtection="0"/>
    <xf numFmtId="0" fontId="84" fillId="87" borderId="68" applyNumberFormat="0" applyAlignment="0" applyProtection="0"/>
    <xf numFmtId="173" fontId="74" fillId="0" borderId="0" applyFont="0" applyFill="0" applyBorder="0" applyAlignment="0" applyProtection="0"/>
    <xf numFmtId="174" fontId="85" fillId="0" borderId="0" applyFont="0" applyFill="0" applyBorder="0" applyAlignment="0" applyProtection="0"/>
    <xf numFmtId="173" fontId="74" fillId="0" borderId="0" applyFont="0" applyFill="0" applyBorder="0" applyAlignment="0" applyProtection="0"/>
    <xf numFmtId="0" fontId="33" fillId="14" borderId="51">
      <alignment horizontal="left" vertical="center" wrapText="1" indent="2"/>
    </xf>
    <xf numFmtId="0" fontId="33" fillId="9" borderId="61">
      <alignment horizontal="left" vertical="center"/>
    </xf>
    <xf numFmtId="0" fontId="89" fillId="0" borderId="0" applyNumberFormat="0" applyFill="0" applyBorder="0" applyAlignment="0" applyProtection="0"/>
    <xf numFmtId="0" fontId="90" fillId="70" borderId="0" applyNumberFormat="0" applyBorder="0" applyAlignment="0" applyProtection="0"/>
    <xf numFmtId="0" fontId="91" fillId="70" borderId="0" applyNumberFormat="0" applyBorder="0" applyAlignment="0" applyProtection="0"/>
    <xf numFmtId="0" fontId="92" fillId="0" borderId="70" applyNumberFormat="0" applyFill="0" applyAlignment="0" applyProtection="0"/>
    <xf numFmtId="0" fontId="93" fillId="0" borderId="71" applyNumberFormat="0" applyFill="0" applyAlignment="0" applyProtection="0"/>
    <xf numFmtId="0" fontId="94" fillId="0" borderId="72" applyNumberFormat="0" applyFill="0" applyAlignment="0" applyProtection="0"/>
    <xf numFmtId="0" fontId="94" fillId="0" borderId="0" applyNumberFormat="0" applyFill="0" applyBorder="0" applyAlignment="0" applyProtection="0"/>
    <xf numFmtId="0" fontId="95" fillId="73" borderId="67" applyNumberFormat="0" applyAlignment="0" applyProtection="0"/>
    <xf numFmtId="4" fontId="33" fillId="0" borderId="0" applyBorder="0">
      <alignment horizontal="right" vertical="center"/>
    </xf>
    <xf numFmtId="0" fontId="33" fillId="0" borderId="64">
      <alignment horizontal="right" vertical="center"/>
    </xf>
    <xf numFmtId="4" fontId="33" fillId="0" borderId="29">
      <alignment horizontal="right" vertical="center"/>
    </xf>
    <xf numFmtId="1" fontId="72" fillId="9" borderId="0" applyBorder="0">
      <alignment horizontal="right" vertical="center"/>
    </xf>
    <xf numFmtId="0" fontId="96" fillId="0" borderId="73" applyNumberFormat="0" applyFill="0" applyAlignment="0" applyProtection="0"/>
    <xf numFmtId="0" fontId="97" fillId="88" borderId="0" applyNumberFormat="0" applyBorder="0" applyAlignment="0" applyProtection="0"/>
    <xf numFmtId="0" fontId="34" fillId="0" borderId="0"/>
    <xf numFmtId="0" fontId="34" fillId="0" borderId="0"/>
    <xf numFmtId="0" fontId="34" fillId="0" borderId="0"/>
    <xf numFmtId="0" fontId="34" fillId="0" borderId="0"/>
    <xf numFmtId="0" fontId="85" fillId="0" borderId="0"/>
    <xf numFmtId="4" fontId="98" fillId="0" borderId="0"/>
    <xf numFmtId="0" fontId="34" fillId="0" borderId="0"/>
    <xf numFmtId="0" fontId="34" fillId="0" borderId="0"/>
    <xf numFmtId="0" fontId="34" fillId="0" borderId="0"/>
    <xf numFmtId="0" fontId="34" fillId="0" borderId="0"/>
    <xf numFmtId="0" fontId="10" fillId="0" borderId="0"/>
    <xf numFmtId="4" fontId="33" fillId="0" borderId="0" applyFill="0" applyBorder="0" applyProtection="0">
      <alignment horizontal="right" vertical="center"/>
    </xf>
    <xf numFmtId="4" fontId="33" fillId="0" borderId="0" applyFill="0" applyBorder="0" applyProtection="0">
      <alignment horizontal="right" vertical="center"/>
    </xf>
    <xf numFmtId="4" fontId="33" fillId="0" borderId="29" applyFill="0" applyBorder="0" applyProtection="0">
      <alignment horizontal="right" vertical="center"/>
    </xf>
    <xf numFmtId="0" fontId="31" fillId="0" borderId="0" applyNumberFormat="0" applyFill="0" applyBorder="0" applyProtection="0">
      <alignment horizontal="left" vertical="center"/>
    </xf>
    <xf numFmtId="49" fontId="31" fillId="0" borderId="29" applyNumberFormat="0" applyFill="0" applyBorder="0" applyProtection="0">
      <alignment horizontal="left" vertical="center"/>
    </xf>
    <xf numFmtId="0" fontId="34" fillId="16" borderId="0" applyNumberFormat="0" applyFont="0" applyBorder="0" applyAlignment="0" applyProtection="0"/>
    <xf numFmtId="4" fontId="34" fillId="16" borderId="0" applyNumberFormat="0" applyFont="0" applyBorder="0" applyAlignment="0" applyProtection="0"/>
    <xf numFmtId="4" fontId="34" fillId="16" borderId="0" applyNumberFormat="0" applyFont="0" applyBorder="0" applyAlignment="0" applyProtection="0"/>
    <xf numFmtId="0" fontId="34" fillId="16" borderId="0" applyNumberFormat="0" applyFont="0" applyBorder="0" applyAlignment="0" applyProtection="0"/>
    <xf numFmtId="0" fontId="34" fillId="16" borderId="0" applyNumberFormat="0" applyFont="0" applyBorder="0" applyAlignment="0" applyProtection="0"/>
    <xf numFmtId="0" fontId="85" fillId="65" borderId="0" applyNumberFormat="0" applyFont="0" applyBorder="0" applyAlignment="0" applyProtection="0"/>
    <xf numFmtId="0" fontId="77" fillId="89" borderId="74" applyNumberFormat="0" applyFont="0" applyAlignment="0" applyProtection="0"/>
    <xf numFmtId="0" fontId="34" fillId="89" borderId="74" applyNumberFormat="0" applyFont="0" applyAlignment="0" applyProtection="0"/>
    <xf numFmtId="0" fontId="99" fillId="86" borderId="66" applyNumberFormat="0" applyAlignment="0" applyProtection="0"/>
    <xf numFmtId="175" fontId="33" fillId="90" borderId="29" applyNumberFormat="0" applyFont="0" applyBorder="0" applyAlignment="0" applyProtection="0">
      <alignment horizontal="right" vertical="center"/>
    </xf>
    <xf numFmtId="9" fontId="85" fillId="0" borderId="0" applyFont="0" applyFill="0" applyBorder="0" applyAlignment="0" applyProtection="0"/>
    <xf numFmtId="0" fontId="100" fillId="69" borderId="0" applyNumberFormat="0" applyBorder="0" applyAlignment="0" applyProtection="0"/>
    <xf numFmtId="4" fontId="33" fillId="16" borderId="29"/>
    <xf numFmtId="0" fontId="33" fillId="16" borderId="60"/>
    <xf numFmtId="0" fontId="101" fillId="0" borderId="0" applyNumberFormat="0" applyFill="0" applyBorder="0" applyAlignment="0" applyProtection="0"/>
    <xf numFmtId="0" fontId="102" fillId="0" borderId="69" applyNumberFormat="0" applyFill="0" applyAlignment="0" applyProtection="0"/>
    <xf numFmtId="0" fontId="103" fillId="0" borderId="0" applyNumberFormat="0" applyFill="0" applyBorder="0" applyAlignment="0" applyProtection="0"/>
    <xf numFmtId="0" fontId="104" fillId="0" borderId="70" applyNumberFormat="0" applyFill="0" applyAlignment="0" applyProtection="0"/>
    <xf numFmtId="0" fontId="105" fillId="0" borderId="71" applyNumberFormat="0" applyFill="0" applyAlignment="0" applyProtection="0"/>
    <xf numFmtId="0" fontId="106" fillId="0" borderId="72" applyNumberFormat="0" applyFill="0" applyAlignment="0" applyProtection="0"/>
    <xf numFmtId="0" fontId="106" fillId="0" borderId="0" applyNumberFormat="0" applyFill="0" applyBorder="0" applyAlignment="0" applyProtection="0"/>
    <xf numFmtId="0" fontId="107" fillId="0" borderId="73" applyNumberFormat="0" applyFill="0" applyAlignment="0" applyProtection="0"/>
    <xf numFmtId="0" fontId="109" fillId="0" borderId="0" applyNumberFormat="0" applyFill="0" applyBorder="0" applyAlignment="0" applyProtection="0"/>
    <xf numFmtId="0" fontId="110" fillId="87" borderId="68" applyNumberFormat="0" applyAlignment="0" applyProtection="0"/>
    <xf numFmtId="0" fontId="76" fillId="0" borderId="0" applyNumberFormat="0" applyFill="0" applyBorder="0" applyAlignment="0" applyProtection="0"/>
    <xf numFmtId="0" fontId="111" fillId="0" borderId="0" applyNumberFormat="0" applyFill="0" applyBorder="0" applyAlignment="0" applyProtection="0"/>
    <xf numFmtId="0" fontId="34" fillId="0" borderId="0" applyNumberFormat="0" applyFont="0" applyFill="0" applyBorder="0" applyProtection="0">
      <alignment horizontal="left" vertical="center"/>
    </xf>
    <xf numFmtId="0" fontId="33" fillId="9" borderId="0" applyBorder="0">
      <alignment horizontal="right" vertical="center"/>
    </xf>
    <xf numFmtId="0" fontId="33" fillId="9" borderId="0" applyBorder="0">
      <alignment horizontal="right" vertical="center"/>
    </xf>
    <xf numFmtId="0" fontId="33" fillId="0" borderId="0" applyBorder="0">
      <alignment horizontal="right" vertical="center"/>
    </xf>
    <xf numFmtId="4" fontId="34" fillId="0" borderId="0"/>
    <xf numFmtId="0" fontId="112" fillId="0" borderId="0"/>
    <xf numFmtId="0" fontId="34" fillId="16" borderId="0" applyNumberFormat="0" applyFont="0" applyBorder="0" applyAlignment="0" applyProtection="0"/>
    <xf numFmtId="0" fontId="76" fillId="0" borderId="0" applyNumberFormat="0" applyFill="0" applyBorder="0" applyAlignment="0" applyProtection="0"/>
    <xf numFmtId="0" fontId="77" fillId="68" borderId="0" applyNumberFormat="0" applyBorder="0" applyAlignment="0" applyProtection="0"/>
    <xf numFmtId="0" fontId="77" fillId="69" borderId="0" applyNumberFormat="0" applyBorder="0" applyAlignment="0" applyProtection="0"/>
    <xf numFmtId="0" fontId="77" fillId="70" borderId="0" applyNumberFormat="0" applyBorder="0" applyAlignment="0" applyProtection="0"/>
    <xf numFmtId="0" fontId="77" fillId="71" borderId="0" applyNumberFormat="0" applyBorder="0" applyAlignment="0" applyProtection="0"/>
    <xf numFmtId="0" fontId="77" fillId="72" borderId="0" applyNumberFormat="0" applyBorder="0" applyAlignment="0" applyProtection="0"/>
    <xf numFmtId="0" fontId="77" fillId="73" borderId="0" applyNumberFormat="0" applyBorder="0" applyAlignment="0" applyProtection="0"/>
    <xf numFmtId="0" fontId="77" fillId="74" borderId="0" applyNumberFormat="0" applyBorder="0" applyAlignment="0" applyProtection="0"/>
    <xf numFmtId="0" fontId="77" fillId="75" borderId="0" applyNumberFormat="0" applyBorder="0" applyAlignment="0" applyProtection="0"/>
    <xf numFmtId="0" fontId="77" fillId="76" borderId="0" applyNumberFormat="0" applyBorder="0" applyAlignment="0" applyProtection="0"/>
    <xf numFmtId="0" fontId="77" fillId="71" borderId="0" applyNumberFormat="0" applyBorder="0" applyAlignment="0" applyProtection="0"/>
    <xf numFmtId="0" fontId="77" fillId="74" borderId="0" applyNumberFormat="0" applyBorder="0" applyAlignment="0" applyProtection="0"/>
    <xf numFmtId="0" fontId="77" fillId="77" borderId="0" applyNumberFormat="0" applyBorder="0" applyAlignment="0" applyProtection="0"/>
    <xf numFmtId="0" fontId="79" fillId="78" borderId="0" applyNumberFormat="0" applyBorder="0" applyAlignment="0" applyProtection="0"/>
    <xf numFmtId="0" fontId="79" fillId="75" borderId="0" applyNumberFormat="0" applyBorder="0" applyAlignment="0" applyProtection="0"/>
    <xf numFmtId="0" fontId="79" fillId="76" borderId="0" applyNumberFormat="0" applyBorder="0" applyAlignment="0" applyProtection="0"/>
    <xf numFmtId="0" fontId="79" fillId="79" borderId="0" applyNumberFormat="0" applyBorder="0" applyAlignment="0" applyProtection="0"/>
    <xf numFmtId="0" fontId="79" fillId="80" borderId="0" applyNumberFormat="0" applyBorder="0" applyAlignment="0" applyProtection="0"/>
    <xf numFmtId="0" fontId="79" fillId="81" borderId="0" applyNumberFormat="0" applyBorder="0" applyAlignment="0" applyProtection="0"/>
    <xf numFmtId="0" fontId="79" fillId="82" borderId="0" applyNumberFormat="0" applyBorder="0" applyAlignment="0" applyProtection="0"/>
    <xf numFmtId="0" fontId="79" fillId="83" borderId="0" applyNumberFormat="0" applyBorder="0" applyAlignment="0" applyProtection="0"/>
    <xf numFmtId="0" fontId="79" fillId="84" borderId="0" applyNumberFormat="0" applyBorder="0" applyAlignment="0" applyProtection="0"/>
    <xf numFmtId="0" fontId="79" fillId="79" borderId="0" applyNumberFormat="0" applyBorder="0" applyAlignment="0" applyProtection="0"/>
    <xf numFmtId="0" fontId="79" fillId="80" borderId="0" applyNumberFormat="0" applyBorder="0" applyAlignment="0" applyProtection="0"/>
    <xf numFmtId="0" fontId="79" fillId="85" borderId="0" applyNumberFormat="0" applyBorder="0" applyAlignment="0" applyProtection="0"/>
    <xf numFmtId="0" fontId="81" fillId="69" borderId="0" applyNumberFormat="0" applyBorder="0" applyAlignment="0" applyProtection="0"/>
    <xf numFmtId="0" fontId="83" fillId="86" borderId="67" applyNumberFormat="0" applyAlignment="0" applyProtection="0"/>
    <xf numFmtId="0" fontId="84" fillId="87" borderId="68" applyNumberFormat="0" applyAlignment="0" applyProtection="0"/>
    <xf numFmtId="0" fontId="89" fillId="0" borderId="0" applyNumberFormat="0" applyFill="0" applyBorder="0" applyAlignment="0" applyProtection="0"/>
    <xf numFmtId="0" fontId="90" fillId="70" borderId="0" applyNumberFormat="0" applyBorder="0" applyAlignment="0" applyProtection="0"/>
    <xf numFmtId="0" fontId="92" fillId="0" borderId="70" applyNumberFormat="0" applyFill="0" applyAlignment="0" applyProtection="0"/>
    <xf numFmtId="0" fontId="93" fillId="0" borderId="71" applyNumberFormat="0" applyFill="0" applyAlignment="0" applyProtection="0"/>
    <xf numFmtId="0" fontId="94" fillId="0" borderId="72" applyNumberFormat="0" applyFill="0" applyAlignment="0" applyProtection="0"/>
    <xf numFmtId="0" fontId="94" fillId="0" borderId="0" applyNumberFormat="0" applyFill="0" applyBorder="0" applyAlignment="0" applyProtection="0"/>
    <xf numFmtId="0" fontId="95" fillId="73" borderId="67" applyNumberFormat="0" applyAlignment="0" applyProtection="0"/>
    <xf numFmtId="0" fontId="96" fillId="0" borderId="73" applyNumberFormat="0" applyFill="0" applyAlignment="0" applyProtection="0"/>
    <xf numFmtId="0" fontId="97" fillId="88" borderId="0" applyNumberFormat="0" applyBorder="0" applyAlignment="0" applyProtection="0"/>
    <xf numFmtId="0" fontId="34" fillId="0" borderId="0"/>
    <xf numFmtId="0" fontId="77" fillId="89" borderId="74" applyNumberFormat="0" applyFont="0" applyAlignment="0" applyProtection="0"/>
    <xf numFmtId="0" fontId="99" fillId="86" borderId="66" applyNumberFormat="0" applyAlignment="0" applyProtection="0"/>
    <xf numFmtId="0" fontId="101" fillId="0" borderId="0" applyNumberFormat="0" applyFill="0" applyBorder="0" applyAlignment="0" applyProtection="0"/>
    <xf numFmtId="0" fontId="102" fillId="0" borderId="69" applyNumberFormat="0" applyFill="0" applyAlignment="0" applyProtection="0"/>
    <xf numFmtId="0" fontId="109" fillId="0" borderId="0" applyNumberFormat="0" applyFill="0" applyBorder="0" applyAlignment="0" applyProtection="0"/>
    <xf numFmtId="0" fontId="113" fillId="0" borderId="0">
      <alignment horizontal="left" vertical="center" indent="1"/>
    </xf>
    <xf numFmtId="0" fontId="77" fillId="68" borderId="0" applyNumberFormat="0" applyBorder="0" applyAlignment="0" applyProtection="0"/>
    <xf numFmtId="0" fontId="77" fillId="69" borderId="0" applyNumberFormat="0" applyBorder="0" applyAlignment="0" applyProtection="0"/>
    <xf numFmtId="0" fontId="77" fillId="70" borderId="0" applyNumberFormat="0" applyBorder="0" applyAlignment="0" applyProtection="0"/>
    <xf numFmtId="0" fontId="77" fillId="71" borderId="0" applyNumberFormat="0" applyBorder="0" applyAlignment="0" applyProtection="0"/>
    <xf numFmtId="0" fontId="77" fillId="72" borderId="0" applyNumberFormat="0" applyBorder="0" applyAlignment="0" applyProtection="0"/>
    <xf numFmtId="0" fontId="77" fillId="73" borderId="0" applyNumberFormat="0" applyBorder="0" applyAlignment="0" applyProtection="0"/>
    <xf numFmtId="0" fontId="77" fillId="74" borderId="0" applyNumberFormat="0" applyBorder="0" applyAlignment="0" applyProtection="0"/>
    <xf numFmtId="0" fontId="77" fillId="75" borderId="0" applyNumberFormat="0" applyBorder="0" applyAlignment="0" applyProtection="0"/>
    <xf numFmtId="0" fontId="77" fillId="76" borderId="0" applyNumberFormat="0" applyBorder="0" applyAlignment="0" applyProtection="0"/>
    <xf numFmtId="0" fontId="77" fillId="71" borderId="0" applyNumberFormat="0" applyBorder="0" applyAlignment="0" applyProtection="0"/>
    <xf numFmtId="0" fontId="77" fillId="74" borderId="0" applyNumberFormat="0" applyBorder="0" applyAlignment="0" applyProtection="0"/>
    <xf numFmtId="0" fontId="77" fillId="77" borderId="0" applyNumberFormat="0" applyBorder="0" applyAlignment="0" applyProtection="0"/>
    <xf numFmtId="0" fontId="79" fillId="78" borderId="0" applyNumberFormat="0" applyBorder="0" applyAlignment="0" applyProtection="0"/>
    <xf numFmtId="0" fontId="79" fillId="75" borderId="0" applyNumberFormat="0" applyBorder="0" applyAlignment="0" applyProtection="0"/>
    <xf numFmtId="0" fontId="79" fillId="76" borderId="0" applyNumberFormat="0" applyBorder="0" applyAlignment="0" applyProtection="0"/>
    <xf numFmtId="0" fontId="79" fillId="79" borderId="0" applyNumberFormat="0" applyBorder="0" applyAlignment="0" applyProtection="0"/>
    <xf numFmtId="0" fontId="79" fillId="80" borderId="0" applyNumberFormat="0" applyBorder="0" applyAlignment="0" applyProtection="0"/>
    <xf numFmtId="0" fontId="79" fillId="81" borderId="0" applyNumberFormat="0" applyBorder="0" applyAlignment="0" applyProtection="0"/>
    <xf numFmtId="0" fontId="29" fillId="9" borderId="75">
      <alignment horizontal="right" vertical="center"/>
    </xf>
    <xf numFmtId="4" fontId="29" fillId="9" borderId="75">
      <alignment horizontal="right" vertical="center"/>
    </xf>
    <xf numFmtId="0" fontId="73" fillId="9" borderId="75">
      <alignment horizontal="right" vertical="center"/>
    </xf>
    <xf numFmtId="4" fontId="73" fillId="9" borderId="75">
      <alignment horizontal="right" vertical="center"/>
    </xf>
    <xf numFmtId="0" fontId="29" fillId="14" borderId="75">
      <alignment horizontal="right" vertical="center"/>
    </xf>
    <xf numFmtId="4" fontId="29" fillId="14" borderId="75">
      <alignment horizontal="right" vertical="center"/>
    </xf>
    <xf numFmtId="0" fontId="29" fillId="14" borderId="75">
      <alignment horizontal="right" vertical="center"/>
    </xf>
    <xf numFmtId="4" fontId="29" fillId="14" borderId="75">
      <alignment horizontal="right" vertical="center"/>
    </xf>
    <xf numFmtId="0" fontId="29" fillId="14" borderId="76">
      <alignment horizontal="right" vertical="center"/>
    </xf>
    <xf numFmtId="4" fontId="29" fillId="14" borderId="76">
      <alignment horizontal="right" vertical="center"/>
    </xf>
    <xf numFmtId="0" fontId="29" fillId="14" borderId="77">
      <alignment horizontal="right" vertical="center"/>
    </xf>
    <xf numFmtId="4" fontId="29" fillId="14" borderId="77">
      <alignment horizontal="right" vertical="center"/>
    </xf>
    <xf numFmtId="0" fontId="83" fillId="86" borderId="67" applyNumberFormat="0" applyAlignment="0" applyProtection="0"/>
    <xf numFmtId="0" fontId="33" fillId="14" borderId="78">
      <alignment horizontal="left" vertical="center" wrapText="1" indent="2"/>
    </xf>
    <xf numFmtId="0" fontId="33" fillId="0" borderId="78">
      <alignment horizontal="left" vertical="center" wrapText="1" indent="2"/>
    </xf>
    <xf numFmtId="0" fontId="33" fillId="9" borderId="76">
      <alignment horizontal="left" vertical="center"/>
    </xf>
    <xf numFmtId="0" fontId="89" fillId="0" borderId="0" applyNumberFormat="0" applyFill="0" applyBorder="0" applyAlignment="0" applyProtection="0"/>
    <xf numFmtId="0" fontId="95" fillId="73" borderId="67" applyNumberFormat="0" applyAlignment="0" applyProtection="0"/>
    <xf numFmtId="0" fontId="33" fillId="0" borderId="75">
      <alignment horizontal="right" vertical="center"/>
    </xf>
    <xf numFmtId="4" fontId="33" fillId="0" borderId="75">
      <alignment horizontal="right" vertical="center"/>
    </xf>
    <xf numFmtId="0" fontId="10" fillId="0" borderId="0"/>
    <xf numFmtId="0" fontId="33" fillId="0" borderId="75" applyNumberFormat="0" applyFill="0" applyAlignment="0" applyProtection="0"/>
    <xf numFmtId="0" fontId="99" fillId="86" borderId="66" applyNumberFormat="0" applyAlignment="0" applyProtection="0"/>
    <xf numFmtId="175" fontId="33" fillId="90" borderId="75" applyNumberFormat="0" applyFont="0" applyBorder="0" applyAlignment="0" applyProtection="0">
      <alignment horizontal="right" vertical="center"/>
    </xf>
    <xf numFmtId="0" fontId="33" fillId="16" borderId="75"/>
    <xf numFmtId="4" fontId="33" fillId="16" borderId="75"/>
    <xf numFmtId="0" fontId="102" fillId="0" borderId="69" applyNumberFormat="0" applyFill="0" applyAlignment="0" applyProtection="0"/>
    <xf numFmtId="0" fontId="109" fillId="0" borderId="0" applyNumberFormat="0" applyFill="0" applyBorder="0" applyAlignment="0" applyProtection="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66" fillId="7" borderId="56" applyNumberFormat="0" applyAlignment="0" applyProtection="0"/>
    <xf numFmtId="0" fontId="33" fillId="9" borderId="0" applyBorder="0">
      <alignment horizontal="right" vertical="center"/>
    </xf>
    <xf numFmtId="0" fontId="33" fillId="9" borderId="0" applyBorder="0">
      <alignment horizontal="right" vertical="center"/>
    </xf>
    <xf numFmtId="0" fontId="33" fillId="0" borderId="0" applyBorder="0">
      <alignment horizontal="right" vertical="center"/>
    </xf>
    <xf numFmtId="0" fontId="34" fillId="0" borderId="0"/>
    <xf numFmtId="49" fontId="33" fillId="0" borderId="75" applyNumberFormat="0" applyFont="0" applyFill="0" applyBorder="0" applyProtection="0">
      <alignment horizontal="left" vertical="center" indent="2"/>
    </xf>
    <xf numFmtId="49" fontId="33" fillId="0" borderId="76" applyNumberFormat="0" applyFont="0" applyFill="0" applyBorder="0" applyProtection="0">
      <alignment horizontal="left" vertical="center" indent="5"/>
    </xf>
    <xf numFmtId="0" fontId="78" fillId="82" borderId="0" applyNumberFormat="0" applyBorder="0" applyAlignment="0" applyProtection="0"/>
    <xf numFmtId="0" fontId="78" fillId="83" borderId="0" applyNumberFormat="0" applyBorder="0" applyAlignment="0" applyProtection="0"/>
    <xf numFmtId="0" fontId="78" fillId="84" borderId="0" applyNumberFormat="0" applyBorder="0" applyAlignment="0" applyProtection="0"/>
    <xf numFmtId="0" fontId="78" fillId="79" borderId="0" applyNumberFormat="0" applyBorder="0" applyAlignment="0" applyProtection="0"/>
    <xf numFmtId="0" fontId="78" fillId="80" borderId="0" applyNumberFormat="0" applyBorder="0" applyAlignment="0" applyProtection="0"/>
    <xf numFmtId="0" fontId="78" fillId="85" borderId="0" applyNumberFormat="0" applyBorder="0" applyAlignment="0" applyProtection="0"/>
    <xf numFmtId="0" fontId="91" fillId="70" borderId="0" applyNumberFormat="0" applyBorder="0" applyAlignment="0" applyProtection="0"/>
    <xf numFmtId="4" fontId="34" fillId="0" borderId="0"/>
    <xf numFmtId="0" fontId="34" fillId="0" borderId="0"/>
    <xf numFmtId="0" fontId="10" fillId="0" borderId="0"/>
    <xf numFmtId="4" fontId="33" fillId="0" borderId="75" applyFill="0" applyBorder="0" applyProtection="0">
      <alignment horizontal="right" vertical="center"/>
    </xf>
    <xf numFmtId="49" fontId="31" fillId="0" borderId="75" applyNumberFormat="0" applyFill="0" applyBorder="0" applyProtection="0">
      <alignment horizontal="left" vertical="center"/>
    </xf>
    <xf numFmtId="0" fontId="34" fillId="16" borderId="0" applyNumberFormat="0" applyFont="0" applyBorder="0" applyAlignment="0" applyProtection="0"/>
    <xf numFmtId="0" fontId="100" fillId="69" borderId="0" applyNumberFormat="0" applyBorder="0" applyAlignment="0" applyProtection="0"/>
    <xf numFmtId="0" fontId="104" fillId="0" borderId="70" applyNumberFormat="0" applyFill="0" applyAlignment="0" applyProtection="0"/>
    <xf numFmtId="0" fontId="105" fillId="0" borderId="71" applyNumberFormat="0" applyFill="0" applyAlignment="0" applyProtection="0"/>
    <xf numFmtId="0" fontId="106" fillId="0" borderId="72" applyNumberFormat="0" applyFill="0" applyAlignment="0" applyProtection="0"/>
    <xf numFmtId="0" fontId="106" fillId="0" borderId="0" applyNumberFormat="0" applyFill="0" applyBorder="0" applyAlignment="0" applyProtection="0"/>
    <xf numFmtId="0" fontId="107" fillId="0" borderId="73" applyNumberFormat="0" applyFill="0" applyAlignment="0" applyProtection="0"/>
    <xf numFmtId="0" fontId="110" fillId="87" borderId="68" applyNumberFormat="0" applyAlignment="0" applyProtection="0"/>
    <xf numFmtId="0" fontId="76" fillId="0" borderId="0" applyNumberFormat="0" applyFill="0" applyBorder="0" applyAlignment="0" applyProtection="0"/>
    <xf numFmtId="0" fontId="10" fillId="0" borderId="0"/>
    <xf numFmtId="0" fontId="66" fillId="7" borderId="56" applyNumberFormat="0" applyAlignment="0" applyProtection="0"/>
    <xf numFmtId="0" fontId="74" fillId="68" borderId="0" applyNumberFormat="0" applyBorder="0" applyAlignment="0" applyProtection="0"/>
    <xf numFmtId="0" fontId="74" fillId="69" borderId="0" applyNumberFormat="0" applyBorder="0" applyAlignment="0" applyProtection="0"/>
    <xf numFmtId="0" fontId="74" fillId="70" borderId="0" applyNumberFormat="0" applyBorder="0" applyAlignment="0" applyProtection="0"/>
    <xf numFmtId="0" fontId="74" fillId="71" borderId="0" applyNumberFormat="0" applyBorder="0" applyAlignment="0" applyProtection="0"/>
    <xf numFmtId="0" fontId="74" fillId="72" borderId="0" applyNumberFormat="0" applyBorder="0" applyAlignment="0" applyProtection="0"/>
    <xf numFmtId="0" fontId="74" fillId="73" borderId="0" applyNumberFormat="0" applyBorder="0" applyAlignment="0" applyProtection="0"/>
    <xf numFmtId="0" fontId="74" fillId="74" borderId="0" applyNumberFormat="0" applyBorder="0" applyAlignment="0" applyProtection="0"/>
    <xf numFmtId="0" fontId="74" fillId="75" borderId="0" applyNumberFormat="0" applyBorder="0" applyAlignment="0" applyProtection="0"/>
    <xf numFmtId="0" fontId="74" fillId="76" borderId="0" applyNumberFormat="0" applyBorder="0" applyAlignment="0" applyProtection="0"/>
    <xf numFmtId="0" fontId="74" fillId="71" borderId="0" applyNumberFormat="0" applyBorder="0" applyAlignment="0" applyProtection="0"/>
    <xf numFmtId="0" fontId="74" fillId="74" borderId="0" applyNumberFormat="0" applyBorder="0" applyAlignment="0" applyProtection="0"/>
    <xf numFmtId="0" fontId="74" fillId="77" borderId="0" applyNumberFormat="0" applyBorder="0" applyAlignment="0" applyProtection="0"/>
    <xf numFmtId="0" fontId="78" fillId="78" borderId="0" applyNumberFormat="0" applyBorder="0" applyAlignment="0" applyProtection="0"/>
    <xf numFmtId="0" fontId="78" fillId="75" borderId="0" applyNumberFormat="0" applyBorder="0" applyAlignment="0" applyProtection="0"/>
    <xf numFmtId="0" fontId="78" fillId="76" borderId="0" applyNumberFormat="0" applyBorder="0" applyAlignment="0" applyProtection="0"/>
    <xf numFmtId="0" fontId="78" fillId="79" borderId="0" applyNumberFormat="0" applyBorder="0" applyAlignment="0" applyProtection="0"/>
    <xf numFmtId="0" fontId="78" fillId="80" borderId="0" applyNumberFormat="0" applyBorder="0" applyAlignment="0" applyProtection="0"/>
    <xf numFmtId="0" fontId="78" fillId="81" borderId="0" applyNumberFormat="0" applyBorder="0" applyAlignment="0" applyProtection="0"/>
    <xf numFmtId="0" fontId="80" fillId="86" borderId="66" applyNumberFormat="0" applyAlignment="0" applyProtection="0"/>
    <xf numFmtId="0" fontId="82" fillId="86" borderId="67" applyNumberFormat="0" applyAlignment="0" applyProtection="0"/>
    <xf numFmtId="0" fontId="87" fillId="0" borderId="69" applyNumberFormat="0" applyFill="0" applyAlignment="0" applyProtection="0"/>
    <xf numFmtId="0" fontId="88" fillId="0" borderId="0" applyNumberFormat="0" applyFill="0" applyBorder="0" applyAlignment="0" applyProtection="0"/>
    <xf numFmtId="0" fontId="10" fillId="0" borderId="0"/>
    <xf numFmtId="0" fontId="108" fillId="0" borderId="0" applyNumberFormat="0" applyFill="0" applyBorder="0" applyAlignment="0" applyProtection="0"/>
    <xf numFmtId="0" fontId="10" fillId="0" borderId="0"/>
    <xf numFmtId="0" fontId="10" fillId="0" borderId="0"/>
    <xf numFmtId="0" fontId="10" fillId="0" borderId="0"/>
    <xf numFmtId="49" fontId="33" fillId="0" borderId="29" applyNumberFormat="0" applyFont="0" applyFill="0" applyBorder="0" applyProtection="0">
      <alignment horizontal="left" vertical="center" indent="2"/>
    </xf>
    <xf numFmtId="49" fontId="33" fillId="0" borderId="61" applyNumberFormat="0" applyFont="0" applyFill="0" applyBorder="0" applyProtection="0">
      <alignment horizontal="left" vertical="center" indent="5"/>
    </xf>
    <xf numFmtId="0" fontId="29" fillId="9" borderId="29">
      <alignment horizontal="right" vertical="center"/>
    </xf>
    <xf numFmtId="4" fontId="29" fillId="9" borderId="29">
      <alignment horizontal="right" vertical="center"/>
    </xf>
    <xf numFmtId="0" fontId="73" fillId="9" borderId="29">
      <alignment horizontal="right" vertical="center"/>
    </xf>
    <xf numFmtId="4" fontId="73" fillId="9" borderId="29">
      <alignment horizontal="right" vertical="center"/>
    </xf>
    <xf numFmtId="0" fontId="29" fillId="14" borderId="29">
      <alignment horizontal="right" vertical="center"/>
    </xf>
    <xf numFmtId="4" fontId="29" fillId="14" borderId="29">
      <alignment horizontal="right" vertical="center"/>
    </xf>
    <xf numFmtId="0" fontId="29" fillId="14" borderId="29">
      <alignment horizontal="right" vertical="center"/>
    </xf>
    <xf numFmtId="4" fontId="29" fillId="14" borderId="29">
      <alignment horizontal="right" vertical="center"/>
    </xf>
    <xf numFmtId="0" fontId="29" fillId="14" borderId="61">
      <alignment horizontal="right" vertical="center"/>
    </xf>
    <xf numFmtId="4" fontId="29" fillId="14" borderId="61">
      <alignment horizontal="right" vertical="center"/>
    </xf>
    <xf numFmtId="0" fontId="29" fillId="14" borderId="62">
      <alignment horizontal="right" vertical="center"/>
    </xf>
    <xf numFmtId="4" fontId="29" fillId="14" borderId="62">
      <alignment horizontal="right" vertical="center"/>
    </xf>
    <xf numFmtId="174" fontId="114" fillId="0" borderId="0" applyFont="0" applyFill="0" applyBorder="0" applyAlignment="0" applyProtection="0"/>
    <xf numFmtId="0" fontId="33" fillId="14" borderId="51">
      <alignment horizontal="left" vertical="center" wrapText="1" indent="2"/>
    </xf>
    <xf numFmtId="0" fontId="33" fillId="0" borderId="51">
      <alignment horizontal="left" vertical="center" wrapText="1" indent="2"/>
    </xf>
    <xf numFmtId="0" fontId="33" fillId="9" borderId="61">
      <alignment horizontal="left" vertical="center"/>
    </xf>
    <xf numFmtId="0" fontId="86" fillId="73" borderId="67" applyNumberFormat="0" applyAlignment="0" applyProtection="0"/>
    <xf numFmtId="0" fontId="33" fillId="0" borderId="29">
      <alignment horizontal="right" vertical="center"/>
    </xf>
    <xf numFmtId="4" fontId="33" fillId="0" borderId="29">
      <alignment horizontal="right" vertical="center"/>
    </xf>
    <xf numFmtId="0" fontId="114" fillId="0" borderId="0"/>
    <xf numFmtId="0" fontId="112" fillId="0" borderId="0"/>
    <xf numFmtId="0" fontId="112" fillId="0" borderId="0"/>
    <xf numFmtId="0" fontId="10" fillId="0" borderId="0"/>
    <xf numFmtId="0" fontId="10" fillId="0" borderId="0"/>
    <xf numFmtId="0" fontId="10" fillId="0" borderId="0"/>
    <xf numFmtId="0" fontId="10" fillId="0" borderId="0"/>
    <xf numFmtId="0" fontId="112" fillId="0" borderId="0"/>
    <xf numFmtId="0" fontId="34" fillId="0" borderId="0"/>
    <xf numFmtId="4" fontId="33" fillId="0" borderId="29" applyFill="0" applyBorder="0" applyProtection="0">
      <alignment horizontal="right" vertical="center"/>
    </xf>
    <xf numFmtId="49" fontId="31" fillId="0" borderId="29" applyNumberFormat="0" applyFill="0" applyBorder="0" applyProtection="0">
      <alignment horizontal="left" vertical="center"/>
    </xf>
    <xf numFmtId="0" fontId="33" fillId="0" borderId="29" applyNumberFormat="0" applyFill="0" applyAlignment="0" applyProtection="0"/>
    <xf numFmtId="0" fontId="114" fillId="65" borderId="0" applyNumberFormat="0" applyFont="0" applyBorder="0" applyAlignment="0" applyProtection="0"/>
    <xf numFmtId="175" fontId="33" fillId="90" borderId="29" applyNumberFormat="0" applyFont="0" applyBorder="0" applyAlignment="0" applyProtection="0">
      <alignment horizontal="right" vertical="center"/>
    </xf>
    <xf numFmtId="9" fontId="114" fillId="0" borderId="0" applyFont="0" applyFill="0" applyBorder="0" applyAlignment="0" applyProtection="0"/>
    <xf numFmtId="0" fontId="33" fillId="16" borderId="29"/>
    <xf numFmtId="4" fontId="33" fillId="16" borderId="29"/>
    <xf numFmtId="0" fontId="33" fillId="14" borderId="78">
      <alignment horizontal="left" vertical="center" wrapText="1" indent="2"/>
    </xf>
    <xf numFmtId="0" fontId="33" fillId="0" borderId="78">
      <alignment horizontal="left" vertical="center" wrapText="1" indent="2"/>
    </xf>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33" fillId="14" borderId="51">
      <alignment horizontal="left" vertical="center" wrapText="1" indent="2"/>
    </xf>
    <xf numFmtId="0" fontId="33" fillId="0" borderId="51">
      <alignment horizontal="left" vertical="center" wrapText="1" indent="2"/>
    </xf>
    <xf numFmtId="0" fontId="34" fillId="0" borderId="0"/>
    <xf numFmtId="4" fontId="29" fillId="14" borderId="75">
      <alignment horizontal="right" vertical="center"/>
    </xf>
    <xf numFmtId="0" fontId="33" fillId="16" borderId="75"/>
    <xf numFmtId="0" fontId="82" fillId="86" borderId="67" applyNumberFormat="0" applyAlignment="0" applyProtection="0"/>
    <xf numFmtId="0" fontId="29" fillId="9" borderId="75">
      <alignment horizontal="right" vertical="center"/>
    </xf>
    <xf numFmtId="0" fontId="33" fillId="0" borderId="75">
      <alignment horizontal="right" vertical="center"/>
    </xf>
    <xf numFmtId="0" fontId="102" fillId="0" borderId="69" applyNumberFormat="0" applyFill="0" applyAlignment="0" applyProtection="0"/>
    <xf numFmtId="0" fontId="33" fillId="9" borderId="76">
      <alignment horizontal="left" vertical="center"/>
    </xf>
    <xf numFmtId="0" fontId="95" fillId="73" borderId="67" applyNumberFormat="0" applyAlignment="0" applyProtection="0"/>
    <xf numFmtId="175" fontId="33" fillId="90" borderId="75" applyNumberFormat="0" applyFont="0" applyBorder="0" applyAlignment="0" applyProtection="0">
      <alignment horizontal="right" vertical="center"/>
    </xf>
    <xf numFmtId="0" fontId="77" fillId="89" borderId="74" applyNumberFormat="0" applyFont="0" applyAlignment="0" applyProtection="0"/>
    <xf numFmtId="0" fontId="33" fillId="0" borderId="78">
      <alignment horizontal="left" vertical="center" wrapText="1" indent="2"/>
    </xf>
    <xf numFmtId="4" fontId="33" fillId="16" borderId="75"/>
    <xf numFmtId="49" fontId="31" fillId="0" borderId="75" applyNumberFormat="0" applyFill="0" applyBorder="0" applyProtection="0">
      <alignment horizontal="left" vertical="center"/>
    </xf>
    <xf numFmtId="0" fontId="33" fillId="0" borderId="75">
      <alignment horizontal="right" vertical="center"/>
    </xf>
    <xf numFmtId="4" fontId="29" fillId="14" borderId="77">
      <alignment horizontal="right" vertical="center"/>
    </xf>
    <xf numFmtId="4" fontId="29" fillId="14" borderId="75">
      <alignment horizontal="right" vertical="center"/>
    </xf>
    <xf numFmtId="4" fontId="29" fillId="14" borderId="75">
      <alignment horizontal="right" vertical="center"/>
    </xf>
    <xf numFmtId="0" fontId="73" fillId="9" borderId="75">
      <alignment horizontal="right" vertical="center"/>
    </xf>
    <xf numFmtId="0" fontId="29" fillId="9" borderId="75">
      <alignment horizontal="right" vertical="center"/>
    </xf>
    <xf numFmtId="49" fontId="33" fillId="0" borderId="75" applyNumberFormat="0" applyFont="0" applyFill="0" applyBorder="0" applyProtection="0">
      <alignment horizontal="left" vertical="center" indent="2"/>
    </xf>
    <xf numFmtId="0" fontId="95" fillId="73" borderId="67" applyNumberFormat="0" applyAlignment="0" applyProtection="0"/>
    <xf numFmtId="0" fontId="80" fillId="86" borderId="66" applyNumberFormat="0" applyAlignment="0" applyProtection="0"/>
    <xf numFmtId="49" fontId="33" fillId="0" borderId="75" applyNumberFormat="0" applyFont="0" applyFill="0" applyBorder="0" applyProtection="0">
      <alignment horizontal="left" vertical="center" indent="2"/>
    </xf>
    <xf numFmtId="0" fontId="86" fillId="73" borderId="67" applyNumberFormat="0" applyAlignment="0" applyProtection="0"/>
    <xf numFmtId="4" fontId="33" fillId="0" borderId="75" applyFill="0" applyBorder="0" applyProtection="0">
      <alignment horizontal="right" vertical="center"/>
    </xf>
    <xf numFmtId="0" fontId="83" fillId="86" borderId="67" applyNumberFormat="0" applyAlignment="0" applyProtection="0"/>
    <xf numFmtId="0" fontId="102" fillId="0" borderId="69" applyNumberFormat="0" applyFill="0" applyAlignment="0" applyProtection="0"/>
    <xf numFmtId="0" fontId="99" fillId="86" borderId="66" applyNumberFormat="0" applyAlignment="0" applyProtection="0"/>
    <xf numFmtId="0" fontId="33" fillId="0" borderId="75" applyNumberFormat="0" applyFill="0" applyAlignment="0" applyProtection="0"/>
    <xf numFmtId="4" fontId="33" fillId="0" borderId="75">
      <alignment horizontal="right" vertical="center"/>
    </xf>
    <xf numFmtId="0" fontId="33" fillId="0" borderId="75">
      <alignment horizontal="right" vertical="center"/>
    </xf>
    <xf numFmtId="0" fontId="95" fillId="73" borderId="67" applyNumberFormat="0" applyAlignment="0" applyProtection="0"/>
    <xf numFmtId="0" fontId="80" fillId="86" borderId="66" applyNumberFormat="0" applyAlignment="0" applyProtection="0"/>
    <xf numFmtId="0" fontId="82" fillId="86" borderId="67" applyNumberFormat="0" applyAlignment="0" applyProtection="0"/>
    <xf numFmtId="0" fontId="33" fillId="14" borderId="78">
      <alignment horizontal="left" vertical="center" wrapText="1" indent="2"/>
    </xf>
    <xf numFmtId="0" fontId="83" fillId="86" borderId="67" applyNumberFormat="0" applyAlignment="0" applyProtection="0"/>
    <xf numFmtId="0" fontId="83" fillId="86" borderId="67" applyNumberFormat="0" applyAlignment="0" applyProtection="0"/>
    <xf numFmtId="4" fontId="29" fillId="14" borderId="76">
      <alignment horizontal="right" vertical="center"/>
    </xf>
    <xf numFmtId="0" fontId="29" fillId="14" borderId="76">
      <alignment horizontal="right" vertical="center"/>
    </xf>
    <xf numFmtId="0" fontId="29" fillId="14" borderId="75">
      <alignment horizontal="right" vertical="center"/>
    </xf>
    <xf numFmtId="4" fontId="73" fillId="9" borderId="75">
      <alignment horizontal="right" vertical="center"/>
    </xf>
    <xf numFmtId="0" fontId="86" fillId="73" borderId="67" applyNumberFormat="0" applyAlignment="0" applyProtection="0"/>
    <xf numFmtId="0" fontId="87" fillId="0" borderId="69" applyNumberFormat="0" applyFill="0" applyAlignment="0" applyProtection="0"/>
    <xf numFmtId="0" fontId="102" fillId="0" borderId="69" applyNumberFormat="0" applyFill="0" applyAlignment="0" applyProtection="0"/>
    <xf numFmtId="0" fontId="77" fillId="89" borderId="74" applyNumberFormat="0" applyFont="0" applyAlignment="0" applyProtection="0"/>
    <xf numFmtId="0" fontId="95" fillId="73" borderId="67" applyNumberFormat="0" applyAlignment="0" applyProtection="0"/>
    <xf numFmtId="49" fontId="31" fillId="0" borderId="75" applyNumberFormat="0" applyFill="0" applyBorder="0" applyProtection="0">
      <alignment horizontal="left" vertical="center"/>
    </xf>
    <xf numFmtId="0" fontId="33" fillId="14" borderId="78">
      <alignment horizontal="left" vertical="center" wrapText="1" indent="2"/>
    </xf>
    <xf numFmtId="0" fontId="83" fillId="86" borderId="67" applyNumberFormat="0" applyAlignment="0" applyProtection="0"/>
    <xf numFmtId="0" fontId="33" fillId="0" borderId="78">
      <alignment horizontal="left" vertical="center" wrapText="1" indent="2"/>
    </xf>
    <xf numFmtId="0" fontId="77" fillId="89" borderId="74" applyNumberFormat="0" applyFont="0" applyAlignment="0" applyProtection="0"/>
    <xf numFmtId="0" fontId="34" fillId="89" borderId="74" applyNumberFormat="0" applyFont="0" applyAlignment="0" applyProtection="0"/>
    <xf numFmtId="0" fontId="99" fillId="86" borderId="66" applyNumberFormat="0" applyAlignment="0" applyProtection="0"/>
    <xf numFmtId="0" fontId="102" fillId="0" borderId="69" applyNumberFormat="0" applyFill="0" applyAlignment="0" applyProtection="0"/>
    <xf numFmtId="4" fontId="33" fillId="16" borderId="75"/>
    <xf numFmtId="0" fontId="29" fillId="14" borderId="75">
      <alignment horizontal="right" vertical="center"/>
    </xf>
    <xf numFmtId="0" fontId="102" fillId="0" borderId="69" applyNumberFormat="0" applyFill="0" applyAlignment="0" applyProtection="0"/>
    <xf numFmtId="4" fontId="29" fillId="14" borderId="77">
      <alignment horizontal="right" vertical="center"/>
    </xf>
    <xf numFmtId="0" fontId="82" fillId="86" borderId="67" applyNumberFormat="0" applyAlignment="0" applyProtection="0"/>
    <xf numFmtId="0" fontId="29" fillId="14" borderId="76">
      <alignment horizontal="right" vertical="center"/>
    </xf>
    <xf numFmtId="0" fontId="83" fillId="86" borderId="67" applyNumberFormat="0" applyAlignment="0" applyProtection="0"/>
    <xf numFmtId="0" fontId="87" fillId="0" borderId="69" applyNumberFormat="0" applyFill="0" applyAlignment="0" applyProtection="0"/>
    <xf numFmtId="0" fontId="77" fillId="89" borderId="74" applyNumberFormat="0" applyFont="0" applyAlignment="0" applyProtection="0"/>
    <xf numFmtId="4" fontId="29" fillId="14" borderId="76">
      <alignment horizontal="right" vertical="center"/>
    </xf>
    <xf numFmtId="0" fontId="33" fillId="14" borderId="78">
      <alignment horizontal="left" vertical="center" wrapText="1" indent="2"/>
    </xf>
    <xf numFmtId="0" fontId="33" fillId="16" borderId="75"/>
    <xf numFmtId="175" fontId="33" fillId="90" borderId="75" applyNumberFormat="0" applyFont="0" applyBorder="0" applyAlignment="0" applyProtection="0">
      <alignment horizontal="right" vertical="center"/>
    </xf>
    <xf numFmtId="0" fontId="33" fillId="0" borderId="75" applyNumberFormat="0" applyFill="0" applyAlignment="0" applyProtection="0"/>
    <xf numFmtId="4" fontId="33" fillId="0" borderId="75" applyFill="0" applyBorder="0" applyProtection="0">
      <alignment horizontal="right" vertical="center"/>
    </xf>
    <xf numFmtId="4" fontId="29" fillId="9" borderId="75">
      <alignment horizontal="right" vertical="center"/>
    </xf>
    <xf numFmtId="0" fontId="87" fillId="0" borderId="69" applyNumberFormat="0" applyFill="0" applyAlignment="0" applyProtection="0"/>
    <xf numFmtId="49" fontId="31" fillId="0" borderId="75" applyNumberFormat="0" applyFill="0" applyBorder="0" applyProtection="0">
      <alignment horizontal="left" vertical="center"/>
    </xf>
    <xf numFmtId="49" fontId="33" fillId="0" borderId="76" applyNumberFormat="0" applyFont="0" applyFill="0" applyBorder="0" applyProtection="0">
      <alignment horizontal="left" vertical="center" indent="5"/>
    </xf>
    <xf numFmtId="0" fontId="33" fillId="9" borderId="76">
      <alignment horizontal="left" vertical="center"/>
    </xf>
    <xf numFmtId="0" fontId="83" fillId="86" borderId="67" applyNumberFormat="0" applyAlignment="0" applyProtection="0"/>
    <xf numFmtId="4" fontId="29" fillId="14" borderId="77">
      <alignment horizontal="right" vertical="center"/>
    </xf>
    <xf numFmtId="0" fontId="95" fillId="73" borderId="67" applyNumberFormat="0" applyAlignment="0" applyProtection="0"/>
    <xf numFmtId="0" fontId="95" fillId="73" borderId="67" applyNumberFormat="0" applyAlignment="0" applyProtection="0"/>
    <xf numFmtId="0" fontId="77" fillId="89" borderId="74" applyNumberFormat="0" applyFont="0" applyAlignment="0" applyProtection="0"/>
    <xf numFmtId="0" fontId="99" fillId="86" borderId="66" applyNumberFormat="0" applyAlignment="0" applyProtection="0"/>
    <xf numFmtId="0" fontId="102" fillId="0" borderId="69" applyNumberFormat="0" applyFill="0" applyAlignment="0" applyProtection="0"/>
    <xf numFmtId="0" fontId="29" fillId="14" borderId="75">
      <alignment horizontal="right" vertical="center"/>
    </xf>
    <xf numFmtId="0" fontId="34" fillId="89" borderId="74" applyNumberFormat="0" applyFont="0" applyAlignment="0" applyProtection="0"/>
    <xf numFmtId="4" fontId="33" fillId="0" borderId="75">
      <alignment horizontal="right" vertical="center"/>
    </xf>
    <xf numFmtId="0" fontId="102" fillId="0" borderId="69" applyNumberFormat="0" applyFill="0" applyAlignment="0" applyProtection="0"/>
    <xf numFmtId="0" fontId="29" fillId="14" borderId="75">
      <alignment horizontal="right" vertical="center"/>
    </xf>
    <xf numFmtId="0" fontId="29" fillId="14" borderId="75">
      <alignment horizontal="right" vertical="center"/>
    </xf>
    <xf numFmtId="4" fontId="73" fillId="9" borderId="75">
      <alignment horizontal="right" vertical="center"/>
    </xf>
    <xf numFmtId="0" fontId="29" fillId="9" borderId="75">
      <alignment horizontal="right" vertical="center"/>
    </xf>
    <xf numFmtId="4" fontId="29" fillId="9" borderId="75">
      <alignment horizontal="right" vertical="center"/>
    </xf>
    <xf numFmtId="0" fontId="73" fillId="9" borderId="75">
      <alignment horizontal="right" vertical="center"/>
    </xf>
    <xf numFmtId="4" fontId="73" fillId="9" borderId="75">
      <alignment horizontal="right" vertical="center"/>
    </xf>
    <xf numFmtId="0" fontId="29" fillId="14" borderId="75">
      <alignment horizontal="right" vertical="center"/>
    </xf>
    <xf numFmtId="4" fontId="29" fillId="14" borderId="75">
      <alignment horizontal="right" vertical="center"/>
    </xf>
    <xf numFmtId="0" fontId="29" fillId="14" borderId="75">
      <alignment horizontal="right" vertical="center"/>
    </xf>
    <xf numFmtId="4" fontId="29" fillId="14" borderId="75">
      <alignment horizontal="right" vertical="center"/>
    </xf>
    <xf numFmtId="0" fontId="29" fillId="14" borderId="76">
      <alignment horizontal="right" vertical="center"/>
    </xf>
    <xf numFmtId="4" fontId="29" fillId="14" borderId="76">
      <alignment horizontal="right" vertical="center"/>
    </xf>
    <xf numFmtId="0" fontId="29" fillId="14" borderId="77">
      <alignment horizontal="right" vertical="center"/>
    </xf>
    <xf numFmtId="4" fontId="29" fillId="14" borderId="77">
      <alignment horizontal="right" vertical="center"/>
    </xf>
    <xf numFmtId="0" fontId="83" fillId="86" borderId="67" applyNumberFormat="0" applyAlignment="0" applyProtection="0"/>
    <xf numFmtId="0" fontId="33" fillId="14" borderId="78">
      <alignment horizontal="left" vertical="center" wrapText="1" indent="2"/>
    </xf>
    <xf numFmtId="0" fontId="33" fillId="0" borderId="78">
      <alignment horizontal="left" vertical="center" wrapText="1" indent="2"/>
    </xf>
    <xf numFmtId="0" fontId="33" fillId="9" borderId="76">
      <alignment horizontal="left" vertical="center"/>
    </xf>
    <xf numFmtId="0" fontId="95" fillId="73" borderId="67" applyNumberFormat="0" applyAlignment="0" applyProtection="0"/>
    <xf numFmtId="0" fontId="33" fillId="0" borderId="75">
      <alignment horizontal="right" vertical="center"/>
    </xf>
    <xf numFmtId="4" fontId="33" fillId="0" borderId="75">
      <alignment horizontal="right" vertical="center"/>
    </xf>
    <xf numFmtId="0" fontId="33" fillId="0" borderId="75" applyNumberFormat="0" applyFill="0" applyAlignment="0" applyProtection="0"/>
    <xf numFmtId="0" fontId="99" fillId="86" borderId="66" applyNumberFormat="0" applyAlignment="0" applyProtection="0"/>
    <xf numFmtId="175" fontId="33" fillId="90" borderId="75" applyNumberFormat="0" applyFont="0" applyBorder="0" applyAlignment="0" applyProtection="0">
      <alignment horizontal="right" vertical="center"/>
    </xf>
    <xf numFmtId="0" fontId="33" fillId="16" borderId="75"/>
    <xf numFmtId="4" fontId="33" fillId="16" borderId="75"/>
    <xf numFmtId="0" fontId="102" fillId="0" borderId="69" applyNumberFormat="0" applyFill="0" applyAlignment="0" applyProtection="0"/>
    <xf numFmtId="0" fontId="34" fillId="89" borderId="74" applyNumberFormat="0" applyFont="0" applyAlignment="0" applyProtection="0"/>
    <xf numFmtId="0" fontId="77" fillId="89" borderId="74" applyNumberFormat="0" applyFont="0" applyAlignment="0" applyProtection="0"/>
    <xf numFmtId="0" fontId="33" fillId="0" borderId="75" applyNumberFormat="0" applyFill="0" applyAlignment="0" applyProtection="0"/>
    <xf numFmtId="0" fontId="87" fillId="0" borderId="69" applyNumberFormat="0" applyFill="0" applyAlignment="0" applyProtection="0"/>
    <xf numFmtId="0" fontId="102" fillId="0" borderId="69" applyNumberFormat="0" applyFill="0" applyAlignment="0" applyProtection="0"/>
    <xf numFmtId="0" fontId="86" fillId="73" borderId="67" applyNumberFormat="0" applyAlignment="0" applyProtection="0"/>
    <xf numFmtId="0" fontId="83" fillId="86" borderId="67" applyNumberFormat="0" applyAlignment="0" applyProtection="0"/>
    <xf numFmtId="4" fontId="73" fillId="9" borderId="75">
      <alignment horizontal="right" vertical="center"/>
    </xf>
    <xf numFmtId="0" fontId="29" fillId="9" borderId="75">
      <alignment horizontal="right" vertical="center"/>
    </xf>
    <xf numFmtId="175" fontId="33" fillId="90" borderId="75" applyNumberFormat="0" applyFont="0" applyBorder="0" applyAlignment="0" applyProtection="0">
      <alignment horizontal="right" vertical="center"/>
    </xf>
    <xf numFmtId="0" fontId="87" fillId="0" borderId="69" applyNumberFormat="0" applyFill="0" applyAlignment="0" applyProtection="0"/>
    <xf numFmtId="49" fontId="33" fillId="0" borderId="75" applyNumberFormat="0" applyFont="0" applyFill="0" applyBorder="0" applyProtection="0">
      <alignment horizontal="left" vertical="center" indent="2"/>
    </xf>
    <xf numFmtId="49" fontId="33" fillId="0" borderId="76" applyNumberFormat="0" applyFont="0" applyFill="0" applyBorder="0" applyProtection="0">
      <alignment horizontal="left" vertical="center" indent="5"/>
    </xf>
    <xf numFmtId="49" fontId="33" fillId="0" borderId="75" applyNumberFormat="0" applyFont="0" applyFill="0" applyBorder="0" applyProtection="0">
      <alignment horizontal="left" vertical="center" indent="2"/>
    </xf>
    <xf numFmtId="4" fontId="33" fillId="0" borderId="75" applyFill="0" applyBorder="0" applyProtection="0">
      <alignment horizontal="right" vertical="center"/>
    </xf>
    <xf numFmtId="49" fontId="31" fillId="0" borderId="75" applyNumberFormat="0" applyFill="0" applyBorder="0" applyProtection="0">
      <alignment horizontal="left" vertical="center"/>
    </xf>
    <xf numFmtId="0" fontId="33" fillId="0" borderId="78">
      <alignment horizontal="left" vertical="center" wrapText="1" indent="2"/>
    </xf>
    <xf numFmtId="0" fontId="99" fillId="86" borderId="66" applyNumberFormat="0" applyAlignment="0" applyProtection="0"/>
    <xf numFmtId="0" fontId="29" fillId="14" borderId="77">
      <alignment horizontal="right" vertical="center"/>
    </xf>
    <xf numFmtId="0" fontId="86" fillId="73" borderId="67" applyNumberFormat="0" applyAlignment="0" applyProtection="0"/>
    <xf numFmtId="0" fontId="29" fillId="14" borderId="77">
      <alignment horizontal="right" vertical="center"/>
    </xf>
    <xf numFmtId="4" fontId="29" fillId="14" borderId="75">
      <alignment horizontal="right" vertical="center"/>
    </xf>
    <xf numFmtId="0" fontId="29" fillId="14" borderId="75">
      <alignment horizontal="right" vertical="center"/>
    </xf>
    <xf numFmtId="0" fontId="80" fillId="86" borderId="66" applyNumberFormat="0" applyAlignment="0" applyProtection="0"/>
    <xf numFmtId="0" fontId="82" fillId="86" borderId="67" applyNumberFormat="0" applyAlignment="0" applyProtection="0"/>
    <xf numFmtId="0" fontId="87" fillId="0" borderId="69" applyNumberFormat="0" applyFill="0" applyAlignment="0" applyProtection="0"/>
    <xf numFmtId="0" fontId="33" fillId="16" borderId="75"/>
    <xf numFmtId="4" fontId="33" fillId="16" borderId="75"/>
    <xf numFmtId="4" fontId="29" fillId="14" borderId="75">
      <alignment horizontal="right" vertical="center"/>
    </xf>
    <xf numFmtId="0" fontId="73" fillId="9" borderId="75">
      <alignment horizontal="right" vertical="center"/>
    </xf>
    <xf numFmtId="0" fontId="86" fillId="73" borderId="67" applyNumberFormat="0" applyAlignment="0" applyProtection="0"/>
    <xf numFmtId="0" fontId="83" fillId="86" borderId="67" applyNumberFormat="0" applyAlignment="0" applyProtection="0"/>
    <xf numFmtId="4" fontId="33" fillId="0" borderId="75">
      <alignment horizontal="right" vertical="center"/>
    </xf>
    <xf numFmtId="0" fontId="33" fillId="14" borderId="78">
      <alignment horizontal="left" vertical="center" wrapText="1" indent="2"/>
    </xf>
    <xf numFmtId="0" fontId="33" fillId="0" borderId="78">
      <alignment horizontal="left" vertical="center" wrapText="1" indent="2"/>
    </xf>
    <xf numFmtId="0" fontId="99" fillId="86" borderId="66" applyNumberFormat="0" applyAlignment="0" applyProtection="0"/>
    <xf numFmtId="0" fontId="95" fillId="73" borderId="67" applyNumberFormat="0" applyAlignment="0" applyProtection="0"/>
    <xf numFmtId="0" fontId="82" fillId="86" borderId="67" applyNumberFormat="0" applyAlignment="0" applyProtection="0"/>
    <xf numFmtId="0" fontId="80" fillId="86" borderId="66" applyNumberFormat="0" applyAlignment="0" applyProtection="0"/>
    <xf numFmtId="0" fontId="29" fillId="14" borderId="77">
      <alignment horizontal="right" vertical="center"/>
    </xf>
    <xf numFmtId="0" fontId="73" fillId="9" borderId="75">
      <alignment horizontal="right" vertical="center"/>
    </xf>
    <xf numFmtId="4" fontId="29" fillId="9" borderId="75">
      <alignment horizontal="right" vertical="center"/>
    </xf>
    <xf numFmtId="4" fontId="29" fillId="14" borderId="75">
      <alignment horizontal="right" vertical="center"/>
    </xf>
    <xf numFmtId="49" fontId="33" fillId="0" borderId="76" applyNumberFormat="0" applyFont="0" applyFill="0" applyBorder="0" applyProtection="0">
      <alignment horizontal="left" vertical="center" indent="5"/>
    </xf>
    <xf numFmtId="4" fontId="33" fillId="0" borderId="75" applyFill="0" applyBorder="0" applyProtection="0">
      <alignment horizontal="right" vertical="center"/>
    </xf>
    <xf numFmtId="4" fontId="29" fillId="9" borderId="75">
      <alignment horizontal="right" vertical="center"/>
    </xf>
    <xf numFmtId="0" fontId="34" fillId="0" borderId="0"/>
    <xf numFmtId="0" fontId="95" fillId="73" borderId="67" applyNumberFormat="0" applyAlignment="0" applyProtection="0"/>
    <xf numFmtId="0" fontId="86" fillId="73" borderId="67" applyNumberFormat="0" applyAlignment="0" applyProtection="0"/>
    <xf numFmtId="0" fontId="82" fillId="86" borderId="67" applyNumberFormat="0" applyAlignment="0" applyProtection="0"/>
    <xf numFmtId="0" fontId="33" fillId="14" borderId="78">
      <alignment horizontal="left" vertical="center" wrapText="1" indent="2"/>
    </xf>
    <xf numFmtId="0" fontId="33" fillId="0" borderId="78">
      <alignment horizontal="left" vertical="center" wrapText="1" indent="2"/>
    </xf>
    <xf numFmtId="0" fontId="33" fillId="14" borderId="78">
      <alignment horizontal="left" vertical="center" wrapText="1" indent="2"/>
    </xf>
    <xf numFmtId="0" fontId="33" fillId="0" borderId="78">
      <alignment horizontal="left" vertical="center" wrapText="1" indent="2"/>
    </xf>
    <xf numFmtId="0" fontId="80" fillId="86" borderId="66" applyNumberFormat="0" applyAlignment="0" applyProtection="0"/>
    <xf numFmtId="0" fontId="82" fillId="86" borderId="67" applyNumberFormat="0" applyAlignment="0" applyProtection="0"/>
    <xf numFmtId="0" fontId="83" fillId="86" borderId="67" applyNumberFormat="0" applyAlignment="0" applyProtection="0"/>
    <xf numFmtId="0" fontId="86" fillId="73" borderId="67" applyNumberFormat="0" applyAlignment="0" applyProtection="0"/>
    <xf numFmtId="0" fontId="87" fillId="0" borderId="69" applyNumberFormat="0" applyFill="0" applyAlignment="0" applyProtection="0"/>
    <xf numFmtId="0" fontId="95" fillId="73" borderId="67" applyNumberFormat="0" applyAlignment="0" applyProtection="0"/>
    <xf numFmtId="0" fontId="77" fillId="89" borderId="74" applyNumberFormat="0" applyFont="0" applyAlignment="0" applyProtection="0"/>
    <xf numFmtId="0" fontId="34" fillId="89" borderId="74" applyNumberFormat="0" applyFont="0" applyAlignment="0" applyProtection="0"/>
    <xf numFmtId="0" fontId="99" fillId="86" borderId="66" applyNumberFormat="0" applyAlignment="0" applyProtection="0"/>
    <xf numFmtId="0" fontId="102" fillId="0" borderId="69" applyNumberFormat="0" applyFill="0" applyAlignment="0" applyProtection="0"/>
    <xf numFmtId="0" fontId="83" fillId="86" borderId="67" applyNumberFormat="0" applyAlignment="0" applyProtection="0"/>
    <xf numFmtId="0" fontId="95" fillId="73" borderId="67" applyNumberFormat="0" applyAlignment="0" applyProtection="0"/>
    <xf numFmtId="0" fontId="77" fillId="89" borderId="74" applyNumberFormat="0" applyFont="0" applyAlignment="0" applyProtection="0"/>
    <xf numFmtId="0" fontId="99" fillId="86" borderId="66" applyNumberFormat="0" applyAlignment="0" applyProtection="0"/>
    <xf numFmtId="0" fontId="102" fillId="0" borderId="69" applyNumberFormat="0" applyFill="0" applyAlignment="0" applyProtection="0"/>
    <xf numFmtId="0" fontId="29" fillId="14" borderId="61">
      <alignment horizontal="right" vertical="center"/>
    </xf>
    <xf numFmtId="4" fontId="29" fillId="14" borderId="61">
      <alignment horizontal="right" vertical="center"/>
    </xf>
    <xf numFmtId="0" fontId="29" fillId="14" borderId="62">
      <alignment horizontal="right" vertical="center"/>
    </xf>
    <xf numFmtId="4" fontId="29" fillId="14" borderId="62">
      <alignment horizontal="right" vertical="center"/>
    </xf>
    <xf numFmtId="0" fontId="83" fillId="86" borderId="67" applyNumberFormat="0" applyAlignment="0" applyProtection="0"/>
    <xf numFmtId="0" fontId="33" fillId="14" borderId="51">
      <alignment horizontal="left" vertical="center" wrapText="1" indent="2"/>
    </xf>
    <xf numFmtId="0" fontId="33" fillId="0" borderId="51">
      <alignment horizontal="left" vertical="center" wrapText="1" indent="2"/>
    </xf>
    <xf numFmtId="0" fontId="33" fillId="9" borderId="61">
      <alignment horizontal="left" vertical="center"/>
    </xf>
    <xf numFmtId="0" fontId="95" fillId="73" borderId="67" applyNumberFormat="0" applyAlignment="0" applyProtection="0"/>
    <xf numFmtId="0" fontId="99" fillId="86" borderId="66" applyNumberFormat="0" applyAlignment="0" applyProtection="0"/>
    <xf numFmtId="0" fontId="102" fillId="0" borderId="69" applyNumberFormat="0" applyFill="0" applyAlignment="0" applyProtection="0"/>
    <xf numFmtId="49" fontId="33" fillId="0" borderId="61" applyNumberFormat="0" applyFont="0" applyFill="0" applyBorder="0" applyProtection="0">
      <alignment horizontal="left" vertical="center" indent="5"/>
    </xf>
    <xf numFmtId="0" fontId="80" fillId="86" borderId="66" applyNumberFormat="0" applyAlignment="0" applyProtection="0"/>
    <xf numFmtId="0" fontId="82" fillId="86" borderId="67" applyNumberFormat="0" applyAlignment="0" applyProtection="0"/>
    <xf numFmtId="0" fontId="87" fillId="0" borderId="69" applyNumberFormat="0" applyFill="0" applyAlignment="0" applyProtection="0"/>
    <xf numFmtId="49" fontId="33" fillId="0" borderId="75" applyNumberFormat="0" applyFont="0" applyFill="0" applyBorder="0" applyProtection="0">
      <alignment horizontal="left" vertical="center" indent="2"/>
    </xf>
    <xf numFmtId="0" fontId="29" fillId="9" borderId="75">
      <alignment horizontal="right" vertical="center"/>
    </xf>
    <xf numFmtId="4" fontId="29" fillId="9" borderId="75">
      <alignment horizontal="right" vertical="center"/>
    </xf>
    <xf numFmtId="0" fontId="73" fillId="9" borderId="75">
      <alignment horizontal="right" vertical="center"/>
    </xf>
    <xf numFmtId="4" fontId="73" fillId="9" borderId="75">
      <alignment horizontal="right" vertical="center"/>
    </xf>
    <xf numFmtId="0" fontId="29" fillId="14" borderId="75">
      <alignment horizontal="right" vertical="center"/>
    </xf>
    <xf numFmtId="4" fontId="29" fillId="14" borderId="75">
      <alignment horizontal="right" vertical="center"/>
    </xf>
    <xf numFmtId="0" fontId="29" fillId="14" borderId="75">
      <alignment horizontal="right" vertical="center"/>
    </xf>
    <xf numFmtId="4" fontId="29" fillId="14" borderId="75">
      <alignment horizontal="right" vertical="center"/>
    </xf>
    <xf numFmtId="0" fontId="86" fillId="73" borderId="67" applyNumberFormat="0" applyAlignment="0" applyProtection="0"/>
    <xf numFmtId="0" fontId="33" fillId="0" borderId="75">
      <alignment horizontal="right" vertical="center"/>
    </xf>
    <xf numFmtId="4" fontId="33" fillId="0" borderId="75">
      <alignment horizontal="right" vertical="center"/>
    </xf>
    <xf numFmtId="4" fontId="33" fillId="0" borderId="75" applyFill="0" applyBorder="0" applyProtection="0">
      <alignment horizontal="right" vertical="center"/>
    </xf>
    <xf numFmtId="49" fontId="31" fillId="0" borderId="75" applyNumberFormat="0" applyFill="0" applyBorder="0" applyProtection="0">
      <alignment horizontal="left" vertical="center"/>
    </xf>
    <xf numFmtId="0" fontId="33" fillId="0" borderId="75" applyNumberFormat="0" applyFill="0" applyAlignment="0" applyProtection="0"/>
    <xf numFmtId="175" fontId="33" fillId="90" borderId="75" applyNumberFormat="0" applyFont="0" applyBorder="0" applyAlignment="0" applyProtection="0">
      <alignment horizontal="right" vertical="center"/>
    </xf>
    <xf numFmtId="0" fontId="33" fillId="16" borderId="75"/>
    <xf numFmtId="4" fontId="33" fillId="16" borderId="75"/>
    <xf numFmtId="4" fontId="29" fillId="14" borderId="75">
      <alignment horizontal="right" vertical="center"/>
    </xf>
    <xf numFmtId="0" fontId="33" fillId="16" borderId="75"/>
    <xf numFmtId="0" fontId="82" fillId="86" borderId="67" applyNumberFormat="0" applyAlignment="0" applyProtection="0"/>
    <xf numFmtId="0" fontId="29" fillId="9" borderId="75">
      <alignment horizontal="right" vertical="center"/>
    </xf>
    <xf numFmtId="0" fontId="33" fillId="0" borderId="75">
      <alignment horizontal="right" vertical="center"/>
    </xf>
    <xf numFmtId="0" fontId="102" fillId="0" borderId="69" applyNumberFormat="0" applyFill="0" applyAlignment="0" applyProtection="0"/>
    <xf numFmtId="0" fontId="33" fillId="9" borderId="76">
      <alignment horizontal="left" vertical="center"/>
    </xf>
    <xf numFmtId="0" fontId="95" fillId="73" borderId="67" applyNumberFormat="0" applyAlignment="0" applyProtection="0"/>
    <xf numFmtId="175" fontId="33" fillId="90" borderId="75" applyNumberFormat="0" applyFont="0" applyBorder="0" applyAlignment="0" applyProtection="0">
      <alignment horizontal="right" vertical="center"/>
    </xf>
    <xf numFmtId="0" fontId="77" fillId="89" borderId="74" applyNumberFormat="0" applyFont="0" applyAlignment="0" applyProtection="0"/>
    <xf numFmtId="0" fontId="33" fillId="0" borderId="78">
      <alignment horizontal="left" vertical="center" wrapText="1" indent="2"/>
    </xf>
    <xf numFmtId="4" fontId="33" fillId="16" borderId="75"/>
    <xf numFmtId="49" fontId="31" fillId="0" borderId="75" applyNumberFormat="0" applyFill="0" applyBorder="0" applyProtection="0">
      <alignment horizontal="left" vertical="center"/>
    </xf>
    <xf numFmtId="0" fontId="33" fillId="0" borderId="75">
      <alignment horizontal="right" vertical="center"/>
    </xf>
    <xf numFmtId="4" fontId="29" fillId="14" borderId="77">
      <alignment horizontal="right" vertical="center"/>
    </xf>
    <xf numFmtId="4" fontId="29" fillId="14" borderId="75">
      <alignment horizontal="right" vertical="center"/>
    </xf>
    <xf numFmtId="4" fontId="29" fillId="14" borderId="75">
      <alignment horizontal="right" vertical="center"/>
    </xf>
    <xf numFmtId="0" fontId="73" fillId="9" borderId="75">
      <alignment horizontal="right" vertical="center"/>
    </xf>
    <xf numFmtId="0" fontId="29" fillId="9" borderId="75">
      <alignment horizontal="right" vertical="center"/>
    </xf>
    <xf numFmtId="49" fontId="33" fillId="0" borderId="75" applyNumberFormat="0" applyFont="0" applyFill="0" applyBorder="0" applyProtection="0">
      <alignment horizontal="left" vertical="center" indent="2"/>
    </xf>
    <xf numFmtId="0" fontId="95" fillId="73" borderId="67" applyNumberFormat="0" applyAlignment="0" applyProtection="0"/>
    <xf numFmtId="0" fontId="80" fillId="86" borderId="66" applyNumberFormat="0" applyAlignment="0" applyProtection="0"/>
    <xf numFmtId="49" fontId="33" fillId="0" borderId="75" applyNumberFormat="0" applyFont="0" applyFill="0" applyBorder="0" applyProtection="0">
      <alignment horizontal="left" vertical="center" indent="2"/>
    </xf>
    <xf numFmtId="0" fontId="86" fillId="73" borderId="67" applyNumberFormat="0" applyAlignment="0" applyProtection="0"/>
    <xf numFmtId="4" fontId="33" fillId="0" borderId="75" applyFill="0" applyBorder="0" applyProtection="0">
      <alignment horizontal="right" vertical="center"/>
    </xf>
    <xf numFmtId="0" fontId="83" fillId="86" borderId="67" applyNumberFormat="0" applyAlignment="0" applyProtection="0"/>
    <xf numFmtId="0" fontId="102" fillId="0" borderId="69" applyNumberFormat="0" applyFill="0" applyAlignment="0" applyProtection="0"/>
    <xf numFmtId="0" fontId="99" fillId="86" borderId="66" applyNumberFormat="0" applyAlignment="0" applyProtection="0"/>
    <xf numFmtId="0" fontId="33" fillId="0" borderId="75" applyNumberFormat="0" applyFill="0" applyAlignment="0" applyProtection="0"/>
    <xf numFmtId="4" fontId="33" fillId="0" borderId="75">
      <alignment horizontal="right" vertical="center"/>
    </xf>
    <xf numFmtId="0" fontId="33" fillId="0" borderId="75">
      <alignment horizontal="right" vertical="center"/>
    </xf>
    <xf numFmtId="0" fontId="95" fillId="73" borderId="67" applyNumberFormat="0" applyAlignment="0" applyProtection="0"/>
    <xf numFmtId="0" fontId="80" fillId="86" borderId="66" applyNumberFormat="0" applyAlignment="0" applyProtection="0"/>
    <xf numFmtId="0" fontId="82" fillId="86" borderId="67" applyNumberFormat="0" applyAlignment="0" applyProtection="0"/>
    <xf numFmtId="0" fontId="33" fillId="14" borderId="78">
      <alignment horizontal="left" vertical="center" wrapText="1" indent="2"/>
    </xf>
    <xf numFmtId="0" fontId="83" fillId="86" borderId="67" applyNumberFormat="0" applyAlignment="0" applyProtection="0"/>
    <xf numFmtId="0" fontId="83" fillId="86" borderId="67" applyNumberFormat="0" applyAlignment="0" applyProtection="0"/>
    <xf numFmtId="4" fontId="29" fillId="14" borderId="76">
      <alignment horizontal="right" vertical="center"/>
    </xf>
    <xf numFmtId="0" fontId="29" fillId="14" borderId="76">
      <alignment horizontal="right" vertical="center"/>
    </xf>
    <xf numFmtId="0" fontId="29" fillId="14" borderId="75">
      <alignment horizontal="right" vertical="center"/>
    </xf>
    <xf numFmtId="4" fontId="73" fillId="9" borderId="75">
      <alignment horizontal="right" vertical="center"/>
    </xf>
    <xf numFmtId="0" fontId="86" fillId="73" borderId="67" applyNumberFormat="0" applyAlignment="0" applyProtection="0"/>
    <xf numFmtId="0" fontId="87" fillId="0" borderId="69" applyNumberFormat="0" applyFill="0" applyAlignment="0" applyProtection="0"/>
    <xf numFmtId="0" fontId="102" fillId="0" borderId="69" applyNumberFormat="0" applyFill="0" applyAlignment="0" applyProtection="0"/>
    <xf numFmtId="0" fontId="77" fillId="89" borderId="74" applyNumberFormat="0" applyFont="0" applyAlignment="0" applyProtection="0"/>
    <xf numFmtId="0" fontId="95" fillId="73" borderId="67" applyNumberFormat="0" applyAlignment="0" applyProtection="0"/>
    <xf numFmtId="49" fontId="31" fillId="0" borderId="75" applyNumberFormat="0" applyFill="0" applyBorder="0" applyProtection="0">
      <alignment horizontal="left" vertical="center"/>
    </xf>
    <xf numFmtId="0" fontId="33" fillId="14" borderId="78">
      <alignment horizontal="left" vertical="center" wrapText="1" indent="2"/>
    </xf>
    <xf numFmtId="0" fontId="83" fillId="86" borderId="67" applyNumberFormat="0" applyAlignment="0" applyProtection="0"/>
    <xf numFmtId="0" fontId="33" fillId="0" borderId="78">
      <alignment horizontal="left" vertical="center" wrapText="1" indent="2"/>
    </xf>
    <xf numFmtId="0" fontId="77" fillId="89" borderId="74" applyNumberFormat="0" applyFont="0" applyAlignment="0" applyProtection="0"/>
    <xf numFmtId="0" fontId="34" fillId="89" borderId="74" applyNumberFormat="0" applyFont="0" applyAlignment="0" applyProtection="0"/>
    <xf numFmtId="0" fontId="99" fillId="86" borderId="66" applyNumberFormat="0" applyAlignment="0" applyProtection="0"/>
    <xf numFmtId="0" fontId="102" fillId="0" borderId="69" applyNumberFormat="0" applyFill="0" applyAlignment="0" applyProtection="0"/>
    <xf numFmtId="4" fontId="33" fillId="16" borderId="75"/>
    <xf numFmtId="0" fontId="29" fillId="14" borderId="75">
      <alignment horizontal="right" vertical="center"/>
    </xf>
    <xf numFmtId="0" fontId="102" fillId="0" borderId="69" applyNumberFormat="0" applyFill="0" applyAlignment="0" applyProtection="0"/>
    <xf numFmtId="4" fontId="29" fillId="14" borderId="77">
      <alignment horizontal="right" vertical="center"/>
    </xf>
    <xf numFmtId="0" fontId="82" fillId="86" borderId="67" applyNumberFormat="0" applyAlignment="0" applyProtection="0"/>
    <xf numFmtId="0" fontId="29" fillId="14" borderId="76">
      <alignment horizontal="right" vertical="center"/>
    </xf>
    <xf numFmtId="0" fontId="83" fillId="86" borderId="67" applyNumberFormat="0" applyAlignment="0" applyProtection="0"/>
    <xf numFmtId="0" fontId="87" fillId="0" borderId="69" applyNumberFormat="0" applyFill="0" applyAlignment="0" applyProtection="0"/>
    <xf numFmtId="0" fontId="77" fillId="89" borderId="74" applyNumberFormat="0" applyFont="0" applyAlignment="0" applyProtection="0"/>
    <xf numFmtId="4" fontId="29" fillId="14" borderId="76">
      <alignment horizontal="right" vertical="center"/>
    </xf>
    <xf numFmtId="0" fontId="33" fillId="14" borderId="78">
      <alignment horizontal="left" vertical="center" wrapText="1" indent="2"/>
    </xf>
    <xf numFmtId="0" fontId="33" fillId="16" borderId="75"/>
    <xf numFmtId="175" fontId="33" fillId="90" borderId="75" applyNumberFormat="0" applyFont="0" applyBorder="0" applyAlignment="0" applyProtection="0">
      <alignment horizontal="right" vertical="center"/>
    </xf>
    <xf numFmtId="0" fontId="33" fillId="0" borderId="75" applyNumberFormat="0" applyFill="0" applyAlignment="0" applyProtection="0"/>
    <xf numFmtId="4" fontId="33" fillId="0" borderId="75" applyFill="0" applyBorder="0" applyProtection="0">
      <alignment horizontal="right" vertical="center"/>
    </xf>
    <xf numFmtId="4" fontId="29" fillId="9" borderId="75">
      <alignment horizontal="right" vertical="center"/>
    </xf>
    <xf numFmtId="0" fontId="87" fillId="0" borderId="69" applyNumberFormat="0" applyFill="0" applyAlignment="0" applyProtection="0"/>
    <xf numFmtId="49" fontId="31" fillId="0" borderId="75" applyNumberFormat="0" applyFill="0" applyBorder="0" applyProtection="0">
      <alignment horizontal="left" vertical="center"/>
    </xf>
    <xf numFmtId="49" fontId="33" fillId="0" borderId="76" applyNumberFormat="0" applyFont="0" applyFill="0" applyBorder="0" applyProtection="0">
      <alignment horizontal="left" vertical="center" indent="5"/>
    </xf>
    <xf numFmtId="0" fontId="33" fillId="9" borderId="76">
      <alignment horizontal="left" vertical="center"/>
    </xf>
    <xf numFmtId="0" fontId="83" fillId="86" borderId="67" applyNumberFormat="0" applyAlignment="0" applyProtection="0"/>
    <xf numFmtId="4" fontId="29" fillId="14" borderId="77">
      <alignment horizontal="right" vertical="center"/>
    </xf>
    <xf numFmtId="0" fontId="95" fillId="73" borderId="67" applyNumberFormat="0" applyAlignment="0" applyProtection="0"/>
    <xf numFmtId="0" fontId="95" fillId="73" borderId="67" applyNumberFormat="0" applyAlignment="0" applyProtection="0"/>
    <xf numFmtId="0" fontId="77" fillId="89" borderId="74" applyNumberFormat="0" applyFont="0" applyAlignment="0" applyProtection="0"/>
    <xf numFmtId="0" fontId="99" fillId="86" borderId="66" applyNumberFormat="0" applyAlignment="0" applyProtection="0"/>
    <xf numFmtId="0" fontId="102" fillId="0" borderId="69" applyNumberFormat="0" applyFill="0" applyAlignment="0" applyProtection="0"/>
    <xf numFmtId="0" fontId="29" fillId="14" borderId="75">
      <alignment horizontal="right" vertical="center"/>
    </xf>
    <xf numFmtId="0" fontId="34" fillId="89" borderId="74" applyNumberFormat="0" applyFont="0" applyAlignment="0" applyProtection="0"/>
    <xf numFmtId="4" fontId="33" fillId="0" borderId="75">
      <alignment horizontal="right" vertical="center"/>
    </xf>
    <xf numFmtId="0" fontId="102" fillId="0" borderId="69" applyNumberFormat="0" applyFill="0" applyAlignment="0" applyProtection="0"/>
    <xf numFmtId="0" fontId="29" fillId="14" borderId="75">
      <alignment horizontal="right" vertical="center"/>
    </xf>
    <xf numFmtId="0" fontId="29" fillId="14" borderId="75">
      <alignment horizontal="right" vertical="center"/>
    </xf>
    <xf numFmtId="4" fontId="73" fillId="9" borderId="75">
      <alignment horizontal="right" vertical="center"/>
    </xf>
    <xf numFmtId="0" fontId="29" fillId="9" borderId="75">
      <alignment horizontal="right" vertical="center"/>
    </xf>
    <xf numFmtId="4" fontId="29" fillId="9" borderId="75">
      <alignment horizontal="right" vertical="center"/>
    </xf>
    <xf numFmtId="0" fontId="73" fillId="9" borderId="75">
      <alignment horizontal="right" vertical="center"/>
    </xf>
    <xf numFmtId="4" fontId="73" fillId="9" borderId="75">
      <alignment horizontal="right" vertical="center"/>
    </xf>
    <xf numFmtId="0" fontId="29" fillId="14" borderId="75">
      <alignment horizontal="right" vertical="center"/>
    </xf>
    <xf numFmtId="4" fontId="29" fillId="14" borderId="75">
      <alignment horizontal="right" vertical="center"/>
    </xf>
    <xf numFmtId="0" fontId="29" fillId="14" borderId="75">
      <alignment horizontal="right" vertical="center"/>
    </xf>
    <xf numFmtId="4" fontId="29" fillId="14" borderId="75">
      <alignment horizontal="right" vertical="center"/>
    </xf>
    <xf numFmtId="0" fontId="29" fillId="14" borderId="76">
      <alignment horizontal="right" vertical="center"/>
    </xf>
    <xf numFmtId="4" fontId="29" fillId="14" borderId="76">
      <alignment horizontal="right" vertical="center"/>
    </xf>
    <xf numFmtId="0" fontId="29" fillId="14" borderId="77">
      <alignment horizontal="right" vertical="center"/>
    </xf>
    <xf numFmtId="4" fontId="29" fillId="14" borderId="77">
      <alignment horizontal="right" vertical="center"/>
    </xf>
    <xf numFmtId="0" fontId="83" fillId="86" borderId="67" applyNumberFormat="0" applyAlignment="0" applyProtection="0"/>
    <xf numFmtId="0" fontId="33" fillId="14" borderId="78">
      <alignment horizontal="left" vertical="center" wrapText="1" indent="2"/>
    </xf>
    <xf numFmtId="0" fontId="33" fillId="0" borderId="78">
      <alignment horizontal="left" vertical="center" wrapText="1" indent="2"/>
    </xf>
    <xf numFmtId="0" fontId="33" fillId="9" borderId="76">
      <alignment horizontal="left" vertical="center"/>
    </xf>
    <xf numFmtId="0" fontId="95" fillId="73" borderId="67" applyNumberFormat="0" applyAlignment="0" applyProtection="0"/>
    <xf numFmtId="0" fontId="33" fillId="0" borderId="75">
      <alignment horizontal="right" vertical="center"/>
    </xf>
    <xf numFmtId="4" fontId="33" fillId="0" borderId="75">
      <alignment horizontal="right" vertical="center"/>
    </xf>
    <xf numFmtId="0" fontId="33" fillId="0" borderId="75" applyNumberFormat="0" applyFill="0" applyAlignment="0" applyProtection="0"/>
    <xf numFmtId="0" fontId="99" fillId="86" borderId="66" applyNumberFormat="0" applyAlignment="0" applyProtection="0"/>
    <xf numFmtId="175" fontId="33" fillId="90" borderId="75" applyNumberFormat="0" applyFont="0" applyBorder="0" applyAlignment="0" applyProtection="0">
      <alignment horizontal="right" vertical="center"/>
    </xf>
    <xf numFmtId="0" fontId="33" fillId="16" borderId="75"/>
    <xf numFmtId="4" fontId="33" fillId="16" borderId="75"/>
    <xf numFmtId="0" fontId="102" fillId="0" borderId="69" applyNumberFormat="0" applyFill="0" applyAlignment="0" applyProtection="0"/>
    <xf numFmtId="0" fontId="34" fillId="89" borderId="74" applyNumberFormat="0" applyFont="0" applyAlignment="0" applyProtection="0"/>
    <xf numFmtId="0" fontId="77" fillId="89" borderId="74" applyNumberFormat="0" applyFont="0" applyAlignment="0" applyProtection="0"/>
    <xf numFmtId="0" fontId="33" fillId="0" borderId="75" applyNumberFormat="0" applyFill="0" applyAlignment="0" applyProtection="0"/>
    <xf numFmtId="0" fontId="87" fillId="0" borderId="69" applyNumberFormat="0" applyFill="0" applyAlignment="0" applyProtection="0"/>
    <xf numFmtId="0" fontId="102" fillId="0" borderId="69" applyNumberFormat="0" applyFill="0" applyAlignment="0" applyProtection="0"/>
    <xf numFmtId="0" fontId="86" fillId="73" borderId="67" applyNumberFormat="0" applyAlignment="0" applyProtection="0"/>
    <xf numFmtId="0" fontId="83" fillId="86" borderId="67" applyNumberFormat="0" applyAlignment="0" applyProtection="0"/>
    <xf numFmtId="4" fontId="73" fillId="9" borderId="75">
      <alignment horizontal="right" vertical="center"/>
    </xf>
    <xf numFmtId="0" fontId="29" fillId="9" borderId="75">
      <alignment horizontal="right" vertical="center"/>
    </xf>
    <xf numFmtId="175" fontId="33" fillId="90" borderId="75" applyNumberFormat="0" applyFont="0" applyBorder="0" applyAlignment="0" applyProtection="0">
      <alignment horizontal="right" vertical="center"/>
    </xf>
    <xf numFmtId="0" fontId="87" fillId="0" borderId="69" applyNumberFormat="0" applyFill="0" applyAlignment="0" applyProtection="0"/>
    <xf numFmtId="49" fontId="33" fillId="0" borderId="75" applyNumberFormat="0" applyFont="0" applyFill="0" applyBorder="0" applyProtection="0">
      <alignment horizontal="left" vertical="center" indent="2"/>
    </xf>
    <xf numFmtId="49" fontId="33" fillId="0" borderId="76" applyNumberFormat="0" applyFont="0" applyFill="0" applyBorder="0" applyProtection="0">
      <alignment horizontal="left" vertical="center" indent="5"/>
    </xf>
    <xf numFmtId="49" fontId="33" fillId="0" borderId="75" applyNumberFormat="0" applyFont="0" applyFill="0" applyBorder="0" applyProtection="0">
      <alignment horizontal="left" vertical="center" indent="2"/>
    </xf>
    <xf numFmtId="4" fontId="33" fillId="0" borderId="75" applyFill="0" applyBorder="0" applyProtection="0">
      <alignment horizontal="right" vertical="center"/>
    </xf>
    <xf numFmtId="49" fontId="31" fillId="0" borderId="75" applyNumberFormat="0" applyFill="0" applyBorder="0" applyProtection="0">
      <alignment horizontal="left" vertical="center"/>
    </xf>
    <xf numFmtId="0" fontId="33" fillId="0" borderId="78">
      <alignment horizontal="left" vertical="center" wrapText="1" indent="2"/>
    </xf>
    <xf numFmtId="0" fontId="99" fillId="86" borderId="66" applyNumberFormat="0" applyAlignment="0" applyProtection="0"/>
    <xf numFmtId="0" fontId="29" fillId="14" borderId="77">
      <alignment horizontal="right" vertical="center"/>
    </xf>
    <xf numFmtId="0" fontId="86" fillId="73" borderId="67" applyNumberFormat="0" applyAlignment="0" applyProtection="0"/>
    <xf numFmtId="0" fontId="29" fillId="14" borderId="77">
      <alignment horizontal="right" vertical="center"/>
    </xf>
    <xf numFmtId="4" fontId="29" fillId="14" borderId="75">
      <alignment horizontal="right" vertical="center"/>
    </xf>
    <xf numFmtId="0" fontId="29" fillId="14" borderId="75">
      <alignment horizontal="right" vertical="center"/>
    </xf>
    <xf numFmtId="0" fontId="80" fillId="86" borderId="66" applyNumberFormat="0" applyAlignment="0" applyProtection="0"/>
    <xf numFmtId="0" fontId="82" fillId="86" borderId="67" applyNumberFormat="0" applyAlignment="0" applyProtection="0"/>
    <xf numFmtId="0" fontId="87" fillId="0" borderId="69" applyNumberFormat="0" applyFill="0" applyAlignment="0" applyProtection="0"/>
    <xf numFmtId="0" fontId="33" fillId="16" borderId="75"/>
    <xf numFmtId="4" fontId="33" fillId="16" borderId="75"/>
    <xf numFmtId="4" fontId="29" fillId="14" borderId="75">
      <alignment horizontal="right" vertical="center"/>
    </xf>
    <xf numFmtId="0" fontId="73" fillId="9" borderId="75">
      <alignment horizontal="right" vertical="center"/>
    </xf>
    <xf numFmtId="0" fontId="86" fillId="73" borderId="67" applyNumberFormat="0" applyAlignment="0" applyProtection="0"/>
    <xf numFmtId="0" fontId="83" fillId="86" borderId="67" applyNumberFormat="0" applyAlignment="0" applyProtection="0"/>
    <xf numFmtId="4" fontId="33" fillId="0" borderId="75">
      <alignment horizontal="right" vertical="center"/>
    </xf>
    <xf numFmtId="0" fontId="33" fillId="14" borderId="78">
      <alignment horizontal="left" vertical="center" wrapText="1" indent="2"/>
    </xf>
    <xf numFmtId="0" fontId="33" fillId="0" borderId="78">
      <alignment horizontal="left" vertical="center" wrapText="1" indent="2"/>
    </xf>
    <xf numFmtId="0" fontId="99" fillId="86" borderId="66" applyNumberFormat="0" applyAlignment="0" applyProtection="0"/>
    <xf numFmtId="0" fontId="95" fillId="73" borderId="67" applyNumberFormat="0" applyAlignment="0" applyProtection="0"/>
    <xf numFmtId="0" fontId="82" fillId="86" borderId="67" applyNumberFormat="0" applyAlignment="0" applyProtection="0"/>
    <xf numFmtId="0" fontId="80" fillId="86" borderId="66" applyNumberFormat="0" applyAlignment="0" applyProtection="0"/>
    <xf numFmtId="0" fontId="29" fillId="14" borderId="77">
      <alignment horizontal="right" vertical="center"/>
    </xf>
    <xf numFmtId="0" fontId="73" fillId="9" borderId="75">
      <alignment horizontal="right" vertical="center"/>
    </xf>
    <xf numFmtId="4" fontId="29" fillId="9" borderId="75">
      <alignment horizontal="right" vertical="center"/>
    </xf>
    <xf numFmtId="4" fontId="29" fillId="14" borderId="75">
      <alignment horizontal="right" vertical="center"/>
    </xf>
    <xf numFmtId="49" fontId="33" fillId="0" borderId="76" applyNumberFormat="0" applyFont="0" applyFill="0" applyBorder="0" applyProtection="0">
      <alignment horizontal="left" vertical="center" indent="5"/>
    </xf>
    <xf numFmtId="4" fontId="33" fillId="0" borderId="75" applyFill="0" applyBorder="0" applyProtection="0">
      <alignment horizontal="right" vertical="center"/>
    </xf>
    <xf numFmtId="4" fontId="29" fillId="9" borderId="75">
      <alignment horizontal="right" vertical="center"/>
    </xf>
    <xf numFmtId="0" fontId="95" fillId="73" borderId="67" applyNumberFormat="0" applyAlignment="0" applyProtection="0"/>
    <xf numFmtId="0" fontId="86" fillId="73" borderId="67" applyNumberFormat="0" applyAlignment="0" applyProtection="0"/>
    <xf numFmtId="0" fontId="82" fillId="86" borderId="67" applyNumberFormat="0" applyAlignment="0" applyProtection="0"/>
    <xf numFmtId="0" fontId="33" fillId="14" borderId="78">
      <alignment horizontal="left" vertical="center" wrapText="1" indent="2"/>
    </xf>
    <xf numFmtId="0" fontId="33" fillId="0" borderId="78">
      <alignment horizontal="left" vertical="center" wrapText="1" indent="2"/>
    </xf>
    <xf numFmtId="0" fontId="33" fillId="14" borderId="78">
      <alignment horizontal="left" vertical="center" wrapText="1" indent="2"/>
    </xf>
    <xf numFmtId="0" fontId="10" fillId="0" borderId="0"/>
    <xf numFmtId="0" fontId="33" fillId="0" borderId="93">
      <alignment horizontal="left" vertical="center" wrapText="1" indent="2"/>
    </xf>
    <xf numFmtId="0" fontId="77" fillId="89" borderId="89" applyNumberFormat="0" applyFont="0" applyAlignment="0" applyProtection="0"/>
    <xf numFmtId="0" fontId="99" fillId="86" borderId="94" applyNumberFormat="0" applyAlignment="0" applyProtection="0"/>
    <xf numFmtId="0" fontId="95" fillId="73" borderId="87" applyNumberFormat="0" applyAlignment="0" applyProtection="0"/>
    <xf numFmtId="0" fontId="87" fillId="0" borderId="88" applyNumberFormat="0" applyFill="0" applyAlignment="0" applyProtection="0"/>
    <xf numFmtId="4" fontId="33" fillId="0" borderId="98" applyFill="0" applyBorder="0" applyProtection="0">
      <alignment horizontal="right" vertical="center"/>
    </xf>
    <xf numFmtId="49" fontId="33" fillId="0" borderId="90" applyNumberFormat="0" applyFont="0" applyFill="0" applyBorder="0" applyProtection="0">
      <alignment horizontal="left" vertical="center" indent="2"/>
    </xf>
    <xf numFmtId="175" fontId="33" fillId="90" borderId="90" applyNumberFormat="0" applyFont="0" applyBorder="0" applyAlignment="0" applyProtection="0">
      <alignment horizontal="right" vertical="center"/>
    </xf>
    <xf numFmtId="4" fontId="29" fillId="14" borderId="92">
      <alignment horizontal="right" vertical="center"/>
    </xf>
    <xf numFmtId="0" fontId="33" fillId="16" borderId="90"/>
    <xf numFmtId="0" fontId="70" fillId="0" borderId="0" applyNumberFormat="0" applyFill="0" applyBorder="0" applyAlignment="0" applyProtection="0"/>
    <xf numFmtId="0" fontId="86" fillId="73" borderId="87" applyNumberFormat="0" applyAlignment="0" applyProtection="0"/>
    <xf numFmtId="0" fontId="83" fillId="86" borderId="87" applyNumberFormat="0" applyAlignment="0" applyProtection="0"/>
    <xf numFmtId="0" fontId="29" fillId="14" borderId="90">
      <alignment horizontal="right" vertical="center"/>
    </xf>
    <xf numFmtId="0" fontId="29" fillId="14" borderId="90">
      <alignment horizontal="right" vertical="center"/>
    </xf>
    <xf numFmtId="4" fontId="33" fillId="0" borderId="98">
      <alignment horizontal="right" vertical="center"/>
    </xf>
    <xf numFmtId="0" fontId="77" fillId="89" borderId="89" applyNumberFormat="0" applyFont="0" applyAlignment="0" applyProtection="0"/>
    <xf numFmtId="0" fontId="67" fillId="46" borderId="57" applyNumberFormat="0" applyAlignment="0" applyProtection="0"/>
    <xf numFmtId="0" fontId="68" fillId="46" borderId="56" applyNumberFormat="0" applyAlignment="0" applyProtection="0"/>
    <xf numFmtId="49" fontId="33" fillId="0" borderId="91" applyNumberFormat="0" applyFont="0" applyFill="0" applyBorder="0" applyProtection="0">
      <alignment horizontal="left" vertical="center" indent="5"/>
    </xf>
    <xf numFmtId="0" fontId="69" fillId="0" borderId="0" applyNumberFormat="0" applyFill="0" applyBorder="0" applyAlignment="0" applyProtection="0"/>
    <xf numFmtId="0" fontId="29" fillId="14" borderId="90">
      <alignment horizontal="right" vertical="center"/>
    </xf>
    <xf numFmtId="0" fontId="70" fillId="0" borderId="0" applyNumberFormat="0" applyFill="0" applyBorder="0" applyAlignment="0" applyProtection="0"/>
    <xf numFmtId="0" fontId="12" fillId="0" borderId="58" applyNumberFormat="0" applyFill="0" applyAlignment="0" applyProtection="0"/>
    <xf numFmtId="0" fontId="10" fillId="47" borderId="0" applyNumberFormat="0" applyBorder="0" applyAlignment="0" applyProtection="0"/>
    <xf numFmtId="0" fontId="10" fillId="48" borderId="0" applyNumberFormat="0" applyBorder="0" applyAlignment="0" applyProtection="0"/>
    <xf numFmtId="0" fontId="71" fillId="49" borderId="0" applyNumberFormat="0" applyBorder="0" applyAlignment="0" applyProtection="0"/>
    <xf numFmtId="0" fontId="10" fillId="50" borderId="0" applyNumberFormat="0" applyBorder="0" applyAlignment="0" applyProtection="0"/>
    <xf numFmtId="0" fontId="10" fillId="51" borderId="0" applyNumberFormat="0" applyBorder="0" applyAlignment="0" applyProtection="0"/>
    <xf numFmtId="0" fontId="71" fillId="52" borderId="0" applyNumberFormat="0" applyBorder="0" applyAlignment="0" applyProtection="0"/>
    <xf numFmtId="0" fontId="10" fillId="53" borderId="0" applyNumberFormat="0" applyBorder="0" applyAlignment="0" applyProtection="0"/>
    <xf numFmtId="0" fontId="10" fillId="54" borderId="0" applyNumberFormat="0" applyBorder="0" applyAlignment="0" applyProtection="0"/>
    <xf numFmtId="0" fontId="71" fillId="55" borderId="0" applyNumberFormat="0" applyBorder="0" applyAlignment="0" applyProtection="0"/>
    <xf numFmtId="0" fontId="80" fillId="86" borderId="94" applyNumberFormat="0" applyAlignment="0" applyProtection="0"/>
    <xf numFmtId="0" fontId="10" fillId="56" borderId="0" applyNumberFormat="0" applyBorder="0" applyAlignment="0" applyProtection="0"/>
    <xf numFmtId="0" fontId="10" fillId="57" borderId="0" applyNumberFormat="0" applyBorder="0" applyAlignment="0" applyProtection="0"/>
    <xf numFmtId="0" fontId="71" fillId="58" borderId="0" applyNumberFormat="0" applyBorder="0" applyAlignment="0" applyProtection="0"/>
    <xf numFmtId="4" fontId="33" fillId="16" borderId="90"/>
    <xf numFmtId="0" fontId="10" fillId="59" borderId="0" applyNumberFormat="0" applyBorder="0" applyAlignment="0" applyProtection="0"/>
    <xf numFmtId="0" fontId="10" fillId="60" borderId="0" applyNumberFormat="0" applyBorder="0" applyAlignment="0" applyProtection="0"/>
    <xf numFmtId="0" fontId="71" fillId="61" borderId="0" applyNumberFormat="0" applyBorder="0" applyAlignment="0" applyProtection="0"/>
    <xf numFmtId="0" fontId="10" fillId="62" borderId="0" applyNumberFormat="0" applyBorder="0" applyAlignment="0" applyProtection="0"/>
    <xf numFmtId="0" fontId="10" fillId="63" borderId="0" applyNumberFormat="0" applyBorder="0" applyAlignment="0" applyProtection="0"/>
    <xf numFmtId="0" fontId="71" fillId="64" borderId="0" applyNumberFormat="0" applyBorder="0" applyAlignment="0" applyProtection="0"/>
    <xf numFmtId="0" fontId="29" fillId="14" borderId="98">
      <alignment horizontal="right" vertical="center"/>
    </xf>
    <xf numFmtId="49" fontId="33" fillId="0" borderId="91" applyNumberFormat="0" applyFont="0" applyFill="0" applyBorder="0" applyProtection="0">
      <alignment horizontal="left" vertical="center" indent="5"/>
    </xf>
    <xf numFmtId="0" fontId="33" fillId="0" borderId="90" applyNumberFormat="0" applyFill="0" applyAlignment="0" applyProtection="0"/>
    <xf numFmtId="0" fontId="80" fillId="86" borderId="94" applyNumberFormat="0" applyAlignment="0" applyProtection="0"/>
    <xf numFmtId="0" fontId="67" fillId="46" borderId="57" applyNumberFormat="0" applyAlignment="0" applyProtection="0"/>
    <xf numFmtId="0" fontId="95" fillId="73" borderId="87" applyNumberFormat="0" applyAlignment="0" applyProtection="0"/>
    <xf numFmtId="0" fontId="12" fillId="0" borderId="58" applyNumberFormat="0" applyFill="0" applyAlignment="0" applyProtection="0"/>
    <xf numFmtId="0" fontId="67" fillId="46" borderId="57" applyNumberFormat="0" applyAlignment="0" applyProtection="0"/>
    <xf numFmtId="0" fontId="83" fillId="86" borderId="87" applyNumberFormat="0" applyAlignment="0" applyProtection="0"/>
    <xf numFmtId="0" fontId="82" fillId="86" borderId="95" applyNumberFormat="0" applyAlignment="0" applyProtection="0"/>
    <xf numFmtId="49" fontId="33" fillId="0" borderId="99" applyNumberFormat="0" applyFont="0" applyFill="0" applyBorder="0" applyProtection="0">
      <alignment horizontal="left" vertical="center" indent="5"/>
    </xf>
    <xf numFmtId="0" fontId="83" fillId="86" borderId="95" applyNumberFormat="0" applyAlignment="0" applyProtection="0"/>
    <xf numFmtId="4" fontId="29" fillId="14" borderId="92">
      <alignment horizontal="right" vertical="center"/>
    </xf>
    <xf numFmtId="49" fontId="33" fillId="0" borderId="91" applyNumberFormat="0" applyFont="0" applyFill="0" applyBorder="0" applyProtection="0">
      <alignment horizontal="left" vertical="center" indent="5"/>
    </xf>
    <xf numFmtId="0" fontId="10" fillId="60" borderId="0" applyNumberFormat="0" applyBorder="0" applyAlignment="0" applyProtection="0"/>
    <xf numFmtId="49" fontId="33" fillId="0" borderId="91" applyNumberFormat="0" applyFont="0" applyFill="0" applyBorder="0" applyProtection="0">
      <alignment horizontal="left" vertical="center" indent="5"/>
    </xf>
    <xf numFmtId="0" fontId="33" fillId="14" borderId="101">
      <alignment horizontal="left" vertical="center" wrapText="1" indent="2"/>
    </xf>
    <xf numFmtId="0" fontId="77" fillId="89" borderId="97" applyNumberFormat="0" applyFont="0" applyAlignment="0" applyProtection="0"/>
    <xf numFmtId="4" fontId="33" fillId="16" borderId="90"/>
    <xf numFmtId="4" fontId="29" fillId="14" borderId="90">
      <alignment horizontal="right" vertical="center"/>
    </xf>
    <xf numFmtId="4" fontId="29" fillId="14" borderId="90">
      <alignment horizontal="right" vertical="center"/>
    </xf>
    <xf numFmtId="4" fontId="33" fillId="0" borderId="90" applyFill="0" applyBorder="0" applyProtection="0">
      <alignment horizontal="right" vertical="center"/>
    </xf>
    <xf numFmtId="0" fontId="29" fillId="9" borderId="90">
      <alignment horizontal="right" vertical="center"/>
    </xf>
    <xf numFmtId="0" fontId="29" fillId="14" borderId="90">
      <alignment horizontal="right" vertical="center"/>
    </xf>
    <xf numFmtId="0" fontId="71" fillId="58" borderId="0" applyNumberFormat="0" applyBorder="0" applyAlignment="0" applyProtection="0"/>
    <xf numFmtId="0" fontId="33" fillId="9" borderId="91">
      <alignment horizontal="left" vertical="center"/>
    </xf>
    <xf numFmtId="0" fontId="33" fillId="0" borderId="90" applyNumberFormat="0" applyFill="0" applyAlignment="0" applyProtection="0"/>
    <xf numFmtId="0" fontId="86" fillId="73" borderId="87" applyNumberFormat="0" applyAlignment="0" applyProtection="0"/>
    <xf numFmtId="0" fontId="71" fillId="64" borderId="0" applyNumberFormat="0" applyBorder="0" applyAlignment="0" applyProtection="0"/>
    <xf numFmtId="0" fontId="83" fillId="86" borderId="87" applyNumberFormat="0" applyAlignment="0" applyProtection="0"/>
    <xf numFmtId="4" fontId="29" fillId="14" borderId="98">
      <alignment horizontal="right" vertical="center"/>
    </xf>
    <xf numFmtId="0" fontId="102" fillId="0" borderId="88" applyNumberFormat="0" applyFill="0" applyAlignment="0" applyProtection="0"/>
    <xf numFmtId="0" fontId="87" fillId="0" borderId="88" applyNumberFormat="0" applyFill="0" applyAlignment="0" applyProtection="0"/>
    <xf numFmtId="0" fontId="83" fillId="86" borderId="87" applyNumberFormat="0" applyAlignment="0" applyProtection="0"/>
    <xf numFmtId="0" fontId="95" fillId="73" borderId="87" applyNumberFormat="0" applyAlignment="0" applyProtection="0"/>
    <xf numFmtId="0" fontId="83" fillId="86" borderId="80" applyNumberFormat="0" applyAlignment="0" applyProtection="0"/>
    <xf numFmtId="4" fontId="29" fillId="14" borderId="90">
      <alignment horizontal="right" vertical="center"/>
    </xf>
    <xf numFmtId="0" fontId="77" fillId="89" borderId="89" applyNumberFormat="0" applyFont="0" applyAlignment="0" applyProtection="0"/>
    <xf numFmtId="0" fontId="33" fillId="0" borderId="90">
      <alignment horizontal="right" vertical="center"/>
    </xf>
    <xf numFmtId="0" fontId="33" fillId="9" borderId="91">
      <alignment horizontal="left" vertical="center"/>
    </xf>
    <xf numFmtId="0" fontId="33" fillId="14" borderId="93">
      <alignment horizontal="left" vertical="center" wrapText="1" indent="2"/>
    </xf>
    <xf numFmtId="0" fontId="10" fillId="47" borderId="0" applyNumberFormat="0" applyBorder="0" applyAlignment="0" applyProtection="0"/>
    <xf numFmtId="0" fontId="33" fillId="16" borderId="90"/>
    <xf numFmtId="4" fontId="73" fillId="9" borderId="90">
      <alignment horizontal="right" vertical="center"/>
    </xf>
    <xf numFmtId="4" fontId="29" fillId="14" borderId="91">
      <alignment horizontal="right" vertical="center"/>
    </xf>
    <xf numFmtId="4" fontId="29" fillId="14" borderId="92">
      <alignment horizontal="right" vertical="center"/>
    </xf>
    <xf numFmtId="0" fontId="95" fillId="73" borderId="80" applyNumberFormat="0" applyAlignment="0" applyProtection="0"/>
    <xf numFmtId="4" fontId="29" fillId="14" borderId="90">
      <alignment horizontal="right" vertical="center"/>
    </xf>
    <xf numFmtId="0" fontId="10" fillId="57" borderId="0" applyNumberFormat="0" applyBorder="0" applyAlignment="0" applyProtection="0"/>
    <xf numFmtId="0" fontId="33" fillId="0" borderId="93">
      <alignment horizontal="left" vertical="center" wrapText="1" indent="2"/>
    </xf>
    <xf numFmtId="49" fontId="33" fillId="0" borderId="90" applyNumberFormat="0" applyFont="0" applyFill="0" applyBorder="0" applyProtection="0">
      <alignment horizontal="left" vertical="center" indent="2"/>
    </xf>
    <xf numFmtId="0" fontId="29" fillId="9" borderId="90">
      <alignment horizontal="right" vertical="center"/>
    </xf>
    <xf numFmtId="175" fontId="33" fillId="90" borderId="90" applyNumberFormat="0" applyFont="0" applyBorder="0" applyAlignment="0" applyProtection="0">
      <alignment horizontal="right" vertical="center"/>
    </xf>
    <xf numFmtId="0" fontId="83" fillId="86" borderId="87" applyNumberFormat="0" applyAlignment="0" applyProtection="0"/>
    <xf numFmtId="0" fontId="82" fillId="86" borderId="87" applyNumberFormat="0" applyAlignment="0" applyProtection="0"/>
    <xf numFmtId="4" fontId="33" fillId="16" borderId="90"/>
    <xf numFmtId="0" fontId="12" fillId="0" borderId="58" applyNumberFormat="0" applyFill="0" applyAlignment="0" applyProtection="0"/>
    <xf numFmtId="0" fontId="70" fillId="0" borderId="0" applyNumberFormat="0" applyFill="0" applyBorder="0" applyAlignment="0" applyProtection="0"/>
    <xf numFmtId="0" fontId="68" fillId="46" borderId="56" applyNumberFormat="0" applyAlignment="0" applyProtection="0"/>
    <xf numFmtId="0" fontId="67" fillId="46" borderId="57" applyNumberFormat="0" applyAlignment="0" applyProtection="0"/>
    <xf numFmtId="0" fontId="33" fillId="0" borderId="93">
      <alignment horizontal="left" vertical="center" wrapText="1" indent="2"/>
    </xf>
    <xf numFmtId="0" fontId="87" fillId="0" borderId="88" applyNumberFormat="0" applyFill="0" applyAlignment="0" applyProtection="0"/>
    <xf numFmtId="0" fontId="87" fillId="0" borderId="88" applyNumberFormat="0" applyFill="0" applyAlignment="0" applyProtection="0"/>
    <xf numFmtId="0" fontId="77" fillId="89" borderId="82" applyNumberFormat="0" applyFont="0" applyAlignment="0" applyProtection="0"/>
    <xf numFmtId="0" fontId="34" fillId="89" borderId="82" applyNumberFormat="0" applyFont="0" applyAlignment="0" applyProtection="0"/>
    <xf numFmtId="0" fontId="99" fillId="86" borderId="79" applyNumberFormat="0" applyAlignment="0" applyProtection="0"/>
    <xf numFmtId="49" fontId="33" fillId="0" borderId="91" applyNumberFormat="0" applyFont="0" applyFill="0" applyBorder="0" applyProtection="0">
      <alignment horizontal="left" vertical="center" indent="5"/>
    </xf>
    <xf numFmtId="0" fontId="34" fillId="89" borderId="97" applyNumberFormat="0" applyFont="0" applyAlignment="0" applyProtection="0"/>
    <xf numFmtId="4" fontId="29" fillId="9" borderId="90">
      <alignment horizontal="right" vertical="center"/>
    </xf>
    <xf numFmtId="0" fontId="102" fillId="0" borderId="88" applyNumberFormat="0" applyFill="0" applyAlignment="0" applyProtection="0"/>
    <xf numFmtId="0" fontId="33" fillId="0" borderId="93">
      <alignment horizontal="left" vertical="center" wrapText="1" indent="2"/>
    </xf>
    <xf numFmtId="0" fontId="102" fillId="0" borderId="81" applyNumberFormat="0" applyFill="0" applyAlignment="0" applyProtection="0"/>
    <xf numFmtId="0" fontId="33" fillId="14" borderId="93">
      <alignment horizontal="left" vertical="center" wrapText="1" indent="2"/>
    </xf>
    <xf numFmtId="0" fontId="95" fillId="73" borderId="87" applyNumberFormat="0" applyAlignment="0" applyProtection="0"/>
    <xf numFmtId="4" fontId="33" fillId="0" borderId="90">
      <alignment horizontal="right" vertical="center"/>
    </xf>
    <xf numFmtId="0" fontId="34" fillId="89" borderId="89" applyNumberFormat="0" applyFont="0" applyAlignment="0" applyProtection="0"/>
    <xf numFmtId="0" fontId="82" fillId="86" borderId="87" applyNumberFormat="0" applyAlignment="0" applyProtection="0"/>
    <xf numFmtId="0" fontId="33" fillId="16" borderId="90"/>
    <xf numFmtId="0" fontId="10" fillId="47" borderId="0" applyNumberFormat="0" applyBorder="0" applyAlignment="0" applyProtection="0"/>
    <xf numFmtId="0" fontId="33" fillId="14" borderId="93">
      <alignment horizontal="left" vertical="center" wrapText="1" indent="2"/>
    </xf>
    <xf numFmtId="0" fontId="80" fillId="86" borderId="94" applyNumberFormat="0" applyAlignment="0" applyProtection="0"/>
    <xf numFmtId="49" fontId="33" fillId="0" borderId="90" applyNumberFormat="0" applyFont="0" applyFill="0" applyBorder="0" applyProtection="0">
      <alignment horizontal="left" vertical="center" indent="2"/>
    </xf>
    <xf numFmtId="0" fontId="29" fillId="14" borderId="90">
      <alignment horizontal="right" vertical="center"/>
    </xf>
    <xf numFmtId="0" fontId="33" fillId="14" borderId="93">
      <alignment horizontal="left" vertical="center" wrapText="1" indent="2"/>
    </xf>
    <xf numFmtId="4" fontId="29" fillId="14" borderId="92">
      <alignment horizontal="right" vertical="center"/>
    </xf>
    <xf numFmtId="0" fontId="10" fillId="47" borderId="0" applyNumberFormat="0" applyBorder="0" applyAlignment="0" applyProtection="0"/>
    <xf numFmtId="0" fontId="95" fillId="73" borderId="87" applyNumberFormat="0" applyAlignment="0" applyProtection="0"/>
    <xf numFmtId="4" fontId="29" fillId="9" borderId="90">
      <alignment horizontal="right" vertical="center"/>
    </xf>
    <xf numFmtId="0" fontId="86" fillId="73" borderId="87" applyNumberFormat="0" applyAlignment="0" applyProtection="0"/>
    <xf numFmtId="4" fontId="73" fillId="9" borderId="98">
      <alignment horizontal="right" vertical="center"/>
    </xf>
    <xf numFmtId="0" fontId="33" fillId="16" borderId="90"/>
    <xf numFmtId="0" fontId="73" fillId="9" borderId="90">
      <alignment horizontal="right" vertical="center"/>
    </xf>
    <xf numFmtId="0" fontId="29" fillId="14" borderId="90">
      <alignment horizontal="right" vertical="center"/>
    </xf>
    <xf numFmtId="0" fontId="33" fillId="14" borderId="93">
      <alignment horizontal="left" vertical="center" wrapText="1" indent="2"/>
    </xf>
    <xf numFmtId="4" fontId="29" fillId="14" borderId="91">
      <alignment horizontal="right" vertical="center"/>
    </xf>
    <xf numFmtId="0" fontId="102" fillId="0" borderId="88" applyNumberFormat="0" applyFill="0" applyAlignment="0" applyProtection="0"/>
    <xf numFmtId="0" fontId="33" fillId="0" borderId="93">
      <alignment horizontal="left" vertical="center" wrapText="1" indent="2"/>
    </xf>
    <xf numFmtId="4" fontId="33" fillId="0" borderId="90" applyFill="0" applyBorder="0" applyProtection="0">
      <alignment horizontal="right" vertical="center"/>
    </xf>
    <xf numFmtId="0" fontId="83" fillId="86" borderId="80" applyNumberFormat="0" applyAlignment="0" applyProtection="0"/>
    <xf numFmtId="0" fontId="73" fillId="9" borderId="90">
      <alignment horizontal="right" vertical="center"/>
    </xf>
    <xf numFmtId="0" fontId="86" fillId="73" borderId="95" applyNumberFormat="0" applyAlignment="0" applyProtection="0"/>
    <xf numFmtId="4" fontId="29" fillId="14" borderId="90">
      <alignment horizontal="right" vertical="center"/>
    </xf>
    <xf numFmtId="0" fontId="95" fillId="73" borderId="80" applyNumberFormat="0" applyAlignment="0" applyProtection="0"/>
    <xf numFmtId="4" fontId="73" fillId="9" borderId="90">
      <alignment horizontal="right" vertical="center"/>
    </xf>
    <xf numFmtId="0" fontId="33" fillId="9" borderId="91">
      <alignment horizontal="left" vertical="center"/>
    </xf>
    <xf numFmtId="0" fontId="77" fillId="89" borderId="82" applyNumberFormat="0" applyFont="0" applyAlignment="0" applyProtection="0"/>
    <xf numFmtId="0" fontId="99" fillId="86" borderId="79" applyNumberFormat="0" applyAlignment="0" applyProtection="0"/>
    <xf numFmtId="0" fontId="70" fillId="0" borderId="0" applyNumberFormat="0" applyFill="0" applyBorder="0" applyAlignment="0" applyProtection="0"/>
    <xf numFmtId="0" fontId="102" fillId="0" borderId="81" applyNumberFormat="0" applyFill="0" applyAlignment="0" applyProtection="0"/>
    <xf numFmtId="0" fontId="10" fillId="47" borderId="0" applyNumberFormat="0" applyBorder="0" applyAlignment="0" applyProtection="0"/>
    <xf numFmtId="0" fontId="71" fillId="52" borderId="0" applyNumberFormat="0" applyBorder="0" applyAlignment="0" applyProtection="0"/>
    <xf numFmtId="0" fontId="82" fillId="86" borderId="87" applyNumberFormat="0" applyAlignment="0" applyProtection="0"/>
    <xf numFmtId="0" fontId="29" fillId="9" borderId="90">
      <alignment horizontal="right" vertical="center"/>
    </xf>
    <xf numFmtId="0" fontId="95" fillId="73" borderId="87" applyNumberFormat="0" applyAlignment="0" applyProtection="0"/>
    <xf numFmtId="0" fontId="33" fillId="0" borderId="93">
      <alignment horizontal="left" vertical="center" wrapText="1" indent="2"/>
    </xf>
    <xf numFmtId="0" fontId="29" fillId="14" borderId="92">
      <alignment horizontal="right" vertical="center"/>
    </xf>
    <xf numFmtId="0" fontId="77" fillId="89" borderId="89" applyNumberFormat="0" applyFont="0" applyAlignment="0" applyProtection="0"/>
    <xf numFmtId="0" fontId="71" fillId="64" borderId="0" applyNumberFormat="0" applyBorder="0" applyAlignment="0" applyProtection="0"/>
    <xf numFmtId="49" fontId="31" fillId="0" borderId="90" applyNumberFormat="0" applyFill="0" applyBorder="0" applyProtection="0">
      <alignment horizontal="left" vertical="center"/>
    </xf>
    <xf numFmtId="0" fontId="34" fillId="89" borderId="89" applyNumberFormat="0" applyFont="0" applyAlignment="0" applyProtection="0"/>
    <xf numFmtId="0" fontId="71" fillId="61" borderId="0" applyNumberFormat="0" applyBorder="0" applyAlignment="0" applyProtection="0"/>
    <xf numFmtId="0" fontId="29" fillId="9" borderId="83">
      <alignment horizontal="right" vertical="center"/>
    </xf>
    <xf numFmtId="4" fontId="29" fillId="9" borderId="83">
      <alignment horizontal="right" vertical="center"/>
    </xf>
    <xf numFmtId="0" fontId="73" fillId="9" borderId="83">
      <alignment horizontal="right" vertical="center"/>
    </xf>
    <xf numFmtId="4" fontId="73" fillId="9" borderId="83">
      <alignment horizontal="right" vertical="center"/>
    </xf>
    <xf numFmtId="0" fontId="29" fillId="14" borderId="83">
      <alignment horizontal="right" vertical="center"/>
    </xf>
    <xf numFmtId="4" fontId="29" fillId="14" borderId="83">
      <alignment horizontal="right" vertical="center"/>
    </xf>
    <xf numFmtId="0" fontId="29" fillId="14" borderId="83">
      <alignment horizontal="right" vertical="center"/>
    </xf>
    <xf numFmtId="4" fontId="29" fillId="14" borderId="83">
      <alignment horizontal="right" vertical="center"/>
    </xf>
    <xf numFmtId="0" fontId="29" fillId="14" borderId="84">
      <alignment horizontal="right" vertical="center"/>
    </xf>
    <xf numFmtId="4" fontId="29" fillId="14" borderId="84">
      <alignment horizontal="right" vertical="center"/>
    </xf>
    <xf numFmtId="0" fontId="29" fillId="14" borderId="85">
      <alignment horizontal="right" vertical="center"/>
    </xf>
    <xf numFmtId="4" fontId="29" fillId="14" borderId="85">
      <alignment horizontal="right" vertical="center"/>
    </xf>
    <xf numFmtId="0" fontId="83" fillId="86" borderId="80" applyNumberFormat="0" applyAlignment="0" applyProtection="0"/>
    <xf numFmtId="0" fontId="33" fillId="14" borderId="86">
      <alignment horizontal="left" vertical="center" wrapText="1" indent="2"/>
    </xf>
    <xf numFmtId="0" fontId="33" fillId="0" borderId="86">
      <alignment horizontal="left" vertical="center" wrapText="1" indent="2"/>
    </xf>
    <xf numFmtId="0" fontId="33" fillId="9" borderId="84">
      <alignment horizontal="left" vertical="center"/>
    </xf>
    <xf numFmtId="4" fontId="33" fillId="0" borderId="90" applyFill="0" applyBorder="0" applyProtection="0">
      <alignment horizontal="right" vertical="center"/>
    </xf>
    <xf numFmtId="0" fontId="95" fillId="73" borderId="80" applyNumberFormat="0" applyAlignment="0" applyProtection="0"/>
    <xf numFmtId="0" fontId="33" fillId="0" borderId="83">
      <alignment horizontal="right" vertical="center"/>
    </xf>
    <xf numFmtId="4" fontId="33" fillId="0" borderId="83">
      <alignment horizontal="right" vertical="center"/>
    </xf>
    <xf numFmtId="49" fontId="33" fillId="0" borderId="90" applyNumberFormat="0" applyFont="0" applyFill="0" applyBorder="0" applyProtection="0">
      <alignment horizontal="left" vertical="center" indent="2"/>
    </xf>
    <xf numFmtId="0" fontId="33" fillId="0" borderId="83" applyNumberFormat="0" applyFill="0" applyAlignment="0" applyProtection="0"/>
    <xf numFmtId="0" fontId="99" fillId="86" borderId="79" applyNumberFormat="0" applyAlignment="0" applyProtection="0"/>
    <xf numFmtId="175" fontId="33" fillId="90" borderId="83" applyNumberFormat="0" applyFont="0" applyBorder="0" applyAlignment="0" applyProtection="0">
      <alignment horizontal="right" vertical="center"/>
    </xf>
    <xf numFmtId="0" fontId="33" fillId="16" borderId="83"/>
    <xf numFmtId="4" fontId="33" fillId="16" borderId="83"/>
    <xf numFmtId="0" fontId="102" fillId="0" borderId="81" applyNumberFormat="0" applyFill="0" applyAlignment="0" applyProtection="0"/>
    <xf numFmtId="0" fontId="80" fillId="86" borderId="94" applyNumberFormat="0" applyAlignment="0" applyProtection="0"/>
    <xf numFmtId="0" fontId="10" fillId="50" borderId="0" applyNumberFormat="0" applyBorder="0" applyAlignment="0" applyProtection="0"/>
    <xf numFmtId="0" fontId="10" fillId="62" borderId="0" applyNumberFormat="0" applyBorder="0" applyAlignment="0" applyProtection="0"/>
    <xf numFmtId="0" fontId="29" fillId="14" borderId="91">
      <alignment horizontal="right" vertical="center"/>
    </xf>
    <xf numFmtId="0" fontId="102" fillId="0" borderId="88" applyNumberFormat="0" applyFill="0" applyAlignment="0" applyProtection="0"/>
    <xf numFmtId="0" fontId="68" fillId="46" borderId="56" applyNumberFormat="0" applyAlignment="0" applyProtection="0"/>
    <xf numFmtId="0" fontId="77" fillId="89" borderId="89" applyNumberFormat="0" applyFont="0" applyAlignment="0" applyProtection="0"/>
    <xf numFmtId="4" fontId="33" fillId="0" borderId="90" applyFill="0" applyBorder="0" applyProtection="0">
      <alignment horizontal="right" vertical="center"/>
    </xf>
    <xf numFmtId="0" fontId="10" fillId="62" borderId="0" applyNumberFormat="0" applyBorder="0" applyAlignment="0" applyProtection="0"/>
    <xf numFmtId="0" fontId="10" fillId="48" borderId="0" applyNumberFormat="0" applyBorder="0" applyAlignment="0" applyProtection="0"/>
    <xf numFmtId="4" fontId="29" fillId="14" borderId="92">
      <alignment horizontal="right" vertical="center"/>
    </xf>
    <xf numFmtId="0" fontId="10" fillId="51" borderId="0" applyNumberFormat="0" applyBorder="0" applyAlignment="0" applyProtection="0"/>
    <xf numFmtId="0" fontId="29" fillId="14" borderId="90">
      <alignment horizontal="right" vertical="center"/>
    </xf>
    <xf numFmtId="0" fontId="99" fillId="86" borderId="94" applyNumberFormat="0" applyAlignment="0" applyProtection="0"/>
    <xf numFmtId="0" fontId="10" fillId="50" borderId="0" applyNumberFormat="0" applyBorder="0" applyAlignment="0" applyProtection="0"/>
    <xf numFmtId="0" fontId="82" fillId="86" borderId="87" applyNumberFormat="0" applyAlignment="0" applyProtection="0"/>
    <xf numFmtId="0" fontId="102" fillId="0" borderId="88" applyNumberFormat="0" applyFill="0" applyAlignment="0" applyProtection="0"/>
    <xf numFmtId="4" fontId="29" fillId="14" borderId="90">
      <alignment horizontal="right" vertical="center"/>
    </xf>
    <xf numFmtId="0" fontId="71" fillId="55" borderId="0" applyNumberFormat="0" applyBorder="0" applyAlignment="0" applyProtection="0"/>
    <xf numFmtId="0" fontId="33" fillId="0" borderId="90" applyNumberFormat="0" applyFill="0" applyAlignment="0" applyProtection="0"/>
    <xf numFmtId="0" fontId="10" fillId="56" borderId="0" applyNumberFormat="0" applyBorder="0" applyAlignment="0" applyProtection="0"/>
    <xf numFmtId="0" fontId="102" fillId="0" borderId="88" applyNumberFormat="0" applyFill="0" applyAlignment="0" applyProtection="0"/>
    <xf numFmtId="4" fontId="33" fillId="0" borderId="90">
      <alignment horizontal="right" vertical="center"/>
    </xf>
    <xf numFmtId="4" fontId="29" fillId="14" borderId="92">
      <alignment horizontal="right" vertical="center"/>
    </xf>
    <xf numFmtId="0" fontId="73" fillId="9" borderId="90">
      <alignment horizontal="right" vertical="center"/>
    </xf>
    <xf numFmtId="0" fontId="34" fillId="89" borderId="89" applyNumberFormat="0" applyFont="0" applyAlignment="0" applyProtection="0"/>
    <xf numFmtId="0" fontId="10" fillId="59" borderId="0" applyNumberFormat="0" applyBorder="0" applyAlignment="0" applyProtection="0"/>
    <xf numFmtId="0" fontId="95" fillId="73" borderId="87" applyNumberFormat="0" applyAlignment="0" applyProtection="0"/>
    <xf numFmtId="4" fontId="73" fillId="9" borderId="90">
      <alignment horizontal="right" vertical="center"/>
    </xf>
    <xf numFmtId="0" fontId="33" fillId="0" borderId="93">
      <alignment horizontal="left" vertical="center" wrapText="1" indent="2"/>
    </xf>
    <xf numFmtId="0" fontId="99" fillId="86" borderId="94" applyNumberFormat="0" applyAlignment="0" applyProtection="0"/>
    <xf numFmtId="0" fontId="77" fillId="89" borderId="89" applyNumberFormat="0" applyFont="0" applyAlignment="0" applyProtection="0"/>
    <xf numFmtId="0" fontId="86" fillId="73" borderId="87" applyNumberFormat="0" applyAlignment="0" applyProtection="0"/>
    <xf numFmtId="49" fontId="31" fillId="0" borderId="90" applyNumberFormat="0" applyFill="0" applyBorder="0" applyProtection="0">
      <alignment horizontal="left" vertical="center"/>
    </xf>
    <xf numFmtId="4" fontId="29" fillId="9" borderId="90">
      <alignment horizontal="right" vertical="center"/>
    </xf>
    <xf numFmtId="0" fontId="102" fillId="0" borderId="88" applyNumberFormat="0" applyFill="0" applyAlignment="0" applyProtection="0"/>
    <xf numFmtId="0" fontId="10" fillId="53" borderId="0" applyNumberFormat="0" applyBorder="0" applyAlignment="0" applyProtection="0"/>
    <xf numFmtId="0" fontId="99" fillId="86" borderId="94" applyNumberFormat="0" applyAlignment="0" applyProtection="0"/>
    <xf numFmtId="0" fontId="95" fillId="73" borderId="87" applyNumberFormat="0" applyAlignment="0" applyProtection="0"/>
    <xf numFmtId="0" fontId="10" fillId="51" borderId="0" applyNumberFormat="0" applyBorder="0" applyAlignment="0" applyProtection="0"/>
    <xf numFmtId="0" fontId="71" fillId="61" borderId="0" applyNumberFormat="0" applyBorder="0" applyAlignment="0" applyProtection="0"/>
    <xf numFmtId="0" fontId="10" fillId="47" borderId="0" applyNumberFormat="0" applyBorder="0" applyAlignment="0" applyProtection="0"/>
    <xf numFmtId="49" fontId="31" fillId="0" borderId="90" applyNumberFormat="0" applyFill="0" applyBorder="0" applyProtection="0">
      <alignment horizontal="left" vertical="center"/>
    </xf>
    <xf numFmtId="0" fontId="102" fillId="0" borderId="88" applyNumberFormat="0" applyFill="0" applyAlignment="0" applyProtection="0"/>
    <xf numFmtId="0" fontId="71" fillId="52" borderId="0" applyNumberFormat="0" applyBorder="0" applyAlignment="0" applyProtection="0"/>
    <xf numFmtId="49" fontId="33" fillId="0" borderId="83" applyNumberFormat="0" applyFont="0" applyFill="0" applyBorder="0" applyProtection="0">
      <alignment horizontal="left" vertical="center" indent="2"/>
    </xf>
    <xf numFmtId="49" fontId="33" fillId="0" borderId="84" applyNumberFormat="0" applyFont="0" applyFill="0" applyBorder="0" applyProtection="0">
      <alignment horizontal="left" vertical="center" indent="5"/>
    </xf>
    <xf numFmtId="0" fontId="95" fillId="73" borderId="87" applyNumberFormat="0" applyAlignment="0" applyProtection="0"/>
    <xf numFmtId="0" fontId="33" fillId="9" borderId="91">
      <alignment horizontal="left" vertical="center"/>
    </xf>
    <xf numFmtId="0" fontId="83" fillId="86" borderId="87" applyNumberFormat="0" applyAlignment="0" applyProtection="0"/>
    <xf numFmtId="0" fontId="102" fillId="0" borderId="88" applyNumberFormat="0" applyFill="0" applyAlignment="0" applyProtection="0"/>
    <xf numFmtId="4" fontId="29" fillId="14" borderId="91">
      <alignment horizontal="right" vertical="center"/>
    </xf>
    <xf numFmtId="0" fontId="34" fillId="89" borderId="89" applyNumberFormat="0" applyFont="0" applyAlignment="0" applyProtection="0"/>
    <xf numFmtId="4" fontId="33" fillId="0" borderId="83" applyFill="0" applyBorder="0" applyProtection="0">
      <alignment horizontal="right" vertical="center"/>
    </xf>
    <xf numFmtId="49" fontId="31" fillId="0" borderId="83" applyNumberFormat="0" applyFill="0" applyBorder="0" applyProtection="0">
      <alignment horizontal="left" vertical="center"/>
    </xf>
    <xf numFmtId="4" fontId="29" fillId="14" borderId="92">
      <alignment horizontal="right" vertical="center"/>
    </xf>
    <xf numFmtId="0" fontId="71" fillId="64" borderId="0" applyNumberFormat="0" applyBorder="0" applyAlignment="0" applyProtection="0"/>
    <xf numFmtId="0" fontId="102" fillId="0" borderId="88" applyNumberFormat="0" applyFill="0" applyAlignment="0" applyProtection="0"/>
    <xf numFmtId="0" fontId="86" fillId="73" borderId="87" applyNumberFormat="0" applyAlignment="0" applyProtection="0"/>
    <xf numFmtId="0" fontId="87" fillId="0" borderId="88" applyNumberFormat="0" applyFill="0" applyAlignment="0" applyProtection="0"/>
    <xf numFmtId="0" fontId="77" fillId="89" borderId="89" applyNumberFormat="0" applyFont="0" applyAlignment="0" applyProtection="0"/>
    <xf numFmtId="0" fontId="102" fillId="0" borderId="88" applyNumberFormat="0" applyFill="0" applyAlignment="0" applyProtection="0"/>
    <xf numFmtId="0" fontId="71" fillId="55" borderId="0" applyNumberFormat="0" applyBorder="0" applyAlignment="0" applyProtection="0"/>
    <xf numFmtId="0" fontId="77" fillId="89" borderId="89" applyNumberFormat="0" applyFont="0" applyAlignment="0" applyProtection="0"/>
    <xf numFmtId="0" fontId="33" fillId="0" borderId="90" applyNumberFormat="0" applyFill="0" applyAlignment="0" applyProtection="0"/>
    <xf numFmtId="49" fontId="33" fillId="0" borderId="91" applyNumberFormat="0" applyFont="0" applyFill="0" applyBorder="0" applyProtection="0">
      <alignment horizontal="left" vertical="center" indent="5"/>
    </xf>
    <xf numFmtId="0" fontId="33" fillId="0" borderId="90" applyNumberFormat="0" applyFill="0" applyAlignment="0" applyProtection="0"/>
    <xf numFmtId="4" fontId="33" fillId="0" borderId="90">
      <alignment horizontal="right" vertical="center"/>
    </xf>
    <xf numFmtId="4" fontId="33" fillId="0" borderId="90">
      <alignment horizontal="right" vertical="center"/>
    </xf>
    <xf numFmtId="0" fontId="29" fillId="14" borderId="90">
      <alignment horizontal="right" vertical="center"/>
    </xf>
    <xf numFmtId="0" fontId="33" fillId="14" borderId="93">
      <alignment horizontal="left" vertical="center" wrapText="1" indent="2"/>
    </xf>
    <xf numFmtId="0" fontId="95" fillId="73" borderId="87" applyNumberFormat="0" applyAlignment="0" applyProtection="0"/>
    <xf numFmtId="0" fontId="33" fillId="0" borderId="90">
      <alignment horizontal="right" vertical="center"/>
    </xf>
    <xf numFmtId="0" fontId="80" fillId="86" borderId="79" applyNumberFormat="0" applyAlignment="0" applyProtection="0"/>
    <xf numFmtId="0" fontId="82" fillId="86" borderId="80" applyNumberFormat="0" applyAlignment="0" applyProtection="0"/>
    <xf numFmtId="0" fontId="87" fillId="0" borderId="81" applyNumberFormat="0" applyFill="0" applyAlignment="0" applyProtection="0"/>
    <xf numFmtId="175" fontId="33" fillId="90" borderId="90" applyNumberFormat="0" applyFont="0" applyBorder="0" applyAlignment="0" applyProtection="0">
      <alignment horizontal="right" vertical="center"/>
    </xf>
    <xf numFmtId="0" fontId="67" fillId="46" borderId="57" applyNumberFormat="0" applyAlignment="0" applyProtection="0"/>
    <xf numFmtId="0" fontId="29" fillId="14" borderId="92">
      <alignment horizontal="right" vertical="center"/>
    </xf>
    <xf numFmtId="0" fontId="83" fillId="86" borderId="87" applyNumberFormat="0" applyAlignment="0" applyProtection="0"/>
    <xf numFmtId="0" fontId="82" fillId="86" borderId="87" applyNumberFormat="0" applyAlignment="0" applyProtection="0"/>
    <xf numFmtId="0" fontId="102" fillId="0" borderId="88" applyNumberFormat="0" applyFill="0" applyAlignment="0" applyProtection="0"/>
    <xf numFmtId="0" fontId="102" fillId="0" borderId="88" applyNumberFormat="0" applyFill="0" applyAlignment="0" applyProtection="0"/>
    <xf numFmtId="0" fontId="34" fillId="89" borderId="89" applyNumberFormat="0" applyFont="0" applyAlignment="0" applyProtection="0"/>
    <xf numFmtId="0" fontId="71" fillId="61" borderId="0" applyNumberFormat="0" applyBorder="0" applyAlignment="0" applyProtection="0"/>
    <xf numFmtId="0" fontId="29" fillId="14" borderId="92">
      <alignment horizontal="right" vertical="center"/>
    </xf>
    <xf numFmtId="0" fontId="10" fillId="59" borderId="0" applyNumberFormat="0" applyBorder="0" applyAlignment="0" applyProtection="0"/>
    <xf numFmtId="0" fontId="29" fillId="14" borderId="91">
      <alignment horizontal="right" vertical="center"/>
    </xf>
    <xf numFmtId="0" fontId="77" fillId="89" borderId="97" applyNumberFormat="0" applyFont="0" applyAlignment="0" applyProtection="0"/>
    <xf numFmtId="4" fontId="29" fillId="9" borderId="90">
      <alignment horizontal="right" vertical="center"/>
    </xf>
    <xf numFmtId="4" fontId="29" fillId="14" borderId="90">
      <alignment horizontal="right" vertical="center"/>
    </xf>
    <xf numFmtId="0" fontId="69" fillId="0" borderId="0" applyNumberFormat="0" applyFill="0" applyBorder="0" applyAlignment="0" applyProtection="0"/>
    <xf numFmtId="4" fontId="29" fillId="14" borderId="90">
      <alignment horizontal="right" vertical="center"/>
    </xf>
    <xf numFmtId="0" fontId="86" fillId="73" borderId="80" applyNumberFormat="0" applyAlignment="0" applyProtection="0"/>
    <xf numFmtId="0" fontId="29" fillId="14" borderId="90">
      <alignment horizontal="right" vertical="center"/>
    </xf>
    <xf numFmtId="4" fontId="29" fillId="14" borderId="90">
      <alignment horizontal="right" vertical="center"/>
    </xf>
    <xf numFmtId="0" fontId="99" fillId="86" borderId="94" applyNumberFormat="0" applyAlignment="0" applyProtection="0"/>
    <xf numFmtId="4" fontId="29" fillId="14" borderId="90">
      <alignment horizontal="right" vertical="center"/>
    </xf>
    <xf numFmtId="0" fontId="33" fillId="0" borderId="90">
      <alignment horizontal="right" vertical="center"/>
    </xf>
    <xf numFmtId="0" fontId="10" fillId="48" borderId="0" applyNumberFormat="0" applyBorder="0" applyAlignment="0" applyProtection="0"/>
    <xf numFmtId="0" fontId="71" fillId="49" borderId="0" applyNumberFormat="0" applyBorder="0" applyAlignment="0" applyProtection="0"/>
    <xf numFmtId="0" fontId="69" fillId="0" borderId="0" applyNumberFormat="0" applyFill="0" applyBorder="0" applyAlignment="0" applyProtection="0"/>
    <xf numFmtId="0" fontId="33" fillId="0" borderId="93">
      <alignment horizontal="left" vertical="center" wrapText="1" indent="2"/>
    </xf>
    <xf numFmtId="0" fontId="33" fillId="16" borderId="90"/>
    <xf numFmtId="4" fontId="33" fillId="0" borderId="90" applyFill="0" applyBorder="0" applyProtection="0">
      <alignment horizontal="right" vertical="center"/>
    </xf>
    <xf numFmtId="0" fontId="83" fillId="86" borderId="87" applyNumberFormat="0" applyAlignment="0" applyProtection="0"/>
    <xf numFmtId="0" fontId="33" fillId="14" borderId="86">
      <alignment horizontal="left" vertical="center" wrapText="1" indent="2"/>
    </xf>
    <xf numFmtId="0" fontId="33" fillId="0" borderId="86">
      <alignment horizontal="left" vertical="center" wrapText="1" indent="2"/>
    </xf>
    <xf numFmtId="0" fontId="87" fillId="0" borderId="88" applyNumberFormat="0" applyFill="0" applyAlignment="0" applyProtection="0"/>
    <xf numFmtId="0" fontId="95" fillId="73" borderId="87" applyNumberFormat="0" applyAlignment="0" applyProtection="0"/>
    <xf numFmtId="0" fontId="33" fillId="0" borderId="90">
      <alignment horizontal="right" vertical="center"/>
    </xf>
    <xf numFmtId="49" fontId="33" fillId="0" borderId="90" applyNumberFormat="0" applyFont="0" applyFill="0" applyBorder="0" applyProtection="0">
      <alignment horizontal="left" vertical="center" indent="2"/>
    </xf>
    <xf numFmtId="0" fontId="82" fillId="86" borderId="87" applyNumberFormat="0" applyAlignment="0" applyProtection="0"/>
    <xf numFmtId="0" fontId="33" fillId="0" borderId="90">
      <alignment horizontal="right" vertical="center"/>
    </xf>
    <xf numFmtId="0" fontId="29" fillId="9" borderId="90">
      <alignment horizontal="right" vertical="center"/>
    </xf>
    <xf numFmtId="4" fontId="29" fillId="14" borderId="99">
      <alignment horizontal="right" vertical="center"/>
    </xf>
    <xf numFmtId="0" fontId="71" fillId="52" borderId="0" applyNumberFormat="0" applyBorder="0" applyAlignment="0" applyProtection="0"/>
    <xf numFmtId="4" fontId="33" fillId="0" borderId="90">
      <alignment horizontal="right" vertical="center"/>
    </xf>
    <xf numFmtId="175" fontId="33" fillId="90" borderId="90" applyNumberFormat="0" applyFont="0" applyBorder="0" applyAlignment="0" applyProtection="0">
      <alignment horizontal="right" vertical="center"/>
    </xf>
    <xf numFmtId="4" fontId="73" fillId="9" borderId="90">
      <alignment horizontal="right" vertical="center"/>
    </xf>
    <xf numFmtId="4" fontId="29" fillId="14" borderId="91">
      <alignment horizontal="right" vertical="center"/>
    </xf>
    <xf numFmtId="4" fontId="29" fillId="9" borderId="90">
      <alignment horizontal="right" vertical="center"/>
    </xf>
    <xf numFmtId="0" fontId="87" fillId="0" borderId="88" applyNumberFormat="0" applyFill="0" applyAlignment="0" applyProtection="0"/>
    <xf numFmtId="0" fontId="95" fillId="73" borderId="87" applyNumberFormat="0" applyAlignment="0" applyProtection="0"/>
    <xf numFmtId="0" fontId="33" fillId="16" borderId="90"/>
    <xf numFmtId="49" fontId="33" fillId="0" borderId="90" applyNumberFormat="0" applyFont="0" applyFill="0" applyBorder="0" applyProtection="0">
      <alignment horizontal="left" vertical="center" indent="2"/>
    </xf>
    <xf numFmtId="4" fontId="73" fillId="9" borderId="90">
      <alignment horizontal="right" vertical="center"/>
    </xf>
    <xf numFmtId="0" fontId="99" fillId="86" borderId="94" applyNumberFormat="0" applyAlignment="0" applyProtection="0"/>
    <xf numFmtId="0" fontId="95" fillId="73" borderId="95" applyNumberFormat="0" applyAlignment="0" applyProtection="0"/>
    <xf numFmtId="0" fontId="10" fillId="62" borderId="0" applyNumberFormat="0" applyBorder="0" applyAlignment="0" applyProtection="0"/>
    <xf numFmtId="49" fontId="31" fillId="0" borderId="90" applyNumberFormat="0" applyFill="0" applyBorder="0" applyProtection="0">
      <alignment horizontal="left" vertical="center"/>
    </xf>
    <xf numFmtId="0" fontId="10" fillId="53" borderId="0" applyNumberFormat="0" applyBorder="0" applyAlignment="0" applyProtection="0"/>
    <xf numFmtId="0" fontId="10" fillId="51" borderId="0" applyNumberFormat="0" applyBorder="0" applyAlignment="0" applyProtection="0"/>
    <xf numFmtId="0" fontId="10" fillId="63" borderId="0" applyNumberFormat="0" applyBorder="0" applyAlignment="0" applyProtection="0"/>
    <xf numFmtId="0" fontId="73" fillId="9" borderId="90">
      <alignment horizontal="right" vertical="center"/>
    </xf>
    <xf numFmtId="0" fontId="71" fillId="49" borderId="0" applyNumberFormat="0" applyBorder="0" applyAlignment="0" applyProtection="0"/>
    <xf numFmtId="0" fontId="33" fillId="14" borderId="101">
      <alignment horizontal="left" vertical="center" wrapText="1" indent="2"/>
    </xf>
    <xf numFmtId="0" fontId="71" fillId="64" borderId="0" applyNumberFormat="0" applyBorder="0" applyAlignment="0" applyProtection="0"/>
    <xf numFmtId="0" fontId="10" fillId="57" borderId="0" applyNumberFormat="0" applyBorder="0" applyAlignment="0" applyProtection="0"/>
    <xf numFmtId="0" fontId="10" fillId="59" borderId="0" applyNumberFormat="0" applyBorder="0" applyAlignment="0" applyProtection="0"/>
    <xf numFmtId="0" fontId="10" fillId="60" borderId="0" applyNumberFormat="0" applyBorder="0" applyAlignment="0" applyProtection="0"/>
    <xf numFmtId="0" fontId="71" fillId="58" borderId="0" applyNumberFormat="0" applyBorder="0" applyAlignment="0" applyProtection="0"/>
    <xf numFmtId="0" fontId="10" fillId="54" borderId="0" applyNumberFormat="0" applyBorder="0" applyAlignment="0" applyProtection="0"/>
    <xf numFmtId="0" fontId="71" fillId="55" borderId="0" applyNumberFormat="0" applyBorder="0" applyAlignment="0" applyProtection="0"/>
    <xf numFmtId="0" fontId="87" fillId="0" borderId="88" applyNumberFormat="0" applyFill="0" applyAlignment="0" applyProtection="0"/>
    <xf numFmtId="0" fontId="33" fillId="14" borderId="93">
      <alignment horizontal="left" vertical="center" wrapText="1" indent="2"/>
    </xf>
    <xf numFmtId="0" fontId="80" fillId="86" borderId="94" applyNumberFormat="0" applyAlignment="0" applyProtection="0"/>
    <xf numFmtId="4" fontId="29" fillId="14" borderId="83">
      <alignment horizontal="right" vertical="center"/>
    </xf>
    <xf numFmtId="0" fontId="33" fillId="16" borderId="83"/>
    <xf numFmtId="0" fontId="82" fillId="86" borderId="80" applyNumberFormat="0" applyAlignment="0" applyProtection="0"/>
    <xf numFmtId="0" fontId="29" fillId="9" borderId="83">
      <alignment horizontal="right" vertical="center"/>
    </xf>
    <xf numFmtId="0" fontId="33" fillId="0" borderId="83">
      <alignment horizontal="right" vertical="center"/>
    </xf>
    <xf numFmtId="0" fontId="102" fillId="0" borderId="81" applyNumberFormat="0" applyFill="0" applyAlignment="0" applyProtection="0"/>
    <xf numFmtId="0" fontId="33" fillId="9" borderId="84">
      <alignment horizontal="left" vertical="center"/>
    </xf>
    <xf numFmtId="0" fontId="95" fillId="73" borderId="80" applyNumberFormat="0" applyAlignment="0" applyProtection="0"/>
    <xf numFmtId="175" fontId="33" fillId="90" borderId="83" applyNumberFormat="0" applyFont="0" applyBorder="0" applyAlignment="0" applyProtection="0">
      <alignment horizontal="right" vertical="center"/>
    </xf>
    <xf numFmtId="0" fontId="77" fillId="89" borderId="82" applyNumberFormat="0" applyFont="0" applyAlignment="0" applyProtection="0"/>
    <xf numFmtId="0" fontId="33" fillId="0" borderId="86">
      <alignment horizontal="left" vertical="center" wrapText="1" indent="2"/>
    </xf>
    <xf numFmtId="4" fontId="33" fillId="16" borderId="83"/>
    <xf numFmtId="49" fontId="31" fillId="0" borderId="83" applyNumberFormat="0" applyFill="0" applyBorder="0" applyProtection="0">
      <alignment horizontal="left" vertical="center"/>
    </xf>
    <xf numFmtId="0" fontId="33" fillId="0" borderId="83">
      <alignment horizontal="right" vertical="center"/>
    </xf>
    <xf numFmtId="4" fontId="29" fillId="14" borderId="85">
      <alignment horizontal="right" vertical="center"/>
    </xf>
    <xf numFmtId="4" fontId="29" fillId="14" borderId="83">
      <alignment horizontal="right" vertical="center"/>
    </xf>
    <xf numFmtId="4" fontId="29" fillId="14" borderId="83">
      <alignment horizontal="right" vertical="center"/>
    </xf>
    <xf numFmtId="0" fontId="73" fillId="9" borderId="83">
      <alignment horizontal="right" vertical="center"/>
    </xf>
    <xf numFmtId="0" fontId="29" fillId="9" borderId="83">
      <alignment horizontal="right" vertical="center"/>
    </xf>
    <xf numFmtId="49" fontId="33" fillId="0" borderId="83" applyNumberFormat="0" applyFont="0" applyFill="0" applyBorder="0" applyProtection="0">
      <alignment horizontal="left" vertical="center" indent="2"/>
    </xf>
    <xf numFmtId="0" fontId="95" fillId="73" borderId="80" applyNumberFormat="0" applyAlignment="0" applyProtection="0"/>
    <xf numFmtId="0" fontId="80" fillId="86" borderId="79" applyNumberFormat="0" applyAlignment="0" applyProtection="0"/>
    <xf numFmtId="49" fontId="33" fillId="0" borderId="83" applyNumberFormat="0" applyFont="0" applyFill="0" applyBorder="0" applyProtection="0">
      <alignment horizontal="left" vertical="center" indent="2"/>
    </xf>
    <xf numFmtId="0" fontId="86" fillId="73" borderId="80" applyNumberFormat="0" applyAlignment="0" applyProtection="0"/>
    <xf numFmtId="4" fontId="33" fillId="0" borderId="83" applyFill="0" applyBorder="0" applyProtection="0">
      <alignment horizontal="right" vertical="center"/>
    </xf>
    <xf numFmtId="0" fontId="83" fillId="86" borderId="80" applyNumberFormat="0" applyAlignment="0" applyProtection="0"/>
    <xf numFmtId="0" fontId="102" fillId="0" borderId="81" applyNumberFormat="0" applyFill="0" applyAlignment="0" applyProtection="0"/>
    <xf numFmtId="0" fontId="99" fillId="86" borderId="79" applyNumberFormat="0" applyAlignment="0" applyProtection="0"/>
    <xf numFmtId="0" fontId="33" fillId="0" borderId="83" applyNumberFormat="0" applyFill="0" applyAlignment="0" applyProtection="0"/>
    <xf numFmtId="4" fontId="33" fillId="0" borderId="83">
      <alignment horizontal="right" vertical="center"/>
    </xf>
    <xf numFmtId="0" fontId="33" fillId="0" borderId="83">
      <alignment horizontal="right" vertical="center"/>
    </xf>
    <xf numFmtId="0" fontId="95" fillId="73" borderId="80" applyNumberFormat="0" applyAlignment="0" applyProtection="0"/>
    <xf numFmtId="0" fontId="80" fillId="86" borderId="79" applyNumberFormat="0" applyAlignment="0" applyProtection="0"/>
    <xf numFmtId="0" fontId="82" fillId="86" borderId="80" applyNumberFormat="0" applyAlignment="0" applyProtection="0"/>
    <xf numFmtId="0" fontId="33" fillId="14" borderId="86">
      <alignment horizontal="left" vertical="center" wrapText="1" indent="2"/>
    </xf>
    <xf numFmtId="0" fontId="83" fillId="86" borderId="80" applyNumberFormat="0" applyAlignment="0" applyProtection="0"/>
    <xf numFmtId="0" fontId="83" fillId="86" borderId="80" applyNumberFormat="0" applyAlignment="0" applyProtection="0"/>
    <xf numFmtId="4" fontId="29" fillId="14" borderId="84">
      <alignment horizontal="right" vertical="center"/>
    </xf>
    <xf numFmtId="0" fontId="29" fillId="14" borderId="84">
      <alignment horizontal="right" vertical="center"/>
    </xf>
    <xf numFmtId="0" fontId="29" fillId="14" borderId="83">
      <alignment horizontal="right" vertical="center"/>
    </xf>
    <xf numFmtId="4" fontId="73" fillId="9" borderId="83">
      <alignment horizontal="right" vertical="center"/>
    </xf>
    <xf numFmtId="0" fontId="86" fillId="73" borderId="80" applyNumberFormat="0" applyAlignment="0" applyProtection="0"/>
    <xf numFmtId="0" fontId="87" fillId="0" borderId="81" applyNumberFormat="0" applyFill="0" applyAlignment="0" applyProtection="0"/>
    <xf numFmtId="0" fontId="102" fillId="0" borderId="81" applyNumberFormat="0" applyFill="0" applyAlignment="0" applyProtection="0"/>
    <xf numFmtId="0" fontId="77" fillId="89" borderId="82" applyNumberFormat="0" applyFont="0" applyAlignment="0" applyProtection="0"/>
    <xf numFmtId="0" fontId="95" fillId="73" borderId="80" applyNumberFormat="0" applyAlignment="0" applyProtection="0"/>
    <xf numFmtId="49" fontId="31" fillId="0" borderId="83" applyNumberFormat="0" applyFill="0" applyBorder="0" applyProtection="0">
      <alignment horizontal="left" vertical="center"/>
    </xf>
    <xf numFmtId="0" fontId="33" fillId="14" borderId="86">
      <alignment horizontal="left" vertical="center" wrapText="1" indent="2"/>
    </xf>
    <xf numFmtId="0" fontId="83" fillId="86" borderId="80" applyNumberFormat="0" applyAlignment="0" applyProtection="0"/>
    <xf numFmtId="0" fontId="33" fillId="0" borderId="86">
      <alignment horizontal="left" vertical="center" wrapText="1" indent="2"/>
    </xf>
    <xf numFmtId="0" fontId="77" fillId="89" borderId="82" applyNumberFormat="0" applyFont="0" applyAlignment="0" applyProtection="0"/>
    <xf numFmtId="0" fontId="34" fillId="89" borderId="82" applyNumberFormat="0" applyFont="0" applyAlignment="0" applyProtection="0"/>
    <xf numFmtId="0" fontId="99" fillId="86" borderId="79" applyNumberFormat="0" applyAlignment="0" applyProtection="0"/>
    <xf numFmtId="0" fontId="102" fillId="0" borderId="81" applyNumberFormat="0" applyFill="0" applyAlignment="0" applyProtection="0"/>
    <xf numFmtId="4" fontId="33" fillId="16" borderId="83"/>
    <xf numFmtId="0" fontId="29" fillId="14" borderId="83">
      <alignment horizontal="right" vertical="center"/>
    </xf>
    <xf numFmtId="0" fontId="102" fillId="0" borderId="81" applyNumberFormat="0" applyFill="0" applyAlignment="0" applyProtection="0"/>
    <xf numFmtId="4" fontId="29" fillId="14" borderId="85">
      <alignment horizontal="right" vertical="center"/>
    </xf>
    <xf numFmtId="0" fontId="82" fillId="86" borderId="80" applyNumberFormat="0" applyAlignment="0" applyProtection="0"/>
    <xf numFmtId="0" fontId="29" fillId="14" borderId="84">
      <alignment horizontal="right" vertical="center"/>
    </xf>
    <xf numFmtId="0" fontId="83" fillId="86" borderId="80" applyNumberFormat="0" applyAlignment="0" applyProtection="0"/>
    <xf numFmtId="0" fontId="87" fillId="0" borderId="81" applyNumberFormat="0" applyFill="0" applyAlignment="0" applyProtection="0"/>
    <xf numFmtId="0" fontId="77" fillId="89" borderId="82" applyNumberFormat="0" applyFont="0" applyAlignment="0" applyProtection="0"/>
    <xf numFmtId="4" fontId="29" fillId="14" borderId="84">
      <alignment horizontal="right" vertical="center"/>
    </xf>
    <xf numFmtId="0" fontId="33" fillId="14" borderId="86">
      <alignment horizontal="left" vertical="center" wrapText="1" indent="2"/>
    </xf>
    <xf numFmtId="0" fontId="33" fillId="16" borderId="83"/>
    <xf numFmtId="175" fontId="33" fillId="90" borderId="83" applyNumberFormat="0" applyFont="0" applyBorder="0" applyAlignment="0" applyProtection="0">
      <alignment horizontal="right" vertical="center"/>
    </xf>
    <xf numFmtId="0" fontId="33" fillId="0" borderId="83" applyNumberFormat="0" applyFill="0" applyAlignment="0" applyProtection="0"/>
    <xf numFmtId="4" fontId="33" fillId="0" borderId="83" applyFill="0" applyBorder="0" applyProtection="0">
      <alignment horizontal="right" vertical="center"/>
    </xf>
    <xf numFmtId="4" fontId="29" fillId="9" borderId="83">
      <alignment horizontal="right" vertical="center"/>
    </xf>
    <xf numFmtId="0" fontId="87" fillId="0" borderId="81" applyNumberFormat="0" applyFill="0" applyAlignment="0" applyProtection="0"/>
    <xf numFmtId="49" fontId="31" fillId="0" borderId="83" applyNumberFormat="0" applyFill="0" applyBorder="0" applyProtection="0">
      <alignment horizontal="left" vertical="center"/>
    </xf>
    <xf numFmtId="49" fontId="33" fillId="0" borderId="84" applyNumberFormat="0" applyFont="0" applyFill="0" applyBorder="0" applyProtection="0">
      <alignment horizontal="left" vertical="center" indent="5"/>
    </xf>
    <xf numFmtId="0" fontId="33" fillId="9" borderId="84">
      <alignment horizontal="left" vertical="center"/>
    </xf>
    <xf numFmtId="0" fontId="83" fillId="86" borderId="80" applyNumberFormat="0" applyAlignment="0" applyProtection="0"/>
    <xf numFmtId="4" fontId="29" fillId="14" borderId="85">
      <alignment horizontal="right" vertical="center"/>
    </xf>
    <xf numFmtId="0" fontId="95" fillId="73" borderId="80" applyNumberFormat="0" applyAlignment="0" applyProtection="0"/>
    <xf numFmtId="0" fontId="95" fillId="73" borderId="80" applyNumberFormat="0" applyAlignment="0" applyProtection="0"/>
    <xf numFmtId="0" fontId="77" fillId="89" borderId="82" applyNumberFormat="0" applyFont="0" applyAlignment="0" applyProtection="0"/>
    <xf numFmtId="0" fontId="99" fillId="86" borderId="79" applyNumberFormat="0" applyAlignment="0" applyProtection="0"/>
    <xf numFmtId="0" fontId="102" fillId="0" borderId="81" applyNumberFormat="0" applyFill="0" applyAlignment="0" applyProtection="0"/>
    <xf numFmtId="0" fontId="29" fillId="14" borderId="83">
      <alignment horizontal="right" vertical="center"/>
    </xf>
    <xf numFmtId="0" fontId="34" fillId="89" borderId="82" applyNumberFormat="0" applyFont="0" applyAlignment="0" applyProtection="0"/>
    <xf numFmtId="4" fontId="33" fillId="0" borderId="83">
      <alignment horizontal="right" vertical="center"/>
    </xf>
    <xf numFmtId="0" fontId="102" fillId="0" borderId="81" applyNumberFormat="0" applyFill="0" applyAlignment="0" applyProtection="0"/>
    <xf numFmtId="0" fontId="29" fillId="14" borderId="83">
      <alignment horizontal="right" vertical="center"/>
    </xf>
    <xf numFmtId="0" fontId="29" fillId="14" borderId="83">
      <alignment horizontal="right" vertical="center"/>
    </xf>
    <xf numFmtId="4" fontId="73" fillId="9" borderId="83">
      <alignment horizontal="right" vertical="center"/>
    </xf>
    <xf numFmtId="0" fontId="29" fillId="9" borderId="83">
      <alignment horizontal="right" vertical="center"/>
    </xf>
    <xf numFmtId="4" fontId="29" fillId="9" borderId="83">
      <alignment horizontal="right" vertical="center"/>
    </xf>
    <xf numFmtId="0" fontId="73" fillId="9" borderId="83">
      <alignment horizontal="right" vertical="center"/>
    </xf>
    <xf numFmtId="4" fontId="73" fillId="9" borderId="83">
      <alignment horizontal="right" vertical="center"/>
    </xf>
    <xf numFmtId="0" fontId="29" fillId="14" borderId="83">
      <alignment horizontal="right" vertical="center"/>
    </xf>
    <xf numFmtId="4" fontId="29" fillId="14" borderId="83">
      <alignment horizontal="right" vertical="center"/>
    </xf>
    <xf numFmtId="0" fontId="29" fillId="14" borderId="83">
      <alignment horizontal="right" vertical="center"/>
    </xf>
    <xf numFmtId="4" fontId="29" fillId="14" borderId="83">
      <alignment horizontal="right" vertical="center"/>
    </xf>
    <xf numFmtId="0" fontId="29" fillId="14" borderId="84">
      <alignment horizontal="right" vertical="center"/>
    </xf>
    <xf numFmtId="4" fontId="29" fillId="14" borderId="84">
      <alignment horizontal="right" vertical="center"/>
    </xf>
    <xf numFmtId="0" fontId="29" fillId="14" borderId="85">
      <alignment horizontal="right" vertical="center"/>
    </xf>
    <xf numFmtId="4" fontId="29" fillId="14" borderId="85">
      <alignment horizontal="right" vertical="center"/>
    </xf>
    <xf numFmtId="0" fontId="83" fillId="86" borderId="80" applyNumberFormat="0" applyAlignment="0" applyProtection="0"/>
    <xf numFmtId="0" fontId="33" fillId="14" borderId="86">
      <alignment horizontal="left" vertical="center" wrapText="1" indent="2"/>
    </xf>
    <xf numFmtId="0" fontId="33" fillId="0" borderId="86">
      <alignment horizontal="left" vertical="center" wrapText="1" indent="2"/>
    </xf>
    <xf numFmtId="0" fontId="33" fillId="9" borderId="84">
      <alignment horizontal="left" vertical="center"/>
    </xf>
    <xf numFmtId="0" fontId="95" fillId="73" borderId="80" applyNumberFormat="0" applyAlignment="0" applyProtection="0"/>
    <xf numFmtId="0" fontId="33" fillId="0" borderId="83">
      <alignment horizontal="right" vertical="center"/>
    </xf>
    <xf numFmtId="4" fontId="33" fillId="0" borderId="83">
      <alignment horizontal="right" vertical="center"/>
    </xf>
    <xf numFmtId="0" fontId="33" fillId="0" borderId="83" applyNumberFormat="0" applyFill="0" applyAlignment="0" applyProtection="0"/>
    <xf numFmtId="0" fontId="99" fillId="86" borderId="79" applyNumberFormat="0" applyAlignment="0" applyProtection="0"/>
    <xf numFmtId="175" fontId="33" fillId="90" borderId="83" applyNumberFormat="0" applyFont="0" applyBorder="0" applyAlignment="0" applyProtection="0">
      <alignment horizontal="right" vertical="center"/>
    </xf>
    <xf numFmtId="0" fontId="33" fillId="16" borderId="83"/>
    <xf numFmtId="4" fontId="33" fillId="16" borderId="83"/>
    <xf numFmtId="0" fontId="102" fillId="0" borderId="81" applyNumberFormat="0" applyFill="0" applyAlignment="0" applyProtection="0"/>
    <xf numFmtId="0" fontId="34" fillId="89" borderId="82" applyNumberFormat="0" applyFont="0" applyAlignment="0" applyProtection="0"/>
    <xf numFmtId="0" fontId="77" fillId="89" borderId="82" applyNumberFormat="0" applyFont="0" applyAlignment="0" applyProtection="0"/>
    <xf numFmtId="0" fontId="33" fillId="0" borderId="83" applyNumberFormat="0" applyFill="0" applyAlignment="0" applyProtection="0"/>
    <xf numFmtId="0" fontId="87" fillId="0" borderId="81" applyNumberFormat="0" applyFill="0" applyAlignment="0" applyProtection="0"/>
    <xf numFmtId="0" fontId="102" fillId="0" borderId="81" applyNumberFormat="0" applyFill="0" applyAlignment="0" applyProtection="0"/>
    <xf numFmtId="0" fontId="86" fillId="73" borderId="80" applyNumberFormat="0" applyAlignment="0" applyProtection="0"/>
    <xf numFmtId="0" fontId="83" fillId="86" borderId="80" applyNumberFormat="0" applyAlignment="0" applyProtection="0"/>
    <xf numFmtId="4" fontId="73" fillId="9" borderId="83">
      <alignment horizontal="right" vertical="center"/>
    </xf>
    <xf numFmtId="0" fontId="29" fillId="9" borderId="83">
      <alignment horizontal="right" vertical="center"/>
    </xf>
    <xf numFmtId="175" fontId="33" fillId="90" borderId="83" applyNumberFormat="0" applyFont="0" applyBorder="0" applyAlignment="0" applyProtection="0">
      <alignment horizontal="right" vertical="center"/>
    </xf>
    <xf numFmtId="0" fontId="87" fillId="0" borderId="81" applyNumberFormat="0" applyFill="0" applyAlignment="0" applyProtection="0"/>
    <xf numFmtId="49" fontId="33" fillId="0" borderId="83" applyNumberFormat="0" applyFont="0" applyFill="0" applyBorder="0" applyProtection="0">
      <alignment horizontal="left" vertical="center" indent="2"/>
    </xf>
    <xf numFmtId="49" fontId="33" fillId="0" borderId="84" applyNumberFormat="0" applyFont="0" applyFill="0" applyBorder="0" applyProtection="0">
      <alignment horizontal="left" vertical="center" indent="5"/>
    </xf>
    <xf numFmtId="49" fontId="33" fillId="0" borderId="83" applyNumberFormat="0" applyFont="0" applyFill="0" applyBorder="0" applyProtection="0">
      <alignment horizontal="left" vertical="center" indent="2"/>
    </xf>
    <xf numFmtId="4" fontId="33" fillId="0" borderId="83" applyFill="0" applyBorder="0" applyProtection="0">
      <alignment horizontal="right" vertical="center"/>
    </xf>
    <xf numFmtId="49" fontId="31" fillId="0" borderId="83" applyNumberFormat="0" applyFill="0" applyBorder="0" applyProtection="0">
      <alignment horizontal="left" vertical="center"/>
    </xf>
    <xf numFmtId="0" fontId="33" fillId="0" borderId="86">
      <alignment horizontal="left" vertical="center" wrapText="1" indent="2"/>
    </xf>
    <xf numFmtId="0" fontId="99" fillId="86" borderId="79" applyNumberFormat="0" applyAlignment="0" applyProtection="0"/>
    <xf numFmtId="0" fontId="29" fillId="14" borderId="85">
      <alignment horizontal="right" vertical="center"/>
    </xf>
    <xf numFmtId="0" fontId="86" fillId="73" borderId="80" applyNumberFormat="0" applyAlignment="0" applyProtection="0"/>
    <xf numFmtId="0" fontId="29" fillId="14" borderId="85">
      <alignment horizontal="right" vertical="center"/>
    </xf>
    <xf numFmtId="4" fontId="29" fillId="14" borderId="83">
      <alignment horizontal="right" vertical="center"/>
    </xf>
    <xf numFmtId="0" fontId="29" fillId="14" borderId="83">
      <alignment horizontal="right" vertical="center"/>
    </xf>
    <xf numFmtId="0" fontId="80" fillId="86" borderId="79" applyNumberFormat="0" applyAlignment="0" applyProtection="0"/>
    <xf numFmtId="0" fontId="82" fillId="86" borderId="80" applyNumberFormat="0" applyAlignment="0" applyProtection="0"/>
    <xf numFmtId="0" fontId="87" fillId="0" borderId="81" applyNumberFormat="0" applyFill="0" applyAlignment="0" applyProtection="0"/>
    <xf numFmtId="0" fontId="33" fillId="16" borderId="83"/>
    <xf numFmtId="4" fontId="33" fillId="16" borderId="83"/>
    <xf numFmtId="4" fontId="29" fillId="14" borderId="83">
      <alignment horizontal="right" vertical="center"/>
    </xf>
    <xf numFmtId="0" fontId="73" fillId="9" borderId="83">
      <alignment horizontal="right" vertical="center"/>
    </xf>
    <xf numFmtId="0" fontId="86" fillId="73" borderId="80" applyNumberFormat="0" applyAlignment="0" applyProtection="0"/>
    <xf numFmtId="0" fontId="83" fillId="86" borderId="80" applyNumberFormat="0" applyAlignment="0" applyProtection="0"/>
    <xf numFmtId="4" fontId="33" fillId="0" borderId="83">
      <alignment horizontal="right" vertical="center"/>
    </xf>
    <xf numFmtId="0" fontId="33" fillId="14" borderId="86">
      <alignment horizontal="left" vertical="center" wrapText="1" indent="2"/>
    </xf>
    <xf numFmtId="0" fontId="33" fillId="0" borderId="86">
      <alignment horizontal="left" vertical="center" wrapText="1" indent="2"/>
    </xf>
    <xf numFmtId="0" fontId="99" fillId="86" borderId="79" applyNumberFormat="0" applyAlignment="0" applyProtection="0"/>
    <xf numFmtId="0" fontId="95" fillId="73" borderId="80" applyNumberFormat="0" applyAlignment="0" applyProtection="0"/>
    <xf numFmtId="0" fontId="82" fillId="86" borderId="80" applyNumberFormat="0" applyAlignment="0" applyProtection="0"/>
    <xf numFmtId="0" fontId="80" fillId="86" borderId="79" applyNumberFormat="0" applyAlignment="0" applyProtection="0"/>
    <xf numFmtId="0" fontId="29" fillId="14" borderId="85">
      <alignment horizontal="right" vertical="center"/>
    </xf>
    <xf numFmtId="0" fontId="73" fillId="9" borderId="83">
      <alignment horizontal="right" vertical="center"/>
    </xf>
    <xf numFmtId="4" fontId="29" fillId="9" borderId="83">
      <alignment horizontal="right" vertical="center"/>
    </xf>
    <xf numFmtId="4" fontId="29" fillId="14" borderId="83">
      <alignment horizontal="right" vertical="center"/>
    </xf>
    <xf numFmtId="49" fontId="33" fillId="0" borderId="84" applyNumberFormat="0" applyFont="0" applyFill="0" applyBorder="0" applyProtection="0">
      <alignment horizontal="left" vertical="center" indent="5"/>
    </xf>
    <xf numFmtId="4" fontId="33" fillId="0" borderId="83" applyFill="0" applyBorder="0" applyProtection="0">
      <alignment horizontal="right" vertical="center"/>
    </xf>
    <xf numFmtId="4" fontId="29" fillId="9" borderId="83">
      <alignment horizontal="right" vertical="center"/>
    </xf>
    <xf numFmtId="0" fontId="95" fillId="73" borderId="87" applyNumberFormat="0" applyAlignment="0" applyProtection="0"/>
    <xf numFmtId="0" fontId="95" fillId="73" borderId="80" applyNumberFormat="0" applyAlignment="0" applyProtection="0"/>
    <xf numFmtId="0" fontId="86" fillId="73" borderId="80" applyNumberFormat="0" applyAlignment="0" applyProtection="0"/>
    <xf numFmtId="0" fontId="82" fillId="86" borderId="80" applyNumberFormat="0" applyAlignment="0" applyProtection="0"/>
    <xf numFmtId="0" fontId="33" fillId="14" borderId="86">
      <alignment horizontal="left" vertical="center" wrapText="1" indent="2"/>
    </xf>
    <xf numFmtId="0" fontId="33" fillId="0" borderId="86">
      <alignment horizontal="left" vertical="center" wrapText="1" indent="2"/>
    </xf>
    <xf numFmtId="0" fontId="33" fillId="14" borderId="86">
      <alignment horizontal="left" vertical="center" wrapText="1" indent="2"/>
    </xf>
    <xf numFmtId="0" fontId="33" fillId="0" borderId="86">
      <alignment horizontal="left" vertical="center" wrapText="1" indent="2"/>
    </xf>
    <xf numFmtId="0" fontId="80" fillId="86" borderId="79" applyNumberFormat="0" applyAlignment="0" applyProtection="0"/>
    <xf numFmtId="0" fontId="82" fillId="86" borderId="80" applyNumberFormat="0" applyAlignment="0" applyProtection="0"/>
    <xf numFmtId="0" fontId="83" fillId="86" borderId="80" applyNumberFormat="0" applyAlignment="0" applyProtection="0"/>
    <xf numFmtId="0" fontId="86" fillId="73" borderId="80" applyNumberFormat="0" applyAlignment="0" applyProtection="0"/>
    <xf numFmtId="0" fontId="87" fillId="0" borderId="81" applyNumberFormat="0" applyFill="0" applyAlignment="0" applyProtection="0"/>
    <xf numFmtId="0" fontId="95" fillId="73" borderId="80" applyNumberFormat="0" applyAlignment="0" applyProtection="0"/>
    <xf numFmtId="0" fontId="77" fillId="89" borderId="82" applyNumberFormat="0" applyFont="0" applyAlignment="0" applyProtection="0"/>
    <xf numFmtId="0" fontId="34" fillId="89" borderId="82" applyNumberFormat="0" applyFont="0" applyAlignment="0" applyProtection="0"/>
    <xf numFmtId="0" fontId="99" fillId="86" borderId="79" applyNumberFormat="0" applyAlignment="0" applyProtection="0"/>
    <xf numFmtId="0" fontId="102" fillId="0" borderId="81" applyNumberFormat="0" applyFill="0" applyAlignment="0" applyProtection="0"/>
    <xf numFmtId="0" fontId="83" fillId="86" borderId="80" applyNumberFormat="0" applyAlignment="0" applyProtection="0"/>
    <xf numFmtId="0" fontId="95" fillId="73" borderId="80" applyNumberFormat="0" applyAlignment="0" applyProtection="0"/>
    <xf numFmtId="0" fontId="77" fillId="89" borderId="82" applyNumberFormat="0" applyFont="0" applyAlignment="0" applyProtection="0"/>
    <xf numFmtId="0" fontId="99" fillId="86" borderId="79" applyNumberFormat="0" applyAlignment="0" applyProtection="0"/>
    <xf numFmtId="0" fontId="102" fillId="0" borderId="81" applyNumberFormat="0" applyFill="0" applyAlignment="0" applyProtection="0"/>
    <xf numFmtId="0" fontId="83" fillId="86" borderId="80" applyNumberFormat="0" applyAlignment="0" applyProtection="0"/>
    <xf numFmtId="0" fontId="95" fillId="73" borderId="80" applyNumberFormat="0" applyAlignment="0" applyProtection="0"/>
    <xf numFmtId="0" fontId="99" fillId="86" borderId="79" applyNumberFormat="0" applyAlignment="0" applyProtection="0"/>
    <xf numFmtId="0" fontId="102" fillId="0" borderId="81" applyNumberFormat="0" applyFill="0" applyAlignment="0" applyProtection="0"/>
    <xf numFmtId="0" fontId="10" fillId="53" borderId="0" applyNumberFormat="0" applyBorder="0" applyAlignment="0" applyProtection="0"/>
    <xf numFmtId="0" fontId="80" fillId="86" borderId="79" applyNumberFormat="0" applyAlignment="0" applyProtection="0"/>
    <xf numFmtId="0" fontId="82" fillId="86" borderId="80" applyNumberFormat="0" applyAlignment="0" applyProtection="0"/>
    <xf numFmtId="0" fontId="87" fillId="0" borderId="81" applyNumberFormat="0" applyFill="0" applyAlignment="0" applyProtection="0"/>
    <xf numFmtId="49" fontId="33" fillId="0" borderId="83" applyNumberFormat="0" applyFont="0" applyFill="0" applyBorder="0" applyProtection="0">
      <alignment horizontal="left" vertical="center" indent="2"/>
    </xf>
    <xf numFmtId="0" fontId="29" fillId="9" borderId="83">
      <alignment horizontal="right" vertical="center"/>
    </xf>
    <xf numFmtId="4" fontId="29" fillId="9" borderId="83">
      <alignment horizontal="right" vertical="center"/>
    </xf>
    <xf numFmtId="0" fontId="73" fillId="9" borderId="83">
      <alignment horizontal="right" vertical="center"/>
    </xf>
    <xf numFmtId="4" fontId="73" fillId="9" borderId="83">
      <alignment horizontal="right" vertical="center"/>
    </xf>
    <xf numFmtId="0" fontId="29" fillId="14" borderId="83">
      <alignment horizontal="right" vertical="center"/>
    </xf>
    <xf numFmtId="4" fontId="29" fillId="14" borderId="83">
      <alignment horizontal="right" vertical="center"/>
    </xf>
    <xf numFmtId="0" fontId="29" fillId="14" borderId="83">
      <alignment horizontal="right" vertical="center"/>
    </xf>
    <xf numFmtId="4" fontId="29" fillId="14" borderId="83">
      <alignment horizontal="right" vertical="center"/>
    </xf>
    <xf numFmtId="0" fontId="86" fillId="73" borderId="80" applyNumberFormat="0" applyAlignment="0" applyProtection="0"/>
    <xf numFmtId="0" fontId="33" fillId="0" borderId="83">
      <alignment horizontal="right" vertical="center"/>
    </xf>
    <xf numFmtId="4" fontId="33" fillId="0" borderId="83">
      <alignment horizontal="right" vertical="center"/>
    </xf>
    <xf numFmtId="4" fontId="33" fillId="0" borderId="83" applyFill="0" applyBorder="0" applyProtection="0">
      <alignment horizontal="right" vertical="center"/>
    </xf>
    <xf numFmtId="49" fontId="31" fillId="0" borderId="83" applyNumberFormat="0" applyFill="0" applyBorder="0" applyProtection="0">
      <alignment horizontal="left" vertical="center"/>
    </xf>
    <xf numFmtId="0" fontId="33" fillId="0" borderId="83" applyNumberFormat="0" applyFill="0" applyAlignment="0" applyProtection="0"/>
    <xf numFmtId="175" fontId="33" fillId="90" borderId="83" applyNumberFormat="0" applyFont="0" applyBorder="0" applyAlignment="0" applyProtection="0">
      <alignment horizontal="right" vertical="center"/>
    </xf>
    <xf numFmtId="0" fontId="33" fillId="16" borderId="83"/>
    <xf numFmtId="4" fontId="33" fillId="16" borderId="83"/>
    <xf numFmtId="4" fontId="29" fillId="14" borderId="83">
      <alignment horizontal="right" vertical="center"/>
    </xf>
    <xf numFmtId="0" fontId="33" fillId="16" borderId="83"/>
    <xf numFmtId="0" fontId="82" fillId="86" borderId="80" applyNumberFormat="0" applyAlignment="0" applyProtection="0"/>
    <xf numFmtId="0" fontId="29" fillId="9" borderId="83">
      <alignment horizontal="right" vertical="center"/>
    </xf>
    <xf numFmtId="0" fontId="33" fillId="0" borderId="83">
      <alignment horizontal="right" vertical="center"/>
    </xf>
    <xf numFmtId="0" fontId="102" fillId="0" borderId="81" applyNumberFormat="0" applyFill="0" applyAlignment="0" applyProtection="0"/>
    <xf numFmtId="0" fontId="33" fillId="9" borderId="84">
      <alignment horizontal="left" vertical="center"/>
    </xf>
    <xf numFmtId="0" fontId="95" fillId="73" borderId="80" applyNumberFormat="0" applyAlignment="0" applyProtection="0"/>
    <xf numFmtId="175" fontId="33" fillId="90" borderId="83" applyNumberFormat="0" applyFont="0" applyBorder="0" applyAlignment="0" applyProtection="0">
      <alignment horizontal="right" vertical="center"/>
    </xf>
    <xf numFmtId="0" fontId="77" fillId="89" borderId="82" applyNumberFormat="0" applyFont="0" applyAlignment="0" applyProtection="0"/>
    <xf numFmtId="0" fontId="33" fillId="0" borderId="86">
      <alignment horizontal="left" vertical="center" wrapText="1" indent="2"/>
    </xf>
    <xf numFmtId="4" fontId="33" fillId="16" borderId="83"/>
    <xf numFmtId="49" fontId="31" fillId="0" borderId="83" applyNumberFormat="0" applyFill="0" applyBorder="0" applyProtection="0">
      <alignment horizontal="left" vertical="center"/>
    </xf>
    <xf numFmtId="0" fontId="33" fillId="0" borderId="83">
      <alignment horizontal="right" vertical="center"/>
    </xf>
    <xf numFmtId="4" fontId="29" fillId="14" borderId="85">
      <alignment horizontal="right" vertical="center"/>
    </xf>
    <xf numFmtId="4" fontId="29" fillId="14" borderId="83">
      <alignment horizontal="right" vertical="center"/>
    </xf>
    <xf numFmtId="4" fontId="29" fillId="14" borderId="83">
      <alignment horizontal="right" vertical="center"/>
    </xf>
    <xf numFmtId="0" fontId="73" fillId="9" borderId="83">
      <alignment horizontal="right" vertical="center"/>
    </xf>
    <xf numFmtId="0" fontId="29" fillId="9" borderId="83">
      <alignment horizontal="right" vertical="center"/>
    </xf>
    <xf numFmtId="49" fontId="33" fillId="0" borderId="83" applyNumberFormat="0" applyFont="0" applyFill="0" applyBorder="0" applyProtection="0">
      <alignment horizontal="left" vertical="center" indent="2"/>
    </xf>
    <xf numFmtId="0" fontId="95" fillId="73" borderId="80" applyNumberFormat="0" applyAlignment="0" applyProtection="0"/>
    <xf numFmtId="0" fontId="80" fillId="86" borderId="79" applyNumberFormat="0" applyAlignment="0" applyProtection="0"/>
    <xf numFmtId="49" fontId="33" fillId="0" borderId="83" applyNumberFormat="0" applyFont="0" applyFill="0" applyBorder="0" applyProtection="0">
      <alignment horizontal="left" vertical="center" indent="2"/>
    </xf>
    <xf numFmtId="0" fontId="86" fillId="73" borderId="80" applyNumberFormat="0" applyAlignment="0" applyProtection="0"/>
    <xf numFmtId="4" fontId="33" fillId="0" borderId="83" applyFill="0" applyBorder="0" applyProtection="0">
      <alignment horizontal="right" vertical="center"/>
    </xf>
    <xf numFmtId="0" fontId="83" fillId="86" borderId="80" applyNumberFormat="0" applyAlignment="0" applyProtection="0"/>
    <xf numFmtId="0" fontId="102" fillId="0" borderId="81" applyNumberFormat="0" applyFill="0" applyAlignment="0" applyProtection="0"/>
    <xf numFmtId="0" fontId="99" fillId="86" borderId="79" applyNumberFormat="0" applyAlignment="0" applyProtection="0"/>
    <xf numFmtId="0" fontId="33" fillId="0" borderId="83" applyNumberFormat="0" applyFill="0" applyAlignment="0" applyProtection="0"/>
    <xf numFmtId="4" fontId="33" fillId="0" borderId="83">
      <alignment horizontal="right" vertical="center"/>
    </xf>
    <xf numFmtId="0" fontId="33" fillId="0" borderId="83">
      <alignment horizontal="right" vertical="center"/>
    </xf>
    <xf numFmtId="0" fontId="95" fillId="73" borderId="80" applyNumberFormat="0" applyAlignment="0" applyProtection="0"/>
    <xf numFmtId="0" fontId="80" fillId="86" borderId="79" applyNumberFormat="0" applyAlignment="0" applyProtection="0"/>
    <xf numFmtId="0" fontId="82" fillId="86" borderId="80" applyNumberFormat="0" applyAlignment="0" applyProtection="0"/>
    <xf numFmtId="0" fontId="33" fillId="14" borderId="86">
      <alignment horizontal="left" vertical="center" wrapText="1" indent="2"/>
    </xf>
    <xf numFmtId="0" fontId="83" fillId="86" borderId="80" applyNumberFormat="0" applyAlignment="0" applyProtection="0"/>
    <xf numFmtId="0" fontId="83" fillId="86" borderId="80" applyNumberFormat="0" applyAlignment="0" applyProtection="0"/>
    <xf numFmtId="4" fontId="29" fillId="14" borderId="84">
      <alignment horizontal="right" vertical="center"/>
    </xf>
    <xf numFmtId="0" fontId="29" fillId="14" borderId="84">
      <alignment horizontal="right" vertical="center"/>
    </xf>
    <xf numFmtId="0" fontId="29" fillId="14" borderId="83">
      <alignment horizontal="right" vertical="center"/>
    </xf>
    <xf numFmtId="4" fontId="73" fillId="9" borderId="83">
      <alignment horizontal="right" vertical="center"/>
    </xf>
    <xf numFmtId="0" fontId="86" fillId="73" borderId="80" applyNumberFormat="0" applyAlignment="0" applyProtection="0"/>
    <xf numFmtId="0" fontId="87" fillId="0" borderId="81" applyNumberFormat="0" applyFill="0" applyAlignment="0" applyProtection="0"/>
    <xf numFmtId="0" fontId="102" fillId="0" borderId="81" applyNumberFormat="0" applyFill="0" applyAlignment="0" applyProtection="0"/>
    <xf numFmtId="0" fontId="77" fillId="89" borderId="82" applyNumberFormat="0" applyFont="0" applyAlignment="0" applyProtection="0"/>
    <xf numFmtId="0" fontId="95" fillId="73" borderId="80" applyNumberFormat="0" applyAlignment="0" applyProtection="0"/>
    <xf numFmtId="49" fontId="31" fillId="0" borderId="83" applyNumberFormat="0" applyFill="0" applyBorder="0" applyProtection="0">
      <alignment horizontal="left" vertical="center"/>
    </xf>
    <xf numFmtId="0" fontId="33" fillId="14" borderId="86">
      <alignment horizontal="left" vertical="center" wrapText="1" indent="2"/>
    </xf>
    <xf numFmtId="0" fontId="83" fillId="86" borderId="80" applyNumberFormat="0" applyAlignment="0" applyProtection="0"/>
    <xf numFmtId="0" fontId="33" fillId="0" borderId="86">
      <alignment horizontal="left" vertical="center" wrapText="1" indent="2"/>
    </xf>
    <xf numFmtId="0" fontId="77" fillId="89" borderId="82" applyNumberFormat="0" applyFont="0" applyAlignment="0" applyProtection="0"/>
    <xf numFmtId="0" fontId="34" fillId="89" borderId="82" applyNumberFormat="0" applyFont="0" applyAlignment="0" applyProtection="0"/>
    <xf numFmtId="0" fontId="99" fillId="86" borderId="79" applyNumberFormat="0" applyAlignment="0" applyProtection="0"/>
    <xf numFmtId="0" fontId="102" fillId="0" borderId="81" applyNumberFormat="0" applyFill="0" applyAlignment="0" applyProtection="0"/>
    <xf numFmtId="4" fontId="33" fillId="16" borderId="83"/>
    <xf numFmtId="0" fontId="29" fillId="14" borderId="83">
      <alignment horizontal="right" vertical="center"/>
    </xf>
    <xf numFmtId="0" fontId="102" fillId="0" borderId="81" applyNumberFormat="0" applyFill="0" applyAlignment="0" applyProtection="0"/>
    <xf numFmtId="4" fontId="29" fillId="14" borderId="85">
      <alignment horizontal="right" vertical="center"/>
    </xf>
    <xf numFmtId="0" fontId="82" fillId="86" borderId="80" applyNumberFormat="0" applyAlignment="0" applyProtection="0"/>
    <xf numFmtId="0" fontId="29" fillId="14" borderId="84">
      <alignment horizontal="right" vertical="center"/>
    </xf>
    <xf numFmtId="0" fontId="83" fillId="86" borderId="80" applyNumberFormat="0" applyAlignment="0" applyProtection="0"/>
    <xf numFmtId="0" fontId="87" fillId="0" borderId="81" applyNumberFormat="0" applyFill="0" applyAlignment="0" applyProtection="0"/>
    <xf numFmtId="0" fontId="77" fillId="89" borderId="82" applyNumberFormat="0" applyFont="0" applyAlignment="0" applyProtection="0"/>
    <xf numFmtId="4" fontId="29" fillId="14" borderId="84">
      <alignment horizontal="right" vertical="center"/>
    </xf>
    <xf numFmtId="0" fontId="33" fillId="14" borderId="86">
      <alignment horizontal="left" vertical="center" wrapText="1" indent="2"/>
    </xf>
    <xf numFmtId="0" fontId="33" fillId="16" borderId="83"/>
    <xf numFmtId="175" fontId="33" fillId="90" borderId="83" applyNumberFormat="0" applyFont="0" applyBorder="0" applyAlignment="0" applyProtection="0">
      <alignment horizontal="right" vertical="center"/>
    </xf>
    <xf numFmtId="0" fontId="33" fillId="0" borderId="83" applyNumberFormat="0" applyFill="0" applyAlignment="0" applyProtection="0"/>
    <xf numFmtId="4" fontId="33" fillId="0" borderId="83" applyFill="0" applyBorder="0" applyProtection="0">
      <alignment horizontal="right" vertical="center"/>
    </xf>
    <xf numFmtId="4" fontId="29" fillId="9" borderId="83">
      <alignment horizontal="right" vertical="center"/>
    </xf>
    <xf numFmtId="0" fontId="87" fillId="0" borderId="81" applyNumberFormat="0" applyFill="0" applyAlignment="0" applyProtection="0"/>
    <xf numFmtId="49" fontId="31" fillId="0" borderId="83" applyNumberFormat="0" applyFill="0" applyBorder="0" applyProtection="0">
      <alignment horizontal="left" vertical="center"/>
    </xf>
    <xf numFmtId="49" fontId="33" fillId="0" borderId="84" applyNumberFormat="0" applyFont="0" applyFill="0" applyBorder="0" applyProtection="0">
      <alignment horizontal="left" vertical="center" indent="5"/>
    </xf>
    <xf numFmtId="0" fontId="33" fillId="9" borderId="84">
      <alignment horizontal="left" vertical="center"/>
    </xf>
    <xf numFmtId="0" fontId="83" fillId="86" borderId="80" applyNumberFormat="0" applyAlignment="0" applyProtection="0"/>
    <xf numFmtId="4" fontId="29" fillId="14" borderId="85">
      <alignment horizontal="right" vertical="center"/>
    </xf>
    <xf numFmtId="0" fontId="95" fillId="73" borderId="80" applyNumberFormat="0" applyAlignment="0" applyProtection="0"/>
    <xf numFmtId="0" fontId="95" fillId="73" borderId="80" applyNumberFormat="0" applyAlignment="0" applyProtection="0"/>
    <xf numFmtId="0" fontId="77" fillId="89" borderId="82" applyNumberFormat="0" applyFont="0" applyAlignment="0" applyProtection="0"/>
    <xf numFmtId="0" fontId="99" fillId="86" borderId="79" applyNumberFormat="0" applyAlignment="0" applyProtection="0"/>
    <xf numFmtId="0" fontId="102" fillId="0" borderId="81" applyNumberFormat="0" applyFill="0" applyAlignment="0" applyProtection="0"/>
    <xf numFmtId="0" fontId="29" fillId="14" borderId="83">
      <alignment horizontal="right" vertical="center"/>
    </xf>
    <xf numFmtId="0" fontId="34" fillId="89" borderId="82" applyNumberFormat="0" applyFont="0" applyAlignment="0" applyProtection="0"/>
    <xf numFmtId="4" fontId="33" fillId="0" borderId="83">
      <alignment horizontal="right" vertical="center"/>
    </xf>
    <xf numFmtId="0" fontId="102" fillId="0" borderId="81" applyNumberFormat="0" applyFill="0" applyAlignment="0" applyProtection="0"/>
    <xf numFmtId="0" fontId="29" fillId="14" borderId="83">
      <alignment horizontal="right" vertical="center"/>
    </xf>
    <xf numFmtId="0" fontId="29" fillId="14" borderId="83">
      <alignment horizontal="right" vertical="center"/>
    </xf>
    <xf numFmtId="4" fontId="73" fillId="9" borderId="83">
      <alignment horizontal="right" vertical="center"/>
    </xf>
    <xf numFmtId="0" fontId="29" fillId="9" borderId="83">
      <alignment horizontal="right" vertical="center"/>
    </xf>
    <xf numFmtId="4" fontId="29" fillId="9" borderId="83">
      <alignment horizontal="right" vertical="center"/>
    </xf>
    <xf numFmtId="0" fontId="73" fillId="9" borderId="83">
      <alignment horizontal="right" vertical="center"/>
    </xf>
    <xf numFmtId="4" fontId="73" fillId="9" borderId="83">
      <alignment horizontal="right" vertical="center"/>
    </xf>
    <xf numFmtId="0" fontId="29" fillId="14" borderId="83">
      <alignment horizontal="right" vertical="center"/>
    </xf>
    <xf numFmtId="4" fontId="29" fillId="14" borderId="83">
      <alignment horizontal="right" vertical="center"/>
    </xf>
    <xf numFmtId="0" fontId="29" fillId="14" borderId="83">
      <alignment horizontal="right" vertical="center"/>
    </xf>
    <xf numFmtId="4" fontId="29" fillId="14" borderId="83">
      <alignment horizontal="right" vertical="center"/>
    </xf>
    <xf numFmtId="0" fontId="29" fillId="14" borderId="84">
      <alignment horizontal="right" vertical="center"/>
    </xf>
    <xf numFmtId="4" fontId="29" fillId="14" borderId="84">
      <alignment horizontal="right" vertical="center"/>
    </xf>
    <xf numFmtId="0" fontId="29" fillId="14" borderId="85">
      <alignment horizontal="right" vertical="center"/>
    </xf>
    <xf numFmtId="4" fontId="29" fillId="14" borderId="85">
      <alignment horizontal="right" vertical="center"/>
    </xf>
    <xf numFmtId="0" fontId="83" fillId="86" borderId="80" applyNumberFormat="0" applyAlignment="0" applyProtection="0"/>
    <xf numFmtId="0" fontId="33" fillId="14" borderId="86">
      <alignment horizontal="left" vertical="center" wrapText="1" indent="2"/>
    </xf>
    <xf numFmtId="0" fontId="33" fillId="0" borderId="86">
      <alignment horizontal="left" vertical="center" wrapText="1" indent="2"/>
    </xf>
    <xf numFmtId="0" fontId="33" fillId="9" borderId="84">
      <alignment horizontal="left" vertical="center"/>
    </xf>
    <xf numFmtId="0" fontId="95" fillId="73" borderId="80" applyNumberFormat="0" applyAlignment="0" applyProtection="0"/>
    <xf numFmtId="0" fontId="33" fillId="0" borderId="83">
      <alignment horizontal="right" vertical="center"/>
    </xf>
    <xf numFmtId="4" fontId="33" fillId="0" borderId="83">
      <alignment horizontal="right" vertical="center"/>
    </xf>
    <xf numFmtId="0" fontId="33" fillId="0" borderId="83" applyNumberFormat="0" applyFill="0" applyAlignment="0" applyProtection="0"/>
    <xf numFmtId="0" fontId="99" fillId="86" borderId="79" applyNumberFormat="0" applyAlignment="0" applyProtection="0"/>
    <xf numFmtId="175" fontId="33" fillId="90" borderId="83" applyNumberFormat="0" applyFont="0" applyBorder="0" applyAlignment="0" applyProtection="0">
      <alignment horizontal="right" vertical="center"/>
    </xf>
    <xf numFmtId="0" fontId="33" fillId="16" borderId="83"/>
    <xf numFmtId="4" fontId="33" fillId="16" borderId="83"/>
    <xf numFmtId="0" fontId="102" fillId="0" borderId="81" applyNumberFormat="0" applyFill="0" applyAlignment="0" applyProtection="0"/>
    <xf numFmtId="0" fontId="34" fillId="89" borderId="82" applyNumberFormat="0" applyFont="0" applyAlignment="0" applyProtection="0"/>
    <xf numFmtId="0" fontId="77" fillId="89" borderId="82" applyNumberFormat="0" applyFont="0" applyAlignment="0" applyProtection="0"/>
    <xf numFmtId="0" fontId="33" fillId="0" borderId="83" applyNumberFormat="0" applyFill="0" applyAlignment="0" applyProtection="0"/>
    <xf numFmtId="0" fontId="87" fillId="0" borderId="81" applyNumberFormat="0" applyFill="0" applyAlignment="0" applyProtection="0"/>
    <xf numFmtId="0" fontId="102" fillId="0" borderId="81" applyNumberFormat="0" applyFill="0" applyAlignment="0" applyProtection="0"/>
    <xf numFmtId="0" fontId="86" fillId="73" borderId="80" applyNumberFormat="0" applyAlignment="0" applyProtection="0"/>
    <xf numFmtId="0" fontId="83" fillId="86" borderId="80" applyNumberFormat="0" applyAlignment="0" applyProtection="0"/>
    <xf numFmtId="4" fontId="73" fillId="9" borderId="83">
      <alignment horizontal="right" vertical="center"/>
    </xf>
    <xf numFmtId="0" fontId="29" fillId="9" borderId="83">
      <alignment horizontal="right" vertical="center"/>
    </xf>
    <xf numFmtId="175" fontId="33" fillId="90" borderId="83" applyNumberFormat="0" applyFont="0" applyBorder="0" applyAlignment="0" applyProtection="0">
      <alignment horizontal="right" vertical="center"/>
    </xf>
    <xf numFmtId="0" fontId="87" fillId="0" borderId="81" applyNumberFormat="0" applyFill="0" applyAlignment="0" applyProtection="0"/>
    <xf numFmtId="49" fontId="33" fillId="0" borderId="83" applyNumberFormat="0" applyFont="0" applyFill="0" applyBorder="0" applyProtection="0">
      <alignment horizontal="left" vertical="center" indent="2"/>
    </xf>
    <xf numFmtId="49" fontId="33" fillId="0" borderId="84" applyNumberFormat="0" applyFont="0" applyFill="0" applyBorder="0" applyProtection="0">
      <alignment horizontal="left" vertical="center" indent="5"/>
    </xf>
    <xf numFmtId="49" fontId="33" fillId="0" borderId="83" applyNumberFormat="0" applyFont="0" applyFill="0" applyBorder="0" applyProtection="0">
      <alignment horizontal="left" vertical="center" indent="2"/>
    </xf>
    <xf numFmtId="4" fontId="33" fillId="0" borderId="83" applyFill="0" applyBorder="0" applyProtection="0">
      <alignment horizontal="right" vertical="center"/>
    </xf>
    <xf numFmtId="49" fontId="31" fillId="0" borderId="83" applyNumberFormat="0" applyFill="0" applyBorder="0" applyProtection="0">
      <alignment horizontal="left" vertical="center"/>
    </xf>
    <xf numFmtId="0" fontId="33" fillId="0" borderId="86">
      <alignment horizontal="left" vertical="center" wrapText="1" indent="2"/>
    </xf>
    <xf numFmtId="0" fontId="99" fillId="86" borderId="79" applyNumberFormat="0" applyAlignment="0" applyProtection="0"/>
    <xf numFmtId="0" fontId="29" fillId="14" borderId="85">
      <alignment horizontal="right" vertical="center"/>
    </xf>
    <xf numFmtId="0" fontId="86" fillId="73" borderId="80" applyNumberFormat="0" applyAlignment="0" applyProtection="0"/>
    <xf numFmtId="0" fontId="29" fillId="14" borderId="85">
      <alignment horizontal="right" vertical="center"/>
    </xf>
    <xf numFmtId="4" fontId="29" fillId="14" borderId="83">
      <alignment horizontal="right" vertical="center"/>
    </xf>
    <xf numFmtId="0" fontId="29" fillId="14" borderId="83">
      <alignment horizontal="right" vertical="center"/>
    </xf>
    <xf numFmtId="0" fontId="80" fillId="86" borderId="79" applyNumberFormat="0" applyAlignment="0" applyProtection="0"/>
    <xf numFmtId="0" fontId="82" fillId="86" borderId="80" applyNumberFormat="0" applyAlignment="0" applyProtection="0"/>
    <xf numFmtId="0" fontId="87" fillId="0" borderId="81" applyNumberFormat="0" applyFill="0" applyAlignment="0" applyProtection="0"/>
    <xf numFmtId="0" fontId="33" fillId="16" borderId="83"/>
    <xf numFmtId="4" fontId="33" fillId="16" borderId="83"/>
    <xf numFmtId="4" fontId="29" fillId="14" borderId="83">
      <alignment horizontal="right" vertical="center"/>
    </xf>
    <xf numFmtId="0" fontId="73" fillId="9" borderId="83">
      <alignment horizontal="right" vertical="center"/>
    </xf>
    <xf numFmtId="0" fontId="86" fillId="73" borderId="80" applyNumberFormat="0" applyAlignment="0" applyProtection="0"/>
    <xf numFmtId="0" fontId="83" fillId="86" borderId="80" applyNumberFormat="0" applyAlignment="0" applyProtection="0"/>
    <xf numFmtId="4" fontId="33" fillId="0" borderId="83">
      <alignment horizontal="right" vertical="center"/>
    </xf>
    <xf numFmtId="0" fontId="33" fillId="14" borderId="86">
      <alignment horizontal="left" vertical="center" wrapText="1" indent="2"/>
    </xf>
    <xf numFmtId="0" fontId="33" fillId="0" borderId="86">
      <alignment horizontal="left" vertical="center" wrapText="1" indent="2"/>
    </xf>
    <xf numFmtId="0" fontId="99" fillId="86" borderId="79" applyNumberFormat="0" applyAlignment="0" applyProtection="0"/>
    <xf numFmtId="0" fontId="95" fillId="73" borderId="80" applyNumberFormat="0" applyAlignment="0" applyProtection="0"/>
    <xf numFmtId="0" fontId="82" fillId="86" borderId="80" applyNumberFormat="0" applyAlignment="0" applyProtection="0"/>
    <xf numFmtId="0" fontId="80" fillId="86" borderId="79" applyNumberFormat="0" applyAlignment="0" applyProtection="0"/>
    <xf numFmtId="0" fontId="29" fillId="14" borderId="85">
      <alignment horizontal="right" vertical="center"/>
    </xf>
    <xf numFmtId="0" fontId="73" fillId="9" borderId="83">
      <alignment horizontal="right" vertical="center"/>
    </xf>
    <xf numFmtId="4" fontId="29" fillId="9" borderId="83">
      <alignment horizontal="right" vertical="center"/>
    </xf>
    <xf numFmtId="4" fontId="29" fillId="14" borderId="83">
      <alignment horizontal="right" vertical="center"/>
    </xf>
    <xf numFmtId="49" fontId="33" fillId="0" borderId="84" applyNumberFormat="0" applyFont="0" applyFill="0" applyBorder="0" applyProtection="0">
      <alignment horizontal="left" vertical="center" indent="5"/>
    </xf>
    <xf numFmtId="4" fontId="33" fillId="0" borderId="83" applyFill="0" applyBorder="0" applyProtection="0">
      <alignment horizontal="right" vertical="center"/>
    </xf>
    <xf numFmtId="4" fontId="29" fillId="9" borderId="83">
      <alignment horizontal="right" vertical="center"/>
    </xf>
    <xf numFmtId="0" fontId="95" fillId="73" borderId="80" applyNumberFormat="0" applyAlignment="0" applyProtection="0"/>
    <xf numFmtId="0" fontId="86" fillId="73" borderId="80" applyNumberFormat="0" applyAlignment="0" applyProtection="0"/>
    <xf numFmtId="0" fontId="82" fillId="86" borderId="80" applyNumberFormat="0" applyAlignment="0" applyProtection="0"/>
    <xf numFmtId="0" fontId="33" fillId="14" borderId="86">
      <alignment horizontal="left" vertical="center" wrapText="1" indent="2"/>
    </xf>
    <xf numFmtId="0" fontId="33" fillId="0" borderId="86">
      <alignment horizontal="left" vertical="center" wrapText="1" indent="2"/>
    </xf>
    <xf numFmtId="0" fontId="33" fillId="14" borderId="86">
      <alignment horizontal="left" vertical="center" wrapText="1" indent="2"/>
    </xf>
    <xf numFmtId="0" fontId="80" fillId="86" borderId="94" applyNumberFormat="0" applyAlignment="0" applyProtection="0"/>
    <xf numFmtId="0" fontId="99" fillId="86" borderId="94" applyNumberFormat="0" applyAlignment="0" applyProtection="0"/>
    <xf numFmtId="0" fontId="29" fillId="14" borderId="92">
      <alignment horizontal="right" vertical="center"/>
    </xf>
    <xf numFmtId="0" fontId="82" fillId="86" borderId="87" applyNumberFormat="0" applyAlignment="0" applyProtection="0"/>
    <xf numFmtId="4" fontId="29" fillId="14" borderId="90">
      <alignment horizontal="right" vertical="center"/>
    </xf>
    <xf numFmtId="4" fontId="33" fillId="16" borderId="90"/>
    <xf numFmtId="4" fontId="33" fillId="16" borderId="90"/>
    <xf numFmtId="0" fontId="29" fillId="14" borderId="90">
      <alignment horizontal="right" vertical="center"/>
    </xf>
    <xf numFmtId="0" fontId="29" fillId="14" borderId="90">
      <alignment horizontal="right" vertical="center"/>
    </xf>
    <xf numFmtId="0" fontId="33" fillId="16" borderId="90"/>
    <xf numFmtId="0" fontId="29" fillId="14" borderId="92">
      <alignment horizontal="right" vertical="center"/>
    </xf>
    <xf numFmtId="0" fontId="29" fillId="14" borderId="92">
      <alignment horizontal="right" vertical="center"/>
    </xf>
    <xf numFmtId="0" fontId="82" fillId="86" borderId="87" applyNumberFormat="0" applyAlignment="0" applyProtection="0"/>
    <xf numFmtId="0" fontId="29" fillId="14" borderId="91">
      <alignment horizontal="right" vertical="center"/>
    </xf>
    <xf numFmtId="0" fontId="33" fillId="0" borderId="90">
      <alignment horizontal="right" vertical="center"/>
    </xf>
    <xf numFmtId="4" fontId="33" fillId="0" borderId="90">
      <alignment horizontal="right" vertical="center"/>
    </xf>
    <xf numFmtId="0" fontId="102" fillId="0" borderId="88" applyNumberFormat="0" applyFill="0" applyAlignment="0" applyProtection="0"/>
    <xf numFmtId="0" fontId="83" fillId="86" borderId="87" applyNumberFormat="0" applyAlignment="0" applyProtection="0"/>
    <xf numFmtId="0" fontId="102" fillId="0" borderId="88" applyNumberFormat="0" applyFill="0" applyAlignment="0" applyProtection="0"/>
    <xf numFmtId="0" fontId="83" fillId="86" borderId="87" applyNumberFormat="0" applyAlignment="0" applyProtection="0"/>
    <xf numFmtId="49" fontId="31" fillId="0" borderId="90" applyNumberFormat="0" applyFill="0" applyBorder="0" applyProtection="0">
      <alignment horizontal="left" vertical="center"/>
    </xf>
    <xf numFmtId="0" fontId="77" fillId="89" borderId="89" applyNumberFormat="0" applyFont="0" applyAlignment="0" applyProtection="0"/>
    <xf numFmtId="0" fontId="29" fillId="9" borderId="90">
      <alignment horizontal="right" vertical="center"/>
    </xf>
    <xf numFmtId="0" fontId="29" fillId="14" borderId="90">
      <alignment horizontal="right" vertical="center"/>
    </xf>
    <xf numFmtId="0" fontId="83" fillId="86" borderId="87" applyNumberFormat="0" applyAlignment="0" applyProtection="0"/>
    <xf numFmtId="0" fontId="87" fillId="0" borderId="88" applyNumberFormat="0" applyFill="0" applyAlignment="0" applyProtection="0"/>
    <xf numFmtId="4" fontId="33" fillId="0" borderId="90" applyFill="0" applyBorder="0" applyProtection="0">
      <alignment horizontal="right" vertical="center"/>
    </xf>
    <xf numFmtId="0" fontId="95" fillId="73" borderId="95" applyNumberFormat="0" applyAlignment="0" applyProtection="0"/>
    <xf numFmtId="0" fontId="12" fillId="0" borderId="58" applyNumberFormat="0" applyFill="0" applyAlignment="0" applyProtection="0"/>
    <xf numFmtId="0" fontId="33" fillId="14" borderId="93">
      <alignment horizontal="left" vertical="center" wrapText="1" indent="2"/>
    </xf>
    <xf numFmtId="0" fontId="12" fillId="0" borderId="58" applyNumberFormat="0" applyFill="0" applyAlignment="0" applyProtection="0"/>
    <xf numFmtId="0" fontId="10" fillId="59" borderId="0" applyNumberFormat="0" applyBorder="0" applyAlignment="0" applyProtection="0"/>
    <xf numFmtId="49" fontId="33" fillId="0" borderId="98" applyNumberFormat="0" applyFont="0" applyFill="0" applyBorder="0" applyProtection="0">
      <alignment horizontal="left" vertical="center" indent="2"/>
    </xf>
    <xf numFmtId="0" fontId="71" fillId="64" borderId="0" applyNumberFormat="0" applyBorder="0" applyAlignment="0" applyProtection="0"/>
    <xf numFmtId="4" fontId="29" fillId="14" borderId="90">
      <alignment horizontal="right" vertical="center"/>
    </xf>
    <xf numFmtId="0" fontId="95" fillId="73" borderId="87" applyNumberFormat="0" applyAlignment="0" applyProtection="0"/>
    <xf numFmtId="0" fontId="83" fillId="86" borderId="87" applyNumberFormat="0" applyAlignment="0" applyProtection="0"/>
    <xf numFmtId="0" fontId="82" fillId="86" borderId="87" applyNumberFormat="0" applyAlignment="0" applyProtection="0"/>
    <xf numFmtId="0" fontId="33" fillId="9" borderId="91">
      <alignment horizontal="left" vertical="center"/>
    </xf>
    <xf numFmtId="0" fontId="10" fillId="53" borderId="0" applyNumberFormat="0" applyBorder="0" applyAlignment="0" applyProtection="0"/>
    <xf numFmtId="0" fontId="29" fillId="14" borderId="90">
      <alignment horizontal="right" vertical="center"/>
    </xf>
    <xf numFmtId="0" fontId="70" fillId="0" borderId="0" applyNumberFormat="0" applyFill="0" applyBorder="0" applyAlignment="0" applyProtection="0"/>
    <xf numFmtId="175" fontId="33" fillId="90" borderId="98" applyNumberFormat="0" applyFont="0" applyBorder="0" applyAlignment="0" applyProtection="0">
      <alignment horizontal="right" vertical="center"/>
    </xf>
    <xf numFmtId="0" fontId="71" fillId="49" borderId="0" applyNumberFormat="0" applyBorder="0" applyAlignment="0" applyProtection="0"/>
    <xf numFmtId="175" fontId="33" fillId="90" borderId="90" applyNumberFormat="0" applyFont="0" applyBorder="0" applyAlignment="0" applyProtection="0">
      <alignment horizontal="right" vertical="center"/>
    </xf>
    <xf numFmtId="0" fontId="68" fillId="46" borderId="56" applyNumberFormat="0" applyAlignment="0" applyProtection="0"/>
    <xf numFmtId="0" fontId="68" fillId="46" borderId="56" applyNumberFormat="0" applyAlignment="0" applyProtection="0"/>
    <xf numFmtId="0" fontId="33" fillId="0" borderId="93">
      <alignment horizontal="left" vertical="center" wrapText="1" indent="2"/>
    </xf>
    <xf numFmtId="175" fontId="33" fillId="90" borderId="90" applyNumberFormat="0" applyFont="0" applyBorder="0" applyAlignment="0" applyProtection="0">
      <alignment horizontal="right" vertical="center"/>
    </xf>
    <xf numFmtId="4" fontId="33" fillId="0" borderId="90" applyFill="0" applyBorder="0" applyProtection="0">
      <alignment horizontal="right" vertical="center"/>
    </xf>
    <xf numFmtId="0" fontId="70" fillId="0" borderId="0" applyNumberFormat="0" applyFill="0" applyBorder="0" applyAlignment="0" applyProtection="0"/>
    <xf numFmtId="0" fontId="95" fillId="73" borderId="87" applyNumberFormat="0" applyAlignment="0" applyProtection="0"/>
    <xf numFmtId="0" fontId="33" fillId="0" borderId="93">
      <alignment horizontal="left" vertical="center" wrapText="1" indent="2"/>
    </xf>
    <xf numFmtId="0" fontId="33" fillId="16" borderId="90"/>
    <xf numFmtId="0" fontId="102" fillId="0" borderId="96" applyNumberFormat="0" applyFill="0" applyAlignment="0" applyProtection="0"/>
    <xf numFmtId="0" fontId="33" fillId="0" borderId="90">
      <alignment horizontal="right" vertical="center"/>
    </xf>
    <xf numFmtId="0" fontId="33" fillId="16" borderId="90"/>
    <xf numFmtId="0" fontId="77" fillId="89" borderId="89" applyNumberFormat="0" applyFont="0" applyAlignment="0" applyProtection="0"/>
    <xf numFmtId="49" fontId="31" fillId="0" borderId="90" applyNumberFormat="0" applyFill="0" applyBorder="0" applyProtection="0">
      <alignment horizontal="left" vertical="center"/>
    </xf>
    <xf numFmtId="0" fontId="33" fillId="0" borderId="93">
      <alignment horizontal="left" vertical="center" wrapText="1" indent="2"/>
    </xf>
    <xf numFmtId="0" fontId="83" fillId="86" borderId="87" applyNumberFormat="0" applyAlignment="0" applyProtection="0"/>
    <xf numFmtId="49" fontId="33" fillId="0" borderId="90" applyNumberFormat="0" applyFont="0" applyFill="0" applyBorder="0" applyProtection="0">
      <alignment horizontal="left" vertical="center" indent="2"/>
    </xf>
    <xf numFmtId="0" fontId="33" fillId="14" borderId="93">
      <alignment horizontal="left" vertical="center" wrapText="1" indent="2"/>
    </xf>
    <xf numFmtId="0" fontId="99" fillId="86" borderId="94" applyNumberFormat="0" applyAlignment="0" applyProtection="0"/>
    <xf numFmtId="0" fontId="10" fillId="50" borderId="0" applyNumberFormat="0" applyBorder="0" applyAlignment="0" applyProtection="0"/>
    <xf numFmtId="0" fontId="12" fillId="0" borderId="58" applyNumberFormat="0" applyFill="0" applyAlignment="0" applyProtection="0"/>
    <xf numFmtId="0" fontId="73" fillId="9" borderId="90">
      <alignment horizontal="right" vertical="center"/>
    </xf>
    <xf numFmtId="0" fontId="10" fillId="63" borderId="0" applyNumberFormat="0" applyBorder="0" applyAlignment="0" applyProtection="0"/>
    <xf numFmtId="0" fontId="86" fillId="73" borderId="87" applyNumberFormat="0" applyAlignment="0" applyProtection="0"/>
    <xf numFmtId="4" fontId="73" fillId="9" borderId="90">
      <alignment horizontal="right" vertical="center"/>
    </xf>
    <xf numFmtId="0" fontId="86" fillId="73" borderId="87" applyNumberFormat="0" applyAlignment="0" applyProtection="0"/>
    <xf numFmtId="0" fontId="71" fillId="58" borderId="0" applyNumberFormat="0" applyBorder="0" applyAlignment="0" applyProtection="0"/>
    <xf numFmtId="0" fontId="82" fillId="86" borderId="87" applyNumberFormat="0" applyAlignment="0" applyProtection="0"/>
    <xf numFmtId="0" fontId="80" fillId="86" borderId="94" applyNumberFormat="0" applyAlignment="0" applyProtection="0"/>
    <xf numFmtId="0" fontId="10" fillId="54" borderId="0" applyNumberFormat="0" applyBorder="0" applyAlignment="0" applyProtection="0"/>
    <xf numFmtId="0" fontId="33" fillId="16" borderId="90"/>
    <xf numFmtId="0" fontId="29" fillId="14" borderId="90">
      <alignment horizontal="right" vertical="center"/>
    </xf>
    <xf numFmtId="0" fontId="73" fillId="9" borderId="90">
      <alignment horizontal="right" vertical="center"/>
    </xf>
    <xf numFmtId="0" fontId="99" fillId="86" borderId="94" applyNumberFormat="0" applyAlignment="0" applyProtection="0"/>
    <xf numFmtId="0" fontId="87" fillId="0" borderId="96" applyNumberFormat="0" applyFill="0" applyAlignment="0" applyProtection="0"/>
    <xf numFmtId="4" fontId="29" fillId="9" borderId="90">
      <alignment horizontal="right" vertical="center"/>
    </xf>
    <xf numFmtId="0" fontId="10" fillId="63" borderId="0" applyNumberFormat="0" applyBorder="0" applyAlignment="0" applyProtection="0"/>
    <xf numFmtId="0" fontId="87" fillId="0" borderId="88" applyNumberFormat="0" applyFill="0" applyAlignment="0" applyProtection="0"/>
    <xf numFmtId="0" fontId="87" fillId="0" borderId="88" applyNumberFormat="0" applyFill="0" applyAlignment="0" applyProtection="0"/>
    <xf numFmtId="0" fontId="99" fillId="86" borderId="94" applyNumberFormat="0" applyAlignment="0" applyProtection="0"/>
    <xf numFmtId="4" fontId="33" fillId="16" borderId="90"/>
    <xf numFmtId="0" fontId="71" fillId="52" borderId="0" applyNumberFormat="0" applyBorder="0" applyAlignment="0" applyProtection="0"/>
    <xf numFmtId="0" fontId="10" fillId="50" borderId="0" applyNumberFormat="0" applyBorder="0" applyAlignment="0" applyProtection="0"/>
    <xf numFmtId="0" fontId="29" fillId="14" borderId="92">
      <alignment horizontal="right" vertical="center"/>
    </xf>
    <xf numFmtId="0" fontId="69" fillId="0" borderId="0" applyNumberFormat="0" applyFill="0" applyBorder="0" applyAlignment="0" applyProtection="0"/>
    <xf numFmtId="0" fontId="80" fillId="86" borderId="94" applyNumberFormat="0" applyAlignment="0" applyProtection="0"/>
    <xf numFmtId="0" fontId="29" fillId="9" borderId="90">
      <alignment horizontal="right" vertical="center"/>
    </xf>
    <xf numFmtId="4" fontId="33" fillId="0" borderId="90">
      <alignment horizontal="right" vertical="center"/>
    </xf>
    <xf numFmtId="0" fontId="10" fillId="57" borderId="0" applyNumberFormat="0" applyBorder="0" applyAlignment="0" applyProtection="0"/>
    <xf numFmtId="0" fontId="33" fillId="0" borderId="101">
      <alignment horizontal="left" vertical="center" wrapText="1" indent="2"/>
    </xf>
    <xf numFmtId="49" fontId="33" fillId="0" borderId="90" applyNumberFormat="0" applyFont="0" applyFill="0" applyBorder="0" applyProtection="0">
      <alignment horizontal="left" vertical="center" indent="2"/>
    </xf>
    <xf numFmtId="0" fontId="33" fillId="14" borderId="93">
      <alignment horizontal="left" vertical="center" wrapText="1" indent="2"/>
    </xf>
    <xf numFmtId="0" fontId="29" fillId="14" borderId="91">
      <alignment horizontal="right" vertical="center"/>
    </xf>
    <xf numFmtId="4" fontId="33" fillId="16" borderId="90"/>
    <xf numFmtId="0" fontId="77" fillId="89" borderId="89" applyNumberFormat="0" applyFont="0" applyAlignment="0" applyProtection="0"/>
    <xf numFmtId="0" fontId="71" fillId="55" borderId="0" applyNumberFormat="0" applyBorder="0" applyAlignment="0" applyProtection="0"/>
    <xf numFmtId="4" fontId="29" fillId="14" borderId="90">
      <alignment horizontal="right" vertical="center"/>
    </xf>
    <xf numFmtId="0" fontId="71" fillId="49" borderId="0" applyNumberFormat="0" applyBorder="0" applyAlignment="0" applyProtection="0"/>
    <xf numFmtId="0" fontId="95" fillId="73" borderId="87" applyNumberFormat="0" applyAlignment="0" applyProtection="0"/>
    <xf numFmtId="0" fontId="80" fillId="86" borderId="94" applyNumberFormat="0" applyAlignment="0" applyProtection="0"/>
    <xf numFmtId="0" fontId="102" fillId="0" borderId="88" applyNumberFormat="0" applyFill="0" applyAlignment="0" applyProtection="0"/>
    <xf numFmtId="4" fontId="29" fillId="14" borderId="91">
      <alignment horizontal="right" vertical="center"/>
    </xf>
    <xf numFmtId="0" fontId="10" fillId="51" borderId="0" applyNumberFormat="0" applyBorder="0" applyAlignment="0" applyProtection="0"/>
    <xf numFmtId="4" fontId="73" fillId="9" borderId="90">
      <alignment horizontal="right" vertical="center"/>
    </xf>
    <xf numFmtId="0" fontId="29" fillId="14" borderId="90">
      <alignment horizontal="right" vertical="center"/>
    </xf>
    <xf numFmtId="0" fontId="71" fillId="52" borderId="0" applyNumberFormat="0" applyBorder="0" applyAlignment="0" applyProtection="0"/>
    <xf numFmtId="0" fontId="95" fillId="73" borderId="95" applyNumberFormat="0" applyAlignment="0" applyProtection="0"/>
    <xf numFmtId="0" fontId="10" fillId="59" borderId="0" applyNumberFormat="0" applyBorder="0" applyAlignment="0" applyProtection="0"/>
    <xf numFmtId="0" fontId="10" fillId="50" borderId="0" applyNumberFormat="0" applyBorder="0" applyAlignment="0" applyProtection="0"/>
    <xf numFmtId="0" fontId="82" fillId="86" borderId="87" applyNumberFormat="0" applyAlignment="0" applyProtection="0"/>
    <xf numFmtId="0" fontId="71" fillId="58" borderId="0" applyNumberFormat="0" applyBorder="0" applyAlignment="0" applyProtection="0"/>
    <xf numFmtId="0" fontId="29" fillId="9" borderId="90">
      <alignment horizontal="right" vertical="center"/>
    </xf>
    <xf numFmtId="0" fontId="83" fillId="86" borderId="87" applyNumberFormat="0" applyAlignment="0" applyProtection="0"/>
    <xf numFmtId="4" fontId="33" fillId="0" borderId="90" applyFill="0" applyBorder="0" applyProtection="0">
      <alignment horizontal="right" vertical="center"/>
    </xf>
    <xf numFmtId="0" fontId="33" fillId="14" borderId="93">
      <alignment horizontal="left" vertical="center" wrapText="1" indent="2"/>
    </xf>
    <xf numFmtId="4" fontId="33" fillId="16" borderId="90"/>
    <xf numFmtId="0" fontId="67" fillId="46" borderId="57" applyNumberFormat="0" applyAlignment="0" applyProtection="0"/>
    <xf numFmtId="0" fontId="83" fillId="86" borderId="87" applyNumberFormat="0" applyAlignment="0" applyProtection="0"/>
    <xf numFmtId="0" fontId="83" fillId="86" borderId="87" applyNumberFormat="0" applyAlignment="0" applyProtection="0"/>
    <xf numFmtId="0" fontId="10" fillId="48" borderId="0" applyNumberFormat="0" applyBorder="0" applyAlignment="0" applyProtection="0"/>
    <xf numFmtId="0" fontId="86" fillId="73" borderId="87" applyNumberFormat="0" applyAlignment="0" applyProtection="0"/>
    <xf numFmtId="4" fontId="33" fillId="16" borderId="98"/>
    <xf numFmtId="49" fontId="31" fillId="0" borderId="90" applyNumberFormat="0" applyFill="0" applyBorder="0" applyProtection="0">
      <alignment horizontal="left" vertical="center"/>
    </xf>
    <xf numFmtId="0" fontId="102" fillId="0" borderId="96" applyNumberFormat="0" applyFill="0" applyAlignment="0" applyProtection="0"/>
    <xf numFmtId="0" fontId="33" fillId="0" borderId="93">
      <alignment horizontal="left" vertical="center" wrapText="1" indent="2"/>
    </xf>
    <xf numFmtId="0" fontId="33" fillId="14" borderId="93">
      <alignment horizontal="left" vertical="center" wrapText="1" indent="2"/>
    </xf>
    <xf numFmtId="0" fontId="77" fillId="89" borderId="89" applyNumberFormat="0" applyFont="0" applyAlignment="0" applyProtection="0"/>
    <xf numFmtId="0" fontId="29" fillId="14" borderId="90">
      <alignment horizontal="right" vertical="center"/>
    </xf>
    <xf numFmtId="0" fontId="29" fillId="14" borderId="90">
      <alignment horizontal="right" vertical="center"/>
    </xf>
    <xf numFmtId="0" fontId="83" fillId="86" borderId="87" applyNumberFormat="0" applyAlignment="0" applyProtection="0"/>
    <xf numFmtId="0" fontId="71" fillId="55" borderId="0" applyNumberFormat="0" applyBorder="0" applyAlignment="0" applyProtection="0"/>
    <xf numFmtId="175" fontId="33" fillId="90" borderId="90" applyNumberFormat="0" applyFont="0" applyBorder="0" applyAlignment="0" applyProtection="0">
      <alignment horizontal="right" vertical="center"/>
    </xf>
    <xf numFmtId="0" fontId="10" fillId="60" borderId="0" applyNumberFormat="0" applyBorder="0" applyAlignment="0" applyProtection="0"/>
    <xf numFmtId="0" fontId="83" fillId="86" borderId="87" applyNumberFormat="0" applyAlignment="0" applyProtection="0"/>
    <xf numFmtId="0" fontId="99" fillId="86" borderId="94" applyNumberFormat="0" applyAlignment="0" applyProtection="0"/>
    <xf numFmtId="0" fontId="102" fillId="0" borderId="96" applyNumberFormat="0" applyFill="0" applyAlignment="0" applyProtection="0"/>
    <xf numFmtId="0" fontId="102" fillId="0" borderId="88" applyNumberFormat="0" applyFill="0" applyAlignment="0" applyProtection="0"/>
    <xf numFmtId="0" fontId="95" fillId="73" borderId="87" applyNumberFormat="0" applyAlignment="0" applyProtection="0"/>
    <xf numFmtId="0" fontId="29" fillId="9" borderId="90">
      <alignment horizontal="right" vertical="center"/>
    </xf>
    <xf numFmtId="0" fontId="33" fillId="0" borderId="101">
      <alignment horizontal="left" vertical="center" wrapText="1" indent="2"/>
    </xf>
    <xf numFmtId="0" fontId="71" fillId="49" borderId="0" applyNumberFormat="0" applyBorder="0" applyAlignment="0" applyProtection="0"/>
    <xf numFmtId="0" fontId="99" fillId="86" borderId="94" applyNumberFormat="0" applyAlignment="0" applyProtection="0"/>
    <xf numFmtId="0" fontId="10" fillId="54" borderId="0" applyNumberFormat="0" applyBorder="0" applyAlignment="0" applyProtection="0"/>
    <xf numFmtId="4" fontId="73" fillId="9" borderId="90">
      <alignment horizontal="right" vertical="center"/>
    </xf>
    <xf numFmtId="4" fontId="29" fillId="9" borderId="90">
      <alignment horizontal="right" vertical="center"/>
    </xf>
    <xf numFmtId="0" fontId="29" fillId="14" borderId="98">
      <alignment horizontal="right" vertical="center"/>
    </xf>
    <xf numFmtId="0" fontId="33" fillId="0" borderId="90" applyNumberFormat="0" applyFill="0" applyAlignment="0" applyProtection="0"/>
    <xf numFmtId="4" fontId="29" fillId="9" borderId="90">
      <alignment horizontal="right" vertical="center"/>
    </xf>
    <xf numFmtId="0" fontId="12" fillId="0" borderId="58" applyNumberFormat="0" applyFill="0" applyAlignment="0" applyProtection="0"/>
    <xf numFmtId="0" fontId="83" fillId="86" borderId="87" applyNumberFormat="0" applyAlignment="0" applyProtection="0"/>
    <xf numFmtId="0" fontId="10" fillId="56" borderId="0" applyNumberFormat="0" applyBorder="0" applyAlignment="0" applyProtection="0"/>
    <xf numFmtId="0" fontId="69" fillId="0" borderId="0" applyNumberFormat="0" applyFill="0" applyBorder="0" applyAlignment="0" applyProtection="0"/>
    <xf numFmtId="0" fontId="69" fillId="0" borderId="0" applyNumberFormat="0" applyFill="0" applyBorder="0" applyAlignment="0" applyProtection="0"/>
    <xf numFmtId="0" fontId="33" fillId="0" borderId="90" applyNumberFormat="0" applyFill="0" applyAlignment="0" applyProtection="0"/>
    <xf numFmtId="4" fontId="29" fillId="14" borderId="90">
      <alignment horizontal="right" vertical="center"/>
    </xf>
    <xf numFmtId="0" fontId="77" fillId="89" borderId="89" applyNumberFormat="0" applyFont="0" applyAlignment="0" applyProtection="0"/>
    <xf numFmtId="4" fontId="29" fillId="14" borderId="90">
      <alignment horizontal="right" vertical="center"/>
    </xf>
    <xf numFmtId="4" fontId="29" fillId="14" borderId="90">
      <alignment horizontal="right" vertical="center"/>
    </xf>
    <xf numFmtId="0" fontId="33" fillId="0" borderId="90">
      <alignment horizontal="right" vertical="center"/>
    </xf>
    <xf numFmtId="4" fontId="33" fillId="0" borderId="90">
      <alignment horizontal="right" vertical="center"/>
    </xf>
    <xf numFmtId="0" fontId="29" fillId="14" borderId="100">
      <alignment horizontal="right" vertical="center"/>
    </xf>
    <xf numFmtId="0" fontId="87" fillId="0" borderId="88" applyNumberFormat="0" applyFill="0" applyAlignment="0" applyProtection="0"/>
    <xf numFmtId="0" fontId="77" fillId="89" borderId="89" applyNumberFormat="0" applyFont="0" applyAlignment="0" applyProtection="0"/>
    <xf numFmtId="0" fontId="33" fillId="0" borderId="90" applyNumberFormat="0" applyFill="0" applyAlignment="0" applyProtection="0"/>
    <xf numFmtId="0" fontId="29" fillId="14" borderId="92">
      <alignment horizontal="right" vertical="center"/>
    </xf>
    <xf numFmtId="49" fontId="31" fillId="0" borderId="98" applyNumberFormat="0" applyFill="0" applyBorder="0" applyProtection="0">
      <alignment horizontal="left" vertical="center"/>
    </xf>
    <xf numFmtId="4" fontId="29" fillId="14" borderId="90">
      <alignment horizontal="right" vertical="center"/>
    </xf>
    <xf numFmtId="0" fontId="83" fillId="86" borderId="87" applyNumberFormat="0" applyAlignment="0" applyProtection="0"/>
    <xf numFmtId="0" fontId="29" fillId="14" borderId="90">
      <alignment horizontal="right" vertical="center"/>
    </xf>
    <xf numFmtId="0" fontId="33" fillId="16" borderId="98"/>
    <xf numFmtId="4" fontId="33" fillId="16" borderId="90"/>
    <xf numFmtId="0" fontId="86" fillId="73" borderId="87" applyNumberFormat="0" applyAlignment="0" applyProtection="0"/>
    <xf numFmtId="0" fontId="83" fillId="86" borderId="87" applyNumberFormat="0" applyAlignment="0" applyProtection="0"/>
    <xf numFmtId="0" fontId="102" fillId="0" borderId="88" applyNumberFormat="0" applyFill="0" applyAlignment="0" applyProtection="0"/>
    <xf numFmtId="0" fontId="33" fillId="9" borderId="91">
      <alignment horizontal="left" vertical="center"/>
    </xf>
    <xf numFmtId="0" fontId="86" fillId="73" borderId="87" applyNumberFormat="0" applyAlignment="0" applyProtection="0"/>
    <xf numFmtId="0" fontId="33" fillId="0" borderId="90" applyNumberFormat="0" applyFill="0" applyAlignment="0" applyProtection="0"/>
    <xf numFmtId="0" fontId="10" fillId="63" borderId="0" applyNumberFormat="0" applyBorder="0" applyAlignment="0" applyProtection="0"/>
    <xf numFmtId="0" fontId="33" fillId="0" borderId="90">
      <alignment horizontal="right" vertical="center"/>
    </xf>
    <xf numFmtId="0" fontId="33" fillId="9" borderId="91">
      <alignment horizontal="left" vertical="center"/>
    </xf>
    <xf numFmtId="4" fontId="29" fillId="14" borderId="92">
      <alignment horizontal="right" vertical="center"/>
    </xf>
    <xf numFmtId="49" fontId="31" fillId="0" borderId="90" applyNumberFormat="0" applyFill="0" applyBorder="0" applyProtection="0">
      <alignment horizontal="left" vertical="center"/>
    </xf>
    <xf numFmtId="0" fontId="99" fillId="86" borderId="94" applyNumberFormat="0" applyAlignment="0" applyProtection="0"/>
    <xf numFmtId="0" fontId="71" fillId="64" borderId="0" applyNumberFormat="0" applyBorder="0" applyAlignment="0" applyProtection="0"/>
    <xf numFmtId="0" fontId="10" fillId="62" borderId="0" applyNumberFormat="0" applyBorder="0" applyAlignment="0" applyProtection="0"/>
    <xf numFmtId="0" fontId="82" fillId="86" borderId="87" applyNumberFormat="0" applyAlignment="0" applyProtection="0"/>
    <xf numFmtId="0" fontId="95" fillId="73" borderId="87" applyNumberFormat="0" applyAlignment="0" applyProtection="0"/>
    <xf numFmtId="4" fontId="73" fillId="9" borderId="90">
      <alignment horizontal="right" vertical="center"/>
    </xf>
    <xf numFmtId="0" fontId="10" fillId="57" borderId="0" applyNumberFormat="0" applyBorder="0" applyAlignment="0" applyProtection="0"/>
    <xf numFmtId="0" fontId="29" fillId="14" borderId="91">
      <alignment horizontal="right" vertical="center"/>
    </xf>
    <xf numFmtId="0" fontId="33" fillId="14" borderId="93">
      <alignment horizontal="left" vertical="center" wrapText="1" indent="2"/>
    </xf>
    <xf numFmtId="0" fontId="82" fillId="86" borderId="87" applyNumberFormat="0" applyAlignment="0" applyProtection="0"/>
    <xf numFmtId="0" fontId="10" fillId="63" borderId="0" applyNumberFormat="0" applyBorder="0" applyAlignment="0" applyProtection="0"/>
    <xf numFmtId="0" fontId="29" fillId="14" borderId="99">
      <alignment horizontal="right" vertical="center"/>
    </xf>
    <xf numFmtId="4" fontId="29" fillId="14" borderId="91">
      <alignment horizontal="right" vertical="center"/>
    </xf>
    <xf numFmtId="0" fontId="34" fillId="89" borderId="89" applyNumberFormat="0" applyFont="0" applyAlignment="0" applyProtection="0"/>
    <xf numFmtId="0" fontId="10" fillId="62" borderId="0" applyNumberFormat="0" applyBorder="0" applyAlignment="0" applyProtection="0"/>
    <xf numFmtId="0" fontId="29" fillId="9" borderId="90">
      <alignment horizontal="right" vertical="center"/>
    </xf>
    <xf numFmtId="0" fontId="29" fillId="9" borderId="98">
      <alignment horizontal="right" vertical="center"/>
    </xf>
    <xf numFmtId="0" fontId="10" fillId="56" borderId="0" applyNumberFormat="0" applyBorder="0" applyAlignment="0" applyProtection="0"/>
    <xf numFmtId="0" fontId="95" fillId="73" borderId="87" applyNumberFormat="0" applyAlignment="0" applyProtection="0"/>
    <xf numFmtId="4" fontId="29" fillId="14" borderId="100">
      <alignment horizontal="right" vertical="center"/>
    </xf>
    <xf numFmtId="4" fontId="29" fillId="14" borderId="91">
      <alignment horizontal="right" vertical="center"/>
    </xf>
    <xf numFmtId="4" fontId="29" fillId="14" borderId="98">
      <alignment horizontal="right" vertical="center"/>
    </xf>
    <xf numFmtId="4" fontId="29" fillId="14" borderId="90">
      <alignment horizontal="right" vertical="center"/>
    </xf>
    <xf numFmtId="0" fontId="29" fillId="9" borderId="90">
      <alignment horizontal="right" vertical="center"/>
    </xf>
    <xf numFmtId="0" fontId="86" fillId="73" borderId="87" applyNumberFormat="0" applyAlignment="0" applyProtection="0"/>
    <xf numFmtId="0" fontId="10" fillId="54" borderId="0" applyNumberFormat="0" applyBorder="0" applyAlignment="0" applyProtection="0"/>
    <xf numFmtId="0" fontId="68" fillId="46" borderId="56" applyNumberFormat="0" applyAlignment="0" applyProtection="0"/>
    <xf numFmtId="0" fontId="87" fillId="0" borderId="88" applyNumberFormat="0" applyFill="0" applyAlignment="0" applyProtection="0"/>
    <xf numFmtId="0" fontId="73" fillId="9" borderId="90">
      <alignment horizontal="right" vertical="center"/>
    </xf>
    <xf numFmtId="0" fontId="99" fillId="86" borderId="94" applyNumberFormat="0" applyAlignment="0" applyProtection="0"/>
    <xf numFmtId="0" fontId="102" fillId="0" borderId="88" applyNumberFormat="0" applyFill="0" applyAlignment="0" applyProtection="0"/>
    <xf numFmtId="0" fontId="10" fillId="53" borderId="0" applyNumberFormat="0" applyBorder="0" applyAlignment="0" applyProtection="0"/>
    <xf numFmtId="175" fontId="33" fillId="90" borderId="90" applyNumberFormat="0" applyFont="0" applyBorder="0" applyAlignment="0" applyProtection="0">
      <alignment horizontal="right" vertical="center"/>
    </xf>
    <xf numFmtId="0" fontId="10" fillId="51" borderId="0" applyNumberFormat="0" applyBorder="0" applyAlignment="0" applyProtection="0"/>
    <xf numFmtId="0" fontId="83" fillId="86" borderId="95" applyNumberFormat="0" applyAlignment="0" applyProtection="0"/>
    <xf numFmtId="0" fontId="10" fillId="56" borderId="0" applyNumberFormat="0" applyBorder="0" applyAlignment="0" applyProtection="0"/>
    <xf numFmtId="0" fontId="71" fillId="61" borderId="0" applyNumberFormat="0" applyBorder="0" applyAlignment="0" applyProtection="0"/>
    <xf numFmtId="0" fontId="87" fillId="0" borderId="88" applyNumberFormat="0" applyFill="0" applyAlignment="0" applyProtection="0"/>
    <xf numFmtId="0" fontId="33" fillId="0" borderId="90">
      <alignment horizontal="right" vertical="center"/>
    </xf>
    <xf numFmtId="0" fontId="34" fillId="89" borderId="89" applyNumberFormat="0" applyFont="0" applyAlignment="0" applyProtection="0"/>
    <xf numFmtId="0" fontId="83" fillId="86" borderId="87" applyNumberFormat="0" applyAlignment="0" applyProtection="0"/>
    <xf numFmtId="0" fontId="102" fillId="0" borderId="88" applyNumberFormat="0" applyFill="0" applyAlignment="0" applyProtection="0"/>
    <xf numFmtId="0" fontId="10" fillId="48" borderId="0" applyNumberFormat="0" applyBorder="0" applyAlignment="0" applyProtection="0"/>
    <xf numFmtId="0" fontId="77" fillId="89" borderId="89" applyNumberFormat="0" applyFont="0" applyAlignment="0" applyProtection="0"/>
    <xf numFmtId="0" fontId="71" fillId="58" borderId="0" applyNumberFormat="0" applyBorder="0" applyAlignment="0" applyProtection="0"/>
    <xf numFmtId="0" fontId="33" fillId="0" borderId="90" applyNumberFormat="0" applyFill="0" applyAlignment="0" applyProtection="0"/>
    <xf numFmtId="0" fontId="10" fillId="57" borderId="0" applyNumberFormat="0" applyBorder="0" applyAlignment="0" applyProtection="0"/>
    <xf numFmtId="4" fontId="33" fillId="0" borderId="90" applyFill="0" applyBorder="0" applyProtection="0">
      <alignment horizontal="right" vertical="center"/>
    </xf>
    <xf numFmtId="0" fontId="10" fillId="47" borderId="0" applyNumberFormat="0" applyBorder="0" applyAlignment="0" applyProtection="0"/>
    <xf numFmtId="0" fontId="102" fillId="0" borderId="88" applyNumberFormat="0" applyFill="0" applyAlignment="0" applyProtection="0"/>
    <xf numFmtId="0" fontId="73" fillId="9" borderId="98">
      <alignment horizontal="right" vertical="center"/>
    </xf>
    <xf numFmtId="0" fontId="10" fillId="60" borderId="0" applyNumberFormat="0" applyBorder="0" applyAlignment="0" applyProtection="0"/>
    <xf numFmtId="0" fontId="33" fillId="9" borderId="99">
      <alignment horizontal="left" vertical="center"/>
    </xf>
    <xf numFmtId="0" fontId="73" fillId="9" borderId="90">
      <alignment horizontal="right" vertical="center"/>
    </xf>
    <xf numFmtId="0" fontId="86" fillId="73" borderId="87" applyNumberFormat="0" applyAlignment="0" applyProtection="0"/>
    <xf numFmtId="175" fontId="33" fillId="90" borderId="90" applyNumberFormat="0" applyFont="0" applyBorder="0" applyAlignment="0" applyProtection="0">
      <alignment horizontal="right" vertical="center"/>
    </xf>
    <xf numFmtId="0" fontId="86" fillId="73" borderId="87" applyNumberFormat="0" applyAlignment="0" applyProtection="0"/>
    <xf numFmtId="4" fontId="33" fillId="0" borderId="90">
      <alignment horizontal="right" vertical="center"/>
    </xf>
    <xf numFmtId="49" fontId="33" fillId="0" borderId="90" applyNumberFormat="0" applyFont="0" applyFill="0" applyBorder="0" applyProtection="0">
      <alignment horizontal="left" vertical="center" indent="2"/>
    </xf>
    <xf numFmtId="175" fontId="33" fillId="90" borderId="90" applyNumberFormat="0" applyFont="0" applyBorder="0" applyAlignment="0" applyProtection="0">
      <alignment horizontal="right" vertical="center"/>
    </xf>
    <xf numFmtId="0" fontId="95" fillId="73" borderId="87" applyNumberFormat="0" applyAlignment="0" applyProtection="0"/>
    <xf numFmtId="49" fontId="31" fillId="0" borderId="90" applyNumberFormat="0" applyFill="0" applyBorder="0" applyProtection="0">
      <alignment horizontal="left" vertical="center"/>
    </xf>
    <xf numFmtId="4" fontId="29" fillId="14" borderId="90">
      <alignment horizontal="right" vertical="center"/>
    </xf>
    <xf numFmtId="0" fontId="86" fillId="73" borderId="87" applyNumberFormat="0" applyAlignment="0" applyProtection="0"/>
    <xf numFmtId="0" fontId="83" fillId="86" borderId="87" applyNumberFormat="0" applyAlignment="0" applyProtection="0"/>
    <xf numFmtId="4" fontId="33" fillId="0" borderId="90">
      <alignment horizontal="right" vertical="center"/>
    </xf>
    <xf numFmtId="0" fontId="33" fillId="14" borderId="93">
      <alignment horizontal="left" vertical="center" wrapText="1" indent="2"/>
    </xf>
    <xf numFmtId="0" fontId="33" fillId="0" borderId="93">
      <alignment horizontal="left" vertical="center" wrapText="1" indent="2"/>
    </xf>
    <xf numFmtId="0" fontId="99" fillId="86" borderId="94" applyNumberFormat="0" applyAlignment="0" applyProtection="0"/>
    <xf numFmtId="0" fontId="95" fillId="73" borderId="87" applyNumberFormat="0" applyAlignment="0" applyProtection="0"/>
    <xf numFmtId="0" fontId="82" fillId="86" borderId="87" applyNumberFormat="0" applyAlignment="0" applyProtection="0"/>
    <xf numFmtId="0" fontId="80" fillId="86" borderId="94" applyNumberFormat="0" applyAlignment="0" applyProtection="0"/>
    <xf numFmtId="0" fontId="29" fillId="14" borderId="92">
      <alignment horizontal="right" vertical="center"/>
    </xf>
    <xf numFmtId="0" fontId="73" fillId="9" borderId="90">
      <alignment horizontal="right" vertical="center"/>
    </xf>
    <xf numFmtId="4" fontId="29" fillId="9" borderId="90">
      <alignment horizontal="right" vertical="center"/>
    </xf>
    <xf numFmtId="4" fontId="29" fillId="14" borderId="90">
      <alignment horizontal="right" vertical="center"/>
    </xf>
    <xf numFmtId="49" fontId="33" fillId="0" borderId="91" applyNumberFormat="0" applyFont="0" applyFill="0" applyBorder="0" applyProtection="0">
      <alignment horizontal="left" vertical="center" indent="5"/>
    </xf>
    <xf numFmtId="4" fontId="33" fillId="0" borderId="90" applyFill="0" applyBorder="0" applyProtection="0">
      <alignment horizontal="right" vertical="center"/>
    </xf>
    <xf numFmtId="4" fontId="29" fillId="9" borderId="90">
      <alignment horizontal="right" vertical="center"/>
    </xf>
    <xf numFmtId="0" fontId="95" fillId="73" borderId="87" applyNumberFormat="0" applyAlignment="0" applyProtection="0"/>
    <xf numFmtId="0" fontId="86" fillId="73" borderId="87" applyNumberFormat="0" applyAlignment="0" applyProtection="0"/>
    <xf numFmtId="0" fontId="82" fillId="86" borderId="87" applyNumberFormat="0" applyAlignment="0" applyProtection="0"/>
    <xf numFmtId="0" fontId="33" fillId="14" borderId="93">
      <alignment horizontal="left" vertical="center" wrapText="1" indent="2"/>
    </xf>
    <xf numFmtId="0" fontId="33" fillId="0" borderId="93">
      <alignment horizontal="left" vertical="center" wrapText="1" indent="2"/>
    </xf>
    <xf numFmtId="0" fontId="33" fillId="14" borderId="93">
      <alignment horizontal="left" vertical="center" wrapText="1" indent="2"/>
    </xf>
    <xf numFmtId="4" fontId="29" fillId="9" borderId="98">
      <alignment horizontal="right" vertical="center"/>
    </xf>
    <xf numFmtId="0" fontId="71" fillId="49" borderId="0" applyNumberFormat="0" applyBorder="0" applyAlignment="0" applyProtection="0"/>
    <xf numFmtId="0" fontId="71" fillId="61" borderId="0" applyNumberFormat="0" applyBorder="0" applyAlignment="0" applyProtection="0"/>
    <xf numFmtId="0" fontId="10" fillId="59" borderId="0" applyNumberFormat="0" applyBorder="0" applyAlignment="0" applyProtection="0"/>
    <xf numFmtId="0" fontId="10" fillId="56" borderId="0" applyNumberFormat="0" applyBorder="0" applyAlignment="0" applyProtection="0"/>
    <xf numFmtId="0" fontId="10" fillId="54" borderId="0" applyNumberFormat="0" applyBorder="0" applyAlignment="0" applyProtection="0"/>
    <xf numFmtId="0" fontId="10" fillId="48" borderId="0" applyNumberFormat="0" applyBorder="0" applyAlignment="0" applyProtection="0"/>
    <xf numFmtId="4" fontId="29" fillId="14" borderId="98">
      <alignment horizontal="right" vertical="center"/>
    </xf>
    <xf numFmtId="0" fontId="33" fillId="16" borderId="98"/>
    <xf numFmtId="0" fontId="82" fillId="86" borderId="95" applyNumberFormat="0" applyAlignment="0" applyProtection="0"/>
    <xf numFmtId="0" fontId="29" fillId="9" borderId="98">
      <alignment horizontal="right" vertical="center"/>
    </xf>
    <xf numFmtId="0" fontId="33" fillId="0" borderId="98">
      <alignment horizontal="right" vertical="center"/>
    </xf>
    <xf numFmtId="0" fontId="102" fillId="0" borderId="96" applyNumberFormat="0" applyFill="0" applyAlignment="0" applyProtection="0"/>
    <xf numFmtId="0" fontId="33" fillId="9" borderId="99">
      <alignment horizontal="left" vertical="center"/>
    </xf>
    <xf numFmtId="0" fontId="95" fillId="73" borderId="95" applyNumberFormat="0" applyAlignment="0" applyProtection="0"/>
    <xf numFmtId="175" fontId="33" fillId="90" borderId="98" applyNumberFormat="0" applyFont="0" applyBorder="0" applyAlignment="0" applyProtection="0">
      <alignment horizontal="right" vertical="center"/>
    </xf>
    <xf numFmtId="0" fontId="77" fillId="89" borderId="97" applyNumberFormat="0" applyFont="0" applyAlignment="0" applyProtection="0"/>
    <xf numFmtId="0" fontId="33" fillId="0" borderId="101">
      <alignment horizontal="left" vertical="center" wrapText="1" indent="2"/>
    </xf>
    <xf numFmtId="4" fontId="33" fillId="16" borderId="98"/>
    <xf numFmtId="49" fontId="31" fillId="0" borderId="98" applyNumberFormat="0" applyFill="0" applyBorder="0" applyProtection="0">
      <alignment horizontal="left" vertical="center"/>
    </xf>
    <xf numFmtId="0" fontId="33" fillId="0" borderId="98">
      <alignment horizontal="right" vertical="center"/>
    </xf>
    <xf numFmtId="4" fontId="29" fillId="14" borderId="100">
      <alignment horizontal="right" vertical="center"/>
    </xf>
    <xf numFmtId="4" fontId="29" fillId="14" borderId="98">
      <alignment horizontal="right" vertical="center"/>
    </xf>
    <xf numFmtId="4" fontId="29" fillId="14" borderId="98">
      <alignment horizontal="right" vertical="center"/>
    </xf>
    <xf numFmtId="0" fontId="73" fillId="9" borderId="98">
      <alignment horizontal="right" vertical="center"/>
    </xf>
    <xf numFmtId="0" fontId="29" fillId="9" borderId="98">
      <alignment horizontal="right" vertical="center"/>
    </xf>
    <xf numFmtId="49" fontId="33" fillId="0" borderId="98" applyNumberFormat="0" applyFont="0" applyFill="0" applyBorder="0" applyProtection="0">
      <alignment horizontal="left" vertical="center" indent="2"/>
    </xf>
    <xf numFmtId="0" fontId="95" fillId="73" borderId="95" applyNumberFormat="0" applyAlignment="0" applyProtection="0"/>
    <xf numFmtId="0" fontId="80" fillId="86" borderId="102" applyNumberFormat="0" applyAlignment="0" applyProtection="0"/>
    <xf numFmtId="49" fontId="33" fillId="0" borderId="98" applyNumberFormat="0" applyFont="0" applyFill="0" applyBorder="0" applyProtection="0">
      <alignment horizontal="left" vertical="center" indent="2"/>
    </xf>
    <xf numFmtId="0" fontId="86" fillId="73" borderId="95" applyNumberFormat="0" applyAlignment="0" applyProtection="0"/>
    <xf numFmtId="4" fontId="33" fillId="0" borderId="98" applyFill="0" applyBorder="0" applyProtection="0">
      <alignment horizontal="right" vertical="center"/>
    </xf>
    <xf numFmtId="0" fontId="83" fillId="86" borderId="95" applyNumberFormat="0" applyAlignment="0" applyProtection="0"/>
    <xf numFmtId="0" fontId="102" fillId="0" borderId="96" applyNumberFormat="0" applyFill="0" applyAlignment="0" applyProtection="0"/>
    <xf numFmtId="0" fontId="99" fillId="86" borderId="102" applyNumberFormat="0" applyAlignment="0" applyProtection="0"/>
    <xf numFmtId="0" fontId="33" fillId="0" borderId="98" applyNumberFormat="0" applyFill="0" applyAlignment="0" applyProtection="0"/>
    <xf numFmtId="4" fontId="33" fillId="0" borderId="98">
      <alignment horizontal="right" vertical="center"/>
    </xf>
    <xf numFmtId="0" fontId="33" fillId="0" borderId="98">
      <alignment horizontal="right" vertical="center"/>
    </xf>
    <xf numFmtId="0" fontId="95" fillId="73" borderId="95" applyNumberFormat="0" applyAlignment="0" applyProtection="0"/>
    <xf numFmtId="0" fontId="80" fillId="86" borderId="102" applyNumberFormat="0" applyAlignment="0" applyProtection="0"/>
    <xf numFmtId="0" fontId="82" fillId="86" borderId="95" applyNumberFormat="0" applyAlignment="0" applyProtection="0"/>
    <xf numFmtId="0" fontId="33" fillId="14" borderId="101">
      <alignment horizontal="left" vertical="center" wrapText="1" indent="2"/>
    </xf>
    <xf numFmtId="0" fontId="83" fillId="86" borderId="95" applyNumberFormat="0" applyAlignment="0" applyProtection="0"/>
    <xf numFmtId="0" fontId="83" fillId="86" borderId="95" applyNumberFormat="0" applyAlignment="0" applyProtection="0"/>
    <xf numFmtId="4" fontId="29" fillId="14" borderId="99">
      <alignment horizontal="right" vertical="center"/>
    </xf>
    <xf numFmtId="0" fontId="29" fillId="14" borderId="99">
      <alignment horizontal="right" vertical="center"/>
    </xf>
    <xf numFmtId="0" fontId="29" fillId="14" borderId="98">
      <alignment horizontal="right" vertical="center"/>
    </xf>
    <xf numFmtId="4" fontId="73" fillId="9" borderId="98">
      <alignment horizontal="right" vertical="center"/>
    </xf>
    <xf numFmtId="0" fontId="86" fillId="73" borderId="95" applyNumberFormat="0" applyAlignment="0" applyProtection="0"/>
    <xf numFmtId="0" fontId="87" fillId="0" borderId="96" applyNumberFormat="0" applyFill="0" applyAlignment="0" applyProtection="0"/>
    <xf numFmtId="0" fontId="102" fillId="0" borderId="96" applyNumberFormat="0" applyFill="0" applyAlignment="0" applyProtection="0"/>
    <xf numFmtId="0" fontId="77" fillId="89" borderId="97" applyNumberFormat="0" applyFont="0" applyAlignment="0" applyProtection="0"/>
    <xf numFmtId="0" fontId="95" fillId="73" borderId="95" applyNumberFormat="0" applyAlignment="0" applyProtection="0"/>
    <xf numFmtId="49" fontId="31" fillId="0" borderId="98" applyNumberFormat="0" applyFill="0" applyBorder="0" applyProtection="0">
      <alignment horizontal="left" vertical="center"/>
    </xf>
    <xf numFmtId="0" fontId="33" fillId="14" borderId="101">
      <alignment horizontal="left" vertical="center" wrapText="1" indent="2"/>
    </xf>
    <xf numFmtId="0" fontId="83" fillId="86" borderId="95" applyNumberFormat="0" applyAlignment="0" applyProtection="0"/>
    <xf numFmtId="0" fontId="33" fillId="0" borderId="101">
      <alignment horizontal="left" vertical="center" wrapText="1" indent="2"/>
    </xf>
    <xf numFmtId="0" fontId="77" fillId="89" borderId="97" applyNumberFormat="0" applyFont="0" applyAlignment="0" applyProtection="0"/>
    <xf numFmtId="0" fontId="34" fillId="89" borderId="97" applyNumberFormat="0" applyFont="0" applyAlignment="0" applyProtection="0"/>
    <xf numFmtId="0" fontId="99" fillId="86" borderId="102" applyNumberFormat="0" applyAlignment="0" applyProtection="0"/>
    <xf numFmtId="0" fontId="102" fillId="0" borderId="96" applyNumberFormat="0" applyFill="0" applyAlignment="0" applyProtection="0"/>
    <xf numFmtId="4" fontId="33" fillId="16" borderId="98"/>
    <xf numFmtId="0" fontId="29" fillId="14" borderId="98">
      <alignment horizontal="right" vertical="center"/>
    </xf>
    <xf numFmtId="0" fontId="102" fillId="0" borderId="96" applyNumberFormat="0" applyFill="0" applyAlignment="0" applyProtection="0"/>
    <xf numFmtId="4" fontId="29" fillId="14" borderId="100">
      <alignment horizontal="right" vertical="center"/>
    </xf>
    <xf numFmtId="0" fontId="82" fillId="86" borderId="95" applyNumberFormat="0" applyAlignment="0" applyProtection="0"/>
    <xf numFmtId="0" fontId="29" fillId="14" borderId="99">
      <alignment horizontal="right" vertical="center"/>
    </xf>
    <xf numFmtId="0" fontId="83" fillId="86" borderId="95" applyNumberFormat="0" applyAlignment="0" applyProtection="0"/>
    <xf numFmtId="0" fontId="87" fillId="0" borderId="96" applyNumberFormat="0" applyFill="0" applyAlignment="0" applyProtection="0"/>
    <xf numFmtId="0" fontId="77" fillId="89" borderId="97" applyNumberFormat="0" applyFont="0" applyAlignment="0" applyProtection="0"/>
    <xf numFmtId="4" fontId="29" fillId="14" borderId="99">
      <alignment horizontal="right" vertical="center"/>
    </xf>
    <xf numFmtId="0" fontId="33" fillId="14" borderId="101">
      <alignment horizontal="left" vertical="center" wrapText="1" indent="2"/>
    </xf>
    <xf numFmtId="0" fontId="33" fillId="16" borderId="98"/>
    <xf numFmtId="175" fontId="33" fillId="90" borderId="98" applyNumberFormat="0" applyFont="0" applyBorder="0" applyAlignment="0" applyProtection="0">
      <alignment horizontal="right" vertical="center"/>
    </xf>
    <xf numFmtId="0" fontId="33" fillId="0" borderId="98" applyNumberFormat="0" applyFill="0" applyAlignment="0" applyProtection="0"/>
    <xf numFmtId="4" fontId="33" fillId="0" borderId="98" applyFill="0" applyBorder="0" applyProtection="0">
      <alignment horizontal="right" vertical="center"/>
    </xf>
    <xf numFmtId="4" fontId="29" fillId="9" borderId="98">
      <alignment horizontal="right" vertical="center"/>
    </xf>
    <xf numFmtId="0" fontId="87" fillId="0" borderId="96" applyNumberFormat="0" applyFill="0" applyAlignment="0" applyProtection="0"/>
    <xf numFmtId="49" fontId="31" fillId="0" borderId="98" applyNumberFormat="0" applyFill="0" applyBorder="0" applyProtection="0">
      <alignment horizontal="left" vertical="center"/>
    </xf>
    <xf numFmtId="49" fontId="33" fillId="0" borderId="99" applyNumberFormat="0" applyFont="0" applyFill="0" applyBorder="0" applyProtection="0">
      <alignment horizontal="left" vertical="center" indent="5"/>
    </xf>
    <xf numFmtId="0" fontId="33" fillId="9" borderId="99">
      <alignment horizontal="left" vertical="center"/>
    </xf>
    <xf numFmtId="0" fontId="83" fillId="86" borderId="95" applyNumberFormat="0" applyAlignment="0" applyProtection="0"/>
    <xf numFmtId="4" fontId="29" fillId="14" borderId="100">
      <alignment horizontal="right" vertical="center"/>
    </xf>
    <xf numFmtId="0" fontId="95" fillId="73" borderId="95" applyNumberFormat="0" applyAlignment="0" applyProtection="0"/>
    <xf numFmtId="0" fontId="95" fillId="73" borderId="95" applyNumberFormat="0" applyAlignment="0" applyProtection="0"/>
    <xf numFmtId="0" fontId="77" fillId="89" borderId="97" applyNumberFormat="0" applyFont="0" applyAlignment="0" applyProtection="0"/>
    <xf numFmtId="0" fontId="99" fillId="86" borderId="102" applyNumberFormat="0" applyAlignment="0" applyProtection="0"/>
    <xf numFmtId="0" fontId="102" fillId="0" borderId="96" applyNumberFormat="0" applyFill="0" applyAlignment="0" applyProtection="0"/>
    <xf numFmtId="0" fontId="29" fillId="14" borderId="98">
      <alignment horizontal="right" vertical="center"/>
    </xf>
    <xf numFmtId="0" fontId="34" fillId="89" borderId="97" applyNumberFormat="0" applyFont="0" applyAlignment="0" applyProtection="0"/>
    <xf numFmtId="4" fontId="33" fillId="0" borderId="98">
      <alignment horizontal="right" vertical="center"/>
    </xf>
    <xf numFmtId="0" fontId="102" fillId="0" borderId="96" applyNumberFormat="0" applyFill="0" applyAlignment="0" applyProtection="0"/>
    <xf numFmtId="0" fontId="29" fillId="14" borderId="98">
      <alignment horizontal="right" vertical="center"/>
    </xf>
    <xf numFmtId="0" fontId="29" fillId="14" borderId="98">
      <alignment horizontal="right" vertical="center"/>
    </xf>
    <xf numFmtId="4" fontId="73" fillId="9" borderId="98">
      <alignment horizontal="right" vertical="center"/>
    </xf>
    <xf numFmtId="0" fontId="29" fillId="9" borderId="98">
      <alignment horizontal="right" vertical="center"/>
    </xf>
    <xf numFmtId="4" fontId="29" fillId="9" borderId="98">
      <alignment horizontal="right" vertical="center"/>
    </xf>
    <xf numFmtId="0" fontId="73" fillId="9" borderId="98">
      <alignment horizontal="right" vertical="center"/>
    </xf>
    <xf numFmtId="4" fontId="73" fillId="9" borderId="98">
      <alignment horizontal="right" vertical="center"/>
    </xf>
    <xf numFmtId="0" fontId="29" fillId="14" borderId="98">
      <alignment horizontal="right" vertical="center"/>
    </xf>
    <xf numFmtId="4" fontId="29" fillId="14" borderId="98">
      <alignment horizontal="right" vertical="center"/>
    </xf>
    <xf numFmtId="0" fontId="29" fillId="14" borderId="98">
      <alignment horizontal="right" vertical="center"/>
    </xf>
    <xf numFmtId="4" fontId="29" fillId="14" borderId="98">
      <alignment horizontal="right" vertical="center"/>
    </xf>
    <xf numFmtId="0" fontId="29" fillId="14" borderId="99">
      <alignment horizontal="right" vertical="center"/>
    </xf>
    <xf numFmtId="4" fontId="29" fillId="14" borderId="99">
      <alignment horizontal="right" vertical="center"/>
    </xf>
    <xf numFmtId="0" fontId="29" fillId="14" borderId="100">
      <alignment horizontal="right" vertical="center"/>
    </xf>
    <xf numFmtId="4" fontId="29" fillId="14" borderId="100">
      <alignment horizontal="right" vertical="center"/>
    </xf>
    <xf numFmtId="0" fontId="83" fillId="86" borderId="95" applyNumberFormat="0" applyAlignment="0" applyProtection="0"/>
    <xf numFmtId="0" fontId="33" fillId="14" borderId="101">
      <alignment horizontal="left" vertical="center" wrapText="1" indent="2"/>
    </xf>
    <xf numFmtId="0" fontId="33" fillId="0" borderId="101">
      <alignment horizontal="left" vertical="center" wrapText="1" indent="2"/>
    </xf>
    <xf numFmtId="0" fontId="33" fillId="9" borderId="99">
      <alignment horizontal="left" vertical="center"/>
    </xf>
    <xf numFmtId="0" fontId="95" fillId="73" borderId="95" applyNumberFormat="0" applyAlignment="0" applyProtection="0"/>
    <xf numFmtId="0" fontId="33" fillId="0" borderId="98">
      <alignment horizontal="right" vertical="center"/>
    </xf>
    <xf numFmtId="4" fontId="33" fillId="0" borderId="98">
      <alignment horizontal="right" vertical="center"/>
    </xf>
    <xf numFmtId="0" fontId="33" fillId="0" borderId="98" applyNumberFormat="0" applyFill="0" applyAlignment="0" applyProtection="0"/>
    <xf numFmtId="0" fontId="99" fillId="86" borderId="102" applyNumberFormat="0" applyAlignment="0" applyProtection="0"/>
    <xf numFmtId="175" fontId="33" fillId="90" borderId="98" applyNumberFormat="0" applyFont="0" applyBorder="0" applyAlignment="0" applyProtection="0">
      <alignment horizontal="right" vertical="center"/>
    </xf>
    <xf numFmtId="0" fontId="33" fillId="16" borderId="98"/>
    <xf numFmtId="4" fontId="33" fillId="16" borderId="98"/>
    <xf numFmtId="0" fontId="102" fillId="0" borderId="96" applyNumberFormat="0" applyFill="0" applyAlignment="0" applyProtection="0"/>
    <xf numFmtId="0" fontId="34" fillId="89" borderId="97" applyNumberFormat="0" applyFont="0" applyAlignment="0" applyProtection="0"/>
    <xf numFmtId="0" fontId="77" fillId="89" borderId="97" applyNumberFormat="0" applyFont="0" applyAlignment="0" applyProtection="0"/>
    <xf numFmtId="0" fontId="33" fillId="0" borderId="98" applyNumberFormat="0" applyFill="0" applyAlignment="0" applyProtection="0"/>
    <xf numFmtId="0" fontId="87" fillId="0" borderId="96" applyNumberFormat="0" applyFill="0" applyAlignment="0" applyProtection="0"/>
    <xf numFmtId="0" fontId="102" fillId="0" borderId="96" applyNumberFormat="0" applyFill="0" applyAlignment="0" applyProtection="0"/>
    <xf numFmtId="0" fontId="86" fillId="73" borderId="95" applyNumberFormat="0" applyAlignment="0" applyProtection="0"/>
    <xf numFmtId="0" fontId="83" fillId="86" borderId="95" applyNumberFormat="0" applyAlignment="0" applyProtection="0"/>
    <xf numFmtId="4" fontId="73" fillId="9" borderId="98">
      <alignment horizontal="right" vertical="center"/>
    </xf>
    <xf numFmtId="0" fontId="29" fillId="9" borderId="98">
      <alignment horizontal="right" vertical="center"/>
    </xf>
    <xf numFmtId="175" fontId="33" fillId="90" borderId="98" applyNumberFormat="0" applyFont="0" applyBorder="0" applyAlignment="0" applyProtection="0">
      <alignment horizontal="right" vertical="center"/>
    </xf>
    <xf numFmtId="0" fontId="87" fillId="0" borderId="96" applyNumberFormat="0" applyFill="0" applyAlignment="0" applyProtection="0"/>
    <xf numFmtId="49" fontId="33" fillId="0" borderId="98" applyNumberFormat="0" applyFont="0" applyFill="0" applyBorder="0" applyProtection="0">
      <alignment horizontal="left" vertical="center" indent="2"/>
    </xf>
    <xf numFmtId="49" fontId="33" fillId="0" borderId="99" applyNumberFormat="0" applyFont="0" applyFill="0" applyBorder="0" applyProtection="0">
      <alignment horizontal="left" vertical="center" indent="5"/>
    </xf>
    <xf numFmtId="49" fontId="33" fillId="0" borderId="98" applyNumberFormat="0" applyFont="0" applyFill="0" applyBorder="0" applyProtection="0">
      <alignment horizontal="left" vertical="center" indent="2"/>
    </xf>
    <xf numFmtId="4" fontId="33" fillId="0" borderId="98" applyFill="0" applyBorder="0" applyProtection="0">
      <alignment horizontal="right" vertical="center"/>
    </xf>
    <xf numFmtId="49" fontId="31" fillId="0" borderId="98" applyNumberFormat="0" applyFill="0" applyBorder="0" applyProtection="0">
      <alignment horizontal="left" vertical="center"/>
    </xf>
    <xf numFmtId="0" fontId="33" fillId="0" borderId="101">
      <alignment horizontal="left" vertical="center" wrapText="1" indent="2"/>
    </xf>
    <xf numFmtId="0" fontId="99" fillId="86" borderId="102" applyNumberFormat="0" applyAlignment="0" applyProtection="0"/>
    <xf numFmtId="0" fontId="29" fillId="14" borderId="100">
      <alignment horizontal="right" vertical="center"/>
    </xf>
    <xf numFmtId="0" fontId="86" fillId="73" borderId="95" applyNumberFormat="0" applyAlignment="0" applyProtection="0"/>
    <xf numFmtId="0" fontId="29" fillId="14" borderId="100">
      <alignment horizontal="right" vertical="center"/>
    </xf>
    <xf numFmtId="4" fontId="29" fillId="14" borderId="98">
      <alignment horizontal="right" vertical="center"/>
    </xf>
    <xf numFmtId="0" fontId="29" fillId="14" borderId="98">
      <alignment horizontal="right" vertical="center"/>
    </xf>
    <xf numFmtId="0" fontId="80" fillId="86" borderId="102" applyNumberFormat="0" applyAlignment="0" applyProtection="0"/>
    <xf numFmtId="0" fontId="82" fillId="86" borderId="95" applyNumberFormat="0" applyAlignment="0" applyProtection="0"/>
    <xf numFmtId="0" fontId="87" fillId="0" borderId="96" applyNumberFormat="0" applyFill="0" applyAlignment="0" applyProtection="0"/>
    <xf numFmtId="0" fontId="33" fillId="16" borderId="98"/>
    <xf numFmtId="4" fontId="33" fillId="16" borderId="98"/>
    <xf numFmtId="4" fontId="29" fillId="14" borderId="98">
      <alignment horizontal="right" vertical="center"/>
    </xf>
    <xf numFmtId="0" fontId="73" fillId="9" borderId="98">
      <alignment horizontal="right" vertical="center"/>
    </xf>
    <xf numFmtId="0" fontId="86" fillId="73" borderId="95" applyNumberFormat="0" applyAlignment="0" applyProtection="0"/>
    <xf numFmtId="0" fontId="83" fillId="86" borderId="95" applyNumberFormat="0" applyAlignment="0" applyProtection="0"/>
    <xf numFmtId="4" fontId="33" fillId="0" borderId="98">
      <alignment horizontal="right" vertical="center"/>
    </xf>
    <xf numFmtId="0" fontId="33" fillId="14" borderId="101">
      <alignment horizontal="left" vertical="center" wrapText="1" indent="2"/>
    </xf>
    <xf numFmtId="0" fontId="33" fillId="0" borderId="101">
      <alignment horizontal="left" vertical="center" wrapText="1" indent="2"/>
    </xf>
    <xf numFmtId="0" fontId="99" fillId="86" borderId="102" applyNumberFormat="0" applyAlignment="0" applyProtection="0"/>
    <xf numFmtId="0" fontId="95" fillId="73" borderId="95" applyNumberFormat="0" applyAlignment="0" applyProtection="0"/>
    <xf numFmtId="0" fontId="82" fillId="86" borderId="95" applyNumberFormat="0" applyAlignment="0" applyProtection="0"/>
    <xf numFmtId="0" fontId="80" fillId="86" borderId="102" applyNumberFormat="0" applyAlignment="0" applyProtection="0"/>
    <xf numFmtId="0" fontId="29" fillId="14" borderId="100">
      <alignment horizontal="right" vertical="center"/>
    </xf>
    <xf numFmtId="0" fontId="73" fillId="9" borderId="98">
      <alignment horizontal="right" vertical="center"/>
    </xf>
    <xf numFmtId="4" fontId="29" fillId="9" borderId="98">
      <alignment horizontal="right" vertical="center"/>
    </xf>
    <xf numFmtId="4" fontId="29" fillId="14" borderId="98">
      <alignment horizontal="right" vertical="center"/>
    </xf>
    <xf numFmtId="49" fontId="33" fillId="0" borderId="99" applyNumberFormat="0" applyFont="0" applyFill="0" applyBorder="0" applyProtection="0">
      <alignment horizontal="left" vertical="center" indent="5"/>
    </xf>
    <xf numFmtId="4" fontId="33" fillId="0" borderId="98" applyFill="0" applyBorder="0" applyProtection="0">
      <alignment horizontal="right" vertical="center"/>
    </xf>
    <xf numFmtId="4" fontId="29" fillId="9" borderId="98">
      <alignment horizontal="right" vertical="center"/>
    </xf>
    <xf numFmtId="0" fontId="95" fillId="73" borderId="95" applyNumberFormat="0" applyAlignment="0" applyProtection="0"/>
    <xf numFmtId="0" fontId="86" fillId="73" borderId="95" applyNumberFormat="0" applyAlignment="0" applyProtection="0"/>
    <xf numFmtId="0" fontId="82" fillId="86" borderId="95" applyNumberFormat="0" applyAlignment="0" applyProtection="0"/>
    <xf numFmtId="0" fontId="33" fillId="14" borderId="101">
      <alignment horizontal="left" vertical="center" wrapText="1" indent="2"/>
    </xf>
    <xf numFmtId="0" fontId="33" fillId="0" borderId="101">
      <alignment horizontal="left" vertical="center" wrapText="1" indent="2"/>
    </xf>
    <xf numFmtId="0" fontId="33" fillId="14" borderId="101">
      <alignment horizontal="left" vertical="center" wrapText="1" indent="2"/>
    </xf>
    <xf numFmtId="0" fontId="33" fillId="0" borderId="101">
      <alignment horizontal="left" vertical="center" wrapText="1" indent="2"/>
    </xf>
    <xf numFmtId="0" fontId="80" fillId="86" borderId="102" applyNumberFormat="0" applyAlignment="0" applyProtection="0"/>
    <xf numFmtId="0" fontId="82" fillId="86" borderId="95" applyNumberFormat="0" applyAlignment="0" applyProtection="0"/>
    <xf numFmtId="0" fontId="83" fillId="86" borderId="95" applyNumberFormat="0" applyAlignment="0" applyProtection="0"/>
    <xf numFmtId="0" fontId="86" fillId="73" borderId="95" applyNumberFormat="0" applyAlignment="0" applyProtection="0"/>
    <xf numFmtId="0" fontId="87" fillId="0" borderId="96" applyNumberFormat="0" applyFill="0" applyAlignment="0" applyProtection="0"/>
    <xf numFmtId="0" fontId="95" fillId="73" borderId="95" applyNumberFormat="0" applyAlignment="0" applyProtection="0"/>
    <xf numFmtId="0" fontId="77" fillId="89" borderId="97" applyNumberFormat="0" applyFont="0" applyAlignment="0" applyProtection="0"/>
    <xf numFmtId="0" fontId="34" fillId="89" borderId="97" applyNumberFormat="0" applyFont="0" applyAlignment="0" applyProtection="0"/>
    <xf numFmtId="0" fontId="99" fillId="86" borderId="102" applyNumberFormat="0" applyAlignment="0" applyProtection="0"/>
    <xf numFmtId="0" fontId="102" fillId="0" borderId="96" applyNumberFormat="0" applyFill="0" applyAlignment="0" applyProtection="0"/>
    <xf numFmtId="0" fontId="83" fillId="86" borderId="95" applyNumberFormat="0" applyAlignment="0" applyProtection="0"/>
    <xf numFmtId="0" fontId="95" fillId="73" borderId="95" applyNumberFormat="0" applyAlignment="0" applyProtection="0"/>
    <xf numFmtId="0" fontId="77" fillId="89" borderId="97" applyNumberFormat="0" applyFont="0" applyAlignment="0" applyProtection="0"/>
    <xf numFmtId="0" fontId="99" fillId="86" borderId="102" applyNumberFormat="0" applyAlignment="0" applyProtection="0"/>
    <xf numFmtId="0" fontId="102" fillId="0" borderId="96" applyNumberFormat="0" applyFill="0" applyAlignment="0" applyProtection="0"/>
    <xf numFmtId="0" fontId="83" fillId="86" borderId="95" applyNumberFormat="0" applyAlignment="0" applyProtection="0"/>
    <xf numFmtId="0" fontId="95" fillId="73" borderId="95" applyNumberFormat="0" applyAlignment="0" applyProtection="0"/>
    <xf numFmtId="0" fontId="99" fillId="86" borderId="102" applyNumberFormat="0" applyAlignment="0" applyProtection="0"/>
    <xf numFmtId="0" fontId="102" fillId="0" borderId="96" applyNumberFormat="0" applyFill="0" applyAlignment="0" applyProtection="0"/>
    <xf numFmtId="0" fontId="80" fillId="86" borderId="102" applyNumberFormat="0" applyAlignment="0" applyProtection="0"/>
    <xf numFmtId="0" fontId="82" fillId="86" borderId="95" applyNumberFormat="0" applyAlignment="0" applyProtection="0"/>
    <xf numFmtId="0" fontId="87" fillId="0" borderId="96" applyNumberFormat="0" applyFill="0" applyAlignment="0" applyProtection="0"/>
    <xf numFmtId="49" fontId="33" fillId="0" borderId="98" applyNumberFormat="0" applyFont="0" applyFill="0" applyBorder="0" applyProtection="0">
      <alignment horizontal="left" vertical="center" indent="2"/>
    </xf>
    <xf numFmtId="0" fontId="29" fillId="9" borderId="98">
      <alignment horizontal="right" vertical="center"/>
    </xf>
    <xf numFmtId="4" fontId="29" fillId="9" borderId="98">
      <alignment horizontal="right" vertical="center"/>
    </xf>
    <xf numFmtId="0" fontId="73" fillId="9" borderId="98">
      <alignment horizontal="right" vertical="center"/>
    </xf>
    <xf numFmtId="4" fontId="73" fillId="9" borderId="98">
      <alignment horizontal="right" vertical="center"/>
    </xf>
    <xf numFmtId="0" fontId="29" fillId="14" borderId="98">
      <alignment horizontal="right" vertical="center"/>
    </xf>
    <xf numFmtId="4" fontId="29" fillId="14" borderId="98">
      <alignment horizontal="right" vertical="center"/>
    </xf>
    <xf numFmtId="0" fontId="29" fillId="14" borderId="98">
      <alignment horizontal="right" vertical="center"/>
    </xf>
    <xf numFmtId="4" fontId="29" fillId="14" borderId="98">
      <alignment horizontal="right" vertical="center"/>
    </xf>
    <xf numFmtId="0" fontId="86" fillId="73" borderId="95" applyNumberFormat="0" applyAlignment="0" applyProtection="0"/>
    <xf numFmtId="0" fontId="33" fillId="0" borderId="98">
      <alignment horizontal="right" vertical="center"/>
    </xf>
    <xf numFmtId="4" fontId="33" fillId="0" borderId="98">
      <alignment horizontal="right" vertical="center"/>
    </xf>
    <xf numFmtId="4" fontId="33" fillId="0" borderId="98" applyFill="0" applyBorder="0" applyProtection="0">
      <alignment horizontal="right" vertical="center"/>
    </xf>
    <xf numFmtId="49" fontId="31" fillId="0" borderId="98" applyNumberFormat="0" applyFill="0" applyBorder="0" applyProtection="0">
      <alignment horizontal="left" vertical="center"/>
    </xf>
    <xf numFmtId="0" fontId="33" fillId="0" borderId="98" applyNumberFormat="0" applyFill="0" applyAlignment="0" applyProtection="0"/>
    <xf numFmtId="175" fontId="33" fillId="90" borderId="98" applyNumberFormat="0" applyFont="0" applyBorder="0" applyAlignment="0" applyProtection="0">
      <alignment horizontal="right" vertical="center"/>
    </xf>
    <xf numFmtId="0" fontId="33" fillId="16" borderId="98"/>
    <xf numFmtId="4" fontId="33" fillId="16" borderId="98"/>
    <xf numFmtId="4" fontId="29" fillId="14" borderId="98">
      <alignment horizontal="right" vertical="center"/>
    </xf>
    <xf numFmtId="0" fontId="33" fillId="16" borderId="98"/>
    <xf numFmtId="0" fontId="82" fillId="86" borderId="95" applyNumberFormat="0" applyAlignment="0" applyProtection="0"/>
    <xf numFmtId="0" fontId="29" fillId="9" borderId="98">
      <alignment horizontal="right" vertical="center"/>
    </xf>
    <xf numFmtId="0" fontId="33" fillId="0" borderId="98">
      <alignment horizontal="right" vertical="center"/>
    </xf>
    <xf numFmtId="0" fontId="102" fillId="0" borderId="96" applyNumberFormat="0" applyFill="0" applyAlignment="0" applyProtection="0"/>
    <xf numFmtId="0" fontId="33" fillId="9" borderId="99">
      <alignment horizontal="left" vertical="center"/>
    </xf>
    <xf numFmtId="0" fontId="95" fillId="73" borderId="95" applyNumberFormat="0" applyAlignment="0" applyProtection="0"/>
    <xf numFmtId="175" fontId="33" fillId="90" borderId="98" applyNumberFormat="0" applyFont="0" applyBorder="0" applyAlignment="0" applyProtection="0">
      <alignment horizontal="right" vertical="center"/>
    </xf>
    <xf numFmtId="0" fontId="77" fillId="89" borderId="97" applyNumberFormat="0" applyFont="0" applyAlignment="0" applyProtection="0"/>
    <xf numFmtId="0" fontId="33" fillId="0" borderId="101">
      <alignment horizontal="left" vertical="center" wrapText="1" indent="2"/>
    </xf>
    <xf numFmtId="4" fontId="33" fillId="16" borderId="98"/>
    <xf numFmtId="49" fontId="31" fillId="0" borderId="98" applyNumberFormat="0" applyFill="0" applyBorder="0" applyProtection="0">
      <alignment horizontal="left" vertical="center"/>
    </xf>
    <xf numFmtId="0" fontId="33" fillId="0" borderId="98">
      <alignment horizontal="right" vertical="center"/>
    </xf>
    <xf numFmtId="4" fontId="29" fillId="14" borderId="100">
      <alignment horizontal="right" vertical="center"/>
    </xf>
    <xf numFmtId="4" fontId="29" fillId="14" borderId="98">
      <alignment horizontal="right" vertical="center"/>
    </xf>
    <xf numFmtId="4" fontId="29" fillId="14" borderId="98">
      <alignment horizontal="right" vertical="center"/>
    </xf>
    <xf numFmtId="0" fontId="73" fillId="9" borderId="98">
      <alignment horizontal="right" vertical="center"/>
    </xf>
    <xf numFmtId="0" fontId="29" fillId="9" borderId="98">
      <alignment horizontal="right" vertical="center"/>
    </xf>
    <xf numFmtId="49" fontId="33" fillId="0" borderId="98" applyNumberFormat="0" applyFont="0" applyFill="0" applyBorder="0" applyProtection="0">
      <alignment horizontal="left" vertical="center" indent="2"/>
    </xf>
    <xf numFmtId="0" fontId="95" fillId="73" borderId="95" applyNumberFormat="0" applyAlignment="0" applyProtection="0"/>
    <xf numFmtId="0" fontId="80" fillId="86" borderId="102" applyNumberFormat="0" applyAlignment="0" applyProtection="0"/>
    <xf numFmtId="49" fontId="33" fillId="0" borderId="98" applyNumberFormat="0" applyFont="0" applyFill="0" applyBorder="0" applyProtection="0">
      <alignment horizontal="left" vertical="center" indent="2"/>
    </xf>
    <xf numFmtId="0" fontId="86" fillId="73" borderId="95" applyNumberFormat="0" applyAlignment="0" applyProtection="0"/>
    <xf numFmtId="4" fontId="33" fillId="0" borderId="98" applyFill="0" applyBorder="0" applyProtection="0">
      <alignment horizontal="right" vertical="center"/>
    </xf>
    <xf numFmtId="0" fontId="83" fillId="86" borderId="95" applyNumberFormat="0" applyAlignment="0" applyProtection="0"/>
    <xf numFmtId="0" fontId="102" fillId="0" borderId="96" applyNumberFormat="0" applyFill="0" applyAlignment="0" applyProtection="0"/>
    <xf numFmtId="0" fontId="99" fillId="86" borderId="102" applyNumberFormat="0" applyAlignment="0" applyProtection="0"/>
    <xf numFmtId="0" fontId="33" fillId="0" borderId="98" applyNumberFormat="0" applyFill="0" applyAlignment="0" applyProtection="0"/>
    <xf numFmtId="4" fontId="33" fillId="0" borderId="98">
      <alignment horizontal="right" vertical="center"/>
    </xf>
    <xf numFmtId="0" fontId="33" fillId="0" borderId="98">
      <alignment horizontal="right" vertical="center"/>
    </xf>
    <xf numFmtId="0" fontId="95" fillId="73" borderId="95" applyNumberFormat="0" applyAlignment="0" applyProtection="0"/>
    <xf numFmtId="0" fontId="80" fillId="86" borderId="102" applyNumberFormat="0" applyAlignment="0" applyProtection="0"/>
    <xf numFmtId="0" fontId="82" fillId="86" borderId="95" applyNumberFormat="0" applyAlignment="0" applyProtection="0"/>
    <xf numFmtId="0" fontId="33" fillId="14" borderId="101">
      <alignment horizontal="left" vertical="center" wrapText="1" indent="2"/>
    </xf>
    <xf numFmtId="0" fontId="83" fillId="86" borderId="95" applyNumberFormat="0" applyAlignment="0" applyProtection="0"/>
    <xf numFmtId="0" fontId="83" fillId="86" borderId="95" applyNumberFormat="0" applyAlignment="0" applyProtection="0"/>
    <xf numFmtId="4" fontId="29" fillId="14" borderId="99">
      <alignment horizontal="right" vertical="center"/>
    </xf>
    <xf numFmtId="0" fontId="29" fillId="14" borderId="99">
      <alignment horizontal="right" vertical="center"/>
    </xf>
    <xf numFmtId="0" fontId="29" fillId="14" borderId="98">
      <alignment horizontal="right" vertical="center"/>
    </xf>
    <xf numFmtId="4" fontId="73" fillId="9" borderId="98">
      <alignment horizontal="right" vertical="center"/>
    </xf>
    <xf numFmtId="0" fontId="86" fillId="73" borderId="95" applyNumberFormat="0" applyAlignment="0" applyProtection="0"/>
    <xf numFmtId="0" fontId="87" fillId="0" borderId="96" applyNumberFormat="0" applyFill="0" applyAlignment="0" applyProtection="0"/>
    <xf numFmtId="0" fontId="102" fillId="0" borderId="96" applyNumberFormat="0" applyFill="0" applyAlignment="0" applyProtection="0"/>
    <xf numFmtId="0" fontId="77" fillId="89" borderId="97" applyNumberFormat="0" applyFont="0" applyAlignment="0" applyProtection="0"/>
    <xf numFmtId="0" fontId="95" fillId="73" borderId="95" applyNumberFormat="0" applyAlignment="0" applyProtection="0"/>
    <xf numFmtId="49" fontId="31" fillId="0" borderId="98" applyNumberFormat="0" applyFill="0" applyBorder="0" applyProtection="0">
      <alignment horizontal="left" vertical="center"/>
    </xf>
    <xf numFmtId="0" fontId="33" fillId="14" borderId="101">
      <alignment horizontal="left" vertical="center" wrapText="1" indent="2"/>
    </xf>
    <xf numFmtId="0" fontId="83" fillId="86" borderId="95" applyNumberFormat="0" applyAlignment="0" applyProtection="0"/>
    <xf numFmtId="0" fontId="33" fillId="0" borderId="101">
      <alignment horizontal="left" vertical="center" wrapText="1" indent="2"/>
    </xf>
    <xf numFmtId="0" fontId="77" fillId="89" borderId="97" applyNumberFormat="0" applyFont="0" applyAlignment="0" applyProtection="0"/>
    <xf numFmtId="0" fontId="34" fillId="89" borderId="97" applyNumberFormat="0" applyFont="0" applyAlignment="0" applyProtection="0"/>
    <xf numFmtId="0" fontId="99" fillId="86" borderId="102" applyNumberFormat="0" applyAlignment="0" applyProtection="0"/>
    <xf numFmtId="0" fontId="102" fillId="0" borderId="96" applyNumberFormat="0" applyFill="0" applyAlignment="0" applyProtection="0"/>
    <xf numFmtId="4" fontId="33" fillId="16" borderId="98"/>
    <xf numFmtId="0" fontId="29" fillId="14" borderId="98">
      <alignment horizontal="right" vertical="center"/>
    </xf>
    <xf numFmtId="0" fontId="102" fillId="0" borderId="96" applyNumberFormat="0" applyFill="0" applyAlignment="0" applyProtection="0"/>
    <xf numFmtId="4" fontId="29" fillId="14" borderId="100">
      <alignment horizontal="right" vertical="center"/>
    </xf>
    <xf numFmtId="0" fontId="82" fillId="86" borderId="95" applyNumberFormat="0" applyAlignment="0" applyProtection="0"/>
    <xf numFmtId="0" fontId="29" fillId="14" borderId="99">
      <alignment horizontal="right" vertical="center"/>
    </xf>
    <xf numFmtId="0" fontId="83" fillId="86" borderId="95" applyNumberFormat="0" applyAlignment="0" applyProtection="0"/>
    <xf numFmtId="0" fontId="87" fillId="0" borderId="96" applyNumberFormat="0" applyFill="0" applyAlignment="0" applyProtection="0"/>
    <xf numFmtId="0" fontId="77" fillId="89" borderId="97" applyNumberFormat="0" applyFont="0" applyAlignment="0" applyProtection="0"/>
    <xf numFmtId="4" fontId="29" fillId="14" borderId="99">
      <alignment horizontal="right" vertical="center"/>
    </xf>
    <xf numFmtId="0" fontId="33" fillId="14" borderId="101">
      <alignment horizontal="left" vertical="center" wrapText="1" indent="2"/>
    </xf>
    <xf numFmtId="0" fontId="33" fillId="16" borderId="98"/>
    <xf numFmtId="175" fontId="33" fillId="90" borderId="98" applyNumberFormat="0" applyFont="0" applyBorder="0" applyAlignment="0" applyProtection="0">
      <alignment horizontal="right" vertical="center"/>
    </xf>
    <xf numFmtId="0" fontId="33" fillId="0" borderId="98" applyNumberFormat="0" applyFill="0" applyAlignment="0" applyProtection="0"/>
    <xf numFmtId="4" fontId="33" fillId="0" borderId="98" applyFill="0" applyBorder="0" applyProtection="0">
      <alignment horizontal="right" vertical="center"/>
    </xf>
    <xf numFmtId="4" fontId="29" fillId="9" borderId="98">
      <alignment horizontal="right" vertical="center"/>
    </xf>
    <xf numFmtId="0" fontId="87" fillId="0" borderId="96" applyNumberFormat="0" applyFill="0" applyAlignment="0" applyProtection="0"/>
    <xf numFmtId="49" fontId="31" fillId="0" borderId="98" applyNumberFormat="0" applyFill="0" applyBorder="0" applyProtection="0">
      <alignment horizontal="left" vertical="center"/>
    </xf>
    <xf numFmtId="49" fontId="33" fillId="0" borderId="99" applyNumberFormat="0" applyFont="0" applyFill="0" applyBorder="0" applyProtection="0">
      <alignment horizontal="left" vertical="center" indent="5"/>
    </xf>
    <xf numFmtId="0" fontId="33" fillId="9" borderId="99">
      <alignment horizontal="left" vertical="center"/>
    </xf>
    <xf numFmtId="0" fontId="83" fillId="86" borderId="95" applyNumberFormat="0" applyAlignment="0" applyProtection="0"/>
    <xf numFmtId="4" fontId="29" fillId="14" borderId="100">
      <alignment horizontal="right" vertical="center"/>
    </xf>
    <xf numFmtId="0" fontId="95" fillId="73" borderId="95" applyNumberFormat="0" applyAlignment="0" applyProtection="0"/>
    <xf numFmtId="0" fontId="95" fillId="73" borderId="95" applyNumberFormat="0" applyAlignment="0" applyProtection="0"/>
    <xf numFmtId="0" fontId="77" fillId="89" borderId="97" applyNumberFormat="0" applyFont="0" applyAlignment="0" applyProtection="0"/>
    <xf numFmtId="0" fontId="99" fillId="86" borderId="102" applyNumberFormat="0" applyAlignment="0" applyProtection="0"/>
    <xf numFmtId="0" fontId="102" fillId="0" borderId="96" applyNumberFormat="0" applyFill="0" applyAlignment="0" applyProtection="0"/>
    <xf numFmtId="0" fontId="29" fillId="14" borderId="98">
      <alignment horizontal="right" vertical="center"/>
    </xf>
    <xf numFmtId="0" fontId="34" fillId="89" borderId="97" applyNumberFormat="0" applyFont="0" applyAlignment="0" applyProtection="0"/>
    <xf numFmtId="4" fontId="33" fillId="0" borderId="98">
      <alignment horizontal="right" vertical="center"/>
    </xf>
    <xf numFmtId="0" fontId="102" fillId="0" borderId="96" applyNumberFormat="0" applyFill="0" applyAlignment="0" applyProtection="0"/>
    <xf numFmtId="0" fontId="29" fillId="14" borderId="98">
      <alignment horizontal="right" vertical="center"/>
    </xf>
    <xf numFmtId="0" fontId="29" fillId="14" borderId="98">
      <alignment horizontal="right" vertical="center"/>
    </xf>
    <xf numFmtId="4" fontId="73" fillId="9" borderId="98">
      <alignment horizontal="right" vertical="center"/>
    </xf>
    <xf numFmtId="0" fontId="29" fillId="9" borderId="98">
      <alignment horizontal="right" vertical="center"/>
    </xf>
    <xf numFmtId="4" fontId="29" fillId="9" borderId="98">
      <alignment horizontal="right" vertical="center"/>
    </xf>
    <xf numFmtId="0" fontId="73" fillId="9" borderId="98">
      <alignment horizontal="right" vertical="center"/>
    </xf>
    <xf numFmtId="4" fontId="73" fillId="9" borderId="98">
      <alignment horizontal="right" vertical="center"/>
    </xf>
    <xf numFmtId="0" fontId="29" fillId="14" borderId="98">
      <alignment horizontal="right" vertical="center"/>
    </xf>
    <xf numFmtId="4" fontId="29" fillId="14" borderId="98">
      <alignment horizontal="right" vertical="center"/>
    </xf>
    <xf numFmtId="0" fontId="29" fillId="14" borderId="98">
      <alignment horizontal="right" vertical="center"/>
    </xf>
    <xf numFmtId="4" fontId="29" fillId="14" borderId="98">
      <alignment horizontal="right" vertical="center"/>
    </xf>
    <xf numFmtId="0" fontId="29" fillId="14" borderId="99">
      <alignment horizontal="right" vertical="center"/>
    </xf>
    <xf numFmtId="4" fontId="29" fillId="14" borderId="99">
      <alignment horizontal="right" vertical="center"/>
    </xf>
    <xf numFmtId="0" fontId="29" fillId="14" borderId="100">
      <alignment horizontal="right" vertical="center"/>
    </xf>
    <xf numFmtId="4" fontId="29" fillId="14" borderId="100">
      <alignment horizontal="right" vertical="center"/>
    </xf>
    <xf numFmtId="0" fontId="83" fillId="86" borderId="95" applyNumberFormat="0" applyAlignment="0" applyProtection="0"/>
    <xf numFmtId="0" fontId="33" fillId="14" borderId="101">
      <alignment horizontal="left" vertical="center" wrapText="1" indent="2"/>
    </xf>
    <xf numFmtId="0" fontId="33" fillId="0" borderId="101">
      <alignment horizontal="left" vertical="center" wrapText="1" indent="2"/>
    </xf>
    <xf numFmtId="0" fontId="33" fillId="9" borderId="99">
      <alignment horizontal="left" vertical="center"/>
    </xf>
    <xf numFmtId="0" fontId="95" fillId="73" borderId="95" applyNumberFormat="0" applyAlignment="0" applyProtection="0"/>
    <xf numFmtId="0" fontId="33" fillId="0" borderId="98">
      <alignment horizontal="right" vertical="center"/>
    </xf>
    <xf numFmtId="4" fontId="33" fillId="0" borderId="98">
      <alignment horizontal="right" vertical="center"/>
    </xf>
    <xf numFmtId="0" fontId="33" fillId="0" borderId="98" applyNumberFormat="0" applyFill="0" applyAlignment="0" applyProtection="0"/>
    <xf numFmtId="0" fontId="99" fillId="86" borderId="102" applyNumberFormat="0" applyAlignment="0" applyProtection="0"/>
    <xf numFmtId="175" fontId="33" fillId="90" borderId="98" applyNumberFormat="0" applyFont="0" applyBorder="0" applyAlignment="0" applyProtection="0">
      <alignment horizontal="right" vertical="center"/>
    </xf>
    <xf numFmtId="0" fontId="33" fillId="16" borderId="98"/>
    <xf numFmtId="4" fontId="33" fillId="16" borderId="98"/>
    <xf numFmtId="0" fontId="102" fillId="0" borderId="96" applyNumberFormat="0" applyFill="0" applyAlignment="0" applyProtection="0"/>
    <xf numFmtId="0" fontId="34" fillId="89" borderId="97" applyNumberFormat="0" applyFont="0" applyAlignment="0" applyProtection="0"/>
    <xf numFmtId="0" fontId="77" fillId="89" borderId="97" applyNumberFormat="0" applyFont="0" applyAlignment="0" applyProtection="0"/>
    <xf numFmtId="0" fontId="33" fillId="0" borderId="98" applyNumberFormat="0" applyFill="0" applyAlignment="0" applyProtection="0"/>
    <xf numFmtId="0" fontId="87" fillId="0" borderId="96" applyNumberFormat="0" applyFill="0" applyAlignment="0" applyProtection="0"/>
    <xf numFmtId="0" fontId="102" fillId="0" borderId="96" applyNumberFormat="0" applyFill="0" applyAlignment="0" applyProtection="0"/>
    <xf numFmtId="0" fontId="86" fillId="73" borderId="95" applyNumberFormat="0" applyAlignment="0" applyProtection="0"/>
    <xf numFmtId="0" fontId="83" fillId="86" borderId="95" applyNumberFormat="0" applyAlignment="0" applyProtection="0"/>
    <xf numFmtId="4" fontId="73" fillId="9" borderId="98">
      <alignment horizontal="right" vertical="center"/>
    </xf>
    <xf numFmtId="0" fontId="29" fillId="9" borderId="98">
      <alignment horizontal="right" vertical="center"/>
    </xf>
    <xf numFmtId="175" fontId="33" fillId="90" borderId="98" applyNumberFormat="0" applyFont="0" applyBorder="0" applyAlignment="0" applyProtection="0">
      <alignment horizontal="right" vertical="center"/>
    </xf>
    <xf numFmtId="0" fontId="87" fillId="0" borderId="96" applyNumberFormat="0" applyFill="0" applyAlignment="0" applyProtection="0"/>
    <xf numFmtId="49" fontId="33" fillId="0" borderId="98" applyNumberFormat="0" applyFont="0" applyFill="0" applyBorder="0" applyProtection="0">
      <alignment horizontal="left" vertical="center" indent="2"/>
    </xf>
    <xf numFmtId="49" fontId="33" fillId="0" borderId="99" applyNumberFormat="0" applyFont="0" applyFill="0" applyBorder="0" applyProtection="0">
      <alignment horizontal="left" vertical="center" indent="5"/>
    </xf>
    <xf numFmtId="49" fontId="33" fillId="0" borderId="98" applyNumberFormat="0" applyFont="0" applyFill="0" applyBorder="0" applyProtection="0">
      <alignment horizontal="left" vertical="center" indent="2"/>
    </xf>
    <xf numFmtId="4" fontId="33" fillId="0" borderId="98" applyFill="0" applyBorder="0" applyProtection="0">
      <alignment horizontal="right" vertical="center"/>
    </xf>
    <xf numFmtId="49" fontId="31" fillId="0" borderId="98" applyNumberFormat="0" applyFill="0" applyBorder="0" applyProtection="0">
      <alignment horizontal="left" vertical="center"/>
    </xf>
    <xf numFmtId="0" fontId="33" fillId="0" borderId="101">
      <alignment horizontal="left" vertical="center" wrapText="1" indent="2"/>
    </xf>
    <xf numFmtId="0" fontId="99" fillId="86" borderId="102" applyNumberFormat="0" applyAlignment="0" applyProtection="0"/>
    <xf numFmtId="0" fontId="29" fillId="14" borderId="100">
      <alignment horizontal="right" vertical="center"/>
    </xf>
    <xf numFmtId="0" fontId="86" fillId="73" borderId="95" applyNumberFormat="0" applyAlignment="0" applyProtection="0"/>
    <xf numFmtId="0" fontId="29" fillId="14" borderId="100">
      <alignment horizontal="right" vertical="center"/>
    </xf>
    <xf numFmtId="4" fontId="29" fillId="14" borderId="98">
      <alignment horizontal="right" vertical="center"/>
    </xf>
    <xf numFmtId="0" fontId="29" fillId="14" borderId="98">
      <alignment horizontal="right" vertical="center"/>
    </xf>
    <xf numFmtId="0" fontId="80" fillId="86" borderId="102" applyNumberFormat="0" applyAlignment="0" applyProtection="0"/>
    <xf numFmtId="0" fontId="82" fillId="86" borderId="95" applyNumberFormat="0" applyAlignment="0" applyProtection="0"/>
    <xf numFmtId="0" fontId="87" fillId="0" borderId="96" applyNumberFormat="0" applyFill="0" applyAlignment="0" applyProtection="0"/>
    <xf numFmtId="0" fontId="33" fillId="16" borderId="98"/>
    <xf numFmtId="4" fontId="33" fillId="16" borderId="98"/>
    <xf numFmtId="4" fontId="29" fillId="14" borderId="98">
      <alignment horizontal="right" vertical="center"/>
    </xf>
    <xf numFmtId="0" fontId="73" fillId="9" borderId="98">
      <alignment horizontal="right" vertical="center"/>
    </xf>
    <xf numFmtId="0" fontId="86" fillId="73" borderId="95" applyNumberFormat="0" applyAlignment="0" applyProtection="0"/>
    <xf numFmtId="0" fontId="83" fillId="86" borderId="95" applyNumberFormat="0" applyAlignment="0" applyProtection="0"/>
    <xf numFmtId="4" fontId="33" fillId="0" borderId="98">
      <alignment horizontal="right" vertical="center"/>
    </xf>
    <xf numFmtId="0" fontId="33" fillId="14" borderId="101">
      <alignment horizontal="left" vertical="center" wrapText="1" indent="2"/>
    </xf>
    <xf numFmtId="0" fontId="33" fillId="0" borderId="101">
      <alignment horizontal="left" vertical="center" wrapText="1" indent="2"/>
    </xf>
    <xf numFmtId="0" fontId="99" fillId="86" borderId="102" applyNumberFormat="0" applyAlignment="0" applyProtection="0"/>
    <xf numFmtId="0" fontId="95" fillId="73" borderId="95" applyNumberFormat="0" applyAlignment="0" applyProtection="0"/>
    <xf numFmtId="0" fontId="82" fillId="86" borderId="95" applyNumberFormat="0" applyAlignment="0" applyProtection="0"/>
    <xf numFmtId="0" fontId="80" fillId="86" borderId="102" applyNumberFormat="0" applyAlignment="0" applyProtection="0"/>
    <xf numFmtId="0" fontId="29" fillId="14" borderId="100">
      <alignment horizontal="right" vertical="center"/>
    </xf>
    <xf numFmtId="0" fontId="73" fillId="9" borderId="98">
      <alignment horizontal="right" vertical="center"/>
    </xf>
    <xf numFmtId="4" fontId="29" fillId="9" borderId="98">
      <alignment horizontal="right" vertical="center"/>
    </xf>
    <xf numFmtId="4" fontId="29" fillId="14" borderId="98">
      <alignment horizontal="right" vertical="center"/>
    </xf>
    <xf numFmtId="49" fontId="33" fillId="0" borderId="99" applyNumberFormat="0" applyFont="0" applyFill="0" applyBorder="0" applyProtection="0">
      <alignment horizontal="left" vertical="center" indent="5"/>
    </xf>
    <xf numFmtId="4" fontId="33" fillId="0" borderId="98" applyFill="0" applyBorder="0" applyProtection="0">
      <alignment horizontal="right" vertical="center"/>
    </xf>
    <xf numFmtId="4" fontId="29" fillId="9" borderId="98">
      <alignment horizontal="right" vertical="center"/>
    </xf>
    <xf numFmtId="0" fontId="95" fillId="73" borderId="95" applyNumberFormat="0" applyAlignment="0" applyProtection="0"/>
    <xf numFmtId="0" fontId="86" fillId="73" borderId="95" applyNumberFormat="0" applyAlignment="0" applyProtection="0"/>
    <xf numFmtId="0" fontId="82" fillId="86" borderId="95" applyNumberFormat="0" applyAlignment="0" applyProtection="0"/>
    <xf numFmtId="0" fontId="33" fillId="14" borderId="101">
      <alignment horizontal="left" vertical="center" wrapText="1" indent="2"/>
    </xf>
    <xf numFmtId="0" fontId="33" fillId="0" borderId="101">
      <alignment horizontal="left" vertical="center" wrapText="1" indent="2"/>
    </xf>
    <xf numFmtId="0" fontId="33" fillId="14" borderId="101">
      <alignment horizontal="left" vertical="center" wrapText="1" indent="2"/>
    </xf>
    <xf numFmtId="0" fontId="10" fillId="53" borderId="0" applyNumberFormat="0" applyBorder="0" applyAlignment="0" applyProtection="0"/>
    <xf numFmtId="0" fontId="70" fillId="0" borderId="0" applyNumberFormat="0" applyFill="0" applyBorder="0" applyAlignment="0" applyProtection="0"/>
    <xf numFmtId="0" fontId="71" fillId="58" borderId="0" applyNumberFormat="0" applyBorder="0" applyAlignment="0" applyProtection="0"/>
    <xf numFmtId="0" fontId="10" fillId="63" borderId="0" applyNumberFormat="0" applyBorder="0" applyAlignment="0" applyProtection="0"/>
    <xf numFmtId="0" fontId="71" fillId="55" borderId="0" applyNumberFormat="0" applyBorder="0" applyAlignment="0" applyProtection="0"/>
    <xf numFmtId="0" fontId="71" fillId="52" borderId="0" applyNumberFormat="0" applyBorder="0" applyAlignment="0" applyProtection="0"/>
    <xf numFmtId="0" fontId="67" fillId="46" borderId="57" applyNumberFormat="0" applyAlignment="0" applyProtection="0"/>
    <xf numFmtId="0" fontId="10" fillId="60" borderId="0" applyNumberFormat="0" applyBorder="0" applyAlignment="0" applyProtection="0"/>
    <xf numFmtId="0" fontId="10" fillId="56" borderId="0" applyNumberFormat="0" applyBorder="0" applyAlignment="0" applyProtection="0"/>
    <xf numFmtId="0" fontId="69" fillId="0" borderId="0" applyNumberFormat="0" applyFill="0" applyBorder="0" applyAlignment="0" applyProtection="0"/>
    <xf numFmtId="0" fontId="10" fillId="57" borderId="0" applyNumberFormat="0" applyBorder="0" applyAlignment="0" applyProtection="0"/>
    <xf numFmtId="0" fontId="10" fillId="62" borderId="0" applyNumberFormat="0" applyBorder="0" applyAlignment="0" applyProtection="0"/>
    <xf numFmtId="0" fontId="10" fillId="54" borderId="0" applyNumberFormat="0" applyBorder="0" applyAlignment="0" applyProtection="0"/>
    <xf numFmtId="0" fontId="68" fillId="46" borderId="56" applyNumberFormat="0" applyAlignment="0" applyProtection="0"/>
    <xf numFmtId="0" fontId="10" fillId="51" borderId="0" applyNumberFormat="0" applyBorder="0" applyAlignment="0" applyProtection="0"/>
    <xf numFmtId="0" fontId="71" fillId="61" borderId="0" applyNumberFormat="0" applyBorder="0" applyAlignment="0" applyProtection="0"/>
    <xf numFmtId="43" fontId="13" fillId="0" borderId="0" applyFont="0" applyFill="0" applyBorder="0" applyAlignment="0" applyProtection="0"/>
    <xf numFmtId="9" fontId="4" fillId="0" borderId="0" applyFont="0" applyFill="0" applyBorder="0" applyAlignment="0" applyProtection="0"/>
    <xf numFmtId="43" fontId="4" fillId="0" borderId="0" applyFont="0" applyFill="0" applyBorder="0" applyAlignment="0" applyProtection="0"/>
    <xf numFmtId="0" fontId="4" fillId="0" borderId="0"/>
    <xf numFmtId="0" fontId="4" fillId="48" borderId="0" applyNumberFormat="0" applyBorder="0" applyAlignment="0" applyProtection="0"/>
    <xf numFmtId="0" fontId="29" fillId="14" borderId="99">
      <alignment horizontal="right" vertical="center"/>
    </xf>
    <xf numFmtId="0" fontId="29" fillId="14" borderId="98">
      <alignment horizontal="right" vertical="center"/>
    </xf>
    <xf numFmtId="0" fontId="33" fillId="0" borderId="101">
      <alignment horizontal="left" vertical="center" wrapText="1" indent="2"/>
    </xf>
    <xf numFmtId="0" fontId="29" fillId="14" borderId="99">
      <alignment horizontal="right" vertical="center"/>
    </xf>
    <xf numFmtId="0" fontId="83" fillId="86" borderId="95" applyNumberFormat="0" applyAlignment="0" applyProtection="0"/>
    <xf numFmtId="4" fontId="29" fillId="14" borderId="100">
      <alignment horizontal="right" vertical="center"/>
    </xf>
    <xf numFmtId="0" fontId="102" fillId="0" borderId="96" applyNumberFormat="0" applyFill="0" applyAlignment="0" applyProtection="0"/>
    <xf numFmtId="0" fontId="34" fillId="89" borderId="97" applyNumberFormat="0" applyFont="0" applyAlignment="0" applyProtection="0"/>
    <xf numFmtId="0" fontId="29" fillId="14" borderId="98">
      <alignment horizontal="right" vertical="center"/>
    </xf>
    <xf numFmtId="0" fontId="4" fillId="0" borderId="0"/>
    <xf numFmtId="4" fontId="73" fillId="9" borderId="98">
      <alignment horizontal="right" vertical="center"/>
    </xf>
    <xf numFmtId="4" fontId="33" fillId="16" borderId="98"/>
    <xf numFmtId="0" fontId="95" fillId="73" borderId="95" applyNumberFormat="0" applyAlignment="0" applyProtection="0"/>
    <xf numFmtId="0" fontId="102" fillId="0" borderId="96" applyNumberFormat="0" applyFill="0" applyAlignment="0" applyProtection="0"/>
    <xf numFmtId="0" fontId="73" fillId="9" borderId="98">
      <alignment horizontal="right" vertical="center"/>
    </xf>
    <xf numFmtId="0" fontId="67" fillId="46" borderId="57" applyNumberFormat="0" applyAlignment="0" applyProtection="0"/>
    <xf numFmtId="0" fontId="68" fillId="46" borderId="56" applyNumberFormat="0" applyAlignment="0" applyProtection="0"/>
    <xf numFmtId="0" fontId="87" fillId="0" borderId="96" applyNumberFormat="0" applyFill="0" applyAlignment="0" applyProtection="0"/>
    <xf numFmtId="0" fontId="77" fillId="89" borderId="97" applyNumberFormat="0" applyFont="0" applyAlignment="0" applyProtection="0"/>
    <xf numFmtId="0" fontId="69" fillId="0" borderId="0" applyNumberFormat="0" applyFill="0" applyBorder="0" applyAlignment="0" applyProtection="0"/>
    <xf numFmtId="0" fontId="4" fillId="50" borderId="0" applyNumberFormat="0" applyBorder="0" applyAlignment="0" applyProtection="0"/>
    <xf numFmtId="0" fontId="70" fillId="0" borderId="0" applyNumberFormat="0" applyFill="0" applyBorder="0" applyAlignment="0" applyProtection="0"/>
    <xf numFmtId="0" fontId="12" fillId="0" borderId="58" applyNumberFormat="0" applyFill="0" applyAlignment="0" applyProtection="0"/>
    <xf numFmtId="0" fontId="4" fillId="60" borderId="0" applyNumberFormat="0" applyBorder="0" applyAlignment="0" applyProtection="0"/>
    <xf numFmtId="0" fontId="4" fillId="47" borderId="0" applyNumberFormat="0" applyBorder="0" applyAlignment="0" applyProtection="0"/>
    <xf numFmtId="0" fontId="4" fillId="48" borderId="0" applyNumberFormat="0" applyBorder="0" applyAlignment="0" applyProtection="0"/>
    <xf numFmtId="0" fontId="71"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1" fillId="52" borderId="0" applyNumberFormat="0" applyBorder="0" applyAlignment="0" applyProtection="0"/>
    <xf numFmtId="49" fontId="31" fillId="0" borderId="98" applyNumberFormat="0" applyFill="0" applyBorder="0" applyProtection="0">
      <alignment horizontal="left" vertical="center"/>
    </xf>
    <xf numFmtId="0" fontId="4" fillId="53" borderId="0" applyNumberFormat="0" applyBorder="0" applyAlignment="0" applyProtection="0"/>
    <xf numFmtId="0" fontId="4" fillId="54" borderId="0" applyNumberFormat="0" applyBorder="0" applyAlignment="0" applyProtection="0"/>
    <xf numFmtId="0" fontId="71" fillId="55" borderId="0" applyNumberFormat="0" applyBorder="0" applyAlignment="0" applyProtection="0"/>
    <xf numFmtId="0" fontId="102" fillId="0" borderId="96" applyNumberFormat="0" applyFill="0" applyAlignment="0" applyProtection="0"/>
    <xf numFmtId="0" fontId="4" fillId="56" borderId="0" applyNumberFormat="0" applyBorder="0" applyAlignment="0" applyProtection="0"/>
    <xf numFmtId="0" fontId="4" fillId="57" borderId="0" applyNumberFormat="0" applyBorder="0" applyAlignment="0" applyProtection="0"/>
    <xf numFmtId="0" fontId="71" fillId="58" borderId="0" applyNumberFormat="0" applyBorder="0" applyAlignment="0" applyProtection="0"/>
    <xf numFmtId="0" fontId="95" fillId="73" borderId="95" applyNumberFormat="0" applyAlignment="0" applyProtection="0"/>
    <xf numFmtId="0" fontId="4" fillId="59" borderId="0" applyNumberFormat="0" applyBorder="0" applyAlignment="0" applyProtection="0"/>
    <xf numFmtId="0" fontId="4" fillId="60" borderId="0" applyNumberFormat="0" applyBorder="0" applyAlignment="0" applyProtection="0"/>
    <xf numFmtId="0" fontId="71" fillId="61" borderId="0" applyNumberFormat="0" applyBorder="0" applyAlignment="0" applyProtection="0"/>
    <xf numFmtId="49" fontId="33" fillId="0" borderId="98" applyNumberFormat="0" applyFont="0" applyFill="0" applyBorder="0" applyProtection="0">
      <alignment horizontal="left" vertical="center" indent="2"/>
    </xf>
    <xf numFmtId="0" fontId="4" fillId="62" borderId="0" applyNumberFormat="0" applyBorder="0" applyAlignment="0" applyProtection="0"/>
    <xf numFmtId="0" fontId="4" fillId="63" borderId="0" applyNumberFormat="0" applyBorder="0" applyAlignment="0" applyProtection="0"/>
    <xf numFmtId="0" fontId="71" fillId="64" borderId="0" applyNumberFormat="0" applyBorder="0" applyAlignment="0" applyProtection="0"/>
    <xf numFmtId="0" fontId="33" fillId="0" borderId="98" applyNumberFormat="0" applyFill="0" applyAlignment="0" applyProtection="0"/>
    <xf numFmtId="0" fontId="29" fillId="14" borderId="98">
      <alignment horizontal="right" vertical="center"/>
    </xf>
    <xf numFmtId="0" fontId="29" fillId="14" borderId="98">
      <alignment horizontal="right" vertical="center"/>
    </xf>
    <xf numFmtId="0" fontId="33" fillId="0" borderId="98">
      <alignment horizontal="right" vertical="center"/>
    </xf>
    <xf numFmtId="0" fontId="73" fillId="9" borderId="98">
      <alignment horizontal="right" vertical="center"/>
    </xf>
    <xf numFmtId="0" fontId="33" fillId="16" borderId="98"/>
    <xf numFmtId="0" fontId="29" fillId="9" borderId="98">
      <alignment horizontal="right" vertical="center"/>
    </xf>
    <xf numFmtId="174" fontId="122" fillId="0" borderId="0" applyFont="0" applyFill="0" applyBorder="0" applyAlignment="0" applyProtection="0"/>
    <xf numFmtId="0" fontId="122" fillId="0" borderId="0"/>
    <xf numFmtId="0" fontId="4" fillId="0" borderId="0"/>
    <xf numFmtId="4" fontId="33" fillId="0" borderId="98" applyFill="0" applyBorder="0" applyProtection="0">
      <alignment horizontal="right" vertical="center"/>
    </xf>
    <xf numFmtId="0" fontId="122" fillId="65" borderId="0" applyNumberFormat="0" applyFont="0" applyBorder="0" applyAlignment="0" applyProtection="0"/>
    <xf numFmtId="9" fontId="122" fillId="0" borderId="0" applyFont="0" applyFill="0" applyBorder="0" applyAlignment="0" applyProtection="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174" fontId="85" fillId="0" borderId="0" applyFont="0" applyFill="0" applyBorder="0" applyAlignment="0" applyProtection="0"/>
    <xf numFmtId="0" fontId="85" fillId="0" borderId="0"/>
    <xf numFmtId="0" fontId="4" fillId="0" borderId="0"/>
    <xf numFmtId="0" fontId="4" fillId="0" borderId="0"/>
    <xf numFmtId="0" fontId="4" fillId="0" borderId="0"/>
    <xf numFmtId="0" fontId="4" fillId="0" borderId="0"/>
    <xf numFmtId="0" fontId="85" fillId="65" borderId="0" applyNumberFormat="0" applyFont="0" applyBorder="0" applyAlignment="0" applyProtection="0"/>
    <xf numFmtId="9" fontId="85" fillId="0" borderId="0" applyFont="0" applyFill="0" applyBorder="0" applyAlignment="0" applyProtection="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33" fillId="0" borderId="101">
      <alignment horizontal="left" vertical="center" wrapText="1" indent="2"/>
    </xf>
    <xf numFmtId="0" fontId="77" fillId="89" borderId="97" applyNumberFormat="0" applyFont="0" applyAlignment="0" applyProtection="0"/>
    <xf numFmtId="0" fontId="99" fillId="86" borderId="102" applyNumberFormat="0" applyAlignment="0" applyProtection="0"/>
    <xf numFmtId="0" fontId="95" fillId="73" borderId="95" applyNumberFormat="0" applyAlignment="0" applyProtection="0"/>
    <xf numFmtId="0" fontId="87" fillId="0" borderId="96" applyNumberFormat="0" applyFill="0" applyAlignment="0" applyProtection="0"/>
    <xf numFmtId="49" fontId="33" fillId="0" borderId="98" applyNumberFormat="0" applyFont="0" applyFill="0" applyBorder="0" applyProtection="0">
      <alignment horizontal="left" vertical="center" indent="2"/>
    </xf>
    <xf numFmtId="175" fontId="33" fillId="90" borderId="98" applyNumberFormat="0" applyFont="0" applyBorder="0" applyAlignment="0" applyProtection="0">
      <alignment horizontal="right" vertical="center"/>
    </xf>
    <xf numFmtId="4" fontId="29" fillId="14" borderId="100">
      <alignment horizontal="right" vertical="center"/>
    </xf>
    <xf numFmtId="0" fontId="33" fillId="16" borderId="98"/>
    <xf numFmtId="0" fontId="70" fillId="0" borderId="0" applyNumberFormat="0" applyFill="0" applyBorder="0" applyAlignment="0" applyProtection="0"/>
    <xf numFmtId="0" fontId="86" fillId="73" borderId="95" applyNumberFormat="0" applyAlignment="0" applyProtection="0"/>
    <xf numFmtId="0" fontId="83" fillId="86" borderId="95" applyNumberFormat="0" applyAlignment="0" applyProtection="0"/>
    <xf numFmtId="0" fontId="29" fillId="14" borderId="98">
      <alignment horizontal="right" vertical="center"/>
    </xf>
    <xf numFmtId="0" fontId="29" fillId="14" borderId="98">
      <alignment horizontal="right" vertical="center"/>
    </xf>
    <xf numFmtId="0" fontId="77" fillId="89" borderId="97" applyNumberFormat="0" applyFont="0" applyAlignment="0" applyProtection="0"/>
    <xf numFmtId="0" fontId="67" fillId="46" borderId="57" applyNumberFormat="0" applyAlignment="0" applyProtection="0"/>
    <xf numFmtId="0" fontId="68" fillId="46" borderId="56" applyNumberFormat="0" applyAlignment="0" applyProtection="0"/>
    <xf numFmtId="49" fontId="33" fillId="0" borderId="99" applyNumberFormat="0" applyFont="0" applyFill="0" applyBorder="0" applyProtection="0">
      <alignment horizontal="left" vertical="center" indent="5"/>
    </xf>
    <xf numFmtId="0" fontId="69" fillId="0" borderId="0" applyNumberFormat="0" applyFill="0" applyBorder="0" applyAlignment="0" applyProtection="0"/>
    <xf numFmtId="0" fontId="29" fillId="14" borderId="98">
      <alignment horizontal="right" vertical="center"/>
    </xf>
    <xf numFmtId="0" fontId="70" fillId="0" borderId="0" applyNumberFormat="0" applyFill="0" applyBorder="0" applyAlignment="0" applyProtection="0"/>
    <xf numFmtId="0" fontId="12" fillId="0" borderId="58" applyNumberFormat="0" applyFill="0" applyAlignment="0" applyProtection="0"/>
    <xf numFmtId="0" fontId="4" fillId="47" borderId="0" applyNumberFormat="0" applyBorder="0" applyAlignment="0" applyProtection="0"/>
    <xf numFmtId="0" fontId="4" fillId="48" borderId="0" applyNumberFormat="0" applyBorder="0" applyAlignment="0" applyProtection="0"/>
    <xf numFmtId="0" fontId="71"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1"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1" fillId="55" borderId="0" applyNumberFormat="0" applyBorder="0" applyAlignment="0" applyProtection="0"/>
    <xf numFmtId="0" fontId="80" fillId="86" borderId="102" applyNumberFormat="0" applyAlignment="0" applyProtection="0"/>
    <xf numFmtId="0" fontId="4" fillId="56" borderId="0" applyNumberFormat="0" applyBorder="0" applyAlignment="0" applyProtection="0"/>
    <xf numFmtId="0" fontId="4" fillId="57" borderId="0" applyNumberFormat="0" applyBorder="0" applyAlignment="0" applyProtection="0"/>
    <xf numFmtId="0" fontId="71" fillId="58" borderId="0" applyNumberFormat="0" applyBorder="0" applyAlignment="0" applyProtection="0"/>
    <xf numFmtId="4" fontId="33" fillId="16" borderId="98"/>
    <xf numFmtId="0" fontId="4" fillId="59" borderId="0" applyNumberFormat="0" applyBorder="0" applyAlignment="0" applyProtection="0"/>
    <xf numFmtId="0" fontId="4" fillId="60" borderId="0" applyNumberFormat="0" applyBorder="0" applyAlignment="0" applyProtection="0"/>
    <xf numFmtId="0" fontId="71"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1" fillId="64" borderId="0" applyNumberFormat="0" applyBorder="0" applyAlignment="0" applyProtection="0"/>
    <xf numFmtId="49" fontId="33" fillId="0" borderId="99" applyNumberFormat="0" applyFont="0" applyFill="0" applyBorder="0" applyProtection="0">
      <alignment horizontal="left" vertical="center" indent="5"/>
    </xf>
    <xf numFmtId="0" fontId="33" fillId="0" borderId="98" applyNumberFormat="0" applyFill="0" applyAlignment="0" applyProtection="0"/>
    <xf numFmtId="0" fontId="80" fillId="86" borderId="102" applyNumberFormat="0" applyAlignment="0" applyProtection="0"/>
    <xf numFmtId="0" fontId="67" fillId="46" borderId="57" applyNumberFormat="0" applyAlignment="0" applyProtection="0"/>
    <xf numFmtId="0" fontId="95" fillId="73" borderId="95" applyNumberFormat="0" applyAlignment="0" applyProtection="0"/>
    <xf numFmtId="0" fontId="12" fillId="0" borderId="58" applyNumberFormat="0" applyFill="0" applyAlignment="0" applyProtection="0"/>
    <xf numFmtId="0" fontId="67" fillId="46" borderId="57" applyNumberFormat="0" applyAlignment="0" applyProtection="0"/>
    <xf numFmtId="0" fontId="83" fillId="86" borderId="95" applyNumberFormat="0" applyAlignment="0" applyProtection="0"/>
    <xf numFmtId="4" fontId="29" fillId="14" borderId="100">
      <alignment horizontal="right" vertical="center"/>
    </xf>
    <xf numFmtId="49" fontId="33" fillId="0" borderId="99" applyNumberFormat="0" applyFont="0" applyFill="0" applyBorder="0" applyProtection="0">
      <alignment horizontal="left" vertical="center" indent="5"/>
    </xf>
    <xf numFmtId="0" fontId="4" fillId="60" borderId="0" applyNumberFormat="0" applyBorder="0" applyAlignment="0" applyProtection="0"/>
    <xf numFmtId="49" fontId="33" fillId="0" borderId="99" applyNumberFormat="0" applyFont="0" applyFill="0" applyBorder="0" applyProtection="0">
      <alignment horizontal="left" vertical="center" indent="5"/>
    </xf>
    <xf numFmtId="4" fontId="33" fillId="16" borderId="98"/>
    <xf numFmtId="4" fontId="29" fillId="14" borderId="98">
      <alignment horizontal="right" vertical="center"/>
    </xf>
    <xf numFmtId="4" fontId="29" fillId="14" borderId="98">
      <alignment horizontal="right" vertical="center"/>
    </xf>
    <xf numFmtId="4" fontId="33" fillId="0" borderId="98" applyFill="0" applyBorder="0" applyProtection="0">
      <alignment horizontal="right" vertical="center"/>
    </xf>
    <xf numFmtId="0" fontId="29" fillId="9" borderId="98">
      <alignment horizontal="right" vertical="center"/>
    </xf>
    <xf numFmtId="0" fontId="29" fillId="14" borderId="98">
      <alignment horizontal="right" vertical="center"/>
    </xf>
    <xf numFmtId="0" fontId="71" fillId="58" borderId="0" applyNumberFormat="0" applyBorder="0" applyAlignment="0" applyProtection="0"/>
    <xf numFmtId="0" fontId="33" fillId="9" borderId="99">
      <alignment horizontal="left" vertical="center"/>
    </xf>
    <xf numFmtId="0" fontId="33" fillId="0" borderId="98" applyNumberFormat="0" applyFill="0" applyAlignment="0" applyProtection="0"/>
    <xf numFmtId="0" fontId="86" fillId="73" borderId="95" applyNumberFormat="0" applyAlignment="0" applyProtection="0"/>
    <xf numFmtId="0" fontId="71" fillId="64" borderId="0" applyNumberFormat="0" applyBorder="0" applyAlignment="0" applyProtection="0"/>
    <xf numFmtId="0" fontId="83" fillId="86" borderId="95" applyNumberFormat="0" applyAlignment="0" applyProtection="0"/>
    <xf numFmtId="0" fontId="102" fillId="0" borderId="96" applyNumberFormat="0" applyFill="0" applyAlignment="0" applyProtection="0"/>
    <xf numFmtId="0" fontId="87" fillId="0" borderId="96" applyNumberFormat="0" applyFill="0" applyAlignment="0" applyProtection="0"/>
    <xf numFmtId="0" fontId="83" fillId="86" borderId="95" applyNumberFormat="0" applyAlignment="0" applyProtection="0"/>
    <xf numFmtId="0" fontId="95" fillId="73" borderId="95" applyNumberFormat="0" applyAlignment="0" applyProtection="0"/>
    <xf numFmtId="0" fontId="83" fillId="86" borderId="95" applyNumberFormat="0" applyAlignment="0" applyProtection="0"/>
    <xf numFmtId="4" fontId="29" fillId="14" borderId="98">
      <alignment horizontal="right" vertical="center"/>
    </xf>
    <xf numFmtId="0" fontId="77" fillId="89" borderId="97" applyNumberFormat="0" applyFont="0" applyAlignment="0" applyProtection="0"/>
    <xf numFmtId="0" fontId="33" fillId="0" borderId="98">
      <alignment horizontal="right" vertical="center"/>
    </xf>
    <xf numFmtId="0" fontId="33" fillId="9" borderId="99">
      <alignment horizontal="left" vertical="center"/>
    </xf>
    <xf numFmtId="0" fontId="33" fillId="14" borderId="101">
      <alignment horizontal="left" vertical="center" wrapText="1" indent="2"/>
    </xf>
    <xf numFmtId="0" fontId="4" fillId="47" borderId="0" applyNumberFormat="0" applyBorder="0" applyAlignment="0" applyProtection="0"/>
    <xf numFmtId="0" fontId="33" fillId="16" borderId="98"/>
    <xf numFmtId="4" fontId="73" fillId="9" borderId="98">
      <alignment horizontal="right" vertical="center"/>
    </xf>
    <xf numFmtId="4" fontId="29" fillId="14" borderId="99">
      <alignment horizontal="right" vertical="center"/>
    </xf>
    <xf numFmtId="4" fontId="29" fillId="14" borderId="100">
      <alignment horizontal="right" vertical="center"/>
    </xf>
    <xf numFmtId="0" fontId="95" fillId="73" borderId="95" applyNumberFormat="0" applyAlignment="0" applyProtection="0"/>
    <xf numFmtId="4" fontId="29" fillId="14" borderId="98">
      <alignment horizontal="right" vertical="center"/>
    </xf>
    <xf numFmtId="0" fontId="4" fillId="57" borderId="0" applyNumberFormat="0" applyBorder="0" applyAlignment="0" applyProtection="0"/>
    <xf numFmtId="0" fontId="33" fillId="0" borderId="101">
      <alignment horizontal="left" vertical="center" wrapText="1" indent="2"/>
    </xf>
    <xf numFmtId="49" fontId="33" fillId="0" borderId="98" applyNumberFormat="0" applyFont="0" applyFill="0" applyBorder="0" applyProtection="0">
      <alignment horizontal="left" vertical="center" indent="2"/>
    </xf>
    <xf numFmtId="0" fontId="29" fillId="9" borderId="98">
      <alignment horizontal="right" vertical="center"/>
    </xf>
    <xf numFmtId="175" fontId="33" fillId="90" borderId="98" applyNumberFormat="0" applyFont="0" applyBorder="0" applyAlignment="0" applyProtection="0">
      <alignment horizontal="right" vertical="center"/>
    </xf>
    <xf numFmtId="0" fontId="83" fillId="86" borderId="95" applyNumberFormat="0" applyAlignment="0" applyProtection="0"/>
    <xf numFmtId="0" fontId="82" fillId="86" borderId="95" applyNumberFormat="0" applyAlignment="0" applyProtection="0"/>
    <xf numFmtId="4" fontId="33" fillId="16" borderId="98"/>
    <xf numFmtId="0" fontId="12" fillId="0" borderId="58" applyNumberFormat="0" applyFill="0" applyAlignment="0" applyProtection="0"/>
    <xf numFmtId="0" fontId="70" fillId="0" borderId="0" applyNumberFormat="0" applyFill="0" applyBorder="0" applyAlignment="0" applyProtection="0"/>
    <xf numFmtId="0" fontId="68" fillId="46" borderId="56" applyNumberFormat="0" applyAlignment="0" applyProtection="0"/>
    <xf numFmtId="0" fontId="67" fillId="46" borderId="57" applyNumberFormat="0" applyAlignment="0" applyProtection="0"/>
    <xf numFmtId="0" fontId="33" fillId="0" borderId="101">
      <alignment horizontal="left" vertical="center" wrapText="1" indent="2"/>
    </xf>
    <xf numFmtId="0" fontId="87" fillId="0" borderId="96" applyNumberFormat="0" applyFill="0" applyAlignment="0" applyProtection="0"/>
    <xf numFmtId="0" fontId="87" fillId="0" borderId="96" applyNumberFormat="0" applyFill="0" applyAlignment="0" applyProtection="0"/>
    <xf numFmtId="0" fontId="77" fillId="89" borderId="97" applyNumberFormat="0" applyFont="0" applyAlignment="0" applyProtection="0"/>
    <xf numFmtId="0" fontId="34" fillId="89" borderId="97" applyNumberFormat="0" applyFont="0" applyAlignment="0" applyProtection="0"/>
    <xf numFmtId="0" fontId="99" fillId="86" borderId="102" applyNumberFormat="0" applyAlignment="0" applyProtection="0"/>
    <xf numFmtId="49" fontId="33" fillId="0" borderId="99" applyNumberFormat="0" applyFont="0" applyFill="0" applyBorder="0" applyProtection="0">
      <alignment horizontal="left" vertical="center" indent="5"/>
    </xf>
    <xf numFmtId="4" fontId="29" fillId="9" borderId="98">
      <alignment horizontal="right" vertical="center"/>
    </xf>
    <xf numFmtId="0" fontId="102" fillId="0" borderId="96" applyNumberFormat="0" applyFill="0" applyAlignment="0" applyProtection="0"/>
    <xf numFmtId="0" fontId="33" fillId="0" borderId="101">
      <alignment horizontal="left" vertical="center" wrapText="1" indent="2"/>
    </xf>
    <xf numFmtId="0" fontId="102" fillId="0" borderId="96" applyNumberFormat="0" applyFill="0" applyAlignment="0" applyProtection="0"/>
    <xf numFmtId="0" fontId="33" fillId="14" borderId="101">
      <alignment horizontal="left" vertical="center" wrapText="1" indent="2"/>
    </xf>
    <xf numFmtId="0" fontId="95" fillId="73" borderId="95" applyNumberFormat="0" applyAlignment="0" applyProtection="0"/>
    <xf numFmtId="4" fontId="33" fillId="0" borderId="98">
      <alignment horizontal="right" vertical="center"/>
    </xf>
    <xf numFmtId="0" fontId="34" fillId="89" borderId="97" applyNumberFormat="0" applyFont="0" applyAlignment="0" applyProtection="0"/>
    <xf numFmtId="0" fontId="82" fillId="86" borderId="95" applyNumberFormat="0" applyAlignment="0" applyProtection="0"/>
    <xf numFmtId="0" fontId="33" fillId="16" borderId="98"/>
    <xf numFmtId="0" fontId="4" fillId="47" borderId="0" applyNumberFormat="0" applyBorder="0" applyAlignment="0" applyProtection="0"/>
    <xf numFmtId="0" fontId="33" fillId="14" borderId="101">
      <alignment horizontal="left" vertical="center" wrapText="1" indent="2"/>
    </xf>
    <xf numFmtId="0" fontId="80" fillId="86" borderId="102" applyNumberFormat="0" applyAlignment="0" applyProtection="0"/>
    <xf numFmtId="49" fontId="33" fillId="0" borderId="98" applyNumberFormat="0" applyFont="0" applyFill="0" applyBorder="0" applyProtection="0">
      <alignment horizontal="left" vertical="center" indent="2"/>
    </xf>
    <xf numFmtId="0" fontId="29" fillId="14" borderId="98">
      <alignment horizontal="right" vertical="center"/>
    </xf>
    <xf numFmtId="0" fontId="33" fillId="14" borderId="101">
      <alignment horizontal="left" vertical="center" wrapText="1" indent="2"/>
    </xf>
    <xf numFmtId="4" fontId="29" fillId="14" borderId="100">
      <alignment horizontal="right" vertical="center"/>
    </xf>
    <xf numFmtId="0" fontId="4" fillId="47" borderId="0" applyNumberFormat="0" applyBorder="0" applyAlignment="0" applyProtection="0"/>
    <xf numFmtId="0" fontId="95" fillId="73" borderId="95" applyNumberFormat="0" applyAlignment="0" applyProtection="0"/>
    <xf numFmtId="4" fontId="29" fillId="9" borderId="98">
      <alignment horizontal="right" vertical="center"/>
    </xf>
    <xf numFmtId="0" fontId="86" fillId="73" borderId="95" applyNumberFormat="0" applyAlignment="0" applyProtection="0"/>
    <xf numFmtId="0" fontId="33" fillId="16" borderId="98"/>
    <xf numFmtId="0" fontId="73" fillId="9" borderId="98">
      <alignment horizontal="right" vertical="center"/>
    </xf>
    <xf numFmtId="0" fontId="29" fillId="14" borderId="98">
      <alignment horizontal="right" vertical="center"/>
    </xf>
    <xf numFmtId="0" fontId="33" fillId="14" borderId="101">
      <alignment horizontal="left" vertical="center" wrapText="1" indent="2"/>
    </xf>
    <xf numFmtId="4" fontId="29" fillId="14" borderId="99">
      <alignment horizontal="right" vertical="center"/>
    </xf>
    <xf numFmtId="0" fontId="102" fillId="0" borderId="96" applyNumberFormat="0" applyFill="0" applyAlignment="0" applyProtection="0"/>
    <xf numFmtId="0" fontId="33" fillId="0" borderId="101">
      <alignment horizontal="left" vertical="center" wrapText="1" indent="2"/>
    </xf>
    <xf numFmtId="4" fontId="33" fillId="0" borderId="98" applyFill="0" applyBorder="0" applyProtection="0">
      <alignment horizontal="right" vertical="center"/>
    </xf>
    <xf numFmtId="0" fontId="83" fillId="86" borderId="95" applyNumberFormat="0" applyAlignment="0" applyProtection="0"/>
    <xf numFmtId="0" fontId="73" fillId="9" borderId="98">
      <alignment horizontal="right" vertical="center"/>
    </xf>
    <xf numFmtId="4" fontId="29" fillId="14" borderId="98">
      <alignment horizontal="right" vertical="center"/>
    </xf>
    <xf numFmtId="0" fontId="95" fillId="73" borderId="95" applyNumberFormat="0" applyAlignment="0" applyProtection="0"/>
    <xf numFmtId="4" fontId="73" fillId="9" borderId="98">
      <alignment horizontal="right" vertical="center"/>
    </xf>
    <xf numFmtId="0" fontId="33" fillId="9" borderId="99">
      <alignment horizontal="left" vertical="center"/>
    </xf>
    <xf numFmtId="0" fontId="77" fillId="89" borderId="97" applyNumberFormat="0" applyFont="0" applyAlignment="0" applyProtection="0"/>
    <xf numFmtId="0" fontId="99" fillId="86" borderId="102" applyNumberFormat="0" applyAlignment="0" applyProtection="0"/>
    <xf numFmtId="0" fontId="70" fillId="0" borderId="0" applyNumberFormat="0" applyFill="0" applyBorder="0" applyAlignment="0" applyProtection="0"/>
    <xf numFmtId="0" fontId="102" fillId="0" borderId="96" applyNumberFormat="0" applyFill="0" applyAlignment="0" applyProtection="0"/>
    <xf numFmtId="0" fontId="4" fillId="47" borderId="0" applyNumberFormat="0" applyBorder="0" applyAlignment="0" applyProtection="0"/>
    <xf numFmtId="0" fontId="71" fillId="52" borderId="0" applyNumberFormat="0" applyBorder="0" applyAlignment="0" applyProtection="0"/>
    <xf numFmtId="0" fontId="82" fillId="86" borderId="95" applyNumberFormat="0" applyAlignment="0" applyProtection="0"/>
    <xf numFmtId="0" fontId="29" fillId="9" borderId="98">
      <alignment horizontal="right" vertical="center"/>
    </xf>
    <xf numFmtId="0" fontId="95" fillId="73" borderId="95" applyNumberFormat="0" applyAlignment="0" applyProtection="0"/>
    <xf numFmtId="0" fontId="33" fillId="0" borderId="101">
      <alignment horizontal="left" vertical="center" wrapText="1" indent="2"/>
    </xf>
    <xf numFmtId="0" fontId="29" fillId="14" borderId="100">
      <alignment horizontal="right" vertical="center"/>
    </xf>
    <xf numFmtId="0" fontId="77" fillId="89" borderId="97" applyNumberFormat="0" applyFont="0" applyAlignment="0" applyProtection="0"/>
    <xf numFmtId="0" fontId="71" fillId="64" borderId="0" applyNumberFormat="0" applyBorder="0" applyAlignment="0" applyProtection="0"/>
    <xf numFmtId="49" fontId="31" fillId="0" borderId="98" applyNumberFormat="0" applyFill="0" applyBorder="0" applyProtection="0">
      <alignment horizontal="left" vertical="center"/>
    </xf>
    <xf numFmtId="0" fontId="34" fillId="89" borderId="97" applyNumberFormat="0" applyFont="0" applyAlignment="0" applyProtection="0"/>
    <xf numFmtId="0" fontId="71" fillId="61" borderId="0" applyNumberFormat="0" applyBorder="0" applyAlignment="0" applyProtection="0"/>
    <xf numFmtId="0" fontId="29" fillId="9" borderId="98">
      <alignment horizontal="right" vertical="center"/>
    </xf>
    <xf numFmtId="4" fontId="29" fillId="9" borderId="98">
      <alignment horizontal="right" vertical="center"/>
    </xf>
    <xf numFmtId="0" fontId="73" fillId="9" borderId="98">
      <alignment horizontal="right" vertical="center"/>
    </xf>
    <xf numFmtId="4" fontId="73" fillId="9" borderId="98">
      <alignment horizontal="right" vertical="center"/>
    </xf>
    <xf numFmtId="0" fontId="29" fillId="14" borderId="98">
      <alignment horizontal="right" vertical="center"/>
    </xf>
    <xf numFmtId="4" fontId="29" fillId="14" borderId="98">
      <alignment horizontal="right" vertical="center"/>
    </xf>
    <xf numFmtId="0" fontId="29" fillId="14" borderId="98">
      <alignment horizontal="right" vertical="center"/>
    </xf>
    <xf numFmtId="4" fontId="29" fillId="14" borderId="98">
      <alignment horizontal="right" vertical="center"/>
    </xf>
    <xf numFmtId="0" fontId="29" fillId="14" borderId="99">
      <alignment horizontal="right" vertical="center"/>
    </xf>
    <xf numFmtId="4" fontId="29" fillId="14" borderId="99">
      <alignment horizontal="right" vertical="center"/>
    </xf>
    <xf numFmtId="0" fontId="29" fillId="14" borderId="100">
      <alignment horizontal="right" vertical="center"/>
    </xf>
    <xf numFmtId="4" fontId="29" fillId="14" borderId="100">
      <alignment horizontal="right" vertical="center"/>
    </xf>
    <xf numFmtId="0" fontId="83" fillId="86" borderId="95" applyNumberFormat="0" applyAlignment="0" applyProtection="0"/>
    <xf numFmtId="0" fontId="33" fillId="14" borderId="101">
      <alignment horizontal="left" vertical="center" wrapText="1" indent="2"/>
    </xf>
    <xf numFmtId="0" fontId="33" fillId="0" borderId="101">
      <alignment horizontal="left" vertical="center" wrapText="1" indent="2"/>
    </xf>
    <xf numFmtId="0" fontId="33" fillId="9" borderId="99">
      <alignment horizontal="left" vertical="center"/>
    </xf>
    <xf numFmtId="4" fontId="33" fillId="0" borderId="98" applyFill="0" applyBorder="0" applyProtection="0">
      <alignment horizontal="right" vertical="center"/>
    </xf>
    <xf numFmtId="0" fontId="95" fillId="73" borderId="95" applyNumberFormat="0" applyAlignment="0" applyProtection="0"/>
    <xf numFmtId="0" fontId="33" fillId="0" borderId="98">
      <alignment horizontal="right" vertical="center"/>
    </xf>
    <xf numFmtId="4" fontId="33" fillId="0" borderId="98">
      <alignment horizontal="right" vertical="center"/>
    </xf>
    <xf numFmtId="49" fontId="33" fillId="0" borderId="98" applyNumberFormat="0" applyFont="0" applyFill="0" applyBorder="0" applyProtection="0">
      <alignment horizontal="left" vertical="center" indent="2"/>
    </xf>
    <xf numFmtId="0" fontId="33" fillId="0" borderId="98" applyNumberFormat="0" applyFill="0" applyAlignment="0" applyProtection="0"/>
    <xf numFmtId="0" fontId="99" fillId="86" borderId="102" applyNumberFormat="0" applyAlignment="0" applyProtection="0"/>
    <xf numFmtId="175" fontId="33" fillId="90" borderId="98" applyNumberFormat="0" applyFont="0" applyBorder="0" applyAlignment="0" applyProtection="0">
      <alignment horizontal="right" vertical="center"/>
    </xf>
    <xf numFmtId="0" fontId="33" fillId="16" borderId="98"/>
    <xf numFmtId="4" fontId="33" fillId="16" borderId="98"/>
    <xf numFmtId="0" fontId="102" fillId="0" borderId="96" applyNumberFormat="0" applyFill="0" applyAlignment="0" applyProtection="0"/>
    <xf numFmtId="0" fontId="80" fillId="86" borderId="102" applyNumberFormat="0" applyAlignment="0" applyProtection="0"/>
    <xf numFmtId="0" fontId="4" fillId="50" borderId="0" applyNumberFormat="0" applyBorder="0" applyAlignment="0" applyProtection="0"/>
    <xf numFmtId="0" fontId="4" fillId="62" borderId="0" applyNumberFormat="0" applyBorder="0" applyAlignment="0" applyProtection="0"/>
    <xf numFmtId="0" fontId="29" fillId="14" borderId="99">
      <alignment horizontal="right" vertical="center"/>
    </xf>
    <xf numFmtId="0" fontId="102" fillId="0" borderId="96" applyNumberFormat="0" applyFill="0" applyAlignment="0" applyProtection="0"/>
    <xf numFmtId="0" fontId="68" fillId="46" borderId="56" applyNumberFormat="0" applyAlignment="0" applyProtection="0"/>
    <xf numFmtId="0" fontId="77" fillId="89" borderId="97" applyNumberFormat="0" applyFont="0" applyAlignment="0" applyProtection="0"/>
    <xf numFmtId="4" fontId="33" fillId="0" borderId="98" applyFill="0" applyBorder="0" applyProtection="0">
      <alignment horizontal="right" vertical="center"/>
    </xf>
    <xf numFmtId="0" fontId="4" fillId="62" borderId="0" applyNumberFormat="0" applyBorder="0" applyAlignment="0" applyProtection="0"/>
    <xf numFmtId="0" fontId="4" fillId="48" borderId="0" applyNumberFormat="0" applyBorder="0" applyAlignment="0" applyProtection="0"/>
    <xf numFmtId="4" fontId="29" fillId="14" borderId="100">
      <alignment horizontal="right" vertical="center"/>
    </xf>
    <xf numFmtId="0" fontId="4" fillId="51" borderId="0" applyNumberFormat="0" applyBorder="0" applyAlignment="0" applyProtection="0"/>
    <xf numFmtId="0" fontId="29" fillId="14" borderId="98">
      <alignment horizontal="right" vertical="center"/>
    </xf>
    <xf numFmtId="0" fontId="99" fillId="86" borderId="102" applyNumberFormat="0" applyAlignment="0" applyProtection="0"/>
    <xf numFmtId="0" fontId="4" fillId="50" borderId="0" applyNumberFormat="0" applyBorder="0" applyAlignment="0" applyProtection="0"/>
    <xf numFmtId="0" fontId="82" fillId="86" borderId="95" applyNumberFormat="0" applyAlignment="0" applyProtection="0"/>
    <xf numFmtId="0" fontId="102" fillId="0" borderId="96" applyNumberFormat="0" applyFill="0" applyAlignment="0" applyProtection="0"/>
    <xf numFmtId="4" fontId="29" fillId="14" borderId="98">
      <alignment horizontal="right" vertical="center"/>
    </xf>
    <xf numFmtId="0" fontId="71" fillId="55" borderId="0" applyNumberFormat="0" applyBorder="0" applyAlignment="0" applyProtection="0"/>
    <xf numFmtId="0" fontId="33" fillId="0" borderId="98" applyNumberFormat="0" applyFill="0" applyAlignment="0" applyProtection="0"/>
    <xf numFmtId="0" fontId="4" fillId="56" borderId="0" applyNumberFormat="0" applyBorder="0" applyAlignment="0" applyProtection="0"/>
    <xf numFmtId="0" fontId="102" fillId="0" borderId="96" applyNumberFormat="0" applyFill="0" applyAlignment="0" applyProtection="0"/>
    <xf numFmtId="4" fontId="33" fillId="0" borderId="98">
      <alignment horizontal="right" vertical="center"/>
    </xf>
    <xf numFmtId="4" fontId="29" fillId="14" borderId="100">
      <alignment horizontal="right" vertical="center"/>
    </xf>
    <xf numFmtId="0" fontId="73" fillId="9" borderId="98">
      <alignment horizontal="right" vertical="center"/>
    </xf>
    <xf numFmtId="0" fontId="34" fillId="89" borderId="97" applyNumberFormat="0" applyFont="0" applyAlignment="0" applyProtection="0"/>
    <xf numFmtId="0" fontId="4" fillId="59" borderId="0" applyNumberFormat="0" applyBorder="0" applyAlignment="0" applyProtection="0"/>
    <xf numFmtId="0" fontId="95" fillId="73" borderId="95" applyNumberFormat="0" applyAlignment="0" applyProtection="0"/>
    <xf numFmtId="4" fontId="73" fillId="9" borderId="98">
      <alignment horizontal="right" vertical="center"/>
    </xf>
    <xf numFmtId="0" fontId="33" fillId="0" borderId="101">
      <alignment horizontal="left" vertical="center" wrapText="1" indent="2"/>
    </xf>
    <xf numFmtId="0" fontId="99" fillId="86" borderId="102" applyNumberFormat="0" applyAlignment="0" applyProtection="0"/>
    <xf numFmtId="0" fontId="77" fillId="89" borderId="97" applyNumberFormat="0" applyFont="0" applyAlignment="0" applyProtection="0"/>
    <xf numFmtId="0" fontId="86" fillId="73" borderId="95" applyNumberFormat="0" applyAlignment="0" applyProtection="0"/>
    <xf numFmtId="49" fontId="31" fillId="0" borderId="98" applyNumberFormat="0" applyFill="0" applyBorder="0" applyProtection="0">
      <alignment horizontal="left" vertical="center"/>
    </xf>
    <xf numFmtId="4" fontId="29" fillId="9" borderId="98">
      <alignment horizontal="right" vertical="center"/>
    </xf>
    <xf numFmtId="0" fontId="102" fillId="0" borderId="96" applyNumberFormat="0" applyFill="0" applyAlignment="0" applyProtection="0"/>
    <xf numFmtId="0" fontId="4" fillId="53" borderId="0" applyNumberFormat="0" applyBorder="0" applyAlignment="0" applyProtection="0"/>
    <xf numFmtId="0" fontId="99" fillId="86" borderId="102" applyNumberFormat="0" applyAlignment="0" applyProtection="0"/>
    <xf numFmtId="0" fontId="95" fillId="73" borderId="95" applyNumberFormat="0" applyAlignment="0" applyProtection="0"/>
    <xf numFmtId="0" fontId="4" fillId="51" borderId="0" applyNumberFormat="0" applyBorder="0" applyAlignment="0" applyProtection="0"/>
    <xf numFmtId="0" fontId="71" fillId="61" borderId="0" applyNumberFormat="0" applyBorder="0" applyAlignment="0" applyProtection="0"/>
    <xf numFmtId="0" fontId="4" fillId="47" borderId="0" applyNumberFormat="0" applyBorder="0" applyAlignment="0" applyProtection="0"/>
    <xf numFmtId="49" fontId="31" fillId="0" borderId="98" applyNumberFormat="0" applyFill="0" applyBorder="0" applyProtection="0">
      <alignment horizontal="left" vertical="center"/>
    </xf>
    <xf numFmtId="0" fontId="102" fillId="0" borderId="96" applyNumberFormat="0" applyFill="0" applyAlignment="0" applyProtection="0"/>
    <xf numFmtId="0" fontId="71" fillId="52" borderId="0" applyNumberFormat="0" applyBorder="0" applyAlignment="0" applyProtection="0"/>
    <xf numFmtId="49" fontId="33" fillId="0" borderId="98" applyNumberFormat="0" applyFont="0" applyFill="0" applyBorder="0" applyProtection="0">
      <alignment horizontal="left" vertical="center" indent="2"/>
    </xf>
    <xf numFmtId="49" fontId="33" fillId="0" borderId="99" applyNumberFormat="0" applyFont="0" applyFill="0" applyBorder="0" applyProtection="0">
      <alignment horizontal="left" vertical="center" indent="5"/>
    </xf>
    <xf numFmtId="0" fontId="95" fillId="73" borderId="95" applyNumberFormat="0" applyAlignment="0" applyProtection="0"/>
    <xf numFmtId="0" fontId="33" fillId="9" borderId="99">
      <alignment horizontal="left" vertical="center"/>
    </xf>
    <xf numFmtId="0" fontId="83" fillId="86" borderId="95" applyNumberFormat="0" applyAlignment="0" applyProtection="0"/>
    <xf numFmtId="0" fontId="102" fillId="0" borderId="96" applyNumberFormat="0" applyFill="0" applyAlignment="0" applyProtection="0"/>
    <xf numFmtId="4" fontId="29" fillId="14" borderId="99">
      <alignment horizontal="right" vertical="center"/>
    </xf>
    <xf numFmtId="0" fontId="34" fillId="89" borderId="97" applyNumberFormat="0" applyFont="0" applyAlignment="0" applyProtection="0"/>
    <xf numFmtId="4" fontId="33" fillId="0" borderId="98" applyFill="0" applyBorder="0" applyProtection="0">
      <alignment horizontal="right" vertical="center"/>
    </xf>
    <xf numFmtId="49" fontId="31" fillId="0" borderId="98" applyNumberFormat="0" applyFill="0" applyBorder="0" applyProtection="0">
      <alignment horizontal="left" vertical="center"/>
    </xf>
    <xf numFmtId="4" fontId="29" fillId="14" borderId="100">
      <alignment horizontal="right" vertical="center"/>
    </xf>
    <xf numFmtId="0" fontId="71" fillId="64" borderId="0" applyNumberFormat="0" applyBorder="0" applyAlignment="0" applyProtection="0"/>
    <xf numFmtId="0" fontId="102" fillId="0" borderId="96" applyNumberFormat="0" applyFill="0" applyAlignment="0" applyProtection="0"/>
    <xf numFmtId="0" fontId="86" fillId="73" borderId="95" applyNumberFormat="0" applyAlignment="0" applyProtection="0"/>
    <xf numFmtId="0" fontId="87" fillId="0" borderId="96" applyNumberFormat="0" applyFill="0" applyAlignment="0" applyProtection="0"/>
    <xf numFmtId="0" fontId="77" fillId="89" borderId="97" applyNumberFormat="0" applyFont="0" applyAlignment="0" applyProtection="0"/>
    <xf numFmtId="0" fontId="102" fillId="0" borderId="96" applyNumberFormat="0" applyFill="0" applyAlignment="0" applyProtection="0"/>
    <xf numFmtId="0" fontId="71" fillId="55" borderId="0" applyNumberFormat="0" applyBorder="0" applyAlignment="0" applyProtection="0"/>
    <xf numFmtId="0" fontId="77" fillId="89" borderId="97" applyNumberFormat="0" applyFont="0" applyAlignment="0" applyProtection="0"/>
    <xf numFmtId="0" fontId="33" fillId="0" borderId="98" applyNumberFormat="0" applyFill="0" applyAlignment="0" applyProtection="0"/>
    <xf numFmtId="49" fontId="33" fillId="0" borderId="99" applyNumberFormat="0" applyFont="0" applyFill="0" applyBorder="0" applyProtection="0">
      <alignment horizontal="left" vertical="center" indent="5"/>
    </xf>
    <xf numFmtId="0" fontId="33" fillId="0" borderId="98" applyNumberFormat="0" applyFill="0" applyAlignment="0" applyProtection="0"/>
    <xf numFmtId="4" fontId="33" fillId="0" borderId="98">
      <alignment horizontal="right" vertical="center"/>
    </xf>
    <xf numFmtId="4" fontId="33" fillId="0" borderId="98">
      <alignment horizontal="right" vertical="center"/>
    </xf>
    <xf numFmtId="0" fontId="29" fillId="14" borderId="98">
      <alignment horizontal="right" vertical="center"/>
    </xf>
    <xf numFmtId="0" fontId="33" fillId="14" borderId="101">
      <alignment horizontal="left" vertical="center" wrapText="1" indent="2"/>
    </xf>
    <xf numFmtId="0" fontId="95" fillId="73" borderId="95" applyNumberFormat="0" applyAlignment="0" applyProtection="0"/>
    <xf numFmtId="0" fontId="33" fillId="0" borderId="98">
      <alignment horizontal="right" vertical="center"/>
    </xf>
    <xf numFmtId="0" fontId="80" fillId="86" borderId="102" applyNumberFormat="0" applyAlignment="0" applyProtection="0"/>
    <xf numFmtId="0" fontId="82" fillId="86" borderId="95" applyNumberFormat="0" applyAlignment="0" applyProtection="0"/>
    <xf numFmtId="0" fontId="87" fillId="0" borderId="96" applyNumberFormat="0" applyFill="0" applyAlignment="0" applyProtection="0"/>
    <xf numFmtId="175" fontId="33" fillId="90" borderId="98" applyNumberFormat="0" applyFont="0" applyBorder="0" applyAlignment="0" applyProtection="0">
      <alignment horizontal="right" vertical="center"/>
    </xf>
    <xf numFmtId="0" fontId="67" fillId="46" borderId="57" applyNumberFormat="0" applyAlignment="0" applyProtection="0"/>
    <xf numFmtId="0" fontId="29" fillId="14" borderId="100">
      <alignment horizontal="right" vertical="center"/>
    </xf>
    <xf numFmtId="0" fontId="83" fillId="86" borderId="95" applyNumberFormat="0" applyAlignment="0" applyProtection="0"/>
    <xf numFmtId="0" fontId="82" fillId="86" borderId="95" applyNumberFormat="0" applyAlignment="0" applyProtection="0"/>
    <xf numFmtId="0" fontId="102" fillId="0" borderId="96" applyNumberFormat="0" applyFill="0" applyAlignment="0" applyProtection="0"/>
    <xf numFmtId="0" fontId="102" fillId="0" borderId="96" applyNumberFormat="0" applyFill="0" applyAlignment="0" applyProtection="0"/>
    <xf numFmtId="0" fontId="34" fillId="89" borderId="97" applyNumberFormat="0" applyFont="0" applyAlignment="0" applyProtection="0"/>
    <xf numFmtId="0" fontId="71" fillId="61" borderId="0" applyNumberFormat="0" applyBorder="0" applyAlignment="0" applyProtection="0"/>
    <xf numFmtId="0" fontId="29" fillId="14" borderId="100">
      <alignment horizontal="right" vertical="center"/>
    </xf>
    <xf numFmtId="0" fontId="4" fillId="59" borderId="0" applyNumberFormat="0" applyBorder="0" applyAlignment="0" applyProtection="0"/>
    <xf numFmtId="0" fontId="29" fillId="14" borderId="99">
      <alignment horizontal="right" vertical="center"/>
    </xf>
    <xf numFmtId="4" fontId="29" fillId="9" borderId="98">
      <alignment horizontal="right" vertical="center"/>
    </xf>
    <xf numFmtId="4" fontId="29" fillId="14" borderId="98">
      <alignment horizontal="right" vertical="center"/>
    </xf>
    <xf numFmtId="0" fontId="69" fillId="0" borderId="0" applyNumberFormat="0" applyFill="0" applyBorder="0" applyAlignment="0" applyProtection="0"/>
    <xf numFmtId="4" fontId="29" fillId="14" borderId="98">
      <alignment horizontal="right" vertical="center"/>
    </xf>
    <xf numFmtId="0" fontId="86" fillId="73" borderId="95" applyNumberFormat="0" applyAlignment="0" applyProtection="0"/>
    <xf numFmtId="0" fontId="29" fillId="14" borderId="98">
      <alignment horizontal="right" vertical="center"/>
    </xf>
    <xf numFmtId="4" fontId="29" fillId="14" borderId="98">
      <alignment horizontal="right" vertical="center"/>
    </xf>
    <xf numFmtId="0" fontId="99" fillId="86" borderId="102" applyNumberFormat="0" applyAlignment="0" applyProtection="0"/>
    <xf numFmtId="4" fontId="29" fillId="14" borderId="98">
      <alignment horizontal="right" vertical="center"/>
    </xf>
    <xf numFmtId="0" fontId="33" fillId="0" borderId="98">
      <alignment horizontal="right" vertical="center"/>
    </xf>
    <xf numFmtId="0" fontId="4" fillId="48" borderId="0" applyNumberFormat="0" applyBorder="0" applyAlignment="0" applyProtection="0"/>
    <xf numFmtId="0" fontId="71" fillId="49" borderId="0" applyNumberFormat="0" applyBorder="0" applyAlignment="0" applyProtection="0"/>
    <xf numFmtId="0" fontId="69" fillId="0" borderId="0" applyNumberFormat="0" applyFill="0" applyBorder="0" applyAlignment="0" applyProtection="0"/>
    <xf numFmtId="0" fontId="33" fillId="0" borderId="101">
      <alignment horizontal="left" vertical="center" wrapText="1" indent="2"/>
    </xf>
    <xf numFmtId="0" fontId="33" fillId="16" borderId="98"/>
    <xf numFmtId="4" fontId="33" fillId="0" borderId="98" applyFill="0" applyBorder="0" applyProtection="0">
      <alignment horizontal="right" vertical="center"/>
    </xf>
    <xf numFmtId="0" fontId="83" fillId="86" borderId="95" applyNumberFormat="0" applyAlignment="0" applyProtection="0"/>
    <xf numFmtId="0" fontId="33" fillId="14" borderId="101">
      <alignment horizontal="left" vertical="center" wrapText="1" indent="2"/>
    </xf>
    <xf numFmtId="0" fontId="33" fillId="0" borderId="101">
      <alignment horizontal="left" vertical="center" wrapText="1" indent="2"/>
    </xf>
    <xf numFmtId="0" fontId="87" fillId="0" borderId="96" applyNumberFormat="0" applyFill="0" applyAlignment="0" applyProtection="0"/>
    <xf numFmtId="0" fontId="95" fillId="73" borderId="95" applyNumberFormat="0" applyAlignment="0" applyProtection="0"/>
    <xf numFmtId="0" fontId="33" fillId="0" borderId="98">
      <alignment horizontal="right" vertical="center"/>
    </xf>
    <xf numFmtId="49" fontId="33" fillId="0" borderId="98" applyNumberFormat="0" applyFont="0" applyFill="0" applyBorder="0" applyProtection="0">
      <alignment horizontal="left" vertical="center" indent="2"/>
    </xf>
    <xf numFmtId="0" fontId="82" fillId="86" borderId="95" applyNumberFormat="0" applyAlignment="0" applyProtection="0"/>
    <xf numFmtId="0" fontId="33" fillId="0" borderId="98">
      <alignment horizontal="right" vertical="center"/>
    </xf>
    <xf numFmtId="0" fontId="29" fillId="9" borderId="98">
      <alignment horizontal="right" vertical="center"/>
    </xf>
    <xf numFmtId="0" fontId="71" fillId="52" borderId="0" applyNumberFormat="0" applyBorder="0" applyAlignment="0" applyProtection="0"/>
    <xf numFmtId="4" fontId="33" fillId="0" borderId="98">
      <alignment horizontal="right" vertical="center"/>
    </xf>
    <xf numFmtId="175" fontId="33" fillId="90" borderId="98" applyNumberFormat="0" applyFont="0" applyBorder="0" applyAlignment="0" applyProtection="0">
      <alignment horizontal="right" vertical="center"/>
    </xf>
    <xf numFmtId="4" fontId="73" fillId="9" borderId="98">
      <alignment horizontal="right" vertical="center"/>
    </xf>
    <xf numFmtId="4" fontId="29" fillId="14" borderId="99">
      <alignment horizontal="right" vertical="center"/>
    </xf>
    <xf numFmtId="4" fontId="29" fillId="9" borderId="98">
      <alignment horizontal="right" vertical="center"/>
    </xf>
    <xf numFmtId="0" fontId="87" fillId="0" borderId="96" applyNumberFormat="0" applyFill="0" applyAlignment="0" applyProtection="0"/>
    <xf numFmtId="0" fontId="95" fillId="73" borderId="95" applyNumberFormat="0" applyAlignment="0" applyProtection="0"/>
    <xf numFmtId="0" fontId="33" fillId="16" borderId="98"/>
    <xf numFmtId="49" fontId="33" fillId="0" borderId="98" applyNumberFormat="0" applyFont="0" applyFill="0" applyBorder="0" applyProtection="0">
      <alignment horizontal="left" vertical="center" indent="2"/>
    </xf>
    <xf numFmtId="4" fontId="73" fillId="9" borderId="98">
      <alignment horizontal="right" vertical="center"/>
    </xf>
    <xf numFmtId="0" fontId="99" fillId="86" borderId="102" applyNumberFormat="0" applyAlignment="0" applyProtection="0"/>
    <xf numFmtId="0" fontId="4" fillId="62" borderId="0" applyNumberFormat="0" applyBorder="0" applyAlignment="0" applyProtection="0"/>
    <xf numFmtId="49" fontId="31" fillId="0" borderId="98" applyNumberFormat="0" applyFill="0" applyBorder="0" applyProtection="0">
      <alignment horizontal="left" vertical="center"/>
    </xf>
    <xf numFmtId="0" fontId="4" fillId="53" borderId="0" applyNumberFormat="0" applyBorder="0" applyAlignment="0" applyProtection="0"/>
    <xf numFmtId="0" fontId="4" fillId="51" borderId="0" applyNumberFormat="0" applyBorder="0" applyAlignment="0" applyProtection="0"/>
    <xf numFmtId="0" fontId="4" fillId="63" borderId="0" applyNumberFormat="0" applyBorder="0" applyAlignment="0" applyProtection="0"/>
    <xf numFmtId="0" fontId="73" fillId="9" borderId="98">
      <alignment horizontal="right" vertical="center"/>
    </xf>
    <xf numFmtId="0" fontId="71" fillId="49" borderId="0" applyNumberFormat="0" applyBorder="0" applyAlignment="0" applyProtection="0"/>
    <xf numFmtId="0" fontId="71" fillId="64" borderId="0" applyNumberFormat="0" applyBorder="0" applyAlignment="0" applyProtection="0"/>
    <xf numFmtId="0" fontId="4" fillId="57"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1" fillId="58" borderId="0" applyNumberFormat="0" applyBorder="0" applyAlignment="0" applyProtection="0"/>
    <xf numFmtId="0" fontId="4" fillId="54" borderId="0" applyNumberFormat="0" applyBorder="0" applyAlignment="0" applyProtection="0"/>
    <xf numFmtId="0" fontId="71" fillId="55" borderId="0" applyNumberFormat="0" applyBorder="0" applyAlignment="0" applyProtection="0"/>
    <xf numFmtId="0" fontId="87" fillId="0" borderId="96" applyNumberFormat="0" applyFill="0" applyAlignment="0" applyProtection="0"/>
    <xf numFmtId="0" fontId="33" fillId="14" borderId="101">
      <alignment horizontal="left" vertical="center" wrapText="1" indent="2"/>
    </xf>
    <xf numFmtId="0" fontId="80" fillId="86" borderId="102" applyNumberFormat="0" applyAlignment="0" applyProtection="0"/>
    <xf numFmtId="4" fontId="29" fillId="14" borderId="98">
      <alignment horizontal="right" vertical="center"/>
    </xf>
    <xf numFmtId="0" fontId="33" fillId="16" borderId="98"/>
    <xf numFmtId="0" fontId="82" fillId="86" borderId="95" applyNumberFormat="0" applyAlignment="0" applyProtection="0"/>
    <xf numFmtId="0" fontId="29" fillId="9" borderId="98">
      <alignment horizontal="right" vertical="center"/>
    </xf>
    <xf numFmtId="0" fontId="33" fillId="0" borderId="98">
      <alignment horizontal="right" vertical="center"/>
    </xf>
    <xf numFmtId="0" fontId="102" fillId="0" borderId="96" applyNumberFormat="0" applyFill="0" applyAlignment="0" applyProtection="0"/>
    <xf numFmtId="0" fontId="33" fillId="9" borderId="99">
      <alignment horizontal="left" vertical="center"/>
    </xf>
    <xf numFmtId="0" fontId="95" fillId="73" borderId="95" applyNumberFormat="0" applyAlignment="0" applyProtection="0"/>
    <xf numFmtId="175" fontId="33" fillId="90" borderId="98" applyNumberFormat="0" applyFont="0" applyBorder="0" applyAlignment="0" applyProtection="0">
      <alignment horizontal="right" vertical="center"/>
    </xf>
    <xf numFmtId="0" fontId="77" fillId="89" borderId="97" applyNumberFormat="0" applyFont="0" applyAlignment="0" applyProtection="0"/>
    <xf numFmtId="0" fontId="33" fillId="0" borderId="101">
      <alignment horizontal="left" vertical="center" wrapText="1" indent="2"/>
    </xf>
    <xf numFmtId="4" fontId="33" fillId="16" borderId="98"/>
    <xf numFmtId="49" fontId="31" fillId="0" borderId="98" applyNumberFormat="0" applyFill="0" applyBorder="0" applyProtection="0">
      <alignment horizontal="left" vertical="center"/>
    </xf>
    <xf numFmtId="0" fontId="33" fillId="0" borderId="98">
      <alignment horizontal="right" vertical="center"/>
    </xf>
    <xf numFmtId="4" fontId="29" fillId="14" borderId="100">
      <alignment horizontal="right" vertical="center"/>
    </xf>
    <xf numFmtId="4" fontId="29" fillId="14" borderId="98">
      <alignment horizontal="right" vertical="center"/>
    </xf>
    <xf numFmtId="4" fontId="29" fillId="14" borderId="98">
      <alignment horizontal="right" vertical="center"/>
    </xf>
    <xf numFmtId="0" fontId="73" fillId="9" borderId="98">
      <alignment horizontal="right" vertical="center"/>
    </xf>
    <xf numFmtId="0" fontId="29" fillId="9" borderId="98">
      <alignment horizontal="right" vertical="center"/>
    </xf>
    <xf numFmtId="49" fontId="33" fillId="0" borderId="98" applyNumberFormat="0" applyFont="0" applyFill="0" applyBorder="0" applyProtection="0">
      <alignment horizontal="left" vertical="center" indent="2"/>
    </xf>
    <xf numFmtId="0" fontId="95" fillId="73" borderId="95" applyNumberFormat="0" applyAlignment="0" applyProtection="0"/>
    <xf numFmtId="0" fontId="80" fillId="86" borderId="102" applyNumberFormat="0" applyAlignment="0" applyProtection="0"/>
    <xf numFmtId="49" fontId="33" fillId="0" borderId="98" applyNumberFormat="0" applyFont="0" applyFill="0" applyBorder="0" applyProtection="0">
      <alignment horizontal="left" vertical="center" indent="2"/>
    </xf>
    <xf numFmtId="0" fontId="86" fillId="73" borderId="95" applyNumberFormat="0" applyAlignment="0" applyProtection="0"/>
    <xf numFmtId="4" fontId="33" fillId="0" borderId="98" applyFill="0" applyBorder="0" applyProtection="0">
      <alignment horizontal="right" vertical="center"/>
    </xf>
    <xf numFmtId="0" fontId="83" fillId="86" borderId="95" applyNumberFormat="0" applyAlignment="0" applyProtection="0"/>
    <xf numFmtId="0" fontId="102" fillId="0" borderId="96" applyNumberFormat="0" applyFill="0" applyAlignment="0" applyProtection="0"/>
    <xf numFmtId="0" fontId="99" fillId="86" borderId="102" applyNumberFormat="0" applyAlignment="0" applyProtection="0"/>
    <xf numFmtId="0" fontId="33" fillId="0" borderId="98" applyNumberFormat="0" applyFill="0" applyAlignment="0" applyProtection="0"/>
    <xf numFmtId="4" fontId="33" fillId="0" borderId="98">
      <alignment horizontal="right" vertical="center"/>
    </xf>
    <xf numFmtId="0" fontId="33" fillId="0" borderId="98">
      <alignment horizontal="right" vertical="center"/>
    </xf>
    <xf numFmtId="0" fontId="95" fillId="73" borderId="95" applyNumberFormat="0" applyAlignment="0" applyProtection="0"/>
    <xf numFmtId="0" fontId="80" fillId="86" borderId="102" applyNumberFormat="0" applyAlignment="0" applyProtection="0"/>
    <xf numFmtId="0" fontId="82" fillId="86" borderId="95" applyNumberFormat="0" applyAlignment="0" applyProtection="0"/>
    <xf numFmtId="0" fontId="33" fillId="14" borderId="101">
      <alignment horizontal="left" vertical="center" wrapText="1" indent="2"/>
    </xf>
    <xf numFmtId="0" fontId="83" fillId="86" borderId="95" applyNumberFormat="0" applyAlignment="0" applyProtection="0"/>
    <xf numFmtId="0" fontId="83" fillId="86" borderId="95" applyNumberFormat="0" applyAlignment="0" applyProtection="0"/>
    <xf numFmtId="4" fontId="29" fillId="14" borderId="99">
      <alignment horizontal="right" vertical="center"/>
    </xf>
    <xf numFmtId="0" fontId="29" fillId="14" borderId="99">
      <alignment horizontal="right" vertical="center"/>
    </xf>
    <xf numFmtId="0" fontId="29" fillId="14" borderId="98">
      <alignment horizontal="right" vertical="center"/>
    </xf>
    <xf numFmtId="4" fontId="73" fillId="9" borderId="98">
      <alignment horizontal="right" vertical="center"/>
    </xf>
    <xf numFmtId="0" fontId="86" fillId="73" borderId="95" applyNumberFormat="0" applyAlignment="0" applyProtection="0"/>
    <xf numFmtId="0" fontId="87" fillId="0" borderId="96" applyNumberFormat="0" applyFill="0" applyAlignment="0" applyProtection="0"/>
    <xf numFmtId="0" fontId="102" fillId="0" borderId="96" applyNumberFormat="0" applyFill="0" applyAlignment="0" applyProtection="0"/>
    <xf numFmtId="0" fontId="77" fillId="89" borderId="97" applyNumberFormat="0" applyFont="0" applyAlignment="0" applyProtection="0"/>
    <xf numFmtId="0" fontId="95" fillId="73" borderId="95" applyNumberFormat="0" applyAlignment="0" applyProtection="0"/>
    <xf numFmtId="49" fontId="31" fillId="0" borderId="98" applyNumberFormat="0" applyFill="0" applyBorder="0" applyProtection="0">
      <alignment horizontal="left" vertical="center"/>
    </xf>
    <xf numFmtId="0" fontId="33" fillId="14" borderId="101">
      <alignment horizontal="left" vertical="center" wrapText="1" indent="2"/>
    </xf>
    <xf numFmtId="0" fontId="83" fillId="86" borderId="95" applyNumberFormat="0" applyAlignment="0" applyProtection="0"/>
    <xf numFmtId="0" fontId="33" fillId="0" borderId="101">
      <alignment horizontal="left" vertical="center" wrapText="1" indent="2"/>
    </xf>
    <xf numFmtId="0" fontId="77" fillId="89" borderId="97" applyNumberFormat="0" applyFont="0" applyAlignment="0" applyProtection="0"/>
    <xf numFmtId="0" fontId="34" fillId="89" borderId="97" applyNumberFormat="0" applyFont="0" applyAlignment="0" applyProtection="0"/>
    <xf numFmtId="0" fontId="99" fillId="86" borderId="102" applyNumberFormat="0" applyAlignment="0" applyProtection="0"/>
    <xf numFmtId="0" fontId="102" fillId="0" borderId="96" applyNumberFormat="0" applyFill="0" applyAlignment="0" applyProtection="0"/>
    <xf numFmtId="4" fontId="33" fillId="16" borderId="98"/>
    <xf numFmtId="0" fontId="29" fillId="14" borderId="98">
      <alignment horizontal="right" vertical="center"/>
    </xf>
    <xf numFmtId="0" fontId="102" fillId="0" borderId="96" applyNumberFormat="0" applyFill="0" applyAlignment="0" applyProtection="0"/>
    <xf numFmtId="4" fontId="29" fillId="14" borderId="100">
      <alignment horizontal="right" vertical="center"/>
    </xf>
    <xf numFmtId="0" fontId="82" fillId="86" borderId="95" applyNumberFormat="0" applyAlignment="0" applyProtection="0"/>
    <xf numFmtId="0" fontId="29" fillId="14" borderId="99">
      <alignment horizontal="right" vertical="center"/>
    </xf>
    <xf numFmtId="0" fontId="83" fillId="86" borderId="95" applyNumberFormat="0" applyAlignment="0" applyProtection="0"/>
    <xf numFmtId="0" fontId="87" fillId="0" borderId="96" applyNumberFormat="0" applyFill="0" applyAlignment="0" applyProtection="0"/>
    <xf numFmtId="0" fontId="77" fillId="89" borderId="97" applyNumberFormat="0" applyFont="0" applyAlignment="0" applyProtection="0"/>
    <xf numFmtId="4" fontId="29" fillId="14" borderId="99">
      <alignment horizontal="right" vertical="center"/>
    </xf>
    <xf numFmtId="0" fontId="33" fillId="14" borderId="101">
      <alignment horizontal="left" vertical="center" wrapText="1" indent="2"/>
    </xf>
    <xf numFmtId="0" fontId="33" fillId="16" borderId="98"/>
    <xf numFmtId="175" fontId="33" fillId="90" borderId="98" applyNumberFormat="0" applyFont="0" applyBorder="0" applyAlignment="0" applyProtection="0">
      <alignment horizontal="right" vertical="center"/>
    </xf>
    <xf numFmtId="0" fontId="33" fillId="0" borderId="98" applyNumberFormat="0" applyFill="0" applyAlignment="0" applyProtection="0"/>
    <xf numFmtId="4" fontId="33" fillId="0" borderId="98" applyFill="0" applyBorder="0" applyProtection="0">
      <alignment horizontal="right" vertical="center"/>
    </xf>
    <xf numFmtId="4" fontId="29" fillId="9" borderId="98">
      <alignment horizontal="right" vertical="center"/>
    </xf>
    <xf numFmtId="0" fontId="87" fillId="0" borderId="96" applyNumberFormat="0" applyFill="0" applyAlignment="0" applyProtection="0"/>
    <xf numFmtId="49" fontId="31" fillId="0" borderId="98" applyNumberFormat="0" applyFill="0" applyBorder="0" applyProtection="0">
      <alignment horizontal="left" vertical="center"/>
    </xf>
    <xf numFmtId="49" fontId="33" fillId="0" borderId="99" applyNumberFormat="0" applyFont="0" applyFill="0" applyBorder="0" applyProtection="0">
      <alignment horizontal="left" vertical="center" indent="5"/>
    </xf>
    <xf numFmtId="0" fontId="33" fillId="9" borderId="99">
      <alignment horizontal="left" vertical="center"/>
    </xf>
    <xf numFmtId="0" fontId="83" fillId="86" borderId="95" applyNumberFormat="0" applyAlignment="0" applyProtection="0"/>
    <xf numFmtId="4" fontId="29" fillId="14" borderId="100">
      <alignment horizontal="right" vertical="center"/>
    </xf>
    <xf numFmtId="0" fontId="95" fillId="73" borderId="95" applyNumberFormat="0" applyAlignment="0" applyProtection="0"/>
    <xf numFmtId="0" fontId="95" fillId="73" borderId="95" applyNumberFormat="0" applyAlignment="0" applyProtection="0"/>
    <xf numFmtId="0" fontId="77" fillId="89" borderId="97" applyNumberFormat="0" applyFont="0" applyAlignment="0" applyProtection="0"/>
    <xf numFmtId="0" fontId="99" fillId="86" borderId="102" applyNumberFormat="0" applyAlignment="0" applyProtection="0"/>
    <xf numFmtId="0" fontId="102" fillId="0" borderId="96" applyNumberFormat="0" applyFill="0" applyAlignment="0" applyProtection="0"/>
    <xf numFmtId="0" fontId="29" fillId="14" borderId="98">
      <alignment horizontal="right" vertical="center"/>
    </xf>
    <xf numFmtId="0" fontId="34" fillId="89" borderId="97" applyNumberFormat="0" applyFont="0" applyAlignment="0" applyProtection="0"/>
    <xf numFmtId="4" fontId="33" fillId="0" borderId="98">
      <alignment horizontal="right" vertical="center"/>
    </xf>
    <xf numFmtId="0" fontId="102" fillId="0" borderId="96" applyNumberFormat="0" applyFill="0" applyAlignment="0" applyProtection="0"/>
    <xf numFmtId="0" fontId="29" fillId="14" borderId="98">
      <alignment horizontal="right" vertical="center"/>
    </xf>
    <xf numFmtId="0" fontId="29" fillId="14" borderId="98">
      <alignment horizontal="right" vertical="center"/>
    </xf>
    <xf numFmtId="4" fontId="73" fillId="9" borderId="98">
      <alignment horizontal="right" vertical="center"/>
    </xf>
    <xf numFmtId="0" fontId="29" fillId="9" borderId="98">
      <alignment horizontal="right" vertical="center"/>
    </xf>
    <xf numFmtId="4" fontId="29" fillId="9" borderId="98">
      <alignment horizontal="right" vertical="center"/>
    </xf>
    <xf numFmtId="0" fontId="73" fillId="9" borderId="98">
      <alignment horizontal="right" vertical="center"/>
    </xf>
    <xf numFmtId="4" fontId="73" fillId="9" borderId="98">
      <alignment horizontal="right" vertical="center"/>
    </xf>
    <xf numFmtId="0" fontId="29" fillId="14" borderId="98">
      <alignment horizontal="right" vertical="center"/>
    </xf>
    <xf numFmtId="4" fontId="29" fillId="14" borderId="98">
      <alignment horizontal="right" vertical="center"/>
    </xf>
    <xf numFmtId="0" fontId="29" fillId="14" borderId="98">
      <alignment horizontal="right" vertical="center"/>
    </xf>
    <xf numFmtId="4" fontId="29" fillId="14" borderId="98">
      <alignment horizontal="right" vertical="center"/>
    </xf>
    <xf numFmtId="0" fontId="29" fillId="14" borderId="99">
      <alignment horizontal="right" vertical="center"/>
    </xf>
    <xf numFmtId="4" fontId="29" fillId="14" borderId="99">
      <alignment horizontal="right" vertical="center"/>
    </xf>
    <xf numFmtId="0" fontId="29" fillId="14" borderId="100">
      <alignment horizontal="right" vertical="center"/>
    </xf>
    <xf numFmtId="4" fontId="29" fillId="14" borderId="100">
      <alignment horizontal="right" vertical="center"/>
    </xf>
    <xf numFmtId="0" fontId="83" fillId="86" borderId="95" applyNumberFormat="0" applyAlignment="0" applyProtection="0"/>
    <xf numFmtId="0" fontId="33" fillId="14" borderId="101">
      <alignment horizontal="left" vertical="center" wrapText="1" indent="2"/>
    </xf>
    <xf numFmtId="0" fontId="33" fillId="0" borderId="101">
      <alignment horizontal="left" vertical="center" wrapText="1" indent="2"/>
    </xf>
    <xf numFmtId="0" fontId="33" fillId="9" borderId="99">
      <alignment horizontal="left" vertical="center"/>
    </xf>
    <xf numFmtId="0" fontId="95" fillId="73" borderId="95" applyNumberFormat="0" applyAlignment="0" applyProtection="0"/>
    <xf numFmtId="0" fontId="33" fillId="0" borderId="98">
      <alignment horizontal="right" vertical="center"/>
    </xf>
    <xf numFmtId="4" fontId="33" fillId="0" borderId="98">
      <alignment horizontal="right" vertical="center"/>
    </xf>
    <xf numFmtId="0" fontId="33" fillId="0" borderId="98" applyNumberFormat="0" applyFill="0" applyAlignment="0" applyProtection="0"/>
    <xf numFmtId="0" fontId="99" fillId="86" borderId="102" applyNumberFormat="0" applyAlignment="0" applyProtection="0"/>
    <xf numFmtId="175" fontId="33" fillId="90" borderId="98" applyNumberFormat="0" applyFont="0" applyBorder="0" applyAlignment="0" applyProtection="0">
      <alignment horizontal="right" vertical="center"/>
    </xf>
    <xf numFmtId="0" fontId="33" fillId="16" borderId="98"/>
    <xf numFmtId="4" fontId="33" fillId="16" borderId="98"/>
    <xf numFmtId="0" fontId="102" fillId="0" borderId="96" applyNumberFormat="0" applyFill="0" applyAlignment="0" applyProtection="0"/>
    <xf numFmtId="0" fontId="34" fillId="89" borderId="97" applyNumberFormat="0" applyFont="0" applyAlignment="0" applyProtection="0"/>
    <xf numFmtId="0" fontId="77" fillId="89" borderId="97" applyNumberFormat="0" applyFont="0" applyAlignment="0" applyProtection="0"/>
    <xf numFmtId="0" fontId="33" fillId="0" borderId="98" applyNumberFormat="0" applyFill="0" applyAlignment="0" applyProtection="0"/>
    <xf numFmtId="0" fontId="87" fillId="0" borderId="96" applyNumberFormat="0" applyFill="0" applyAlignment="0" applyProtection="0"/>
    <xf numFmtId="0" fontId="102" fillId="0" borderId="96" applyNumberFormat="0" applyFill="0" applyAlignment="0" applyProtection="0"/>
    <xf numFmtId="0" fontId="86" fillId="73" borderId="95" applyNumberFormat="0" applyAlignment="0" applyProtection="0"/>
    <xf numFmtId="0" fontId="83" fillId="86" borderId="95" applyNumberFormat="0" applyAlignment="0" applyProtection="0"/>
    <xf numFmtId="4" fontId="73" fillId="9" borderId="98">
      <alignment horizontal="right" vertical="center"/>
    </xf>
    <xf numFmtId="0" fontId="29" fillId="9" borderId="98">
      <alignment horizontal="right" vertical="center"/>
    </xf>
    <xf numFmtId="175" fontId="33" fillId="90" borderId="98" applyNumberFormat="0" applyFont="0" applyBorder="0" applyAlignment="0" applyProtection="0">
      <alignment horizontal="right" vertical="center"/>
    </xf>
    <xf numFmtId="0" fontId="87" fillId="0" borderId="96" applyNumberFormat="0" applyFill="0" applyAlignment="0" applyProtection="0"/>
    <xf numFmtId="49" fontId="33" fillId="0" borderId="98" applyNumberFormat="0" applyFont="0" applyFill="0" applyBorder="0" applyProtection="0">
      <alignment horizontal="left" vertical="center" indent="2"/>
    </xf>
    <xf numFmtId="49" fontId="33" fillId="0" borderId="99" applyNumberFormat="0" applyFont="0" applyFill="0" applyBorder="0" applyProtection="0">
      <alignment horizontal="left" vertical="center" indent="5"/>
    </xf>
    <xf numFmtId="49" fontId="33" fillId="0" borderId="98" applyNumberFormat="0" applyFont="0" applyFill="0" applyBorder="0" applyProtection="0">
      <alignment horizontal="left" vertical="center" indent="2"/>
    </xf>
    <xf numFmtId="4" fontId="33" fillId="0" borderId="98" applyFill="0" applyBorder="0" applyProtection="0">
      <alignment horizontal="right" vertical="center"/>
    </xf>
    <xf numFmtId="49" fontId="31" fillId="0" borderId="98" applyNumberFormat="0" applyFill="0" applyBorder="0" applyProtection="0">
      <alignment horizontal="left" vertical="center"/>
    </xf>
    <xf numFmtId="0" fontId="33" fillId="0" borderId="101">
      <alignment horizontal="left" vertical="center" wrapText="1" indent="2"/>
    </xf>
    <xf numFmtId="0" fontId="99" fillId="86" borderId="102" applyNumberFormat="0" applyAlignment="0" applyProtection="0"/>
    <xf numFmtId="0" fontId="29" fillId="14" borderId="100">
      <alignment horizontal="right" vertical="center"/>
    </xf>
    <xf numFmtId="0" fontId="86" fillId="73" borderId="95" applyNumberFormat="0" applyAlignment="0" applyProtection="0"/>
    <xf numFmtId="0" fontId="29" fillId="14" borderId="100">
      <alignment horizontal="right" vertical="center"/>
    </xf>
    <xf numFmtId="4" fontId="29" fillId="14" borderId="98">
      <alignment horizontal="right" vertical="center"/>
    </xf>
    <xf numFmtId="0" fontId="29" fillId="14" borderId="98">
      <alignment horizontal="right" vertical="center"/>
    </xf>
    <xf numFmtId="0" fontId="80" fillId="86" borderId="102" applyNumberFormat="0" applyAlignment="0" applyProtection="0"/>
    <xf numFmtId="0" fontId="82" fillId="86" borderId="95" applyNumberFormat="0" applyAlignment="0" applyProtection="0"/>
    <xf numFmtId="0" fontId="87" fillId="0" borderId="96" applyNumberFormat="0" applyFill="0" applyAlignment="0" applyProtection="0"/>
    <xf numFmtId="0" fontId="33" fillId="16" borderId="98"/>
    <xf numFmtId="4" fontId="33" fillId="16" borderId="98"/>
    <xf numFmtId="4" fontId="29" fillId="14" borderId="98">
      <alignment horizontal="right" vertical="center"/>
    </xf>
    <xf numFmtId="0" fontId="73" fillId="9" borderId="98">
      <alignment horizontal="right" vertical="center"/>
    </xf>
    <xf numFmtId="0" fontId="86" fillId="73" borderId="95" applyNumberFormat="0" applyAlignment="0" applyProtection="0"/>
    <xf numFmtId="0" fontId="83" fillId="86" borderId="95" applyNumberFormat="0" applyAlignment="0" applyProtection="0"/>
    <xf numFmtId="4" fontId="33" fillId="0" borderId="98">
      <alignment horizontal="right" vertical="center"/>
    </xf>
    <xf numFmtId="0" fontId="33" fillId="14" borderId="101">
      <alignment horizontal="left" vertical="center" wrapText="1" indent="2"/>
    </xf>
    <xf numFmtId="0" fontId="33" fillId="0" borderId="101">
      <alignment horizontal="left" vertical="center" wrapText="1" indent="2"/>
    </xf>
    <xf numFmtId="0" fontId="99" fillId="86" borderId="102" applyNumberFormat="0" applyAlignment="0" applyProtection="0"/>
    <xf numFmtId="0" fontId="95" fillId="73" borderId="95" applyNumberFormat="0" applyAlignment="0" applyProtection="0"/>
    <xf numFmtId="0" fontId="82" fillId="86" borderId="95" applyNumberFormat="0" applyAlignment="0" applyProtection="0"/>
    <xf numFmtId="0" fontId="80" fillId="86" borderId="102" applyNumberFormat="0" applyAlignment="0" applyProtection="0"/>
    <xf numFmtId="0" fontId="29" fillId="14" borderId="100">
      <alignment horizontal="right" vertical="center"/>
    </xf>
    <xf numFmtId="0" fontId="73" fillId="9" borderId="98">
      <alignment horizontal="right" vertical="center"/>
    </xf>
    <xf numFmtId="4" fontId="29" fillId="9" borderId="98">
      <alignment horizontal="right" vertical="center"/>
    </xf>
    <xf numFmtId="4" fontId="29" fillId="14" borderId="98">
      <alignment horizontal="right" vertical="center"/>
    </xf>
    <xf numFmtId="49" fontId="33" fillId="0" borderId="99" applyNumberFormat="0" applyFont="0" applyFill="0" applyBorder="0" applyProtection="0">
      <alignment horizontal="left" vertical="center" indent="5"/>
    </xf>
    <xf numFmtId="4" fontId="33" fillId="0" borderId="98" applyFill="0" applyBorder="0" applyProtection="0">
      <alignment horizontal="right" vertical="center"/>
    </xf>
    <xf numFmtId="4" fontId="29" fillId="9" borderId="98">
      <alignment horizontal="right" vertical="center"/>
    </xf>
    <xf numFmtId="0" fontId="95" fillId="73" borderId="95" applyNumberFormat="0" applyAlignment="0" applyProtection="0"/>
    <xf numFmtId="0" fontId="95" fillId="73" borderId="95" applyNumberFormat="0" applyAlignment="0" applyProtection="0"/>
    <xf numFmtId="0" fontId="86" fillId="73" borderId="95" applyNumberFormat="0" applyAlignment="0" applyProtection="0"/>
    <xf numFmtId="0" fontId="82" fillId="86" borderId="95" applyNumberFormat="0" applyAlignment="0" applyProtection="0"/>
    <xf numFmtId="0" fontId="33" fillId="14" borderId="101">
      <alignment horizontal="left" vertical="center" wrapText="1" indent="2"/>
    </xf>
    <xf numFmtId="0" fontId="33" fillId="0" borderId="101">
      <alignment horizontal="left" vertical="center" wrapText="1" indent="2"/>
    </xf>
    <xf numFmtId="0" fontId="33" fillId="14" borderId="101">
      <alignment horizontal="left" vertical="center" wrapText="1" indent="2"/>
    </xf>
    <xf numFmtId="0" fontId="33" fillId="0" borderId="101">
      <alignment horizontal="left" vertical="center" wrapText="1" indent="2"/>
    </xf>
    <xf numFmtId="0" fontId="80" fillId="86" borderId="102" applyNumberFormat="0" applyAlignment="0" applyProtection="0"/>
    <xf numFmtId="0" fontId="82" fillId="86" borderId="95" applyNumberFormat="0" applyAlignment="0" applyProtection="0"/>
    <xf numFmtId="0" fontId="83" fillId="86" borderId="95" applyNumberFormat="0" applyAlignment="0" applyProtection="0"/>
    <xf numFmtId="0" fontId="86" fillId="73" borderId="95" applyNumberFormat="0" applyAlignment="0" applyProtection="0"/>
    <xf numFmtId="0" fontId="87" fillId="0" borderId="96" applyNumberFormat="0" applyFill="0" applyAlignment="0" applyProtection="0"/>
    <xf numFmtId="0" fontId="95" fillId="73" borderId="95" applyNumberFormat="0" applyAlignment="0" applyProtection="0"/>
    <xf numFmtId="0" fontId="77" fillId="89" borderId="97" applyNumberFormat="0" applyFont="0" applyAlignment="0" applyProtection="0"/>
    <xf numFmtId="0" fontId="34" fillId="89" borderId="97" applyNumberFormat="0" applyFont="0" applyAlignment="0" applyProtection="0"/>
    <xf numFmtId="0" fontId="99" fillId="86" borderId="102" applyNumberFormat="0" applyAlignment="0" applyProtection="0"/>
    <xf numFmtId="0" fontId="102" fillId="0" borderId="96" applyNumberFormat="0" applyFill="0" applyAlignment="0" applyProtection="0"/>
    <xf numFmtId="0" fontId="83" fillId="86" borderId="95" applyNumberFormat="0" applyAlignment="0" applyProtection="0"/>
    <xf numFmtId="0" fontId="95" fillId="73" borderId="95" applyNumberFormat="0" applyAlignment="0" applyProtection="0"/>
    <xf numFmtId="0" fontId="77" fillId="89" borderId="97" applyNumberFormat="0" applyFont="0" applyAlignment="0" applyProtection="0"/>
    <xf numFmtId="0" fontId="99" fillId="86" borderId="102" applyNumberFormat="0" applyAlignment="0" applyProtection="0"/>
    <xf numFmtId="0" fontId="102" fillId="0" borderId="96" applyNumberFormat="0" applyFill="0" applyAlignment="0" applyProtection="0"/>
    <xf numFmtId="0" fontId="83" fillId="86" borderId="95" applyNumberFormat="0" applyAlignment="0" applyProtection="0"/>
    <xf numFmtId="0" fontId="95" fillId="73" borderId="95" applyNumberFormat="0" applyAlignment="0" applyProtection="0"/>
    <xf numFmtId="0" fontId="99" fillId="86" borderId="102" applyNumberFormat="0" applyAlignment="0" applyProtection="0"/>
    <xf numFmtId="0" fontId="102" fillId="0" borderId="96" applyNumberFormat="0" applyFill="0" applyAlignment="0" applyProtection="0"/>
    <xf numFmtId="0" fontId="4" fillId="53" borderId="0" applyNumberFormat="0" applyBorder="0" applyAlignment="0" applyProtection="0"/>
    <xf numFmtId="0" fontId="80" fillId="86" borderId="102" applyNumberFormat="0" applyAlignment="0" applyProtection="0"/>
    <xf numFmtId="0" fontId="82" fillId="86" borderId="95" applyNumberFormat="0" applyAlignment="0" applyProtection="0"/>
    <xf numFmtId="0" fontId="87" fillId="0" borderId="96" applyNumberFormat="0" applyFill="0" applyAlignment="0" applyProtection="0"/>
    <xf numFmtId="49" fontId="33" fillId="0" borderId="98" applyNumberFormat="0" applyFont="0" applyFill="0" applyBorder="0" applyProtection="0">
      <alignment horizontal="left" vertical="center" indent="2"/>
    </xf>
    <xf numFmtId="0" fontId="29" fillId="9" borderId="98">
      <alignment horizontal="right" vertical="center"/>
    </xf>
    <xf numFmtId="4" fontId="29" fillId="9" borderId="98">
      <alignment horizontal="right" vertical="center"/>
    </xf>
    <xf numFmtId="0" fontId="73" fillId="9" borderId="98">
      <alignment horizontal="right" vertical="center"/>
    </xf>
    <xf numFmtId="4" fontId="73" fillId="9" borderId="98">
      <alignment horizontal="right" vertical="center"/>
    </xf>
    <xf numFmtId="0" fontId="29" fillId="14" borderId="98">
      <alignment horizontal="right" vertical="center"/>
    </xf>
    <xf numFmtId="4" fontId="29" fillId="14" borderId="98">
      <alignment horizontal="right" vertical="center"/>
    </xf>
    <xf numFmtId="0" fontId="29" fillId="14" borderId="98">
      <alignment horizontal="right" vertical="center"/>
    </xf>
    <xf numFmtId="4" fontId="29" fillId="14" borderId="98">
      <alignment horizontal="right" vertical="center"/>
    </xf>
    <xf numFmtId="0" fontId="86" fillId="73" borderId="95" applyNumberFormat="0" applyAlignment="0" applyProtection="0"/>
    <xf numFmtId="0" fontId="33" fillId="0" borderId="98">
      <alignment horizontal="right" vertical="center"/>
    </xf>
    <xf numFmtId="4" fontId="33" fillId="0" borderId="98">
      <alignment horizontal="right" vertical="center"/>
    </xf>
    <xf numFmtId="4" fontId="33" fillId="0" borderId="98" applyFill="0" applyBorder="0" applyProtection="0">
      <alignment horizontal="right" vertical="center"/>
    </xf>
    <xf numFmtId="49" fontId="31" fillId="0" borderId="98" applyNumberFormat="0" applyFill="0" applyBorder="0" applyProtection="0">
      <alignment horizontal="left" vertical="center"/>
    </xf>
    <xf numFmtId="0" fontId="33" fillId="0" borderId="98" applyNumberFormat="0" applyFill="0" applyAlignment="0" applyProtection="0"/>
    <xf numFmtId="175" fontId="33" fillId="90" borderId="98" applyNumberFormat="0" applyFont="0" applyBorder="0" applyAlignment="0" applyProtection="0">
      <alignment horizontal="right" vertical="center"/>
    </xf>
    <xf numFmtId="0" fontId="33" fillId="16" borderId="98"/>
    <xf numFmtId="4" fontId="33" fillId="16" borderId="98"/>
    <xf numFmtId="4" fontId="29" fillId="14" borderId="98">
      <alignment horizontal="right" vertical="center"/>
    </xf>
    <xf numFmtId="0" fontId="33" fillId="16" borderId="98"/>
    <xf numFmtId="0" fontId="82" fillId="86" borderId="95" applyNumberFormat="0" applyAlignment="0" applyProtection="0"/>
    <xf numFmtId="0" fontId="29" fillId="9" borderId="98">
      <alignment horizontal="right" vertical="center"/>
    </xf>
    <xf numFmtId="0" fontId="33" fillId="0" borderId="98">
      <alignment horizontal="right" vertical="center"/>
    </xf>
    <xf numFmtId="0" fontId="102" fillId="0" borderId="96" applyNumberFormat="0" applyFill="0" applyAlignment="0" applyProtection="0"/>
    <xf numFmtId="0" fontId="33" fillId="9" borderId="99">
      <alignment horizontal="left" vertical="center"/>
    </xf>
    <xf numFmtId="0" fontId="95" fillId="73" borderId="95" applyNumberFormat="0" applyAlignment="0" applyProtection="0"/>
    <xf numFmtId="175" fontId="33" fillId="90" borderId="98" applyNumberFormat="0" applyFont="0" applyBorder="0" applyAlignment="0" applyProtection="0">
      <alignment horizontal="right" vertical="center"/>
    </xf>
    <xf numFmtId="0" fontId="77" fillId="89" borderId="97" applyNumberFormat="0" applyFont="0" applyAlignment="0" applyProtection="0"/>
    <xf numFmtId="0" fontId="33" fillId="0" borderId="101">
      <alignment horizontal="left" vertical="center" wrapText="1" indent="2"/>
    </xf>
    <xf numFmtId="4" fontId="33" fillId="16" borderId="98"/>
    <xf numFmtId="49" fontId="31" fillId="0" borderId="98" applyNumberFormat="0" applyFill="0" applyBorder="0" applyProtection="0">
      <alignment horizontal="left" vertical="center"/>
    </xf>
    <xf numFmtId="0" fontId="33" fillId="0" borderId="98">
      <alignment horizontal="right" vertical="center"/>
    </xf>
    <xf numFmtId="4" fontId="29" fillId="14" borderId="100">
      <alignment horizontal="right" vertical="center"/>
    </xf>
    <xf numFmtId="4" fontId="29" fillId="14" borderId="98">
      <alignment horizontal="right" vertical="center"/>
    </xf>
    <xf numFmtId="4" fontId="29" fillId="14" borderId="98">
      <alignment horizontal="right" vertical="center"/>
    </xf>
    <xf numFmtId="0" fontId="73" fillId="9" borderId="98">
      <alignment horizontal="right" vertical="center"/>
    </xf>
    <xf numFmtId="0" fontId="29" fillId="9" borderId="98">
      <alignment horizontal="right" vertical="center"/>
    </xf>
    <xf numFmtId="49" fontId="33" fillId="0" borderId="98" applyNumberFormat="0" applyFont="0" applyFill="0" applyBorder="0" applyProtection="0">
      <alignment horizontal="left" vertical="center" indent="2"/>
    </xf>
    <xf numFmtId="0" fontId="95" fillId="73" borderId="95" applyNumberFormat="0" applyAlignment="0" applyProtection="0"/>
    <xf numFmtId="0" fontId="80" fillId="86" borderId="102" applyNumberFormat="0" applyAlignment="0" applyProtection="0"/>
    <xf numFmtId="49" fontId="33" fillId="0" borderId="98" applyNumberFormat="0" applyFont="0" applyFill="0" applyBorder="0" applyProtection="0">
      <alignment horizontal="left" vertical="center" indent="2"/>
    </xf>
    <xf numFmtId="0" fontId="86" fillId="73" borderId="95" applyNumberFormat="0" applyAlignment="0" applyProtection="0"/>
    <xf numFmtId="4" fontId="33" fillId="0" borderId="98" applyFill="0" applyBorder="0" applyProtection="0">
      <alignment horizontal="right" vertical="center"/>
    </xf>
    <xf numFmtId="0" fontId="83" fillId="86" borderId="95" applyNumberFormat="0" applyAlignment="0" applyProtection="0"/>
    <xf numFmtId="0" fontId="102" fillId="0" borderId="96" applyNumberFormat="0" applyFill="0" applyAlignment="0" applyProtection="0"/>
    <xf numFmtId="0" fontId="99" fillId="86" borderId="102" applyNumberFormat="0" applyAlignment="0" applyProtection="0"/>
    <xf numFmtId="0" fontId="33" fillId="0" borderId="98" applyNumberFormat="0" applyFill="0" applyAlignment="0" applyProtection="0"/>
    <xf numFmtId="4" fontId="33" fillId="0" borderId="98">
      <alignment horizontal="right" vertical="center"/>
    </xf>
    <xf numFmtId="0" fontId="33" fillId="0" borderId="98">
      <alignment horizontal="right" vertical="center"/>
    </xf>
    <xf numFmtId="0" fontId="95" fillId="73" borderId="95" applyNumberFormat="0" applyAlignment="0" applyProtection="0"/>
    <xf numFmtId="0" fontId="80" fillId="86" borderId="102" applyNumberFormat="0" applyAlignment="0" applyProtection="0"/>
    <xf numFmtId="0" fontId="82" fillId="86" borderId="95" applyNumberFormat="0" applyAlignment="0" applyProtection="0"/>
    <xf numFmtId="0" fontId="33" fillId="14" borderId="101">
      <alignment horizontal="left" vertical="center" wrapText="1" indent="2"/>
    </xf>
    <xf numFmtId="0" fontId="83" fillId="86" borderId="95" applyNumberFormat="0" applyAlignment="0" applyProtection="0"/>
    <xf numFmtId="0" fontId="83" fillId="86" borderId="95" applyNumberFormat="0" applyAlignment="0" applyProtection="0"/>
    <xf numFmtId="4" fontId="29" fillId="14" borderId="99">
      <alignment horizontal="right" vertical="center"/>
    </xf>
    <xf numFmtId="0" fontId="29" fillId="14" borderId="99">
      <alignment horizontal="right" vertical="center"/>
    </xf>
    <xf numFmtId="0" fontId="29" fillId="14" borderId="98">
      <alignment horizontal="right" vertical="center"/>
    </xf>
    <xf numFmtId="4" fontId="73" fillId="9" borderId="98">
      <alignment horizontal="right" vertical="center"/>
    </xf>
    <xf numFmtId="0" fontId="86" fillId="73" borderId="95" applyNumberFormat="0" applyAlignment="0" applyProtection="0"/>
    <xf numFmtId="0" fontId="87" fillId="0" borderId="96" applyNumberFormat="0" applyFill="0" applyAlignment="0" applyProtection="0"/>
    <xf numFmtId="0" fontId="102" fillId="0" borderId="96" applyNumberFormat="0" applyFill="0" applyAlignment="0" applyProtection="0"/>
    <xf numFmtId="0" fontId="77" fillId="89" borderId="97" applyNumberFormat="0" applyFont="0" applyAlignment="0" applyProtection="0"/>
    <xf numFmtId="0" fontId="95" fillId="73" borderId="95" applyNumberFormat="0" applyAlignment="0" applyProtection="0"/>
    <xf numFmtId="49" fontId="31" fillId="0" borderId="98" applyNumberFormat="0" applyFill="0" applyBorder="0" applyProtection="0">
      <alignment horizontal="left" vertical="center"/>
    </xf>
    <xf numFmtId="0" fontId="33" fillId="14" borderId="101">
      <alignment horizontal="left" vertical="center" wrapText="1" indent="2"/>
    </xf>
    <xf numFmtId="0" fontId="83" fillId="86" borderId="95" applyNumberFormat="0" applyAlignment="0" applyProtection="0"/>
    <xf numFmtId="0" fontId="33" fillId="0" borderId="101">
      <alignment horizontal="left" vertical="center" wrapText="1" indent="2"/>
    </xf>
    <xf numFmtId="0" fontId="77" fillId="89" borderId="97" applyNumberFormat="0" applyFont="0" applyAlignment="0" applyProtection="0"/>
    <xf numFmtId="0" fontId="34" fillId="89" borderId="97" applyNumberFormat="0" applyFont="0" applyAlignment="0" applyProtection="0"/>
    <xf numFmtId="0" fontId="99" fillId="86" borderId="102" applyNumberFormat="0" applyAlignment="0" applyProtection="0"/>
    <xf numFmtId="0" fontId="102" fillId="0" borderId="96" applyNumberFormat="0" applyFill="0" applyAlignment="0" applyProtection="0"/>
    <xf numFmtId="4" fontId="33" fillId="16" borderId="98"/>
    <xf numFmtId="0" fontId="29" fillId="14" borderId="98">
      <alignment horizontal="right" vertical="center"/>
    </xf>
    <xf numFmtId="0" fontId="102" fillId="0" borderId="96" applyNumberFormat="0" applyFill="0" applyAlignment="0" applyProtection="0"/>
    <xf numFmtId="4" fontId="29" fillId="14" borderId="100">
      <alignment horizontal="right" vertical="center"/>
    </xf>
    <xf numFmtId="0" fontId="82" fillId="86" borderId="95" applyNumberFormat="0" applyAlignment="0" applyProtection="0"/>
    <xf numFmtId="0" fontId="29" fillId="14" borderId="99">
      <alignment horizontal="right" vertical="center"/>
    </xf>
    <xf numFmtId="0" fontId="83" fillId="86" borderId="95" applyNumberFormat="0" applyAlignment="0" applyProtection="0"/>
    <xf numFmtId="0" fontId="87" fillId="0" borderId="96" applyNumberFormat="0" applyFill="0" applyAlignment="0" applyProtection="0"/>
    <xf numFmtId="0" fontId="77" fillId="89" borderId="97" applyNumberFormat="0" applyFont="0" applyAlignment="0" applyProtection="0"/>
    <xf numFmtId="4" fontId="29" fillId="14" borderId="99">
      <alignment horizontal="right" vertical="center"/>
    </xf>
    <xf numFmtId="0" fontId="33" fillId="14" borderId="101">
      <alignment horizontal="left" vertical="center" wrapText="1" indent="2"/>
    </xf>
    <xf numFmtId="0" fontId="33" fillId="16" borderId="98"/>
    <xf numFmtId="175" fontId="33" fillId="90" borderId="98" applyNumberFormat="0" applyFont="0" applyBorder="0" applyAlignment="0" applyProtection="0">
      <alignment horizontal="right" vertical="center"/>
    </xf>
    <xf numFmtId="0" fontId="33" fillId="0" borderId="98" applyNumberFormat="0" applyFill="0" applyAlignment="0" applyProtection="0"/>
    <xf numFmtId="4" fontId="33" fillId="0" borderId="98" applyFill="0" applyBorder="0" applyProtection="0">
      <alignment horizontal="right" vertical="center"/>
    </xf>
    <xf numFmtId="4" fontId="29" fillId="9" borderId="98">
      <alignment horizontal="right" vertical="center"/>
    </xf>
    <xf numFmtId="0" fontId="87" fillId="0" borderId="96" applyNumberFormat="0" applyFill="0" applyAlignment="0" applyProtection="0"/>
    <xf numFmtId="49" fontId="31" fillId="0" borderId="98" applyNumberFormat="0" applyFill="0" applyBorder="0" applyProtection="0">
      <alignment horizontal="left" vertical="center"/>
    </xf>
    <xf numFmtId="49" fontId="33" fillId="0" borderId="99" applyNumberFormat="0" applyFont="0" applyFill="0" applyBorder="0" applyProtection="0">
      <alignment horizontal="left" vertical="center" indent="5"/>
    </xf>
    <xf numFmtId="0" fontId="33" fillId="9" borderId="99">
      <alignment horizontal="left" vertical="center"/>
    </xf>
    <xf numFmtId="0" fontId="83" fillId="86" borderId="95" applyNumberFormat="0" applyAlignment="0" applyProtection="0"/>
    <xf numFmtId="4" fontId="29" fillId="14" borderId="100">
      <alignment horizontal="right" vertical="center"/>
    </xf>
    <xf numFmtId="0" fontId="95" fillId="73" borderId="95" applyNumberFormat="0" applyAlignment="0" applyProtection="0"/>
    <xf numFmtId="0" fontId="95" fillId="73" borderId="95" applyNumberFormat="0" applyAlignment="0" applyProtection="0"/>
    <xf numFmtId="0" fontId="77" fillId="89" borderId="97" applyNumberFormat="0" applyFont="0" applyAlignment="0" applyProtection="0"/>
    <xf numFmtId="0" fontId="99" fillId="86" borderId="102" applyNumberFormat="0" applyAlignment="0" applyProtection="0"/>
    <xf numFmtId="0" fontId="102" fillId="0" borderId="96" applyNumberFormat="0" applyFill="0" applyAlignment="0" applyProtection="0"/>
    <xf numFmtId="0" fontId="29" fillId="14" borderId="98">
      <alignment horizontal="right" vertical="center"/>
    </xf>
    <xf numFmtId="0" fontId="34" fillId="89" borderId="97" applyNumberFormat="0" applyFont="0" applyAlignment="0" applyProtection="0"/>
    <xf numFmtId="4" fontId="33" fillId="0" borderId="98">
      <alignment horizontal="right" vertical="center"/>
    </xf>
    <xf numFmtId="0" fontId="102" fillId="0" borderId="96" applyNumberFormat="0" applyFill="0" applyAlignment="0" applyProtection="0"/>
    <xf numFmtId="0" fontId="29" fillId="14" borderId="98">
      <alignment horizontal="right" vertical="center"/>
    </xf>
    <xf numFmtId="0" fontId="29" fillId="14" borderId="98">
      <alignment horizontal="right" vertical="center"/>
    </xf>
    <xf numFmtId="4" fontId="73" fillId="9" borderId="98">
      <alignment horizontal="right" vertical="center"/>
    </xf>
    <xf numFmtId="0" fontId="29" fillId="9" borderId="98">
      <alignment horizontal="right" vertical="center"/>
    </xf>
    <xf numFmtId="4" fontId="29" fillId="9" borderId="98">
      <alignment horizontal="right" vertical="center"/>
    </xf>
    <xf numFmtId="0" fontId="73" fillId="9" borderId="98">
      <alignment horizontal="right" vertical="center"/>
    </xf>
    <xf numFmtId="4" fontId="73" fillId="9" borderId="98">
      <alignment horizontal="right" vertical="center"/>
    </xf>
    <xf numFmtId="0" fontId="29" fillId="14" borderId="98">
      <alignment horizontal="right" vertical="center"/>
    </xf>
    <xf numFmtId="4" fontId="29" fillId="14" borderId="98">
      <alignment horizontal="right" vertical="center"/>
    </xf>
    <xf numFmtId="0" fontId="29" fillId="14" borderId="98">
      <alignment horizontal="right" vertical="center"/>
    </xf>
    <xf numFmtId="4" fontId="29" fillId="14" borderId="98">
      <alignment horizontal="right" vertical="center"/>
    </xf>
    <xf numFmtId="0" fontId="29" fillId="14" borderId="99">
      <alignment horizontal="right" vertical="center"/>
    </xf>
    <xf numFmtId="4" fontId="29" fillId="14" borderId="99">
      <alignment horizontal="right" vertical="center"/>
    </xf>
    <xf numFmtId="0" fontId="29" fillId="14" borderId="100">
      <alignment horizontal="right" vertical="center"/>
    </xf>
    <xf numFmtId="4" fontId="29" fillId="14" borderId="100">
      <alignment horizontal="right" vertical="center"/>
    </xf>
    <xf numFmtId="0" fontId="83" fillId="86" borderId="95" applyNumberFormat="0" applyAlignment="0" applyProtection="0"/>
    <xf numFmtId="0" fontId="33" fillId="14" borderId="101">
      <alignment horizontal="left" vertical="center" wrapText="1" indent="2"/>
    </xf>
    <xf numFmtId="0" fontId="33" fillId="0" borderId="101">
      <alignment horizontal="left" vertical="center" wrapText="1" indent="2"/>
    </xf>
    <xf numFmtId="0" fontId="33" fillId="9" borderId="99">
      <alignment horizontal="left" vertical="center"/>
    </xf>
    <xf numFmtId="0" fontId="95" fillId="73" borderId="95" applyNumberFormat="0" applyAlignment="0" applyProtection="0"/>
    <xf numFmtId="0" fontId="33" fillId="0" borderId="98">
      <alignment horizontal="right" vertical="center"/>
    </xf>
    <xf numFmtId="4" fontId="33" fillId="0" borderId="98">
      <alignment horizontal="right" vertical="center"/>
    </xf>
    <xf numFmtId="0" fontId="33" fillId="0" borderId="98" applyNumberFormat="0" applyFill="0" applyAlignment="0" applyProtection="0"/>
    <xf numFmtId="0" fontId="99" fillId="86" borderId="102" applyNumberFormat="0" applyAlignment="0" applyProtection="0"/>
    <xf numFmtId="175" fontId="33" fillId="90" borderId="98" applyNumberFormat="0" applyFont="0" applyBorder="0" applyAlignment="0" applyProtection="0">
      <alignment horizontal="right" vertical="center"/>
    </xf>
    <xf numFmtId="0" fontId="33" fillId="16" borderId="98"/>
    <xf numFmtId="4" fontId="33" fillId="16" borderId="98"/>
    <xf numFmtId="0" fontId="102" fillId="0" borderId="96" applyNumberFormat="0" applyFill="0" applyAlignment="0" applyProtection="0"/>
    <xf numFmtId="0" fontId="34" fillId="89" borderId="97" applyNumberFormat="0" applyFont="0" applyAlignment="0" applyProtection="0"/>
    <xf numFmtId="0" fontId="77" fillId="89" borderId="97" applyNumberFormat="0" applyFont="0" applyAlignment="0" applyProtection="0"/>
    <xf numFmtId="0" fontId="33" fillId="0" borderId="98" applyNumberFormat="0" applyFill="0" applyAlignment="0" applyProtection="0"/>
    <xf numFmtId="0" fontId="87" fillId="0" borderId="96" applyNumberFormat="0" applyFill="0" applyAlignment="0" applyProtection="0"/>
    <xf numFmtId="0" fontId="102" fillId="0" borderId="96" applyNumberFormat="0" applyFill="0" applyAlignment="0" applyProtection="0"/>
    <xf numFmtId="0" fontId="86" fillId="73" borderId="95" applyNumberFormat="0" applyAlignment="0" applyProtection="0"/>
    <xf numFmtId="0" fontId="83" fillId="86" borderId="95" applyNumberFormat="0" applyAlignment="0" applyProtection="0"/>
    <xf numFmtId="4" fontId="73" fillId="9" borderId="98">
      <alignment horizontal="right" vertical="center"/>
    </xf>
    <xf numFmtId="0" fontId="29" fillId="9" borderId="98">
      <alignment horizontal="right" vertical="center"/>
    </xf>
    <xf numFmtId="175" fontId="33" fillId="90" borderId="98" applyNumberFormat="0" applyFont="0" applyBorder="0" applyAlignment="0" applyProtection="0">
      <alignment horizontal="right" vertical="center"/>
    </xf>
    <xf numFmtId="0" fontId="87" fillId="0" borderId="96" applyNumberFormat="0" applyFill="0" applyAlignment="0" applyProtection="0"/>
    <xf numFmtId="49" fontId="33" fillId="0" borderId="98" applyNumberFormat="0" applyFont="0" applyFill="0" applyBorder="0" applyProtection="0">
      <alignment horizontal="left" vertical="center" indent="2"/>
    </xf>
    <xf numFmtId="49" fontId="33" fillId="0" borderId="99" applyNumberFormat="0" applyFont="0" applyFill="0" applyBorder="0" applyProtection="0">
      <alignment horizontal="left" vertical="center" indent="5"/>
    </xf>
    <xf numFmtId="49" fontId="33" fillId="0" borderId="98" applyNumberFormat="0" applyFont="0" applyFill="0" applyBorder="0" applyProtection="0">
      <alignment horizontal="left" vertical="center" indent="2"/>
    </xf>
    <xf numFmtId="4" fontId="33" fillId="0" borderId="98" applyFill="0" applyBorder="0" applyProtection="0">
      <alignment horizontal="right" vertical="center"/>
    </xf>
    <xf numFmtId="49" fontId="31" fillId="0" borderId="98" applyNumberFormat="0" applyFill="0" applyBorder="0" applyProtection="0">
      <alignment horizontal="left" vertical="center"/>
    </xf>
    <xf numFmtId="0" fontId="33" fillId="0" borderId="101">
      <alignment horizontal="left" vertical="center" wrapText="1" indent="2"/>
    </xf>
    <xf numFmtId="0" fontId="99" fillId="86" borderId="102" applyNumberFormat="0" applyAlignment="0" applyProtection="0"/>
    <xf numFmtId="0" fontId="29" fillId="14" borderId="100">
      <alignment horizontal="right" vertical="center"/>
    </xf>
    <xf numFmtId="0" fontId="86" fillId="73" borderId="95" applyNumberFormat="0" applyAlignment="0" applyProtection="0"/>
    <xf numFmtId="0" fontId="29" fillId="14" borderId="100">
      <alignment horizontal="right" vertical="center"/>
    </xf>
    <xf numFmtId="4" fontId="29" fillId="14" borderId="98">
      <alignment horizontal="right" vertical="center"/>
    </xf>
    <xf numFmtId="0" fontId="29" fillId="14" borderId="98">
      <alignment horizontal="right" vertical="center"/>
    </xf>
    <xf numFmtId="0" fontId="80" fillId="86" borderId="102" applyNumberFormat="0" applyAlignment="0" applyProtection="0"/>
    <xf numFmtId="0" fontId="82" fillId="86" borderId="95" applyNumberFormat="0" applyAlignment="0" applyProtection="0"/>
    <xf numFmtId="0" fontId="87" fillId="0" borderId="96" applyNumberFormat="0" applyFill="0" applyAlignment="0" applyProtection="0"/>
    <xf numFmtId="0" fontId="33" fillId="16" borderId="98"/>
    <xf numFmtId="4" fontId="33" fillId="16" borderId="98"/>
    <xf numFmtId="4" fontId="29" fillId="14" borderId="98">
      <alignment horizontal="right" vertical="center"/>
    </xf>
    <xf numFmtId="0" fontId="73" fillId="9" borderId="98">
      <alignment horizontal="right" vertical="center"/>
    </xf>
    <xf numFmtId="0" fontId="86" fillId="73" borderId="95" applyNumberFormat="0" applyAlignment="0" applyProtection="0"/>
    <xf numFmtId="0" fontId="83" fillId="86" borderId="95" applyNumberFormat="0" applyAlignment="0" applyProtection="0"/>
    <xf numFmtId="4" fontId="33" fillId="0" borderId="98">
      <alignment horizontal="right" vertical="center"/>
    </xf>
    <xf numFmtId="0" fontId="33" fillId="14" borderId="101">
      <alignment horizontal="left" vertical="center" wrapText="1" indent="2"/>
    </xf>
    <xf numFmtId="0" fontId="33" fillId="0" borderId="101">
      <alignment horizontal="left" vertical="center" wrapText="1" indent="2"/>
    </xf>
    <xf numFmtId="0" fontId="99" fillId="86" borderId="102" applyNumberFormat="0" applyAlignment="0" applyProtection="0"/>
    <xf numFmtId="0" fontId="95" fillId="73" borderId="95" applyNumberFormat="0" applyAlignment="0" applyProtection="0"/>
    <xf numFmtId="0" fontId="82" fillId="86" borderId="95" applyNumberFormat="0" applyAlignment="0" applyProtection="0"/>
    <xf numFmtId="0" fontId="80" fillId="86" borderId="102" applyNumberFormat="0" applyAlignment="0" applyProtection="0"/>
    <xf numFmtId="0" fontId="29" fillId="14" borderId="100">
      <alignment horizontal="right" vertical="center"/>
    </xf>
    <xf numFmtId="0" fontId="73" fillId="9" borderId="98">
      <alignment horizontal="right" vertical="center"/>
    </xf>
    <xf numFmtId="4" fontId="29" fillId="9" borderId="98">
      <alignment horizontal="right" vertical="center"/>
    </xf>
    <xf numFmtId="4" fontId="29" fillId="14" borderId="98">
      <alignment horizontal="right" vertical="center"/>
    </xf>
    <xf numFmtId="49" fontId="33" fillId="0" borderId="99" applyNumberFormat="0" applyFont="0" applyFill="0" applyBorder="0" applyProtection="0">
      <alignment horizontal="left" vertical="center" indent="5"/>
    </xf>
    <xf numFmtId="4" fontId="33" fillId="0" borderId="98" applyFill="0" applyBorder="0" applyProtection="0">
      <alignment horizontal="right" vertical="center"/>
    </xf>
    <xf numFmtId="4" fontId="29" fillId="9" borderId="98">
      <alignment horizontal="right" vertical="center"/>
    </xf>
    <xf numFmtId="0" fontId="95" fillId="73" borderId="95" applyNumberFormat="0" applyAlignment="0" applyProtection="0"/>
    <xf numFmtId="0" fontId="86" fillId="73" borderId="95" applyNumberFormat="0" applyAlignment="0" applyProtection="0"/>
    <xf numFmtId="0" fontId="82" fillId="86" borderId="95" applyNumberFormat="0" applyAlignment="0" applyProtection="0"/>
    <xf numFmtId="0" fontId="33" fillId="14" borderId="101">
      <alignment horizontal="left" vertical="center" wrapText="1" indent="2"/>
    </xf>
    <xf numFmtId="0" fontId="33" fillId="0" borderId="101">
      <alignment horizontal="left" vertical="center" wrapText="1" indent="2"/>
    </xf>
    <xf numFmtId="0" fontId="33" fillId="14" borderId="101">
      <alignment horizontal="left" vertical="center" wrapText="1" indent="2"/>
    </xf>
    <xf numFmtId="0" fontId="80" fillId="86" borderId="102" applyNumberFormat="0" applyAlignment="0" applyProtection="0"/>
    <xf numFmtId="0" fontId="99" fillId="86" borderId="102" applyNumberFormat="0" applyAlignment="0" applyProtection="0"/>
    <xf numFmtId="0" fontId="29" fillId="14" borderId="100">
      <alignment horizontal="right" vertical="center"/>
    </xf>
    <xf numFmtId="0" fontId="82" fillId="86" borderId="95" applyNumberFormat="0" applyAlignment="0" applyProtection="0"/>
    <xf numFmtId="4" fontId="29" fillId="14" borderId="98">
      <alignment horizontal="right" vertical="center"/>
    </xf>
    <xf numFmtId="4" fontId="33" fillId="16" borderId="98"/>
    <xf numFmtId="4" fontId="33" fillId="16" borderId="98"/>
    <xf numFmtId="0" fontId="29" fillId="14" borderId="98">
      <alignment horizontal="right" vertical="center"/>
    </xf>
    <xf numFmtId="0" fontId="29" fillId="14" borderId="98">
      <alignment horizontal="right" vertical="center"/>
    </xf>
    <xf numFmtId="0" fontId="33" fillId="16" borderId="98"/>
    <xf numFmtId="0" fontId="29" fillId="14" borderId="100">
      <alignment horizontal="right" vertical="center"/>
    </xf>
    <xf numFmtId="0" fontId="29" fillId="14" borderId="100">
      <alignment horizontal="right" vertical="center"/>
    </xf>
    <xf numFmtId="0" fontId="82" fillId="86" borderId="95" applyNumberFormat="0" applyAlignment="0" applyProtection="0"/>
    <xf numFmtId="0" fontId="29" fillId="14" borderId="99">
      <alignment horizontal="right" vertical="center"/>
    </xf>
    <xf numFmtId="0" fontId="33" fillId="0" borderId="98">
      <alignment horizontal="right" vertical="center"/>
    </xf>
    <xf numFmtId="4" fontId="33" fillId="0" borderId="98">
      <alignment horizontal="right" vertical="center"/>
    </xf>
    <xf numFmtId="0" fontId="102" fillId="0" borderId="96" applyNumberFormat="0" applyFill="0" applyAlignment="0" applyProtection="0"/>
    <xf numFmtId="0" fontId="83" fillId="86" borderId="95" applyNumberFormat="0" applyAlignment="0" applyProtection="0"/>
    <xf numFmtId="0" fontId="102" fillId="0" borderId="96" applyNumberFormat="0" applyFill="0" applyAlignment="0" applyProtection="0"/>
    <xf numFmtId="0" fontId="83" fillId="86" borderId="95" applyNumberFormat="0" applyAlignment="0" applyProtection="0"/>
    <xf numFmtId="49" fontId="31" fillId="0" borderId="98" applyNumberFormat="0" applyFill="0" applyBorder="0" applyProtection="0">
      <alignment horizontal="left" vertical="center"/>
    </xf>
    <xf numFmtId="0" fontId="77" fillId="89" borderId="97" applyNumberFormat="0" applyFont="0" applyAlignment="0" applyProtection="0"/>
    <xf numFmtId="0" fontId="29" fillId="9" borderId="98">
      <alignment horizontal="right" vertical="center"/>
    </xf>
    <xf numFmtId="0" fontId="29" fillId="14" borderId="98">
      <alignment horizontal="right" vertical="center"/>
    </xf>
    <xf numFmtId="0" fontId="83" fillId="86" borderId="95" applyNumberFormat="0" applyAlignment="0" applyProtection="0"/>
    <xf numFmtId="0" fontId="87" fillId="0" borderId="96" applyNumberFormat="0" applyFill="0" applyAlignment="0" applyProtection="0"/>
    <xf numFmtId="4" fontId="33" fillId="0" borderId="98" applyFill="0" applyBorder="0" applyProtection="0">
      <alignment horizontal="right" vertical="center"/>
    </xf>
    <xf numFmtId="0" fontId="12" fillId="0" borderId="58" applyNumberFormat="0" applyFill="0" applyAlignment="0" applyProtection="0"/>
    <xf numFmtId="0" fontId="33" fillId="14" borderId="101">
      <alignment horizontal="left" vertical="center" wrapText="1" indent="2"/>
    </xf>
    <xf numFmtId="0" fontId="12" fillId="0" borderId="58" applyNumberFormat="0" applyFill="0" applyAlignment="0" applyProtection="0"/>
    <xf numFmtId="0" fontId="4" fillId="59" borderId="0" applyNumberFormat="0" applyBorder="0" applyAlignment="0" applyProtection="0"/>
    <xf numFmtId="0" fontId="71" fillId="64" borderId="0" applyNumberFormat="0" applyBorder="0" applyAlignment="0" applyProtection="0"/>
    <xf numFmtId="4" fontId="29" fillId="14" borderId="98">
      <alignment horizontal="right" vertical="center"/>
    </xf>
    <xf numFmtId="0" fontId="95" fillId="73" borderId="95" applyNumberFormat="0" applyAlignment="0" applyProtection="0"/>
    <xf numFmtId="0" fontId="83" fillId="86" borderId="95" applyNumberFormat="0" applyAlignment="0" applyProtection="0"/>
    <xf numFmtId="0" fontId="82" fillId="86" borderId="95" applyNumberFormat="0" applyAlignment="0" applyProtection="0"/>
    <xf numFmtId="0" fontId="33" fillId="9" borderId="99">
      <alignment horizontal="left" vertical="center"/>
    </xf>
    <xf numFmtId="0" fontId="4" fillId="53" borderId="0" applyNumberFormat="0" applyBorder="0" applyAlignment="0" applyProtection="0"/>
    <xf numFmtId="0" fontId="29" fillId="14" borderId="98">
      <alignment horizontal="right" vertical="center"/>
    </xf>
    <xf numFmtId="0" fontId="70" fillId="0" borderId="0" applyNumberFormat="0" applyFill="0" applyBorder="0" applyAlignment="0" applyProtection="0"/>
    <xf numFmtId="0" fontId="71" fillId="49" borderId="0" applyNumberFormat="0" applyBorder="0" applyAlignment="0" applyProtection="0"/>
    <xf numFmtId="175" fontId="33" fillId="90" borderId="98" applyNumberFormat="0" applyFont="0" applyBorder="0" applyAlignment="0" applyProtection="0">
      <alignment horizontal="right" vertical="center"/>
    </xf>
    <xf numFmtId="0" fontId="68" fillId="46" borderId="56" applyNumberFormat="0" applyAlignment="0" applyProtection="0"/>
    <xf numFmtId="0" fontId="68" fillId="46" borderId="56" applyNumberFormat="0" applyAlignment="0" applyProtection="0"/>
    <xf numFmtId="0" fontId="33" fillId="0" borderId="101">
      <alignment horizontal="left" vertical="center" wrapText="1" indent="2"/>
    </xf>
    <xf numFmtId="175" fontId="33" fillId="90" borderId="98" applyNumberFormat="0" applyFont="0" applyBorder="0" applyAlignment="0" applyProtection="0">
      <alignment horizontal="right" vertical="center"/>
    </xf>
    <xf numFmtId="4" fontId="33" fillId="0" borderId="98" applyFill="0" applyBorder="0" applyProtection="0">
      <alignment horizontal="right" vertical="center"/>
    </xf>
    <xf numFmtId="0" fontId="70" fillId="0" borderId="0" applyNumberFormat="0" applyFill="0" applyBorder="0" applyAlignment="0" applyProtection="0"/>
    <xf numFmtId="0" fontId="95" fillId="73" borderId="95" applyNumberFormat="0" applyAlignment="0" applyProtection="0"/>
    <xf numFmtId="0" fontId="33" fillId="0" borderId="101">
      <alignment horizontal="left" vertical="center" wrapText="1" indent="2"/>
    </xf>
    <xf numFmtId="0" fontId="33" fillId="16" borderId="98"/>
    <xf numFmtId="0" fontId="33" fillId="0" borderId="98">
      <alignment horizontal="right" vertical="center"/>
    </xf>
    <xf numFmtId="0" fontId="33" fillId="16" borderId="98"/>
    <xf numFmtId="0" fontId="77" fillId="89" borderId="97" applyNumberFormat="0" applyFont="0" applyAlignment="0" applyProtection="0"/>
    <xf numFmtId="49" fontId="31" fillId="0" borderId="98" applyNumberFormat="0" applyFill="0" applyBorder="0" applyProtection="0">
      <alignment horizontal="left" vertical="center"/>
    </xf>
    <xf numFmtId="0" fontId="33" fillId="0" borderId="101">
      <alignment horizontal="left" vertical="center" wrapText="1" indent="2"/>
    </xf>
    <xf numFmtId="0" fontId="83" fillId="86" borderId="95" applyNumberFormat="0" applyAlignment="0" applyProtection="0"/>
    <xf numFmtId="49" fontId="33" fillId="0" borderId="98" applyNumberFormat="0" applyFont="0" applyFill="0" applyBorder="0" applyProtection="0">
      <alignment horizontal="left" vertical="center" indent="2"/>
    </xf>
    <xf numFmtId="0" fontId="33" fillId="14" borderId="101">
      <alignment horizontal="left" vertical="center" wrapText="1" indent="2"/>
    </xf>
    <xf numFmtId="0" fontId="99" fillId="86" borderId="102" applyNumberFormat="0" applyAlignment="0" applyProtection="0"/>
    <xf numFmtId="0" fontId="4" fillId="50" borderId="0" applyNumberFormat="0" applyBorder="0" applyAlignment="0" applyProtection="0"/>
    <xf numFmtId="0" fontId="12" fillId="0" borderId="58" applyNumberFormat="0" applyFill="0" applyAlignment="0" applyProtection="0"/>
    <xf numFmtId="0" fontId="73" fillId="9" borderId="98">
      <alignment horizontal="right" vertical="center"/>
    </xf>
    <xf numFmtId="0" fontId="4" fillId="63" borderId="0" applyNumberFormat="0" applyBorder="0" applyAlignment="0" applyProtection="0"/>
    <xf numFmtId="0" fontId="86" fillId="73" borderId="95" applyNumberFormat="0" applyAlignment="0" applyProtection="0"/>
    <xf numFmtId="4" fontId="73" fillId="9" borderId="98">
      <alignment horizontal="right" vertical="center"/>
    </xf>
    <xf numFmtId="0" fontId="86" fillId="73" borderId="95" applyNumberFormat="0" applyAlignment="0" applyProtection="0"/>
    <xf numFmtId="0" fontId="71" fillId="58" borderId="0" applyNumberFormat="0" applyBorder="0" applyAlignment="0" applyProtection="0"/>
    <xf numFmtId="0" fontId="82" fillId="86" borderId="95" applyNumberFormat="0" applyAlignment="0" applyProtection="0"/>
    <xf numFmtId="0" fontId="80" fillId="86" borderId="102" applyNumberFormat="0" applyAlignment="0" applyProtection="0"/>
    <xf numFmtId="0" fontId="4" fillId="54" borderId="0" applyNumberFormat="0" applyBorder="0" applyAlignment="0" applyProtection="0"/>
    <xf numFmtId="0" fontId="33" fillId="16" borderId="98"/>
    <xf numFmtId="0" fontId="29" fillId="14" borderId="98">
      <alignment horizontal="right" vertical="center"/>
    </xf>
    <xf numFmtId="0" fontId="73" fillId="9" borderId="98">
      <alignment horizontal="right" vertical="center"/>
    </xf>
    <xf numFmtId="0" fontId="99" fillId="86" borderId="102" applyNumberFormat="0" applyAlignment="0" applyProtection="0"/>
    <xf numFmtId="4" fontId="29" fillId="9" borderId="98">
      <alignment horizontal="right" vertical="center"/>
    </xf>
    <xf numFmtId="0" fontId="4" fillId="63" borderId="0" applyNumberFormat="0" applyBorder="0" applyAlignment="0" applyProtection="0"/>
    <xf numFmtId="0" fontId="87" fillId="0" borderId="96" applyNumberFormat="0" applyFill="0" applyAlignment="0" applyProtection="0"/>
    <xf numFmtId="0" fontId="87" fillId="0" borderId="96" applyNumberFormat="0" applyFill="0" applyAlignment="0" applyProtection="0"/>
    <xf numFmtId="0" fontId="99" fillId="86" borderId="102" applyNumberFormat="0" applyAlignment="0" applyProtection="0"/>
    <xf numFmtId="4" fontId="33" fillId="16" borderId="98"/>
    <xf numFmtId="0" fontId="71" fillId="52" borderId="0" applyNumberFormat="0" applyBorder="0" applyAlignment="0" applyProtection="0"/>
    <xf numFmtId="0" fontId="4" fillId="50" borderId="0" applyNumberFormat="0" applyBorder="0" applyAlignment="0" applyProtection="0"/>
    <xf numFmtId="0" fontId="29" fillId="14" borderId="100">
      <alignment horizontal="right" vertical="center"/>
    </xf>
    <xf numFmtId="0" fontId="69" fillId="0" borderId="0" applyNumberFormat="0" applyFill="0" applyBorder="0" applyAlignment="0" applyProtection="0"/>
    <xf numFmtId="0" fontId="80" fillId="86" borderId="102" applyNumberFormat="0" applyAlignment="0" applyProtection="0"/>
    <xf numFmtId="0" fontId="29" fillId="9" borderId="98">
      <alignment horizontal="right" vertical="center"/>
    </xf>
    <xf numFmtId="4" fontId="33" fillId="0" borderId="98">
      <alignment horizontal="right" vertical="center"/>
    </xf>
    <xf numFmtId="0" fontId="4" fillId="57" borderId="0" applyNumberFormat="0" applyBorder="0" applyAlignment="0" applyProtection="0"/>
    <xf numFmtId="49" fontId="33" fillId="0" borderId="98" applyNumberFormat="0" applyFont="0" applyFill="0" applyBorder="0" applyProtection="0">
      <alignment horizontal="left" vertical="center" indent="2"/>
    </xf>
    <xf numFmtId="0" fontId="33" fillId="14" borderId="101">
      <alignment horizontal="left" vertical="center" wrapText="1" indent="2"/>
    </xf>
    <xf numFmtId="0" fontId="29" fillId="14" borderId="99">
      <alignment horizontal="right" vertical="center"/>
    </xf>
    <xf numFmtId="4" fontId="33" fillId="16" borderId="98"/>
    <xf numFmtId="0" fontId="77" fillId="89" borderId="97" applyNumberFormat="0" applyFont="0" applyAlignment="0" applyProtection="0"/>
    <xf numFmtId="0" fontId="71" fillId="55" borderId="0" applyNumberFormat="0" applyBorder="0" applyAlignment="0" applyProtection="0"/>
    <xf numFmtId="4" fontId="29" fillId="14" borderId="98">
      <alignment horizontal="right" vertical="center"/>
    </xf>
    <xf numFmtId="0" fontId="71" fillId="49" borderId="0" applyNumberFormat="0" applyBorder="0" applyAlignment="0" applyProtection="0"/>
    <xf numFmtId="0" fontId="95" fillId="73" borderId="95" applyNumberFormat="0" applyAlignment="0" applyProtection="0"/>
    <xf numFmtId="0" fontId="80" fillId="86" borderId="102" applyNumberFormat="0" applyAlignment="0" applyProtection="0"/>
    <xf numFmtId="0" fontId="102" fillId="0" borderId="96" applyNumberFormat="0" applyFill="0" applyAlignment="0" applyProtection="0"/>
    <xf numFmtId="4" fontId="29" fillId="14" borderId="99">
      <alignment horizontal="right" vertical="center"/>
    </xf>
    <xf numFmtId="0" fontId="4" fillId="51" borderId="0" applyNumberFormat="0" applyBorder="0" applyAlignment="0" applyProtection="0"/>
    <xf numFmtId="4" fontId="73" fillId="9" borderId="98">
      <alignment horizontal="right" vertical="center"/>
    </xf>
    <xf numFmtId="0" fontId="29" fillId="14" borderId="98">
      <alignment horizontal="right" vertical="center"/>
    </xf>
    <xf numFmtId="0" fontId="71" fillId="52" borderId="0" applyNumberFormat="0" applyBorder="0" applyAlignment="0" applyProtection="0"/>
    <xf numFmtId="0" fontId="4" fillId="59" borderId="0" applyNumberFormat="0" applyBorder="0" applyAlignment="0" applyProtection="0"/>
    <xf numFmtId="0" fontId="4" fillId="50" borderId="0" applyNumberFormat="0" applyBorder="0" applyAlignment="0" applyProtection="0"/>
    <xf numFmtId="0" fontId="82" fillId="86" borderId="95" applyNumberFormat="0" applyAlignment="0" applyProtection="0"/>
    <xf numFmtId="0" fontId="71" fillId="58" borderId="0" applyNumberFormat="0" applyBorder="0" applyAlignment="0" applyProtection="0"/>
    <xf numFmtId="0" fontId="29" fillId="9" borderId="98">
      <alignment horizontal="right" vertical="center"/>
    </xf>
    <xf numFmtId="0" fontId="83" fillId="86" borderId="95" applyNumberFormat="0" applyAlignment="0" applyProtection="0"/>
    <xf numFmtId="4" fontId="33" fillId="0" borderId="98" applyFill="0" applyBorder="0" applyProtection="0">
      <alignment horizontal="right" vertical="center"/>
    </xf>
    <xf numFmtId="0" fontId="33" fillId="14" borderId="101">
      <alignment horizontal="left" vertical="center" wrapText="1" indent="2"/>
    </xf>
    <xf numFmtId="4" fontId="33" fillId="16" borderId="98"/>
    <xf numFmtId="0" fontId="67" fillId="46" borderId="57" applyNumberFormat="0" applyAlignment="0" applyProtection="0"/>
    <xf numFmtId="0" fontId="83" fillId="86" borderId="95" applyNumberFormat="0" applyAlignment="0" applyProtection="0"/>
    <xf numFmtId="0" fontId="83" fillId="86" borderId="95" applyNumberFormat="0" applyAlignment="0" applyProtection="0"/>
    <xf numFmtId="0" fontId="4" fillId="48" borderId="0" applyNumberFormat="0" applyBorder="0" applyAlignment="0" applyProtection="0"/>
    <xf numFmtId="0" fontId="86" fillId="73" borderId="95" applyNumberFormat="0" applyAlignment="0" applyProtection="0"/>
    <xf numFmtId="49" fontId="31" fillId="0" borderId="98" applyNumberFormat="0" applyFill="0" applyBorder="0" applyProtection="0">
      <alignment horizontal="left" vertical="center"/>
    </xf>
    <xf numFmtId="0" fontId="33" fillId="0" borderId="101">
      <alignment horizontal="left" vertical="center" wrapText="1" indent="2"/>
    </xf>
    <xf numFmtId="0" fontId="33" fillId="14" borderId="101">
      <alignment horizontal="left" vertical="center" wrapText="1" indent="2"/>
    </xf>
    <xf numFmtId="0" fontId="77" fillId="89" borderId="97" applyNumberFormat="0" applyFont="0" applyAlignment="0" applyProtection="0"/>
    <xf numFmtId="0" fontId="29" fillId="14" borderId="98">
      <alignment horizontal="right" vertical="center"/>
    </xf>
    <xf numFmtId="0" fontId="29" fillId="14" borderId="98">
      <alignment horizontal="right" vertical="center"/>
    </xf>
    <xf numFmtId="0" fontId="83" fillId="86" borderId="95" applyNumberFormat="0" applyAlignment="0" applyProtection="0"/>
    <xf numFmtId="0" fontId="71" fillId="55" borderId="0" applyNumberFormat="0" applyBorder="0" applyAlignment="0" applyProtection="0"/>
    <xf numFmtId="175" fontId="33" fillId="90" borderId="98" applyNumberFormat="0" applyFont="0" applyBorder="0" applyAlignment="0" applyProtection="0">
      <alignment horizontal="right" vertical="center"/>
    </xf>
    <xf numFmtId="0" fontId="4" fillId="60" borderId="0" applyNumberFormat="0" applyBorder="0" applyAlignment="0" applyProtection="0"/>
    <xf numFmtId="0" fontId="83" fillId="86" borderId="95" applyNumberFormat="0" applyAlignment="0" applyProtection="0"/>
    <xf numFmtId="0" fontId="99" fillId="86" borderId="102" applyNumberFormat="0" applyAlignment="0" applyProtection="0"/>
    <xf numFmtId="0" fontId="102" fillId="0" borderId="96" applyNumberFormat="0" applyFill="0" applyAlignment="0" applyProtection="0"/>
    <xf numFmtId="0" fontId="95" fillId="73" borderId="95" applyNumberFormat="0" applyAlignment="0" applyProtection="0"/>
    <xf numFmtId="0" fontId="29" fillId="9" borderId="98">
      <alignment horizontal="right" vertical="center"/>
    </xf>
    <xf numFmtId="0" fontId="71" fillId="49" borderId="0" applyNumberFormat="0" applyBorder="0" applyAlignment="0" applyProtection="0"/>
    <xf numFmtId="0" fontId="99" fillId="86" borderId="102" applyNumberFormat="0" applyAlignment="0" applyProtection="0"/>
    <xf numFmtId="0" fontId="4" fillId="54" borderId="0" applyNumberFormat="0" applyBorder="0" applyAlignment="0" applyProtection="0"/>
    <xf numFmtId="4" fontId="73" fillId="9" borderId="98">
      <alignment horizontal="right" vertical="center"/>
    </xf>
    <xf numFmtId="4" fontId="29" fillId="9" borderId="98">
      <alignment horizontal="right" vertical="center"/>
    </xf>
    <xf numFmtId="0" fontId="33" fillId="0" borderId="98" applyNumberFormat="0" applyFill="0" applyAlignment="0" applyProtection="0"/>
    <xf numFmtId="4" fontId="29" fillId="9" borderId="98">
      <alignment horizontal="right" vertical="center"/>
    </xf>
    <xf numFmtId="0" fontId="12" fillId="0" borderId="58" applyNumberFormat="0" applyFill="0" applyAlignment="0" applyProtection="0"/>
    <xf numFmtId="0" fontId="83" fillId="86" borderId="95" applyNumberFormat="0" applyAlignment="0" applyProtection="0"/>
    <xf numFmtId="0" fontId="4" fillId="56" borderId="0" applyNumberFormat="0" applyBorder="0" applyAlignment="0" applyProtection="0"/>
    <xf numFmtId="0" fontId="69" fillId="0" borderId="0" applyNumberFormat="0" applyFill="0" applyBorder="0" applyAlignment="0" applyProtection="0"/>
    <xf numFmtId="0" fontId="69" fillId="0" borderId="0" applyNumberFormat="0" applyFill="0" applyBorder="0" applyAlignment="0" applyProtection="0"/>
    <xf numFmtId="0" fontId="33" fillId="0" borderId="98" applyNumberFormat="0" applyFill="0" applyAlignment="0" applyProtection="0"/>
    <xf numFmtId="4" fontId="29" fillId="14" borderId="98">
      <alignment horizontal="right" vertical="center"/>
    </xf>
    <xf numFmtId="0" fontId="77" fillId="89" borderId="97" applyNumberFormat="0" applyFont="0" applyAlignment="0" applyProtection="0"/>
    <xf numFmtId="4" fontId="29" fillId="14" borderId="98">
      <alignment horizontal="right" vertical="center"/>
    </xf>
    <xf numFmtId="4" fontId="29" fillId="14" borderId="98">
      <alignment horizontal="right" vertical="center"/>
    </xf>
    <xf numFmtId="0" fontId="33" fillId="0" borderId="98">
      <alignment horizontal="right" vertical="center"/>
    </xf>
    <xf numFmtId="4" fontId="33" fillId="0" borderId="98">
      <alignment horizontal="right" vertical="center"/>
    </xf>
    <xf numFmtId="0" fontId="87" fillId="0" borderId="96" applyNumberFormat="0" applyFill="0" applyAlignment="0" applyProtection="0"/>
    <xf numFmtId="0" fontId="77" fillId="89" borderId="97" applyNumberFormat="0" applyFont="0" applyAlignment="0" applyProtection="0"/>
    <xf numFmtId="0" fontId="33" fillId="0" borderId="98" applyNumberFormat="0" applyFill="0" applyAlignment="0" applyProtection="0"/>
    <xf numFmtId="0" fontId="29" fillId="14" borderId="100">
      <alignment horizontal="right" vertical="center"/>
    </xf>
    <xf numFmtId="4" fontId="29" fillId="14" borderId="98">
      <alignment horizontal="right" vertical="center"/>
    </xf>
    <xf numFmtId="0" fontId="83" fillId="86" borderId="95" applyNumberFormat="0" applyAlignment="0" applyProtection="0"/>
    <xf numFmtId="0" fontId="29" fillId="14" borderId="98">
      <alignment horizontal="right" vertical="center"/>
    </xf>
    <xf numFmtId="4" fontId="33" fillId="16" borderId="98"/>
    <xf numFmtId="0" fontId="86" fillId="73" borderId="95" applyNumberFormat="0" applyAlignment="0" applyProtection="0"/>
    <xf numFmtId="0" fontId="83" fillId="86" borderId="95" applyNumberFormat="0" applyAlignment="0" applyProtection="0"/>
    <xf numFmtId="0" fontId="102" fillId="0" borderId="96" applyNumberFormat="0" applyFill="0" applyAlignment="0" applyProtection="0"/>
    <xf numFmtId="0" fontId="33" fillId="9" borderId="99">
      <alignment horizontal="left" vertical="center"/>
    </xf>
    <xf numFmtId="0" fontId="86" fillId="73" borderId="95" applyNumberFormat="0" applyAlignment="0" applyProtection="0"/>
    <xf numFmtId="0" fontId="33" fillId="0" borderId="98" applyNumberFormat="0" applyFill="0" applyAlignment="0" applyProtection="0"/>
    <xf numFmtId="0" fontId="4" fillId="63" borderId="0" applyNumberFormat="0" applyBorder="0" applyAlignment="0" applyProtection="0"/>
    <xf numFmtId="0" fontId="33" fillId="0" borderId="98">
      <alignment horizontal="right" vertical="center"/>
    </xf>
    <xf numFmtId="0" fontId="33" fillId="9" borderId="99">
      <alignment horizontal="left" vertical="center"/>
    </xf>
    <xf numFmtId="4" fontId="29" fillId="14" borderId="100">
      <alignment horizontal="right" vertical="center"/>
    </xf>
    <xf numFmtId="49" fontId="31" fillId="0" borderId="98" applyNumberFormat="0" applyFill="0" applyBorder="0" applyProtection="0">
      <alignment horizontal="left" vertical="center"/>
    </xf>
    <xf numFmtId="0" fontId="99" fillId="86" borderId="102" applyNumberFormat="0" applyAlignment="0" applyProtection="0"/>
    <xf numFmtId="0" fontId="71" fillId="64" borderId="0" applyNumberFormat="0" applyBorder="0" applyAlignment="0" applyProtection="0"/>
    <xf numFmtId="0" fontId="4" fillId="62" borderId="0" applyNumberFormat="0" applyBorder="0" applyAlignment="0" applyProtection="0"/>
    <xf numFmtId="0" fontId="82" fillId="86" borderId="95" applyNumberFormat="0" applyAlignment="0" applyProtection="0"/>
    <xf numFmtId="0" fontId="95" fillId="73" borderId="95" applyNumberFormat="0" applyAlignment="0" applyProtection="0"/>
    <xf numFmtId="4" fontId="73" fillId="9" borderId="98">
      <alignment horizontal="right" vertical="center"/>
    </xf>
    <xf numFmtId="0" fontId="4" fillId="57" borderId="0" applyNumberFormat="0" applyBorder="0" applyAlignment="0" applyProtection="0"/>
    <xf numFmtId="0" fontId="29" fillId="14" borderId="99">
      <alignment horizontal="right" vertical="center"/>
    </xf>
    <xf numFmtId="0" fontId="33" fillId="14" borderId="101">
      <alignment horizontal="left" vertical="center" wrapText="1" indent="2"/>
    </xf>
    <xf numFmtId="0" fontId="82" fillId="86" borderId="95" applyNumberFormat="0" applyAlignment="0" applyProtection="0"/>
    <xf numFmtId="0" fontId="4" fillId="63" borderId="0" applyNumberFormat="0" applyBorder="0" applyAlignment="0" applyProtection="0"/>
    <xf numFmtId="4" fontId="29" fillId="14" borderId="99">
      <alignment horizontal="right" vertical="center"/>
    </xf>
    <xf numFmtId="0" fontId="34" fillId="89" borderId="97" applyNumberFormat="0" applyFont="0" applyAlignment="0" applyProtection="0"/>
    <xf numFmtId="0" fontId="4" fillId="62" borderId="0" applyNumberFormat="0" applyBorder="0" applyAlignment="0" applyProtection="0"/>
    <xf numFmtId="0" fontId="29" fillId="9" borderId="98">
      <alignment horizontal="right" vertical="center"/>
    </xf>
    <xf numFmtId="0" fontId="4" fillId="56" borderId="0" applyNumberFormat="0" applyBorder="0" applyAlignment="0" applyProtection="0"/>
    <xf numFmtId="0" fontId="95" fillId="73" borderId="95" applyNumberFormat="0" applyAlignment="0" applyProtection="0"/>
    <xf numFmtId="4" fontId="29" fillId="14" borderId="99">
      <alignment horizontal="right" vertical="center"/>
    </xf>
    <xf numFmtId="4" fontId="29" fillId="14" borderId="98">
      <alignment horizontal="right" vertical="center"/>
    </xf>
    <xf numFmtId="0" fontId="29" fillId="9" borderId="98">
      <alignment horizontal="right" vertical="center"/>
    </xf>
    <xf numFmtId="0" fontId="86" fillId="73" borderId="95" applyNumberFormat="0" applyAlignment="0" applyProtection="0"/>
    <xf numFmtId="0" fontId="4" fillId="54" borderId="0" applyNumberFormat="0" applyBorder="0" applyAlignment="0" applyProtection="0"/>
    <xf numFmtId="0" fontId="68" fillId="46" borderId="56" applyNumberFormat="0" applyAlignment="0" applyProtection="0"/>
    <xf numFmtId="0" fontId="87" fillId="0" borderId="96" applyNumberFormat="0" applyFill="0" applyAlignment="0" applyProtection="0"/>
    <xf numFmtId="0" fontId="73" fillId="9" borderId="98">
      <alignment horizontal="right" vertical="center"/>
    </xf>
    <xf numFmtId="0" fontId="99" fillId="86" borderId="102" applyNumberFormat="0" applyAlignment="0" applyProtection="0"/>
    <xf numFmtId="0" fontId="102" fillId="0" borderId="96" applyNumberFormat="0" applyFill="0" applyAlignment="0" applyProtection="0"/>
    <xf numFmtId="0" fontId="4" fillId="53" borderId="0" applyNumberFormat="0" applyBorder="0" applyAlignment="0" applyProtection="0"/>
    <xf numFmtId="175" fontId="33" fillId="90" borderId="98" applyNumberFormat="0" applyFont="0" applyBorder="0" applyAlignment="0" applyProtection="0">
      <alignment horizontal="right" vertical="center"/>
    </xf>
    <xf numFmtId="0" fontId="4" fillId="51" borderId="0" applyNumberFormat="0" applyBorder="0" applyAlignment="0" applyProtection="0"/>
    <xf numFmtId="0" fontId="4" fillId="56" borderId="0" applyNumberFormat="0" applyBorder="0" applyAlignment="0" applyProtection="0"/>
    <xf numFmtId="0" fontId="71" fillId="61" borderId="0" applyNumberFormat="0" applyBorder="0" applyAlignment="0" applyProtection="0"/>
    <xf numFmtId="0" fontId="87" fillId="0" borderId="96" applyNumberFormat="0" applyFill="0" applyAlignment="0" applyProtection="0"/>
    <xf numFmtId="0" fontId="33" fillId="0" borderId="98">
      <alignment horizontal="right" vertical="center"/>
    </xf>
    <xf numFmtId="0" fontId="34" fillId="89" borderId="97" applyNumberFormat="0" applyFont="0" applyAlignment="0" applyProtection="0"/>
    <xf numFmtId="0" fontId="83" fillId="86" borderId="95" applyNumberFormat="0" applyAlignment="0" applyProtection="0"/>
    <xf numFmtId="0" fontId="102" fillId="0" borderId="96" applyNumberFormat="0" applyFill="0" applyAlignment="0" applyProtection="0"/>
    <xf numFmtId="0" fontId="4" fillId="48" borderId="0" applyNumberFormat="0" applyBorder="0" applyAlignment="0" applyProtection="0"/>
    <xf numFmtId="0" fontId="77" fillId="89" borderId="97" applyNumberFormat="0" applyFont="0" applyAlignment="0" applyProtection="0"/>
    <xf numFmtId="0" fontId="71" fillId="58" borderId="0" applyNumberFormat="0" applyBorder="0" applyAlignment="0" applyProtection="0"/>
    <xf numFmtId="0" fontId="33" fillId="0" borderId="98" applyNumberFormat="0" applyFill="0" applyAlignment="0" applyProtection="0"/>
    <xf numFmtId="0" fontId="4" fillId="57" borderId="0" applyNumberFormat="0" applyBorder="0" applyAlignment="0" applyProtection="0"/>
    <xf numFmtId="4" fontId="33" fillId="0" borderId="98" applyFill="0" applyBorder="0" applyProtection="0">
      <alignment horizontal="right" vertical="center"/>
    </xf>
    <xf numFmtId="0" fontId="4" fillId="47" borderId="0" applyNumberFormat="0" applyBorder="0" applyAlignment="0" applyProtection="0"/>
    <xf numFmtId="0" fontId="102" fillId="0" borderId="96" applyNumberFormat="0" applyFill="0" applyAlignment="0" applyProtection="0"/>
    <xf numFmtId="0" fontId="4" fillId="60" borderId="0" applyNumberFormat="0" applyBorder="0" applyAlignment="0" applyProtection="0"/>
    <xf numFmtId="0" fontId="73" fillId="9" borderId="98">
      <alignment horizontal="right" vertical="center"/>
    </xf>
    <xf numFmtId="0" fontId="86" fillId="73" borderId="95" applyNumberFormat="0" applyAlignment="0" applyProtection="0"/>
    <xf numFmtId="175" fontId="33" fillId="90" borderId="98" applyNumberFormat="0" applyFont="0" applyBorder="0" applyAlignment="0" applyProtection="0">
      <alignment horizontal="right" vertical="center"/>
    </xf>
    <xf numFmtId="0" fontId="86" fillId="73" borderId="95" applyNumberFormat="0" applyAlignment="0" applyProtection="0"/>
    <xf numFmtId="4" fontId="33" fillId="0" borderId="98">
      <alignment horizontal="right" vertical="center"/>
    </xf>
    <xf numFmtId="49" fontId="33" fillId="0" borderId="98" applyNumberFormat="0" applyFont="0" applyFill="0" applyBorder="0" applyProtection="0">
      <alignment horizontal="left" vertical="center" indent="2"/>
    </xf>
    <xf numFmtId="175" fontId="33" fillId="90" borderId="98" applyNumberFormat="0" applyFont="0" applyBorder="0" applyAlignment="0" applyProtection="0">
      <alignment horizontal="right" vertical="center"/>
    </xf>
    <xf numFmtId="0" fontId="95" fillId="73" borderId="95" applyNumberFormat="0" applyAlignment="0" applyProtection="0"/>
    <xf numFmtId="49" fontId="31" fillId="0" borderId="98" applyNumberFormat="0" applyFill="0" applyBorder="0" applyProtection="0">
      <alignment horizontal="left" vertical="center"/>
    </xf>
    <xf numFmtId="4" fontId="29" fillId="14" borderId="98">
      <alignment horizontal="right" vertical="center"/>
    </xf>
    <xf numFmtId="0" fontId="86" fillId="73" borderId="95" applyNumberFormat="0" applyAlignment="0" applyProtection="0"/>
    <xf numFmtId="0" fontId="83" fillId="86" borderId="95" applyNumberFormat="0" applyAlignment="0" applyProtection="0"/>
    <xf numFmtId="4" fontId="33" fillId="0" borderId="98">
      <alignment horizontal="right" vertical="center"/>
    </xf>
    <xf numFmtId="0" fontId="33" fillId="14" borderId="101">
      <alignment horizontal="left" vertical="center" wrapText="1" indent="2"/>
    </xf>
    <xf numFmtId="0" fontId="33" fillId="0" borderId="101">
      <alignment horizontal="left" vertical="center" wrapText="1" indent="2"/>
    </xf>
    <xf numFmtId="0" fontId="99" fillId="86" borderId="102" applyNumberFormat="0" applyAlignment="0" applyProtection="0"/>
    <xf numFmtId="0" fontId="95" fillId="73" borderId="95" applyNumberFormat="0" applyAlignment="0" applyProtection="0"/>
    <xf numFmtId="0" fontId="82" fillId="86" borderId="95" applyNumberFormat="0" applyAlignment="0" applyProtection="0"/>
    <xf numFmtId="0" fontId="80" fillId="86" borderId="102" applyNumberFormat="0" applyAlignment="0" applyProtection="0"/>
    <xf numFmtId="0" fontId="29" fillId="14" borderId="100">
      <alignment horizontal="right" vertical="center"/>
    </xf>
    <xf numFmtId="0" fontId="73" fillId="9" borderId="98">
      <alignment horizontal="right" vertical="center"/>
    </xf>
    <xf numFmtId="4" fontId="29" fillId="9" borderId="98">
      <alignment horizontal="right" vertical="center"/>
    </xf>
    <xf numFmtId="4" fontId="29" fillId="14" borderId="98">
      <alignment horizontal="right" vertical="center"/>
    </xf>
    <xf numFmtId="49" fontId="33" fillId="0" borderId="99" applyNumberFormat="0" applyFont="0" applyFill="0" applyBorder="0" applyProtection="0">
      <alignment horizontal="left" vertical="center" indent="5"/>
    </xf>
    <xf numFmtId="4" fontId="33" fillId="0" borderId="98" applyFill="0" applyBorder="0" applyProtection="0">
      <alignment horizontal="right" vertical="center"/>
    </xf>
    <xf numFmtId="4" fontId="29" fillId="9" borderId="98">
      <alignment horizontal="right" vertical="center"/>
    </xf>
    <xf numFmtId="0" fontId="95" fillId="73" borderId="95" applyNumberFormat="0" applyAlignment="0" applyProtection="0"/>
    <xf numFmtId="0" fontId="86" fillId="73" borderId="95" applyNumberFormat="0" applyAlignment="0" applyProtection="0"/>
    <xf numFmtId="0" fontId="82" fillId="86" borderId="95" applyNumberFormat="0" applyAlignment="0" applyProtection="0"/>
    <xf numFmtId="0" fontId="33" fillId="14" borderId="101">
      <alignment horizontal="left" vertical="center" wrapText="1" indent="2"/>
    </xf>
    <xf numFmtId="0" fontId="33" fillId="0" borderId="101">
      <alignment horizontal="left" vertical="center" wrapText="1" indent="2"/>
    </xf>
    <xf numFmtId="0" fontId="33" fillId="14" borderId="101">
      <alignment horizontal="left" vertical="center" wrapText="1" indent="2"/>
    </xf>
    <xf numFmtId="0" fontId="71" fillId="49" borderId="0" applyNumberFormat="0" applyBorder="0" applyAlignment="0" applyProtection="0"/>
    <xf numFmtId="0" fontId="71" fillId="61" borderId="0" applyNumberFormat="0" applyBorder="0" applyAlignment="0" applyProtection="0"/>
    <xf numFmtId="0" fontId="4" fillId="59"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4" fillId="48" borderId="0" applyNumberFormat="0" applyBorder="0" applyAlignment="0" applyProtection="0"/>
    <xf numFmtId="0" fontId="4" fillId="53" borderId="0" applyNumberFormat="0" applyBorder="0" applyAlignment="0" applyProtection="0"/>
    <xf numFmtId="0" fontId="70" fillId="0" borderId="0" applyNumberFormat="0" applyFill="0" applyBorder="0" applyAlignment="0" applyProtection="0"/>
    <xf numFmtId="0" fontId="71" fillId="58" borderId="0" applyNumberFormat="0" applyBorder="0" applyAlignment="0" applyProtection="0"/>
    <xf numFmtId="0" fontId="4" fillId="63" borderId="0" applyNumberFormat="0" applyBorder="0" applyAlignment="0" applyProtection="0"/>
    <xf numFmtId="0" fontId="71" fillId="55" borderId="0" applyNumberFormat="0" applyBorder="0" applyAlignment="0" applyProtection="0"/>
    <xf numFmtId="0" fontId="71" fillId="52" borderId="0" applyNumberFormat="0" applyBorder="0" applyAlignment="0" applyProtection="0"/>
    <xf numFmtId="0" fontId="67" fillId="46" borderId="57" applyNumberFormat="0" applyAlignment="0" applyProtection="0"/>
    <xf numFmtId="0" fontId="4" fillId="60" borderId="0" applyNumberFormat="0" applyBorder="0" applyAlignment="0" applyProtection="0"/>
    <xf numFmtId="0" fontId="4" fillId="56" borderId="0" applyNumberFormat="0" applyBorder="0" applyAlignment="0" applyProtection="0"/>
    <xf numFmtId="0" fontId="69" fillId="0" borderId="0" applyNumberFormat="0" applyFill="0" applyBorder="0" applyAlignment="0" applyProtection="0"/>
    <xf numFmtId="0" fontId="4" fillId="57" borderId="0" applyNumberFormat="0" applyBorder="0" applyAlignment="0" applyProtection="0"/>
    <xf numFmtId="0" fontId="4" fillId="62" borderId="0" applyNumberFormat="0" applyBorder="0" applyAlignment="0" applyProtection="0"/>
    <xf numFmtId="0" fontId="4" fillId="54" borderId="0" applyNumberFormat="0" applyBorder="0" applyAlignment="0" applyProtection="0"/>
    <xf numFmtId="0" fontId="68" fillId="46" borderId="56" applyNumberFormat="0" applyAlignment="0" applyProtection="0"/>
    <xf numFmtId="0" fontId="4" fillId="51" borderId="0" applyNumberFormat="0" applyBorder="0" applyAlignment="0" applyProtection="0"/>
    <xf numFmtId="0" fontId="71" fillId="61" borderId="0" applyNumberFormat="0" applyBorder="0" applyAlignment="0" applyProtection="0"/>
    <xf numFmtId="9" fontId="1" fillId="0" borderId="0" applyFont="0" applyFill="0" applyBorder="0" applyAlignment="0" applyProtection="0"/>
    <xf numFmtId="43" fontId="1" fillId="0" borderId="0" applyFont="0" applyFill="0" applyBorder="0" applyAlignment="0" applyProtection="0"/>
    <xf numFmtId="0" fontId="1" fillId="0" borderId="0"/>
    <xf numFmtId="0" fontId="1" fillId="48" borderId="0" applyNumberFormat="0" applyBorder="0" applyAlignment="0" applyProtection="0"/>
    <xf numFmtId="0" fontId="1" fillId="0" borderId="0"/>
    <xf numFmtId="0" fontId="67" fillId="46" borderId="57" applyNumberFormat="0" applyAlignment="0" applyProtection="0"/>
    <xf numFmtId="0" fontId="68" fillId="46" borderId="56" applyNumberFormat="0" applyAlignment="0" applyProtection="0"/>
    <xf numFmtId="0" fontId="69" fillId="0" borderId="0" applyNumberFormat="0" applyFill="0" applyBorder="0" applyAlignment="0" applyProtection="0"/>
    <xf numFmtId="0" fontId="1" fillId="50" borderId="0" applyNumberFormat="0" applyBorder="0" applyAlignment="0" applyProtection="0"/>
    <xf numFmtId="0" fontId="70" fillId="0" borderId="0" applyNumberFormat="0" applyFill="0" applyBorder="0" applyAlignment="0" applyProtection="0"/>
    <xf numFmtId="0" fontId="12" fillId="0" borderId="58" applyNumberFormat="0" applyFill="0" applyAlignment="0" applyProtection="0"/>
    <xf numFmtId="0" fontId="1" fillId="60" borderId="0" applyNumberFormat="0" applyBorder="0" applyAlignment="0" applyProtection="0"/>
    <xf numFmtId="0" fontId="1" fillId="47" borderId="0" applyNumberFormat="0" applyBorder="0" applyAlignment="0" applyProtection="0"/>
    <xf numFmtId="0" fontId="1" fillId="48" borderId="0" applyNumberFormat="0" applyBorder="0" applyAlignment="0" applyProtection="0"/>
    <xf numFmtId="0" fontId="71" fillId="49" borderId="0" applyNumberFormat="0" applyBorder="0" applyAlignment="0" applyProtection="0"/>
    <xf numFmtId="0" fontId="1" fillId="50" borderId="0" applyNumberFormat="0" applyBorder="0" applyAlignment="0" applyProtection="0"/>
    <xf numFmtId="0" fontId="1" fillId="51" borderId="0" applyNumberFormat="0" applyBorder="0" applyAlignment="0" applyProtection="0"/>
    <xf numFmtId="0" fontId="71" fillId="52" borderId="0" applyNumberFormat="0" applyBorder="0" applyAlignment="0" applyProtection="0"/>
    <xf numFmtId="0" fontId="1" fillId="53" borderId="0" applyNumberFormat="0" applyBorder="0" applyAlignment="0" applyProtection="0"/>
    <xf numFmtId="0" fontId="1" fillId="54" borderId="0" applyNumberFormat="0" applyBorder="0" applyAlignment="0" applyProtection="0"/>
    <xf numFmtId="0" fontId="71" fillId="55" borderId="0" applyNumberFormat="0" applyBorder="0" applyAlignment="0" applyProtection="0"/>
    <xf numFmtId="0" fontId="1" fillId="56" borderId="0" applyNumberFormat="0" applyBorder="0" applyAlignment="0" applyProtection="0"/>
    <xf numFmtId="0" fontId="1" fillId="57" borderId="0" applyNumberFormat="0" applyBorder="0" applyAlignment="0" applyProtection="0"/>
    <xf numFmtId="0" fontId="71" fillId="58" borderId="0" applyNumberFormat="0" applyBorder="0" applyAlignment="0" applyProtection="0"/>
    <xf numFmtId="0" fontId="1" fillId="59" borderId="0" applyNumberFormat="0" applyBorder="0" applyAlignment="0" applyProtection="0"/>
    <xf numFmtId="0" fontId="1" fillId="60" borderId="0" applyNumberFormat="0" applyBorder="0" applyAlignment="0" applyProtection="0"/>
    <xf numFmtId="0" fontId="71" fillId="61" borderId="0" applyNumberFormat="0" applyBorder="0" applyAlignment="0" applyProtection="0"/>
    <xf numFmtId="0" fontId="1" fillId="62" borderId="0" applyNumberFormat="0" applyBorder="0" applyAlignment="0" applyProtection="0"/>
    <xf numFmtId="0" fontId="1" fillId="63" borderId="0" applyNumberFormat="0" applyBorder="0" applyAlignment="0" applyProtection="0"/>
    <xf numFmtId="0" fontId="71" fillId="64" borderId="0" applyNumberFormat="0" applyBorder="0" applyAlignment="0" applyProtection="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70" fillId="0" borderId="0" applyNumberFormat="0" applyFill="0" applyBorder="0" applyAlignment="0" applyProtection="0"/>
    <xf numFmtId="0" fontId="67" fillId="46" borderId="57" applyNumberFormat="0" applyAlignment="0" applyProtection="0"/>
    <xf numFmtId="0" fontId="68" fillId="46" borderId="56" applyNumberFormat="0" applyAlignment="0" applyProtection="0"/>
    <xf numFmtId="0" fontId="69" fillId="0" borderId="0" applyNumberFormat="0" applyFill="0" applyBorder="0" applyAlignment="0" applyProtection="0"/>
    <xf numFmtId="0" fontId="70" fillId="0" borderId="0" applyNumberFormat="0" applyFill="0" applyBorder="0" applyAlignment="0" applyProtection="0"/>
    <xf numFmtId="0" fontId="12" fillId="0" borderId="58" applyNumberFormat="0" applyFill="0" applyAlignment="0" applyProtection="0"/>
    <xf numFmtId="0" fontId="1" fillId="47" borderId="0" applyNumberFormat="0" applyBorder="0" applyAlignment="0" applyProtection="0"/>
    <xf numFmtId="0" fontId="1" fillId="48" borderId="0" applyNumberFormat="0" applyBorder="0" applyAlignment="0" applyProtection="0"/>
    <xf numFmtId="0" fontId="71" fillId="49" borderId="0" applyNumberFormat="0" applyBorder="0" applyAlignment="0" applyProtection="0"/>
    <xf numFmtId="0" fontId="1" fillId="50" borderId="0" applyNumberFormat="0" applyBorder="0" applyAlignment="0" applyProtection="0"/>
    <xf numFmtId="0" fontId="1" fillId="51" borderId="0" applyNumberFormat="0" applyBorder="0" applyAlignment="0" applyProtection="0"/>
    <xf numFmtId="0" fontId="71" fillId="52" borderId="0" applyNumberFormat="0" applyBorder="0" applyAlignment="0" applyProtection="0"/>
    <xf numFmtId="0" fontId="1" fillId="53" borderId="0" applyNumberFormat="0" applyBorder="0" applyAlignment="0" applyProtection="0"/>
    <xf numFmtId="0" fontId="1" fillId="54" borderId="0" applyNumberFormat="0" applyBorder="0" applyAlignment="0" applyProtection="0"/>
    <xf numFmtId="0" fontId="71" fillId="55" borderId="0" applyNumberFormat="0" applyBorder="0" applyAlignment="0" applyProtection="0"/>
    <xf numFmtId="0" fontId="1" fillId="56" borderId="0" applyNumberFormat="0" applyBorder="0" applyAlignment="0" applyProtection="0"/>
    <xf numFmtId="0" fontId="1" fillId="57" borderId="0" applyNumberFormat="0" applyBorder="0" applyAlignment="0" applyProtection="0"/>
    <xf numFmtId="0" fontId="71" fillId="58" borderId="0" applyNumberFormat="0" applyBorder="0" applyAlignment="0" applyProtection="0"/>
    <xf numFmtId="0" fontId="1" fillId="59" borderId="0" applyNumberFormat="0" applyBorder="0" applyAlignment="0" applyProtection="0"/>
    <xf numFmtId="0" fontId="1" fillId="60" borderId="0" applyNumberFormat="0" applyBorder="0" applyAlignment="0" applyProtection="0"/>
    <xf numFmtId="0" fontId="71" fillId="61" borderId="0" applyNumberFormat="0" applyBorder="0" applyAlignment="0" applyProtection="0"/>
    <xf numFmtId="0" fontId="1" fillId="62" borderId="0" applyNumberFormat="0" applyBorder="0" applyAlignment="0" applyProtection="0"/>
    <xf numFmtId="0" fontId="1" fillId="63" borderId="0" applyNumberFormat="0" applyBorder="0" applyAlignment="0" applyProtection="0"/>
    <xf numFmtId="0" fontId="71" fillId="64" borderId="0" applyNumberFormat="0" applyBorder="0" applyAlignment="0" applyProtection="0"/>
    <xf numFmtId="0" fontId="67" fillId="46" borderId="57" applyNumberFormat="0" applyAlignment="0" applyProtection="0"/>
    <xf numFmtId="0" fontId="12" fillId="0" borderId="58" applyNumberFormat="0" applyFill="0" applyAlignment="0" applyProtection="0"/>
    <xf numFmtId="0" fontId="67" fillId="46" borderId="57" applyNumberFormat="0" applyAlignment="0" applyProtection="0"/>
    <xf numFmtId="0" fontId="1" fillId="60" borderId="0" applyNumberFormat="0" applyBorder="0" applyAlignment="0" applyProtection="0"/>
    <xf numFmtId="0" fontId="71" fillId="58" borderId="0" applyNumberFormat="0" applyBorder="0" applyAlignment="0" applyProtection="0"/>
    <xf numFmtId="0" fontId="71" fillId="64" borderId="0" applyNumberFormat="0" applyBorder="0" applyAlignment="0" applyProtection="0"/>
    <xf numFmtId="0" fontId="1" fillId="47" borderId="0" applyNumberFormat="0" applyBorder="0" applyAlignment="0" applyProtection="0"/>
    <xf numFmtId="0" fontId="1" fillId="57" borderId="0" applyNumberFormat="0" applyBorder="0" applyAlignment="0" applyProtection="0"/>
    <xf numFmtId="0" fontId="12" fillId="0" borderId="58" applyNumberFormat="0" applyFill="0" applyAlignment="0" applyProtection="0"/>
    <xf numFmtId="0" fontId="70" fillId="0" borderId="0" applyNumberFormat="0" applyFill="0" applyBorder="0" applyAlignment="0" applyProtection="0"/>
    <xf numFmtId="0" fontId="68" fillId="46" borderId="56" applyNumberFormat="0" applyAlignment="0" applyProtection="0"/>
    <xf numFmtId="0" fontId="67" fillId="46" borderId="57" applyNumberFormat="0" applyAlignment="0" applyProtection="0"/>
    <xf numFmtId="0" fontId="1" fillId="47" borderId="0" applyNumberFormat="0" applyBorder="0" applyAlignment="0" applyProtection="0"/>
    <xf numFmtId="0" fontId="1" fillId="47" borderId="0" applyNumberFormat="0" applyBorder="0" applyAlignment="0" applyProtection="0"/>
    <xf numFmtId="0" fontId="70" fillId="0" borderId="0" applyNumberFormat="0" applyFill="0" applyBorder="0" applyAlignment="0" applyProtection="0"/>
    <xf numFmtId="0" fontId="1" fillId="47" borderId="0" applyNumberFormat="0" applyBorder="0" applyAlignment="0" applyProtection="0"/>
    <xf numFmtId="0" fontId="71" fillId="52" borderId="0" applyNumberFormat="0" applyBorder="0" applyAlignment="0" applyProtection="0"/>
    <xf numFmtId="0" fontId="71" fillId="64" borderId="0" applyNumberFormat="0" applyBorder="0" applyAlignment="0" applyProtection="0"/>
    <xf numFmtId="0" fontId="71" fillId="61" borderId="0" applyNumberFormat="0" applyBorder="0" applyAlignment="0" applyProtection="0"/>
    <xf numFmtId="0" fontId="1" fillId="50" borderId="0" applyNumberFormat="0" applyBorder="0" applyAlignment="0" applyProtection="0"/>
    <xf numFmtId="0" fontId="1" fillId="62" borderId="0" applyNumberFormat="0" applyBorder="0" applyAlignment="0" applyProtection="0"/>
    <xf numFmtId="0" fontId="68" fillId="46" borderId="56" applyNumberFormat="0" applyAlignment="0" applyProtection="0"/>
    <xf numFmtId="0" fontId="1" fillId="62" borderId="0" applyNumberFormat="0" applyBorder="0" applyAlignment="0" applyProtection="0"/>
    <xf numFmtId="0" fontId="1" fillId="48" borderId="0" applyNumberFormat="0" applyBorder="0" applyAlignment="0" applyProtection="0"/>
    <xf numFmtId="0" fontId="1" fillId="51" borderId="0" applyNumberFormat="0" applyBorder="0" applyAlignment="0" applyProtection="0"/>
    <xf numFmtId="0" fontId="1" fillId="50" borderId="0" applyNumberFormat="0" applyBorder="0" applyAlignment="0" applyProtection="0"/>
    <xf numFmtId="0" fontId="71" fillId="55" borderId="0" applyNumberFormat="0" applyBorder="0" applyAlignment="0" applyProtection="0"/>
    <xf numFmtId="0" fontId="1" fillId="56" borderId="0" applyNumberFormat="0" applyBorder="0" applyAlignment="0" applyProtection="0"/>
    <xf numFmtId="0" fontId="1" fillId="59" borderId="0" applyNumberFormat="0" applyBorder="0" applyAlignment="0" applyProtection="0"/>
    <xf numFmtId="0" fontId="1" fillId="53" borderId="0" applyNumberFormat="0" applyBorder="0" applyAlignment="0" applyProtection="0"/>
    <xf numFmtId="0" fontId="1" fillId="51" borderId="0" applyNumberFormat="0" applyBorder="0" applyAlignment="0" applyProtection="0"/>
    <xf numFmtId="0" fontId="71" fillId="61" borderId="0" applyNumberFormat="0" applyBorder="0" applyAlignment="0" applyProtection="0"/>
    <xf numFmtId="0" fontId="1" fillId="47" borderId="0" applyNumberFormat="0" applyBorder="0" applyAlignment="0" applyProtection="0"/>
    <xf numFmtId="0" fontId="71" fillId="52" borderId="0" applyNumberFormat="0" applyBorder="0" applyAlignment="0" applyProtection="0"/>
    <xf numFmtId="0" fontId="71" fillId="64" borderId="0" applyNumberFormat="0" applyBorder="0" applyAlignment="0" applyProtection="0"/>
    <xf numFmtId="0" fontId="71" fillId="55" borderId="0" applyNumberFormat="0" applyBorder="0" applyAlignment="0" applyProtection="0"/>
    <xf numFmtId="0" fontId="67" fillId="46" borderId="57" applyNumberFormat="0" applyAlignment="0" applyProtection="0"/>
    <xf numFmtId="0" fontId="71" fillId="61" borderId="0" applyNumberFormat="0" applyBorder="0" applyAlignment="0" applyProtection="0"/>
    <xf numFmtId="0" fontId="1" fillId="59" borderId="0" applyNumberFormat="0" applyBorder="0" applyAlignment="0" applyProtection="0"/>
    <xf numFmtId="0" fontId="69" fillId="0" borderId="0" applyNumberFormat="0" applyFill="0" applyBorder="0" applyAlignment="0" applyProtection="0"/>
    <xf numFmtId="0" fontId="1" fillId="48" borderId="0" applyNumberFormat="0" applyBorder="0" applyAlignment="0" applyProtection="0"/>
    <xf numFmtId="0" fontId="71" fillId="49" borderId="0" applyNumberFormat="0" applyBorder="0" applyAlignment="0" applyProtection="0"/>
    <xf numFmtId="0" fontId="69" fillId="0" borderId="0" applyNumberFormat="0" applyFill="0" applyBorder="0" applyAlignment="0" applyProtection="0"/>
    <xf numFmtId="0" fontId="71" fillId="52" borderId="0" applyNumberFormat="0" applyBorder="0" applyAlignment="0" applyProtection="0"/>
    <xf numFmtId="0" fontId="1" fillId="62" borderId="0" applyNumberFormat="0" applyBorder="0" applyAlignment="0" applyProtection="0"/>
    <xf numFmtId="0" fontId="1" fillId="53" borderId="0" applyNumberFormat="0" applyBorder="0" applyAlignment="0" applyProtection="0"/>
    <xf numFmtId="0" fontId="1" fillId="51" borderId="0" applyNumberFormat="0" applyBorder="0" applyAlignment="0" applyProtection="0"/>
    <xf numFmtId="0" fontId="1" fillId="63" borderId="0" applyNumberFormat="0" applyBorder="0" applyAlignment="0" applyProtection="0"/>
    <xf numFmtId="0" fontId="71" fillId="49" borderId="0" applyNumberFormat="0" applyBorder="0" applyAlignment="0" applyProtection="0"/>
    <xf numFmtId="0" fontId="71" fillId="64" borderId="0" applyNumberFormat="0" applyBorder="0" applyAlignment="0" applyProtection="0"/>
    <xf numFmtId="0" fontId="1" fillId="57" borderId="0" applyNumberFormat="0" applyBorder="0" applyAlignment="0" applyProtection="0"/>
    <xf numFmtId="0" fontId="1" fillId="59" borderId="0" applyNumberFormat="0" applyBorder="0" applyAlignment="0" applyProtection="0"/>
    <xf numFmtId="0" fontId="1" fillId="60" borderId="0" applyNumberFormat="0" applyBorder="0" applyAlignment="0" applyProtection="0"/>
    <xf numFmtId="0" fontId="71" fillId="58" borderId="0" applyNumberFormat="0" applyBorder="0" applyAlignment="0" applyProtection="0"/>
    <xf numFmtId="0" fontId="1" fillId="54" borderId="0" applyNumberFormat="0" applyBorder="0" applyAlignment="0" applyProtection="0"/>
    <xf numFmtId="0" fontId="71" fillId="55" borderId="0" applyNumberFormat="0" applyBorder="0" applyAlignment="0" applyProtection="0"/>
    <xf numFmtId="0" fontId="1" fillId="53" borderId="0" applyNumberFormat="0" applyBorder="0" applyAlignment="0" applyProtection="0"/>
    <xf numFmtId="0" fontId="12" fillId="0" borderId="58" applyNumberFormat="0" applyFill="0" applyAlignment="0" applyProtection="0"/>
    <xf numFmtId="0" fontId="12" fillId="0" borderId="58" applyNumberFormat="0" applyFill="0" applyAlignment="0" applyProtection="0"/>
    <xf numFmtId="0" fontId="1" fillId="59" borderId="0" applyNumberFormat="0" applyBorder="0" applyAlignment="0" applyProtection="0"/>
    <xf numFmtId="0" fontId="71" fillId="64" borderId="0" applyNumberFormat="0" applyBorder="0" applyAlignment="0" applyProtection="0"/>
    <xf numFmtId="0" fontId="1" fillId="53" borderId="0" applyNumberFormat="0" applyBorder="0" applyAlignment="0" applyProtection="0"/>
    <xf numFmtId="0" fontId="70" fillId="0" borderId="0" applyNumberFormat="0" applyFill="0" applyBorder="0" applyAlignment="0" applyProtection="0"/>
    <xf numFmtId="0" fontId="71" fillId="49" borderId="0" applyNumberFormat="0" applyBorder="0" applyAlignment="0" applyProtection="0"/>
    <xf numFmtId="0" fontId="68" fillId="46" borderId="56" applyNumberFormat="0" applyAlignment="0" applyProtection="0"/>
    <xf numFmtId="0" fontId="68" fillId="46" borderId="56" applyNumberFormat="0" applyAlignment="0" applyProtection="0"/>
    <xf numFmtId="0" fontId="70" fillId="0" borderId="0" applyNumberFormat="0" applyFill="0" applyBorder="0" applyAlignment="0" applyProtection="0"/>
    <xf numFmtId="0" fontId="1" fillId="50" borderId="0" applyNumberFormat="0" applyBorder="0" applyAlignment="0" applyProtection="0"/>
    <xf numFmtId="0" fontId="12" fillId="0" borderId="58" applyNumberFormat="0" applyFill="0" applyAlignment="0" applyProtection="0"/>
    <xf numFmtId="0" fontId="1" fillId="63" borderId="0" applyNumberFormat="0" applyBorder="0" applyAlignment="0" applyProtection="0"/>
    <xf numFmtId="0" fontId="71" fillId="58" borderId="0" applyNumberFormat="0" applyBorder="0" applyAlignment="0" applyProtection="0"/>
    <xf numFmtId="0" fontId="1" fillId="54" borderId="0" applyNumberFormat="0" applyBorder="0" applyAlignment="0" applyProtection="0"/>
    <xf numFmtId="0" fontId="1" fillId="63" borderId="0" applyNumberFormat="0" applyBorder="0" applyAlignment="0" applyProtection="0"/>
    <xf numFmtId="0" fontId="71" fillId="52" borderId="0" applyNumberFormat="0" applyBorder="0" applyAlignment="0" applyProtection="0"/>
    <xf numFmtId="0" fontId="1" fillId="50" borderId="0" applyNumberFormat="0" applyBorder="0" applyAlignment="0" applyProtection="0"/>
    <xf numFmtId="0" fontId="69" fillId="0" borderId="0" applyNumberFormat="0" applyFill="0" applyBorder="0" applyAlignment="0" applyProtection="0"/>
    <xf numFmtId="0" fontId="1" fillId="57" borderId="0" applyNumberFormat="0" applyBorder="0" applyAlignment="0" applyProtection="0"/>
    <xf numFmtId="0" fontId="71" fillId="55" borderId="0" applyNumberFormat="0" applyBorder="0" applyAlignment="0" applyProtection="0"/>
    <xf numFmtId="0" fontId="71" fillId="49" borderId="0" applyNumberFormat="0" applyBorder="0" applyAlignment="0" applyProtection="0"/>
    <xf numFmtId="0" fontId="1" fillId="51" borderId="0" applyNumberFormat="0" applyBorder="0" applyAlignment="0" applyProtection="0"/>
    <xf numFmtId="0" fontId="71" fillId="52" borderId="0" applyNumberFormat="0" applyBorder="0" applyAlignment="0" applyProtection="0"/>
    <xf numFmtId="0" fontId="1" fillId="59" borderId="0" applyNumberFormat="0" applyBorder="0" applyAlignment="0" applyProtection="0"/>
    <xf numFmtId="0" fontId="1" fillId="50" borderId="0" applyNumberFormat="0" applyBorder="0" applyAlignment="0" applyProtection="0"/>
    <xf numFmtId="0" fontId="71" fillId="58" borderId="0" applyNumberFormat="0" applyBorder="0" applyAlignment="0" applyProtection="0"/>
    <xf numFmtId="0" fontId="67" fillId="46" borderId="57" applyNumberFormat="0" applyAlignment="0" applyProtection="0"/>
    <xf numFmtId="0" fontId="1" fillId="48" borderId="0" applyNumberFormat="0" applyBorder="0" applyAlignment="0" applyProtection="0"/>
    <xf numFmtId="0" fontId="71" fillId="55" borderId="0" applyNumberFormat="0" applyBorder="0" applyAlignment="0" applyProtection="0"/>
    <xf numFmtId="0" fontId="1" fillId="60" borderId="0" applyNumberFormat="0" applyBorder="0" applyAlignment="0" applyProtection="0"/>
    <xf numFmtId="0" fontId="71" fillId="49" borderId="0" applyNumberFormat="0" applyBorder="0" applyAlignment="0" applyProtection="0"/>
    <xf numFmtId="0" fontId="1" fillId="54" borderId="0" applyNumberFormat="0" applyBorder="0" applyAlignment="0" applyProtection="0"/>
    <xf numFmtId="0" fontId="12" fillId="0" borderId="58" applyNumberFormat="0" applyFill="0" applyAlignment="0" applyProtection="0"/>
    <xf numFmtId="0" fontId="1" fillId="56" borderId="0" applyNumberFormat="0" applyBorder="0" applyAlignment="0" applyProtection="0"/>
    <xf numFmtId="0" fontId="69" fillId="0" borderId="0" applyNumberFormat="0" applyFill="0" applyBorder="0" applyAlignment="0" applyProtection="0"/>
    <xf numFmtId="0" fontId="69" fillId="0" borderId="0" applyNumberFormat="0" applyFill="0" applyBorder="0" applyAlignment="0" applyProtection="0"/>
    <xf numFmtId="0" fontId="1" fillId="63" borderId="0" applyNumberFormat="0" applyBorder="0" applyAlignment="0" applyProtection="0"/>
    <xf numFmtId="0" fontId="71" fillId="64" borderId="0" applyNumberFormat="0" applyBorder="0" applyAlignment="0" applyProtection="0"/>
    <xf numFmtId="0" fontId="1" fillId="62" borderId="0" applyNumberFormat="0" applyBorder="0" applyAlignment="0" applyProtection="0"/>
    <xf numFmtId="0" fontId="1" fillId="57" borderId="0" applyNumberFormat="0" applyBorder="0" applyAlignment="0" applyProtection="0"/>
    <xf numFmtId="0" fontId="1" fillId="63" borderId="0" applyNumberFormat="0" applyBorder="0" applyAlignment="0" applyProtection="0"/>
    <xf numFmtId="0" fontId="1" fillId="62" borderId="0" applyNumberFormat="0" applyBorder="0" applyAlignment="0" applyProtection="0"/>
    <xf numFmtId="0" fontId="1" fillId="56" borderId="0" applyNumberFormat="0" applyBorder="0" applyAlignment="0" applyProtection="0"/>
    <xf numFmtId="0" fontId="1" fillId="54" borderId="0" applyNumberFormat="0" applyBorder="0" applyAlignment="0" applyProtection="0"/>
    <xf numFmtId="0" fontId="68" fillId="46" borderId="56" applyNumberFormat="0" applyAlignment="0" applyProtection="0"/>
    <xf numFmtId="0" fontId="1" fillId="53" borderId="0" applyNumberFormat="0" applyBorder="0" applyAlignment="0" applyProtection="0"/>
    <xf numFmtId="0" fontId="1" fillId="51" borderId="0" applyNumberFormat="0" applyBorder="0" applyAlignment="0" applyProtection="0"/>
    <xf numFmtId="0" fontId="1" fillId="56" borderId="0" applyNumberFormat="0" applyBorder="0" applyAlignment="0" applyProtection="0"/>
    <xf numFmtId="0" fontId="71" fillId="61" borderId="0" applyNumberFormat="0" applyBorder="0" applyAlignment="0" applyProtection="0"/>
    <xf numFmtId="0" fontId="1" fillId="48" borderId="0" applyNumberFormat="0" applyBorder="0" applyAlignment="0" applyProtection="0"/>
    <xf numFmtId="0" fontId="71" fillId="58" borderId="0" applyNumberFormat="0" applyBorder="0" applyAlignment="0" applyProtection="0"/>
    <xf numFmtId="0" fontId="1" fillId="57" borderId="0" applyNumberFormat="0" applyBorder="0" applyAlignment="0" applyProtection="0"/>
    <xf numFmtId="0" fontId="1" fillId="47" borderId="0" applyNumberFormat="0" applyBorder="0" applyAlignment="0" applyProtection="0"/>
    <xf numFmtId="0" fontId="1" fillId="60" borderId="0" applyNumberFormat="0" applyBorder="0" applyAlignment="0" applyProtection="0"/>
    <xf numFmtId="0" fontId="71" fillId="49" borderId="0" applyNumberFormat="0" applyBorder="0" applyAlignment="0" applyProtection="0"/>
    <xf numFmtId="0" fontId="71" fillId="61" borderId="0" applyNumberFormat="0" applyBorder="0" applyAlignment="0" applyProtection="0"/>
    <xf numFmtId="0" fontId="1" fillId="59" borderId="0" applyNumberFormat="0" applyBorder="0" applyAlignment="0" applyProtection="0"/>
    <xf numFmtId="0" fontId="1" fillId="56" borderId="0" applyNumberFormat="0" applyBorder="0" applyAlignment="0" applyProtection="0"/>
    <xf numFmtId="0" fontId="1" fillId="54" borderId="0" applyNumberFormat="0" applyBorder="0" applyAlignment="0" applyProtection="0"/>
    <xf numFmtId="0" fontId="1" fillId="48" borderId="0" applyNumberFormat="0" applyBorder="0" applyAlignment="0" applyProtection="0"/>
    <xf numFmtId="0" fontId="1" fillId="53" borderId="0" applyNumberFormat="0" applyBorder="0" applyAlignment="0" applyProtection="0"/>
    <xf numFmtId="0" fontId="70" fillId="0" borderId="0" applyNumberFormat="0" applyFill="0" applyBorder="0" applyAlignment="0" applyProtection="0"/>
    <xf numFmtId="0" fontId="71" fillId="58" borderId="0" applyNumberFormat="0" applyBorder="0" applyAlignment="0" applyProtection="0"/>
    <xf numFmtId="0" fontId="1" fillId="63" borderId="0" applyNumberFormat="0" applyBorder="0" applyAlignment="0" applyProtection="0"/>
    <xf numFmtId="0" fontId="71" fillId="55" borderId="0" applyNumberFormat="0" applyBorder="0" applyAlignment="0" applyProtection="0"/>
    <xf numFmtId="0" fontId="71" fillId="52" borderId="0" applyNumberFormat="0" applyBorder="0" applyAlignment="0" applyProtection="0"/>
    <xf numFmtId="0" fontId="67" fillId="46" borderId="57" applyNumberFormat="0" applyAlignment="0" applyProtection="0"/>
    <xf numFmtId="0" fontId="1" fillId="60" borderId="0" applyNumberFormat="0" applyBorder="0" applyAlignment="0" applyProtection="0"/>
    <xf numFmtId="0" fontId="1" fillId="56" borderId="0" applyNumberFormat="0" applyBorder="0" applyAlignment="0" applyProtection="0"/>
    <xf numFmtId="0" fontId="69" fillId="0" borderId="0" applyNumberFormat="0" applyFill="0" applyBorder="0" applyAlignment="0" applyProtection="0"/>
    <xf numFmtId="0" fontId="1" fillId="57" borderId="0" applyNumberFormat="0" applyBorder="0" applyAlignment="0" applyProtection="0"/>
    <xf numFmtId="0" fontId="1" fillId="62" borderId="0" applyNumberFormat="0" applyBorder="0" applyAlignment="0" applyProtection="0"/>
    <xf numFmtId="0" fontId="1" fillId="54" borderId="0" applyNumberFormat="0" applyBorder="0" applyAlignment="0" applyProtection="0"/>
    <xf numFmtId="0" fontId="68" fillId="46" borderId="56" applyNumberFormat="0" applyAlignment="0" applyProtection="0"/>
    <xf numFmtId="0" fontId="1" fillId="51" borderId="0" applyNumberFormat="0" applyBorder="0" applyAlignment="0" applyProtection="0"/>
    <xf numFmtId="0" fontId="71" fillId="61" borderId="0" applyNumberFormat="0" applyBorder="0" applyAlignment="0" applyProtection="0"/>
    <xf numFmtId="9" fontId="1" fillId="0" borderId="0" applyFont="0" applyFill="0" applyBorder="0" applyAlignment="0" applyProtection="0"/>
    <xf numFmtId="43" fontId="1" fillId="0" borderId="0" applyFont="0" applyFill="0" applyBorder="0" applyAlignment="0" applyProtection="0"/>
    <xf numFmtId="0" fontId="1" fillId="0" borderId="0"/>
    <xf numFmtId="0" fontId="1" fillId="48" borderId="0" applyNumberFormat="0" applyBorder="0" applyAlignment="0" applyProtection="0"/>
    <xf numFmtId="0" fontId="1" fillId="0" borderId="0"/>
    <xf numFmtId="0" fontId="67" fillId="46" borderId="57" applyNumberFormat="0" applyAlignment="0" applyProtection="0"/>
    <xf numFmtId="0" fontId="68" fillId="46" borderId="56" applyNumberFormat="0" applyAlignment="0" applyProtection="0"/>
    <xf numFmtId="0" fontId="69" fillId="0" borderId="0" applyNumberFormat="0" applyFill="0" applyBorder="0" applyAlignment="0" applyProtection="0"/>
    <xf numFmtId="0" fontId="1" fillId="50" borderId="0" applyNumberFormat="0" applyBorder="0" applyAlignment="0" applyProtection="0"/>
    <xf numFmtId="0" fontId="70" fillId="0" borderId="0" applyNumberFormat="0" applyFill="0" applyBorder="0" applyAlignment="0" applyProtection="0"/>
    <xf numFmtId="0" fontId="12" fillId="0" borderId="58" applyNumberFormat="0" applyFill="0" applyAlignment="0" applyProtection="0"/>
    <xf numFmtId="0" fontId="1" fillId="60" borderId="0" applyNumberFormat="0" applyBorder="0" applyAlignment="0" applyProtection="0"/>
    <xf numFmtId="0" fontId="1" fillId="47" borderId="0" applyNumberFormat="0" applyBorder="0" applyAlignment="0" applyProtection="0"/>
    <xf numFmtId="0" fontId="1" fillId="48" borderId="0" applyNumberFormat="0" applyBorder="0" applyAlignment="0" applyProtection="0"/>
    <xf numFmtId="0" fontId="71" fillId="49" borderId="0" applyNumberFormat="0" applyBorder="0" applyAlignment="0" applyProtection="0"/>
    <xf numFmtId="0" fontId="1" fillId="50" borderId="0" applyNumberFormat="0" applyBorder="0" applyAlignment="0" applyProtection="0"/>
    <xf numFmtId="0" fontId="1" fillId="51" borderId="0" applyNumberFormat="0" applyBorder="0" applyAlignment="0" applyProtection="0"/>
    <xf numFmtId="0" fontId="71" fillId="52" borderId="0" applyNumberFormat="0" applyBorder="0" applyAlignment="0" applyProtection="0"/>
    <xf numFmtId="0" fontId="1" fillId="53" borderId="0" applyNumberFormat="0" applyBorder="0" applyAlignment="0" applyProtection="0"/>
    <xf numFmtId="0" fontId="1" fillId="54" borderId="0" applyNumberFormat="0" applyBorder="0" applyAlignment="0" applyProtection="0"/>
    <xf numFmtId="0" fontId="71" fillId="55" borderId="0" applyNumberFormat="0" applyBorder="0" applyAlignment="0" applyProtection="0"/>
    <xf numFmtId="0" fontId="1" fillId="56" borderId="0" applyNumberFormat="0" applyBorder="0" applyAlignment="0" applyProtection="0"/>
    <xf numFmtId="0" fontId="1" fillId="57" borderId="0" applyNumberFormat="0" applyBorder="0" applyAlignment="0" applyProtection="0"/>
    <xf numFmtId="0" fontId="71" fillId="58" borderId="0" applyNumberFormat="0" applyBorder="0" applyAlignment="0" applyProtection="0"/>
    <xf numFmtId="0" fontId="1" fillId="59" borderId="0" applyNumberFormat="0" applyBorder="0" applyAlignment="0" applyProtection="0"/>
    <xf numFmtId="0" fontId="1" fillId="60" borderId="0" applyNumberFormat="0" applyBorder="0" applyAlignment="0" applyProtection="0"/>
    <xf numFmtId="0" fontId="71" fillId="61" borderId="0" applyNumberFormat="0" applyBorder="0" applyAlignment="0" applyProtection="0"/>
    <xf numFmtId="0" fontId="1" fillId="62" borderId="0" applyNumberFormat="0" applyBorder="0" applyAlignment="0" applyProtection="0"/>
    <xf numFmtId="0" fontId="1" fillId="63" borderId="0" applyNumberFormat="0" applyBorder="0" applyAlignment="0" applyProtection="0"/>
    <xf numFmtId="0" fontId="71" fillId="64" borderId="0" applyNumberFormat="0" applyBorder="0" applyAlignment="0" applyProtection="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70" fillId="0" borderId="0" applyNumberFormat="0" applyFill="0" applyBorder="0" applyAlignment="0" applyProtection="0"/>
    <xf numFmtId="0" fontId="67" fillId="46" borderId="57" applyNumberFormat="0" applyAlignment="0" applyProtection="0"/>
    <xf numFmtId="0" fontId="68" fillId="46" borderId="56" applyNumberFormat="0" applyAlignment="0" applyProtection="0"/>
    <xf numFmtId="0" fontId="69" fillId="0" borderId="0" applyNumberFormat="0" applyFill="0" applyBorder="0" applyAlignment="0" applyProtection="0"/>
    <xf numFmtId="0" fontId="70" fillId="0" borderId="0" applyNumberFormat="0" applyFill="0" applyBorder="0" applyAlignment="0" applyProtection="0"/>
    <xf numFmtId="0" fontId="12" fillId="0" borderId="58" applyNumberFormat="0" applyFill="0" applyAlignment="0" applyProtection="0"/>
    <xf numFmtId="0" fontId="1" fillId="47" borderId="0" applyNumberFormat="0" applyBorder="0" applyAlignment="0" applyProtection="0"/>
    <xf numFmtId="0" fontId="1" fillId="48" borderId="0" applyNumberFormat="0" applyBorder="0" applyAlignment="0" applyProtection="0"/>
    <xf numFmtId="0" fontId="71" fillId="49" borderId="0" applyNumberFormat="0" applyBorder="0" applyAlignment="0" applyProtection="0"/>
    <xf numFmtId="0" fontId="1" fillId="50" borderId="0" applyNumberFormat="0" applyBorder="0" applyAlignment="0" applyProtection="0"/>
    <xf numFmtId="0" fontId="1" fillId="51" borderId="0" applyNumberFormat="0" applyBorder="0" applyAlignment="0" applyProtection="0"/>
    <xf numFmtId="0" fontId="71" fillId="52" borderId="0" applyNumberFormat="0" applyBorder="0" applyAlignment="0" applyProtection="0"/>
    <xf numFmtId="0" fontId="1" fillId="53" borderId="0" applyNumberFormat="0" applyBorder="0" applyAlignment="0" applyProtection="0"/>
    <xf numFmtId="0" fontId="1" fillId="54" borderId="0" applyNumberFormat="0" applyBorder="0" applyAlignment="0" applyProtection="0"/>
    <xf numFmtId="0" fontId="71" fillId="55" borderId="0" applyNumberFormat="0" applyBorder="0" applyAlignment="0" applyProtection="0"/>
    <xf numFmtId="0" fontId="1" fillId="56" borderId="0" applyNumberFormat="0" applyBorder="0" applyAlignment="0" applyProtection="0"/>
    <xf numFmtId="0" fontId="1" fillId="57" borderId="0" applyNumberFormat="0" applyBorder="0" applyAlignment="0" applyProtection="0"/>
    <xf numFmtId="0" fontId="71" fillId="58" borderId="0" applyNumberFormat="0" applyBorder="0" applyAlignment="0" applyProtection="0"/>
    <xf numFmtId="0" fontId="1" fillId="59" borderId="0" applyNumberFormat="0" applyBorder="0" applyAlignment="0" applyProtection="0"/>
    <xf numFmtId="0" fontId="1" fillId="60" borderId="0" applyNumberFormat="0" applyBorder="0" applyAlignment="0" applyProtection="0"/>
    <xf numFmtId="0" fontId="71" fillId="61" borderId="0" applyNumberFormat="0" applyBorder="0" applyAlignment="0" applyProtection="0"/>
    <xf numFmtId="0" fontId="1" fillId="62" borderId="0" applyNumberFormat="0" applyBorder="0" applyAlignment="0" applyProtection="0"/>
    <xf numFmtId="0" fontId="1" fillId="63" borderId="0" applyNumberFormat="0" applyBorder="0" applyAlignment="0" applyProtection="0"/>
    <xf numFmtId="0" fontId="71" fillId="64" borderId="0" applyNumberFormat="0" applyBorder="0" applyAlignment="0" applyProtection="0"/>
    <xf numFmtId="0" fontId="67" fillId="46" borderId="57" applyNumberFormat="0" applyAlignment="0" applyProtection="0"/>
    <xf numFmtId="0" fontId="12" fillId="0" borderId="58" applyNumberFormat="0" applyFill="0" applyAlignment="0" applyProtection="0"/>
    <xf numFmtId="0" fontId="67" fillId="46" borderId="57" applyNumberFormat="0" applyAlignment="0" applyProtection="0"/>
    <xf numFmtId="0" fontId="1" fillId="60" borderId="0" applyNumberFormat="0" applyBorder="0" applyAlignment="0" applyProtection="0"/>
    <xf numFmtId="0" fontId="71" fillId="58" borderId="0" applyNumberFormat="0" applyBorder="0" applyAlignment="0" applyProtection="0"/>
    <xf numFmtId="0" fontId="71" fillId="64" borderId="0" applyNumberFormat="0" applyBorder="0" applyAlignment="0" applyProtection="0"/>
    <xf numFmtId="0" fontId="1" fillId="47" borderId="0" applyNumberFormat="0" applyBorder="0" applyAlignment="0" applyProtection="0"/>
    <xf numFmtId="0" fontId="1" fillId="57" borderId="0" applyNumberFormat="0" applyBorder="0" applyAlignment="0" applyProtection="0"/>
    <xf numFmtId="0" fontId="12" fillId="0" borderId="58" applyNumberFormat="0" applyFill="0" applyAlignment="0" applyProtection="0"/>
    <xf numFmtId="0" fontId="70" fillId="0" borderId="0" applyNumberFormat="0" applyFill="0" applyBorder="0" applyAlignment="0" applyProtection="0"/>
    <xf numFmtId="0" fontId="68" fillId="46" borderId="56" applyNumberFormat="0" applyAlignment="0" applyProtection="0"/>
    <xf numFmtId="0" fontId="67" fillId="46" borderId="57" applyNumberFormat="0" applyAlignment="0" applyProtection="0"/>
    <xf numFmtId="0" fontId="1" fillId="47" borderId="0" applyNumberFormat="0" applyBorder="0" applyAlignment="0" applyProtection="0"/>
    <xf numFmtId="0" fontId="1" fillId="47" borderId="0" applyNumberFormat="0" applyBorder="0" applyAlignment="0" applyProtection="0"/>
    <xf numFmtId="0" fontId="70" fillId="0" borderId="0" applyNumberFormat="0" applyFill="0" applyBorder="0" applyAlignment="0" applyProtection="0"/>
    <xf numFmtId="0" fontId="1" fillId="47" borderId="0" applyNumberFormat="0" applyBorder="0" applyAlignment="0" applyProtection="0"/>
    <xf numFmtId="0" fontId="71" fillId="52" borderId="0" applyNumberFormat="0" applyBorder="0" applyAlignment="0" applyProtection="0"/>
    <xf numFmtId="0" fontId="71" fillId="64" borderId="0" applyNumberFormat="0" applyBorder="0" applyAlignment="0" applyProtection="0"/>
    <xf numFmtId="0" fontId="71" fillId="61" borderId="0" applyNumberFormat="0" applyBorder="0" applyAlignment="0" applyProtection="0"/>
    <xf numFmtId="0" fontId="1" fillId="50" borderId="0" applyNumberFormat="0" applyBorder="0" applyAlignment="0" applyProtection="0"/>
    <xf numFmtId="0" fontId="1" fillId="62" borderId="0" applyNumberFormat="0" applyBorder="0" applyAlignment="0" applyProtection="0"/>
    <xf numFmtId="0" fontId="68" fillId="46" borderId="56" applyNumberFormat="0" applyAlignment="0" applyProtection="0"/>
    <xf numFmtId="0" fontId="1" fillId="62" borderId="0" applyNumberFormat="0" applyBorder="0" applyAlignment="0" applyProtection="0"/>
    <xf numFmtId="0" fontId="1" fillId="48" borderId="0" applyNumberFormat="0" applyBorder="0" applyAlignment="0" applyProtection="0"/>
    <xf numFmtId="0" fontId="1" fillId="51" borderId="0" applyNumberFormat="0" applyBorder="0" applyAlignment="0" applyProtection="0"/>
    <xf numFmtId="0" fontId="1" fillId="50" borderId="0" applyNumberFormat="0" applyBorder="0" applyAlignment="0" applyProtection="0"/>
    <xf numFmtId="0" fontId="71" fillId="55" borderId="0" applyNumberFormat="0" applyBorder="0" applyAlignment="0" applyProtection="0"/>
    <xf numFmtId="0" fontId="1" fillId="56" borderId="0" applyNumberFormat="0" applyBorder="0" applyAlignment="0" applyProtection="0"/>
    <xf numFmtId="0" fontId="1" fillId="59" borderId="0" applyNumberFormat="0" applyBorder="0" applyAlignment="0" applyProtection="0"/>
    <xf numFmtId="0" fontId="1" fillId="53" borderId="0" applyNumberFormat="0" applyBorder="0" applyAlignment="0" applyProtection="0"/>
    <xf numFmtId="0" fontId="1" fillId="51" borderId="0" applyNumberFormat="0" applyBorder="0" applyAlignment="0" applyProtection="0"/>
    <xf numFmtId="0" fontId="71" fillId="61" borderId="0" applyNumberFormat="0" applyBorder="0" applyAlignment="0" applyProtection="0"/>
    <xf numFmtId="0" fontId="1" fillId="47" borderId="0" applyNumberFormat="0" applyBorder="0" applyAlignment="0" applyProtection="0"/>
    <xf numFmtId="0" fontId="71" fillId="52" borderId="0" applyNumberFormat="0" applyBorder="0" applyAlignment="0" applyProtection="0"/>
    <xf numFmtId="0" fontId="71" fillId="64" borderId="0" applyNumberFormat="0" applyBorder="0" applyAlignment="0" applyProtection="0"/>
    <xf numFmtId="0" fontId="71" fillId="55" borderId="0" applyNumberFormat="0" applyBorder="0" applyAlignment="0" applyProtection="0"/>
    <xf numFmtId="0" fontId="67" fillId="46" borderId="57" applyNumberFormat="0" applyAlignment="0" applyProtection="0"/>
    <xf numFmtId="0" fontId="71" fillId="61" borderId="0" applyNumberFormat="0" applyBorder="0" applyAlignment="0" applyProtection="0"/>
    <xf numFmtId="0" fontId="1" fillId="59" borderId="0" applyNumberFormat="0" applyBorder="0" applyAlignment="0" applyProtection="0"/>
    <xf numFmtId="0" fontId="69" fillId="0" borderId="0" applyNumberFormat="0" applyFill="0" applyBorder="0" applyAlignment="0" applyProtection="0"/>
    <xf numFmtId="0" fontId="1" fillId="48" borderId="0" applyNumberFormat="0" applyBorder="0" applyAlignment="0" applyProtection="0"/>
    <xf numFmtId="0" fontId="71" fillId="49" borderId="0" applyNumberFormat="0" applyBorder="0" applyAlignment="0" applyProtection="0"/>
    <xf numFmtId="0" fontId="69" fillId="0" borderId="0" applyNumberFormat="0" applyFill="0" applyBorder="0" applyAlignment="0" applyProtection="0"/>
    <xf numFmtId="0" fontId="71" fillId="52" borderId="0" applyNumberFormat="0" applyBorder="0" applyAlignment="0" applyProtection="0"/>
    <xf numFmtId="0" fontId="1" fillId="62" borderId="0" applyNumberFormat="0" applyBorder="0" applyAlignment="0" applyProtection="0"/>
    <xf numFmtId="0" fontId="1" fillId="53" borderId="0" applyNumberFormat="0" applyBorder="0" applyAlignment="0" applyProtection="0"/>
    <xf numFmtId="0" fontId="1" fillId="51" borderId="0" applyNumberFormat="0" applyBorder="0" applyAlignment="0" applyProtection="0"/>
    <xf numFmtId="0" fontId="1" fillId="63" borderId="0" applyNumberFormat="0" applyBorder="0" applyAlignment="0" applyProtection="0"/>
    <xf numFmtId="0" fontId="71" fillId="49" borderId="0" applyNumberFormat="0" applyBorder="0" applyAlignment="0" applyProtection="0"/>
    <xf numFmtId="0" fontId="71" fillId="64" borderId="0" applyNumberFormat="0" applyBorder="0" applyAlignment="0" applyProtection="0"/>
    <xf numFmtId="0" fontId="1" fillId="57" borderId="0" applyNumberFormat="0" applyBorder="0" applyAlignment="0" applyProtection="0"/>
    <xf numFmtId="0" fontId="1" fillId="59" borderId="0" applyNumberFormat="0" applyBorder="0" applyAlignment="0" applyProtection="0"/>
    <xf numFmtId="0" fontId="1" fillId="60" borderId="0" applyNumberFormat="0" applyBorder="0" applyAlignment="0" applyProtection="0"/>
    <xf numFmtId="0" fontId="71" fillId="58" borderId="0" applyNumberFormat="0" applyBorder="0" applyAlignment="0" applyProtection="0"/>
    <xf numFmtId="0" fontId="1" fillId="54" borderId="0" applyNumberFormat="0" applyBorder="0" applyAlignment="0" applyProtection="0"/>
    <xf numFmtId="0" fontId="71" fillId="55" borderId="0" applyNumberFormat="0" applyBorder="0" applyAlignment="0" applyProtection="0"/>
    <xf numFmtId="0" fontId="1" fillId="53" borderId="0" applyNumberFormat="0" applyBorder="0" applyAlignment="0" applyProtection="0"/>
    <xf numFmtId="0" fontId="12" fillId="0" borderId="58" applyNumberFormat="0" applyFill="0" applyAlignment="0" applyProtection="0"/>
    <xf numFmtId="0" fontId="12" fillId="0" borderId="58" applyNumberFormat="0" applyFill="0" applyAlignment="0" applyProtection="0"/>
    <xf numFmtId="0" fontId="1" fillId="59" borderId="0" applyNumberFormat="0" applyBorder="0" applyAlignment="0" applyProtection="0"/>
    <xf numFmtId="0" fontId="71" fillId="64" borderId="0" applyNumberFormat="0" applyBorder="0" applyAlignment="0" applyProtection="0"/>
    <xf numFmtId="0" fontId="1" fillId="53" borderId="0" applyNumberFormat="0" applyBorder="0" applyAlignment="0" applyProtection="0"/>
    <xf numFmtId="0" fontId="70" fillId="0" borderId="0" applyNumberFormat="0" applyFill="0" applyBorder="0" applyAlignment="0" applyProtection="0"/>
    <xf numFmtId="0" fontId="71" fillId="49" borderId="0" applyNumberFormat="0" applyBorder="0" applyAlignment="0" applyProtection="0"/>
    <xf numFmtId="0" fontId="68" fillId="46" borderId="56" applyNumberFormat="0" applyAlignment="0" applyProtection="0"/>
    <xf numFmtId="0" fontId="68" fillId="46" borderId="56" applyNumberFormat="0" applyAlignment="0" applyProtection="0"/>
    <xf numFmtId="0" fontId="70" fillId="0" borderId="0" applyNumberFormat="0" applyFill="0" applyBorder="0" applyAlignment="0" applyProtection="0"/>
    <xf numFmtId="0" fontId="1" fillId="50" borderId="0" applyNumberFormat="0" applyBorder="0" applyAlignment="0" applyProtection="0"/>
    <xf numFmtId="0" fontId="12" fillId="0" borderId="58" applyNumberFormat="0" applyFill="0" applyAlignment="0" applyProtection="0"/>
    <xf numFmtId="0" fontId="1" fillId="63" borderId="0" applyNumberFormat="0" applyBorder="0" applyAlignment="0" applyProtection="0"/>
    <xf numFmtId="0" fontId="71" fillId="58" borderId="0" applyNumberFormat="0" applyBorder="0" applyAlignment="0" applyProtection="0"/>
    <xf numFmtId="0" fontId="1" fillId="54" borderId="0" applyNumberFormat="0" applyBorder="0" applyAlignment="0" applyProtection="0"/>
    <xf numFmtId="0" fontId="1" fillId="63" borderId="0" applyNumberFormat="0" applyBorder="0" applyAlignment="0" applyProtection="0"/>
    <xf numFmtId="0" fontId="71" fillId="52" borderId="0" applyNumberFormat="0" applyBorder="0" applyAlignment="0" applyProtection="0"/>
    <xf numFmtId="0" fontId="1" fillId="50" borderId="0" applyNumberFormat="0" applyBorder="0" applyAlignment="0" applyProtection="0"/>
    <xf numFmtId="0" fontId="69" fillId="0" borderId="0" applyNumberFormat="0" applyFill="0" applyBorder="0" applyAlignment="0" applyProtection="0"/>
    <xf numFmtId="0" fontId="1" fillId="57" borderId="0" applyNumberFormat="0" applyBorder="0" applyAlignment="0" applyProtection="0"/>
    <xf numFmtId="0" fontId="71" fillId="55" borderId="0" applyNumberFormat="0" applyBorder="0" applyAlignment="0" applyProtection="0"/>
    <xf numFmtId="0" fontId="71" fillId="49" borderId="0" applyNumberFormat="0" applyBorder="0" applyAlignment="0" applyProtection="0"/>
    <xf numFmtId="0" fontId="1" fillId="51" borderId="0" applyNumberFormat="0" applyBorder="0" applyAlignment="0" applyProtection="0"/>
    <xf numFmtId="0" fontId="71" fillId="52" borderId="0" applyNumberFormat="0" applyBorder="0" applyAlignment="0" applyProtection="0"/>
    <xf numFmtId="0" fontId="1" fillId="59" borderId="0" applyNumberFormat="0" applyBorder="0" applyAlignment="0" applyProtection="0"/>
    <xf numFmtId="0" fontId="1" fillId="50" borderId="0" applyNumberFormat="0" applyBorder="0" applyAlignment="0" applyProtection="0"/>
    <xf numFmtId="0" fontId="71" fillId="58" borderId="0" applyNumberFormat="0" applyBorder="0" applyAlignment="0" applyProtection="0"/>
    <xf numFmtId="0" fontId="67" fillId="46" borderId="57" applyNumberFormat="0" applyAlignment="0" applyProtection="0"/>
    <xf numFmtId="0" fontId="1" fillId="48" borderId="0" applyNumberFormat="0" applyBorder="0" applyAlignment="0" applyProtection="0"/>
    <xf numFmtId="0" fontId="71" fillId="55" borderId="0" applyNumberFormat="0" applyBorder="0" applyAlignment="0" applyProtection="0"/>
    <xf numFmtId="0" fontId="1" fillId="60" borderId="0" applyNumberFormat="0" applyBorder="0" applyAlignment="0" applyProtection="0"/>
    <xf numFmtId="0" fontId="71" fillId="49" borderId="0" applyNumberFormat="0" applyBorder="0" applyAlignment="0" applyProtection="0"/>
    <xf numFmtId="0" fontId="1" fillId="54" borderId="0" applyNumberFormat="0" applyBorder="0" applyAlignment="0" applyProtection="0"/>
    <xf numFmtId="0" fontId="12" fillId="0" borderId="58" applyNumberFormat="0" applyFill="0" applyAlignment="0" applyProtection="0"/>
    <xf numFmtId="0" fontId="1" fillId="56" borderId="0" applyNumberFormat="0" applyBorder="0" applyAlignment="0" applyProtection="0"/>
    <xf numFmtId="0" fontId="69" fillId="0" borderId="0" applyNumberFormat="0" applyFill="0" applyBorder="0" applyAlignment="0" applyProtection="0"/>
    <xf numFmtId="0" fontId="69" fillId="0" borderId="0" applyNumberFormat="0" applyFill="0" applyBorder="0" applyAlignment="0" applyProtection="0"/>
    <xf numFmtId="0" fontId="1" fillId="63" borderId="0" applyNumberFormat="0" applyBorder="0" applyAlignment="0" applyProtection="0"/>
    <xf numFmtId="0" fontId="71" fillId="64" borderId="0" applyNumberFormat="0" applyBorder="0" applyAlignment="0" applyProtection="0"/>
    <xf numFmtId="0" fontId="1" fillId="62" borderId="0" applyNumberFormat="0" applyBorder="0" applyAlignment="0" applyProtection="0"/>
    <xf numFmtId="0" fontId="1" fillId="57" borderId="0" applyNumberFormat="0" applyBorder="0" applyAlignment="0" applyProtection="0"/>
    <xf numFmtId="0" fontId="1" fillId="63" borderId="0" applyNumberFormat="0" applyBorder="0" applyAlignment="0" applyProtection="0"/>
    <xf numFmtId="0" fontId="1" fillId="62" borderId="0" applyNumberFormat="0" applyBorder="0" applyAlignment="0" applyProtection="0"/>
    <xf numFmtId="0" fontId="1" fillId="56" borderId="0" applyNumberFormat="0" applyBorder="0" applyAlignment="0" applyProtection="0"/>
    <xf numFmtId="0" fontId="1" fillId="54" borderId="0" applyNumberFormat="0" applyBorder="0" applyAlignment="0" applyProtection="0"/>
    <xf numFmtId="0" fontId="68" fillId="46" borderId="56" applyNumberFormat="0" applyAlignment="0" applyProtection="0"/>
    <xf numFmtId="0" fontId="1" fillId="53" borderId="0" applyNumberFormat="0" applyBorder="0" applyAlignment="0" applyProtection="0"/>
    <xf numFmtId="0" fontId="1" fillId="51" borderId="0" applyNumberFormat="0" applyBorder="0" applyAlignment="0" applyProtection="0"/>
    <xf numFmtId="0" fontId="1" fillId="56" borderId="0" applyNumberFormat="0" applyBorder="0" applyAlignment="0" applyProtection="0"/>
    <xf numFmtId="0" fontId="71" fillId="61" borderId="0" applyNumberFormat="0" applyBorder="0" applyAlignment="0" applyProtection="0"/>
    <xf numFmtId="0" fontId="1" fillId="48" borderId="0" applyNumberFormat="0" applyBorder="0" applyAlignment="0" applyProtection="0"/>
    <xf numFmtId="0" fontId="71" fillId="58" borderId="0" applyNumberFormat="0" applyBorder="0" applyAlignment="0" applyProtection="0"/>
    <xf numFmtId="0" fontId="1" fillId="57" borderId="0" applyNumberFormat="0" applyBorder="0" applyAlignment="0" applyProtection="0"/>
    <xf numFmtId="0" fontId="1" fillId="47" borderId="0" applyNumberFormat="0" applyBorder="0" applyAlignment="0" applyProtection="0"/>
    <xf numFmtId="0" fontId="1" fillId="60" borderId="0" applyNumberFormat="0" applyBorder="0" applyAlignment="0" applyProtection="0"/>
    <xf numFmtId="0" fontId="71" fillId="49" borderId="0" applyNumberFormat="0" applyBorder="0" applyAlignment="0" applyProtection="0"/>
    <xf numFmtId="0" fontId="71" fillId="61" borderId="0" applyNumberFormat="0" applyBorder="0" applyAlignment="0" applyProtection="0"/>
    <xf numFmtId="0" fontId="1" fillId="59" borderId="0" applyNumberFormat="0" applyBorder="0" applyAlignment="0" applyProtection="0"/>
    <xf numFmtId="0" fontId="1" fillId="56" borderId="0" applyNumberFormat="0" applyBorder="0" applyAlignment="0" applyProtection="0"/>
    <xf numFmtId="0" fontId="1" fillId="54" borderId="0" applyNumberFormat="0" applyBorder="0" applyAlignment="0" applyProtection="0"/>
    <xf numFmtId="0" fontId="1" fillId="48" borderId="0" applyNumberFormat="0" applyBorder="0" applyAlignment="0" applyProtection="0"/>
    <xf numFmtId="0" fontId="1" fillId="53" borderId="0" applyNumberFormat="0" applyBorder="0" applyAlignment="0" applyProtection="0"/>
    <xf numFmtId="0" fontId="70" fillId="0" borderId="0" applyNumberFormat="0" applyFill="0" applyBorder="0" applyAlignment="0" applyProtection="0"/>
    <xf numFmtId="0" fontId="71" fillId="58" borderId="0" applyNumberFormat="0" applyBorder="0" applyAlignment="0" applyProtection="0"/>
    <xf numFmtId="0" fontId="1" fillId="63" borderId="0" applyNumberFormat="0" applyBorder="0" applyAlignment="0" applyProtection="0"/>
    <xf numFmtId="0" fontId="71" fillId="55" borderId="0" applyNumberFormat="0" applyBorder="0" applyAlignment="0" applyProtection="0"/>
    <xf numFmtId="0" fontId="71" fillId="52" borderId="0" applyNumberFormat="0" applyBorder="0" applyAlignment="0" applyProtection="0"/>
    <xf numFmtId="0" fontId="67" fillId="46" borderId="57" applyNumberFormat="0" applyAlignment="0" applyProtection="0"/>
    <xf numFmtId="0" fontId="1" fillId="60" borderId="0" applyNumberFormat="0" applyBorder="0" applyAlignment="0" applyProtection="0"/>
    <xf numFmtId="0" fontId="1" fillId="56" borderId="0" applyNumberFormat="0" applyBorder="0" applyAlignment="0" applyProtection="0"/>
    <xf numFmtId="0" fontId="69" fillId="0" borderId="0" applyNumberFormat="0" applyFill="0" applyBorder="0" applyAlignment="0" applyProtection="0"/>
    <xf numFmtId="0" fontId="1" fillId="57" borderId="0" applyNumberFormat="0" applyBorder="0" applyAlignment="0" applyProtection="0"/>
    <xf numFmtId="0" fontId="1" fillId="62" borderId="0" applyNumberFormat="0" applyBorder="0" applyAlignment="0" applyProtection="0"/>
    <xf numFmtId="0" fontId="1" fillId="54" borderId="0" applyNumberFormat="0" applyBorder="0" applyAlignment="0" applyProtection="0"/>
    <xf numFmtId="0" fontId="68" fillId="46" borderId="56" applyNumberFormat="0" applyAlignment="0" applyProtection="0"/>
    <xf numFmtId="0" fontId="1" fillId="51" borderId="0" applyNumberFormat="0" applyBorder="0" applyAlignment="0" applyProtection="0"/>
    <xf numFmtId="0" fontId="71" fillId="61" borderId="0" applyNumberFormat="0" applyBorder="0" applyAlignment="0" applyProtection="0"/>
    <xf numFmtId="9" fontId="1" fillId="0" borderId="0" applyFont="0" applyFill="0" applyBorder="0" applyAlignment="0" applyProtection="0"/>
  </cellStyleXfs>
  <cellXfs count="469">
    <xf numFmtId="0" fontId="0" fillId="0" borderId="0" xfId="0"/>
    <xf numFmtId="0" fontId="0" fillId="0" borderId="0" xfId="0" applyAlignment="1">
      <alignment wrapText="1"/>
    </xf>
    <xf numFmtId="0" fontId="13" fillId="0" borderId="0" xfId="0" applyFont="1" applyAlignment="1">
      <alignment wrapText="1"/>
    </xf>
    <xf numFmtId="0" fontId="12" fillId="0" borderId="0" xfId="0" applyFont="1" applyAlignment="1">
      <alignment wrapText="1"/>
    </xf>
    <xf numFmtId="0" fontId="14" fillId="0" borderId="0" xfId="0" applyFont="1" applyAlignment="1">
      <alignment wrapText="1"/>
    </xf>
    <xf numFmtId="1" fontId="0" fillId="0" borderId="0" xfId="0" applyNumberFormat="1" applyAlignment="1">
      <alignment wrapText="1"/>
    </xf>
    <xf numFmtId="49" fontId="13" fillId="0" borderId="0" xfId="0" applyNumberFormat="1" applyFont="1" applyAlignment="1">
      <alignment wrapText="1"/>
    </xf>
    <xf numFmtId="0" fontId="0" fillId="0" borderId="1" xfId="0" applyBorder="1"/>
    <xf numFmtId="0" fontId="20" fillId="0" borderId="0" xfId="3"/>
    <xf numFmtId="0" fontId="12" fillId="0" borderId="0" xfId="0" applyFont="1"/>
    <xf numFmtId="0" fontId="12"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18" fillId="0" borderId="0" xfId="0" applyFont="1"/>
    <xf numFmtId="11" fontId="0" fillId="0" borderId="0" xfId="0" applyNumberFormat="1"/>
    <xf numFmtId="166" fontId="0" fillId="0" borderId="0" xfId="0" applyNumberFormat="1"/>
    <xf numFmtId="0" fontId="22"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3" fillId="6" borderId="9" xfId="0" applyFont="1" applyFill="1" applyBorder="1" applyAlignment="1">
      <alignment horizontal="left" wrapText="1"/>
    </xf>
    <xf numFmtId="0" fontId="23" fillId="6" borderId="10" xfId="0" applyFont="1" applyFill="1" applyBorder="1" applyAlignment="1">
      <alignment horizontal="left" wrapText="1"/>
    </xf>
    <xf numFmtId="0" fontId="24" fillId="0" borderId="0" xfId="0" applyFont="1" applyAlignment="1">
      <alignment horizontal="left"/>
    </xf>
    <xf numFmtId="0" fontId="25" fillId="0" borderId="11" xfId="0" applyFont="1" applyBorder="1" applyAlignment="1">
      <alignment horizontal="left" wrapText="1"/>
    </xf>
    <xf numFmtId="167" fontId="26" fillId="0" borderId="12" xfId="0" applyNumberFormat="1" applyFont="1" applyBorder="1" applyAlignment="1">
      <alignment horizontal="center" wrapText="1"/>
    </xf>
    <xf numFmtId="167" fontId="26" fillId="0" borderId="13" xfId="0" applyNumberFormat="1" applyFont="1" applyBorder="1" applyAlignment="1">
      <alignment horizontal="center" wrapText="1"/>
    </xf>
    <xf numFmtId="0" fontId="25" fillId="0" borderId="14" xfId="0" applyFont="1" applyBorder="1" applyAlignment="1">
      <alignment horizontal="left" wrapText="1"/>
    </xf>
    <xf numFmtId="167" fontId="26" fillId="0" borderId="15" xfId="0" applyNumberFormat="1" applyFont="1" applyBorder="1" applyAlignment="1">
      <alignment horizontal="center" wrapText="1"/>
    </xf>
    <xf numFmtId="167" fontId="26" fillId="0" borderId="16" xfId="0" applyNumberFormat="1" applyFont="1" applyBorder="1" applyAlignment="1">
      <alignment horizontal="center" wrapText="1"/>
    </xf>
    <xf numFmtId="0" fontId="27" fillId="0" borderId="0" xfId="0" applyFont="1" applyAlignment="1">
      <alignment horizontal="left"/>
    </xf>
    <xf numFmtId="16" fontId="0" fillId="0" borderId="0" xfId="0" applyNumberFormat="1"/>
    <xf numFmtId="0" fontId="25" fillId="0" borderId="17" xfId="0" applyFont="1" applyBorder="1" applyAlignment="1">
      <alignment horizontal="left" wrapText="1"/>
    </xf>
    <xf numFmtId="167" fontId="26" fillId="0" borderId="18" xfId="0" applyNumberFormat="1" applyFont="1" applyBorder="1" applyAlignment="1">
      <alignment horizontal="center" wrapText="1"/>
    </xf>
    <xf numFmtId="167" fontId="26"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16" fillId="0" borderId="0" xfId="2" applyAlignment="1"/>
    <xf numFmtId="0" fontId="12" fillId="2" borderId="0" xfId="0" applyFont="1" applyFill="1"/>
    <xf numFmtId="0" fontId="0" fillId="0" borderId="0" xfId="0" applyAlignment="1">
      <alignment horizontal="left" wrapText="1"/>
    </xf>
    <xf numFmtId="0" fontId="19" fillId="2" borderId="0" xfId="0" applyFont="1" applyFill="1" applyAlignment="1">
      <alignment wrapText="1"/>
    </xf>
    <xf numFmtId="49" fontId="0" fillId="0" borderId="0" xfId="0" applyNumberFormat="1" applyAlignment="1">
      <alignment wrapText="1"/>
    </xf>
    <xf numFmtId="49" fontId="14" fillId="0" borderId="0" xfId="0" applyNumberFormat="1" applyFont="1" applyAlignment="1">
      <alignment wrapText="1"/>
    </xf>
    <xf numFmtId="0" fontId="13" fillId="0" borderId="0" xfId="0" applyFont="1" applyAlignment="1">
      <alignment horizontal="left" wrapText="1"/>
    </xf>
    <xf numFmtId="0" fontId="28" fillId="8" borderId="25" xfId="7" applyFill="1" applyBorder="1" applyAlignment="1"/>
    <xf numFmtId="0" fontId="29" fillId="8" borderId="0" xfId="8" applyNumberFormat="1" applyFill="1">
      <alignment horizontal="right"/>
    </xf>
    <xf numFmtId="0" fontId="12" fillId="13" borderId="0" xfId="0" applyFont="1" applyFill="1" applyAlignment="1">
      <alignment wrapText="1"/>
    </xf>
    <xf numFmtId="1" fontId="12" fillId="13" borderId="0" xfId="0" applyNumberFormat="1" applyFont="1" applyFill="1" applyAlignment="1">
      <alignment wrapText="1"/>
    </xf>
    <xf numFmtId="0" fontId="35" fillId="8" borderId="0" xfId="3" applyFont="1" applyFill="1"/>
    <xf numFmtId="0" fontId="34" fillId="8" borderId="0" xfId="3" applyFont="1" applyFill="1"/>
    <xf numFmtId="0" fontId="20" fillId="8" borderId="0" xfId="3" applyFill="1"/>
    <xf numFmtId="0" fontId="31" fillId="14" borderId="42" xfId="13" applyFont="1" applyFill="1" applyBorder="1" applyAlignment="1">
      <alignment horizontal="center" vertical="center"/>
    </xf>
    <xf numFmtId="0" fontId="31" fillId="14" borderId="29" xfId="13" applyFont="1" applyFill="1" applyBorder="1" applyAlignment="1">
      <alignment vertical="center"/>
    </xf>
    <xf numFmtId="2" fontId="37" fillId="7" borderId="29" xfId="0" applyNumberFormat="1" applyFont="1" applyFill="1" applyBorder="1" applyAlignment="1">
      <alignment horizontal="right"/>
    </xf>
    <xf numFmtId="0" fontId="31" fillId="14" borderId="39" xfId="13" applyFont="1" applyFill="1" applyBorder="1" applyAlignment="1">
      <alignment vertical="center"/>
    </xf>
    <xf numFmtId="0" fontId="31" fillId="14" borderId="29" xfId="13" applyFont="1" applyFill="1" applyBorder="1" applyAlignment="1">
      <alignment horizontal="left" vertical="center" indent="1"/>
    </xf>
    <xf numFmtId="0" fontId="31" fillId="14" borderId="39" xfId="13" applyFont="1" applyFill="1" applyBorder="1" applyAlignment="1">
      <alignment horizontal="left" vertical="center"/>
    </xf>
    <xf numFmtId="0" fontId="31" fillId="14" borderId="29" xfId="13" applyFont="1" applyFill="1" applyBorder="1" applyAlignment="1">
      <alignment horizontal="left" vertical="center"/>
    </xf>
    <xf numFmtId="2" fontId="12" fillId="13" borderId="0" xfId="0" applyNumberFormat="1" applyFont="1" applyFill="1" applyAlignment="1">
      <alignment wrapText="1"/>
    </xf>
    <xf numFmtId="4" fontId="31" fillId="9" borderId="29" xfId="14" applyNumberFormat="1" applyFont="1" applyFill="1" applyBorder="1" applyAlignment="1">
      <alignment horizontal="center" vertical="center"/>
    </xf>
    <xf numFmtId="0" fontId="35" fillId="8" borderId="0" xfId="13" applyFont="1" applyFill="1" applyAlignment="1">
      <alignment vertical="center"/>
    </xf>
    <xf numFmtId="0" fontId="31" fillId="8" borderId="0" xfId="7" applyFont="1" applyFill="1" applyAlignment="1">
      <alignment vertical="center"/>
    </xf>
    <xf numFmtId="4" fontId="31" fillId="9" borderId="29" xfId="14" applyNumberFormat="1" applyFont="1" applyFill="1" applyBorder="1" applyAlignment="1">
      <alignment horizontal="center" vertical="center" textRotation="90"/>
    </xf>
    <xf numFmtId="2" fontId="31" fillId="9" borderId="44" xfId="13" applyNumberFormat="1" applyFont="1" applyFill="1" applyBorder="1" applyAlignment="1">
      <alignment horizontal="left" vertical="center"/>
    </xf>
    <xf numFmtId="2" fontId="31" fillId="9" borderId="29" xfId="13" applyNumberFormat="1" applyFont="1" applyFill="1" applyBorder="1" applyAlignment="1">
      <alignment horizontal="left" vertical="center"/>
    </xf>
    <xf numFmtId="2" fontId="31" fillId="9" borderId="39" xfId="13" applyNumberFormat="1" applyFont="1" applyFill="1" applyBorder="1" applyAlignment="1">
      <alignment horizontal="left" vertical="center"/>
    </xf>
    <xf numFmtId="0" fontId="31" fillId="13" borderId="0" xfId="9" applyFill="1" applyBorder="1" applyProtection="1">
      <alignment horizontal="left" vertical="center"/>
    </xf>
    <xf numFmtId="2" fontId="12" fillId="13" borderId="0" xfId="0" applyNumberFormat="1" applyFont="1" applyFill="1"/>
    <xf numFmtId="0" fontId="31" fillId="9" borderId="32" xfId="15" applyFont="1" applyFill="1" applyBorder="1" applyAlignment="1">
      <alignment horizontal="center" vertical="center" wrapText="1"/>
    </xf>
    <xf numFmtId="0" fontId="31" fillId="9" borderId="44" xfId="15" applyFont="1" applyFill="1" applyBorder="1" applyAlignment="1">
      <alignment vertical="top" wrapText="1"/>
    </xf>
    <xf numFmtId="0" fontId="31" fillId="9" borderId="39" xfId="15" applyFont="1" applyFill="1" applyBorder="1" applyAlignment="1">
      <alignment horizontal="left" vertical="top" wrapText="1"/>
    </xf>
    <xf numFmtId="0" fontId="19" fillId="13" borderId="0" xfId="9" applyNumberFormat="1" applyFont="1" applyFill="1" applyBorder="1" applyAlignment="1">
      <alignment horizontal="center" vertical="center"/>
    </xf>
    <xf numFmtId="1" fontId="18" fillId="0" borderId="0" xfId="0" applyNumberFormat="1" applyFont="1" applyAlignment="1">
      <alignment horizontal="right" wrapText="1"/>
    </xf>
    <xf numFmtId="1" fontId="18" fillId="0" borderId="0" xfId="0" applyNumberFormat="1" applyFont="1" applyAlignment="1">
      <alignment horizontal="right"/>
    </xf>
    <xf numFmtId="2" fontId="18" fillId="0" borderId="0" xfId="0" applyNumberFormat="1" applyFont="1" applyAlignment="1">
      <alignment wrapText="1"/>
    </xf>
    <xf numFmtId="1" fontId="12" fillId="0" borderId="0" xfId="0" applyNumberFormat="1" applyFont="1" applyAlignment="1">
      <alignment wrapText="1"/>
    </xf>
    <xf numFmtId="0" fontId="12" fillId="13" borderId="0" xfId="0" applyFont="1" applyFill="1"/>
    <xf numFmtId="2" fontId="0" fillId="0" borderId="0" xfId="0" applyNumberFormat="1" applyAlignment="1">
      <alignment wrapText="1"/>
    </xf>
    <xf numFmtId="0" fontId="12" fillId="0" borderId="45" xfId="0" applyFont="1" applyBorder="1" applyAlignment="1">
      <alignment wrapText="1"/>
    </xf>
    <xf numFmtId="1" fontId="12" fillId="0" borderId="46" xfId="0" applyNumberFormat="1" applyFont="1" applyBorder="1" applyAlignment="1">
      <alignment wrapText="1"/>
    </xf>
    <xf numFmtId="0" fontId="44" fillId="0" borderId="0" xfId="0" applyFont="1" applyAlignment="1">
      <alignment horizontal="left" vertical="top"/>
    </xf>
    <xf numFmtId="0" fontId="0" fillId="0" borderId="0" xfId="0" applyAlignment="1">
      <alignment horizontal="left" vertical="top"/>
    </xf>
    <xf numFmtId="0" fontId="50" fillId="18" borderId="47" xfId="0" applyFont="1" applyFill="1" applyBorder="1" applyAlignment="1">
      <alignment horizontal="center" vertical="top" wrapText="1"/>
    </xf>
    <xf numFmtId="0" fontId="50" fillId="18" borderId="47" xfId="0" applyFont="1" applyFill="1" applyBorder="1" applyAlignment="1">
      <alignment horizontal="left" vertical="top" wrapText="1"/>
    </xf>
    <xf numFmtId="0" fontId="52" fillId="18" borderId="47" xfId="0" applyFont="1" applyFill="1" applyBorder="1" applyAlignment="1">
      <alignment horizontal="left" vertical="top" wrapText="1"/>
    </xf>
    <xf numFmtId="0" fontId="0" fillId="18" borderId="47" xfId="0" applyFill="1" applyBorder="1" applyAlignment="1">
      <alignment horizontal="left" vertical="top" wrapText="1"/>
    </xf>
    <xf numFmtId="0" fontId="0" fillId="18" borderId="47" xfId="0" applyFill="1" applyBorder="1" applyAlignment="1">
      <alignment horizontal="center" vertical="top" wrapText="1"/>
    </xf>
    <xf numFmtId="0" fontId="54" fillId="19" borderId="48" xfId="0" applyFont="1" applyFill="1" applyBorder="1" applyAlignment="1">
      <alignment horizontal="left" vertical="top" wrapText="1"/>
    </xf>
    <xf numFmtId="0" fontId="0" fillId="19" borderId="48" xfId="0" applyFill="1" applyBorder="1" applyAlignment="1">
      <alignment horizontal="center" vertical="top" wrapText="1"/>
    </xf>
    <xf numFmtId="0" fontId="54" fillId="19" borderId="48" xfId="0" applyFont="1" applyFill="1" applyBorder="1" applyAlignment="1">
      <alignment horizontal="center" vertical="top" wrapText="1"/>
    </xf>
    <xf numFmtId="167" fontId="57" fillId="19" borderId="48" xfId="0" applyNumberFormat="1" applyFont="1" applyFill="1" applyBorder="1" applyAlignment="1">
      <alignment horizontal="center" vertical="top" wrapText="1"/>
    </xf>
    <xf numFmtId="0" fontId="54" fillId="0" borderId="49" xfId="0" applyFont="1" applyBorder="1" applyAlignment="1">
      <alignment horizontal="left" vertical="top" wrapText="1"/>
    </xf>
    <xf numFmtId="0" fontId="0" fillId="0" borderId="49" xfId="0" applyBorder="1" applyAlignment="1">
      <alignment horizontal="center" vertical="top" wrapText="1"/>
    </xf>
    <xf numFmtId="167" fontId="57" fillId="0" borderId="49" xfId="0" applyNumberFormat="1" applyFont="1" applyBorder="1" applyAlignment="1">
      <alignment horizontal="center" vertical="top" wrapText="1"/>
    </xf>
    <xf numFmtId="0" fontId="54" fillId="19" borderId="49" xfId="0" applyFont="1" applyFill="1" applyBorder="1" applyAlignment="1">
      <alignment horizontal="left" vertical="top" wrapText="1"/>
    </xf>
    <xf numFmtId="0" fontId="0" fillId="19" borderId="49" xfId="0" applyFill="1" applyBorder="1" applyAlignment="1">
      <alignment horizontal="center" vertical="top" wrapText="1"/>
    </xf>
    <xf numFmtId="167" fontId="57" fillId="19" borderId="49" xfId="0" applyNumberFormat="1" applyFont="1" applyFill="1" applyBorder="1" applyAlignment="1">
      <alignment horizontal="center" vertical="top" wrapText="1"/>
    </xf>
    <xf numFmtId="0" fontId="54" fillId="0" borderId="50" xfId="0" applyFont="1" applyBorder="1" applyAlignment="1">
      <alignment horizontal="left" vertical="top" wrapText="1"/>
    </xf>
    <xf numFmtId="0" fontId="0" fillId="0" borderId="50" xfId="0" applyBorder="1" applyAlignment="1">
      <alignment horizontal="center" vertical="top" wrapText="1"/>
    </xf>
    <xf numFmtId="167" fontId="57" fillId="0" borderId="50" xfId="0" applyNumberFormat="1" applyFont="1" applyBorder="1" applyAlignment="1">
      <alignment horizontal="center" vertical="top" wrapText="1"/>
    </xf>
    <xf numFmtId="168" fontId="55" fillId="19" borderId="48" xfId="0" applyNumberFormat="1" applyFont="1" applyFill="1" applyBorder="1" applyAlignment="1">
      <alignment horizontal="center" vertical="top" wrapText="1"/>
    </xf>
    <xf numFmtId="169" fontId="55" fillId="19" borderId="48" xfId="0" applyNumberFormat="1" applyFont="1" applyFill="1" applyBorder="1" applyAlignment="1">
      <alignment horizontal="center" vertical="top" wrapText="1"/>
    </xf>
    <xf numFmtId="168" fontId="55" fillId="0" borderId="49" xfId="0" applyNumberFormat="1" applyFont="1" applyBorder="1" applyAlignment="1">
      <alignment horizontal="left" vertical="top" wrapText="1"/>
    </xf>
    <xf numFmtId="169" fontId="55" fillId="0" borderId="49" xfId="0" applyNumberFormat="1" applyFont="1" applyBorder="1" applyAlignment="1">
      <alignment horizontal="center" vertical="top" wrapText="1"/>
    </xf>
    <xf numFmtId="170" fontId="57" fillId="0" borderId="49" xfId="0" applyNumberFormat="1" applyFont="1" applyBorder="1" applyAlignment="1">
      <alignment horizontal="left" vertical="top" wrapText="1"/>
    </xf>
    <xf numFmtId="168" fontId="55" fillId="19" borderId="49" xfId="0" applyNumberFormat="1" applyFont="1" applyFill="1" applyBorder="1" applyAlignment="1">
      <alignment horizontal="left" vertical="top" wrapText="1"/>
    </xf>
    <xf numFmtId="169" fontId="55" fillId="19" borderId="49" xfId="0" applyNumberFormat="1" applyFont="1" applyFill="1" applyBorder="1" applyAlignment="1">
      <alignment horizontal="center" vertical="top" wrapText="1"/>
    </xf>
    <xf numFmtId="170" fontId="57" fillId="19" borderId="49" xfId="0" applyNumberFormat="1" applyFont="1" applyFill="1" applyBorder="1" applyAlignment="1">
      <alignment horizontal="left" vertical="top" wrapText="1"/>
    </xf>
    <xf numFmtId="0" fontId="0" fillId="0" borderId="49" xfId="0" applyBorder="1" applyAlignment="1">
      <alignment horizontal="left" vertical="top" wrapText="1"/>
    </xf>
    <xf numFmtId="168" fontId="55" fillId="0" borderId="49" xfId="0" applyNumberFormat="1" applyFont="1" applyBorder="1" applyAlignment="1">
      <alignment horizontal="center" vertical="top" wrapText="1"/>
    </xf>
    <xf numFmtId="0" fontId="0" fillId="19" borderId="49" xfId="0" applyFill="1" applyBorder="1" applyAlignment="1">
      <alignment horizontal="left" vertical="top" wrapText="1"/>
    </xf>
    <xf numFmtId="0" fontId="0" fillId="0" borderId="50" xfId="0" applyBorder="1" applyAlignment="1">
      <alignment horizontal="left" vertical="top" wrapText="1"/>
    </xf>
    <xf numFmtId="171" fontId="55" fillId="0" borderId="50" xfId="0" applyNumberFormat="1" applyFont="1" applyBorder="1" applyAlignment="1">
      <alignment horizontal="left" vertical="top" wrapText="1"/>
    </xf>
    <xf numFmtId="169" fontId="55" fillId="0" borderId="50" xfId="0" applyNumberFormat="1" applyFont="1" applyBorder="1" applyAlignment="1">
      <alignment horizontal="center" vertical="top" wrapText="1"/>
    </xf>
    <xf numFmtId="168" fontId="55" fillId="19" borderId="49" xfId="0" applyNumberFormat="1" applyFont="1" applyFill="1" applyBorder="1" applyAlignment="1">
      <alignment horizontal="center" vertical="top" wrapText="1"/>
    </xf>
    <xf numFmtId="0" fontId="0" fillId="19" borderId="50" xfId="0" applyFill="1" applyBorder="1" applyAlignment="1">
      <alignment horizontal="left" vertical="top" wrapText="1"/>
    </xf>
    <xf numFmtId="0" fontId="54" fillId="19" borderId="50" xfId="0" applyFont="1" applyFill="1" applyBorder="1" applyAlignment="1">
      <alignment horizontal="left" vertical="top" wrapText="1"/>
    </xf>
    <xf numFmtId="169" fontId="55" fillId="19" borderId="50" xfId="0" applyNumberFormat="1" applyFont="1" applyFill="1" applyBorder="1" applyAlignment="1">
      <alignment horizontal="center" vertical="top" wrapText="1"/>
    </xf>
    <xf numFmtId="167" fontId="57" fillId="19" borderId="50" xfId="0" applyNumberFormat="1" applyFont="1" applyFill="1" applyBorder="1" applyAlignment="1">
      <alignment horizontal="center" vertical="top" wrapText="1"/>
    </xf>
    <xf numFmtId="0" fontId="58" fillId="19" borderId="50" xfId="0" applyFont="1" applyFill="1" applyBorder="1" applyAlignment="1">
      <alignment horizontal="center" vertical="top" wrapText="1"/>
    </xf>
    <xf numFmtId="168" fontId="55" fillId="19" borderId="48" xfId="0" applyNumberFormat="1" applyFont="1" applyFill="1" applyBorder="1" applyAlignment="1">
      <alignment horizontal="left" vertical="top" wrapText="1"/>
    </xf>
    <xf numFmtId="170" fontId="59" fillId="19" borderId="48" xfId="0" applyNumberFormat="1" applyFont="1" applyFill="1" applyBorder="1" applyAlignment="1">
      <alignment horizontal="left" vertical="top" wrapText="1"/>
    </xf>
    <xf numFmtId="167" fontId="59" fillId="0" borderId="49" xfId="0" applyNumberFormat="1" applyFont="1" applyBorder="1" applyAlignment="1">
      <alignment horizontal="center" vertical="top" wrapText="1"/>
    </xf>
    <xf numFmtId="167" fontId="59" fillId="0" borderId="49" xfId="0" applyNumberFormat="1" applyFont="1" applyBorder="1" applyAlignment="1">
      <alignment horizontal="left" vertical="top" wrapText="1"/>
    </xf>
    <xf numFmtId="167" fontId="59" fillId="19" borderId="49" xfId="0" applyNumberFormat="1" applyFont="1" applyFill="1" applyBorder="1" applyAlignment="1">
      <alignment horizontal="center" vertical="top" wrapText="1"/>
    </xf>
    <xf numFmtId="167" fontId="59" fillId="19" borderId="49" xfId="0" applyNumberFormat="1" applyFont="1" applyFill="1" applyBorder="1" applyAlignment="1">
      <alignment horizontal="left" vertical="top" wrapText="1"/>
    </xf>
    <xf numFmtId="0" fontId="60" fillId="19" borderId="49" xfId="0" applyFont="1" applyFill="1" applyBorder="1" applyAlignment="1">
      <alignment horizontal="center" vertical="top" wrapText="1"/>
    </xf>
    <xf numFmtId="0" fontId="60" fillId="0" borderId="49" xfId="0" applyFont="1" applyBorder="1" applyAlignment="1">
      <alignment horizontal="center" vertical="top" wrapText="1"/>
    </xf>
    <xf numFmtId="167" fontId="59" fillId="0" borderId="50" xfId="0" applyNumberFormat="1" applyFont="1" applyBorder="1" applyAlignment="1">
      <alignment horizontal="center" vertical="top" wrapText="1"/>
    </xf>
    <xf numFmtId="0" fontId="60" fillId="0" borderId="50" xfId="0" applyFont="1" applyBorder="1" applyAlignment="1">
      <alignment horizontal="center" vertical="top" wrapText="1"/>
    </xf>
    <xf numFmtId="0" fontId="0" fillId="19" borderId="48" xfId="0" applyFill="1" applyBorder="1" applyAlignment="1">
      <alignment horizontal="left" vertical="top" wrapText="1"/>
    </xf>
    <xf numFmtId="169" fontId="55" fillId="19" borderId="48" xfId="0" applyNumberFormat="1" applyFont="1" applyFill="1" applyBorder="1" applyAlignment="1">
      <alignment horizontal="left" vertical="top" wrapText="1"/>
    </xf>
    <xf numFmtId="167" fontId="59" fillId="19" borderId="48" xfId="0" applyNumberFormat="1" applyFont="1" applyFill="1" applyBorder="1" applyAlignment="1">
      <alignment horizontal="center" vertical="top" wrapText="1"/>
    </xf>
    <xf numFmtId="0" fontId="60" fillId="19" borderId="48" xfId="0" applyFont="1" applyFill="1" applyBorder="1" applyAlignment="1">
      <alignment horizontal="center" vertical="top" wrapText="1"/>
    </xf>
    <xf numFmtId="169" fontId="55" fillId="0" borderId="49" xfId="0" applyNumberFormat="1" applyFont="1" applyBorder="1" applyAlignment="1">
      <alignment horizontal="left" vertical="top" wrapText="1"/>
    </xf>
    <xf numFmtId="169" fontId="55" fillId="19" borderId="49" xfId="0" applyNumberFormat="1" applyFont="1" applyFill="1" applyBorder="1" applyAlignment="1">
      <alignment horizontal="left" vertical="top" wrapText="1"/>
    </xf>
    <xf numFmtId="169" fontId="55" fillId="19" borderId="50" xfId="0" applyNumberFormat="1" applyFont="1" applyFill="1" applyBorder="1" applyAlignment="1">
      <alignment horizontal="left" vertical="top" wrapText="1"/>
    </xf>
    <xf numFmtId="0" fontId="60" fillId="19" borderId="50" xfId="0" applyFont="1" applyFill="1" applyBorder="1" applyAlignment="1">
      <alignment horizontal="center" vertical="top" wrapText="1"/>
    </xf>
    <xf numFmtId="169" fontId="55" fillId="0" borderId="50" xfId="0" applyNumberFormat="1" applyFont="1" applyBorder="1" applyAlignment="1">
      <alignment horizontal="left" vertical="top" wrapText="1"/>
    </xf>
    <xf numFmtId="172" fontId="55" fillId="19" borderId="48" xfId="0" applyNumberFormat="1" applyFont="1" applyFill="1" applyBorder="1" applyAlignment="1">
      <alignment horizontal="left" vertical="top" wrapText="1"/>
    </xf>
    <xf numFmtId="168" fontId="55" fillId="0" borderId="50" xfId="0" applyNumberFormat="1" applyFont="1" applyBorder="1" applyAlignment="1">
      <alignment horizontal="left" vertical="top" wrapText="1"/>
    </xf>
    <xf numFmtId="167" fontId="59" fillId="0" borderId="50" xfId="0" applyNumberFormat="1" applyFont="1" applyBorder="1" applyAlignment="1">
      <alignment horizontal="left" vertical="top" wrapText="1"/>
    </xf>
    <xf numFmtId="171" fontId="55" fillId="0" borderId="49" xfId="0" applyNumberFormat="1" applyFont="1" applyBorder="1" applyAlignment="1">
      <alignment horizontal="left" vertical="top" wrapText="1"/>
    </xf>
    <xf numFmtId="170" fontId="59" fillId="0" borderId="49" xfId="0" applyNumberFormat="1" applyFont="1" applyBorder="1" applyAlignment="1">
      <alignment horizontal="left" vertical="top" wrapText="1"/>
    </xf>
    <xf numFmtId="170" fontId="59" fillId="19" borderId="49" xfId="0" applyNumberFormat="1" applyFont="1" applyFill="1" applyBorder="1" applyAlignment="1">
      <alignment horizontal="left" vertical="top" wrapText="1"/>
    </xf>
    <xf numFmtId="171" fontId="55" fillId="19" borderId="49" xfId="0" applyNumberFormat="1" applyFont="1" applyFill="1" applyBorder="1" applyAlignment="1">
      <alignment horizontal="left" vertical="top" wrapText="1"/>
    </xf>
    <xf numFmtId="0" fontId="0" fillId="19" borderId="50" xfId="0" applyFill="1" applyBorder="1" applyAlignment="1">
      <alignment horizontal="center" vertical="top" wrapText="1"/>
    </xf>
    <xf numFmtId="171" fontId="55" fillId="19" borderId="50" xfId="0" applyNumberFormat="1" applyFont="1" applyFill="1" applyBorder="1" applyAlignment="1">
      <alignment horizontal="left" vertical="top" wrapText="1"/>
    </xf>
    <xf numFmtId="167" fontId="59" fillId="19" borderId="50" xfId="0" applyNumberFormat="1" applyFont="1" applyFill="1" applyBorder="1" applyAlignment="1">
      <alignment horizontal="left" vertical="top" wrapText="1"/>
    </xf>
    <xf numFmtId="170" fontId="59" fillId="19" borderId="50" xfId="0" applyNumberFormat="1" applyFont="1" applyFill="1" applyBorder="1" applyAlignment="1">
      <alignment horizontal="left" vertical="top" wrapText="1"/>
    </xf>
    <xf numFmtId="171" fontId="55" fillId="19" borderId="48" xfId="0" applyNumberFormat="1" applyFont="1" applyFill="1" applyBorder="1" applyAlignment="1">
      <alignment horizontal="left" vertical="top" wrapText="1"/>
    </xf>
    <xf numFmtId="167" fontId="59" fillId="19" borderId="48" xfId="0" applyNumberFormat="1" applyFont="1" applyFill="1" applyBorder="1" applyAlignment="1">
      <alignment horizontal="left" vertical="top" wrapText="1"/>
    </xf>
    <xf numFmtId="172" fontId="55" fillId="0" borderId="49" xfId="0" applyNumberFormat="1" applyFont="1" applyBorder="1" applyAlignment="1">
      <alignment horizontal="left" vertical="top" wrapText="1"/>
    </xf>
    <xf numFmtId="168" fontId="55" fillId="19" borderId="50" xfId="0" applyNumberFormat="1" applyFont="1" applyFill="1" applyBorder="1" applyAlignment="1">
      <alignment horizontal="left" vertical="top" wrapText="1"/>
    </xf>
    <xf numFmtId="167" fontId="59" fillId="19" borderId="50" xfId="0" applyNumberFormat="1" applyFont="1" applyFill="1" applyBorder="1" applyAlignment="1">
      <alignment horizontal="center" vertical="top" wrapText="1"/>
    </xf>
    <xf numFmtId="0" fontId="0" fillId="2" borderId="0" xfId="0" applyFill="1"/>
    <xf numFmtId="0" fontId="12" fillId="2" borderId="0" xfId="0" applyFont="1" applyFill="1" applyAlignment="1">
      <alignment horizontal="center"/>
    </xf>
    <xf numFmtId="0" fontId="0" fillId="0" borderId="0" xfId="0" applyAlignment="1">
      <alignment horizontal="center"/>
    </xf>
    <xf numFmtId="10" fontId="0" fillId="0" borderId="0" xfId="0" applyNumberFormat="1"/>
    <xf numFmtId="0" fontId="0" fillId="20" borderId="0" xfId="0" applyFill="1" applyAlignment="1">
      <alignment wrapText="1"/>
    </xf>
    <xf numFmtId="0" fontId="19" fillId="2" borderId="20" xfId="0" applyFont="1" applyFill="1" applyBorder="1" applyAlignment="1">
      <alignment wrapText="1"/>
    </xf>
    <xf numFmtId="0" fontId="19" fillId="2" borderId="21" xfId="0" applyFont="1" applyFill="1" applyBorder="1" applyAlignment="1">
      <alignment wrapText="1"/>
    </xf>
    <xf numFmtId="0" fontId="19" fillId="2" borderId="22" xfId="0" applyFont="1" applyFill="1" applyBorder="1" applyAlignment="1">
      <alignment wrapText="1"/>
    </xf>
    <xf numFmtId="0" fontId="0" fillId="21" borderId="0" xfId="0" applyFill="1"/>
    <xf numFmtId="0" fontId="0" fillId="22" borderId="0" xfId="0" applyFill="1"/>
    <xf numFmtId="0" fontId="0" fillId="2" borderId="0" xfId="0" applyFill="1" applyAlignment="1">
      <alignment horizontal="left"/>
    </xf>
    <xf numFmtId="0" fontId="12"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5" borderId="0" xfId="0" applyFill="1"/>
    <xf numFmtId="0" fontId="0" fillId="23" borderId="0" xfId="0" applyFill="1"/>
    <xf numFmtId="0" fontId="0" fillId="24"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31" borderId="0" xfId="0" applyFill="1"/>
    <xf numFmtId="0" fontId="0" fillId="32" borderId="0" xfId="0" applyFill="1"/>
    <xf numFmtId="0" fontId="0" fillId="20" borderId="0" xfId="0" applyFill="1"/>
    <xf numFmtId="0" fontId="0" fillId="33" borderId="0" xfId="0" applyFill="1"/>
    <xf numFmtId="0" fontId="0" fillId="34" borderId="0" xfId="0" applyFill="1"/>
    <xf numFmtId="0" fontId="0" fillId="35" borderId="0" xfId="0" applyFill="1"/>
    <xf numFmtId="0" fontId="0" fillId="36" borderId="0" xfId="0" applyFill="1"/>
    <xf numFmtId="0" fontId="0" fillId="37" borderId="0" xfId="0" applyFill="1"/>
    <xf numFmtId="0" fontId="0" fillId="38" borderId="0" xfId="0" applyFill="1"/>
    <xf numFmtId="0" fontId="13" fillId="0" borderId="0" xfId="0" quotePrefix="1" applyFont="1" applyAlignment="1">
      <alignment wrapText="1"/>
    </xf>
    <xf numFmtId="0" fontId="13" fillId="0" borderId="26" xfId="0" applyFont="1" applyBorder="1" applyAlignment="1">
      <alignment wrapText="1"/>
    </xf>
    <xf numFmtId="0" fontId="0" fillId="0" borderId="26" xfId="0" applyBorder="1" applyAlignment="1">
      <alignment wrapText="1"/>
    </xf>
    <xf numFmtId="0" fontId="13" fillId="0" borderId="26" xfId="0" quotePrefix="1" applyFont="1" applyBorder="1" applyAlignment="1">
      <alignment wrapText="1"/>
    </xf>
    <xf numFmtId="0" fontId="12" fillId="2" borderId="0" xfId="0" applyFont="1" applyFill="1" applyAlignment="1">
      <alignment horizontal="center" vertical="center"/>
    </xf>
    <xf numFmtId="0" fontId="13" fillId="2" borderId="0" xfId="0" applyFont="1" applyFill="1" applyAlignment="1">
      <alignment wrapText="1"/>
    </xf>
    <xf numFmtId="0" fontId="0" fillId="2" borderId="0" xfId="0" applyFill="1" applyAlignment="1">
      <alignment wrapText="1"/>
    </xf>
    <xf numFmtId="0" fontId="19" fillId="2" borderId="21" xfId="0" applyFont="1" applyFill="1" applyBorder="1" applyAlignment="1">
      <alignment horizontal="left" wrapText="1"/>
    </xf>
    <xf numFmtId="0" fontId="0" fillId="0" borderId="26" xfId="0" applyBorder="1" applyAlignment="1">
      <alignment horizontal="left" wrapText="1"/>
    </xf>
    <xf numFmtId="0" fontId="12" fillId="0" borderId="0" xfId="0" applyFont="1" applyAlignment="1">
      <alignment horizontal="right" wrapText="1"/>
    </xf>
    <xf numFmtId="0" fontId="12" fillId="4" borderId="0" xfId="0" applyFont="1" applyFill="1"/>
    <xf numFmtId="0" fontId="12" fillId="20" borderId="0" xfId="0" applyFont="1" applyFill="1"/>
    <xf numFmtId="0" fontId="0" fillId="40" borderId="0" xfId="0" applyFill="1"/>
    <xf numFmtId="0" fontId="0" fillId="0" borderId="0" xfId="0" quotePrefix="1"/>
    <xf numFmtId="0" fontId="0" fillId="41" borderId="0" xfId="0" applyFill="1"/>
    <xf numFmtId="0" fontId="0" fillId="42" borderId="0" xfId="0" applyFill="1"/>
    <xf numFmtId="0" fontId="0" fillId="43" borderId="0" xfId="0" applyFill="1"/>
    <xf numFmtId="11" fontId="0" fillId="0" borderId="0" xfId="0" applyNumberFormat="1" applyAlignment="1">
      <alignment wrapText="1"/>
    </xf>
    <xf numFmtId="0" fontId="18" fillId="0" borderId="0" xfId="0" applyFont="1" applyAlignment="1">
      <alignment horizontal="right" wrapText="1"/>
    </xf>
    <xf numFmtId="0" fontId="63" fillId="0" borderId="0" xfId="0" applyFont="1" applyAlignment="1">
      <alignment wrapText="1"/>
    </xf>
    <xf numFmtId="1" fontId="63" fillId="0" borderId="0" xfId="0" applyNumberFormat="1" applyFont="1" applyAlignment="1">
      <alignment horizontal="right" wrapText="1"/>
    </xf>
    <xf numFmtId="0" fontId="28" fillId="8" borderId="0" xfId="7" applyFill="1" applyAlignment="1"/>
    <xf numFmtId="0" fontId="30" fillId="8" borderId="0" xfId="3" applyFont="1" applyFill="1"/>
    <xf numFmtId="0" fontId="31" fillId="9" borderId="29" xfId="12" applyFont="1" applyBorder="1" applyAlignment="1">
      <alignment horizontal="left" vertical="center" indent="1"/>
    </xf>
    <xf numFmtId="0" fontId="34" fillId="8" borderId="24" xfId="3" applyFont="1" applyFill="1" applyBorder="1"/>
    <xf numFmtId="0" fontId="38" fillId="14" borderId="29" xfId="9" applyFont="1" applyFill="1" applyBorder="1">
      <alignment horizontal="left" vertical="center"/>
    </xf>
    <xf numFmtId="0" fontId="33" fillId="8" borderId="0" xfId="3" applyFont="1" applyFill="1"/>
    <xf numFmtId="0" fontId="33" fillId="8" borderId="0" xfId="8" applyFont="1" applyFill="1">
      <alignment horizontal="right"/>
    </xf>
    <xf numFmtId="0" fontId="33" fillId="8" borderId="0" xfId="13" applyFill="1"/>
    <xf numFmtId="0" fontId="33" fillId="8" borderId="0" xfId="13" applyFill="1" applyAlignment="1">
      <alignment vertical="center"/>
    </xf>
    <xf numFmtId="0" fontId="31" fillId="9" borderId="30" xfId="13" applyFont="1" applyFill="1" applyBorder="1" applyAlignment="1">
      <alignment horizontal="left" vertical="center"/>
    </xf>
    <xf numFmtId="0" fontId="31" fillId="9" borderId="33" xfId="13" quotePrefix="1" applyFont="1" applyFill="1" applyBorder="1" applyAlignment="1">
      <alignment horizontal="center" vertical="center"/>
    </xf>
    <xf numFmtId="0" fontId="31" fillId="9" borderId="31" xfId="13" quotePrefix="1" applyFont="1" applyFill="1" applyBorder="1" applyAlignment="1">
      <alignment horizontal="center" vertical="center"/>
    </xf>
    <xf numFmtId="0" fontId="31" fillId="9" borderId="31" xfId="13" applyFont="1" applyFill="1" applyBorder="1" applyAlignment="1">
      <alignment horizontal="center" vertical="center"/>
    </xf>
    <xf numFmtId="0" fontId="31" fillId="9" borderId="31" xfId="13" applyFont="1" applyFill="1" applyBorder="1" applyAlignment="1">
      <alignment horizontal="center" vertical="center" wrapText="1"/>
    </xf>
    <xf numFmtId="0" fontId="31" fillId="9" borderId="29" xfId="13" quotePrefix="1" applyFont="1" applyFill="1" applyBorder="1" applyAlignment="1">
      <alignment horizontal="center" vertical="center"/>
    </xf>
    <xf numFmtId="0" fontId="31" fillId="9" borderId="40" xfId="13" applyFont="1" applyFill="1" applyBorder="1" applyAlignment="1">
      <alignment horizontal="left" vertical="center"/>
    </xf>
    <xf numFmtId="0" fontId="31" fillId="9" borderId="43" xfId="13" applyFont="1" applyFill="1" applyBorder="1" applyAlignment="1">
      <alignment vertical="center"/>
    </xf>
    <xf numFmtId="0" fontId="31" fillId="9" borderId="29" xfId="13" applyFont="1" applyFill="1" applyBorder="1" applyAlignment="1">
      <alignment vertical="center"/>
    </xf>
    <xf numFmtId="0" fontId="31" fillId="9" borderId="39" xfId="13" applyFont="1" applyFill="1" applyBorder="1" applyAlignment="1">
      <alignment vertical="center"/>
    </xf>
    <xf numFmtId="0" fontId="33" fillId="8" borderId="0" xfId="13" applyFill="1" applyAlignment="1">
      <alignment horizontal="right" vertical="center"/>
    </xf>
    <xf numFmtId="0" fontId="28" fillId="8" borderId="0" xfId="7" applyFill="1" applyAlignment="1">
      <alignment vertical="center"/>
    </xf>
    <xf numFmtId="0" fontId="31" fillId="8" borderId="0" xfId="13" applyFont="1" applyFill="1" applyAlignment="1">
      <alignment vertical="center"/>
    </xf>
    <xf numFmtId="0" fontId="31" fillId="9" borderId="32" xfId="13" applyFont="1" applyFill="1" applyBorder="1" applyAlignment="1">
      <alignment horizontal="center" vertical="center" textRotation="90"/>
    </xf>
    <xf numFmtId="0" fontId="31" fillId="9" borderId="29" xfId="13" applyFont="1" applyFill="1" applyBorder="1" applyAlignment="1">
      <alignment horizontal="center" vertical="center" textRotation="90"/>
    </xf>
    <xf numFmtId="0" fontId="31" fillId="9" borderId="31" xfId="13" applyFont="1" applyFill="1" applyBorder="1" applyAlignment="1">
      <alignment horizontal="center" vertical="center" textRotation="90"/>
    </xf>
    <xf numFmtId="0" fontId="31" fillId="9" borderId="31" xfId="13" applyFont="1" applyFill="1" applyBorder="1" applyAlignment="1">
      <alignment horizontal="center" vertical="center" textRotation="90" wrapText="1"/>
    </xf>
    <xf numFmtId="0" fontId="31" fillId="9" borderId="29" xfId="13" quotePrefix="1" applyFont="1" applyFill="1" applyBorder="1" applyAlignment="1">
      <alignment horizontal="center" vertical="center" textRotation="90"/>
    </xf>
    <xf numFmtId="0" fontId="31" fillId="9" borderId="31" xfId="13" quotePrefix="1" applyFont="1" applyFill="1" applyBorder="1" applyAlignment="1">
      <alignment horizontal="center" vertical="center" textRotation="90"/>
    </xf>
    <xf numFmtId="0" fontId="31" fillId="9" borderId="28" xfId="13" applyFont="1" applyFill="1" applyBorder="1" applyAlignment="1">
      <alignment horizontal="center" vertical="center" wrapText="1"/>
    </xf>
    <xf numFmtId="0" fontId="31" fillId="9" borderId="42" xfId="13" applyFont="1" applyFill="1" applyBorder="1" applyAlignment="1">
      <alignment horizontal="center" vertical="center"/>
    </xf>
    <xf numFmtId="0" fontId="31" fillId="9" borderId="39" xfId="13" applyFont="1" applyFill="1" applyBorder="1" applyAlignment="1">
      <alignment horizontal="left" vertical="center" wrapText="1"/>
    </xf>
    <xf numFmtId="0" fontId="31" fillId="9" borderId="39" xfId="13" applyFont="1" applyFill="1" applyBorder="1" applyAlignment="1">
      <alignment horizontal="left" vertical="center"/>
    </xf>
    <xf numFmtId="0" fontId="31" fillId="9" borderId="42" xfId="13" applyFont="1" applyFill="1" applyBorder="1" applyAlignment="1">
      <alignment horizontal="left" vertical="center"/>
    </xf>
    <xf numFmtId="0" fontId="31" fillId="9" borderId="29" xfId="13" applyFont="1" applyFill="1" applyBorder="1" applyAlignment="1">
      <alignment horizontal="center" vertical="center"/>
    </xf>
    <xf numFmtId="0" fontId="33" fillId="0" borderId="0" xfId="3" applyFont="1"/>
    <xf numFmtId="0" fontId="33" fillId="8" borderId="0" xfId="15" applyFont="1" applyFill="1"/>
    <xf numFmtId="0" fontId="33" fillId="8" borderId="0" xfId="17" applyFont="1" applyFill="1" applyBorder="1"/>
    <xf numFmtId="4" fontId="31" fillId="9" borderId="32" xfId="13" quotePrefix="1" applyNumberFormat="1" applyFont="1" applyFill="1" applyBorder="1" applyAlignment="1">
      <alignment horizontal="center" vertical="center"/>
    </xf>
    <xf numFmtId="4" fontId="31" fillId="9" borderId="29" xfId="13" quotePrefix="1" applyNumberFormat="1" applyFont="1" applyFill="1" applyBorder="1" applyAlignment="1">
      <alignment horizontal="center" vertical="center"/>
    </xf>
    <xf numFmtId="4" fontId="31" fillId="9" borderId="29" xfId="13" applyNumberFormat="1" applyFont="1" applyFill="1" applyBorder="1" applyAlignment="1">
      <alignment horizontal="center" vertical="center"/>
    </xf>
    <xf numFmtId="4" fontId="31" fillId="9" borderId="31" xfId="13" applyNumberFormat="1" applyFont="1" applyFill="1" applyBorder="1" applyAlignment="1">
      <alignment horizontal="center" vertical="center"/>
    </xf>
    <xf numFmtId="4" fontId="31" fillId="9" borderId="34" xfId="13" applyNumberFormat="1" applyFont="1" applyFill="1" applyBorder="1" applyAlignment="1">
      <alignment vertical="center"/>
    </xf>
    <xf numFmtId="0" fontId="14" fillId="0" borderId="0" xfId="0" applyFont="1"/>
    <xf numFmtId="0" fontId="14" fillId="0" borderId="54" xfId="0" applyFont="1" applyBorder="1"/>
    <xf numFmtId="0" fontId="0" fillId="0" borderId="54" xfId="0" applyBorder="1" applyAlignment="1">
      <alignment horizontal="left" wrapText="1"/>
    </xf>
    <xf numFmtId="0" fontId="19" fillId="44" borderId="0" xfId="0" applyFont="1" applyFill="1" applyAlignment="1">
      <alignment wrapText="1"/>
    </xf>
    <xf numFmtId="0" fontId="19" fillId="44" borderId="0" xfId="0" applyFont="1" applyFill="1" applyAlignment="1">
      <alignment horizontal="left" wrapText="1"/>
    </xf>
    <xf numFmtId="0" fontId="19" fillId="45" borderId="0" xfId="0" applyFont="1" applyFill="1" applyAlignment="1">
      <alignment wrapText="1"/>
    </xf>
    <xf numFmtId="0" fontId="19" fillId="45" borderId="54" xfId="0" applyFont="1" applyFill="1" applyBorder="1" applyAlignment="1">
      <alignment horizontal="left" wrapText="1"/>
    </xf>
    <xf numFmtId="9" fontId="14" fillId="0" borderId="0" xfId="1" applyFont="1" applyAlignment="1"/>
    <xf numFmtId="0" fontId="14" fillId="0" borderId="55" xfId="0" applyFont="1" applyBorder="1"/>
    <xf numFmtId="0" fontId="31" fillId="14" borderId="32" xfId="13" applyFont="1" applyFill="1" applyBorder="1" applyAlignment="1">
      <alignment horizontal="center" vertical="center"/>
    </xf>
    <xf numFmtId="0" fontId="31" fillId="9" borderId="28" xfId="13" applyFont="1" applyFill="1" applyBorder="1" applyAlignment="1">
      <alignment horizontal="center" vertical="center"/>
    </xf>
    <xf numFmtId="0" fontId="31" fillId="9" borderId="27" xfId="13" applyFont="1" applyFill="1" applyBorder="1" applyAlignment="1">
      <alignment horizontal="center" vertical="center"/>
    </xf>
    <xf numFmtId="0" fontId="31" fillId="14" borderId="41" xfId="13" applyFont="1" applyFill="1" applyBorder="1" applyAlignment="1">
      <alignment horizontal="center" vertical="center"/>
    </xf>
    <xf numFmtId="0" fontId="31" fillId="9" borderId="29" xfId="9" applyNumberFormat="1" applyFill="1" applyBorder="1" applyAlignment="1">
      <alignment horizontal="center" vertical="center"/>
    </xf>
    <xf numFmtId="0" fontId="31" fillId="9" borderId="44" xfId="9" applyNumberFormat="1" applyFill="1" applyBorder="1">
      <alignment horizontal="left" vertical="center"/>
    </xf>
    <xf numFmtId="2" fontId="31" fillId="10" borderId="29" xfId="0" applyNumberFormat="1" applyFont="1" applyFill="1" applyBorder="1" applyAlignment="1">
      <alignment horizontal="right"/>
    </xf>
    <xf numFmtId="0" fontId="31" fillId="9" borderId="34" xfId="9" applyNumberFormat="1" applyFill="1" applyBorder="1">
      <alignment horizontal="left" vertical="center"/>
    </xf>
    <xf numFmtId="0" fontId="31" fillId="9" borderId="29" xfId="9" applyNumberFormat="1" applyFill="1" applyBorder="1" applyAlignment="1">
      <alignment horizontal="left" vertical="center" indent="1"/>
    </xf>
    <xf numFmtId="0" fontId="31" fillId="9" borderId="29" xfId="10" applyNumberFormat="1" applyFont="1" applyFill="1" applyBorder="1">
      <alignment horizontal="left" vertical="center" indent="2"/>
    </xf>
    <xf numFmtId="2" fontId="31" fillId="11" borderId="29" xfId="0" applyNumberFormat="1" applyFont="1" applyFill="1" applyBorder="1" applyAlignment="1">
      <alignment horizontal="right"/>
    </xf>
    <xf numFmtId="0" fontId="31" fillId="9" borderId="39" xfId="9" applyNumberFormat="1" applyFill="1" applyBorder="1" applyAlignment="1">
      <alignment horizontal="left" vertical="center" indent="1"/>
    </xf>
    <xf numFmtId="0" fontId="31" fillId="9" borderId="29" xfId="10" applyNumberFormat="1" applyFont="1" applyFill="1" applyBorder="1" applyAlignment="1">
      <alignment horizontal="left" vertical="top" wrapText="1" indent="2"/>
    </xf>
    <xf numFmtId="0" fontId="31" fillId="9" borderId="44" xfId="9" applyNumberFormat="1" applyFill="1" applyBorder="1" applyAlignment="1">
      <alignment horizontal="left" vertical="center" indent="1"/>
    </xf>
    <xf numFmtId="0" fontId="31" fillId="9" borderId="29" xfId="9" applyNumberFormat="1" applyFill="1" applyBorder="1">
      <alignment horizontal="left" vertical="center"/>
    </xf>
    <xf numFmtId="2" fontId="31" fillId="12" borderId="29" xfId="0" applyNumberFormat="1" applyFont="1" applyFill="1" applyBorder="1" applyAlignment="1">
      <alignment horizontal="right"/>
    </xf>
    <xf numFmtId="0" fontId="31" fillId="9" borderId="39" xfId="9" applyNumberFormat="1" applyFill="1" applyBorder="1">
      <alignment horizontal="left" vertical="center"/>
    </xf>
    <xf numFmtId="0" fontId="31" fillId="9" borderId="29" xfId="11" applyNumberFormat="1" applyFont="1" applyFill="1" applyBorder="1" applyAlignment="1">
      <alignment horizontal="left" vertical="center" indent="2"/>
    </xf>
    <xf numFmtId="0" fontId="31" fillId="9" borderId="30" xfId="9" applyNumberFormat="1" applyFill="1" applyBorder="1" applyAlignment="1">
      <alignment horizontal="left" vertical="center" indent="1"/>
    </xf>
    <xf numFmtId="0" fontId="31" fillId="9" borderId="29" xfId="12" applyFont="1" applyBorder="1" applyAlignment="1">
      <alignment horizontal="left" vertical="center" indent="2"/>
    </xf>
    <xf numFmtId="0" fontId="31" fillId="14" borderId="29" xfId="11" applyFont="1" applyFill="1" applyBorder="1">
      <alignment horizontal="left" vertical="center" indent="5"/>
    </xf>
    <xf numFmtId="0" fontId="31" fillId="14" borderId="39" xfId="9" applyFill="1" applyBorder="1">
      <alignment horizontal="left" vertical="center"/>
    </xf>
    <xf numFmtId="0" fontId="31" fillId="14" borderId="31" xfId="11" applyFont="1" applyFill="1" applyBorder="1">
      <alignment horizontal="left" vertical="center" indent="5"/>
    </xf>
    <xf numFmtId="0" fontId="31" fillId="14" borderId="31" xfId="11" applyFont="1" applyFill="1" applyBorder="1" applyAlignment="1">
      <alignment horizontal="left" vertical="center" indent="2"/>
    </xf>
    <xf numFmtId="0" fontId="31" fillId="7" borderId="29" xfId="0" applyFont="1" applyFill="1" applyBorder="1" applyAlignment="1">
      <alignment horizontal="left" indent="4"/>
    </xf>
    <xf numFmtId="0" fontId="31" fillId="7" borderId="29" xfId="0" applyFont="1" applyFill="1" applyBorder="1" applyAlignment="1">
      <alignment horizontal="left" indent="6"/>
    </xf>
    <xf numFmtId="0" fontId="31" fillId="14" borderId="31" xfId="13" applyFont="1" applyFill="1" applyBorder="1" applyAlignment="1">
      <alignment horizontal="left" vertical="center" indent="2"/>
    </xf>
    <xf numFmtId="0" fontId="31" fillId="14" borderId="29" xfId="11" applyFont="1" applyFill="1" applyBorder="1" applyAlignment="1">
      <alignment horizontal="left" vertical="center" indent="2"/>
    </xf>
    <xf numFmtId="0" fontId="38" fillId="14" borderId="29" xfId="11" applyFont="1" applyFill="1" applyBorder="1">
      <alignment horizontal="left" vertical="center" indent="5"/>
    </xf>
    <xf numFmtId="0" fontId="38" fillId="14" borderId="29" xfId="13" applyFont="1" applyFill="1" applyBorder="1" applyAlignment="1">
      <alignment horizontal="left" vertical="center" indent="2"/>
    </xf>
    <xf numFmtId="0" fontId="38" fillId="14" borderId="29" xfId="13" applyFont="1" applyFill="1" applyBorder="1" applyAlignment="1">
      <alignment horizontal="left" vertical="center" indent="5"/>
    </xf>
    <xf numFmtId="0" fontId="31" fillId="7" borderId="29" xfId="0" applyFont="1" applyFill="1" applyBorder="1" applyAlignment="1">
      <alignment horizontal="left" indent="8"/>
    </xf>
    <xf numFmtId="0" fontId="31" fillId="14" borderId="29" xfId="9" applyFill="1" applyBorder="1">
      <alignment horizontal="left" vertical="center"/>
    </xf>
    <xf numFmtId="0" fontId="31" fillId="14" borderId="29" xfId="11" applyFont="1" applyFill="1" applyBorder="1" applyAlignment="1">
      <alignment horizontal="left" vertical="center" indent="1"/>
    </xf>
    <xf numFmtId="0" fontId="31" fillId="14" borderId="29" xfId="13" applyFont="1" applyFill="1" applyBorder="1" applyAlignment="1">
      <alignment horizontal="left" vertical="center" indent="2"/>
    </xf>
    <xf numFmtId="0" fontId="38" fillId="14" borderId="31" xfId="11" applyFont="1" applyFill="1" applyBorder="1" applyAlignment="1">
      <alignment horizontal="left" vertical="center" indent="2"/>
    </xf>
    <xf numFmtId="0" fontId="31" fillId="9" borderId="29" xfId="10" applyFont="1" applyFill="1" applyBorder="1">
      <alignment horizontal="left" vertical="center" indent="2"/>
    </xf>
    <xf numFmtId="0" fontId="31" fillId="9" borderId="39" xfId="10" applyFont="1" applyFill="1" applyBorder="1">
      <alignment horizontal="left" vertical="center" indent="2"/>
    </xf>
    <xf numFmtId="0" fontId="31" fillId="9" borderId="30" xfId="10" applyFont="1" applyFill="1" applyBorder="1">
      <alignment horizontal="left" vertical="center" indent="2"/>
    </xf>
    <xf numFmtId="0" fontId="31" fillId="9" borderId="30" xfId="10" applyFont="1" applyFill="1" applyBorder="1" applyAlignment="1">
      <alignment horizontal="left" vertical="center" wrapText="1" indent="2"/>
    </xf>
    <xf numFmtId="0" fontId="31" fillId="9" borderId="39" xfId="9" applyFill="1" applyBorder="1" applyProtection="1">
      <alignment horizontal="left" vertical="center"/>
    </xf>
    <xf numFmtId="0" fontId="31" fillId="9" borderId="29" xfId="10" applyFont="1" applyFill="1" applyBorder="1" applyAlignment="1">
      <alignment horizontal="left" vertical="center"/>
    </xf>
    <xf numFmtId="0" fontId="31" fillId="9" borderId="30" xfId="10" applyFont="1" applyFill="1" applyBorder="1" applyAlignment="1">
      <alignment horizontal="left" vertical="center"/>
    </xf>
    <xf numFmtId="0" fontId="31" fillId="9" borderId="29" xfId="9" applyFill="1" applyBorder="1" applyProtection="1">
      <alignment horizontal="left" vertical="center"/>
    </xf>
    <xf numFmtId="0" fontId="31" fillId="9" borderId="39" xfId="9" applyFill="1" applyBorder="1" applyAlignment="1" applyProtection="1">
      <alignment horizontal="left" vertical="center" wrapText="1"/>
    </xf>
    <xf numFmtId="0" fontId="31" fillId="9" borderId="30" xfId="9" applyFill="1" applyBorder="1" applyProtection="1">
      <alignment horizontal="left" vertical="center"/>
    </xf>
    <xf numFmtId="0" fontId="31" fillId="9" borderId="32" xfId="9" applyFill="1" applyBorder="1" applyAlignment="1" applyProtection="1">
      <alignment horizontal="center" vertical="center"/>
    </xf>
    <xf numFmtId="0" fontId="31" fillId="9" borderId="40" xfId="9" applyFill="1" applyBorder="1" applyProtection="1">
      <alignment horizontal="left" vertical="center"/>
    </xf>
    <xf numFmtId="0" fontId="31" fillId="9" borderId="43" xfId="9" applyFill="1" applyBorder="1" applyProtection="1">
      <alignment horizontal="left" vertical="center"/>
    </xf>
    <xf numFmtId="9" fontId="0" fillId="0" borderId="0" xfId="1" applyFont="1" applyAlignment="1">
      <alignment wrapText="1"/>
    </xf>
    <xf numFmtId="176" fontId="0" fillId="0" borderId="0" xfId="2306" applyNumberFormat="1" applyFont="1" applyAlignment="1"/>
    <xf numFmtId="49" fontId="13" fillId="0" borderId="0" xfId="0" applyNumberFormat="1" applyFont="1"/>
    <xf numFmtId="11" fontId="0" fillId="0" borderId="26" xfId="0" applyNumberFormat="1" applyBorder="1" applyAlignment="1">
      <alignment wrapText="1"/>
    </xf>
    <xf numFmtId="0" fontId="19" fillId="44" borderId="0" xfId="0" applyFont="1" applyFill="1"/>
    <xf numFmtId="0" fontId="13" fillId="0" borderId="0" xfId="0" applyFont="1"/>
    <xf numFmtId="0" fontId="14" fillId="0" borderId="0" xfId="0" applyFont="1" applyAlignment="1">
      <alignment horizontal="left"/>
    </xf>
    <xf numFmtId="0" fontId="13" fillId="0" borderId="0" xfId="0" applyFont="1" applyAlignment="1">
      <alignment horizontal="left"/>
    </xf>
    <xf numFmtId="0" fontId="14" fillId="0" borderId="0" xfId="1" applyNumberFormat="1" applyFont="1" applyFill="1" applyBorder="1" applyAlignment="1"/>
    <xf numFmtId="0" fontId="19" fillId="45" borderId="55" xfId="0" applyFont="1" applyFill="1" applyBorder="1" applyAlignment="1">
      <alignment wrapText="1"/>
    </xf>
    <xf numFmtId="0" fontId="0" fillId="0" borderId="55" xfId="0" applyBorder="1" applyAlignment="1">
      <alignment wrapText="1"/>
    </xf>
    <xf numFmtId="0" fontId="19" fillId="44" borderId="55" xfId="0" applyFont="1" applyFill="1" applyBorder="1" applyAlignment="1">
      <alignment wrapText="1"/>
    </xf>
    <xf numFmtId="49" fontId="0" fillId="0" borderId="55" xfId="0" applyNumberFormat="1" applyBorder="1" applyAlignment="1">
      <alignment wrapText="1"/>
    </xf>
    <xf numFmtId="49" fontId="13" fillId="0" borderId="55" xfId="0" applyNumberFormat="1" applyFont="1" applyBorder="1" applyAlignment="1">
      <alignment wrapText="1"/>
    </xf>
    <xf numFmtId="0" fontId="14" fillId="0" borderId="55" xfId="0" applyFont="1" applyBorder="1" applyAlignment="1">
      <alignment wrapText="1"/>
    </xf>
    <xf numFmtId="2" fontId="33" fillId="7" borderId="98" xfId="0" applyNumberFormat="1" applyFont="1" applyFill="1" applyBorder="1" applyAlignment="1">
      <alignment horizontal="right"/>
    </xf>
    <xf numFmtId="2" fontId="33" fillId="12" borderId="98" xfId="0" applyNumberFormat="1" applyFont="1" applyFill="1" applyBorder="1" applyAlignment="1">
      <alignment horizontal="right"/>
    </xf>
    <xf numFmtId="2" fontId="33" fillId="11" borderId="98" xfId="0" applyNumberFormat="1" applyFont="1" applyFill="1" applyBorder="1" applyAlignment="1">
      <alignment horizontal="right"/>
    </xf>
    <xf numFmtId="0" fontId="33" fillId="15" borderId="39" xfId="13" applyFill="1" applyBorder="1" applyAlignment="1">
      <alignment horizontal="right" vertical="center"/>
    </xf>
    <xf numFmtId="2" fontId="33" fillId="10" borderId="98" xfId="0" applyNumberFormat="1" applyFont="1" applyFill="1" applyBorder="1" applyAlignment="1">
      <alignment horizontal="right"/>
    </xf>
    <xf numFmtId="0" fontId="33" fillId="9" borderId="98" xfId="10" applyFont="1" applyFill="1" applyBorder="1" applyAlignment="1">
      <alignment horizontal="left" vertical="center"/>
    </xf>
    <xf numFmtId="0" fontId="33" fillId="9" borderId="98" xfId="11" applyFont="1" applyFill="1" applyBorder="1" applyAlignment="1">
      <alignment horizontal="left" vertical="center"/>
    </xf>
    <xf numFmtId="0" fontId="33" fillId="9" borderId="103" xfId="10" applyFont="1" applyFill="1" applyBorder="1" applyAlignment="1">
      <alignment horizontal="left" vertical="center"/>
    </xf>
    <xf numFmtId="0" fontId="31" fillId="9" borderId="98" xfId="13" applyFont="1" applyFill="1" applyBorder="1" applyAlignment="1">
      <alignment horizontal="left" vertical="center" wrapText="1"/>
    </xf>
    <xf numFmtId="0" fontId="31" fillId="9" borderId="98" xfId="9" applyFill="1" applyBorder="1" applyProtection="1">
      <alignment horizontal="left" vertical="center"/>
    </xf>
    <xf numFmtId="0" fontId="33" fillId="10" borderId="98" xfId="0" applyFont="1" applyFill="1" applyBorder="1" applyAlignment="1">
      <alignment horizontal="left" indent="2"/>
    </xf>
    <xf numFmtId="0" fontId="33" fillId="9" borderId="98" xfId="13" applyFill="1" applyBorder="1" applyAlignment="1">
      <alignment horizontal="left" vertical="center" wrapText="1"/>
    </xf>
    <xf numFmtId="0" fontId="33" fillId="9" borderId="98" xfId="13" applyFill="1" applyBorder="1" applyAlignment="1">
      <alignment vertical="center" wrapText="1"/>
    </xf>
    <xf numFmtId="0" fontId="33" fillId="9" borderId="98" xfId="9" applyFont="1" applyFill="1" applyBorder="1" applyProtection="1">
      <alignment horizontal="left" vertical="center"/>
    </xf>
    <xf numFmtId="0" fontId="33" fillId="9" borderId="98" xfId="9" applyFont="1" applyFill="1" applyBorder="1" applyAlignment="1" applyProtection="1">
      <alignment horizontal="left" vertical="center" wrapText="1"/>
    </xf>
    <xf numFmtId="0" fontId="33" fillId="9" borderId="98" xfId="13" applyFill="1" applyBorder="1" applyAlignment="1">
      <alignment vertical="center"/>
    </xf>
    <xf numFmtId="0" fontId="33" fillId="9" borderId="98" xfId="10" applyFont="1" applyFill="1" applyBorder="1">
      <alignment horizontal="left" vertical="center" indent="2"/>
    </xf>
    <xf numFmtId="0" fontId="39" fillId="9" borderId="98" xfId="10" applyFont="1" applyFill="1" applyBorder="1" applyAlignment="1">
      <alignment horizontal="left" vertical="center" indent="4"/>
    </xf>
    <xf numFmtId="0" fontId="33" fillId="9" borderId="98" xfId="11" applyFont="1" applyFill="1" applyBorder="1">
      <alignment horizontal="left" vertical="center" indent="5"/>
    </xf>
    <xf numFmtId="0" fontId="33" fillId="10" borderId="98" xfId="0" applyFont="1" applyFill="1" applyBorder="1" applyAlignment="1">
      <alignment horizontal="left" indent="8"/>
    </xf>
    <xf numFmtId="0" fontId="33" fillId="10" borderId="98" xfId="0" applyFont="1" applyFill="1" applyBorder="1" applyAlignment="1">
      <alignment horizontal="left" indent="4"/>
    </xf>
    <xf numFmtId="0" fontId="33" fillId="9" borderId="98" xfId="10" applyFont="1" applyFill="1" applyBorder="1" applyAlignment="1">
      <alignment horizontal="left" vertical="center" indent="4"/>
    </xf>
    <xf numFmtId="0" fontId="33" fillId="10" borderId="98" xfId="0" applyFont="1" applyFill="1" applyBorder="1" applyAlignment="1">
      <alignment horizontal="left" indent="6"/>
    </xf>
    <xf numFmtId="0" fontId="33" fillId="9" borderId="39" xfId="10" applyFont="1" applyFill="1" applyBorder="1">
      <alignment horizontal="left" vertical="center" indent="2"/>
    </xf>
    <xf numFmtId="0" fontId="33" fillId="9" borderId="98" xfId="15" applyFont="1" applyFill="1" applyBorder="1" applyAlignment="1">
      <alignment horizontal="left" vertical="top" wrapText="1"/>
    </xf>
    <xf numFmtId="0" fontId="33" fillId="9" borderId="103" xfId="15" applyFont="1" applyFill="1" applyBorder="1" applyAlignment="1">
      <alignment horizontal="left" vertical="top" wrapText="1"/>
    </xf>
    <xf numFmtId="0" fontId="31" fillId="9" borderId="98" xfId="15" applyFont="1" applyFill="1" applyBorder="1" applyAlignment="1">
      <alignment horizontal="left" vertical="top" wrapText="1"/>
    </xf>
    <xf numFmtId="0" fontId="31" fillId="9" borderId="98" xfId="16" applyFont="1" applyBorder="1" applyAlignment="1">
      <alignment horizontal="left" vertical="center"/>
    </xf>
    <xf numFmtId="4" fontId="31" fillId="9" borderId="98" xfId="13" applyNumberFormat="1" applyFont="1" applyFill="1" applyBorder="1" applyAlignment="1">
      <alignment vertical="center"/>
    </xf>
    <xf numFmtId="0" fontId="33" fillId="9" borderId="98" xfId="10" applyFont="1" applyFill="1" applyBorder="1" applyAlignment="1">
      <alignment horizontal="left" vertical="center" wrapText="1"/>
    </xf>
    <xf numFmtId="4" fontId="33" fillId="9" borderId="98" xfId="13" applyNumberFormat="1" applyFill="1" applyBorder="1" applyAlignment="1">
      <alignment horizontal="left" vertical="center"/>
    </xf>
    <xf numFmtId="4" fontId="33" fillId="9" borderId="98" xfId="13" applyNumberFormat="1" applyFill="1" applyBorder="1" applyAlignment="1">
      <alignment horizontal="left" vertical="center" wrapText="1"/>
    </xf>
    <xf numFmtId="0" fontId="14" fillId="0" borderId="0" xfId="1" applyNumberFormat="1" applyFont="1" applyAlignment="1"/>
    <xf numFmtId="0" fontId="0" fillId="91" borderId="0" xfId="0" applyFill="1"/>
    <xf numFmtId="0" fontId="0" fillId="92" borderId="0" xfId="0" applyFill="1"/>
    <xf numFmtId="0" fontId="0" fillId="93" borderId="0" xfId="0" applyFill="1"/>
    <xf numFmtId="0" fontId="119" fillId="0" borderId="0" xfId="0" applyFont="1" applyAlignment="1">
      <alignment wrapText="1"/>
    </xf>
    <xf numFmtId="0" fontId="119" fillId="0" borderId="26" xfId="0" applyFont="1" applyBorder="1" applyAlignment="1">
      <alignment wrapText="1"/>
    </xf>
    <xf numFmtId="0" fontId="19" fillId="94" borderId="0" xfId="0" applyFont="1" applyFill="1" applyAlignment="1">
      <alignment wrapText="1"/>
    </xf>
    <xf numFmtId="0" fontId="120" fillId="94" borderId="0" xfId="0" applyFont="1" applyFill="1" applyAlignment="1">
      <alignment wrapText="1"/>
    </xf>
    <xf numFmtId="0" fontId="120" fillId="94" borderId="0" xfId="0" applyFont="1" applyFill="1"/>
    <xf numFmtId="9" fontId="14" fillId="0" borderId="0" xfId="0" applyNumberFormat="1" applyFont="1"/>
    <xf numFmtId="49" fontId="120" fillId="94" borderId="0" xfId="0" applyNumberFormat="1" applyFont="1" applyFill="1" applyAlignment="1">
      <alignment wrapText="1"/>
    </xf>
    <xf numFmtId="49" fontId="0" fillId="0" borderId="0" xfId="0" applyNumberFormat="1"/>
    <xf numFmtId="0" fontId="9" fillId="0" borderId="0" xfId="0" applyFont="1"/>
    <xf numFmtId="0" fontId="12" fillId="95" borderId="0" xfId="0" applyFont="1" applyFill="1"/>
    <xf numFmtId="0" fontId="121" fillId="0" borderId="0" xfId="0" applyFont="1" applyAlignment="1">
      <alignment wrapText="1"/>
    </xf>
    <xf numFmtId="0" fontId="8" fillId="0" borderId="0" xfId="0" applyFont="1"/>
    <xf numFmtId="0" fontId="8" fillId="0" borderId="0" xfId="0" applyFont="1" applyAlignment="1">
      <alignment horizontal="left"/>
    </xf>
    <xf numFmtId="0" fontId="7" fillId="0" borderId="0" xfId="0" applyFont="1"/>
    <xf numFmtId="0" fontId="0" fillId="96" borderId="0" xfId="0" applyFill="1"/>
    <xf numFmtId="0" fontId="6" fillId="0" borderId="0" xfId="0" applyFont="1"/>
    <xf numFmtId="0" fontId="0" fillId="97" borderId="0" xfId="0" applyFill="1"/>
    <xf numFmtId="0" fontId="5" fillId="0" borderId="0" xfId="0" applyFont="1"/>
    <xf numFmtId="0" fontId="19" fillId="2" borderId="0" xfId="0" applyFont="1" applyFill="1"/>
    <xf numFmtId="0" fontId="19" fillId="2" borderId="0" xfId="0" applyFont="1" applyFill="1" applyAlignment="1">
      <alignment horizontal="left"/>
    </xf>
    <xf numFmtId="0" fontId="19" fillId="2" borderId="0" xfId="0" applyFont="1" applyFill="1" applyAlignment="1">
      <alignment horizontal="right"/>
    </xf>
    <xf numFmtId="0" fontId="19" fillId="3" borderId="52" xfId="0" applyFont="1" applyFill="1" applyBorder="1"/>
    <xf numFmtId="0" fontId="19" fillId="3" borderId="0" xfId="0" applyFont="1" applyFill="1"/>
    <xf numFmtId="9" fontId="13" fillId="0" borderId="0" xfId="0" applyNumberFormat="1" applyFont="1"/>
    <xf numFmtId="49" fontId="13" fillId="0" borderId="0" xfId="1" applyNumberFormat="1" applyFont="1" applyFill="1" applyBorder="1" applyAlignment="1"/>
    <xf numFmtId="0" fontId="0" fillId="0" borderId="52" xfId="0" applyBorder="1"/>
    <xf numFmtId="9" fontId="13" fillId="0" borderId="0" xfId="1" applyFont="1" applyAlignment="1"/>
    <xf numFmtId="9" fontId="13" fillId="0" borderId="0" xfId="1" applyFont="1" applyFill="1" applyBorder="1" applyAlignment="1"/>
    <xf numFmtId="49" fontId="13" fillId="0" borderId="52" xfId="1" applyNumberFormat="1" applyFont="1" applyFill="1" applyBorder="1" applyAlignment="1"/>
    <xf numFmtId="0" fontId="13" fillId="0" borderId="0" xfId="1" applyNumberFormat="1" applyFont="1" applyFill="1" applyBorder="1" applyAlignment="1"/>
    <xf numFmtId="49" fontId="0" fillId="0" borderId="53" xfId="0" applyNumberFormat="1" applyBorder="1"/>
    <xf numFmtId="9" fontId="0" fillId="0" borderId="0" xfId="1" applyFont="1" applyFill="1" applyBorder="1" applyAlignment="1"/>
    <xf numFmtId="49" fontId="0" fillId="0" borderId="52" xfId="0" applyNumberFormat="1" applyBorder="1"/>
    <xf numFmtId="49" fontId="13" fillId="0" borderId="52" xfId="0" applyNumberFormat="1" applyFont="1" applyBorder="1"/>
    <xf numFmtId="1" fontId="13" fillId="0" borderId="0" xfId="1" applyNumberFormat="1" applyFont="1" applyFill="1" applyBorder="1" applyAlignment="1"/>
    <xf numFmtId="49" fontId="17" fillId="0" borderId="52" xfId="0" applyNumberFormat="1" applyFont="1" applyBorder="1"/>
    <xf numFmtId="164" fontId="0" fillId="0" borderId="0" xfId="0" applyNumberFormat="1"/>
    <xf numFmtId="49" fontId="14" fillId="0" borderId="0" xfId="0" applyNumberFormat="1" applyFont="1"/>
    <xf numFmtId="0" fontId="0" fillId="0" borderId="0" xfId="1" applyNumberFormat="1" applyFont="1" applyFill="1" applyBorder="1" applyAlignment="1"/>
    <xf numFmtId="9" fontId="14" fillId="0" borderId="0" xfId="1" applyFont="1" applyFill="1" applyBorder="1" applyAlignment="1"/>
    <xf numFmtId="0" fontId="11" fillId="0" borderId="52" xfId="0" applyFont="1" applyBorder="1"/>
    <xf numFmtId="9" fontId="13" fillId="0" borderId="0" xfId="1" applyFont="1"/>
    <xf numFmtId="9" fontId="14" fillId="0" borderId="0" xfId="1" applyFont="1"/>
    <xf numFmtId="1" fontId="14" fillId="0" borderId="0" xfId="1" applyNumberFormat="1" applyFont="1" applyAlignment="1"/>
    <xf numFmtId="0" fontId="3" fillId="0" borderId="0" xfId="0" applyFont="1"/>
    <xf numFmtId="0" fontId="0" fillId="98" borderId="0" xfId="0" applyFill="1"/>
    <xf numFmtId="0" fontId="0" fillId="99" borderId="0" xfId="0" applyFill="1"/>
    <xf numFmtId="0" fontId="0" fillId="100" borderId="0" xfId="0" applyFill="1"/>
    <xf numFmtId="0" fontId="0" fillId="101" borderId="0" xfId="0" applyFill="1"/>
    <xf numFmtId="0" fontId="2" fillId="0" borderId="0" xfId="0" applyFont="1"/>
    <xf numFmtId="0" fontId="0" fillId="102" borderId="0" xfId="0" applyFill="1"/>
    <xf numFmtId="0" fontId="12" fillId="20" borderId="0" xfId="0" applyFont="1" applyFill="1" applyAlignment="1">
      <alignment horizontal="center"/>
    </xf>
    <xf numFmtId="4" fontId="31" fillId="9" borderId="30" xfId="13" applyNumberFormat="1" applyFont="1" applyFill="1" applyBorder="1" applyAlignment="1">
      <alignment horizontal="left" vertical="center" wrapText="1"/>
    </xf>
    <xf numFmtId="4" fontId="31" fillId="9" borderId="40" xfId="13" applyNumberFormat="1" applyFont="1" applyFill="1" applyBorder="1" applyAlignment="1">
      <alignment horizontal="left" vertical="center" wrapText="1"/>
    </xf>
    <xf numFmtId="4" fontId="31" fillId="9" borderId="27" xfId="13" applyNumberFormat="1" applyFont="1" applyFill="1" applyBorder="1" applyAlignment="1">
      <alignment horizontal="center" vertical="center"/>
    </xf>
    <xf numFmtId="4" fontId="31" fillId="9" borderId="28" xfId="13" applyNumberFormat="1" applyFont="1" applyFill="1" applyBorder="1" applyAlignment="1">
      <alignment horizontal="center" vertical="center"/>
    </xf>
    <xf numFmtId="4" fontId="31" fillId="9" borderId="41" xfId="13" applyNumberFormat="1" applyFont="1" applyFill="1" applyBorder="1" applyAlignment="1">
      <alignment horizontal="center" vertical="center"/>
    </xf>
    <xf numFmtId="0" fontId="31" fillId="9" borderId="27" xfId="13" applyFont="1" applyFill="1" applyBorder="1" applyAlignment="1">
      <alignment horizontal="center" vertical="center" wrapText="1"/>
    </xf>
    <xf numFmtId="0" fontId="31" fillId="9" borderId="41" xfId="13" applyFont="1" applyFill="1" applyBorder="1" applyAlignment="1">
      <alignment horizontal="center" vertical="center" wrapText="1"/>
    </xf>
    <xf numFmtId="0" fontId="31" fillId="9" borderId="30" xfId="15" applyFont="1" applyFill="1" applyBorder="1" applyAlignment="1">
      <alignment horizontal="left" vertical="center" wrapText="1"/>
    </xf>
    <xf numFmtId="0" fontId="31" fillId="9" borderId="40" xfId="15" applyFont="1" applyFill="1" applyBorder="1" applyAlignment="1">
      <alignment horizontal="left" vertical="center" wrapText="1"/>
    </xf>
    <xf numFmtId="0" fontId="31" fillId="9" borderId="27" xfId="15" applyFont="1" applyFill="1" applyBorder="1" applyAlignment="1">
      <alignment horizontal="center" vertical="top" wrapText="1"/>
    </xf>
    <xf numFmtId="0" fontId="31" fillId="9" borderId="28" xfId="15" applyFont="1" applyFill="1" applyBorder="1" applyAlignment="1">
      <alignment horizontal="center" vertical="top" wrapText="1"/>
    </xf>
    <xf numFmtId="0" fontId="31" fillId="9" borderId="41" xfId="15" applyFont="1" applyFill="1" applyBorder="1" applyAlignment="1">
      <alignment horizontal="center" vertical="top" wrapText="1"/>
    </xf>
    <xf numFmtId="0" fontId="31" fillId="9" borderId="30" xfId="13" applyFont="1" applyFill="1" applyBorder="1" applyAlignment="1">
      <alignment horizontal="left" vertical="center" wrapText="1"/>
    </xf>
    <xf numFmtId="0" fontId="31" fillId="9" borderId="40" xfId="13" applyFont="1" applyFill="1" applyBorder="1" applyAlignment="1">
      <alignment horizontal="left" vertical="center" wrapText="1"/>
    </xf>
    <xf numFmtId="0" fontId="31" fillId="9" borderId="27" xfId="13" applyFont="1" applyFill="1" applyBorder="1" applyAlignment="1">
      <alignment horizontal="center" vertical="center"/>
    </xf>
    <xf numFmtId="0" fontId="31" fillId="9" borderId="28" xfId="13" applyFont="1" applyFill="1" applyBorder="1" applyAlignment="1">
      <alignment horizontal="center" vertical="center"/>
    </xf>
    <xf numFmtId="0" fontId="31" fillId="9" borderId="41" xfId="13" applyFont="1" applyFill="1" applyBorder="1" applyAlignment="1">
      <alignment horizontal="center" vertical="center"/>
    </xf>
    <xf numFmtId="0" fontId="28" fillId="8" borderId="0" xfId="7" applyFill="1" applyAlignment="1">
      <alignment horizontal="left" vertical="center"/>
    </xf>
    <xf numFmtId="0" fontId="28" fillId="17" borderId="0" xfId="7" applyFill="1" applyAlignment="1">
      <alignment horizontal="left" vertical="center"/>
    </xf>
    <xf numFmtId="0" fontId="31" fillId="8" borderId="28" xfId="3" applyFont="1" applyFill="1" applyBorder="1" applyAlignment="1">
      <alignment horizontal="center" vertical="center" wrapText="1"/>
    </xf>
    <xf numFmtId="0" fontId="31" fillId="8" borderId="41" xfId="3" applyFont="1" applyFill="1" applyBorder="1" applyAlignment="1">
      <alignment horizontal="center" vertical="center" wrapText="1"/>
    </xf>
    <xf numFmtId="0" fontId="28" fillId="8" borderId="0" xfId="7" applyFill="1" applyAlignment="1">
      <alignment horizontal="left"/>
    </xf>
    <xf numFmtId="0" fontId="31" fillId="8" borderId="28" xfId="3" applyFont="1" applyFill="1" applyBorder="1" applyAlignment="1">
      <alignment horizontal="center" vertical="center"/>
    </xf>
    <xf numFmtId="0" fontId="31" fillId="8" borderId="41" xfId="3" applyFont="1" applyFill="1" applyBorder="1" applyAlignment="1">
      <alignment horizontal="center" vertical="center"/>
    </xf>
    <xf numFmtId="0" fontId="31" fillId="14" borderId="27" xfId="13" applyFont="1" applyFill="1" applyBorder="1" applyAlignment="1">
      <alignment horizontal="center" vertical="center"/>
    </xf>
    <xf numFmtId="0" fontId="31" fillId="14" borderId="41" xfId="13" applyFont="1" applyFill="1" applyBorder="1" applyAlignment="1">
      <alignment horizontal="center" vertical="center"/>
    </xf>
    <xf numFmtId="0" fontId="31" fillId="9" borderId="30" xfId="9" applyNumberFormat="1" applyFill="1" applyBorder="1" applyAlignment="1">
      <alignment horizontal="left" vertical="top"/>
    </xf>
    <xf numFmtId="0" fontId="31" fillId="9" borderId="40" xfId="9" applyNumberFormat="1" applyFill="1" applyBorder="1" applyAlignment="1">
      <alignment horizontal="left" vertical="top"/>
    </xf>
    <xf numFmtId="0" fontId="31" fillId="9" borderId="27" xfId="9" applyNumberFormat="1" applyFill="1" applyBorder="1" applyAlignment="1">
      <alignment horizontal="center" vertical="center"/>
    </xf>
    <xf numFmtId="0" fontId="31" fillId="9" borderId="28" xfId="9" applyNumberFormat="1" applyFill="1" applyBorder="1" applyAlignment="1">
      <alignment horizontal="center" vertical="center"/>
    </xf>
    <xf numFmtId="0" fontId="31" fillId="9" borderId="41" xfId="9" applyNumberFormat="1" applyFill="1" applyBorder="1" applyAlignment="1">
      <alignment horizontal="center" vertical="center"/>
    </xf>
    <xf numFmtId="0" fontId="28" fillId="8" borderId="23" xfId="7" applyFill="1" applyBorder="1" applyAlignment="1">
      <alignment horizontal="left"/>
    </xf>
    <xf numFmtId="0" fontId="28" fillId="8" borderId="24" xfId="7" applyFill="1" applyBorder="1" applyAlignment="1">
      <alignment horizontal="left"/>
    </xf>
    <xf numFmtId="0" fontId="31" fillId="14" borderId="30" xfId="13" applyFont="1" applyFill="1" applyBorder="1" applyAlignment="1">
      <alignment horizontal="left" vertical="top"/>
    </xf>
    <xf numFmtId="0" fontId="31" fillId="14" borderId="34" xfId="13" applyFont="1" applyFill="1" applyBorder="1" applyAlignment="1">
      <alignment horizontal="left" vertical="top"/>
    </xf>
    <xf numFmtId="0" fontId="31" fillId="14" borderId="40" xfId="13" applyFont="1" applyFill="1" applyBorder="1" applyAlignment="1">
      <alignment horizontal="left" vertical="top"/>
    </xf>
    <xf numFmtId="0" fontId="31" fillId="14" borderId="31" xfId="13" applyFont="1" applyFill="1" applyBorder="1" applyAlignment="1">
      <alignment horizontal="center" vertical="center"/>
    </xf>
    <xf numFmtId="0" fontId="31" fillId="8" borderId="32" xfId="3" applyFont="1" applyFill="1" applyBorder="1" applyAlignment="1">
      <alignment horizontal="center" vertical="center"/>
    </xf>
    <xf numFmtId="0" fontId="31" fillId="14" borderId="33" xfId="13" applyFont="1" applyFill="1" applyBorder="1" applyAlignment="1">
      <alignment horizontal="center" vertical="center"/>
    </xf>
    <xf numFmtId="0" fontId="31" fillId="14" borderId="32" xfId="13" applyFont="1" applyFill="1" applyBorder="1" applyAlignment="1">
      <alignment horizontal="center" vertical="center"/>
    </xf>
    <xf numFmtId="0" fontId="31" fillId="8" borderId="33" xfId="3" applyFont="1" applyFill="1" applyBorder="1" applyAlignment="1">
      <alignment horizontal="center" vertical="center"/>
    </xf>
    <xf numFmtId="0" fontId="31" fillId="14" borderId="35" xfId="13" applyFont="1" applyFill="1" applyBorder="1" applyAlignment="1">
      <alignment horizontal="center" vertical="center"/>
    </xf>
    <xf numFmtId="0" fontId="31" fillId="14" borderId="36" xfId="13" applyFont="1" applyFill="1" applyBorder="1" applyAlignment="1">
      <alignment horizontal="center" vertical="center"/>
    </xf>
    <xf numFmtId="0" fontId="31" fillId="14" borderId="37" xfId="13" applyFont="1" applyFill="1" applyBorder="1" applyAlignment="1">
      <alignment horizontal="center" vertical="center"/>
    </xf>
    <xf numFmtId="0" fontId="31" fillId="14" borderId="38" xfId="13" applyFont="1" applyFill="1" applyBorder="1" applyAlignment="1">
      <alignment horizontal="center" vertical="center"/>
    </xf>
    <xf numFmtId="0" fontId="31" fillId="14" borderId="30" xfId="13" applyFont="1" applyFill="1" applyBorder="1" applyAlignment="1">
      <alignment horizontal="center" vertical="center"/>
    </xf>
    <xf numFmtId="0" fontId="31" fillId="14" borderId="39" xfId="13" applyFont="1" applyFill="1" applyBorder="1" applyAlignment="1">
      <alignment horizontal="center" vertical="center"/>
    </xf>
    <xf numFmtId="0" fontId="31" fillId="8" borderId="39" xfId="3" applyFont="1" applyFill="1" applyBorder="1" applyAlignment="1">
      <alignment horizontal="center" vertical="center"/>
    </xf>
    <xf numFmtId="0" fontId="12" fillId="39" borderId="0" xfId="0" applyFont="1" applyFill="1" applyAlignment="1">
      <alignment horizontal="center"/>
    </xf>
    <xf numFmtId="0" fontId="23" fillId="6" borderId="5" xfId="0" applyFont="1" applyFill="1" applyBorder="1" applyAlignment="1">
      <alignment horizontal="left" wrapText="1"/>
    </xf>
    <xf numFmtId="0" fontId="23" fillId="6" borderId="6" xfId="0" applyFont="1" applyFill="1" applyBorder="1" applyAlignment="1">
      <alignment horizontal="left" wrapText="1"/>
    </xf>
    <xf numFmtId="0" fontId="23" fillId="6" borderId="7" xfId="0" applyFont="1" applyFill="1" applyBorder="1" applyAlignment="1">
      <alignment horizontal="left" wrapText="1"/>
    </xf>
    <xf numFmtId="0" fontId="12" fillId="4" borderId="0" xfId="0" applyFont="1" applyFill="1" applyAlignment="1">
      <alignment horizontal="left"/>
    </xf>
    <xf numFmtId="0" fontId="0" fillId="5" borderId="0" xfId="0" applyFill="1" applyAlignment="1">
      <alignment horizontal="left"/>
    </xf>
  </cellXfs>
  <cellStyles count="4126">
    <cellStyle name="???????????" xfId="60" xr:uid="{49C760BE-7782-40F6-8507-E2E49C551364}"/>
    <cellStyle name="20 % - Akzent1" xfId="81" hidden="1" xr:uid="{11444B53-39AC-4CCF-A066-DDEF15E5EAD8}"/>
    <cellStyle name="20 % - Akzent1" xfId="952" hidden="1" xr:uid="{1085FA45-A575-4A73-A717-FBA3B0990C1A}"/>
    <cellStyle name="20 % - Akzent1" xfId="1161" hidden="1" xr:uid="{D1244C3A-2F7F-4A46-A142-E3220D70613E}"/>
    <cellStyle name="20 % - Akzent1" xfId="1081" hidden="1" xr:uid="{C6CEFE6F-94A6-4BB3-B581-793DB0017C31}"/>
    <cellStyle name="20 % - Akzent1" xfId="1013" hidden="1" xr:uid="{9E800C82-94E4-424A-B02B-E06F58AFD190}"/>
    <cellStyle name="20 % - Akzent1" xfId="1057" hidden="1" xr:uid="{5E2970C4-8226-457A-A801-A81307EABD5F}"/>
    <cellStyle name="20 % - Akzent1" xfId="1050" hidden="1" xr:uid="{DD6D1A01-1ED6-4036-895F-D7CFD8755997}"/>
    <cellStyle name="20 % - Akzent1" xfId="1875" hidden="1" xr:uid="{95AF5E3C-FA51-4889-A64E-4AF378AEE09D}"/>
    <cellStyle name="20 % - Akzent1" xfId="2335" hidden="1" xr:uid="{CECA514A-932E-4474-9664-0DBFC2EE1CA1}"/>
    <cellStyle name="20 % - Akzent1" xfId="2531" hidden="1" xr:uid="{F5A58B6C-EEBE-48B7-B17D-97EF888B3994}"/>
    <cellStyle name="20 % - Akzent1" xfId="2730" hidden="1" xr:uid="{8B0A10AF-40DC-4D99-943C-76C5D06A5601}"/>
    <cellStyle name="20 % - Akzent1" xfId="2650" hidden="1" xr:uid="{C2C3AA9E-D2F2-4C56-B0AD-D29EA38DB2F1}"/>
    <cellStyle name="20 % - Akzent1" xfId="2585" hidden="1" xr:uid="{90953DD1-7477-401F-8842-EC01D6848972}"/>
    <cellStyle name="20 % - Akzent1" xfId="2628" hidden="1" xr:uid="{63126893-4355-4846-B10F-2698D7626BBF}"/>
    <cellStyle name="20 % - Akzent1" xfId="2621" hidden="1" xr:uid="{B2E5EEE7-2FE7-4993-AFFB-C30614FD6DDB}"/>
    <cellStyle name="20 % - Akzent1" xfId="3420" hidden="1" xr:uid="{D7128D0D-EBBD-4879-8D6D-59CD763F911D}"/>
    <cellStyle name="20 % - Akzent1" xfId="3489" hidden="1" xr:uid="{E30AA9D1-AF60-4515-A4DE-FD88BA12878E}"/>
    <cellStyle name="20 % - Akzent1" xfId="3649" hidden="1" xr:uid="{F52721A1-CBDA-49E9-BE70-E42BA454D8BB}"/>
    <cellStyle name="20 % - Akzent1" xfId="3699" hidden="1" xr:uid="{5A82D1E5-67DC-4D0F-A03F-0C731E943786}"/>
    <cellStyle name="20 % - Akzent1" xfId="3682" hidden="1" xr:uid="{C22BE182-1FBC-4D6A-B411-B508005A51C5}"/>
    <cellStyle name="20 % - Akzent1" xfId="3673" hidden="1" xr:uid="{A0EC54F4-FE4B-4822-88A8-03E16D5CA37C}"/>
    <cellStyle name="20 % - Akzent1" xfId="3680" hidden="1" xr:uid="{E04C67ED-5C00-4B71-8638-9BB4AD5F2E73}"/>
    <cellStyle name="20 % - Akzent1" xfId="3679" hidden="1" xr:uid="{D6696CE3-CA82-4FD1-AE87-22383A6FEE60}"/>
    <cellStyle name="20 % - Akzent1" xfId="3777" hidden="1" xr:uid="{014F08A3-7897-4072-8194-D4B3EB9EB0D0}"/>
    <cellStyle name="20 % - Akzent1" xfId="3813" hidden="1" xr:uid="{6E2A10FD-4EF3-4BBD-B0D6-C59757D07ABB}"/>
    <cellStyle name="20 % - Akzent1" xfId="3973" hidden="1" xr:uid="{52EDC88B-0E99-46A1-98BF-1035873A8985}"/>
    <cellStyle name="20 % - Akzent1" xfId="4023" hidden="1" xr:uid="{5A0E50EF-8706-42E6-AA98-F6CEE7D088D4}"/>
    <cellStyle name="20 % - Akzent1" xfId="4006" hidden="1" xr:uid="{06F1CB1F-BDD8-494E-A43F-F5CC07481C3A}"/>
    <cellStyle name="20 % - Akzent1" xfId="3997" hidden="1" xr:uid="{C64AF936-FD07-4B3C-A739-D102EEDB18FC}"/>
    <cellStyle name="20 % - Akzent1" xfId="4004" hidden="1" xr:uid="{B7DB2C50-32D5-4AB6-870D-4182B0D457D3}"/>
    <cellStyle name="20 % - Akzent1" xfId="4003" hidden="1" xr:uid="{3F6AD100-C344-4B52-BAED-8EC084A56232}"/>
    <cellStyle name="20 % - Akzent1" xfId="4101" hidden="1" xr:uid="{5FB40301-63C9-4ADC-9C33-8357358A8C2C}"/>
    <cellStyle name="20 % - Akzent1 2" xfId="409" xr:uid="{084AB3BE-D282-4CBA-9A1C-652FE3D50F03}"/>
    <cellStyle name="20 % - Akzent1 3" xfId="278" xr:uid="{23A3721B-C552-4683-92C7-15074AFDD868}"/>
    <cellStyle name="20 % - Akzent2" xfId="85" hidden="1" xr:uid="{D2046FB2-E15A-43E9-A7A6-015F00CC635B}"/>
    <cellStyle name="20 % - Akzent2" xfId="955" hidden="1" xr:uid="{95050CCF-6BBD-4208-A48A-4070C8276B7C}"/>
    <cellStyle name="20 % - Akzent2" xfId="1121" hidden="1" xr:uid="{016CFFF2-1122-4F64-BA24-D2B986E283E5}"/>
    <cellStyle name="20 % - Akzent2" xfId="1134" hidden="1" xr:uid="{ED1892C3-8000-4722-BDFF-8F59237C951A}"/>
    <cellStyle name="20 % - Akzent2" xfId="77" hidden="1" xr:uid="{1D986A91-9AF1-4437-8B67-2B92B60932A0}"/>
    <cellStyle name="20 % - Akzent2" xfId="1727" hidden="1" xr:uid="{3C8B01D5-5F8B-4EB1-8BAC-FA76DF3B2A63}"/>
    <cellStyle name="20 % - Akzent2" xfId="1704" hidden="1" xr:uid="{D05C7318-B4DC-42CE-A058-89723B3541CF}"/>
    <cellStyle name="20 % - Akzent2" xfId="1753" hidden="1" xr:uid="{935A1782-4FE8-4D7A-94E4-94B6A98068AE}"/>
    <cellStyle name="20 % - Akzent2" xfId="2338" hidden="1" xr:uid="{E24D80C2-2878-4DA3-9CA5-E35CEA75F4D7}"/>
    <cellStyle name="20 % - Akzent2" xfId="2534" hidden="1" xr:uid="{448D7BC3-9991-48AB-A400-C246FF901B60}"/>
    <cellStyle name="20 % - Akzent2" xfId="2690" hidden="1" xr:uid="{29F96817-B122-4339-8C35-B52A531CC2BB}"/>
    <cellStyle name="20 % - Akzent2" xfId="2703" hidden="1" xr:uid="{7145B5FD-AE8C-4CF3-B728-0811EE2DED74}"/>
    <cellStyle name="20 % - Akzent2" xfId="2331" hidden="1" xr:uid="{22F03FC2-A5A3-453A-B569-B3ACCDC42A87}"/>
    <cellStyle name="20 % - Akzent2" xfId="3287" hidden="1" xr:uid="{8BAB5E89-279D-486A-9E51-2B6E375513D0}"/>
    <cellStyle name="20 % - Akzent2" xfId="3265" hidden="1" xr:uid="{848600CB-A882-46DD-8DCA-555E26BD4A98}"/>
    <cellStyle name="20 % - Akzent2" xfId="3311" hidden="1" xr:uid="{024B574F-B158-40A9-87C7-AA1710EE09AE}"/>
    <cellStyle name="20 % - Akzent2" xfId="3492" hidden="1" xr:uid="{B1BCA770-DFD1-402C-9DA1-35FD9D69EFA8}"/>
    <cellStyle name="20 % - Akzent2" xfId="3652" hidden="1" xr:uid="{E9A99564-C32B-4B80-B33B-5D472DE596A3}"/>
    <cellStyle name="20 % - Akzent2" xfId="3686" hidden="1" xr:uid="{871B48A8-339A-4160-BB68-DB622893363A}"/>
    <cellStyle name="20 % - Akzent2" xfId="3692" hidden="1" xr:uid="{2BC68B5B-2E57-4B4C-BFAB-D5EEC3E084EA}"/>
    <cellStyle name="20 % - Akzent2" xfId="3485" hidden="1" xr:uid="{3EBE2D8A-E9AA-46A7-AE0B-A2DCA7CA993B}"/>
    <cellStyle name="20 % - Akzent2" xfId="3741" hidden="1" xr:uid="{4073CC41-296D-4E6F-96E7-5E52F3CA88EB}"/>
    <cellStyle name="20 % - Akzent2" xfId="3734" hidden="1" xr:uid="{DED35F76-53CE-46BC-8BD8-06AD35551A25}"/>
    <cellStyle name="20 % - Akzent2" xfId="3749" hidden="1" xr:uid="{2B86A545-08F6-4827-9F7D-A5FA9FF63659}"/>
    <cellStyle name="20 % - Akzent2" xfId="3816" hidden="1" xr:uid="{F8AD5207-9FBA-4648-B623-6C534DF09514}"/>
    <cellStyle name="20 % - Akzent2" xfId="3976" hidden="1" xr:uid="{4D08F2DD-C9BF-4248-AD44-B8FF4BDD4399}"/>
    <cellStyle name="20 % - Akzent2" xfId="4010" hidden="1" xr:uid="{CA32F0DE-27F8-4053-AF28-C8E909E2D451}"/>
    <cellStyle name="20 % - Akzent2" xfId="4016" hidden="1" xr:uid="{84BA50D7-30F4-41EB-8C24-0EF446E6077A}"/>
    <cellStyle name="20 % - Akzent2" xfId="3809" hidden="1" xr:uid="{2B8155EB-FD4A-4FE6-A766-E072C5D3DCA6}"/>
    <cellStyle name="20 % - Akzent2" xfId="4065" hidden="1" xr:uid="{DE5225A1-3FF9-4D71-BEF5-4D8E681167E2}"/>
    <cellStyle name="20 % - Akzent2" xfId="4058" hidden="1" xr:uid="{41F9DCF1-D951-4C4D-9784-879CC422F8EE}"/>
    <cellStyle name="20 % - Akzent2" xfId="4073" hidden="1" xr:uid="{F03278B5-9448-4848-9D0A-236A185CA659}"/>
    <cellStyle name="20 % - Akzent2 2" xfId="410" xr:uid="{9BD6AC3E-CC93-4044-883D-C4D0A22DEEAE}"/>
    <cellStyle name="20 % - Akzent2 3" xfId="279" xr:uid="{41716028-959E-458E-BB96-E5D276FF39BE}"/>
    <cellStyle name="20 % - Akzent3" xfId="89" hidden="1" xr:uid="{55C434CC-37CB-453E-96DB-69399AF265CA}"/>
    <cellStyle name="20 % - Akzent3" xfId="958" hidden="1" xr:uid="{0EECB6BB-4973-4BA1-9B92-C2AA3BFDC83D}"/>
    <cellStyle name="20 % - Akzent3" xfId="1156" hidden="1" xr:uid="{BD18AD06-BD4A-4222-B817-7516D295E184}"/>
    <cellStyle name="20 % - Akzent3" xfId="1679" hidden="1" xr:uid="{90D86D2F-6ECA-4499-A35D-EC20D4BCBB17}"/>
    <cellStyle name="20 % - Akzent3" xfId="1858" hidden="1" xr:uid="{A2CFECBF-7087-4762-88D0-9B2856B40E76}"/>
    <cellStyle name="20 % - Akzent3" xfId="1251" hidden="1" xr:uid="{5171EB0D-33B4-4BC3-99BE-E48972D1FB53}"/>
    <cellStyle name="20 % - Akzent3" xfId="1453" hidden="1" xr:uid="{52522972-2E3B-462E-A5EE-D066F323A796}"/>
    <cellStyle name="20 % - Akzent3" xfId="2290" hidden="1" xr:uid="{E612A483-8EC5-409F-B0F0-B7D763F3955C}"/>
    <cellStyle name="20 % - Akzent3" xfId="2342" hidden="1" xr:uid="{BE882E5C-0D83-4BFF-8546-4ED002201E5C}"/>
    <cellStyle name="20 % - Akzent3" xfId="2537" hidden="1" xr:uid="{ADCC143B-0A6A-4386-8EE4-35766AF89830}"/>
    <cellStyle name="20 % - Akzent3" xfId="2725" hidden="1" xr:uid="{12F28C6F-9D21-4C2A-AF01-F5A7BF196FC3}"/>
    <cellStyle name="20 % - Akzent3" xfId="3242" hidden="1" xr:uid="{749E36E2-BED4-4C80-9705-45DD6AC1E8B5}"/>
    <cellStyle name="20 % - Akzent3" xfId="3404" hidden="1" xr:uid="{F5E9259B-B1A5-4E8D-98D1-2229EF4F736F}"/>
    <cellStyle name="20 % - Akzent3" xfId="2817" hidden="1" xr:uid="{59D41D1E-88B0-47C8-9532-DF1815E20EFF}"/>
    <cellStyle name="20 % - Akzent3" xfId="3018" hidden="1" xr:uid="{B4163F9F-6707-4BAF-89C2-32C36AB63AEC}"/>
    <cellStyle name="20 % - Akzent3" xfId="3461" hidden="1" xr:uid="{5DF121DA-617D-483D-89F5-7602925107F8}"/>
    <cellStyle name="20 % - Akzent3" xfId="3495" hidden="1" xr:uid="{4A3DD7FB-E992-49C6-97E7-443371447D49}"/>
    <cellStyle name="20 % - Akzent3" xfId="3655" hidden="1" xr:uid="{AF7A343B-89B2-4BBB-B28D-28A2680F282B}"/>
    <cellStyle name="20 % - Akzent3" xfId="3696" hidden="1" xr:uid="{69E5142C-559F-45C6-815C-79891F822099}"/>
    <cellStyle name="20 % - Akzent3" xfId="3728" hidden="1" xr:uid="{C61CA0FE-7662-41CB-9268-0064E8ECE066}"/>
    <cellStyle name="20 % - Akzent3" xfId="3770" hidden="1" xr:uid="{4E6EEDE7-2DF5-47C3-94EB-E7777F642BBB}"/>
    <cellStyle name="20 % - Akzent3" xfId="3712" hidden="1" xr:uid="{ED922DA8-1559-44EA-993C-BDC68F4D32D7}"/>
    <cellStyle name="20 % - Akzent3" xfId="3723" hidden="1" xr:uid="{E92A3710-C031-44BC-A3A7-F84695E3241F}"/>
    <cellStyle name="20 % - Akzent3" xfId="3785" hidden="1" xr:uid="{F6A97631-694D-40B4-A64E-8D7E606571B5}"/>
    <cellStyle name="20 % - Akzent3" xfId="3819" hidden="1" xr:uid="{E3758BA2-6FAC-4C7D-9FCE-55BF71755EE4}"/>
    <cellStyle name="20 % - Akzent3" xfId="3979" hidden="1" xr:uid="{714B15E1-E893-429F-A7F0-02AD7FDF9D94}"/>
    <cellStyle name="20 % - Akzent3" xfId="4020" hidden="1" xr:uid="{0800758A-C243-4917-9674-043F2A2114D5}"/>
    <cellStyle name="20 % - Akzent3" xfId="4052" hidden="1" xr:uid="{1CF25758-02B3-4730-AF1A-A6A0198F08B6}"/>
    <cellStyle name="20 % - Akzent3" xfId="4094" hidden="1" xr:uid="{099C6773-DF9B-4168-857A-6770A1ADEF2C}"/>
    <cellStyle name="20 % - Akzent3" xfId="4036" hidden="1" xr:uid="{33768B74-FD6F-4BD7-BDEB-B4DDEB76823B}"/>
    <cellStyle name="20 % - Akzent3" xfId="4047" hidden="1" xr:uid="{5E3C5004-CF11-442A-AA9F-753CAACA3E4F}"/>
    <cellStyle name="20 % - Akzent3" xfId="4109" hidden="1" xr:uid="{A2ACB015-0AFB-4968-86AB-F8C49F2CA953}"/>
    <cellStyle name="20 % - Akzent3 2" xfId="411" xr:uid="{A5D1B957-48CE-4BF6-900F-276916FF1831}"/>
    <cellStyle name="20 % - Akzent3 3" xfId="280" xr:uid="{F697F6E5-2063-486A-A93E-D24C1365B07D}"/>
    <cellStyle name="20 % - Akzent4" xfId="93" hidden="1" xr:uid="{F5EE05B6-3CFD-4237-98AE-2F160DA22F21}"/>
    <cellStyle name="20 % - Akzent4" xfId="962" hidden="1" xr:uid="{B675A95F-05F4-41E8-964E-91418AB23AC3}"/>
    <cellStyle name="20 % - Akzent4" xfId="1140" hidden="1" xr:uid="{269923E7-6F1A-4A75-BB9F-222DD128E0D0}"/>
    <cellStyle name="20 % - Akzent4" xfId="1795" hidden="1" xr:uid="{4C67C5F2-E22E-4263-B8CF-54EAFEB41F19}"/>
    <cellStyle name="20 % - Akzent4" xfId="1844" hidden="1" xr:uid="{55802A67-4B60-47F4-81C7-BDB8AF913B60}"/>
    <cellStyle name="20 % - Akzent4" xfId="1862" hidden="1" xr:uid="{B67BEEC9-C8FE-463E-B7A5-A8F7DA21EEC2}"/>
    <cellStyle name="20 % - Akzent4" xfId="1916" hidden="1" xr:uid="{05B1855A-EC7A-44B9-B15E-F73D1FE6295E}"/>
    <cellStyle name="20 % - Akzent4" xfId="2298" hidden="1" xr:uid="{F9D2BA47-19C5-40CA-8096-B142681AA92D}"/>
    <cellStyle name="20 % - Akzent4" xfId="2346" hidden="1" xr:uid="{1E465358-CBC1-46F7-8098-FF37DD6141AA}"/>
    <cellStyle name="20 % - Akzent4" xfId="2541" hidden="1" xr:uid="{E15D5BA2-D9DE-41EE-8E04-2A7CD3BDD0BC}"/>
    <cellStyle name="20 % - Akzent4" xfId="2709" hidden="1" xr:uid="{4F17AFE7-331B-4A4D-8CAC-DD1007120242}"/>
    <cellStyle name="20 % - Akzent4" xfId="3348" hidden="1" xr:uid="{FDD9A60A-CC97-4644-9424-E3AFFA68D6CB}"/>
    <cellStyle name="20 % - Akzent4" xfId="3392" hidden="1" xr:uid="{224E4648-8E61-4D40-AD7A-8F69715AE2A4}"/>
    <cellStyle name="20 % - Akzent4" xfId="3407" hidden="1" xr:uid="{91C27710-A44F-405B-BB01-AD699AF72A2F}"/>
    <cellStyle name="20 % - Akzent4" xfId="3458" hidden="1" xr:uid="{E4B9EE52-C908-4FA5-8EC6-FC7DD66B89EB}"/>
    <cellStyle name="20 % - Akzent4" xfId="3469" hidden="1" xr:uid="{1B10AF7C-5E47-40C0-BF8E-695E8E1D7E62}"/>
    <cellStyle name="20 % - Akzent4" xfId="3498" hidden="1" xr:uid="{17497827-E8D5-46F0-A6B5-ED2677E75265}"/>
    <cellStyle name="20 % - Akzent4" xfId="3658" hidden="1" xr:uid="{881B664D-178A-4810-BEDF-1F2E9269E849}"/>
    <cellStyle name="20 % - Akzent4" xfId="3694" hidden="1" xr:uid="{3F9500C0-2B2C-472E-BD2C-68B6D9C322BE}"/>
    <cellStyle name="20 % - Akzent4" xfId="3758" hidden="1" xr:uid="{4B5D48D1-48EA-4163-BBDC-CFB5EA07F84D}"/>
    <cellStyle name="20 % - Akzent4" xfId="3767" hidden="1" xr:uid="{BC1232BC-9E4C-44DC-BB8D-D0D935A82343}"/>
    <cellStyle name="20 % - Akzent4" xfId="3772" hidden="1" xr:uid="{FE990356-05F7-42E4-8737-48F0351424FD}"/>
    <cellStyle name="20 % - Akzent4" xfId="3782" hidden="1" xr:uid="{26F59636-F70E-4BC7-81CE-75A2F12B6BF2}"/>
    <cellStyle name="20 % - Akzent4" xfId="3793" hidden="1" xr:uid="{88E2EAB3-FD4A-48AE-AB86-098DB7A671EF}"/>
    <cellStyle name="20 % - Akzent4" xfId="3822" hidden="1" xr:uid="{853B9A20-EBB4-4D1B-A140-58B7AC45B517}"/>
    <cellStyle name="20 % - Akzent4" xfId="3982" hidden="1" xr:uid="{C5666365-85C2-4360-98EB-67F742B482EA}"/>
    <cellStyle name="20 % - Akzent4" xfId="4018" hidden="1" xr:uid="{56A39945-DDF3-4B95-B71C-F3B007766C75}"/>
    <cellStyle name="20 % - Akzent4" xfId="4082" hidden="1" xr:uid="{68261DE6-9F96-46CA-9C14-5B011DABCDD7}"/>
    <cellStyle name="20 % - Akzent4" xfId="4091" hidden="1" xr:uid="{34F2B745-6273-437E-A506-DF71C791CC01}"/>
    <cellStyle name="20 % - Akzent4" xfId="4096" hidden="1" xr:uid="{CB7F9C15-5C65-4759-AF10-8BC921EFDB5B}"/>
    <cellStyle name="20 % - Akzent4" xfId="4106" hidden="1" xr:uid="{839B60B4-BFBE-4542-9C01-53A215A9C575}"/>
    <cellStyle name="20 % - Akzent4" xfId="4117" hidden="1" xr:uid="{1E0688A8-EA90-426A-9DF2-456DCCD1FD9E}"/>
    <cellStyle name="20 % - Akzent4 2" xfId="412" xr:uid="{06E05104-D9D4-4E9C-9915-80498FFED625}"/>
    <cellStyle name="20 % - Akzent4 3" xfId="281" xr:uid="{DA80064A-5FD5-4745-9A01-F41E9A6480FF}"/>
    <cellStyle name="20 % - Akzent5" xfId="97" hidden="1" xr:uid="{07CC7510-4A4B-44FC-8EE4-F67E4C10C2E4}"/>
    <cellStyle name="20 % - Akzent5" xfId="966" hidden="1" xr:uid="{392891C2-A93C-4B27-A425-D0540D8153A8}"/>
    <cellStyle name="20 % - Akzent5" xfId="1259" hidden="1" xr:uid="{6AB0F5C9-3CA5-49E7-B859-351ACCDDE444}"/>
    <cellStyle name="20 % - Akzent5" xfId="1146" hidden="1" xr:uid="{EBFB2AA2-F12E-40E1-8414-B8D64E465786}"/>
    <cellStyle name="20 % - Akzent5" xfId="1671" hidden="1" xr:uid="{578B080F-547E-4FBA-ACCB-ED6046209C56}"/>
    <cellStyle name="20 % - Akzent5" xfId="1752" hidden="1" xr:uid="{589751EA-9B3C-461F-BF96-5436C3859AB6}"/>
    <cellStyle name="20 % - Akzent5" xfId="1915" hidden="1" xr:uid="{E18EEC53-C756-4E9D-92BA-F18A163C921B}"/>
    <cellStyle name="20 % - Akzent5" xfId="1206" hidden="1" xr:uid="{D8B8C9B5-4134-4800-9940-890039A21056}"/>
    <cellStyle name="20 % - Akzent5" xfId="2350" hidden="1" xr:uid="{C4A7341A-C383-4EBB-B53F-828995663BDB}"/>
    <cellStyle name="20 % - Akzent5" xfId="2545" hidden="1" xr:uid="{F7D5C104-B9DE-4F7D-BF98-CE22E86B29DE}"/>
    <cellStyle name="20 % - Akzent5" xfId="2824" hidden="1" xr:uid="{39D71F4E-9207-4BB2-B9D5-8A89313AD645}"/>
    <cellStyle name="20 % - Akzent5" xfId="2715" hidden="1" xr:uid="{1C538287-5562-4AA6-AD2F-42754F265C3B}"/>
    <cellStyle name="20 % - Akzent5" xfId="3235" hidden="1" xr:uid="{7B25D66C-D6F7-4E69-8417-6F04C2713278}"/>
    <cellStyle name="20 % - Akzent5" xfId="3310" hidden="1" xr:uid="{87D3F2FD-988D-42D9-8D74-9A12405C24AD}"/>
    <cellStyle name="20 % - Akzent5" xfId="3457" hidden="1" xr:uid="{7B3F1755-27AA-4AA3-A3EB-CA0739F11156}"/>
    <cellStyle name="20 % - Akzent5" xfId="2775" hidden="1" xr:uid="{B4BD3F5B-A71E-4C45-BC44-389DCF973A0E}"/>
    <cellStyle name="20 % - Akzent5" xfId="3501" hidden="1" xr:uid="{6411A2B2-55F8-45A3-B20B-A56F2A91C6ED}"/>
    <cellStyle name="20 % - Akzent5" xfId="3661" hidden="1" xr:uid="{D392F1F9-7C22-4C8C-A459-F60C35B3822D}"/>
    <cellStyle name="20 % - Akzent5" xfId="3718" hidden="1" xr:uid="{10027C51-5136-4580-9D9B-1D2F8E48A0DB}"/>
    <cellStyle name="20 % - Akzent5" xfId="3695" hidden="1" xr:uid="{2D02698C-12E9-4630-8F0C-801D180EFFE1}"/>
    <cellStyle name="20 % - Akzent5" xfId="3726" hidden="1" xr:uid="{5F249479-3911-4A32-B927-FAEF9DFCA70F}"/>
    <cellStyle name="20 % - Akzent5" xfId="3748" hidden="1" xr:uid="{3C99998A-E093-4CBE-8C2B-9CCDEFAD2772}"/>
    <cellStyle name="20 % - Akzent5" xfId="3781" hidden="1" xr:uid="{8B1E0D34-D42C-4894-87C4-716F1E08C0FD}"/>
    <cellStyle name="20 % - Akzent5" xfId="3705" hidden="1" xr:uid="{146B32D2-CD67-42B3-B8F7-6D6B63249EAF}"/>
    <cellStyle name="20 % - Akzent5" xfId="3825" hidden="1" xr:uid="{8620BBFD-9AA6-46E4-826F-7DDA16620C75}"/>
    <cellStyle name="20 % - Akzent5" xfId="3985" hidden="1" xr:uid="{EF002D75-0408-423B-B637-59C90CF04ECF}"/>
    <cellStyle name="20 % - Akzent5" xfId="4042" hidden="1" xr:uid="{99737D86-0C97-4111-AAF2-B1E5546B8523}"/>
    <cellStyle name="20 % - Akzent5" xfId="4019" hidden="1" xr:uid="{A93C5189-AB2F-4B6F-8953-A5BBAE4ED53F}"/>
    <cellStyle name="20 % - Akzent5" xfId="4050" hidden="1" xr:uid="{51238106-ECAD-48D6-9D9F-D1FE6C185E56}"/>
    <cellStyle name="20 % - Akzent5" xfId="4072" hidden="1" xr:uid="{C5C6A1A0-70A2-42DD-8D3F-6CF14D339E7D}"/>
    <cellStyle name="20 % - Akzent5" xfId="4105" hidden="1" xr:uid="{A4B9426D-41CE-4BB7-90F1-BD26BD597AFC}"/>
    <cellStyle name="20 % - Akzent5" xfId="4029" hidden="1" xr:uid="{E5688A06-36E3-42CD-B5DF-3021C6526E86}"/>
    <cellStyle name="20 % - Akzent5 2" xfId="413" xr:uid="{4C695907-88D1-4DC0-9B1C-6B69443B8464}"/>
    <cellStyle name="20 % - Akzent5 3" xfId="282" xr:uid="{E3C4F8DA-D8AB-4701-A2AD-4A690AABFD1E}"/>
    <cellStyle name="20 % - Akzent6" xfId="101" hidden="1" xr:uid="{2FB27F06-4D8A-4E41-8FA2-FDA54F5F3657}"/>
    <cellStyle name="20 % - Akzent6" xfId="969" hidden="1" xr:uid="{2E5E2979-1B88-44E8-A3F0-522D45A80B94}"/>
    <cellStyle name="20 % - Akzent6" xfId="1128" hidden="1" xr:uid="{4E685A6F-6CD6-40C8-A04B-129F5B2147C5}"/>
    <cellStyle name="20 % - Akzent6" xfId="1841" hidden="1" xr:uid="{58A886A4-A538-4BA5-9D0A-9C6F2CC3A1D2}"/>
    <cellStyle name="20 % - Akzent6" xfId="1249" hidden="1" xr:uid="{2DE4434A-D183-46AA-97DF-C7B02C48CAC8}"/>
    <cellStyle name="20 % - Akzent6" xfId="1829" hidden="1" xr:uid="{BE44EF47-E745-4210-91FB-BD42160CA72B}"/>
    <cellStyle name="20 % - Akzent6" xfId="1122" hidden="1" xr:uid="{6145A02F-3F3A-4890-B40B-B084E90669F6}"/>
    <cellStyle name="20 % - Akzent6" xfId="2301" hidden="1" xr:uid="{9BC4006E-7444-4951-A7FC-540C13A6E681}"/>
    <cellStyle name="20 % - Akzent6" xfId="2354" hidden="1" xr:uid="{F4AA5ED9-D77A-46E5-AF7F-D5844DEBD9A4}"/>
    <cellStyle name="20 % - Akzent6" xfId="2548" hidden="1" xr:uid="{48B09CBC-C724-48CA-B080-E01B4D5378E5}"/>
    <cellStyle name="20 % - Akzent6" xfId="2697" hidden="1" xr:uid="{A1DB0A78-8A37-4DE6-9CAB-727F9C172883}"/>
    <cellStyle name="20 % - Akzent6" xfId="3390" hidden="1" xr:uid="{AE508293-1A88-47E2-BDEA-C1F57EACC642}"/>
    <cellStyle name="20 % - Akzent6" xfId="2815" hidden="1" xr:uid="{A697935C-D507-4DF1-AACF-781E2952D950}"/>
    <cellStyle name="20 % - Akzent6" xfId="3379" hidden="1" xr:uid="{CBE6FF10-3B7E-41AD-9EAF-39B50301E986}"/>
    <cellStyle name="20 % - Akzent6" xfId="2691" hidden="1" xr:uid="{C31894BD-4CAF-45E7-BE48-3143094202D2}"/>
    <cellStyle name="20 % - Akzent6" xfId="3472" hidden="1" xr:uid="{9F0D5C5D-A65A-4776-BC21-E1A9EED4DBB0}"/>
    <cellStyle name="20 % - Akzent6" xfId="3504" hidden="1" xr:uid="{E6592F9D-0F1A-4EEF-BBC8-C6BAB02E32C0}"/>
    <cellStyle name="20 % - Akzent6" xfId="3664" hidden="1" xr:uid="{1A72A484-B2C6-4808-B136-D41910D21A33}"/>
    <cellStyle name="20 % - Akzent6" xfId="3689" hidden="1" xr:uid="{D6BB74D8-89DB-4CE0-ADB0-178EAEFB875D}"/>
    <cellStyle name="20 % - Akzent6" xfId="3766" hidden="1" xr:uid="{448014B0-C947-4DD1-9558-34D4FAA61EA7}"/>
    <cellStyle name="20 % - Akzent6" xfId="3711" hidden="1" xr:uid="{FDF9C91E-4E6E-4E62-8D5E-787F9658EDF2}"/>
    <cellStyle name="20 % - Akzent6" xfId="3763" hidden="1" xr:uid="{66A40D2C-0E55-4E47-AFCE-7D2E9E7E8A48}"/>
    <cellStyle name="20 % - Akzent6" xfId="3687" hidden="1" xr:uid="{252956D4-D973-408E-BA28-A32AEBA8B356}"/>
    <cellStyle name="20 % - Akzent6" xfId="3796" hidden="1" xr:uid="{4699261C-F048-4061-892D-87681626E161}"/>
    <cellStyle name="20 % - Akzent6" xfId="3828" hidden="1" xr:uid="{57510606-C727-4474-9A36-214560110D6E}"/>
    <cellStyle name="20 % - Akzent6" xfId="3988" hidden="1" xr:uid="{07AFDCAA-BE63-4D06-80F5-9601B7463DB7}"/>
    <cellStyle name="20 % - Akzent6" xfId="4013" hidden="1" xr:uid="{F064C272-9842-4F30-B67A-8B6F74DB6690}"/>
    <cellStyle name="20 % - Akzent6" xfId="4090" hidden="1" xr:uid="{B17089B7-615D-4398-BEDA-4AA315EC6537}"/>
    <cellStyle name="20 % - Akzent6" xfId="4035" hidden="1" xr:uid="{C4921C86-239B-496A-9CC2-15F26FA0057A}"/>
    <cellStyle name="20 % - Akzent6" xfId="4087" hidden="1" xr:uid="{FF558B6F-2CC2-4234-8F60-DA0696B6771F}"/>
    <cellStyle name="20 % - Akzent6" xfId="4011" hidden="1" xr:uid="{B534FB74-E850-40D5-8CFF-CA69CA4DAEC0}"/>
    <cellStyle name="20 % - Akzent6" xfId="4120" hidden="1" xr:uid="{E40C9F4F-76CC-477C-BA61-7A5D004E48D0}"/>
    <cellStyle name="20 % - Akzent6 2" xfId="414" xr:uid="{4A316373-81FB-4BCB-8159-AAFFF65E2C34}"/>
    <cellStyle name="20 % - Akzent6 3" xfId="283" xr:uid="{98268EDF-D30E-41F4-B5D9-7845AEB1E5F8}"/>
    <cellStyle name="20% - Accent1 2" xfId="115" xr:uid="{91A0D4CC-1878-451B-A664-65A7CD31BD11}"/>
    <cellStyle name="20% - Accent1 3" xfId="235" xr:uid="{2072859F-07EB-4489-BE57-1A0ADDB3295B}"/>
    <cellStyle name="20% - Accent2 2" xfId="116" xr:uid="{E5E91037-578F-4D85-96D9-81BACB173ECF}"/>
    <cellStyle name="20% - Accent2 3" xfId="236" xr:uid="{7E0FABFD-2E5F-40D2-BDEF-2181DC0D9368}"/>
    <cellStyle name="20% - Accent3 2" xfId="117" xr:uid="{822FDF04-7DA5-4E7F-97DF-DF09810B1B31}"/>
    <cellStyle name="20% - Accent3 3" xfId="237" xr:uid="{888F07A6-8FAE-493C-8812-05F183B48824}"/>
    <cellStyle name="20% - Accent4 2" xfId="118" xr:uid="{C433B36E-4BEB-45BE-83FD-AEFCE8B70FD3}"/>
    <cellStyle name="20% - Accent4 3" xfId="238" xr:uid="{DCAFF3C8-F050-4F35-ABD8-45AB2776018F}"/>
    <cellStyle name="20% - Accent5 2" xfId="119" xr:uid="{51552E71-1DF6-4557-AFFB-B1B9782BB297}"/>
    <cellStyle name="20% - Accent5 3" xfId="239" xr:uid="{37CCCC2B-73D0-4E8B-8124-1AE892492CFC}"/>
    <cellStyle name="20% - Accent6 2" xfId="120" xr:uid="{1116A0BC-0642-4FC2-A61D-A4EB08C34039}"/>
    <cellStyle name="20% - Accent6 3" xfId="240" xr:uid="{BDF4E3AA-0F2B-4754-897C-98E6E9D9F88D}"/>
    <cellStyle name="2x indented GHG Textfiels" xfId="10" xr:uid="{00000000-0005-0000-0000-000000000000}"/>
    <cellStyle name="2x indented GHG Textfiels 2" xfId="121" xr:uid="{C27D0DDB-BC1D-4F58-A8F0-A6B9EB3B12A8}"/>
    <cellStyle name="2x indented GHG Textfiels 2 2" xfId="122" xr:uid="{68BB5993-D72C-4D8F-83CD-665B3E8A6580}"/>
    <cellStyle name="2x indented GHG Textfiels 3" xfId="123" xr:uid="{828756CD-54C0-4085-9CFB-A873C8695244}"/>
    <cellStyle name="2x indented GHG Textfiels 3 2" xfId="436" xr:uid="{98C76B46-9C82-43C9-91BD-C9DCA82B8DBC}"/>
    <cellStyle name="2x indented GHG Textfiels 3 2 2" xfId="566" xr:uid="{D36E32FB-6974-4C20-AB7A-4EBC6FE91FB5}"/>
    <cellStyle name="2x indented GHG Textfiels 3 2 2 2" xfId="781" xr:uid="{9DCA11F5-3FA8-4221-B6B8-B971ACF03F63}"/>
    <cellStyle name="2x indented GHG Textfiels 3 2 2 2 2" xfId="1494" xr:uid="{96B9F1DD-8B11-473F-BE33-F2D55C18023C}"/>
    <cellStyle name="2x indented GHG Textfiels 3 2 2 2 2 2" xfId="3059" xr:uid="{48C164A3-33F1-4945-9DBD-19B3399D503D}"/>
    <cellStyle name="2x indented GHG Textfiels 3 2 2 2 3" xfId="1053" xr:uid="{03857983-E4D6-4D64-86C5-A3D6B35AAA88}"/>
    <cellStyle name="2x indented GHG Textfiels 3 2 2 2 3 2" xfId="2624" xr:uid="{77317F4F-423C-46D3-8F61-C56E8DA73578}"/>
    <cellStyle name="2x indented GHG Textfiels 3 2 2 2 4" xfId="2144" xr:uid="{4E8BC024-56D0-4D26-9DE0-F322AA82D67A}"/>
    <cellStyle name="2x indented GHG Textfiels 3 2 2 3" xfId="1286" xr:uid="{0CF28C5B-11F1-4966-881D-B357254A25A7}"/>
    <cellStyle name="2x indented GHG Textfiels 3 2 2 3 2" xfId="2851" xr:uid="{5355728F-F6EB-4C71-AECE-846277F891B7}"/>
    <cellStyle name="2x indented GHG Textfiels 3 2 2 4" xfId="1245" xr:uid="{300BE154-E514-4A84-ABF4-3385D5CC7C21}"/>
    <cellStyle name="2x indented GHG Textfiels 3 2 2 4 2" xfId="2812" xr:uid="{3FD16A8C-0CA9-4637-BC90-5CB1AAF9688A}"/>
    <cellStyle name="2x indented GHG Textfiels 3 2 2 5" xfId="1938" xr:uid="{058C67C8-9273-45A7-8690-B6AE43B7EEB4}"/>
    <cellStyle name="2x indented GHG Textfiels 3 2 3" xfId="744" xr:uid="{27EF56E5-45FB-45D6-AD3B-9D32523CE539}"/>
    <cellStyle name="2x indented GHG Textfiels 3 2 3 2" xfId="1457" xr:uid="{9DBA80FC-425D-4EDA-A68D-AA228D3FDE1C}"/>
    <cellStyle name="2x indented GHG Textfiels 3 2 3 2 2" xfId="3022" xr:uid="{EFE11931-B29F-46A8-8EB5-128F7956D9FE}"/>
    <cellStyle name="2x indented GHG Textfiels 3 2 3 3" xfId="100" xr:uid="{B74BD5CA-C5BD-4F7A-8B38-061D0222CF29}"/>
    <cellStyle name="2x indented GHG Textfiels 3 2 3 3 2" xfId="2353" xr:uid="{C070D85B-5B3B-42C7-880D-8BD8EA065DEF}"/>
    <cellStyle name="2x indented GHG Textfiels 3 2 3 4" xfId="2107" xr:uid="{5D0A5F69-C797-4992-809C-FBA68CBCC86C}"/>
    <cellStyle name="2x indented GHG Textfiels 3 3" xfId="384" xr:uid="{ECF637EA-C8AD-4AFA-AA0E-E3F81D5A7111}"/>
    <cellStyle name="2x indented GHG Textfiels 3 3 2" xfId="671" xr:uid="{CBC65749-3BE8-4E3A-8B7E-8C4078AEC252}"/>
    <cellStyle name="2x indented GHG Textfiels 3 3 2 2" xfId="886" xr:uid="{2167847D-E28D-4297-BAA2-8BDD45470C4E}"/>
    <cellStyle name="2x indented GHG Textfiels 3 3 2 2 2" xfId="1599" xr:uid="{D5367954-9B85-4762-9BFA-C593C510CCFB}"/>
    <cellStyle name="2x indented GHG Textfiels 3 3 2 2 2 2" xfId="3164" xr:uid="{69F8880D-7BF6-4DF3-AB89-E062F566E6AE}"/>
    <cellStyle name="2x indented GHG Textfiels 3 3 2 2 3" xfId="1231" xr:uid="{F4A2FEB1-0B4A-4863-AF8D-E5471C3D9A36}"/>
    <cellStyle name="2x indented GHG Textfiels 3 3 2 2 3 2" xfId="2799" xr:uid="{54EA6FF3-0EDB-4574-9FB5-FDE3CF36B57D}"/>
    <cellStyle name="2x indented GHG Textfiels 3 3 2 2 4" xfId="2249" xr:uid="{545A1733-F925-4057-B3F6-152E6C2EB55B}"/>
    <cellStyle name="2x indented GHG Textfiels 3 3 2 3" xfId="1391" xr:uid="{15620EDC-20CE-4EA9-BA12-B57C0C902F75}"/>
    <cellStyle name="2x indented GHG Textfiels 3 3 2 3 2" xfId="2956" xr:uid="{58BDE6EC-B5A6-48A1-8182-118A05CC2504}"/>
    <cellStyle name="2x indented GHG Textfiels 3 3 2 4" xfId="1885" xr:uid="{D5DC4F37-5FC5-48B2-8BCE-48082C028730}"/>
    <cellStyle name="2x indented GHG Textfiels 3 3 2 4 2" xfId="3428" xr:uid="{82C9D6ED-2DB7-43DD-AE5A-27B0FCB9325D}"/>
    <cellStyle name="2x indented GHG Textfiels 3 3 2 5" xfId="2043" xr:uid="{B35E11F2-2A2D-46BF-9ED1-C25F01014807}"/>
    <cellStyle name="2x indented GHG Textfiels 3 3 3" xfId="673" xr:uid="{B458F501-1E4A-4D61-AFAD-786CB1A46B8C}"/>
    <cellStyle name="2x indented GHG Textfiels 3 3 3 2" xfId="888" xr:uid="{3877A32B-1D91-45E8-A541-35FA924CD46D}"/>
    <cellStyle name="2x indented GHG Textfiels 3 3 3 2 2" xfId="1601" xr:uid="{CE037B8D-B8FB-438D-B9FF-592879A0E267}"/>
    <cellStyle name="2x indented GHG Textfiels 3 3 3 2 2 2" xfId="3166" xr:uid="{BC72084C-E0BC-4306-9618-B4F24C2AF30B}"/>
    <cellStyle name="2x indented GHG Textfiels 3 3 3 2 3" xfId="1701" xr:uid="{93BFA84F-E739-475E-A620-7657CB8529A4}"/>
    <cellStyle name="2x indented GHG Textfiels 3 3 3 2 3 2" xfId="3262" xr:uid="{6CA2F9F3-493C-4896-BF5F-8A047B0B89F5}"/>
    <cellStyle name="2x indented GHG Textfiels 3 3 3 2 4" xfId="2251" xr:uid="{74F363E1-1052-4E54-95EE-55A2488BDC61}"/>
    <cellStyle name="2x indented GHG Textfiels 3 3 3 3" xfId="1393" xr:uid="{B442264E-A2EA-4857-A9A8-61BA6E8A824B}"/>
    <cellStyle name="2x indented GHG Textfiels 3 3 3 3 2" xfId="2958" xr:uid="{FC9CDF27-31B3-4A82-80C3-BF2A0D3E6787}"/>
    <cellStyle name="2x indented GHG Textfiels 3 3 3 4" xfId="934" xr:uid="{93AB9CBD-7AAC-445E-9E51-15928869A48B}"/>
    <cellStyle name="2x indented GHG Textfiels 3 3 3 4 2" xfId="2514" xr:uid="{60562CAC-28AF-4B4D-A816-186A65C9F7AC}"/>
    <cellStyle name="2x indented GHG Textfiels 3 3 3 5" xfId="2045" xr:uid="{0EC932EB-74A8-4E7A-984E-B8B5E4783CEB}"/>
    <cellStyle name="2x indented GHG Textfiels 3 3 4" xfId="569" xr:uid="{0135E709-A365-40C2-B411-D0A9291DF5AC}"/>
    <cellStyle name="2x indented GHG Textfiels 3 3 4 2" xfId="784" xr:uid="{7B3E6FA1-373E-4757-A358-37E4BD4D6CB7}"/>
    <cellStyle name="2x indented GHG Textfiels 3 3 4 2 2" xfId="1497" xr:uid="{1C2732AD-FB8A-4345-A469-7036AF6191AF}"/>
    <cellStyle name="2x indented GHG Textfiels 3 3 4 2 2 2" xfId="3062" xr:uid="{D0F990FD-FCA0-43F4-A525-7851CC8D941A}"/>
    <cellStyle name="2x indented GHG Textfiels 3 3 4 2 3" xfId="1113" xr:uid="{F877C531-C9E4-4DC2-962C-E23A968EAD7B}"/>
    <cellStyle name="2x indented GHG Textfiels 3 3 4 2 3 2" xfId="2682" xr:uid="{C16CF161-412A-455B-BE05-D280D1F1D40B}"/>
    <cellStyle name="2x indented GHG Textfiels 3 3 4 2 4" xfId="2147" xr:uid="{C3C424E4-2B80-4CAC-8450-62C29EC76CFF}"/>
    <cellStyle name="2x indented GHG Textfiels 3 3 4 3" xfId="1289" xr:uid="{9E9D7A23-AE9E-43AA-8841-1E22E538CFE2}"/>
    <cellStyle name="2x indented GHG Textfiels 3 3 4 3 2" xfId="2854" xr:uid="{25C16908-269B-4D17-9025-968B6B6C816A}"/>
    <cellStyle name="2x indented GHG Textfiels 3 3 4 4" xfId="1022" xr:uid="{A41E20A6-2984-4EAE-80FC-34CE19514AA9}"/>
    <cellStyle name="2x indented GHG Textfiels 3 3 4 4 2" xfId="2594" xr:uid="{AC687607-6C33-4305-AB21-59BB157CF6C7}"/>
    <cellStyle name="2x indented GHG Textfiels 3 3 4 5" xfId="1941" xr:uid="{A8A0112F-EE8A-443A-8318-624FF8E81BC5}"/>
    <cellStyle name="2x indented GHG Textfiels 3 3 5" xfId="1165" xr:uid="{22F2C4A2-0103-42EA-A4C5-2AF14E5876BB}"/>
    <cellStyle name="2x indented GHG Textfiels 3 3 5 2" xfId="2734" xr:uid="{271E35C7-380A-463E-9478-C314B9B59C57}"/>
    <cellStyle name="2x indented GHG Textfiels 3 3 6" xfId="1735" xr:uid="{77196668-FB8C-4CBA-A943-4B10DCAD5381}"/>
    <cellStyle name="2x indented GHG Textfiels 3 3 6 2" xfId="3294" xr:uid="{1F5196F1-919E-4D78-9105-124125B8EDCE}"/>
    <cellStyle name="2x indented GHG Textfiels 3 3 7" xfId="1672" xr:uid="{2A23D71B-70C9-4A6A-B875-50367E89DB1E}"/>
    <cellStyle name="40 % - Akzent1" xfId="82" hidden="1" xr:uid="{38503667-8FF3-4D60-9218-C3E85C270BF2}"/>
    <cellStyle name="40 % - Akzent1" xfId="953" hidden="1" xr:uid="{39D5D24A-4500-438C-803A-BCF79B286C02}"/>
    <cellStyle name="40 % - Akzent1" xfId="1219" hidden="1" xr:uid="{4D0E95D9-C2C7-4BE8-BBD1-28BF63BF0E63}"/>
    <cellStyle name="40 % - Akzent1" xfId="1129" hidden="1" xr:uid="{FC76EC51-62F6-4ADB-835E-44EFF69A25C8}"/>
    <cellStyle name="40 % - Akzent1" xfId="22" hidden="1" xr:uid="{91875C2C-0011-4619-A6C9-F266002867FF}"/>
    <cellStyle name="40 % - Akzent1" xfId="1869" hidden="1" xr:uid="{0220B088-994A-4AC6-9B22-1565AD9E3BA4}"/>
    <cellStyle name="40 % - Akzent1" xfId="1918" hidden="1" xr:uid="{05EBCBA8-DD49-46C1-9B65-79CDBCABE292}"/>
    <cellStyle name="40 % - Akzent1" xfId="1764" hidden="1" xr:uid="{E4AA89B6-0D72-4DE6-A8D1-0A1324594A28}"/>
    <cellStyle name="40 % - Akzent1" xfId="2336" hidden="1" xr:uid="{4009774F-2C05-47D9-9EC0-383E2F3631F8}"/>
    <cellStyle name="40 % - Akzent1" xfId="2532" hidden="1" xr:uid="{AF344BEC-3F5C-4CCA-81F8-7330861E907E}"/>
    <cellStyle name="40 % - Akzent1" xfId="2787" hidden="1" xr:uid="{693842AF-FFFC-42E7-BDAD-7A01D12EBBD6}"/>
    <cellStyle name="40 % - Akzent1" xfId="2698" hidden="1" xr:uid="{65A63435-57E0-4F4E-8D55-F25DD582EBA4}"/>
    <cellStyle name="40 % - Akzent1" xfId="2310" hidden="1" xr:uid="{6E3B0E3A-4A56-404A-9971-70CDD87D001B}"/>
    <cellStyle name="40 % - Akzent1" xfId="3414" hidden="1" xr:uid="{E65F7DCE-E338-4438-A5EC-AA2719A1DBBB}"/>
    <cellStyle name="40 % - Akzent1" xfId="3460" hidden="1" xr:uid="{251305CE-BAB6-48C6-984B-74B000F01D9A}"/>
    <cellStyle name="40 % - Akzent1" xfId="3322" hidden="1" xr:uid="{705BC3E4-E97E-43E7-9F12-A03A598EEA07}"/>
    <cellStyle name="40 % - Akzent1" xfId="3490" hidden="1" xr:uid="{03A5DAC1-B0CF-47D5-A4E8-B78BADAC48E9}"/>
    <cellStyle name="40 % - Akzent1" xfId="3650" hidden="1" xr:uid="{9085CD2D-8A94-4C44-B4FB-66D736A3E5B8}"/>
    <cellStyle name="40 % - Akzent1" xfId="3707" hidden="1" xr:uid="{EBB43584-3DCB-4703-9236-A043E65C9127}"/>
    <cellStyle name="40 % - Akzent1" xfId="3690" hidden="1" xr:uid="{52BF967C-188F-447A-80D5-054D93C1253E}"/>
    <cellStyle name="40 % - Akzent1" xfId="3480" hidden="1" xr:uid="{13568ECB-CC12-4BE9-A596-5611000F9028}"/>
    <cellStyle name="40 % - Akzent1" xfId="3774" hidden="1" xr:uid="{9A7E72E6-C592-463A-B6F9-550F21A71C7A}"/>
    <cellStyle name="40 % - Akzent1" xfId="3784" hidden="1" xr:uid="{C2D66920-01E0-4DAD-B4F2-9C21BDDBAB0C}"/>
    <cellStyle name="40 % - Akzent1" xfId="3752" hidden="1" xr:uid="{3FF3E7F4-50D4-46CB-8E82-B0895144014F}"/>
    <cellStyle name="40 % - Akzent1" xfId="3814" hidden="1" xr:uid="{A72645F6-D74E-49B0-BAC7-CB3EFB5BC5CD}"/>
    <cellStyle name="40 % - Akzent1" xfId="3974" hidden="1" xr:uid="{0413CDCA-DF0E-4BCA-9386-19FDD2EA16FD}"/>
    <cellStyle name="40 % - Akzent1" xfId="4031" hidden="1" xr:uid="{7D11BD4D-34A3-43C1-9473-C903DB70F666}"/>
    <cellStyle name="40 % - Akzent1" xfId="4014" hidden="1" xr:uid="{82219E56-6FCD-4226-95E8-C52E2152E3CE}"/>
    <cellStyle name="40 % - Akzent1" xfId="3804" hidden="1" xr:uid="{FBEA9EC8-8BBA-40DD-9ECA-C633E5BA8EB4}"/>
    <cellStyle name="40 % - Akzent1" xfId="4098" hidden="1" xr:uid="{3DBF76C3-013E-4FC7-8F54-67E844011F12}"/>
    <cellStyle name="40 % - Akzent1" xfId="4108" hidden="1" xr:uid="{1E54523F-7164-4B1B-B3B8-FA35D2C09F2B}"/>
    <cellStyle name="40 % - Akzent1" xfId="4076" hidden="1" xr:uid="{6CA4B651-272F-4D62-B524-793240F6D5A8}"/>
    <cellStyle name="40 % - Akzent1 2" xfId="415" xr:uid="{E95433A2-D8F5-4FE9-B0F0-4009D382BB70}"/>
    <cellStyle name="40 % - Akzent1 3" xfId="284" xr:uid="{052B8E94-818D-48B6-B45B-E4DAE741D003}"/>
    <cellStyle name="40 % - Akzent2" xfId="86" hidden="1" xr:uid="{53CFFBF0-FB54-4C6C-8B42-B1C85BFE7A5C}"/>
    <cellStyle name="40 % - Akzent2" xfId="956" hidden="1" xr:uid="{E6158682-5755-43B6-9F9F-C1A5340E7424}"/>
    <cellStyle name="40 % - Akzent2" xfId="1252" hidden="1" xr:uid="{26E4DF64-3DED-4D10-8949-114A945360D7}"/>
    <cellStyle name="40 % - Akzent2" xfId="1860" hidden="1" xr:uid="{4D8C5362-5C86-46C9-A48C-6F548226ABE3}"/>
    <cellStyle name="40 % - Akzent2" xfId="1131" hidden="1" xr:uid="{351F23D5-E730-4FA1-BB58-954771F5FFEB}"/>
    <cellStyle name="40 % - Akzent2" xfId="1747" hidden="1" xr:uid="{F4107C9A-906C-48D4-AFD8-9B1F54D3EA68}"/>
    <cellStyle name="40 % - Akzent2" xfId="1159" hidden="1" xr:uid="{89C7F926-8CFE-453B-83C0-F67C4D287EF8}"/>
    <cellStyle name="40 % - Akzent2" xfId="2304" hidden="1" xr:uid="{590FE62F-3DC3-47FD-A684-BD0B0C6F6B27}"/>
    <cellStyle name="40 % - Akzent2" xfId="2339" hidden="1" xr:uid="{EEA613AF-24F7-4966-A71C-5D456BD3F0C8}"/>
    <cellStyle name="40 % - Akzent2" xfId="2535" hidden="1" xr:uid="{539B80CA-5E78-4D84-AE3A-F6B8286737AC}"/>
    <cellStyle name="40 % - Akzent2" xfId="2818" hidden="1" xr:uid="{6997B89F-11FC-417B-BD33-9A9A7F476450}"/>
    <cellStyle name="40 % - Akzent2" xfId="3406" hidden="1" xr:uid="{0E701895-6242-4EB2-ABF8-CB5CB7891A34}"/>
    <cellStyle name="40 % - Akzent2" xfId="2700" hidden="1" xr:uid="{7215B800-42F9-4DAC-9A84-698774CE012D}"/>
    <cellStyle name="40 % - Akzent2" xfId="3306" hidden="1" xr:uid="{8F5A96AA-03AC-4A84-B86A-E6E5A92350A0}"/>
    <cellStyle name="40 % - Akzent2" xfId="2728" hidden="1" xr:uid="{6A2BCA60-3146-45AD-BA74-487877CF3B69}"/>
    <cellStyle name="40 % - Akzent2" xfId="3475" hidden="1" xr:uid="{405AFFA3-1BE9-42C0-9E68-F9DEAB4FCD08}"/>
    <cellStyle name="40 % - Akzent2" xfId="3493" hidden="1" xr:uid="{F8B266C9-E33B-4C47-8B01-FCD4A758FD32}"/>
    <cellStyle name="40 % - Akzent2" xfId="3653" hidden="1" xr:uid="{7BC7A14B-DA02-4B72-A73B-ACD61B28CC45}"/>
    <cellStyle name="40 % - Akzent2" xfId="3713" hidden="1" xr:uid="{97AC8D2D-1B95-45EA-8375-00E2C6E5FCC5}"/>
    <cellStyle name="40 % - Akzent2" xfId="3771" hidden="1" xr:uid="{A352F07B-2567-4DBB-B92B-3C746990EEAE}"/>
    <cellStyle name="40 % - Akzent2" xfId="3691" hidden="1" xr:uid="{A2A94F90-EDEC-49FF-827B-32CD12C72034}"/>
    <cellStyle name="40 % - Akzent2" xfId="3746" hidden="1" xr:uid="{E3F6C539-5497-46AE-B8B3-F01E43E61765}"/>
    <cellStyle name="40 % - Akzent2" xfId="3697" hidden="1" xr:uid="{6DFAF398-8602-4C55-BF27-763E6DB2AB26}"/>
    <cellStyle name="40 % - Akzent2" xfId="3799" hidden="1" xr:uid="{EBD9CCEE-1525-410D-9739-FCDE8B73D033}"/>
    <cellStyle name="40 % - Akzent2" xfId="3817" hidden="1" xr:uid="{4C964011-F89F-468F-845D-B5B1AA393A45}"/>
    <cellStyle name="40 % - Akzent2" xfId="3977" hidden="1" xr:uid="{8C9D1DDF-30BC-4117-91E5-00DB66CEABFB}"/>
    <cellStyle name="40 % - Akzent2" xfId="4037" hidden="1" xr:uid="{2DB66229-A4B7-41A2-AE2C-AEB771ADAAB1}"/>
    <cellStyle name="40 % - Akzent2" xfId="4095" hidden="1" xr:uid="{9B55883A-E56A-4E34-A071-264E591FF4C9}"/>
    <cellStyle name="40 % - Akzent2" xfId="4015" hidden="1" xr:uid="{5F8A9958-6BBF-41CF-A37B-7989F601AD1C}"/>
    <cellStyle name="40 % - Akzent2" xfId="4070" hidden="1" xr:uid="{60049E38-5713-467B-8395-CCF1406D781B}"/>
    <cellStyle name="40 % - Akzent2" xfId="4021" hidden="1" xr:uid="{37F02B01-90F4-4E96-846D-ED5314B7C488}"/>
    <cellStyle name="40 % - Akzent2" xfId="4123" hidden="1" xr:uid="{FB222326-7852-4144-AD9E-8F8AF6A59A17}"/>
    <cellStyle name="40 % - Akzent2 2" xfId="416" xr:uid="{9492197F-3E9B-4BAD-B44F-B629C4B980AF}"/>
    <cellStyle name="40 % - Akzent2 3" xfId="285" xr:uid="{7C18A41F-DBCB-4C74-A3BB-BD25789AA14B}"/>
    <cellStyle name="40 % - Akzent3" xfId="90" hidden="1" xr:uid="{AC6A67E2-C4B0-4D20-A570-C324B9BEB9BF}"/>
    <cellStyle name="40 % - Akzent3" xfId="959" hidden="1" xr:uid="{23705EF2-38F6-4C53-80A9-4D7EBB7B80D0}"/>
    <cellStyle name="40 % - Akzent3" xfId="1262" hidden="1" xr:uid="{3B2DAACF-2CCF-4D0E-92D1-DFA77A5F31AC}"/>
    <cellStyle name="40 % - Akzent3" xfId="1852" hidden="1" xr:uid="{17126B5D-DC9F-4E4C-AF36-22B878EC75A6}"/>
    <cellStyle name="40 % - Akzent3" xfId="1787" hidden="1" xr:uid="{0BF5F4B9-6454-4886-927F-F630FD56872C}"/>
    <cellStyle name="40 % - Akzent3" xfId="1714" hidden="1" xr:uid="{FCD89CA1-4245-46AD-8BD8-0BBDEB590728}"/>
    <cellStyle name="40 % - Akzent3" xfId="1917" hidden="1" xr:uid="{8DE3DAF8-E627-453F-8FE3-7FA49B07915D}"/>
    <cellStyle name="40 % - Akzent3" xfId="2302" hidden="1" xr:uid="{2D966028-9375-43A0-B32B-EFDE66FC4915}"/>
    <cellStyle name="40 % - Akzent3" xfId="2343" hidden="1" xr:uid="{9FB84C46-237C-417D-8EE5-13622E36041D}"/>
    <cellStyle name="40 % - Akzent3" xfId="2538" hidden="1" xr:uid="{4C9346EC-BC8C-46B4-B508-F8C304EEF352}"/>
    <cellStyle name="40 % - Akzent3" xfId="2827" hidden="1" xr:uid="{A61B57A3-5C6D-4EDD-AA58-EEC646A4987A}"/>
    <cellStyle name="40 % - Akzent3" xfId="3398" hidden="1" xr:uid="{303601FC-23E1-4160-8256-7ED78133A5FD}"/>
    <cellStyle name="40 % - Akzent3" xfId="3341" hidden="1" xr:uid="{D10092AF-F2AB-4488-A1B7-0D8A88212DB6}"/>
    <cellStyle name="40 % - Akzent3" xfId="3275" hidden="1" xr:uid="{0E9CDD05-F0C0-4B5B-8509-6BBAE940F7A9}"/>
    <cellStyle name="40 % - Akzent3" xfId="3459" hidden="1" xr:uid="{A48B7114-96A7-47D0-966E-2B81D25D06CF}"/>
    <cellStyle name="40 % - Akzent3" xfId="3473" hidden="1" xr:uid="{F64E1C71-A540-4ED0-8D72-9638F8E70371}"/>
    <cellStyle name="40 % - Akzent3" xfId="3496" hidden="1" xr:uid="{35D2B674-361E-4063-8B41-0235866710AC}"/>
    <cellStyle name="40 % - Akzent3" xfId="3656" hidden="1" xr:uid="{5D84F1EE-99B4-4A83-B10B-E7F8ACD3D4A9}"/>
    <cellStyle name="40 % - Akzent3" xfId="3721" hidden="1" xr:uid="{708FAAD0-5DCF-45F6-9951-86CACE2EF8F0}"/>
    <cellStyle name="40 % - Akzent3" xfId="3768" hidden="1" xr:uid="{0E6D877A-64C8-4532-9D01-7CA62842CA47}"/>
    <cellStyle name="40 % - Akzent3" xfId="3756" hidden="1" xr:uid="{61025FF9-8E7B-4482-A402-476A87FC2420}"/>
    <cellStyle name="40 % - Akzent3" xfId="3738" hidden="1" xr:uid="{88486004-22B5-4758-A7E1-2008BD7B9098}"/>
    <cellStyle name="40 % - Akzent3" xfId="3783" hidden="1" xr:uid="{80AEE73B-9F18-42C9-A963-AD861452A872}"/>
    <cellStyle name="40 % - Akzent3" xfId="3797" hidden="1" xr:uid="{F39D376F-AFBC-4AA5-8D82-D910C071A23C}"/>
    <cellStyle name="40 % - Akzent3" xfId="3820" hidden="1" xr:uid="{1738E10F-BBAB-4FA9-A3B5-B85CA6091598}"/>
    <cellStyle name="40 % - Akzent3" xfId="3980" hidden="1" xr:uid="{19BCE690-D90A-437B-9923-9FF87F2B8C1B}"/>
    <cellStyle name="40 % - Akzent3" xfId="4045" hidden="1" xr:uid="{C693CA59-1CC5-4BE1-9477-F89940F4D6D4}"/>
    <cellStyle name="40 % - Akzent3" xfId="4092" hidden="1" xr:uid="{E6B04469-77CD-4A19-B294-89CF16FF9C27}"/>
    <cellStyle name="40 % - Akzent3" xfId="4080" hidden="1" xr:uid="{9AF23B1E-D419-4049-BBB5-828A1A3AC6C8}"/>
    <cellStyle name="40 % - Akzent3" xfId="4062" hidden="1" xr:uid="{430328D0-F15E-49AD-A2BA-14436B6FFC30}"/>
    <cellStyle name="40 % - Akzent3" xfId="4107" hidden="1" xr:uid="{99D6AABB-2844-48C6-A847-E65E7C923DFB}"/>
    <cellStyle name="40 % - Akzent3" xfId="4121" hidden="1" xr:uid="{264797BA-97D9-4D3B-9A56-8D3B0381FAB3}"/>
    <cellStyle name="40 % - Akzent3 2" xfId="417" xr:uid="{1B448503-2A17-4AA2-89EE-41EE6419446D}"/>
    <cellStyle name="40 % - Akzent3 3" xfId="286" xr:uid="{735C9F4B-9C5E-4096-B5A8-AB645529C9B9}"/>
    <cellStyle name="40 % - Akzent4" xfId="94" hidden="1" xr:uid="{B6641DEA-45D1-47A9-B4FB-4A7DF508209F}"/>
    <cellStyle name="40 % - Akzent4" xfId="963" hidden="1" xr:uid="{7AB905FE-BE45-4A68-BEA0-A417E6F3A4E2}"/>
    <cellStyle name="40 % - Akzent4" xfId="1258" hidden="1" xr:uid="{61690DD1-C988-420F-9446-6659E0D9DAF9}"/>
    <cellStyle name="40 % - Akzent4" xfId="1833" hidden="1" xr:uid="{3A2A05CB-6F1F-466B-9AFB-205BECF6377B}"/>
    <cellStyle name="40 % - Akzent4" xfId="1873" hidden="1" xr:uid="{FE0ACAC6-A1D4-4A59-8F6B-EA4C207B60C9}"/>
    <cellStyle name="40 % - Akzent4" xfId="1020" hidden="1" xr:uid="{7756AE6A-77F0-4C1D-AAA1-92B77EBD1B7B}"/>
    <cellStyle name="40 % - Akzent4" xfId="1733" hidden="1" xr:uid="{890E460D-B3A4-4CBB-B526-FD8BC3606DA0}"/>
    <cellStyle name="40 % - Akzent4" xfId="2300" hidden="1" xr:uid="{9E58C247-8CE5-4507-867C-75A400293A2C}"/>
    <cellStyle name="40 % - Akzent4" xfId="2347" hidden="1" xr:uid="{3CFABBC4-1248-4BFD-9825-186BAF763296}"/>
    <cellStyle name="40 % - Akzent4" xfId="2542" hidden="1" xr:uid="{C4DE3AAF-B708-40E7-B8A2-B5F6A72B5423}"/>
    <cellStyle name="40 % - Akzent4" xfId="2823" hidden="1" xr:uid="{7C7FAD51-9DC3-4076-8BFD-0C39087EBB1E}"/>
    <cellStyle name="40 % - Akzent4" xfId="3383" hidden="1" xr:uid="{11A20074-BBB7-4BE5-80BD-2C230A42554E}"/>
    <cellStyle name="40 % - Akzent4" xfId="3418" hidden="1" xr:uid="{59314881-214B-4B7D-860A-D717D4EAE56F}"/>
    <cellStyle name="40 % - Akzent4" xfId="2592" hidden="1" xr:uid="{2D3EA7FE-C024-4F92-A982-CBC17A3BE415}"/>
    <cellStyle name="40 % - Akzent4" xfId="3293" hidden="1" xr:uid="{D501B5EA-AA7B-4A61-8519-EDA8BE7636C8}"/>
    <cellStyle name="40 % - Akzent4" xfId="3471" hidden="1" xr:uid="{9324DA2F-457A-4C4D-9219-E8AB6B82F323}"/>
    <cellStyle name="40 % - Akzent4" xfId="3499" hidden="1" xr:uid="{E4147E7B-EC43-4015-8ABE-709E7A3C3ED0}"/>
    <cellStyle name="40 % - Akzent4" xfId="3659" hidden="1" xr:uid="{C2B5CE3D-6CA2-4F10-8EBA-A3BE0321AFF8}"/>
    <cellStyle name="40 % - Akzent4" xfId="3717" hidden="1" xr:uid="{61CB8801-E2B1-4D87-82C9-89C1FCC1B8DC}"/>
    <cellStyle name="40 % - Akzent4" xfId="3764" hidden="1" xr:uid="{6E5E3100-B0BF-4D57-BCA0-23A192AB44DD}"/>
    <cellStyle name="40 % - Akzent4" xfId="3776" hidden="1" xr:uid="{BCCD905D-843F-411E-BA65-F09F259D2C9A}"/>
    <cellStyle name="40 % - Akzent4" xfId="3674" hidden="1" xr:uid="{8A6557D4-0641-40D4-8D15-DB94392E8F42}"/>
    <cellStyle name="40 % - Akzent4" xfId="3743" hidden="1" xr:uid="{C6A1F3EC-765A-42F2-8032-F1F8EFEB3887}"/>
    <cellStyle name="40 % - Akzent4" xfId="3795" hidden="1" xr:uid="{4CD76818-0BB0-4142-9889-9DFFA0D057FA}"/>
    <cellStyle name="40 % - Akzent4" xfId="3823" hidden="1" xr:uid="{4B7A8567-C9BB-4530-9B14-F40CE5F55694}"/>
    <cellStyle name="40 % - Akzent4" xfId="3983" hidden="1" xr:uid="{566153BC-F8AA-4495-8A33-D15E7645B32F}"/>
    <cellStyle name="40 % - Akzent4" xfId="4041" hidden="1" xr:uid="{3258BE78-3948-4694-923D-2E45A36A4CB4}"/>
    <cellStyle name="40 % - Akzent4" xfId="4088" hidden="1" xr:uid="{242EF121-2831-4F8A-B289-F29D2C7C6971}"/>
    <cellStyle name="40 % - Akzent4" xfId="4100" hidden="1" xr:uid="{9A91E61D-7F6B-45B0-A7A6-F581A0B53F13}"/>
    <cellStyle name="40 % - Akzent4" xfId="3998" hidden="1" xr:uid="{B2839E0B-C6C8-40B3-B8AF-6CD6F35EC935}"/>
    <cellStyle name="40 % - Akzent4" xfId="4067" hidden="1" xr:uid="{0F75BE4C-7F66-4D3C-8D8E-20A2E6118CEB}"/>
    <cellStyle name="40 % - Akzent4" xfId="4119" hidden="1" xr:uid="{B3B1C793-31FA-40A8-9801-8FDC831C028F}"/>
    <cellStyle name="40 % - Akzent4 2" xfId="418" xr:uid="{11292B87-E189-43FE-9363-B773AD511ABB}"/>
    <cellStyle name="40 % - Akzent4 3" xfId="287" xr:uid="{8DD8EB26-54AD-4178-8D99-992ED6307376}"/>
    <cellStyle name="40 % - Akzent5" xfId="98" hidden="1" xr:uid="{54FBFEBB-0E49-47F9-BB4B-5F52ED6D8CB2}"/>
    <cellStyle name="40 % - Akzent5" xfId="967" hidden="1" xr:uid="{DA1A705C-E876-4CD4-99E8-7E8903559F4E}"/>
    <cellStyle name="40 % - Akzent5" xfId="1260" hidden="1" xr:uid="{95984BEE-0655-4DA6-BFFF-EA42B4C1753E}"/>
    <cellStyle name="40 % - Akzent5" xfId="1777" hidden="1" xr:uid="{4999A878-E3EA-4F64-BD61-2C1F28A848C0}"/>
    <cellStyle name="40 % - Akzent5" xfId="986" hidden="1" xr:uid="{DCCB8BF3-35DE-4B94-8381-099656FA5101}"/>
    <cellStyle name="40 % - Akzent5" xfId="1878" hidden="1" xr:uid="{23BA2B41-686D-4CB2-BA14-BAC372754B8E}"/>
    <cellStyle name="40 % - Akzent5" xfId="80" hidden="1" xr:uid="{6C080CEA-C922-4357-9882-3430BB9F6CED}"/>
    <cellStyle name="40 % - Akzent5" xfId="2297" hidden="1" xr:uid="{C2784FA9-C448-4469-9A40-21075259B837}"/>
    <cellStyle name="40 % - Akzent5" xfId="2351" hidden="1" xr:uid="{C59EAA9B-1381-4563-B2CD-8583BC61402D}"/>
    <cellStyle name="40 % - Akzent5" xfId="2546" hidden="1" xr:uid="{01F78116-5EAC-49CB-B429-093450C74670}"/>
    <cellStyle name="40 % - Akzent5" xfId="2825" hidden="1" xr:uid="{DC2B97CF-DAA1-4E61-80B3-EB59736196A3}"/>
    <cellStyle name="40 % - Akzent5" xfId="3333" hidden="1" xr:uid="{C5760EC7-F947-46AC-8766-8B48380F2D31}"/>
    <cellStyle name="40 % - Akzent5" xfId="2561" hidden="1" xr:uid="{FE48604D-8E3A-4947-A884-92A6660FFC51}"/>
    <cellStyle name="40 % - Akzent5" xfId="3422" hidden="1" xr:uid="{D6886ED3-DF7D-4EFB-9C7D-B8E4979FBEDD}"/>
    <cellStyle name="40 % - Akzent5" xfId="2334" hidden="1" xr:uid="{DB6964A6-7D3C-4BC7-A0A0-C96963B48487}"/>
    <cellStyle name="40 % - Akzent5" xfId="3468" hidden="1" xr:uid="{3D7F282B-351E-474C-993A-AFC008AA2378}"/>
    <cellStyle name="40 % - Akzent5" xfId="3502" hidden="1" xr:uid="{DB37E853-3B91-476B-8562-EE646E09CE22}"/>
    <cellStyle name="40 % - Akzent5" xfId="3662" hidden="1" xr:uid="{591E07E0-1B9C-4873-8FCF-85104FF30975}"/>
    <cellStyle name="40 % - Akzent5" xfId="3719" hidden="1" xr:uid="{CBEC4AE0-061A-42C7-800D-4CC31CB3A642}"/>
    <cellStyle name="40 % - Akzent5" xfId="3754" hidden="1" xr:uid="{FF2CB764-7855-4DCC-BD7E-70445059A78B}"/>
    <cellStyle name="40 % - Akzent5" xfId="3670" hidden="1" xr:uid="{0F9C7A4F-2E72-499A-BC15-B919AB11946C}"/>
    <cellStyle name="40 % - Akzent5" xfId="3778" hidden="1" xr:uid="{A69A01EB-019F-4236-8CDF-8251BD552EBB}"/>
    <cellStyle name="40 % - Akzent5" xfId="3488" hidden="1" xr:uid="{5101868C-5C1A-4E64-96F6-3B545A4E172D}"/>
    <cellStyle name="40 % - Akzent5" xfId="3792" hidden="1" xr:uid="{0EC1BCF3-5B89-492E-BFD4-53B1F64A31BC}"/>
    <cellStyle name="40 % - Akzent5" xfId="3826" hidden="1" xr:uid="{05D633DF-1182-434F-B109-01CC031727EC}"/>
    <cellStyle name="40 % - Akzent5" xfId="3986" hidden="1" xr:uid="{D12D2DC9-E87C-417F-88EF-5D5834B23CED}"/>
    <cellStyle name="40 % - Akzent5" xfId="4043" hidden="1" xr:uid="{CD96AD2A-1B09-46E2-B911-58DD59FEDEA2}"/>
    <cellStyle name="40 % - Akzent5" xfId="4078" hidden="1" xr:uid="{F780D77C-E9E7-4710-B25C-2EB45DE29157}"/>
    <cellStyle name="40 % - Akzent5" xfId="3994" hidden="1" xr:uid="{40FF2849-6B60-4957-882F-596D10938EC0}"/>
    <cellStyle name="40 % - Akzent5" xfId="4102" hidden="1" xr:uid="{77CE89FD-9861-46FF-A433-71C66B7F4B7B}"/>
    <cellStyle name="40 % - Akzent5" xfId="3812" hidden="1" xr:uid="{640797DC-0F3E-479D-95F8-679A5E63D63D}"/>
    <cellStyle name="40 % - Akzent5" xfId="4116" hidden="1" xr:uid="{7AFED660-058A-49C9-B6CE-D487345054DB}"/>
    <cellStyle name="40 % - Akzent5 2" xfId="419" xr:uid="{C2303C07-8BC8-49EE-98E3-B48C68298352}"/>
    <cellStyle name="40 % - Akzent5 3" xfId="288" xr:uid="{346AE853-51EE-4702-A2DF-BED3775E5180}"/>
    <cellStyle name="40 % - Akzent6" xfId="102" hidden="1" xr:uid="{D09A391F-5083-4A9F-83C6-41DBBFFB0D65}"/>
    <cellStyle name="40 % - Akzent6" xfId="970" hidden="1" xr:uid="{19A02FFF-38CA-4A6E-983A-7808C9954DC3}"/>
    <cellStyle name="40 % - Akzent6" xfId="1253" hidden="1" xr:uid="{E28575F9-96FE-486E-85E8-8B94C162BD46}"/>
    <cellStyle name="40 % - Akzent6" xfId="1721" hidden="1" xr:uid="{F35CF87F-8521-4E64-B061-39A063CBD8AD}"/>
    <cellStyle name="40 % - Akzent6" xfId="1707" hidden="1" xr:uid="{0886A633-BFE0-4079-9F5A-75BCA0F21CD4}"/>
    <cellStyle name="40 % - Akzent6" xfId="1822" hidden="1" xr:uid="{55BCE064-5763-40C4-9060-77E18E5A8EA3}"/>
    <cellStyle name="40 % - Akzent6" xfId="1837" hidden="1" xr:uid="{73F2D407-0254-495E-B132-55A664112A62}"/>
    <cellStyle name="40 % - Akzent6" xfId="2293" hidden="1" xr:uid="{2C3F66FF-666D-400E-80B8-44FB8B96F9EF}"/>
    <cellStyle name="40 % - Akzent6" xfId="2355" hidden="1" xr:uid="{7B325102-FBF5-401E-A2FB-F9F9A83C9390}"/>
    <cellStyle name="40 % - Akzent6" xfId="2549" hidden="1" xr:uid="{6DF62FFB-B96F-4092-BDB4-69D55087E172}"/>
    <cellStyle name="40 % - Akzent6" xfId="2819" hidden="1" xr:uid="{70345D12-315D-45A7-A08E-B50FC2D72BE4}"/>
    <cellStyle name="40 % - Akzent6" xfId="3281" hidden="1" xr:uid="{E50F92E9-6189-401C-AEA0-C39C23E713A0}"/>
    <cellStyle name="40 % - Akzent6" xfId="3268" hidden="1" xr:uid="{0CF0ADA8-79A6-47C4-B9B0-0C4B55CE8B9D}"/>
    <cellStyle name="40 % - Akzent6" xfId="3372" hidden="1" xr:uid="{CE69E3B0-A5F7-4171-AB33-FCEA8DADF668}"/>
    <cellStyle name="40 % - Akzent6" xfId="3387" hidden="1" xr:uid="{FD9FD822-7344-458D-826B-8E7F953E0822}"/>
    <cellStyle name="40 % - Akzent6" xfId="3464" hidden="1" xr:uid="{1425F4DA-42DC-449B-8366-6087460E2D43}"/>
    <cellStyle name="40 % - Akzent6" xfId="3505" hidden="1" xr:uid="{3AA70F0D-4BF4-48A3-9C63-7C0DA5BE0A9E}"/>
    <cellStyle name="40 % - Akzent6" xfId="3665" hidden="1" xr:uid="{FBA74DB1-A35D-4C51-BDD4-6B75DEC100F8}"/>
    <cellStyle name="40 % - Akzent6" xfId="3714" hidden="1" xr:uid="{9761BB41-CCF1-4AD7-B573-5E1788377129}"/>
    <cellStyle name="40 % - Akzent6" xfId="3739" hidden="1" xr:uid="{732B39DB-1140-4141-AD34-1ED4F0D306DE}"/>
    <cellStyle name="40 % - Akzent6" xfId="3736" hidden="1" xr:uid="{965C62FD-6572-45C7-AA6C-244D232B2A5E}"/>
    <cellStyle name="40 % - Akzent6" xfId="3761" hidden="1" xr:uid="{D6D20EA3-C196-43A3-93EA-ED556FF71D86}"/>
    <cellStyle name="40 % - Akzent6" xfId="3765" hidden="1" xr:uid="{95E23C3D-1E50-478B-9002-5F16FEBBB061}"/>
    <cellStyle name="40 % - Akzent6" xfId="3788" hidden="1" xr:uid="{817CEAFE-87B6-49EA-ADC5-FB0FFAB3EDD7}"/>
    <cellStyle name="40 % - Akzent6" xfId="3829" hidden="1" xr:uid="{45FC3785-56FA-478C-9C49-59B34CA1A10F}"/>
    <cellStyle name="40 % - Akzent6" xfId="3989" hidden="1" xr:uid="{7BC5F999-4A75-4644-BE91-76EA7F34E56D}"/>
    <cellStyle name="40 % - Akzent6" xfId="4038" hidden="1" xr:uid="{917A00F1-BD6B-4F67-B215-E37BD46AD93F}"/>
    <cellStyle name="40 % - Akzent6" xfId="4063" hidden="1" xr:uid="{454B6DCD-BBA4-418D-80C4-99D6C3EAA562}"/>
    <cellStyle name="40 % - Akzent6" xfId="4060" hidden="1" xr:uid="{198C476F-EE3B-4220-92EB-085F81F35E37}"/>
    <cellStyle name="40 % - Akzent6" xfId="4085" hidden="1" xr:uid="{D9A9C632-CC4D-4326-A798-507C7CC0230D}"/>
    <cellStyle name="40 % - Akzent6" xfId="4089" hidden="1" xr:uid="{46CB6E9E-3DE4-41CA-BD30-9880950F1F43}"/>
    <cellStyle name="40 % - Akzent6" xfId="4112" hidden="1" xr:uid="{2ACD69CA-C16C-458E-BF53-B5D08DFC7C8B}"/>
    <cellStyle name="40 % - Akzent6 2" xfId="420" xr:uid="{8A702158-8C05-4F3D-A676-C03D032D4F62}"/>
    <cellStyle name="40 % - Akzent6 3" xfId="289" xr:uid="{80A35A87-369C-4458-92FF-85427A6C445A}"/>
    <cellStyle name="40% - Accent1 2" xfId="124" xr:uid="{3CCA5CB5-2E1F-4212-A31C-98A5985C4C41}"/>
    <cellStyle name="40% - Accent1 3" xfId="241" xr:uid="{8EC1AE10-BD61-4098-AF47-21EE2ACA3DCA}"/>
    <cellStyle name="40% - Accent2 2" xfId="125" xr:uid="{46AF7C6A-E4F7-4650-945C-BEF15D4E3633}"/>
    <cellStyle name="40% - Accent2 3" xfId="242" xr:uid="{2A55C77C-233A-4F28-B030-5BD55FC5A1B2}"/>
    <cellStyle name="40% - Accent3 2" xfId="126" xr:uid="{31BEC172-80A8-4C0A-8EB6-D619BF72A1A3}"/>
    <cellStyle name="40% - Accent3 3" xfId="243" xr:uid="{7B6BF107-1CE8-4A09-8AAD-4A64F8BBF4C6}"/>
    <cellStyle name="40% - Accent4 2" xfId="127" xr:uid="{2DB9318B-E66B-44CC-B3A1-5E7FA8DC753F}"/>
    <cellStyle name="40% - Accent4 3" xfId="244" xr:uid="{8ADFC857-DD19-48A7-925C-3AD4F9273499}"/>
    <cellStyle name="40% - Accent5 2" xfId="128" xr:uid="{FBF1B7D9-6F54-42BB-AB03-5E15E55F6C75}"/>
    <cellStyle name="40% - Accent5 3" xfId="245" xr:uid="{85D1F851-B2F7-4630-B82F-966161F9339F}"/>
    <cellStyle name="40% - Accent6 2" xfId="129" xr:uid="{45D09B62-E738-4D33-AA43-8C8DE0D22322}"/>
    <cellStyle name="40% - Accent6 3" xfId="246" xr:uid="{149FD4F5-A7BF-4A4F-B230-D958CC1F10FA}"/>
    <cellStyle name="5x indented GHG Textfiels" xfId="11" xr:uid="{00000000-0005-0000-0000-000001000000}"/>
    <cellStyle name="5x indented GHG Textfiels 2" xfId="130" xr:uid="{A9565511-603A-4A47-92FE-D9114955B573}"/>
    <cellStyle name="5x indented GHG Textfiels 2 2" xfId="131" xr:uid="{49EB45FB-CBA7-4DBF-AA0C-E661F659BAAB}"/>
    <cellStyle name="5x indented GHG Textfiels 3" xfId="132" xr:uid="{0A92C0F9-D20C-430C-B288-CD8E64BE0F15}"/>
    <cellStyle name="5x indented GHG Textfiels 3 2" xfId="437" xr:uid="{35323B67-1934-443E-B1A8-8BAA0468C559}"/>
    <cellStyle name="5x indented GHG Textfiels 3 3" xfId="385" xr:uid="{58062272-830D-4363-815D-8B7786C72EE7}"/>
    <cellStyle name="5x indented GHG Textfiels 3 3 2" xfId="672" xr:uid="{45F8948B-EC87-4FA5-B92F-715A8DE4B311}"/>
    <cellStyle name="5x indented GHG Textfiels 3 3 2 2" xfId="887" xr:uid="{070B5D6E-A86F-46E7-877C-0E395055E038}"/>
    <cellStyle name="5x indented GHG Textfiels 3 3 2 2 2" xfId="1600" xr:uid="{DC2A6872-76CB-4B79-B896-E9AA82B7FEF5}"/>
    <cellStyle name="5x indented GHG Textfiels 3 3 2 2 2 2" xfId="3165" xr:uid="{C8D688F2-0886-4C5A-9169-AD64F1DA265C}"/>
    <cellStyle name="5x indented GHG Textfiels 3 3 2 2 3" xfId="987" xr:uid="{4CF491A6-D6AC-46ED-AD79-2F5E762D5E70}"/>
    <cellStyle name="5x indented GHG Textfiels 3 3 2 2 3 2" xfId="2562" xr:uid="{43414AF2-22A8-4436-9EC2-6E2D5ABEBE74}"/>
    <cellStyle name="5x indented GHG Textfiels 3 3 2 2 4" xfId="2250" xr:uid="{2EBCEE3B-241B-4ACB-987F-C340DF3AD7B5}"/>
    <cellStyle name="5x indented GHG Textfiels 3 3 2 3" xfId="1392" xr:uid="{5470255A-8590-4D89-B5AF-44A129757709}"/>
    <cellStyle name="5x indented GHG Textfiels 3 3 2 3 2" xfId="2957" xr:uid="{BE9A9593-EFA1-47E8-8523-94DDDB4CE90D}"/>
    <cellStyle name="5x indented GHG Textfiels 3 3 2 4" xfId="985" xr:uid="{265FDB89-50CE-4742-8EF0-92AD805A510D}"/>
    <cellStyle name="5x indented GHG Textfiels 3 3 2 4 2" xfId="2560" xr:uid="{ECAE7AE6-CB2E-4360-9025-116F104DB8C6}"/>
    <cellStyle name="5x indented GHG Textfiels 3 3 2 5" xfId="2044" xr:uid="{5ED558D1-BA94-4990-BF99-77EAB07D685E}"/>
    <cellStyle name="5x indented GHG Textfiels 3 3 3" xfId="619" xr:uid="{859429FA-F71E-4DB8-A5D6-3769E4F132E6}"/>
    <cellStyle name="5x indented GHG Textfiels 3 3 3 2" xfId="834" xr:uid="{CDF3B681-ED4D-46A5-A0FB-D681DE15CF6A}"/>
    <cellStyle name="5x indented GHG Textfiels 3 3 3 2 2" xfId="1547" xr:uid="{109AEAA1-08D6-4C90-9914-31D81A4C24D7}"/>
    <cellStyle name="5x indented GHG Textfiels 3 3 3 2 2 2" xfId="3112" xr:uid="{876E0445-53D6-4543-B3DA-E3A0E08556BB}"/>
    <cellStyle name="5x indented GHG Textfiels 3 3 3 2 3" xfId="1185" xr:uid="{D594B288-AE01-4B97-AC27-35B64E1868B4}"/>
    <cellStyle name="5x indented GHG Textfiels 3 3 3 2 3 2" xfId="2754" xr:uid="{C4651FEC-CE37-4632-8BF9-3852EE898405}"/>
    <cellStyle name="5x indented GHG Textfiels 3 3 3 2 4" xfId="2197" xr:uid="{2BE1B55F-9170-4AF2-8D79-C047F39B5505}"/>
    <cellStyle name="5x indented GHG Textfiels 3 3 3 3" xfId="1339" xr:uid="{BFF9589D-49E3-4DF8-8CBA-D4F0FB7A15C8}"/>
    <cellStyle name="5x indented GHG Textfiels 3 3 3 3 2" xfId="2904" xr:uid="{B0E2EF33-5CBD-4E50-90E0-D80EADC4FAEF}"/>
    <cellStyle name="5x indented GHG Textfiels 3 3 3 4" xfId="973" xr:uid="{82E48B8A-82CD-461D-85F9-5E46F300CFDE}"/>
    <cellStyle name="5x indented GHG Textfiels 3 3 3 4 2" xfId="2551" xr:uid="{85CD6523-D9C5-4BB0-BDAD-D59C131D7DBC}"/>
    <cellStyle name="5x indented GHG Textfiels 3 3 3 5" xfId="1991" xr:uid="{83B04C08-886D-47B4-AC64-FC58332F5AE4}"/>
    <cellStyle name="5x indented GHG Textfiels 3 3 4" xfId="703" xr:uid="{8FCF581E-761D-46BD-A967-A78A8CF1FCE5}"/>
    <cellStyle name="5x indented GHG Textfiels 3 3 4 2" xfId="918" xr:uid="{4322D885-B266-46B1-BCBE-082B57451BEA}"/>
    <cellStyle name="5x indented GHG Textfiels 3 3 4 2 2" xfId="1631" xr:uid="{02EF4630-06B1-4A1B-860A-227730BBF180}"/>
    <cellStyle name="5x indented GHG Textfiels 3 3 4 2 2 2" xfId="3196" xr:uid="{6AE877B3-FB5D-49A6-B70C-E845E1CE446B}"/>
    <cellStyle name="5x indented GHG Textfiels 3 3 4 2 3" xfId="1903" xr:uid="{35F8E711-4F70-4486-9D03-12382FA74C97}"/>
    <cellStyle name="5x indented GHG Textfiels 3 3 4 2 3 2" xfId="3446" xr:uid="{A2126F7B-97F6-432D-9548-E4AB6C564089}"/>
    <cellStyle name="5x indented GHG Textfiels 3 3 4 2 4" xfId="2281" xr:uid="{323A8E37-5AD5-4C66-896A-8A590E00E8AD}"/>
    <cellStyle name="5x indented GHG Textfiels 3 3 4 3" xfId="1423" xr:uid="{79456AAD-FBAD-4D8A-A0AC-BE8544487FCA}"/>
    <cellStyle name="5x indented GHG Textfiels 3 3 4 3 2" xfId="2988" xr:uid="{1D64F8A3-3CB6-4D23-A7AC-A636BFBF53B2}"/>
    <cellStyle name="5x indented GHG Textfiels 3 3 4 4" xfId="1038" xr:uid="{4E23FCDF-CC18-41E0-BFBA-4D56AED82B94}"/>
    <cellStyle name="5x indented GHG Textfiels 3 3 4 4 2" xfId="2610" xr:uid="{14CD059C-BF62-436F-8732-C73D5E8FFB3F}"/>
    <cellStyle name="5x indented GHG Textfiels 3 3 4 5" xfId="2075" xr:uid="{674684F6-6F04-4E12-A765-8FF4E9474637}"/>
    <cellStyle name="5x indented GHG Textfiels 3 3 5" xfId="740" xr:uid="{C2CE3CE9-C51B-40F5-8D3C-068942351D4F}"/>
    <cellStyle name="5x indented GHG Textfiels 3 3 6" xfId="1166" xr:uid="{6843BF24-C817-437F-A097-C485FE1D8C64}"/>
    <cellStyle name="5x indented GHG Textfiels 3 3 6 2" xfId="2735" xr:uid="{FC2F1FBB-F478-43C7-B90F-9CB7BB1B692A}"/>
    <cellStyle name="5x indented GHG Textfiels 3 3 7" xfId="947" xr:uid="{9E7ED601-8FAB-4AA6-8E12-5292282FEBE2}"/>
    <cellStyle name="5x indented GHG Textfiels 3 3 7 2" xfId="2526" xr:uid="{BC9D96C9-87AA-41FA-90FF-C0ACE619EE90}"/>
    <cellStyle name="5x indented GHG Textfiels 3 3 8" xfId="982" xr:uid="{A42A23B7-EA20-4664-83E3-D515625F549C}"/>
    <cellStyle name="5x indented GHG Textfiels_Table 4(II)" xfId="227" xr:uid="{D7215F94-649B-4EFC-B629-37EF0E03199F}"/>
    <cellStyle name="60 % - Akzent1" xfId="83" hidden="1" xr:uid="{99BF9882-5D81-4D75-B0C7-573FF7CEC7C2}"/>
    <cellStyle name="60 % - Akzent1" xfId="954" hidden="1" xr:uid="{A19F86BB-97CF-4777-BAE0-84BE8FADDB8A}"/>
    <cellStyle name="60 % - Akzent1" xfId="1220" hidden="1" xr:uid="{9AE3818F-BB5D-467C-8872-AC1F450E5132}"/>
    <cellStyle name="60 % - Akzent1" xfId="1255" hidden="1" xr:uid="{CC11B3AB-D2BA-46D0-BA6B-5E48312DE8D8}"/>
    <cellStyle name="60 % - Akzent1" xfId="1742" hidden="1" xr:uid="{4E1F6139-6E3E-4E68-9737-ECEA1BAE34B8}"/>
    <cellStyle name="60 % - Akzent1" xfId="1785" hidden="1" xr:uid="{F5B1DCD1-39E6-44F0-B8F6-B8DCCEBE03F9}"/>
    <cellStyle name="60 % - Akzent1" xfId="1683" hidden="1" xr:uid="{18A286CA-0132-484C-9060-8080DE726516}"/>
    <cellStyle name="60 % - Akzent1" xfId="1913" hidden="1" xr:uid="{4ABD0766-80C4-4DBF-97FA-0AD82FD779C0}"/>
    <cellStyle name="60 % - Akzent1" xfId="2337" hidden="1" xr:uid="{A914593C-A52D-4609-9BC5-84FEC8A26BC4}"/>
    <cellStyle name="60 % - Akzent1" xfId="2533" hidden="1" xr:uid="{FB151195-7DA4-436B-BB64-74F53A191B7E}"/>
    <cellStyle name="60 % - Akzent1" xfId="2788" hidden="1" xr:uid="{AC5F95F8-41BB-496F-9181-BB4D65D33FDD}"/>
    <cellStyle name="60 % - Akzent1" xfId="2821" hidden="1" xr:uid="{4E681542-7BFF-45DF-91D1-4B77AA36EFD1}"/>
    <cellStyle name="60 % - Akzent1" xfId="3301" hidden="1" xr:uid="{56497A59-0D28-481E-A227-43622E30714F}"/>
    <cellStyle name="60 % - Akzent1" xfId="3339" hidden="1" xr:uid="{8036BD06-1C83-4A23-A56C-B151DB24B156}"/>
    <cellStyle name="60 % - Akzent1" xfId="3245" hidden="1" xr:uid="{56AE28A5-980B-4FB9-BD98-E42A146427A3}"/>
    <cellStyle name="60 % - Akzent1" xfId="3455" hidden="1" xr:uid="{9F17F66B-6550-4947-9058-3737621AA6F6}"/>
    <cellStyle name="60 % - Akzent1" xfId="3491" hidden="1" xr:uid="{F603C92F-20AF-4815-9841-157EE36132AA}"/>
    <cellStyle name="60 % - Akzent1" xfId="3651" hidden="1" xr:uid="{2A0B28D9-27FA-43D2-A3B0-B8C45F2070B8}"/>
    <cellStyle name="60 % - Akzent1" xfId="3708" hidden="1" xr:uid="{751E27EA-F409-4AA1-85B7-28729C1BD24A}"/>
    <cellStyle name="60 % - Akzent1" xfId="3715" hidden="1" xr:uid="{AAC97534-95D3-4EB1-8535-902768D7E9F7}"/>
    <cellStyle name="60 % - Akzent1" xfId="3745" hidden="1" xr:uid="{44D999CB-3F8E-4BD7-BC7F-EA9D1D3B3FFC}"/>
    <cellStyle name="60 % - Akzent1" xfId="3755" hidden="1" xr:uid="{633D3A4F-E85D-4D0F-844A-C85A3AA094FB}"/>
    <cellStyle name="60 % - Akzent1" xfId="3730" hidden="1" xr:uid="{CB256E3E-DBA4-43DD-AB51-7F057BCF3A29}"/>
    <cellStyle name="60 % - Akzent1" xfId="3779" hidden="1" xr:uid="{531A2CE2-5C86-4AA6-852D-EFD0B25D8506}"/>
    <cellStyle name="60 % - Akzent1" xfId="3815" hidden="1" xr:uid="{60868A44-0E46-40FA-BB5D-BBD60E4C577A}"/>
    <cellStyle name="60 % - Akzent1" xfId="3975" hidden="1" xr:uid="{5952E060-CD52-4C8B-A443-B1A8769C5E42}"/>
    <cellStyle name="60 % - Akzent1" xfId="4032" hidden="1" xr:uid="{32767B12-A708-4E46-BAA7-C2AB260ECC34}"/>
    <cellStyle name="60 % - Akzent1" xfId="4039" hidden="1" xr:uid="{9F87D51E-86E2-4058-817A-268AA590C744}"/>
    <cellStyle name="60 % - Akzent1" xfId="4069" hidden="1" xr:uid="{414513EC-2418-4BE6-9D02-AEA4D6AC0A5C}"/>
    <cellStyle name="60 % - Akzent1" xfId="4079" hidden="1" xr:uid="{E57FDCB8-1E37-4A55-B0BC-0687603F4034}"/>
    <cellStyle name="60 % - Akzent1" xfId="4054" hidden="1" xr:uid="{E5910108-BD30-498D-A5A0-95DB4B72218D}"/>
    <cellStyle name="60 % - Akzent1" xfId="4103" hidden="1" xr:uid="{6F0A08C0-D5ED-4BCF-9FA3-02DA6B5A0727}"/>
    <cellStyle name="60 % - Akzent1 2" xfId="421" xr:uid="{B1E2BB89-9E77-4C5F-B685-1FEB766A0B1C}"/>
    <cellStyle name="60 % - Akzent1 3" xfId="290" xr:uid="{E0191329-CC10-412A-8D8B-C3FAC1D86D5C}"/>
    <cellStyle name="60 % - Akzent2" xfId="87" hidden="1" xr:uid="{65260D81-764B-452A-8F14-44C6F0CDED50}"/>
    <cellStyle name="60 % - Akzent2" xfId="957" hidden="1" xr:uid="{322A93B3-E264-4369-A755-20B5F4C5649A}"/>
    <cellStyle name="60 % - Akzent2" xfId="1164" hidden="1" xr:uid="{3BA3AA2E-9C5C-4418-8E80-3728DCE771C4}"/>
    <cellStyle name="60 % - Akzent2" xfId="1750" hidden="1" xr:uid="{8765AA77-92F1-4989-906C-FDFF83F536C8}"/>
    <cellStyle name="60 % - Akzent2" xfId="1726" hidden="1" xr:uid="{B533942E-3D34-469D-83DE-79558684CE53}"/>
    <cellStyle name="60 % - Akzent2" xfId="1236" hidden="1" xr:uid="{BE9F44D2-4D53-497D-B929-7BDC2337CBC6}"/>
    <cellStyle name="60 % - Akzent2" xfId="1082" hidden="1" xr:uid="{4D271AE7-0FF9-436A-84FD-DFCC9A289D2F}"/>
    <cellStyle name="60 % - Akzent2" xfId="2295" hidden="1" xr:uid="{D797C3CA-9591-4A61-A1EE-DA06B0489917}"/>
    <cellStyle name="60 % - Akzent2" xfId="2340" hidden="1" xr:uid="{ED9E6D1A-6DB8-4B8B-8EFC-D5934356F919}"/>
    <cellStyle name="60 % - Akzent2" xfId="2536" hidden="1" xr:uid="{F25DF12F-B08E-413D-85FD-FE58B108D2F4}"/>
    <cellStyle name="60 % - Akzent2" xfId="2733" hidden="1" xr:uid="{18062363-2480-431A-8B9E-6415160E2CB8}"/>
    <cellStyle name="60 % - Akzent2" xfId="3309" hidden="1" xr:uid="{EB10DE67-AFF3-4C72-9664-D3B55763FD45}"/>
    <cellStyle name="60 % - Akzent2" xfId="3286" hidden="1" xr:uid="{58E0BEE3-4BF2-4445-B7B1-79BE1136E203}"/>
    <cellStyle name="60 % - Akzent2" xfId="2803" hidden="1" xr:uid="{17A0A9C6-BFC2-4775-9AF9-BBBD09C0EFFB}"/>
    <cellStyle name="60 % - Akzent2" xfId="2651" hidden="1" xr:uid="{49666EB4-B4E2-46E4-A9D2-96EBF9A1C192}"/>
    <cellStyle name="60 % - Akzent2" xfId="3466" hidden="1" xr:uid="{2919B2B0-31B1-45A5-96C6-5B1E4B511DE7}"/>
    <cellStyle name="60 % - Akzent2" xfId="3494" hidden="1" xr:uid="{19ADA79E-D110-4B93-8A18-A126673EB966}"/>
    <cellStyle name="60 % - Akzent2" xfId="3654" hidden="1" xr:uid="{EDE2C079-DF7C-48EA-AA54-949287A9D5B9}"/>
    <cellStyle name="60 % - Akzent2" xfId="3700" hidden="1" xr:uid="{8B4BD8CD-4243-488E-ACDE-5C491D6AFFCD}"/>
    <cellStyle name="60 % - Akzent2" xfId="3747" hidden="1" xr:uid="{8607B4D4-A86D-4113-83F5-13F41EF9E1A2}"/>
    <cellStyle name="60 % - Akzent2" xfId="3740" hidden="1" xr:uid="{341A4B43-C563-4F3D-B9AA-CC3144757589}"/>
    <cellStyle name="60 % - Akzent2" xfId="3710" hidden="1" xr:uid="{6F77D8E1-ADE6-4629-BA6D-649AF5954792}"/>
    <cellStyle name="60 % - Akzent2" xfId="3683" hidden="1" xr:uid="{0018B2E5-AE33-4125-99E5-E56ED6B5556D}"/>
    <cellStyle name="60 % - Akzent2" xfId="3790" hidden="1" xr:uid="{409232F0-FC38-402E-B0E2-405B00BF3C27}"/>
    <cellStyle name="60 % - Akzent2" xfId="3818" hidden="1" xr:uid="{5867C1EE-4B1A-44C0-9A74-0D598D8714EB}"/>
    <cellStyle name="60 % - Akzent2" xfId="3978" hidden="1" xr:uid="{28EA8378-ED34-42B3-B87A-5FE480999BBC}"/>
    <cellStyle name="60 % - Akzent2" xfId="4024" hidden="1" xr:uid="{16F83F07-B753-4526-A336-0CF75ED2A09B}"/>
    <cellStyle name="60 % - Akzent2" xfId="4071" hidden="1" xr:uid="{0492A914-6D5C-4621-BB3F-8E06150D1918}"/>
    <cellStyle name="60 % - Akzent2" xfId="4064" hidden="1" xr:uid="{5A88A58C-D805-46BE-8B35-B4572180FB49}"/>
    <cellStyle name="60 % - Akzent2" xfId="4034" hidden="1" xr:uid="{45345795-FC3E-4C4E-9585-70A176B44A7E}"/>
    <cellStyle name="60 % - Akzent2" xfId="4007" hidden="1" xr:uid="{96E8890A-FBDA-4B55-B8C3-1A5746F89BFD}"/>
    <cellStyle name="60 % - Akzent2" xfId="4114" hidden="1" xr:uid="{EDF33319-4A20-4F0C-A1E7-71CEA7647CBD}"/>
    <cellStyle name="60 % - Akzent2 2" xfId="422" xr:uid="{336DBFD7-0490-44A3-90EA-1DE9BAAFF4E5}"/>
    <cellStyle name="60 % - Akzent2 3" xfId="291" xr:uid="{72642C2D-C1C4-4CD3-864C-CB199232784B}"/>
    <cellStyle name="60 % - Akzent3" xfId="91" hidden="1" xr:uid="{EEAE12FC-312C-4432-B3BB-6378C9A55145}"/>
    <cellStyle name="60 % - Akzent3" xfId="960" hidden="1" xr:uid="{2C7EBF4C-133B-4B6D-AD50-D8577E45BE2A}"/>
    <cellStyle name="60 % - Akzent3" xfId="1263" hidden="1" xr:uid="{8FA9F623-2BF9-4E36-BE2B-8AF05ABB0E69}"/>
    <cellStyle name="60 % - Akzent3" xfId="1740" hidden="1" xr:uid="{E33263F5-A79C-4046-9C4E-AA50726B0A9F}"/>
    <cellStyle name="60 % - Akzent3" xfId="1138" hidden="1" xr:uid="{E16B92B9-F177-4E56-B1FF-7DE47F83F342}"/>
    <cellStyle name="60 % - Akzent3" xfId="1182" hidden="1" xr:uid="{C6C4ACEE-F509-4314-BD9F-3825A94F9A74}"/>
    <cellStyle name="60 % - Akzent3" xfId="1775" hidden="1" xr:uid="{EC573ED6-67E1-4514-B9BF-9EDA168E838B}"/>
    <cellStyle name="60 % - Akzent3" xfId="2294" hidden="1" xr:uid="{C5AD9C54-5B77-4921-B09A-21340B7A3AB8}"/>
    <cellStyle name="60 % - Akzent3" xfId="2344" hidden="1" xr:uid="{03115F61-5561-4F63-8FF8-CCA3B4FCE882}"/>
    <cellStyle name="60 % - Akzent3" xfId="2539" hidden="1" xr:uid="{49298165-1C77-4109-8C38-DEBE197B8C19}"/>
    <cellStyle name="60 % - Akzent3" xfId="2828" hidden="1" xr:uid="{9C79505B-AD05-45EF-BC03-364BDCD4DDAE}"/>
    <cellStyle name="60 % - Akzent3" xfId="3299" hidden="1" xr:uid="{49EA0E83-220B-41F8-9190-731731BE296F}"/>
    <cellStyle name="60 % - Akzent3" xfId="2707" hidden="1" xr:uid="{CF8AB928-7DAA-4FD6-8E34-463472151154}"/>
    <cellStyle name="60 % - Akzent3" xfId="2751" hidden="1" xr:uid="{BA426010-63F0-4BBE-A3E5-816F7F742870}"/>
    <cellStyle name="60 % - Akzent3" xfId="3331" hidden="1" xr:uid="{81B6AE27-CC03-432B-8133-A1568F71DCA7}"/>
    <cellStyle name="60 % - Akzent3" xfId="3465" hidden="1" xr:uid="{991B3A80-B380-4861-8B00-032FA5D7E0B6}"/>
    <cellStyle name="60 % - Akzent3" xfId="3497" hidden="1" xr:uid="{15D3B95F-252D-4EFE-8DA5-F40C67D20CE0}"/>
    <cellStyle name="60 % - Akzent3" xfId="3657" hidden="1" xr:uid="{94C60BD6-0B23-4F9F-A6F6-51D99A734495}"/>
    <cellStyle name="60 % - Akzent3" xfId="3722" hidden="1" xr:uid="{D7F8ACFF-B6EF-4B54-ACA4-0EAF1AF4613E}"/>
    <cellStyle name="60 % - Akzent3" xfId="3744" hidden="1" xr:uid="{26A3AA40-F1AE-480A-B6E8-3FE9FBDF44D6}"/>
    <cellStyle name="60 % - Akzent3" xfId="3693" hidden="1" xr:uid="{54BAAE17-8504-4882-879B-1A8F76AC8770}"/>
    <cellStyle name="60 % - Akzent3" xfId="3702" hidden="1" xr:uid="{20450494-EF60-41AC-893A-376EA500CF39}"/>
    <cellStyle name="60 % - Akzent3" xfId="3753" hidden="1" xr:uid="{3796F749-8DC2-48E1-B5BD-C863AE6CEA3C}"/>
    <cellStyle name="60 % - Akzent3" xfId="3789" hidden="1" xr:uid="{98AC92FB-3F4B-4087-98A3-D23CA93E79CB}"/>
    <cellStyle name="60 % - Akzent3" xfId="3821" hidden="1" xr:uid="{A8B2A4CE-0C5C-4D30-9440-FF570BA60BF2}"/>
    <cellStyle name="60 % - Akzent3" xfId="3981" hidden="1" xr:uid="{C8A2203E-96E4-4770-91CC-9DC7F2D1F999}"/>
    <cellStyle name="60 % - Akzent3" xfId="4046" hidden="1" xr:uid="{0FCC084A-83A4-409B-B853-660166394A8F}"/>
    <cellStyle name="60 % - Akzent3" xfId="4068" hidden="1" xr:uid="{45914E9F-EA2B-4C2A-9DE8-C53E86A9B4C9}"/>
    <cellStyle name="60 % - Akzent3" xfId="4017" hidden="1" xr:uid="{19F11247-80C6-4D64-B066-68FB2E6D30B4}"/>
    <cellStyle name="60 % - Akzent3" xfId="4026" hidden="1" xr:uid="{40C9A158-4D96-422E-8B03-479BFE7124E0}"/>
    <cellStyle name="60 % - Akzent3" xfId="4077" hidden="1" xr:uid="{6CA1A8C8-91B5-4583-BF96-C5759C20DF9E}"/>
    <cellStyle name="60 % - Akzent3" xfId="4113" hidden="1" xr:uid="{D6E6EE71-ECD3-4B8F-9E75-C0A95BA83850}"/>
    <cellStyle name="60 % - Akzent3 2" xfId="423" xr:uid="{CEE76E51-6C1E-4E12-98AD-A2409E3CD0F5}"/>
    <cellStyle name="60 % - Akzent3 3" xfId="292" xr:uid="{A2CDDF42-5279-41D5-B6B5-F0268B931F7F}"/>
    <cellStyle name="60 % - Akzent4" xfId="95" hidden="1" xr:uid="{6AC4BBB0-6B35-4762-9619-2F83B8964A72}"/>
    <cellStyle name="60 % - Akzent4" xfId="964" hidden="1" xr:uid="{F927016D-DD2E-4BE0-9D2C-D70CB60E2B70}"/>
    <cellStyle name="60 % - Akzent4" xfId="1261" hidden="1" xr:uid="{A880FD3F-9697-49D7-B139-465DBDFFB2BF}"/>
    <cellStyle name="60 % - Akzent4" xfId="1711" hidden="1" xr:uid="{2D391AA0-0F82-4350-B542-D36975CE6B01}"/>
    <cellStyle name="60 % - Akzent4" xfId="1871" hidden="1" xr:uid="{DCEEBD3D-2D11-41B0-A440-250E83164BA5}"/>
    <cellStyle name="60 % - Akzent4" xfId="1755" hidden="1" xr:uid="{5FE510B0-9B8E-431A-961C-C0D37DF8FF84}"/>
    <cellStyle name="60 % - Akzent4" xfId="996" hidden="1" xr:uid="{F303707C-977D-46EB-893E-F131F15E6D12}"/>
    <cellStyle name="60 % - Akzent4" xfId="2292" hidden="1" xr:uid="{3F8E67C9-19C3-496D-B890-F137C1EBB7E1}"/>
    <cellStyle name="60 % - Akzent4" xfId="2348" hidden="1" xr:uid="{24841FBF-C66F-4331-BDDA-66C55051CDE2}"/>
    <cellStyle name="60 % - Akzent4" xfId="2543" hidden="1" xr:uid="{1B78ECCB-4677-4764-A2F7-85667846C1C5}"/>
    <cellStyle name="60 % - Akzent4" xfId="2826" hidden="1" xr:uid="{C9ACF2E1-74A4-495A-A5E6-E8AC3C4DBC6E}"/>
    <cellStyle name="60 % - Akzent4" xfId="3272" hidden="1" xr:uid="{5B82BADB-0BB9-467C-B951-14F89EAF061B}"/>
    <cellStyle name="60 % - Akzent4" xfId="3416" hidden="1" xr:uid="{93F84EA9-A439-4969-8662-0BE46898042A}"/>
    <cellStyle name="60 % - Akzent4" xfId="3313" hidden="1" xr:uid="{82AB2307-8721-4B6A-97B4-232ABE8E34B0}"/>
    <cellStyle name="60 % - Akzent4" xfId="2569" hidden="1" xr:uid="{BD78310E-FFAC-43D5-A57B-845383AD6BD2}"/>
    <cellStyle name="60 % - Akzent4" xfId="3463" hidden="1" xr:uid="{A02E4586-0765-40CE-8FD7-8001D3C3D33A}"/>
    <cellStyle name="60 % - Akzent4" xfId="3500" hidden="1" xr:uid="{4E130D9F-CBFD-4D74-9BC6-82A514BFE5A5}"/>
    <cellStyle name="60 % - Akzent4" xfId="3660" hidden="1" xr:uid="{FC2B8FBB-17B6-454B-8031-B0621C369427}"/>
    <cellStyle name="60 % - Akzent4" xfId="3720" hidden="1" xr:uid="{E2DFA557-165C-43BD-B2CF-DFF598E6BEF9}"/>
    <cellStyle name="60 % - Akzent4" xfId="3737" hidden="1" xr:uid="{986A7E8B-BBF0-4F76-92BA-D46A36244E52}"/>
    <cellStyle name="60 % - Akzent4" xfId="3775" hidden="1" xr:uid="{D98CD573-78B2-45B7-AECF-92903F10E29E}"/>
    <cellStyle name="60 % - Akzent4" xfId="3750" hidden="1" xr:uid="{FE68AA71-88E7-45C8-B1F6-860FD301B84A}"/>
    <cellStyle name="60 % - Akzent4" xfId="3671" hidden="1" xr:uid="{F6F548AB-57B1-40EA-9FAF-94BE22A87486}"/>
    <cellStyle name="60 % - Akzent4" xfId="3787" hidden="1" xr:uid="{309EE7C5-144F-4156-84E8-7426E8BCD2A4}"/>
    <cellStyle name="60 % - Akzent4" xfId="3824" hidden="1" xr:uid="{5B9A234F-26F3-4EFE-8007-D353E653BBA8}"/>
    <cellStyle name="60 % - Akzent4" xfId="3984" hidden="1" xr:uid="{B51C6FDE-60D7-48C6-9101-C25D28E97AC0}"/>
    <cellStyle name="60 % - Akzent4" xfId="4044" hidden="1" xr:uid="{68A169A4-02FF-43FB-A3CE-7598B770BF0E}"/>
    <cellStyle name="60 % - Akzent4" xfId="4061" hidden="1" xr:uid="{60EC289D-C5AE-4757-94A4-61EBE93D6FDB}"/>
    <cellStyle name="60 % - Akzent4" xfId="4099" hidden="1" xr:uid="{C6037F73-CB16-4B44-A914-B2B147E17634}"/>
    <cellStyle name="60 % - Akzent4" xfId="4074" hidden="1" xr:uid="{3BB50E81-94C9-4224-9C4E-4C20AD0710AD}"/>
    <cellStyle name="60 % - Akzent4" xfId="3995" hidden="1" xr:uid="{83D6541B-E217-48DC-A594-E2DF4821E975}"/>
    <cellStyle name="60 % - Akzent4" xfId="4111" hidden="1" xr:uid="{9E06FB55-D409-4324-9C03-F58258A78F4F}"/>
    <cellStyle name="60 % - Akzent4 2" xfId="424" xr:uid="{2CBCC192-F1D2-4C99-BDA8-F616AC353EB6}"/>
    <cellStyle name="60 % - Akzent4 3" xfId="293" xr:uid="{0DEB1AC7-6D9F-4DC2-9E97-C7964A076BE9}"/>
    <cellStyle name="60 % - Akzent5" xfId="99" hidden="1" xr:uid="{CE71D868-305C-4760-B9CB-D4D991499646}"/>
    <cellStyle name="60 % - Akzent5" xfId="968" hidden="1" xr:uid="{EAF03389-6FD0-489C-9947-D64535B1D248}"/>
    <cellStyle name="60 % - Akzent5" xfId="1160" hidden="1" xr:uid="{4CE4014A-3422-45B5-96D1-7762DF181F48}"/>
    <cellStyle name="60 % - Akzent5" xfId="1863" hidden="1" xr:uid="{20F4AF6C-F8F4-4350-8A85-FB3241FD2080}"/>
    <cellStyle name="60 % - Akzent5" xfId="1092" hidden="1" xr:uid="{3467E650-3058-48FC-B4BE-2911B52ECC96}"/>
    <cellStyle name="60 % - Akzent5" xfId="1204" hidden="1" xr:uid="{9500CBBD-B89D-4627-AC32-E3E12D41E34C}"/>
    <cellStyle name="60 % - Akzent5" xfId="1914" hidden="1" xr:uid="{693D5969-BF9C-4066-9CCC-BB2BF76BFB61}"/>
    <cellStyle name="60 % - Akzent5" xfId="2305" hidden="1" xr:uid="{2E76A418-50D0-40B2-8267-A14F92E69F70}"/>
    <cellStyle name="60 % - Akzent5" xfId="2352" hidden="1" xr:uid="{8070339F-D6AE-413A-856B-D80C44547593}"/>
    <cellStyle name="60 % - Akzent5" xfId="2547" hidden="1" xr:uid="{AD406F6B-D86C-4747-8352-AC7B1D1B6F21}"/>
    <cellStyle name="60 % - Akzent5" xfId="2729" hidden="1" xr:uid="{5C74C3F3-2621-400F-A274-79D4B597E5E7}"/>
    <cellStyle name="60 % - Akzent5" xfId="3408" hidden="1" xr:uid="{28664C8A-A84E-4714-9B0D-84DEFEE380E5}"/>
    <cellStyle name="60 % - Akzent5" xfId="2661" hidden="1" xr:uid="{BE2ADB2E-6588-4E8C-95EE-F6EE567F3A2D}"/>
    <cellStyle name="60 % - Akzent5" xfId="2773" hidden="1" xr:uid="{5E618E6E-64E2-47F3-A4E3-4EAC8336DC9F}"/>
    <cellStyle name="60 % - Akzent5" xfId="3456" hidden="1" xr:uid="{ABFB7A41-77E3-4F1D-8634-3337652EC18D}"/>
    <cellStyle name="60 % - Akzent5" xfId="3476" hidden="1" xr:uid="{F439D760-47EB-417A-84B9-269664899CB7}"/>
    <cellStyle name="60 % - Akzent5" xfId="3503" hidden="1" xr:uid="{3EBBE126-6825-40F7-A2A8-BF7BE20318D1}"/>
    <cellStyle name="60 % - Akzent5" xfId="3663" hidden="1" xr:uid="{B6B002BB-BD25-4E36-A286-F7A0E789ACC4}"/>
    <cellStyle name="60 % - Akzent5" xfId="3698" hidden="1" xr:uid="{FF3D27DD-77F6-4027-9945-DD0BAF08DEA8}"/>
    <cellStyle name="60 % - Akzent5" xfId="3773" hidden="1" xr:uid="{A44454CF-951B-4C37-91B3-D37ABA3E13BF}"/>
    <cellStyle name="60 % - Akzent5" xfId="3685" hidden="1" xr:uid="{CE9A3375-C4CA-4FC9-A75D-E1149300603E}"/>
    <cellStyle name="60 % - Akzent5" xfId="3704" hidden="1" xr:uid="{2EA87259-4CED-4F60-B336-23FCC9CDEBD1}"/>
    <cellStyle name="60 % - Akzent5" xfId="3780" hidden="1" xr:uid="{F98B3376-613B-40D0-BD26-D58C988CEEAA}"/>
    <cellStyle name="60 % - Akzent5" xfId="3800" hidden="1" xr:uid="{97FF0EB7-F4BD-4B06-8F8E-985717B230EE}"/>
    <cellStyle name="60 % - Akzent5" xfId="3827" hidden="1" xr:uid="{5119C91E-465A-4ED7-854B-E28608F3A62A}"/>
    <cellStyle name="60 % - Akzent5" xfId="3987" hidden="1" xr:uid="{12735B37-EE2D-42E7-BF0E-20FD9914755A}"/>
    <cellStyle name="60 % - Akzent5" xfId="4022" hidden="1" xr:uid="{BAC75A0C-3782-467E-A260-00289C904AA3}"/>
    <cellStyle name="60 % - Akzent5" xfId="4097" hidden="1" xr:uid="{DFB43C7D-14F2-4A0C-BB32-404BE60541DE}"/>
    <cellStyle name="60 % - Akzent5" xfId="4009" hidden="1" xr:uid="{3649118F-7D93-44C9-8D3B-AC66E1482B40}"/>
    <cellStyle name="60 % - Akzent5" xfId="4028" hidden="1" xr:uid="{43699078-9FBD-4689-BCCB-58B4E1C3A2FD}"/>
    <cellStyle name="60 % - Akzent5" xfId="4104" hidden="1" xr:uid="{9A8456B6-7B0A-4AC1-A613-16509AF6F1F8}"/>
    <cellStyle name="60 % - Akzent5" xfId="4124" hidden="1" xr:uid="{E6D3F1CB-E905-4B2F-BFBE-52F45FEA50BF}"/>
    <cellStyle name="60 % - Akzent5 2" xfId="425" xr:uid="{7A4401A4-6210-42BC-AAAB-9198B25A8F54}"/>
    <cellStyle name="60 % - Akzent5 3" xfId="294" xr:uid="{AB8DF395-FF98-4718-9DE7-2F6F40BABC8B}"/>
    <cellStyle name="60 % - Akzent6" xfId="103" hidden="1" xr:uid="{4A04A296-916C-4A0D-A68A-8E0CB3B2F675}"/>
    <cellStyle name="60 % - Akzent6" xfId="971" hidden="1" xr:uid="{9853C5AD-73D3-48E2-A2C3-23D8D306B7CA}"/>
    <cellStyle name="60 % - Akzent6" xfId="1257" hidden="1" xr:uid="{B303F274-5D66-4874-9577-4D3BB5CDB48F}"/>
    <cellStyle name="60 % - Akzent6" xfId="1176" hidden="1" xr:uid="{05950BB5-A8A9-4EC9-902D-4CC218123682}"/>
    <cellStyle name="60 % - Akzent6" xfId="1000" hidden="1" xr:uid="{5B269CA4-1F58-4FBB-9182-F03D42765CCD}"/>
    <cellStyle name="60 % - Akzent6" xfId="1673" hidden="1" xr:uid="{21CC7882-83E7-4F9D-92E6-132A27E44E23}"/>
    <cellStyle name="60 % - Akzent6" xfId="1089" hidden="1" xr:uid="{58352677-CC75-4DF0-A053-C27C1CA2E449}"/>
    <cellStyle name="60 % - Akzent6" xfId="1828" hidden="1" xr:uid="{C051DD53-7AB0-443C-A1F8-D1F6ED917B51}"/>
    <cellStyle name="60 % - Akzent6" xfId="2356" hidden="1" xr:uid="{1F0B8A04-57C9-4BD5-B91F-1AF594509D73}"/>
    <cellStyle name="60 % - Akzent6" xfId="2550" hidden="1" xr:uid="{EB807B04-0CA5-48A1-AE42-06C56F3DCF89}"/>
    <cellStyle name="60 % - Akzent6" xfId="2822" hidden="1" xr:uid="{1AEB11D3-21F0-4E52-AA34-7E0B84CB6AB7}"/>
    <cellStyle name="60 % - Akzent6" xfId="2745" hidden="1" xr:uid="{BD39824D-B1DE-4FA8-B3BB-080E0AAA2433}"/>
    <cellStyle name="60 % - Akzent6" xfId="2573" hidden="1" xr:uid="{4CD13813-386D-4ED2-AC7C-F1DC3029CA87}"/>
    <cellStyle name="60 % - Akzent6" xfId="3236" hidden="1" xr:uid="{2EA5469D-D8F0-4BE8-B98E-93E91047ED04}"/>
    <cellStyle name="60 % - Akzent6" xfId="2658" hidden="1" xr:uid="{B2AA31F4-DC2B-4B80-B3FD-4250BEAC24DA}"/>
    <cellStyle name="60 % - Akzent6" xfId="3378" hidden="1" xr:uid="{7728D381-C552-4AB8-A6CA-4B0FD75C688A}"/>
    <cellStyle name="60 % - Akzent6" xfId="3506" hidden="1" xr:uid="{19D3F11D-8FF0-4188-8174-2EC1BE514475}"/>
    <cellStyle name="60 % - Akzent6" xfId="3666" hidden="1" xr:uid="{39EBCA39-1B1C-447C-82EF-DAC0DA6AA9D4}"/>
    <cellStyle name="60 % - Akzent6" xfId="3716" hidden="1" xr:uid="{1139B570-EA0C-422C-AFB7-06BFAC11E01A}"/>
    <cellStyle name="60 % - Akzent6" xfId="3701" hidden="1" xr:uid="{A59474D2-1A78-4CD5-8950-B96F3043E8E6}"/>
    <cellStyle name="60 % - Akzent6" xfId="3672" hidden="1" xr:uid="{7CA7343F-ED31-45EB-BA9B-D4D62E4CB2FD}"/>
    <cellStyle name="60 % - Akzent6" xfId="3727" hidden="1" xr:uid="{4B66218F-68FE-42A5-9E21-56D98EF863BA}"/>
    <cellStyle name="60 % - Akzent6" xfId="3684" hidden="1" xr:uid="{8528CBAE-4086-40CA-BA54-03C9B812D260}"/>
    <cellStyle name="60 % - Akzent6" xfId="3762" hidden="1" xr:uid="{A74692DE-5F48-47C3-B1E1-7E3F50F2E75B}"/>
    <cellStyle name="60 % - Akzent6" xfId="3830" hidden="1" xr:uid="{6E413565-632C-4106-8FFE-452CBC2594F6}"/>
    <cellStyle name="60 % - Akzent6" xfId="3990" hidden="1" xr:uid="{94D64D6E-C4AC-4F79-8C95-B67325070282}"/>
    <cellStyle name="60 % - Akzent6" xfId="4040" hidden="1" xr:uid="{E1746DEE-41AA-4A5F-898D-2110A05BEE6B}"/>
    <cellStyle name="60 % - Akzent6" xfId="4025" hidden="1" xr:uid="{FF194D1C-7E3D-4AF9-988A-8FEB77AD2A56}"/>
    <cellStyle name="60 % - Akzent6" xfId="3996" hidden="1" xr:uid="{5F803AFB-855C-49BE-BBEB-0665B1E8F005}"/>
    <cellStyle name="60 % - Akzent6" xfId="4051" hidden="1" xr:uid="{84A63425-B2B9-4BDC-A8C6-04D5B03046FE}"/>
    <cellStyle name="60 % - Akzent6" xfId="4008" hidden="1" xr:uid="{820579CE-C518-4964-BE79-53FD1045AFDD}"/>
    <cellStyle name="60 % - Akzent6" xfId="4086" hidden="1" xr:uid="{52D0CC52-A865-421D-918D-A17FD5F4C8BC}"/>
    <cellStyle name="60 % - Akzent6 2" xfId="426" xr:uid="{0723CC3F-FF1A-42DE-991E-7950473402C2}"/>
    <cellStyle name="60 % - Akzent6 3" xfId="295" xr:uid="{BF35040C-7642-4C16-87E7-32616B367ED0}"/>
    <cellStyle name="60% - Accent1 2" xfId="133" xr:uid="{DA2CFC2C-F5D0-4AF4-8C06-538384B4841B}"/>
    <cellStyle name="60% - Accent1 3" xfId="247" xr:uid="{E252A605-2761-400E-A610-AD2B4C752E52}"/>
    <cellStyle name="60% - Accent2 2" xfId="134" xr:uid="{F2C9FE8F-A828-4774-87E0-DF94DB70DC4C}"/>
    <cellStyle name="60% - Accent2 3" xfId="248" xr:uid="{7A33ED2D-45FE-4EB3-87C6-9B3192F5BED7}"/>
    <cellStyle name="60% - Accent3 2" xfId="135" xr:uid="{C0322F85-9A7C-4B16-B948-20B98517CFF5}"/>
    <cellStyle name="60% - Accent3 3" xfId="249" xr:uid="{9A612134-CBB9-4029-8101-B4663D01A8F2}"/>
    <cellStyle name="60% - Accent4 2" xfId="136" xr:uid="{AE0EC21F-51EF-4DD7-992A-78E02F306170}"/>
    <cellStyle name="60% - Accent4 3" xfId="250" xr:uid="{71299DE4-09E2-4AE9-A002-FA967CA997BF}"/>
    <cellStyle name="60% - Accent5 2" xfId="137" xr:uid="{0FC03C23-FACF-47B1-A43B-F309BFA3237D}"/>
    <cellStyle name="60% - Accent5 3" xfId="251" xr:uid="{B6BF37E3-6E65-4B61-B547-3F71FF16C31F}"/>
    <cellStyle name="60% - Accent6 2" xfId="138" xr:uid="{9F203896-E8A4-4785-BA8D-898A9E1F2932}"/>
    <cellStyle name="60% - Accent6 3" xfId="252" xr:uid="{E4F5B98B-D9F4-4C8B-A9BD-8D9400A38BA0}"/>
    <cellStyle name="Accent1 2" xfId="139" xr:uid="{7A11116D-9353-4CE7-A264-5408E99E8330}"/>
    <cellStyle name="Accent1 3" xfId="253" xr:uid="{D9E464D3-AC0E-4E9B-834F-51835B37541A}"/>
    <cellStyle name="Accent1 4" xfId="386" xr:uid="{A20DA079-B514-40DF-9ED7-68699444CDC3}"/>
    <cellStyle name="Accent2 2" xfId="140" xr:uid="{6BED4FED-68E6-4283-A2A4-335F9924EC3C}"/>
    <cellStyle name="Accent2 3" xfId="254" xr:uid="{ADC76835-520B-44E8-9FAA-E1398C39FF5C}"/>
    <cellStyle name="Accent2 4" xfId="387" xr:uid="{4FD3B1C1-8209-473B-9D21-D3A7E122D8A2}"/>
    <cellStyle name="Accent3 2" xfId="141" xr:uid="{3CA6DA0F-2B00-454D-B4A4-8016E6CAD9E5}"/>
    <cellStyle name="Accent3 3" xfId="255" xr:uid="{5177CEF8-72DE-46CC-A375-02FEDF48DD41}"/>
    <cellStyle name="Accent3 4" xfId="388" xr:uid="{C55A9D49-D914-49E8-B2ED-01DB9390E29A}"/>
    <cellStyle name="Accent4 2" xfId="142" xr:uid="{E135D543-D36E-4BD1-ACF8-3264D451FE80}"/>
    <cellStyle name="Accent4 3" xfId="256" xr:uid="{CD9A5AB3-2364-4CCA-B938-0C1E2B9E5715}"/>
    <cellStyle name="Accent4 4" xfId="389" xr:uid="{37C2D1C6-9A13-4EA2-A25F-93492165AC96}"/>
    <cellStyle name="Accent5 2" xfId="143" xr:uid="{5EE8C3CA-0974-4969-8A57-9FFDFB4FE0CD}"/>
    <cellStyle name="Accent5 3" xfId="257" xr:uid="{814A4352-B210-4C32-B821-6EEE24A84827}"/>
    <cellStyle name="Accent5 4" xfId="390" xr:uid="{1D766149-93E8-42F2-BABB-7C9D949321D9}"/>
    <cellStyle name="Accent6 2" xfId="144" xr:uid="{BD9BCC7E-4713-4A02-AF74-F67C483BA341}"/>
    <cellStyle name="Accent6 3" xfId="258" xr:uid="{8E6D0269-E471-4C03-A85C-AC0F31640340}"/>
    <cellStyle name="Accent6 4" xfId="391" xr:uid="{1DB48233-27AA-423E-BA2C-48F0007CCA3B}"/>
    <cellStyle name="AggblueBoldCels" xfId="145" xr:uid="{BE2143FC-BECE-436D-AD86-9C695423CB12}"/>
    <cellStyle name="AggblueBoldCels 2" xfId="146" xr:uid="{1906B683-FE30-425E-834E-CB6BFCDB647D}"/>
    <cellStyle name="AggblueCels" xfId="55" xr:uid="{39EFB79B-A325-4365-A451-4EDD71BDB7A7}"/>
    <cellStyle name="AggblueCels 2" xfId="147" xr:uid="{A390F42B-AB93-4B86-8912-AAD01C667BE9}"/>
    <cellStyle name="AggblueCels_1x" xfId="54" xr:uid="{0B7ECE58-3C64-4C9F-BB63-1CE68643AC21}"/>
    <cellStyle name="AggBoldCells" xfId="25" xr:uid="{78BBABF5-6B85-4447-8E6F-88410B77C43D}"/>
    <cellStyle name="AggBoldCells 2" xfId="148" xr:uid="{2FB97971-A262-474B-9274-03963A356B79}"/>
    <cellStyle name="AggBoldCells 3" xfId="228" xr:uid="{6928D8B4-0B49-43D1-A9FA-B01630DE8211}"/>
    <cellStyle name="AggBoldCells 4" xfId="380" xr:uid="{0EB1E6BB-399B-47DA-849A-0636E43C71C7}"/>
    <cellStyle name="AggCels" xfId="12" xr:uid="{00000000-0005-0000-0000-000002000000}"/>
    <cellStyle name="AggCels 2" xfId="149" xr:uid="{98120360-AE00-4C4F-AAE0-BCF0E1CFC922}"/>
    <cellStyle name="AggCels 3" xfId="229" xr:uid="{D062FB85-E206-4191-AAD0-5CB1DD5DA450}"/>
    <cellStyle name="AggCels 4" xfId="381" xr:uid="{032FB387-6D10-4203-A305-1800529EBA4F}"/>
    <cellStyle name="AggCels_T(2)" xfId="26" xr:uid="{AE2AD258-8714-4E7D-BB7A-19ABAF318318}"/>
    <cellStyle name="AggGreen" xfId="45" xr:uid="{7F11F720-D911-474A-A99A-7D892554F4B1}"/>
    <cellStyle name="AggGreen 2" xfId="150" xr:uid="{00F8A484-C1ED-4DBF-9F15-1C2C6FE8DA9B}"/>
    <cellStyle name="AggGreen 2 2" xfId="439" xr:uid="{0B6D328E-5A5F-407D-8CC3-E8D56E8322B2}"/>
    <cellStyle name="AggGreen 2 2 2" xfId="616" xr:uid="{18D9FBAF-CC38-4E44-A402-3FC1ABDE585C}"/>
    <cellStyle name="AggGreen 2 2 2 2" xfId="831" xr:uid="{A0735738-3E61-4A5F-B8F4-B6667407187C}"/>
    <cellStyle name="AggGreen 2 2 2 2 2" xfId="1544" xr:uid="{15FA09D7-7753-45A8-8107-801AED646CA1}"/>
    <cellStyle name="AggGreen 2 2 2 2 2 2" xfId="3109" xr:uid="{E3342191-F8C9-4FC9-9AED-DBEE4B613011}"/>
    <cellStyle name="AggGreen 2 2 2 2 3" xfId="1209" xr:uid="{06A1328A-A849-47FF-8942-9E0F97A54D17}"/>
    <cellStyle name="AggGreen 2 2 2 2 3 2" xfId="2777" xr:uid="{EE6FC619-CACB-4177-9CAE-472B95A383E3}"/>
    <cellStyle name="AggGreen 2 2 2 2 4" xfId="2194" xr:uid="{BC78D326-BB1E-42F8-9C87-08BC8AFE96DE}"/>
    <cellStyle name="AggGreen 2 2 2 3" xfId="1336" xr:uid="{766CC3BF-905A-41D8-B387-6CD07CF5461D}"/>
    <cellStyle name="AggGreen 2 2 2 3 2" xfId="2901" xr:uid="{9D6084CC-0840-4F43-8AD4-6D104265CB7E}"/>
    <cellStyle name="AggGreen 2 2 2 4" xfId="1792" xr:uid="{05E5F431-036F-458E-8A9E-FDB5AB8DE877}"/>
    <cellStyle name="AggGreen 2 2 2 4 2" xfId="3345" xr:uid="{E2AA4CD2-A338-456A-B17A-52ADE210E86A}"/>
    <cellStyle name="AggGreen 2 2 2 5" xfId="1988" xr:uid="{C7026ED7-6DF4-472A-AE4F-E0EE3BC0A170}"/>
    <cellStyle name="AggGreen 2 2 3" xfId="746" xr:uid="{E331CE03-1B24-4508-AB82-758F6CF16C96}"/>
    <cellStyle name="AggGreen 2 2 3 2" xfId="1459" xr:uid="{A2B45E25-8160-4532-B510-43A7E28C4642}"/>
    <cellStyle name="AggGreen 2 2 3 2 2" xfId="3024" xr:uid="{3850AD4A-6C61-453D-83CB-C9DA7146C99C}"/>
    <cellStyle name="AggGreen 2 2 3 3" xfId="1059" xr:uid="{0E1F6FD5-055F-4B44-A401-3A828ED86AA5}"/>
    <cellStyle name="AggGreen 2 2 3 3 2" xfId="2630" xr:uid="{BD753687-7F5C-4572-9F6E-E8B55C03246D}"/>
    <cellStyle name="AggGreen 2 2 3 4" xfId="2109" xr:uid="{C6BE2B4E-CAF2-4599-9091-5BECD22B84FB}"/>
    <cellStyle name="AggGreen 2 3" xfId="297" xr:uid="{32585F00-0F16-4706-941A-5DA5DFC77CB2}"/>
    <cellStyle name="AggGreen 2 3 2" xfId="636" xr:uid="{EF03655B-426D-4B85-8BDD-D45067D431AA}"/>
    <cellStyle name="AggGreen 2 3 2 2" xfId="851" xr:uid="{245C835A-C878-41DA-A213-733996E7A8D4}"/>
    <cellStyle name="AggGreen 2 3 2 2 2" xfId="1564" xr:uid="{2F0EFC33-067D-4D8C-8F05-A35121421538}"/>
    <cellStyle name="AggGreen 2 3 2 2 2 2" xfId="3129" xr:uid="{54AA9C34-9825-4044-91BC-E31C28C1CAF2}"/>
    <cellStyle name="AggGreen 2 3 2 2 3" xfId="1720" xr:uid="{3CF3924D-647C-4861-AEA7-8803232FF47E}"/>
    <cellStyle name="AggGreen 2 3 2 2 3 2" xfId="3280" xr:uid="{493A2169-7802-42DE-92AF-4D9448FB5224}"/>
    <cellStyle name="AggGreen 2 3 2 2 4" xfId="2214" xr:uid="{202DE7CC-F014-4042-A7E1-A7D1AC29A21D}"/>
    <cellStyle name="AggGreen 2 3 2 3" xfId="1356" xr:uid="{022A2CB8-B895-4FF1-9BDE-BC7AC519E5C7}"/>
    <cellStyle name="AggGreen 2 3 2 3 2" xfId="2921" xr:uid="{4905691C-CD42-4B0E-A856-0BDCFC9E7E58}"/>
    <cellStyle name="AggGreen 2 3 2 4" xfId="1040" xr:uid="{F932AE3E-8DCD-4DBB-8147-B28B28FEE3DB}"/>
    <cellStyle name="AggGreen 2 3 2 4 2" xfId="2611" xr:uid="{84457267-7FF0-4EBD-B33E-876358B5E572}"/>
    <cellStyle name="AggGreen 2 3 2 5" xfId="2008" xr:uid="{602A89FA-81B5-45AD-8D31-D65DDCF111BC}"/>
    <cellStyle name="AggGreen 2 3 3" xfId="705" xr:uid="{185FDD6C-4A4A-4D69-ABAF-9FE21FCE9A91}"/>
    <cellStyle name="AggGreen 2 3 3 2" xfId="920" xr:uid="{6C40DEAE-4BE1-4ED2-A854-ADCB83E9F96C}"/>
    <cellStyle name="AggGreen 2 3 3 2 2" xfId="1633" xr:uid="{C839DA50-E0E8-4328-A2A0-CB5780EB43C3}"/>
    <cellStyle name="AggGreen 2 3 3 2 2 2" xfId="3198" xr:uid="{70F7F9D6-DD4E-420B-BA35-D15759B0D606}"/>
    <cellStyle name="AggGreen 2 3 3 2 3" xfId="1905" xr:uid="{7823B0FE-24D7-4818-B263-E8652CB5FDA0}"/>
    <cellStyle name="AggGreen 2 3 3 2 3 2" xfId="3448" xr:uid="{1F8D460B-ADCF-45E2-B5F0-8857A26EFB0F}"/>
    <cellStyle name="AggGreen 2 3 3 2 4" xfId="2283" xr:uid="{5F8B6056-BBEE-491E-9500-B28E90A06A71}"/>
    <cellStyle name="AggGreen 2 3 3 3" xfId="1425" xr:uid="{C35FCB06-8F65-4B4A-87D2-ED56A7B53AAD}"/>
    <cellStyle name="AggGreen 2 3 3 3 2" xfId="2990" xr:uid="{AE9CC33A-34C1-4AD8-8B00-1124127B6A0C}"/>
    <cellStyle name="AggGreen 2 3 3 4" xfId="1789" xr:uid="{9512492F-8C7D-47CB-AC63-222721B34AD7}"/>
    <cellStyle name="AggGreen 2 3 3 4 2" xfId="3343" xr:uid="{AF657649-A959-4F05-A2B0-8253560938D2}"/>
    <cellStyle name="AggGreen 2 3 3 5" xfId="2077" xr:uid="{B2AA164E-8B37-49C8-B555-A26B4FDBFCAA}"/>
    <cellStyle name="AggGreen 2 3 4" xfId="701" xr:uid="{30CFE2E7-8B41-416F-8FDC-E61CCFF188A9}"/>
    <cellStyle name="AggGreen 2 3 4 2" xfId="916" xr:uid="{D5EAB7AA-FDB0-4D34-A80D-13E9E9AFFED8}"/>
    <cellStyle name="AggGreen 2 3 4 2 2" xfId="1629" xr:uid="{F7EA387C-8510-46B4-BF41-17A7BD7DFB7A}"/>
    <cellStyle name="AggGreen 2 3 4 2 2 2" xfId="3194" xr:uid="{626C73C1-CE0E-4588-A218-FE6A2E50D0D2}"/>
    <cellStyle name="AggGreen 2 3 4 2 3" xfId="1901" xr:uid="{715F10C3-9832-47B7-9173-F6DE1D4FA63C}"/>
    <cellStyle name="AggGreen 2 3 4 2 3 2" xfId="3444" xr:uid="{991D7574-419A-4A36-95E1-A6044DD3470A}"/>
    <cellStyle name="AggGreen 2 3 4 2 4" xfId="2279" xr:uid="{EB4AE3BB-C760-48CF-8E72-3435CBBE251E}"/>
    <cellStyle name="AggGreen 2 3 4 3" xfId="1421" xr:uid="{71ED169F-EFFB-4E3D-A8CE-986E03835BB8}"/>
    <cellStyle name="AggGreen 2 3 4 3 2" xfId="2986" xr:uid="{71CD0FAD-2A98-4E44-A52A-8C6493B5334B}"/>
    <cellStyle name="AggGreen 2 3 4 4" xfId="1154" xr:uid="{C374309A-7F22-4887-AD9B-28EB93291C13}"/>
    <cellStyle name="AggGreen 2 3 4 4 2" xfId="2723" xr:uid="{2EAE145E-4385-4C2B-9FC9-17EE314A9BA6}"/>
    <cellStyle name="AggGreen 2 3 4 5" xfId="2073" xr:uid="{D68EDB94-EC6C-4DEA-90A0-28CFA4D95770}"/>
    <cellStyle name="AggGreen 2 3 5" xfId="1094" xr:uid="{C583967E-8052-435D-A94D-4D9980E6F84C}"/>
    <cellStyle name="AggGreen 2 3 5 2" xfId="2663" xr:uid="{91FFFC75-EF97-4F9A-AF9E-5E25DA5AD6D2}"/>
    <cellStyle name="AggGreen 2 3 6" xfId="1241" xr:uid="{A8FA67B3-C227-4925-A9D8-9CA4DE588492}"/>
    <cellStyle name="AggGreen 2 3 6 2" xfId="2808" xr:uid="{EE7505FB-CC8D-4E38-8652-F8EB018B69A3}"/>
    <cellStyle name="AggGreen 2 3 7" xfId="1912" xr:uid="{0A2B69AE-144B-42F9-8ECA-ECED5D2EA962}"/>
    <cellStyle name="AggGreen 3" xfId="438" xr:uid="{034C49B5-1FD6-48BA-9084-F21FE0353A73}"/>
    <cellStyle name="AggGreen 3 2" xfId="565" xr:uid="{E090B904-1B2A-49E9-9A72-1B1ABDCBDFBA}"/>
    <cellStyle name="AggGreen 3 2 2" xfId="780" xr:uid="{0426B18A-122A-4434-9460-447AAD6FBB4C}"/>
    <cellStyle name="AggGreen 3 2 2 2" xfId="1493" xr:uid="{FBD39404-831D-410C-94AF-88F5445DB2FB}"/>
    <cellStyle name="AggGreen 3 2 2 2 2" xfId="3058" xr:uid="{CD646C38-7C1E-4272-8195-5F29124532EE}"/>
    <cellStyle name="AggGreen 3 2 2 3" xfId="1234" xr:uid="{3F5391DC-193E-4FDC-B489-565AF9C9412B}"/>
    <cellStyle name="AggGreen 3 2 2 3 2" xfId="2802" xr:uid="{AB03BC1A-8CDE-4B6E-BD54-477EF9D4D392}"/>
    <cellStyle name="AggGreen 3 2 2 4" xfId="2143" xr:uid="{97E23AC8-2DD1-4E5F-8F22-672A0EF044D6}"/>
    <cellStyle name="AggGreen 3 2 3" xfId="1285" xr:uid="{CDE3F04F-5BD7-427A-9536-05E04A3C774C}"/>
    <cellStyle name="AggGreen 3 2 3 2" xfId="2850" xr:uid="{5A6A7157-4159-471F-A73C-9CA7883C21D2}"/>
    <cellStyle name="AggGreen 3 2 4" xfId="1731" xr:uid="{10B4CD14-FAF6-4D5F-8DC9-8DBB46344394}"/>
    <cellStyle name="AggGreen 3 2 4 2" xfId="3291" xr:uid="{71C96F7E-303E-448A-BA6A-896EE1661832}"/>
    <cellStyle name="AggGreen 3 2 5" xfId="1937" xr:uid="{9816B01A-FBDC-4B54-85CE-A8FFBC10F00E}"/>
    <cellStyle name="AggGreen 3 3" xfId="745" xr:uid="{4CCE280C-7FCC-4BAA-81F8-C53E5CB03905}"/>
    <cellStyle name="AggGreen 3 3 2" xfId="1458" xr:uid="{CDEF4177-E6EB-4E58-B9F9-A6FA3442A86E}"/>
    <cellStyle name="AggGreen 3 3 2 2" xfId="3023" xr:uid="{28CFC41B-0065-4757-8704-A6CB86DB4934}"/>
    <cellStyle name="AggGreen 3 3 3" xfId="1842" xr:uid="{FAF9C88F-AB08-4562-B8C8-6EACB59F77A6}"/>
    <cellStyle name="AggGreen 3 3 3 2" xfId="3391" xr:uid="{38EFB8CE-E4A9-4ECF-957D-386440865F87}"/>
    <cellStyle name="AggGreen 3 3 4" xfId="2108" xr:uid="{21C04123-A6FC-4EFE-9BD3-FBB319F82EF4}"/>
    <cellStyle name="AggGreen 4" xfId="296" xr:uid="{8F5F6FA6-87C5-4F1B-9DEF-C8FBAC60D099}"/>
    <cellStyle name="AggGreen 4 2" xfId="635" xr:uid="{89ABCD1B-F2C8-4B08-9D0E-3FD9721B33E1}"/>
    <cellStyle name="AggGreen 4 2 2" xfId="850" xr:uid="{B8A823CC-2AAC-48CF-8A94-585D908CB0F4}"/>
    <cellStyle name="AggGreen 4 2 2 2" xfId="1563" xr:uid="{2927270D-E9C9-44B5-A8C7-0180F60C09C1}"/>
    <cellStyle name="AggGreen 4 2 2 2 2" xfId="3128" xr:uid="{D623E7D1-5548-4EFD-8A6F-D7F285A1E27F}"/>
    <cellStyle name="AggGreen 4 2 2 3" xfId="1662" xr:uid="{68496940-CF8B-4DCF-807C-64AA55E49A98}"/>
    <cellStyle name="AggGreen 4 2 2 3 2" xfId="3227" xr:uid="{73C07426-9C6E-4F28-8422-75D78304C918}"/>
    <cellStyle name="AggGreen 4 2 2 4" xfId="2213" xr:uid="{3F0A5057-5152-4572-94F7-8F5214032DD3}"/>
    <cellStyle name="AggGreen 4 2 3" xfId="1355" xr:uid="{1022DC08-113F-4C1C-8CC6-35334E30A8CA}"/>
    <cellStyle name="AggGreen 4 2 3 2" xfId="2920" xr:uid="{16D65682-626E-4748-A4C4-A121EE01E10C}"/>
    <cellStyle name="AggGreen 4 2 4" xfId="1850" xr:uid="{2BA5E206-FB81-41E9-AE60-038F9C529CFE}"/>
    <cellStyle name="AggGreen 4 2 4 2" xfId="3396" xr:uid="{013404D0-C334-4E9A-97F6-596328F1CA4E}"/>
    <cellStyle name="AggGreen 4 2 5" xfId="2007" xr:uid="{6FEF31D6-A366-497A-AA70-955B4B0B15F5}"/>
    <cellStyle name="AggGreen 4 3" xfId="550" xr:uid="{AE16480D-31F4-4FC4-A48E-4D67E36422A2}"/>
    <cellStyle name="AggGreen 4 3 2" xfId="765" xr:uid="{63A11CAA-FBB5-42B5-A376-B9F83FE0FBCF}"/>
    <cellStyle name="AggGreen 4 3 2 2" xfId="1478" xr:uid="{58922C30-0ABD-44ED-A32A-779A082B1BA3}"/>
    <cellStyle name="AggGreen 4 3 2 2 2" xfId="3043" xr:uid="{11DECF1B-599E-4335-991F-00952E7E0BC7}"/>
    <cellStyle name="AggGreen 4 3 2 3" xfId="1783" xr:uid="{572F7E37-E08F-44BD-86EC-B881D6A4E265}"/>
    <cellStyle name="AggGreen 4 3 2 3 2" xfId="3338" xr:uid="{371AF77E-D3A0-4A80-B35E-A41919157911}"/>
    <cellStyle name="AggGreen 4 3 2 4" xfId="2128" xr:uid="{C8ED28A2-385F-42A1-AA4B-1D4DC99B9642}"/>
    <cellStyle name="AggGreen 4 3 3" xfId="1270" xr:uid="{6810ECF9-28FB-45A8-A450-98DC66AE8E3E}"/>
    <cellStyle name="AggGreen 4 3 3 2" xfId="2835" xr:uid="{A9BBA660-4047-493B-9CF9-56C307D46701}"/>
    <cellStyle name="AggGreen 4 3 4" xfId="1756" xr:uid="{309E43B6-4AAE-4C36-B413-E1D59C9558A2}"/>
    <cellStyle name="AggGreen 4 3 4 2" xfId="3314" xr:uid="{2D5C3337-8AE3-41D6-A751-E6439D9DB942}"/>
    <cellStyle name="AggGreen 4 3 5" xfId="1922" xr:uid="{A5772272-ECC2-41DF-8D33-EABC688CD593}"/>
    <cellStyle name="AggGreen 4 4" xfId="668" xr:uid="{A20B0AD9-F468-40A7-8465-42764E603844}"/>
    <cellStyle name="AggGreen 4 4 2" xfId="883" xr:uid="{D3201133-CD76-4D85-8583-E316574AB47F}"/>
    <cellStyle name="AggGreen 4 4 2 2" xfId="1596" xr:uid="{8F1E5036-189A-4037-BBCB-2D6B12643D2A}"/>
    <cellStyle name="AggGreen 4 4 2 2 2" xfId="3161" xr:uid="{CF32503B-7E29-498B-80DE-D9C3A54E70E5}"/>
    <cellStyle name="AggGreen 4 4 2 3" xfId="994" xr:uid="{2347EDB4-F9EA-483E-8065-112D1739D421}"/>
    <cellStyle name="AggGreen 4 4 2 3 2" xfId="2567" xr:uid="{42D87408-2E0E-4EEA-B844-846E9B5CCF31}"/>
    <cellStyle name="AggGreen 4 4 2 4" xfId="2246" xr:uid="{2C1BC71F-AB7A-4FBA-88DE-04A33AFD7548}"/>
    <cellStyle name="AggGreen 4 4 3" xfId="1388" xr:uid="{B429D70A-AFCC-4D8B-8C6A-D5B89F576D9F}"/>
    <cellStyle name="AggGreen 4 4 3 2" xfId="2953" xr:uid="{9B46DB69-D54C-409F-A9C1-0A587BB96710}"/>
    <cellStyle name="AggGreen 4 4 4" xfId="1023" xr:uid="{8E57BC26-D49B-439B-B280-0C4982DF9291}"/>
    <cellStyle name="AggGreen 4 4 4 2" xfId="2595" xr:uid="{217EC2DD-FED5-47AA-AAF8-95950945DCAB}"/>
    <cellStyle name="AggGreen 4 4 5" xfId="2040" xr:uid="{EAE91412-1194-4131-822C-982DCDCEF1DE}"/>
    <cellStyle name="AggGreen 4 5" xfId="1093" xr:uid="{55B14524-22BB-4D11-BBE3-C3A7D78EC00D}"/>
    <cellStyle name="AggGreen 4 5 2" xfId="2662" xr:uid="{010CCB30-1BC2-4C8A-999A-B83782D3BDA2}"/>
    <cellStyle name="AggGreen 4 6" xfId="1084" xr:uid="{C0E3DEDA-FF74-4297-9819-5BB1DBD09504}"/>
    <cellStyle name="AggGreen 4 6 2" xfId="2653" xr:uid="{A774A6C4-6DBF-4627-9635-EA7972246C25}"/>
    <cellStyle name="AggGreen 4 7" xfId="1843" xr:uid="{51A7B829-4D8A-48CD-9655-E35F3FF056C9}"/>
    <cellStyle name="AggGreen 5" xfId="112" xr:uid="{F11B0F9C-0615-47E1-8437-7766F1FF0418}"/>
    <cellStyle name="AggGreen 5 2" xfId="2363" xr:uid="{BA172471-1B08-45A7-8786-CF6ED36FF713}"/>
    <cellStyle name="AggGreen_Bbdr" xfId="46" xr:uid="{A90DD6BB-678A-458E-BA36-6F53CBC3B1F8}"/>
    <cellStyle name="AggGreen_bld" xfId="16" xr:uid="{00000000-0005-0000-0000-000003000000}"/>
    <cellStyle name="AggGreen12" xfId="41" xr:uid="{B14D01B3-A9D7-4395-935B-6458877E6CFA}"/>
    <cellStyle name="AggGreen12 2" xfId="151" xr:uid="{47BB184F-0EC0-455B-8B47-479C8419EA55}"/>
    <cellStyle name="AggGreen12 2 2" xfId="441" xr:uid="{53CE439B-363A-48C1-9BE4-D6F41EAE233C}"/>
    <cellStyle name="AggGreen12 2 2 2" xfId="634" xr:uid="{5882A3E3-D776-495C-9565-FE7F21845C2B}"/>
    <cellStyle name="AggGreen12 2 2 2 2" xfId="849" xr:uid="{DFC87B29-1DCB-4686-9835-57882AE25453}"/>
    <cellStyle name="AggGreen12 2 2 2 2 2" xfId="1562" xr:uid="{7D40E923-D70B-4B11-A65E-C51B039DDD08}"/>
    <cellStyle name="AggGreen12 2 2 2 2 2 2" xfId="3127" xr:uid="{4B242BD1-7233-44F8-9D91-3AD72A5A9D3D}"/>
    <cellStyle name="AggGreen12 2 2 2 2 3" xfId="1015" xr:uid="{5DCB1AC4-83DC-4822-8A80-7373C7F4CA9B}"/>
    <cellStyle name="AggGreen12 2 2 2 2 3 2" xfId="2587" xr:uid="{71E25BC5-B6A6-4AA0-89E8-63975E2AC35E}"/>
    <cellStyle name="AggGreen12 2 2 2 2 4" xfId="2212" xr:uid="{F7BE7028-4B80-47F2-9D4A-4B9A79E86588}"/>
    <cellStyle name="AggGreen12 2 2 2 3" xfId="1354" xr:uid="{87E5F22A-B8F8-43F9-AF0B-5A05F72332A5}"/>
    <cellStyle name="AggGreen12 2 2 2 3 2" xfId="2919" xr:uid="{D7B61C75-7730-42AB-AAB4-C13A84CE682F}"/>
    <cellStyle name="AggGreen12 2 2 2 4" xfId="1709" xr:uid="{A4A0DDC5-B633-499D-B979-548786C3D16B}"/>
    <cellStyle name="AggGreen12 2 2 2 4 2" xfId="3270" xr:uid="{6498E8E6-C5A4-484C-B741-F2099BB3CD81}"/>
    <cellStyle name="AggGreen12 2 2 2 5" xfId="2006" xr:uid="{C105D39D-060C-41F6-93B5-A7A39C92F8B4}"/>
    <cellStyle name="AggGreen12 2 2 3" xfId="748" xr:uid="{65D0D2D2-FDF4-41B2-B783-AEAB776DB28C}"/>
    <cellStyle name="AggGreen12 2 2 3 2" xfId="1461" xr:uid="{03FECFC3-4FDF-41D5-95C3-7C01AF3114EF}"/>
    <cellStyle name="AggGreen12 2 2 3 2 2" xfId="3026" xr:uid="{2F3A8506-4C89-4AFE-BB47-97643786684D}"/>
    <cellStyle name="AggGreen12 2 2 3 3" xfId="1075" xr:uid="{95C54E3F-9583-4876-A466-0932DAF99696}"/>
    <cellStyle name="AggGreen12 2 2 3 3 2" xfId="2644" xr:uid="{45730C21-11EB-4F3F-A562-8E7914CE9A1A}"/>
    <cellStyle name="AggGreen12 2 2 3 4" xfId="2111" xr:uid="{69C25DFD-C434-4DE3-81AC-D6977DA4E242}"/>
    <cellStyle name="AggGreen12 2 3" xfId="299" xr:uid="{BB871724-C59C-4C4B-BD51-DFE0D7A5A08E}"/>
    <cellStyle name="AggGreen12 2 3 2" xfId="638" xr:uid="{867DD85D-4D27-44A4-8834-84AC8E131B4A}"/>
    <cellStyle name="AggGreen12 2 3 2 2" xfId="853" xr:uid="{142665E0-46DC-49AF-B336-3EFA32E48246}"/>
    <cellStyle name="AggGreen12 2 3 2 2 2" xfId="1566" xr:uid="{3FC09B22-0199-4B0E-919D-67ABCD4A9376}"/>
    <cellStyle name="AggGreen12 2 3 2 2 2 2" xfId="3131" xr:uid="{BBD1CE9F-44E8-4466-98B0-CFC0A4CBAB8E}"/>
    <cellStyle name="AggGreen12 2 3 2 2 3" xfId="1239" xr:uid="{7DF2BD0E-EF84-4398-A894-68C7C0E68547}"/>
    <cellStyle name="AggGreen12 2 3 2 2 3 2" xfId="2806" xr:uid="{2D7B0501-9AA8-4DE0-8AA3-34272FD7D494}"/>
    <cellStyle name="AggGreen12 2 3 2 2 4" xfId="2216" xr:uid="{D9BEC650-BE85-4339-ACA2-ADC899A579D5}"/>
    <cellStyle name="AggGreen12 2 3 2 3" xfId="1358" xr:uid="{DDC4F145-F714-4C18-9FFD-0392C9F9D3D9}"/>
    <cellStyle name="AggGreen12 2 3 2 3 2" xfId="2923" xr:uid="{CA348DA3-9B22-453C-BAD3-8DB2713D18C9}"/>
    <cellStyle name="AggGreen12 2 3 2 4" xfId="1748" xr:uid="{78B63A49-DE70-48E1-B6B4-BCC25881FF67}"/>
    <cellStyle name="AggGreen12 2 3 2 4 2" xfId="3307" xr:uid="{D6AF9671-646D-44D4-8E0E-98394BA379C4}"/>
    <cellStyle name="AggGreen12 2 3 2 5" xfId="2010" xr:uid="{DC01FFE7-1A6C-4E68-AA14-6EB686B4D5BB}"/>
    <cellStyle name="AggGreen12 2 3 3" xfId="587" xr:uid="{E1BB2B32-0566-4AE2-A785-5BDDA53906C5}"/>
    <cellStyle name="AggGreen12 2 3 3 2" xfId="802" xr:uid="{3B12CF5A-BF33-41B7-843C-E660A368C965}"/>
    <cellStyle name="AggGreen12 2 3 3 2 2" xfId="1515" xr:uid="{863677BC-0A6B-4B70-8783-3265FE4D84FE}"/>
    <cellStyle name="AggGreen12 2 3 3 2 2 2" xfId="3080" xr:uid="{B2DBBC8C-3305-4230-8F99-19E5BBE42923}"/>
    <cellStyle name="AggGreen12 2 3 3 2 3" xfId="64" xr:uid="{AE9A4EA9-39C5-4627-9062-B7864692C0CC}"/>
    <cellStyle name="AggGreen12 2 3 3 2 3 2" xfId="2321" xr:uid="{E566362B-3139-4BC3-9509-F356F93E6B3B}"/>
    <cellStyle name="AggGreen12 2 3 3 2 4" xfId="2165" xr:uid="{FD5AD58D-3ACE-4501-AEE5-283E784BDCD5}"/>
    <cellStyle name="AggGreen12 2 3 3 3" xfId="1307" xr:uid="{3C476B87-AB88-4210-A147-BBAEB3CE0C8C}"/>
    <cellStyle name="AggGreen12 2 3 3 3 2" xfId="2872" xr:uid="{D9FD6FC1-D52F-4FE3-81D0-EE72A0CFFE6B}"/>
    <cellStyle name="AggGreen12 2 3 3 4" xfId="1246" xr:uid="{3A80495D-DE88-4295-912B-D6690152C909}"/>
    <cellStyle name="AggGreen12 2 3 3 4 2" xfId="2813" xr:uid="{0DC0D8B6-5CBB-4F5F-AA5B-1F3956BC53FB}"/>
    <cellStyle name="AggGreen12 2 3 3 5" xfId="1959" xr:uid="{6A8579D0-E759-4B5B-9B7F-4F3E860FCDA4}"/>
    <cellStyle name="AggGreen12 2 3 4" xfId="667" xr:uid="{775775D7-1ED0-418B-9082-4B604D7F6688}"/>
    <cellStyle name="AggGreen12 2 3 4 2" xfId="882" xr:uid="{7AB95DE0-7CD4-4284-B8C3-A4A67B052F26}"/>
    <cellStyle name="AggGreen12 2 3 4 2 2" xfId="1595" xr:uid="{D8DA270A-B763-4872-8FB2-BD1B6DF86EF3}"/>
    <cellStyle name="AggGreen12 2 3 4 2 2 2" xfId="3160" xr:uid="{6661D5DC-1B28-4BAD-97E2-AF842CC7779B}"/>
    <cellStyle name="AggGreen12 2 3 4 2 3" xfId="1832" xr:uid="{F2317132-24BF-4C3F-A131-E37C35683ED1}"/>
    <cellStyle name="AggGreen12 2 3 4 2 3 2" xfId="3382" xr:uid="{FF0EE2E1-7213-43F4-A2EF-495643502882}"/>
    <cellStyle name="AggGreen12 2 3 4 2 4" xfId="2245" xr:uid="{5F7FC0B2-CD9C-413A-A74C-141320F465E5}"/>
    <cellStyle name="AggGreen12 2 3 4 3" xfId="1387" xr:uid="{7BA695ED-1371-4E04-8518-443DD31CBE7F}"/>
    <cellStyle name="AggGreen12 2 3 4 3 2" xfId="2952" xr:uid="{D317C827-6738-4DE2-B252-26B4F605F588}"/>
    <cellStyle name="AggGreen12 2 3 4 4" xfId="1788" xr:uid="{0881A207-10A4-453C-B1F4-712CE2398912}"/>
    <cellStyle name="AggGreen12 2 3 4 4 2" xfId="3342" xr:uid="{0705E346-B5F8-452E-A98C-F7DB08CF362F}"/>
    <cellStyle name="AggGreen12 2 3 4 5" xfId="2039" xr:uid="{6A66A989-8955-46D3-BD2A-2930FE5F3791}"/>
    <cellStyle name="AggGreen12 2 3 5" xfId="1096" xr:uid="{626127D5-3FD8-4A7F-A6E9-A1E278147F2B}"/>
    <cellStyle name="AggGreen12 2 3 5 2" xfId="2665" xr:uid="{D35C863C-86D3-43AE-A244-B71C4D801803}"/>
    <cellStyle name="AggGreen12 2 3 6" xfId="1148" xr:uid="{1B2DADB5-B6E7-4723-9261-2C05191F49B8}"/>
    <cellStyle name="AggGreen12 2 3 6 2" xfId="2717" xr:uid="{7E095442-ED1B-4B35-8054-AB8C1257B1C2}"/>
    <cellStyle name="AggGreen12 2 3 7" xfId="1061" xr:uid="{12926C46-3FD1-45DE-9CC3-994FBB5A75EF}"/>
    <cellStyle name="AggGreen12 3" xfId="440" xr:uid="{D46D24DC-AC0F-4907-93E9-A4731BDA3430}"/>
    <cellStyle name="AggGreen12 3 2" xfId="564" xr:uid="{45BBFBD4-706D-4190-A675-5C8C271FDF21}"/>
    <cellStyle name="AggGreen12 3 2 2" xfId="779" xr:uid="{C1011791-32B6-41C5-8B16-E0E414231A2B}"/>
    <cellStyle name="AggGreen12 3 2 2 2" xfId="1492" xr:uid="{820CC7FB-6583-4EC9-88C0-9BC453E5222F}"/>
    <cellStyle name="AggGreen12 3 2 2 2 2" xfId="3057" xr:uid="{7D8F6316-E9AC-44CA-92F3-80C035801CD6}"/>
    <cellStyle name="AggGreen12 3 2 2 3" xfId="1706" xr:uid="{11FE432E-7355-432B-B040-D14212C8A362}"/>
    <cellStyle name="AggGreen12 3 2 2 3 2" xfId="3267" xr:uid="{D28A4676-2C8C-4893-8AB6-8D165B39F38E}"/>
    <cellStyle name="AggGreen12 3 2 2 4" xfId="2142" xr:uid="{D57B5DDA-C01D-4E5D-8F82-A8EDF0120225}"/>
    <cellStyle name="AggGreen12 3 2 3" xfId="1284" xr:uid="{CCDA0512-008E-47E5-9C08-2231AAD5A6B5}"/>
    <cellStyle name="AggGreen12 3 2 3 2" xfId="2849" xr:uid="{49CEA785-422C-4CB8-84DF-D8CEFD1F3978}"/>
    <cellStyle name="AggGreen12 3 2 4" xfId="1880" xr:uid="{9AAC1FBD-FA37-4180-AF19-F66CE8D2D0A7}"/>
    <cellStyle name="AggGreen12 3 2 4 2" xfId="3423" xr:uid="{B93CAAE2-92BB-47E8-B569-46CD0DA59778}"/>
    <cellStyle name="AggGreen12 3 2 5" xfId="1936" xr:uid="{86C7AC83-58E4-4C1B-9C4D-03F78AE5AE49}"/>
    <cellStyle name="AggGreen12 3 3" xfId="747" xr:uid="{062232AB-1A51-453B-8CCD-B70C436D8FB7}"/>
    <cellStyle name="AggGreen12 3 3 2" xfId="1460" xr:uid="{E1C72C3D-92A1-4B4D-88B3-4E90FE89048F}"/>
    <cellStyle name="AggGreen12 3 3 2 2" xfId="3025" xr:uid="{2C8E8B0A-B118-40D3-8751-5E26F3200DD9}"/>
    <cellStyle name="AggGreen12 3 3 3" xfId="1717" xr:uid="{A57DC4CF-A968-414C-A40A-993AB441CC23}"/>
    <cellStyle name="AggGreen12 3 3 3 2" xfId="3278" xr:uid="{6EA1ED9F-1029-4B4B-8FC0-FB536065AAE2}"/>
    <cellStyle name="AggGreen12 3 3 4" xfId="2110" xr:uid="{348C5994-A39A-432A-B10D-65D7DA7CFB30}"/>
    <cellStyle name="AggGreen12 4" xfId="298" xr:uid="{437667ED-AB08-448B-9445-6C081B98D8AB}"/>
    <cellStyle name="AggGreen12 4 2" xfId="637" xr:uid="{154AA556-EF03-485D-A525-AC1645A94934}"/>
    <cellStyle name="AggGreen12 4 2 2" xfId="852" xr:uid="{1C0000C1-2DC2-476E-8E60-0DFB93747997}"/>
    <cellStyle name="AggGreen12 4 2 2 2" xfId="1565" xr:uid="{7BED06C6-C2A8-44B3-B0E2-B440EC836C23}"/>
    <cellStyle name="AggGreen12 4 2 2 2 2" xfId="3130" xr:uid="{663AEC7D-68DA-47BD-A47A-7C55683DD79F}"/>
    <cellStyle name="AggGreen12 4 2 2 3" xfId="71" xr:uid="{B54DEFBD-2FED-4C97-B5F1-678D915F3874}"/>
    <cellStyle name="AggGreen12 4 2 2 3 2" xfId="2325" xr:uid="{17A651A7-542C-4455-846B-49193A1C89DB}"/>
    <cellStyle name="AggGreen12 4 2 2 4" xfId="2215" xr:uid="{BBB163EE-4E3B-49AA-A6BA-C1278DA32BBD}"/>
    <cellStyle name="AggGreen12 4 2 3" xfId="1357" xr:uid="{08008CA4-53B9-4658-BC48-160B9B767A74}"/>
    <cellStyle name="AggGreen12 4 2 3 2" xfId="2922" xr:uid="{B69697FF-E8EB-4C99-B148-63FDA34EA3C2}"/>
    <cellStyle name="AggGreen12 4 2 4" xfId="1855" xr:uid="{885C3EBF-9E56-4023-BFAD-38515656A501}"/>
    <cellStyle name="AggGreen12 4 2 4 2" xfId="3401" xr:uid="{48094CB8-B804-4751-BE55-DF3B7A39A6CD}"/>
    <cellStyle name="AggGreen12 4 2 5" xfId="2009" xr:uid="{001EC33C-4A04-40D7-B7CA-B599E2718588}"/>
    <cellStyle name="AggGreen12 4 3" xfId="689" xr:uid="{8777941D-AB33-4038-A5EC-64FB1EEF9C40}"/>
    <cellStyle name="AggGreen12 4 3 2" xfId="904" xr:uid="{6CD8BDFB-66F4-451E-90A2-51BB04A6FB65}"/>
    <cellStyle name="AggGreen12 4 3 2 2" xfId="1617" xr:uid="{0E933CAE-BFCA-4891-842C-3F0AD7455E5F}"/>
    <cellStyle name="AggGreen12 4 3 2 2 2" xfId="3182" xr:uid="{6C332677-5456-49B8-8F7B-5B3CA6F5FEDC}"/>
    <cellStyle name="AggGreen12 4 3 2 3" xfId="1254" xr:uid="{6E515307-1874-43CF-98AB-EC94E1FAD8AF}"/>
    <cellStyle name="AggGreen12 4 3 2 3 2" xfId="2820" xr:uid="{9ED41111-AF26-4D8B-96DE-D538269BB5EB}"/>
    <cellStyle name="AggGreen12 4 3 2 4" xfId="2267" xr:uid="{8BE75226-642D-44B5-B845-8E6CFAB236B7}"/>
    <cellStyle name="AggGreen12 4 3 3" xfId="1409" xr:uid="{9BE9315E-9F7E-4477-804E-603CAECA0338}"/>
    <cellStyle name="AggGreen12 4 3 3 2" xfId="2974" xr:uid="{00BDCB12-EAF1-4FC2-983A-679B9AC3AB21}"/>
    <cellStyle name="AggGreen12 4 3 4" xfId="1063" xr:uid="{881ACBE1-5B4F-4024-A7CC-7D92E3BB1F69}"/>
    <cellStyle name="AggGreen12 4 3 4 2" xfId="2633" xr:uid="{94CE45DF-33BB-4C31-AA84-9C2A29BF4C4C}"/>
    <cellStyle name="AggGreen12 4 3 5" xfId="2061" xr:uid="{92AF1D0E-5862-4A08-825B-FB964C69FF4F}"/>
    <cellStyle name="AggGreen12 4 4" xfId="700" xr:uid="{64FDBB5E-FAA4-421D-A79B-18E2FAD96574}"/>
    <cellStyle name="AggGreen12 4 4 2" xfId="915" xr:uid="{D52C6942-814F-414F-81F2-52741CAA808D}"/>
    <cellStyle name="AggGreen12 4 4 2 2" xfId="1628" xr:uid="{E8D61FBE-6474-4D1A-AB9B-420E23BC7887}"/>
    <cellStyle name="AggGreen12 4 4 2 2 2" xfId="3193" xr:uid="{9CBA8FCF-0116-4C53-8012-0D392052A144}"/>
    <cellStyle name="AggGreen12 4 4 2 3" xfId="1900" xr:uid="{7F4C2BA3-1260-4F89-8527-E47FEEFE1230}"/>
    <cellStyle name="AggGreen12 4 4 2 3 2" xfId="3443" xr:uid="{AEFBDF5F-85F6-4A71-A508-B1050896A4D2}"/>
    <cellStyle name="AggGreen12 4 4 2 4" xfId="2278" xr:uid="{A13E20BB-414C-4BA4-8DF0-9CF8DBB53B1E}"/>
    <cellStyle name="AggGreen12 4 4 3" xfId="1420" xr:uid="{BA65BC79-5EE8-4C41-A82E-E74A7368123E}"/>
    <cellStyle name="AggGreen12 4 4 3 2" xfId="2985" xr:uid="{2B25C36F-61C6-4224-AB20-2D6CDFE43F72}"/>
    <cellStyle name="AggGreen12 4 4 4" xfId="1071" xr:uid="{1717CB86-0AEC-40FE-85C3-B9C02CCBEF55}"/>
    <cellStyle name="AggGreen12 4 4 4 2" xfId="2641" xr:uid="{30122308-C602-43D9-A8F1-BDF55A132F24}"/>
    <cellStyle name="AggGreen12 4 4 5" xfId="2072" xr:uid="{073D9846-811B-49A6-A19B-59DA522546AC}"/>
    <cellStyle name="AggGreen12 4 5" xfId="1095" xr:uid="{752B5672-4B27-452C-88FE-3081BEF9479E}"/>
    <cellStyle name="AggGreen12 4 5 2" xfId="2664" xr:uid="{4CE247C2-EC55-45CB-9483-D2DE61AC87DD}"/>
    <cellStyle name="AggGreen12 4 6" xfId="1144" xr:uid="{80186868-CD9B-476D-846B-912250735832}"/>
    <cellStyle name="AggGreen12 4 6 2" xfId="2713" xr:uid="{50D294CF-E5E5-4C57-BDC3-4931A89D4A70}"/>
    <cellStyle name="AggGreen12 4 7" xfId="1877" xr:uid="{015B4B86-B481-414E-B232-8AB4A1BF2356}"/>
    <cellStyle name="AggGreen12 5" xfId="110" xr:uid="{CB86DE8A-8871-4E3F-BAF1-F2D54064941D}"/>
    <cellStyle name="AggGreen12 5 2" xfId="2361" xr:uid="{BB0898F3-67CE-4417-9CAE-DA4332797682}"/>
    <cellStyle name="AggOrange" xfId="36" xr:uid="{FD91803B-43D8-4026-8741-75AD9B42FE31}"/>
    <cellStyle name="AggOrange 2" xfId="152" xr:uid="{215BF129-7A07-4D5F-8B89-45CB46FCF1D4}"/>
    <cellStyle name="AggOrange 2 2" xfId="443" xr:uid="{A5F999EC-7F30-45CB-AB17-778CB718135B}"/>
    <cellStyle name="AggOrange 2 2 2" xfId="563" xr:uid="{C3B82F91-38F9-4F33-A1BC-5EB31BFF74A9}"/>
    <cellStyle name="AggOrange 2 2 2 2" xfId="778" xr:uid="{D8A31BFE-8169-41CE-B20D-32691EFDF33A}"/>
    <cellStyle name="AggOrange 2 2 2 2 2" xfId="1491" xr:uid="{02C76272-3126-4D27-AFD2-9060B9518CE4}"/>
    <cellStyle name="AggOrange 2 2 2 2 2 2" xfId="3056" xr:uid="{4CA205A9-68A2-4F06-B186-D50D7E5E06F4}"/>
    <cellStyle name="AggOrange 2 2 2 2 3" xfId="1215" xr:uid="{B27E5544-00A2-410E-B2F0-E228192F271D}"/>
    <cellStyle name="AggOrange 2 2 2 2 3 2" xfId="2783" xr:uid="{C0AC1C19-BCAD-4490-AEA8-B15D7946D9C9}"/>
    <cellStyle name="AggOrange 2 2 2 2 4" xfId="2141" xr:uid="{A24AE636-CBC3-43F4-8D01-542FBD102BE7}"/>
    <cellStyle name="AggOrange 2 2 2 3" xfId="1283" xr:uid="{C57B3DFD-00A4-4B81-82EE-26AC770AF1C8}"/>
    <cellStyle name="AggOrange 2 2 2 3 2" xfId="2848" xr:uid="{5EF0E37B-FBB1-4422-B61D-EEAB3496FBB8}"/>
    <cellStyle name="AggOrange 2 2 2 4" xfId="1210" xr:uid="{2DBBEEA4-7632-447E-9FC6-592EAAF51B28}"/>
    <cellStyle name="AggOrange 2 2 2 4 2" xfId="2778" xr:uid="{1743E3BF-6676-4E75-A1F8-211E8CB8FE55}"/>
    <cellStyle name="AggOrange 2 2 2 5" xfId="1935" xr:uid="{D0EA2998-8583-4310-B747-B560FBCF6232}"/>
    <cellStyle name="AggOrange 2 2 3" xfId="750" xr:uid="{1A09DC41-510A-4402-87FE-B2E7B270F7CC}"/>
    <cellStyle name="AggOrange 2 2 3 2" xfId="1463" xr:uid="{01D65B2C-817E-42A3-99AC-D60FDC7CCA41}"/>
    <cellStyle name="AggOrange 2 2 3 2 2" xfId="3028" xr:uid="{FF29FFFA-4CAD-41EE-B60E-FB7C3CE8C4C3}"/>
    <cellStyle name="AggOrange 2 2 3 3" xfId="1644" xr:uid="{FE084408-8490-4D02-8C45-C14E055824C9}"/>
    <cellStyle name="AggOrange 2 2 3 3 2" xfId="3209" xr:uid="{A4DE5EBB-79D4-4DFC-960D-C57C0C592B02}"/>
    <cellStyle name="AggOrange 2 2 3 4" xfId="2113" xr:uid="{8B2A2B3A-5498-46FE-9CBA-A1F432251741}"/>
    <cellStyle name="AggOrange 2 3" xfId="301" xr:uid="{BCC7511B-B036-49B1-BE89-8F7919160247}"/>
    <cellStyle name="AggOrange 2 3 2" xfId="640" xr:uid="{96F215A6-C81A-40D9-AE5B-90C2C842833A}"/>
    <cellStyle name="AggOrange 2 3 2 2" xfId="855" xr:uid="{8BC4CDCC-3B54-4FCB-A026-BCA7314B1311}"/>
    <cellStyle name="AggOrange 2 3 2 2 2" xfId="1568" xr:uid="{4C94D558-79C7-4D1D-AC8E-25FEE0E11E92}"/>
    <cellStyle name="AggOrange 2 3 2 2 2 2" xfId="3133" xr:uid="{2D7816E0-9E65-4C2A-B029-37EFC186BC45}"/>
    <cellStyle name="AggOrange 2 3 2 2 3" xfId="1073" xr:uid="{39C24397-2EF9-439D-8EC8-1DBE90704B13}"/>
    <cellStyle name="AggOrange 2 3 2 2 3 2" xfId="2642" xr:uid="{5DABFE36-4EF2-4A0A-BD15-F528E249BA38}"/>
    <cellStyle name="AggOrange 2 3 2 2 4" xfId="2218" xr:uid="{D0E27FDD-412E-49CB-8CE1-BE174A5B0842}"/>
    <cellStyle name="AggOrange 2 3 2 3" xfId="1360" xr:uid="{119DABC5-7120-4FD5-A956-5DD52A0B95E0}"/>
    <cellStyle name="AggOrange 2 3 2 3 2" xfId="2925" xr:uid="{3117DC0D-53F8-4FFA-AB6C-73B7DF6D4936}"/>
    <cellStyle name="AggOrange 2 3 2 4" xfId="1217" xr:uid="{05D012C8-0964-4FFA-8E05-8B360F5C4BE9}"/>
    <cellStyle name="AggOrange 2 3 2 4 2" xfId="2785" xr:uid="{4C4312F8-0180-4875-8206-FB79C266DBE0}"/>
    <cellStyle name="AggOrange 2 3 2 5" xfId="2012" xr:uid="{A0ED2819-F3CB-4428-AA86-BCE51D953F15}"/>
    <cellStyle name="AggOrange 2 3 3" xfId="547" xr:uid="{3578F2FF-4D8C-425A-B558-1CBBB5315037}"/>
    <cellStyle name="AggOrange 2 3 3 2" xfId="762" xr:uid="{4A6B8210-30BF-441D-8A7B-912D85A39772}"/>
    <cellStyle name="AggOrange 2 3 3 2 2" xfId="1475" xr:uid="{B2DB1BBF-0F15-4125-997C-7EE1EAB0A224}"/>
    <cellStyle name="AggOrange 2 3 3 2 2 2" xfId="3040" xr:uid="{577A8F1C-BA00-4A7A-9B2F-EBE9AE42E6EA}"/>
    <cellStyle name="AggOrange 2 3 3 2 3" xfId="1801" xr:uid="{B8A54D2B-2BB6-41D0-91D6-E78E408466B3}"/>
    <cellStyle name="AggOrange 2 3 3 2 3 2" xfId="3354" xr:uid="{BD9BE9D3-E56E-4A13-BF42-069C1D7019A8}"/>
    <cellStyle name="AggOrange 2 3 3 2 4" xfId="2125" xr:uid="{B336751C-E529-4447-8AAF-53F0691C73E5}"/>
    <cellStyle name="AggOrange 2 3 3 3" xfId="1267" xr:uid="{570DF207-4DE5-4F29-8752-3C675FFF6463}"/>
    <cellStyle name="AggOrange 2 3 3 3 2" xfId="2832" xr:uid="{43C88D5F-56AB-405F-A7DF-2EDDAFCDF0CB}"/>
    <cellStyle name="AggOrange 2 3 3 4" xfId="1212" xr:uid="{1063852F-52F4-4434-9AB1-4C9E70943A6C}"/>
    <cellStyle name="AggOrange 2 3 3 4 2" xfId="2780" xr:uid="{826017B8-385D-4CAD-AE20-3E543F9A0A38}"/>
    <cellStyle name="AggOrange 2 3 3 5" xfId="1919" xr:uid="{085E67A1-A144-4B93-B136-4CEED6A27BAB}"/>
    <cellStyle name="AggOrange 2 3 4" xfId="562" xr:uid="{14663E63-9B42-4CA9-A86E-79BFB860FF43}"/>
    <cellStyle name="AggOrange 2 3 4 2" xfId="777" xr:uid="{34984B19-C0AD-4E4E-B39D-462C124D7248}"/>
    <cellStyle name="AggOrange 2 3 4 2 2" xfId="1490" xr:uid="{F09F0DB8-9182-4DB9-AA67-F1CA21A73886}"/>
    <cellStyle name="AggOrange 2 3 4 2 2 2" xfId="3055" xr:uid="{FA003AAA-59BB-4370-A1FE-E704AFB8A917}"/>
    <cellStyle name="AggOrange 2 3 4 2 3" xfId="1674" xr:uid="{A2D04DED-1988-42C5-9DD3-644C9B531655}"/>
    <cellStyle name="AggOrange 2 3 4 2 3 2" xfId="3237" xr:uid="{75C962CA-BB91-49E7-A359-BE01F526CC4A}"/>
    <cellStyle name="AggOrange 2 3 4 2 4" xfId="2140" xr:uid="{4BEDC18A-11E0-4409-9056-1A9210F15949}"/>
    <cellStyle name="AggOrange 2 3 4 3" xfId="1282" xr:uid="{F694A762-AE5F-4C1E-94AB-A2B97AA44C40}"/>
    <cellStyle name="AggOrange 2 3 4 3 2" xfId="2847" xr:uid="{509F0E6A-A0A7-485D-8BB8-BFB49B0649BF}"/>
    <cellStyle name="AggOrange 2 3 4 4" xfId="1889" xr:uid="{73B8784F-AB33-4480-B1A1-C8FEAB8F777E}"/>
    <cellStyle name="AggOrange 2 3 4 4 2" xfId="3432" xr:uid="{51C9C32E-0E06-45E3-8BB5-C608808B66A0}"/>
    <cellStyle name="AggOrange 2 3 4 5" xfId="1934" xr:uid="{7B5236FE-B396-406F-B860-4A5DE6CFE031}"/>
    <cellStyle name="AggOrange 2 3 5" xfId="1098" xr:uid="{ED874F1C-9A51-42B4-BFBF-2BC6A3D09242}"/>
    <cellStyle name="AggOrange 2 3 5 2" xfId="2667" xr:uid="{39CB8A4A-B6E9-4198-9B69-9BAB379E6D38}"/>
    <cellStyle name="AggOrange 2 3 6" xfId="1008" xr:uid="{EF5FF691-947C-4DA8-A39C-E29ACA372177}"/>
    <cellStyle name="AggOrange 2 3 6 2" xfId="2580" xr:uid="{704B411B-2A39-4F2F-9844-A03CF80E2A7F}"/>
    <cellStyle name="AggOrange 2 3 7" xfId="1002" xr:uid="{B0106321-38D4-4288-833E-335499772A60}"/>
    <cellStyle name="AggOrange 3" xfId="442" xr:uid="{B4022604-A3CF-4667-9A8A-AC58B40D15F9}"/>
    <cellStyle name="AggOrange 3 2" xfId="682" xr:uid="{CF6FF3E1-722A-4D13-A46B-8B92C084E576}"/>
    <cellStyle name="AggOrange 3 2 2" xfId="897" xr:uid="{AA42404D-6624-4CE2-8ACE-C8F4343ED2AC}"/>
    <cellStyle name="AggOrange 3 2 2 2" xfId="1610" xr:uid="{D46F06AD-372D-47EA-9F9B-9DD189538C3A}"/>
    <cellStyle name="AggOrange 3 2 2 2 2" xfId="3175" xr:uid="{7B778E1E-AB7F-4A36-8C65-370FBE92D79D}"/>
    <cellStyle name="AggOrange 3 2 2 3" xfId="44" xr:uid="{1792563D-5686-4CB9-86B4-53CCB02F459D}"/>
    <cellStyle name="AggOrange 3 2 2 3 2" xfId="2319" xr:uid="{1CB28699-F0E6-4929-85EF-5ECBDCEABC6B}"/>
    <cellStyle name="AggOrange 3 2 2 4" xfId="2260" xr:uid="{97E3EC51-DF42-452D-9AF5-ECD3217E0110}"/>
    <cellStyle name="AggOrange 3 2 3" xfId="1402" xr:uid="{13D3CF3E-4D51-436F-AB17-E0A957B95559}"/>
    <cellStyle name="AggOrange 3 2 3 2" xfId="2967" xr:uid="{D601E735-B62D-4213-B5E0-FBE2986B0057}"/>
    <cellStyle name="AggOrange 3 2 4" xfId="1813" xr:uid="{EF4608FA-4C5B-45D7-8D77-CAB466D28973}"/>
    <cellStyle name="AggOrange 3 2 4 2" xfId="3364" xr:uid="{94BA29E4-F74D-4234-B69A-88D80DD0140E}"/>
    <cellStyle name="AggOrange 3 2 5" xfId="2054" xr:uid="{392C522F-5748-4827-90EE-BE8E3481429E}"/>
    <cellStyle name="AggOrange 3 3" xfId="749" xr:uid="{0DB6C02F-5026-48AA-BBE2-AB0CD20F791E}"/>
    <cellStyle name="AggOrange 3 3 2" xfId="1462" xr:uid="{F8AC79E2-016B-4326-A4C1-DE33C390405A}"/>
    <cellStyle name="AggOrange 3 3 2 2" xfId="3027" xr:uid="{42D9BAEC-12D6-4123-AAC5-944ED8749A98}"/>
    <cellStyle name="AggOrange 3 3 3" xfId="1132" xr:uid="{E8992DF0-1155-48DA-ADB0-D27B040DD921}"/>
    <cellStyle name="AggOrange 3 3 3 2" xfId="2701" xr:uid="{DC78B419-999B-4925-B4E2-98E09B2F8748}"/>
    <cellStyle name="AggOrange 3 3 4" xfId="2112" xr:uid="{BE59ABA3-17D4-4B81-B66A-54C489F90B98}"/>
    <cellStyle name="AggOrange 4" xfId="300" xr:uid="{BC604628-E71F-4C7A-B52B-9B07D94B5339}"/>
    <cellStyle name="AggOrange 4 2" xfId="639" xr:uid="{1E1EF0F9-7329-42F5-9CAB-BE1F8237B662}"/>
    <cellStyle name="AggOrange 4 2 2" xfId="854" xr:uid="{77BE9A64-4688-45B4-9769-244E8CA20DBB}"/>
    <cellStyle name="AggOrange 4 2 2 2" xfId="1567" xr:uid="{F5D81E87-620A-4609-9E89-E64827EC54C6}"/>
    <cellStyle name="AggOrange 4 2 2 2 2" xfId="3132" xr:uid="{5585CCCE-05E2-4A55-A329-5E54297E61A3}"/>
    <cellStyle name="AggOrange 4 2 2 3" xfId="1648" xr:uid="{11E56B75-FD1A-4450-A004-35AACC85468D}"/>
    <cellStyle name="AggOrange 4 2 2 3 2" xfId="3213" xr:uid="{E1D093BF-D38A-4ACD-BEEA-003BBA0A44C3}"/>
    <cellStyle name="AggOrange 4 2 2 4" xfId="2217" xr:uid="{69C4DDCB-8ECF-4833-ABEE-31A2CE0CC525}"/>
    <cellStyle name="AggOrange 4 2 3" xfId="1359" xr:uid="{85E91C74-60FE-48DC-B885-38E0B2D52107}"/>
    <cellStyle name="AggOrange 4 2 3 2" xfId="2924" xr:uid="{480FBAB3-3B4D-48BE-93E1-D3A5E0967B37}"/>
    <cellStyle name="AggOrange 4 2 4" xfId="1189" xr:uid="{588A8C79-CFC4-4ECA-BA15-C32B49C57E82}"/>
    <cellStyle name="AggOrange 4 2 4 2" xfId="2758" xr:uid="{8B678FE8-7C08-42EB-B4D0-B431B302EDD1}"/>
    <cellStyle name="AggOrange 4 2 5" xfId="2011" xr:uid="{0013B1F2-A1B2-4219-8C06-EC8C5318043A}"/>
    <cellStyle name="AggOrange 4 3" xfId="628" xr:uid="{B4B58E27-DD45-48A1-9370-6735CE3C6C06}"/>
    <cellStyle name="AggOrange 4 3 2" xfId="843" xr:uid="{66F5FB18-4C0D-4D14-BA3B-2B0AF240DB92}"/>
    <cellStyle name="AggOrange 4 3 2 2" xfId="1556" xr:uid="{B7575B6E-245C-415A-88AA-6D2E07FDC38C}"/>
    <cellStyle name="AggOrange 4 3 2 2 2" xfId="3121" xr:uid="{EC2E9C50-D16C-4094-A572-543DAB02A744}"/>
    <cellStyle name="AggOrange 4 3 2 3" xfId="1680" xr:uid="{632B9C7C-0A7A-4D66-B475-DAD519FA6EA5}"/>
    <cellStyle name="AggOrange 4 3 2 3 2" xfId="3243" xr:uid="{2CF658E7-B758-47C7-A0EE-29C5520D1A68}"/>
    <cellStyle name="AggOrange 4 3 2 4" xfId="2206" xr:uid="{6478D3EA-AAE2-4948-BE46-E65385A5E4B1}"/>
    <cellStyle name="AggOrange 4 3 3" xfId="1348" xr:uid="{923704E0-7BD3-4320-8C83-0F976CE971BF}"/>
    <cellStyle name="AggOrange 4 3 3 2" xfId="2913" xr:uid="{C15A1AAB-4796-40C9-95D8-5BE6BF24BA22}"/>
    <cellStyle name="AggOrange 4 3 4" xfId="1054" xr:uid="{9596794A-2F18-43A2-A273-79E66A718EAF}"/>
    <cellStyle name="AggOrange 4 3 4 2" xfId="2625" xr:uid="{566D2C7F-3151-4F81-97E8-61E6B35814A9}"/>
    <cellStyle name="AggOrange 4 3 5" xfId="2000" xr:uid="{6168D13E-6028-40C0-B5B4-2DF5EB197D8A}"/>
    <cellStyle name="AggOrange 4 4" xfId="602" xr:uid="{4FDC5F5A-3FC5-4825-AA5C-6A3C144648C2}"/>
    <cellStyle name="AggOrange 4 4 2" xfId="817" xr:uid="{7F785BE5-9E40-4277-89D9-12D49788E723}"/>
    <cellStyle name="AggOrange 4 4 2 2" xfId="1530" xr:uid="{51441EBC-B4C9-4A9D-95AE-D562E00340D2}"/>
    <cellStyle name="AggOrange 4 4 2 2 2" xfId="3095" xr:uid="{51DA184A-E63F-4725-8407-793DFA5675D3}"/>
    <cellStyle name="AggOrange 4 4 2 3" xfId="995" xr:uid="{8581C4BF-735A-4556-A96F-FB2581245DDD}"/>
    <cellStyle name="AggOrange 4 4 2 3 2" xfId="2568" xr:uid="{F42826C2-6E0F-453E-93B2-4812A64C4A2A}"/>
    <cellStyle name="AggOrange 4 4 2 4" xfId="2180" xr:uid="{18C9D033-D6F4-42DF-894F-4E0A15B0D3B3}"/>
    <cellStyle name="AggOrange 4 4 3" xfId="1322" xr:uid="{4134912D-22D8-4CA8-8E2C-B1A5A5009048}"/>
    <cellStyle name="AggOrange 4 4 3 2" xfId="2887" xr:uid="{B90733C7-C419-4BE4-89B9-74B39A599B60}"/>
    <cellStyle name="AggOrange 4 4 4" xfId="27" xr:uid="{00A49E9A-7DD8-42E6-949F-8E110701D980}"/>
    <cellStyle name="AggOrange 4 4 4 2" xfId="2312" xr:uid="{CF713B6F-E74E-4AF0-BCA3-E2713CA6B2B5}"/>
    <cellStyle name="AggOrange 4 4 5" xfId="1974" xr:uid="{18D8D643-F65E-4EAA-B260-BC01235F9622}"/>
    <cellStyle name="AggOrange 4 5" xfId="1097" xr:uid="{ED366082-C08B-4BCE-AF4B-5ABC3FBD10DD}"/>
    <cellStyle name="AggOrange 4 5 2" xfId="2666" xr:uid="{31741A62-6CC1-4600-8B3C-BFF4A5F53C72}"/>
    <cellStyle name="AggOrange 4 6" xfId="1716" xr:uid="{78E00EF4-8A67-4DD0-857B-AAA0EDB7802F}"/>
    <cellStyle name="AggOrange 4 6 2" xfId="3277" xr:uid="{56233BE8-9634-4135-B479-AECF0D9789F9}"/>
    <cellStyle name="AggOrange 4 7" xfId="972" xr:uid="{14199417-14B9-4468-A2B6-46534700F656}"/>
    <cellStyle name="AggOrange 5" xfId="106" xr:uid="{7AB804F5-4C00-4921-A154-A124B44CD2E7}"/>
    <cellStyle name="AggOrange 5 2" xfId="2359" xr:uid="{11CDEBB5-2618-4426-8BE5-B753A11D2E21}"/>
    <cellStyle name="AggOrange_B_border" xfId="50" xr:uid="{C148E3E8-A348-4122-93AD-F0D621AAE1EC}"/>
    <cellStyle name="AggOrange9" xfId="35" xr:uid="{D61B0EBD-C488-417E-ABA8-CABB13404E8D}"/>
    <cellStyle name="AggOrange9 2" xfId="153" xr:uid="{D07BA182-A234-4488-A093-9F8574B8ACDA}"/>
    <cellStyle name="AggOrange9 2 2" xfId="445" xr:uid="{200E3EA5-984D-4663-B997-6CE48F48AED6}"/>
    <cellStyle name="AggOrange9 2 2 2" xfId="681" xr:uid="{4B56BB63-8027-45A6-8E02-A169A058B582}"/>
    <cellStyle name="AggOrange9 2 2 2 2" xfId="896" xr:uid="{5563E0AE-1986-469C-8E03-31D357C98CAE}"/>
    <cellStyle name="AggOrange9 2 2 2 2 2" xfId="1609" xr:uid="{31C0682A-E36D-4B7C-9212-113CC6132F7F}"/>
    <cellStyle name="AggOrange9 2 2 2 2 2 2" xfId="3174" xr:uid="{715DF00A-4404-40E9-984E-BA3C02718389}"/>
    <cellStyle name="AggOrange9 2 2 2 2 3" xfId="991" xr:uid="{1119EAFB-572B-4E54-ADB7-6AC646326B23}"/>
    <cellStyle name="AggOrange9 2 2 2 2 3 2" xfId="2564" xr:uid="{7D2E6830-E228-4CEB-B185-BDA442687020}"/>
    <cellStyle name="AggOrange9 2 2 2 2 4" xfId="2259" xr:uid="{6BA10206-4793-4EC0-87EC-4513CFCA5FF4}"/>
    <cellStyle name="AggOrange9 2 2 2 3" xfId="1401" xr:uid="{9B44C414-0B05-4BEF-B923-27E9F4EB8086}"/>
    <cellStyle name="AggOrange9 2 2 2 3 2" xfId="2966" xr:uid="{D5F448AA-B49C-45D2-84EE-94B3CBD62821}"/>
    <cellStyle name="AggOrange9 2 2 2 4" xfId="1741" xr:uid="{2C8B395E-89D7-424E-9B8F-22505E63F5E4}"/>
    <cellStyle name="AggOrange9 2 2 2 4 2" xfId="3300" xr:uid="{4F70C6E2-319B-4B35-9B7B-E48757D4F551}"/>
    <cellStyle name="AggOrange9 2 2 2 5" xfId="2053" xr:uid="{C3A53CFF-2362-4D0D-8DC5-C762B326AF1D}"/>
    <cellStyle name="AggOrange9 2 2 3" xfId="752" xr:uid="{BE465248-FEFA-4D38-BF2A-6936F04F7A0D}"/>
    <cellStyle name="AggOrange9 2 2 3 2" xfId="1465" xr:uid="{2D4674CA-F2FE-418D-A5BE-C57C77EAAC4C}"/>
    <cellStyle name="AggOrange9 2 2 3 2 2" xfId="3030" xr:uid="{0B3D8F44-9F4E-4F54-A28D-3853904D4B61}"/>
    <cellStyle name="AggOrange9 2 2 3 3" xfId="1137" xr:uid="{2BC866D9-B945-4ECE-8A28-E57F2031E86E}"/>
    <cellStyle name="AggOrange9 2 2 3 3 2" xfId="2706" xr:uid="{0B4D7A34-9DF6-49FB-B56D-8861872696FB}"/>
    <cellStyle name="AggOrange9 2 2 3 4" xfId="2115" xr:uid="{8B3CC37E-1691-41B3-A4D4-EA0BD25186D6}"/>
    <cellStyle name="AggOrange9 2 3" xfId="303" xr:uid="{4689AAE8-59DD-4EE9-ABD1-46A3D9476BB8}"/>
    <cellStyle name="AggOrange9 2 3 2" xfId="642" xr:uid="{2DD01EC9-3661-4AEA-92A0-9EEDF64AECEA}"/>
    <cellStyle name="AggOrange9 2 3 2 2" xfId="857" xr:uid="{FAE8C429-B7FF-430D-BAF8-B7D301682E5F}"/>
    <cellStyle name="AggOrange9 2 3 2 2 2" xfId="1570" xr:uid="{BE9BF2C5-B545-4089-A72C-80B6A2059FA0}"/>
    <cellStyle name="AggOrange9 2 3 2 2 2 2" xfId="3135" xr:uid="{D697798C-5E4F-4E13-8579-C170920FB988}"/>
    <cellStyle name="AggOrange9 2 3 2 2 3" xfId="992" xr:uid="{78CCF6F7-B57D-4E2A-9981-553C50E28B6F}"/>
    <cellStyle name="AggOrange9 2 3 2 2 3 2" xfId="2565" xr:uid="{068A2759-76CD-4609-8932-E45ECE293F75}"/>
    <cellStyle name="AggOrange9 2 3 2 2 4" xfId="2220" xr:uid="{ADDC0D46-836E-4DCB-9041-A7FC2A3FBFA2}"/>
    <cellStyle name="AggOrange9 2 3 2 3" xfId="1362" xr:uid="{E7EDB4E0-A672-4E10-8C13-A24A06E7240E}"/>
    <cellStyle name="AggOrange9 2 3 2 3 2" xfId="2927" xr:uid="{B5566C53-FEC4-4C10-8A4A-8E33C2BD534B}"/>
    <cellStyle name="AggOrange9 2 3 2 4" xfId="1019" xr:uid="{90127F11-EE27-40FC-B68F-98CF2066BE71}"/>
    <cellStyle name="AggOrange9 2 3 2 4 2" xfId="2591" xr:uid="{2258D8AC-4800-4F31-8AC4-80A5A77C34A1}"/>
    <cellStyle name="AggOrange9 2 3 2 5" xfId="2014" xr:uid="{22525BA9-B825-4C8C-B499-DBD957719466}"/>
    <cellStyle name="AggOrange9 2 3 3" xfId="688" xr:uid="{3922278B-291E-4F6F-8D30-63B964E4130B}"/>
    <cellStyle name="AggOrange9 2 3 3 2" xfId="903" xr:uid="{DC6F42FA-EE66-4F41-86F8-8CE1DC18CD21}"/>
    <cellStyle name="AggOrange9 2 3 3 2 2" xfId="1616" xr:uid="{5BD1D038-21EC-4AF4-83FB-26EEE38073FD}"/>
    <cellStyle name="AggOrange9 2 3 3 2 2 2" xfId="3181" xr:uid="{6A18F077-3897-416F-925E-99ECCD5E38E7}"/>
    <cellStyle name="AggOrange9 2 3 3 2 3" xfId="1799" xr:uid="{F87352DA-5160-491C-8B40-E11BDE1B9E08}"/>
    <cellStyle name="AggOrange9 2 3 3 2 3 2" xfId="3352" xr:uid="{EA85B458-29DF-4590-9ECC-72F28572C257}"/>
    <cellStyle name="AggOrange9 2 3 3 2 4" xfId="2266" xr:uid="{22B50807-B44C-42F5-9378-50D5F29B4224}"/>
    <cellStyle name="AggOrange9 2 3 3 3" xfId="1408" xr:uid="{345DB3F7-E723-476E-9EFF-375F79422DF2}"/>
    <cellStyle name="AggOrange9 2 3 3 3 2" xfId="2973" xr:uid="{1207AF8E-2565-4878-87FF-221AE7573263}"/>
    <cellStyle name="AggOrange9 2 3 3 4" xfId="1802" xr:uid="{C7184450-BEC2-4B8E-A42A-3E374C9A35C8}"/>
    <cellStyle name="AggOrange9 2 3 3 4 2" xfId="3355" xr:uid="{7DBDA32E-E8F1-4152-82EA-90AEB7C262DB}"/>
    <cellStyle name="AggOrange9 2 3 3 5" xfId="2060" xr:uid="{0B881069-2144-458C-A86D-6E531C2927C2}"/>
    <cellStyle name="AggOrange9 2 3 4" xfId="702" xr:uid="{B030A8F3-7584-460A-86F0-7ECC2F44457C}"/>
    <cellStyle name="AggOrange9 2 3 4 2" xfId="917" xr:uid="{84E166C3-367E-4246-9317-3AE5DAEA5298}"/>
    <cellStyle name="AggOrange9 2 3 4 2 2" xfId="1630" xr:uid="{EDF954FC-10C6-411C-BA5F-52A6FC0A2DDD}"/>
    <cellStyle name="AggOrange9 2 3 4 2 2 2" xfId="3195" xr:uid="{2518D309-1E1C-4F00-B84F-582C99442FB7}"/>
    <cellStyle name="AggOrange9 2 3 4 2 3" xfId="1902" xr:uid="{FF6D7CAF-3B12-4F0E-9128-A68B994DEFD2}"/>
    <cellStyle name="AggOrange9 2 3 4 2 3 2" xfId="3445" xr:uid="{34E273FC-272D-447F-8601-40634BFBDC70}"/>
    <cellStyle name="AggOrange9 2 3 4 2 4" xfId="2280" xr:uid="{F7D59422-37A3-4867-B2B0-A2A83A124EAF}"/>
    <cellStyle name="AggOrange9 2 3 4 3" xfId="1422" xr:uid="{DECB4C3E-1D1C-4690-8C1C-D0819CEEB5C8}"/>
    <cellStyle name="AggOrange9 2 3 4 3 2" xfId="2987" xr:uid="{57EF98AC-A16A-4147-AAF8-5679EAAE6FE8}"/>
    <cellStyle name="AggOrange9 2 3 4 4" xfId="1811" xr:uid="{47806421-6EAC-47BF-86E8-25CEBD34990C}"/>
    <cellStyle name="AggOrange9 2 3 4 4 2" xfId="3362" xr:uid="{EE6BA09D-C646-4D9F-98EA-DFC267C7592A}"/>
    <cellStyle name="AggOrange9 2 3 4 5" xfId="2074" xr:uid="{B3D16786-59EF-41AB-8304-AAC9A31E7CCF}"/>
    <cellStyle name="AggOrange9 2 3 5" xfId="1100" xr:uid="{B3EF9F79-185B-4DC0-8A34-1CFD771BA5CF}"/>
    <cellStyle name="AggOrange9 2 3 5 2" xfId="2669" xr:uid="{E93A762A-4FD0-4C3D-8297-BC6A3181AE45}"/>
    <cellStyle name="AggOrange9 2 3 6" xfId="1849" xr:uid="{22D8F865-23A2-429C-B3A5-C45C8A337D26}"/>
    <cellStyle name="AggOrange9 2 3 6 2" xfId="3395" xr:uid="{35DFB90D-4BA6-480D-81A8-1EB13F2832D8}"/>
    <cellStyle name="AggOrange9 2 3 7" xfId="1848" xr:uid="{9F8AFF62-3178-44CF-AB7D-33A687E6D213}"/>
    <cellStyle name="AggOrange9 3" xfId="444" xr:uid="{74F47AF4-2A77-471C-A1FD-936A2D824436}"/>
    <cellStyle name="AggOrange9 3 2" xfId="633" xr:uid="{E44CF40E-AD93-4054-8CDD-4C378661048A}"/>
    <cellStyle name="AggOrange9 3 2 2" xfId="848" xr:uid="{38751980-B26D-4E90-AEBB-2B439DD5299C}"/>
    <cellStyle name="AggOrange9 3 2 2 2" xfId="1561" xr:uid="{56195AA4-E4FD-452C-9D0A-9353911F7558}"/>
    <cellStyle name="AggOrange9 3 2 2 2 2" xfId="3126" xr:uid="{CE04986F-43FD-4B57-8FDB-B437D1E4601A}"/>
    <cellStyle name="AggOrange9 3 2 2 3" xfId="1663" xr:uid="{F3DB7194-2E28-42A5-87C1-EDAF6B358C9F}"/>
    <cellStyle name="AggOrange9 3 2 2 3 2" xfId="3228" xr:uid="{518B293D-C023-4C1C-A58F-A38CE797D184}"/>
    <cellStyle name="AggOrange9 3 2 2 4" xfId="2211" xr:uid="{77C8E6C8-1CF0-4BFD-9D17-2E469A75BA4C}"/>
    <cellStyle name="AggOrange9 3 2 3" xfId="1353" xr:uid="{9083DEEA-825B-49F7-8DE7-373F6A85B71D}"/>
    <cellStyle name="AggOrange9 3 2 3 2" xfId="2918" xr:uid="{0D82C7EF-A6B6-44DA-AC4A-88DEE985FA6B}"/>
    <cellStyle name="AggOrange9 3 2 4" xfId="1772" xr:uid="{8A39F5FD-B734-4D63-B3C3-D44F8F5772D9}"/>
    <cellStyle name="AggOrange9 3 2 4 2" xfId="3328" xr:uid="{DDB1D1B2-A5C4-474B-A647-B6B410BEF430}"/>
    <cellStyle name="AggOrange9 3 2 5" xfId="2005" xr:uid="{8873416F-9972-4159-A38B-5FE3A66617D1}"/>
    <cellStyle name="AggOrange9 3 3" xfId="751" xr:uid="{999081D0-D608-4AE2-B01C-E34BAE4B4F19}"/>
    <cellStyle name="AggOrange9 3 3 2" xfId="1464" xr:uid="{0FA151EA-6589-457F-9EDE-015925FC5680}"/>
    <cellStyle name="AggOrange9 3 3 2 2" xfId="3029" xr:uid="{219F80C9-C739-47A7-B595-7C4A588F166E}"/>
    <cellStyle name="AggOrange9 3 3 3" xfId="1749" xr:uid="{6C522107-886B-4D14-8BF6-F91BF37C995F}"/>
    <cellStyle name="AggOrange9 3 3 3 2" xfId="3308" xr:uid="{6A782B0B-F5B8-4465-86EF-135D4CEB8ACA}"/>
    <cellStyle name="AggOrange9 3 3 4" xfId="2114" xr:uid="{8A3B453E-D7DB-4AC1-B731-9319F07DB221}"/>
    <cellStyle name="AggOrange9 4" xfId="302" xr:uid="{FAE379E3-EF7D-42D1-8B65-0455725D9A35}"/>
    <cellStyle name="AggOrange9 4 2" xfId="641" xr:uid="{7E21A639-B0BF-4575-916F-AAA3F69070F2}"/>
    <cellStyle name="AggOrange9 4 2 2" xfId="856" xr:uid="{C993056D-341A-4DF4-B52E-609D1C31AD78}"/>
    <cellStyle name="AggOrange9 4 2 2 2" xfId="1569" xr:uid="{282A7A14-F3FC-475D-9E6A-50254A5709C8}"/>
    <cellStyle name="AggOrange9 4 2 2 2 2" xfId="3134" xr:uid="{06EBB126-1FD2-497E-9E45-D75A64ADAF53}"/>
    <cellStyle name="AggOrange9 4 2 2 3" xfId="1647" xr:uid="{A924CEB2-E5D0-4BA4-83CF-12545AF5F9F4}"/>
    <cellStyle name="AggOrange9 4 2 2 3 2" xfId="3212" xr:uid="{DF6F2C1E-7F44-4026-A6EA-E7CEBF5BF7EA}"/>
    <cellStyle name="AggOrange9 4 2 2 4" xfId="2219" xr:uid="{F2B73A50-EF3E-4ADC-884C-B98D8D7762C2}"/>
    <cellStyle name="AggOrange9 4 2 3" xfId="1361" xr:uid="{33CA3C78-30C8-4235-A67F-7FD15CA9600F}"/>
    <cellStyle name="AggOrange9 4 2 3 2" xfId="2926" xr:uid="{79474EC0-9B6A-4EF0-8374-17525E181C8D}"/>
    <cellStyle name="AggOrange9 4 2 4" xfId="1214" xr:uid="{48DE10E5-FF91-4632-A832-F87E66DED1F0}"/>
    <cellStyle name="AggOrange9 4 2 4 2" xfId="2782" xr:uid="{1963E384-A04C-4A22-B35C-25AD0D664D0C}"/>
    <cellStyle name="AggOrange9 4 2 5" xfId="2013" xr:uid="{626E3B05-32B9-4C4C-96A5-283A6ECF029A}"/>
    <cellStyle name="AggOrange9 4 3" xfId="586" xr:uid="{A60D463A-AEDB-4347-B735-268036560B7D}"/>
    <cellStyle name="AggOrange9 4 3 2" xfId="801" xr:uid="{12E45DE1-916E-49E8-B3BF-AEAA69847EA2}"/>
    <cellStyle name="AggOrange9 4 3 2 2" xfId="1514" xr:uid="{C919E0FE-E730-4FD8-8FB5-66B4CAA6D2B2}"/>
    <cellStyle name="AggOrange9 4 3 2 2 2" xfId="3079" xr:uid="{4A957316-9A72-4178-9864-918CC6F83D95}"/>
    <cellStyle name="AggOrange9 4 3 2 3" xfId="941" xr:uid="{D371CE5A-3AB7-422F-BD3B-620DBDB7FC70}"/>
    <cellStyle name="AggOrange9 4 3 2 3 2" xfId="2521" xr:uid="{322ABCC7-D5E1-40B8-9212-3FF6562F8BB8}"/>
    <cellStyle name="AggOrange9 4 3 2 4" xfId="2164" xr:uid="{F0BF41E3-9D79-45BC-BBBC-48A8BBD54182}"/>
    <cellStyle name="AggOrange9 4 3 3" xfId="1306" xr:uid="{923B689D-1FD2-4C74-93D0-03054AE99EBB}"/>
    <cellStyle name="AggOrange9 4 3 3 2" xfId="2871" xr:uid="{702BC98A-B7CA-4A7B-8813-1779D94A5B6A}"/>
    <cellStyle name="AggOrange9 4 3 4" xfId="942" xr:uid="{0F3DCB90-29FE-47AC-9560-792FFCFDCAC4}"/>
    <cellStyle name="AggOrange9 4 3 4 2" xfId="2522" xr:uid="{75534539-7FA2-4E20-AFFB-67CE3C3018DC}"/>
    <cellStyle name="AggOrange9 4 3 5" xfId="1958" xr:uid="{FEFEBA99-1E07-4E76-85CB-9FC4375A7001}"/>
    <cellStyle name="AggOrange9 4 4" xfId="632" xr:uid="{1F95F68B-7B29-441A-986A-2DB552CC1539}"/>
    <cellStyle name="AggOrange9 4 4 2" xfId="847" xr:uid="{79348AC3-2107-4E44-8660-0D76F14820C6}"/>
    <cellStyle name="AggOrange9 4 4 2 2" xfId="1560" xr:uid="{F415D8DE-5E87-467E-BB2B-93D83B1DED1B}"/>
    <cellStyle name="AggOrange9 4 4 2 2 2" xfId="3125" xr:uid="{1805D5A1-1A91-432C-99C3-58BF88613F9E}"/>
    <cellStyle name="AggOrange9 4 4 2 3" xfId="1773" xr:uid="{8BFDD4A5-039A-450F-BBF2-043618C7336D}"/>
    <cellStyle name="AggOrange9 4 4 2 3 2" xfId="3329" xr:uid="{8B15B841-B2D6-43C3-8C97-272F72CC014B}"/>
    <cellStyle name="AggOrange9 4 4 2 4" xfId="2210" xr:uid="{84FF8B49-D2A9-4190-B7DB-3E84AFF5C3D2}"/>
    <cellStyle name="AggOrange9 4 4 3" xfId="1352" xr:uid="{9E151381-13F4-41C3-8522-BD76BFDA93DF}"/>
    <cellStyle name="AggOrange9 4 4 3 2" xfId="2917" xr:uid="{A6314BA6-7A10-4EFB-8CA3-43FE32F73A62}"/>
    <cellStyle name="AggOrange9 4 4 4" xfId="949" xr:uid="{43DD6F8D-30A7-4A96-9053-80B8E19FC4D6}"/>
    <cellStyle name="AggOrange9 4 4 4 2" xfId="2528" xr:uid="{9AB6C20C-319B-4506-9F6C-CE1FCCC70F87}"/>
    <cellStyle name="AggOrange9 4 4 5" xfId="2004" xr:uid="{BAF9643C-7317-456D-9967-F3F0F2D008B4}"/>
    <cellStyle name="AggOrange9 4 5" xfId="1099" xr:uid="{60E98770-1559-4A6A-9586-038D81CEA5B6}"/>
    <cellStyle name="AggOrange9 4 5 2" xfId="2668" xr:uid="{223FA9E7-ED36-4E81-9B46-53F7D5ED8893}"/>
    <cellStyle name="AggOrange9 4 6" xfId="1064" xr:uid="{C1F34B0A-0BEF-46C9-8D0E-1E1E947E4A11}"/>
    <cellStyle name="AggOrange9 4 6 2" xfId="2634" xr:uid="{B61004A5-94CA-4DB9-B7E1-6F0EF20E1BBA}"/>
    <cellStyle name="AggOrange9 4 7" xfId="1790" xr:uid="{41D0B062-74ED-460A-B3C1-0AF3BEDD2638}"/>
    <cellStyle name="AggOrange9 5" xfId="105" xr:uid="{ECF81999-9171-4651-B7A0-43172B1BCB26}"/>
    <cellStyle name="AggOrange9 5 2" xfId="2358" xr:uid="{EB679ADA-9892-4ACC-B637-0C05AB9FA757}"/>
    <cellStyle name="AggOrangeLB_2x" xfId="49" xr:uid="{1027B8AC-4B7D-416B-AB21-393A66856131}"/>
    <cellStyle name="AggOrangeLBorder" xfId="51" xr:uid="{D8F43F8A-CEE5-4B36-994F-097E551BBE91}"/>
    <cellStyle name="AggOrangeLBorder 2" xfId="154" xr:uid="{D6A1FD44-8688-48E0-930A-1F943E8659E9}"/>
    <cellStyle name="AggOrangeLBorder 2 2" xfId="447" xr:uid="{99D0B710-9984-4FBE-A6CA-645D29FFAA5A}"/>
    <cellStyle name="AggOrangeLBorder 2 3" xfId="305" xr:uid="{56A53DFC-B86E-4E19-965E-7C0ABB26921B}"/>
    <cellStyle name="AggOrangeLBorder 2 3 2" xfId="644" xr:uid="{4D834B7F-60C1-4A85-9664-DEEC8753280F}"/>
    <cellStyle name="AggOrangeLBorder 2 3 2 2" xfId="859" xr:uid="{28A65710-62AF-4D70-9F9F-EF38595E4CBC}"/>
    <cellStyle name="AggOrangeLBorder 2 3 2 2 2" xfId="1572" xr:uid="{A3184CEA-BEB6-4CBE-A545-AFF868C1D0D7}"/>
    <cellStyle name="AggOrangeLBorder 2 3 2 2 2 2" xfId="3137" xr:uid="{0D669B79-FDD3-4F52-8914-DB2FA2F3890A}"/>
    <cellStyle name="AggOrangeLBorder 2 3 2 2 3" xfId="1240" xr:uid="{F24CA7B3-3537-45E8-A965-F50996B57232}"/>
    <cellStyle name="AggOrangeLBorder 2 3 2 2 3 2" xfId="2807" xr:uid="{53753F83-09B0-42AC-8B3B-F3A109F9C705}"/>
    <cellStyle name="AggOrangeLBorder 2 3 2 2 4" xfId="2222" xr:uid="{827ACD91-717A-47D0-9D31-4032FDB8376E}"/>
    <cellStyle name="AggOrangeLBorder 2 3 2 3" xfId="1364" xr:uid="{5AFE6286-8509-452C-9BC6-C6D0A5A05649}"/>
    <cellStyle name="AggOrangeLBorder 2 3 2 3 2" xfId="2929" xr:uid="{F11167A7-94F5-41CD-80D1-F4E32A42CFB7}"/>
    <cellStyle name="AggOrangeLBorder 2 3 2 4" xfId="1847" xr:uid="{5A7B76A0-D371-434F-AE26-A4844CC8F018}"/>
    <cellStyle name="AggOrangeLBorder 2 3 2 4 2" xfId="3394" xr:uid="{EC94CDAB-09FE-46D8-ADBA-A946BA16C01E}"/>
    <cellStyle name="AggOrangeLBorder 2 3 2 5" xfId="2016" xr:uid="{5F37FB45-0E38-4CF8-A818-3588869302A4}"/>
    <cellStyle name="AggOrangeLBorder 2 3 3" xfId="584" xr:uid="{5A1C32A8-7F8A-48F3-82B6-D7B38D26A645}"/>
    <cellStyle name="AggOrangeLBorder 2 3 3 2" xfId="799" xr:uid="{188365C5-8B93-4D3A-9E2C-481F3F0BF817}"/>
    <cellStyle name="AggOrangeLBorder 2 3 3 2 2" xfId="1512" xr:uid="{1EE998DC-BF83-43E3-9EC4-AAC2CA66CB36}"/>
    <cellStyle name="AggOrangeLBorder 2 3 3 2 2 2" xfId="3077" xr:uid="{8F25E05C-B9D1-4E11-A9D9-AEB16046C824}"/>
    <cellStyle name="AggOrangeLBorder 2 3 3 2 3" xfId="1171" xr:uid="{F9E8E80B-5A9E-4742-B112-B22C3141B647}"/>
    <cellStyle name="AggOrangeLBorder 2 3 3 2 3 2" xfId="2740" xr:uid="{B1EA4286-FF33-460C-A37A-03895825E62B}"/>
    <cellStyle name="AggOrangeLBorder 2 3 3 2 4" xfId="2162" xr:uid="{ABAE1515-BB4B-4F72-ABCB-E3D83402AE41}"/>
    <cellStyle name="AggOrangeLBorder 2 3 3 3" xfId="1304" xr:uid="{8FCB1DF5-158A-479F-A1CC-8491156E3088}"/>
    <cellStyle name="AggOrangeLBorder 2 3 3 3 2" xfId="2869" xr:uid="{16EEF5B7-D12F-4189-9343-160E46275473}"/>
    <cellStyle name="AggOrangeLBorder 2 3 3 4" xfId="1839" xr:uid="{EBF40992-B590-4F54-A7E3-36E425BFE4AD}"/>
    <cellStyle name="AggOrangeLBorder 2 3 3 4 2" xfId="3388" xr:uid="{9DF268BD-FC08-44B3-B0F6-D49F54EBDB92}"/>
    <cellStyle name="AggOrangeLBorder 2 3 3 5" xfId="1956" xr:uid="{2AB653E4-208E-47C3-A3F1-11AD21A878B3}"/>
    <cellStyle name="AggOrangeLBorder 2 3 4" xfId="610" xr:uid="{D418BDEA-6D79-4177-9EE4-5A782280ABE9}"/>
    <cellStyle name="AggOrangeLBorder 2 3 4 2" xfId="825" xr:uid="{437F3A32-8060-4237-BCEF-C4B55FC36926}"/>
    <cellStyle name="AggOrangeLBorder 2 3 4 2 2" xfId="1538" xr:uid="{82DC5063-0449-48F8-95A6-6BAA18F0F50B}"/>
    <cellStyle name="AggOrangeLBorder 2 3 4 2 2 2" xfId="3103" xr:uid="{76D64EE7-0FB2-4DC4-9B4C-DC65E35CFF4B}"/>
    <cellStyle name="AggOrangeLBorder 2 3 4 2 3" xfId="1066" xr:uid="{7F862D67-BD6D-4F7F-BED9-476C248B17DE}"/>
    <cellStyle name="AggOrangeLBorder 2 3 4 2 3 2" xfId="2636" xr:uid="{7E0C787E-CD9C-463C-9713-D429D841FEE1}"/>
    <cellStyle name="AggOrangeLBorder 2 3 4 2 4" xfId="2188" xr:uid="{670CFA89-B7C8-4BCC-88AE-C1055C279D02}"/>
    <cellStyle name="AggOrangeLBorder 2 3 4 3" xfId="1330" xr:uid="{F91AC317-734C-4738-B5A1-E5AE818C8B1C}"/>
    <cellStyle name="AggOrangeLBorder 2 3 4 3 2" xfId="2895" xr:uid="{96934639-6376-4557-99FD-C46C50B641EF}"/>
    <cellStyle name="AggOrangeLBorder 2 3 4 4" xfId="1746" xr:uid="{E0479174-88BA-40D8-8FAD-07A2236B686F}"/>
    <cellStyle name="AggOrangeLBorder 2 3 4 4 2" xfId="3305" xr:uid="{CBE6AE7D-33C1-4454-9C88-B98CEA49581C}"/>
    <cellStyle name="AggOrangeLBorder 2 3 4 5" xfId="1982" xr:uid="{1A187FA6-803E-4E1A-B62E-9D4CCFC84FA2}"/>
    <cellStyle name="AggOrangeLBorder 2 3 5" xfId="730" xr:uid="{FF8FF8B0-C31B-4D47-92B4-9B1FC8A7A3AB}"/>
    <cellStyle name="AggOrangeLBorder 2 3 6" xfId="1102" xr:uid="{FA03FEB2-12A8-4417-B21B-07305C8985E5}"/>
    <cellStyle name="AggOrangeLBorder 2 3 6 2" xfId="2671" xr:uid="{A5E979D4-B904-433C-BC48-B0AA73B49FA0}"/>
    <cellStyle name="AggOrangeLBorder 2 3 7" xfId="1016" xr:uid="{84D32DF9-DF16-4289-8462-3CD7508D097F}"/>
    <cellStyle name="AggOrangeLBorder 2 3 7 2" xfId="2588" xr:uid="{C46338C1-7686-49F6-9F9E-C7DC5B096402}"/>
    <cellStyle name="AggOrangeLBorder 2 3 8" xfId="1235" xr:uid="{6D138B0B-9839-4B97-A51D-15604CCCD0D7}"/>
    <cellStyle name="AggOrangeLBorder 3" xfId="446" xr:uid="{7DC6752A-1AA8-4395-B308-EA24A7A21AB3}"/>
    <cellStyle name="AggOrangeLBorder 4" xfId="304" xr:uid="{1C2E3C5D-0EF0-4BED-B4BD-29A828FEA6B6}"/>
    <cellStyle name="AggOrangeLBorder 4 2" xfId="643" xr:uid="{FD1DF709-FF81-4E1F-A37C-6944FDFDA193}"/>
    <cellStyle name="AggOrangeLBorder 4 2 2" xfId="858" xr:uid="{3FBE17B4-D897-4163-B885-EB910D9A311E}"/>
    <cellStyle name="AggOrangeLBorder 4 2 2 2" xfId="1571" xr:uid="{D10F667A-CC7D-4DA6-BCEA-BA4BA057788E}"/>
    <cellStyle name="AggOrangeLBorder 4 2 2 2 2" xfId="3136" xr:uid="{EE0F6384-D1DF-4198-AE0C-B012E5138741}"/>
    <cellStyle name="AggOrangeLBorder 4 2 2 3" xfId="1207" xr:uid="{FBAC266C-358B-4009-AC9C-E726880A853A}"/>
    <cellStyle name="AggOrangeLBorder 4 2 2 3 2" xfId="2776" xr:uid="{49A1728B-4520-4A5B-A412-CC40FBF6A804}"/>
    <cellStyle name="AggOrangeLBorder 4 2 2 4" xfId="2221" xr:uid="{CDC53022-5836-41CE-AAA7-31B282A70C62}"/>
    <cellStyle name="AggOrangeLBorder 4 2 3" xfId="1363" xr:uid="{46F3DDFF-CFA4-4196-BD90-BD9DF0321648}"/>
    <cellStyle name="AggOrangeLBorder 4 2 3 2" xfId="2928" xr:uid="{FB04819C-E0EA-4A59-B24E-75F8CE6C2DF7}"/>
    <cellStyle name="AggOrangeLBorder 4 2 4" xfId="23" xr:uid="{4D71EC3B-96B2-43D7-B54D-FD23E6ADE8DF}"/>
    <cellStyle name="AggOrangeLBorder 4 2 4 2" xfId="2311" xr:uid="{7C693E72-D5A3-447E-9B6F-A74585AFF7D5}"/>
    <cellStyle name="AggOrangeLBorder 4 2 5" xfId="2015" xr:uid="{3ED7B682-FA42-4684-9E3B-A52BDFFBF2E7}"/>
    <cellStyle name="AggOrangeLBorder 4 3" xfId="585" xr:uid="{965C8032-A529-40C1-9644-6390F5CFF1E2}"/>
    <cellStyle name="AggOrangeLBorder 4 3 2" xfId="800" xr:uid="{08907387-89BE-448B-801A-74F83664B684}"/>
    <cellStyle name="AggOrangeLBorder 4 3 2 2" xfId="1513" xr:uid="{056E9281-378D-449E-8BBE-B44CF067AFD4}"/>
    <cellStyle name="AggOrangeLBorder 4 3 2 2 2" xfId="3078" xr:uid="{55AEBD85-4E61-45AD-A79B-6A646AE29B10}"/>
    <cellStyle name="AggOrangeLBorder 4 3 2 3" xfId="1653" xr:uid="{278527A4-5B68-4FC1-8B44-0DA3DB5D1EDB}"/>
    <cellStyle name="AggOrangeLBorder 4 3 2 3 2" xfId="3218" xr:uid="{E991B878-8B49-42CE-A518-7D7CF8C51D01}"/>
    <cellStyle name="AggOrangeLBorder 4 3 2 4" xfId="2163" xr:uid="{F8189368-07E6-4C69-95B6-2184943426B7}"/>
    <cellStyle name="AggOrangeLBorder 4 3 3" xfId="1305" xr:uid="{82C2F101-F7AB-49ED-8F7D-010211193F37}"/>
    <cellStyle name="AggOrangeLBorder 4 3 3 2" xfId="2870" xr:uid="{51FEBD8E-4F83-44B6-A403-519033122D32}"/>
    <cellStyle name="AggOrangeLBorder 4 3 4" xfId="30" xr:uid="{4F9F11EC-865E-4343-85EF-34675007BB3A}"/>
    <cellStyle name="AggOrangeLBorder 4 3 4 2" xfId="2314" xr:uid="{8269D673-4972-4401-A455-39ABB4729786}"/>
    <cellStyle name="AggOrangeLBorder 4 3 5" xfId="1957" xr:uid="{CE016E5A-28FF-409C-B03C-54CD2ECF9219}"/>
    <cellStyle name="AggOrangeLBorder 4 4" xfId="606" xr:uid="{456F5ED3-C902-4E8C-A4F6-6EED50365100}"/>
    <cellStyle name="AggOrangeLBorder 4 4 2" xfId="821" xr:uid="{67541E11-4FE8-4A6F-8E33-161C603DC584}"/>
    <cellStyle name="AggOrangeLBorder 4 4 2 2" xfId="1534" xr:uid="{8B232DFF-88E6-4F00-93CE-A226B8E52527}"/>
    <cellStyle name="AggOrangeLBorder 4 4 2 2 2" xfId="3099" xr:uid="{65F30853-6315-4205-B9BC-4CB83C3289E8}"/>
    <cellStyle name="AggOrangeLBorder 4 4 2 3" xfId="1123" xr:uid="{11A09B5D-BC07-4FD6-8165-ED5CB059BD69}"/>
    <cellStyle name="AggOrangeLBorder 4 4 2 3 2" xfId="2692" xr:uid="{F818BD6D-7EC1-4F48-A01A-F8BBABE60F6E}"/>
    <cellStyle name="AggOrangeLBorder 4 4 2 4" xfId="2184" xr:uid="{55F7BF0F-2425-4158-851B-CBC446D5129B}"/>
    <cellStyle name="AggOrangeLBorder 4 4 3" xfId="1326" xr:uid="{5D0C3E06-BF62-4381-91DD-8E9CBBA5E211}"/>
    <cellStyle name="AggOrangeLBorder 4 4 3 2" xfId="2891" xr:uid="{01576B21-4F6A-49D0-AA95-1E70C31BD244}"/>
    <cellStyle name="AggOrangeLBorder 4 4 4" xfId="1834" xr:uid="{8739FA3D-6379-431C-885F-3F62D24A2AA7}"/>
    <cellStyle name="AggOrangeLBorder 4 4 4 2" xfId="3384" xr:uid="{2C28F6CF-F2DA-4477-84E2-01CD8922BF40}"/>
    <cellStyle name="AggOrangeLBorder 4 4 5" xfId="1978" xr:uid="{03807402-F12D-4312-A1A8-C241B44E8721}"/>
    <cellStyle name="AggOrangeLBorder 4 5" xfId="729" xr:uid="{47A5DAC2-74C8-43C3-A167-FE8ACA405CA8}"/>
    <cellStyle name="AggOrangeLBorder 4 6" xfId="1101" xr:uid="{C658573F-426A-4F66-8630-310ED64CDDFC}"/>
    <cellStyle name="AggOrangeLBorder 4 6 2" xfId="2670" xr:uid="{940370D5-A4D7-4877-86A8-BBADCFB57AFB}"/>
    <cellStyle name="AggOrangeLBorder 4 7" xfId="1737" xr:uid="{2A6E9DAC-B3CD-4025-9B48-C5BE8AE1251C}"/>
    <cellStyle name="AggOrangeLBorder 4 7 2" xfId="3296" xr:uid="{0A6EBA50-ED7B-4CC1-BF56-56D2A6C6CE01}"/>
    <cellStyle name="AggOrangeLBorder 4 8" xfId="1838" xr:uid="{A94B1489-514B-43F1-BBB0-BAA02DB0818A}"/>
    <cellStyle name="AggOrangeLBorder 5" xfId="113" xr:uid="{E6BE8849-BB7E-4097-8448-32C504BF105E}"/>
    <cellStyle name="AggOrangeRBorder" xfId="38" xr:uid="{94171136-B214-40BF-A51A-5D7982C571F2}"/>
    <cellStyle name="AggOrangeRBorder 2" xfId="155" xr:uid="{0CF3098F-756F-42C3-86A0-481F22244A16}"/>
    <cellStyle name="AggOrangeRBorder 2 2" xfId="449" xr:uid="{E6EDB362-C948-4260-BFF5-354AC2A8EE7E}"/>
    <cellStyle name="AggOrangeRBorder 2 2 2" xfId="561" xr:uid="{559183CA-6C85-4B59-85BE-9E6BF2ECEC8E}"/>
    <cellStyle name="AggOrangeRBorder 2 2 2 2" xfId="776" xr:uid="{9DBC4860-ADFE-4C40-8682-9D0A75F6FB5A}"/>
    <cellStyle name="AggOrangeRBorder 2 2 2 2 2" xfId="1489" xr:uid="{343585FF-288B-4BBC-8F2F-C1E0F0413FE9}"/>
    <cellStyle name="AggOrangeRBorder 2 2 2 2 2 2" xfId="3054" xr:uid="{C1AC1C42-7890-49BE-984D-DEF2F78124EF}"/>
    <cellStyle name="AggOrangeRBorder 2 2 2 2 3" xfId="1143" xr:uid="{8E4121C3-9B43-48AA-9624-897D76F02D38}"/>
    <cellStyle name="AggOrangeRBorder 2 2 2 2 3 2" xfId="2712" xr:uid="{7C0C7F41-FDDC-4C48-952E-B867EC2D55D9}"/>
    <cellStyle name="AggOrangeRBorder 2 2 2 2 4" xfId="2139" xr:uid="{FAE8159E-33E4-4EC2-B6A8-0366F30ED249}"/>
    <cellStyle name="AggOrangeRBorder 2 2 2 3" xfId="1281" xr:uid="{E0759544-477B-41B2-AA75-F4774F28609E}"/>
    <cellStyle name="AggOrangeRBorder 2 2 2 3 2" xfId="2846" xr:uid="{263D5745-2933-4DB9-B38D-0BCAA6CC3829}"/>
    <cellStyle name="AggOrangeRBorder 2 2 2 4" xfId="32" xr:uid="{38BAC079-AE19-4DD2-BFCA-FA80267A5120}"/>
    <cellStyle name="AggOrangeRBorder 2 2 2 4 2" xfId="2316" xr:uid="{EA375308-894C-47CD-9EF9-8A96586BBA9D}"/>
    <cellStyle name="AggOrangeRBorder 2 2 2 5" xfId="1933" xr:uid="{295EE082-2E03-489E-9D8F-091CD1E6CEDF}"/>
    <cellStyle name="AggOrangeRBorder 2 3" xfId="307" xr:uid="{9059FA98-D752-4058-919D-29546A6B6676}"/>
    <cellStyle name="AggOrangeRBorder 2 3 2" xfId="646" xr:uid="{279996C1-B4D4-4D63-A857-6C88C8B754F8}"/>
    <cellStyle name="AggOrangeRBorder 2 3 2 2" xfId="861" xr:uid="{6FFED0C9-A955-461A-B8E2-12149EAB53DA}"/>
    <cellStyle name="AggOrangeRBorder 2 3 2 2 2" xfId="1574" xr:uid="{FBF0365B-E4F0-41D5-8EA9-F1CCF34EA87C}"/>
    <cellStyle name="AggOrangeRBorder 2 3 2 2 2 2" xfId="3139" xr:uid="{89A647F3-2639-45D8-A3B3-271EC4CDC1FA}"/>
    <cellStyle name="AggOrangeRBorder 2 3 2 2 3" xfId="1017" xr:uid="{9FFA9615-788E-49E7-B8B6-79271ECAAF16}"/>
    <cellStyle name="AggOrangeRBorder 2 3 2 2 3 2" xfId="2589" xr:uid="{48FE4B16-A0BD-4CDC-A349-BF6B09B28359}"/>
    <cellStyle name="AggOrangeRBorder 2 3 2 2 4" xfId="2224" xr:uid="{C35BB5F4-5DC2-4FBB-86F4-0F88C33026B8}"/>
    <cellStyle name="AggOrangeRBorder 2 3 2 3" xfId="1366" xr:uid="{258F9C50-41FF-4D26-8111-3C3DDC00FA4E}"/>
    <cellStyle name="AggOrangeRBorder 2 3 2 3 2" xfId="2931" xr:uid="{1620A2E3-1D77-47BD-A41A-86A4DFEB1F65}"/>
    <cellStyle name="AggOrangeRBorder 2 3 2 4" xfId="936" xr:uid="{6947EB51-8B2E-4880-A5BA-C9EA755BAD07}"/>
    <cellStyle name="AggOrangeRBorder 2 3 2 4 2" xfId="2516" xr:uid="{6D9D6CD6-DF64-4EFF-B497-399856588650}"/>
    <cellStyle name="AggOrangeRBorder 2 3 2 5" xfId="2018" xr:uid="{79B65573-0D94-4616-B822-3268B790F2F9}"/>
    <cellStyle name="AggOrangeRBorder 2 3 3" xfId="622" xr:uid="{316D65D5-93A3-4313-9016-0A6281BC88B9}"/>
    <cellStyle name="AggOrangeRBorder 2 3 3 2" xfId="837" xr:uid="{A6E43BB0-15F1-448A-BB3A-9ECAFE3200C0}"/>
    <cellStyle name="AggOrangeRBorder 2 3 3 2 2" xfId="1550" xr:uid="{86DF10B1-4396-4AA2-ACD4-271A9B13E421}"/>
    <cellStyle name="AggOrangeRBorder 2 3 3 2 2 2" xfId="3115" xr:uid="{27727BBF-21E6-4F80-B2EC-0069DABCD853}"/>
    <cellStyle name="AggOrangeRBorder 2 3 3 2 3" xfId="1825" xr:uid="{B8822FA8-F363-4F6F-AB44-021D201B4472}"/>
    <cellStyle name="AggOrangeRBorder 2 3 3 2 3 2" xfId="3375" xr:uid="{98954AEA-8BCE-42FB-B554-0DF9413FB18C}"/>
    <cellStyle name="AggOrangeRBorder 2 3 3 2 4" xfId="2200" xr:uid="{A4C66FAA-6E54-43FB-9587-C256145114DA}"/>
    <cellStyle name="AggOrangeRBorder 2 3 3 3" xfId="1342" xr:uid="{CF9513E5-75AA-4AEF-B6F6-3A8F5EA1A108}"/>
    <cellStyle name="AggOrangeRBorder 2 3 3 3 2" xfId="2907" xr:uid="{55CBE0E1-235D-4307-80BA-B6ABB4124F78}"/>
    <cellStyle name="AggOrangeRBorder 2 3 3 4" xfId="1175" xr:uid="{7F49DF88-988F-4FB3-B176-687A077DD428}"/>
    <cellStyle name="AggOrangeRBorder 2 3 3 4 2" xfId="2744" xr:uid="{DB6C8CDE-0CBA-4C7D-BC62-9EB44B91AE8B}"/>
    <cellStyle name="AggOrangeRBorder 2 3 3 5" xfId="1994" xr:uid="{BB23BD2C-0EF9-47B9-979B-311A4AEC6E64}"/>
    <cellStyle name="AggOrangeRBorder 2 3 4" xfId="604" xr:uid="{CF37C82D-BC02-4AD7-8CE0-AAC70FE20CA5}"/>
    <cellStyle name="AggOrangeRBorder 2 3 4 2" xfId="819" xr:uid="{3C565CDF-C63D-4FFA-A630-7C7D471EC898}"/>
    <cellStyle name="AggOrangeRBorder 2 3 4 2 2" xfId="1532" xr:uid="{151E9CC3-94AD-4C14-838A-B94C2DB4B989}"/>
    <cellStyle name="AggOrangeRBorder 2 3 4 2 2 2" xfId="3097" xr:uid="{F06A9DC3-22F4-4060-9E3C-14B4CA224DB4}"/>
    <cellStyle name="AggOrangeRBorder 2 3 4 2 3" xfId="1130" xr:uid="{62047FEF-0E89-4F92-9E0A-4D99D9C43065}"/>
    <cellStyle name="AggOrangeRBorder 2 3 4 2 3 2" xfId="2699" xr:uid="{620B2670-68B9-4C1A-A099-A7CEB69A0681}"/>
    <cellStyle name="AggOrangeRBorder 2 3 4 2 4" xfId="2182" xr:uid="{ACB3E252-6AA6-4DF2-BEBA-0F7949474B4F}"/>
    <cellStyle name="AggOrangeRBorder 2 3 4 3" xfId="1324" xr:uid="{3AE6C888-787C-4616-98C2-B7C5B4FB02B8}"/>
    <cellStyle name="AggOrangeRBorder 2 3 4 3 2" xfId="2889" xr:uid="{616E21A1-11EF-4388-85A8-77343D4E5C4B}"/>
    <cellStyle name="AggOrangeRBorder 2 3 4 4" xfId="1056" xr:uid="{04F1CFC5-500B-4F0B-8235-877DA7E350EC}"/>
    <cellStyle name="AggOrangeRBorder 2 3 4 4 2" xfId="2627" xr:uid="{AD537A1B-D22E-423B-A28B-82F8986B1FBD}"/>
    <cellStyle name="AggOrangeRBorder 2 3 4 5" xfId="1976" xr:uid="{FF75B5B1-31B0-4A02-A977-F5277EBB8FBC}"/>
    <cellStyle name="AggOrangeRBorder 2 3 5" xfId="732" xr:uid="{BBA7BEF9-2B4F-48FB-BADB-34824253330C}"/>
    <cellStyle name="AggOrangeRBorder 2 3 6" xfId="1104" xr:uid="{B5B38CC1-856D-4E6E-B044-C0393A304DAD}"/>
    <cellStyle name="AggOrangeRBorder 2 3 6 2" xfId="2673" xr:uid="{AC29C568-0FB6-416E-9B85-38DCB882A4C2}"/>
    <cellStyle name="AggOrangeRBorder 2 3 7" xfId="984" xr:uid="{20AAAD20-7A94-4B8F-93F7-4AE4A6154E59}"/>
    <cellStyle name="AggOrangeRBorder 2 3 7 2" xfId="2559" xr:uid="{1C584334-0690-4EA3-9E41-2E41FE0E6A7C}"/>
    <cellStyle name="AggOrangeRBorder 2 3 8" xfId="1846" xr:uid="{E565FB68-189B-4C29-8D45-9CF8638680B4}"/>
    <cellStyle name="AggOrangeRBorder 3" xfId="448" xr:uid="{6F69BEF4-75CC-486E-B455-72ABF2F4C226}"/>
    <cellStyle name="AggOrangeRBorder 3 2" xfId="66" xr:uid="{6195E1BC-7D61-4A67-B66B-D9E2FB7BEE56}"/>
    <cellStyle name="AggOrangeRBorder 3 2 2" xfId="680" xr:uid="{3CA9E48F-2350-477E-8418-B6949237D87D}"/>
    <cellStyle name="AggOrangeRBorder 3 2 2 2" xfId="1400" xr:uid="{5553FDCE-DEFF-44D4-82DA-B6C71BC2AC33}"/>
    <cellStyle name="AggOrangeRBorder 3 2 2 2 2" xfId="2965" xr:uid="{FA16BB4F-BF48-465D-8931-D44C2CC69B56}"/>
    <cellStyle name="AggOrangeRBorder 3 2 2 3" xfId="1087" xr:uid="{49F5C4C8-AEC8-4C31-BC39-2664C40759F6}"/>
    <cellStyle name="AggOrangeRBorder 3 2 2 3 2" xfId="2656" xr:uid="{6B21530D-6895-4591-BF50-1F78818A8F4E}"/>
    <cellStyle name="AggOrangeRBorder 3 2 2 4" xfId="2052" xr:uid="{EF3AB04A-65BA-402F-A14D-4142AA6C10EF}"/>
    <cellStyle name="AggOrangeRBorder 3 2 3" xfId="895" xr:uid="{83CAE2D6-502B-42AD-8B45-E4101B7E5F38}"/>
    <cellStyle name="AggOrangeRBorder 3 2 3 2" xfId="1608" xr:uid="{D09B9B7C-2ED2-4C1E-9C2C-1EA6A45DE786}"/>
    <cellStyle name="AggOrangeRBorder 3 2 3 2 2" xfId="3173" xr:uid="{F0E1ED4D-9705-4067-9DA9-311879CEC708}"/>
    <cellStyle name="AggOrangeRBorder 3 2 3 3" xfId="1650" xr:uid="{47574BA9-7452-44C7-828E-D4C8D44C0EC9}"/>
    <cellStyle name="AggOrangeRBorder 3 2 3 3 2" xfId="3215" xr:uid="{BD94103E-B8D1-473D-9E0B-559ABAFF439C}"/>
    <cellStyle name="AggOrangeRBorder 3 2 3 4" xfId="2258" xr:uid="{87D716CD-52C3-4368-8A2C-509DDDFCA521}"/>
    <cellStyle name="AggOrangeRBorder 4" xfId="306" xr:uid="{C694437B-5320-4AC3-A1CF-27E195D4A39A}"/>
    <cellStyle name="AggOrangeRBorder 4 2" xfId="645" xr:uid="{B48F23FA-21F0-49D7-B894-5E293F71C2ED}"/>
    <cellStyle name="AggOrangeRBorder 4 2 2" xfId="860" xr:uid="{D2A150A0-C5D8-4F59-8249-F45E90FE2E8E}"/>
    <cellStyle name="AggOrangeRBorder 4 2 2 2" xfId="1573" xr:uid="{9D015DFB-F259-4E31-A8FB-29EDC1344471}"/>
    <cellStyle name="AggOrangeRBorder 4 2 2 2 2" xfId="3138" xr:uid="{65BD65F2-91AF-4CA8-AE81-24CA0038976C}"/>
    <cellStyle name="AggOrangeRBorder 4 2 2 3" xfId="1205" xr:uid="{92613A26-C0DD-454E-AC17-B250EA72A96D}"/>
    <cellStyle name="AggOrangeRBorder 4 2 2 3 2" xfId="2774" xr:uid="{B7B1E2FB-B3F9-4CB9-8F9B-AE1AE6B59B00}"/>
    <cellStyle name="AggOrangeRBorder 4 2 2 4" xfId="2223" xr:uid="{DD9D133C-F267-4108-8626-792D26B1D55A}"/>
    <cellStyle name="AggOrangeRBorder 4 2 3" xfId="1365" xr:uid="{602B1FBE-FA4A-4B1C-B2BD-92484EB47EB1}"/>
    <cellStyle name="AggOrangeRBorder 4 2 3 2" xfId="2930" xr:uid="{24B8073B-4A9F-412C-8C36-46E86CB03A00}"/>
    <cellStyle name="AggOrangeRBorder 4 2 4" xfId="1642" xr:uid="{E8AC3049-F304-474A-A1D1-7DEF1E195777}"/>
    <cellStyle name="AggOrangeRBorder 4 2 4 2" xfId="3207" xr:uid="{F97A9C0B-A2BB-4F45-81EC-7F5E5203D655}"/>
    <cellStyle name="AggOrangeRBorder 4 2 5" xfId="2017" xr:uid="{4CC3CDA2-0C1E-4D00-82C3-EA5DC2CE0EA3}"/>
    <cellStyle name="AggOrangeRBorder 4 3" xfId="678" xr:uid="{CF39B172-E6CC-4B46-8C8E-A70C256308D3}"/>
    <cellStyle name="AggOrangeRBorder 4 3 2" xfId="893" xr:uid="{804044DD-9890-43DF-BFBF-D21284A56BFB}"/>
    <cellStyle name="AggOrangeRBorder 4 3 2 2" xfId="1606" xr:uid="{8671F3A9-7542-4F49-936F-670B82F7B161}"/>
    <cellStyle name="AggOrangeRBorder 4 3 2 2 2" xfId="3171" xr:uid="{844AA283-E118-4FE0-B85A-112FD91C2785}"/>
    <cellStyle name="AggOrangeRBorder 4 3 2 3" xfId="1651" xr:uid="{472AEF43-7356-4C7C-8CB3-44CF56D03C41}"/>
    <cellStyle name="AggOrangeRBorder 4 3 2 3 2" xfId="3216" xr:uid="{1DE1EC05-800A-494A-8025-7A79045BADED}"/>
    <cellStyle name="AggOrangeRBorder 4 3 2 4" xfId="2256" xr:uid="{8C8F8806-D1A5-4EBD-9F6F-07ED431A5016}"/>
    <cellStyle name="AggOrangeRBorder 4 3 3" xfId="1398" xr:uid="{1EDABB46-AC3E-47ED-8C1C-E71122946C69}"/>
    <cellStyle name="AggOrangeRBorder 4 3 3 2" xfId="2963" xr:uid="{80456B23-B30E-4E01-B450-3B9EA4B52B6C}"/>
    <cellStyle name="AggOrangeRBorder 4 3 4" xfId="1809" xr:uid="{9E539613-AF05-4C47-8F54-28ABBEFD115B}"/>
    <cellStyle name="AggOrangeRBorder 4 3 4 2" xfId="3361" xr:uid="{97A6DDFC-B48F-4A5F-BF0A-D9B38D226A6C}"/>
    <cellStyle name="AggOrangeRBorder 4 3 5" xfId="2050" xr:uid="{8C2B94C3-7CA9-4CAA-94E8-67E66CFB3AA0}"/>
    <cellStyle name="AggOrangeRBorder 4 4" xfId="699" xr:uid="{BD50294A-447B-409C-ABBE-0039D7C1667C}"/>
    <cellStyle name="AggOrangeRBorder 4 4 2" xfId="914" xr:uid="{4199A0CE-E65D-4A92-B781-7D59F354A314}"/>
    <cellStyle name="AggOrangeRBorder 4 4 2 2" xfId="1627" xr:uid="{13C2D7F2-9608-4FE0-ACD6-2B6FBFCDBE51}"/>
    <cellStyle name="AggOrangeRBorder 4 4 2 2 2" xfId="3192" xr:uid="{549D4BDF-BC97-48A0-924A-D17327484BCE}"/>
    <cellStyle name="AggOrangeRBorder 4 4 2 3" xfId="1899" xr:uid="{DD3A5DE9-2DAD-452C-9A84-70A5421513F5}"/>
    <cellStyle name="AggOrangeRBorder 4 4 2 3 2" xfId="3442" xr:uid="{12C1432C-29BA-4C44-8D34-7693626F4C21}"/>
    <cellStyle name="AggOrangeRBorder 4 4 2 4" xfId="2277" xr:uid="{E0028E85-36FA-4E3A-8675-827BC9656C75}"/>
    <cellStyle name="AggOrangeRBorder 4 4 3" xfId="1419" xr:uid="{D15A459B-D235-4E82-ACF2-9F01B09DFCE2}"/>
    <cellStyle name="AggOrangeRBorder 4 4 3 2" xfId="2984" xr:uid="{E5AE4044-C613-4467-AC64-A5DD0B4A0953}"/>
    <cellStyle name="AggOrangeRBorder 4 4 4" xfId="1728" xr:uid="{51528890-16CC-4356-BC60-BEDAA17170B9}"/>
    <cellStyle name="AggOrangeRBorder 4 4 4 2" xfId="3288" xr:uid="{D7A04750-D49B-4EB2-87AC-AAC5736C6134}"/>
    <cellStyle name="AggOrangeRBorder 4 4 5" xfId="2071" xr:uid="{D6EE716D-7B57-47F1-B284-699B7F3F6053}"/>
    <cellStyle name="AggOrangeRBorder 4 5" xfId="731" xr:uid="{17E381B7-9D25-4114-8002-D990FC8493E0}"/>
    <cellStyle name="AggOrangeRBorder 4 6" xfId="1103" xr:uid="{54320646-F543-4680-9524-F9224F6D68FF}"/>
    <cellStyle name="AggOrangeRBorder 4 6 2" xfId="2672" xr:uid="{06065CFD-609E-41DE-9224-A75FC849F97A}"/>
    <cellStyle name="AggOrangeRBorder 4 7" xfId="1198" xr:uid="{2BC91A93-706D-48CD-8E6C-FDCBCEBCE6D4}"/>
    <cellStyle name="AggOrangeRBorder 4 7 2" xfId="2767" xr:uid="{61435DA0-4E86-4619-9EFC-C19BEE86E393}"/>
    <cellStyle name="AggOrangeRBorder 4 8" xfId="1805" xr:uid="{D4C99375-B8A5-4643-A774-FEB99AD3D3D7}"/>
    <cellStyle name="AggOrangeRBorder 5" xfId="108" xr:uid="{76CF6203-91A1-43CA-A3FD-FAD5D2D33DD5}"/>
    <cellStyle name="AggOrangeRBorder_CRFReport-template" xfId="52" xr:uid="{781FA1B3-D23D-4149-A9E4-95B2F67F1DA6}"/>
    <cellStyle name="Akzent1" xfId="156" xr:uid="{16E67ED8-4E12-436E-A6E8-0BDCF8307DB7}"/>
    <cellStyle name="Akzent2" xfId="157" xr:uid="{D814E4CF-744F-4BAD-B73A-EDE7713EE2EC}"/>
    <cellStyle name="Akzent3" xfId="158" xr:uid="{5BDFD785-9B60-460A-9712-011D0C2A9DF5}"/>
    <cellStyle name="Akzent4" xfId="159" xr:uid="{75BC9873-CC65-41FC-8062-94B8CA85D0ED}"/>
    <cellStyle name="Akzent5" xfId="160" xr:uid="{3D9DB266-2802-4C07-904A-26A5EDDE229E}"/>
    <cellStyle name="Akzent6" xfId="161" xr:uid="{75C36E29-2DA5-4B08-878A-C575B5517894}"/>
    <cellStyle name="Ausgabe" xfId="72" hidden="1" xr:uid="{FD0CE4B1-4F25-4FC2-9039-77C4EF5B8542}"/>
    <cellStyle name="Ausgabe" xfId="945" hidden="1" xr:uid="{C428F05D-C29A-4976-B2ED-25CC7DE27D50}"/>
    <cellStyle name="Ausgabe" xfId="1031" hidden="1" xr:uid="{C10C5EA9-9D24-44F2-8133-FC3F2378B5C0}"/>
    <cellStyle name="Ausgabe" xfId="1761" hidden="1" xr:uid="{0658D417-A912-4A2E-924C-66C5198589FB}"/>
    <cellStyle name="Ausgabe" xfId="1197" hidden="1" xr:uid="{1CEF1466-E766-49CE-AA97-92E08346BB17}"/>
    <cellStyle name="Ausgabe" xfId="979" hidden="1" xr:uid="{606112EE-F7CF-4E82-8A35-2D2923DE32AA}"/>
    <cellStyle name="Ausgabe" xfId="976" hidden="1" xr:uid="{1C778A0C-36DF-4D18-BA98-3C1FF712BE7F}"/>
    <cellStyle name="Ausgabe" xfId="2296" hidden="1" xr:uid="{8941D815-6BA3-4F24-84D6-9836C7FC2A70}"/>
    <cellStyle name="Ausgabe" xfId="2326" hidden="1" xr:uid="{96713A01-60B6-47A5-A963-052B1B3649FC}"/>
    <cellStyle name="Ausgabe" xfId="2524" hidden="1" xr:uid="{CD14616D-ED1A-4C5A-BF82-A38DD0BB27A6}"/>
    <cellStyle name="Ausgabe" xfId="2603" hidden="1" xr:uid="{BAD9BA55-05F5-48C5-91B9-C60A46712BC9}"/>
    <cellStyle name="Ausgabe" xfId="3319" hidden="1" xr:uid="{9DE79199-898B-41A0-AE35-0A8BE233DE65}"/>
    <cellStyle name="Ausgabe" xfId="2766" hidden="1" xr:uid="{A9DDECCF-F12E-430B-8FCF-91F34BC67A90}"/>
    <cellStyle name="Ausgabe" xfId="2557" hidden="1" xr:uid="{4C67B46C-E663-4C82-BC20-A9663F072805}"/>
    <cellStyle name="Ausgabe" xfId="2554" hidden="1" xr:uid="{F57E73E3-14BE-4E1A-8B29-51919F345EA7}"/>
    <cellStyle name="Ausgabe" xfId="3467" hidden="1" xr:uid="{74E0BA41-3A97-4F25-B1C5-70A502F5F85C}"/>
    <cellStyle name="Ausgabe" xfId="3482" hidden="1" xr:uid="{1AA90DC7-5E35-4E28-8595-00C50C904AEF}"/>
    <cellStyle name="Ausgabe" xfId="3644" hidden="1" xr:uid="{40389D76-089E-429D-86EB-B984592DCB87}"/>
    <cellStyle name="Ausgabe" xfId="3678" hidden="1" xr:uid="{53C0D3CA-69F4-41C7-9DE8-99039E6548F6}"/>
    <cellStyle name="Ausgabe" xfId="3751" hidden="1" xr:uid="{00691175-8773-47DE-8231-FC10D0A8BE65}"/>
    <cellStyle name="Ausgabe" xfId="3703" hidden="1" xr:uid="{4FB82B65-A029-4B1D-9EAC-C4BEE74781B3}"/>
    <cellStyle name="Ausgabe" xfId="3669" hidden="1" xr:uid="{EAD5EAF9-0D3F-4420-9EC2-0C163ED81437}"/>
    <cellStyle name="Ausgabe" xfId="3667" hidden="1" xr:uid="{6C723698-6A98-4B42-83F4-06E441B51FB7}"/>
    <cellStyle name="Ausgabe" xfId="3791" hidden="1" xr:uid="{1A61386F-C4EB-4ED9-BEB7-2D2B6DF150FD}"/>
    <cellStyle name="Ausgabe" xfId="3806" hidden="1" xr:uid="{2E02E928-EC21-40D7-B18B-DD821A20364B}"/>
    <cellStyle name="Ausgabe" xfId="3968" hidden="1" xr:uid="{E0661147-EB73-44BF-AD28-3F9D40FB833A}"/>
    <cellStyle name="Ausgabe" xfId="4002" hidden="1" xr:uid="{FBA848F2-0306-4BD8-8209-ED12B4C93687}"/>
    <cellStyle name="Ausgabe" xfId="4075" hidden="1" xr:uid="{DA31E354-1DBD-4EFE-8173-9F1721613985}"/>
    <cellStyle name="Ausgabe" xfId="4027" hidden="1" xr:uid="{6E2834EB-65DC-4A0A-B912-AF3BB3345CA1}"/>
    <cellStyle name="Ausgabe" xfId="3993" hidden="1" xr:uid="{46E24C9D-B49C-4579-A388-4603962B8469}"/>
    <cellStyle name="Ausgabe" xfId="3991" hidden="1" xr:uid="{E3F1AA38-728A-48F1-8876-99CAA305C3C8}"/>
    <cellStyle name="Ausgabe" xfId="4115" hidden="1" xr:uid="{8F8FE9FB-36C8-4C45-82EC-16D4EDB862DB}"/>
    <cellStyle name="Ausgabe 2" xfId="427" xr:uid="{61A986D3-96A2-40C7-8C1E-3133B05EC09D}"/>
    <cellStyle name="Ausgabe 2 2" xfId="683" xr:uid="{5FDA0332-CB70-4378-B676-CC70CF34D0F1}"/>
    <cellStyle name="Ausgabe 2 2 2" xfId="898" xr:uid="{934FBE70-0EE7-428E-A9B5-D85437167E5D}"/>
    <cellStyle name="Ausgabe 2 2 2 2" xfId="1611" xr:uid="{496A175A-0B44-4FBC-AEEB-5822C67BF854}"/>
    <cellStyle name="Ausgabe 2 2 2 2 2" xfId="3176" xr:uid="{AF84DC3D-2F93-4775-AFA3-D7F02C283A41}"/>
    <cellStyle name="Ausgabe 2 2 2 3" xfId="961" xr:uid="{70458FE3-2AC6-4623-A93C-EB2B31F12394}"/>
    <cellStyle name="Ausgabe 2 2 2 3 2" xfId="2540" xr:uid="{AC99368D-0638-4700-99A4-5501DDC242E5}"/>
    <cellStyle name="Ausgabe 2 2 2 4" xfId="2261" xr:uid="{F5BF272D-9C38-4CAE-918B-ED225D22F118}"/>
    <cellStyle name="Ausgabe 2 2 3" xfId="1403" xr:uid="{E2611922-C36F-4D26-A40E-46041A4F7E99}"/>
    <cellStyle name="Ausgabe 2 2 3 2" xfId="2968" xr:uid="{7982D391-834F-4FA3-B5C6-81B6114D1693}"/>
    <cellStyle name="Ausgabe 2 2 4" xfId="1120" xr:uid="{E2B209BB-4792-45F5-ABA5-A5707BFDD96D}"/>
    <cellStyle name="Ausgabe 2 2 4 2" xfId="2689" xr:uid="{6A01E8B6-8852-4416-A7DE-862A53B5B90C}"/>
    <cellStyle name="Ausgabe 2 2 5" xfId="2055" xr:uid="{703B3032-1C62-4469-8D6E-32CCB140E25F}"/>
    <cellStyle name="Ausgabe 2 3" xfId="568" xr:uid="{D83BE545-63E7-417A-A77D-76500A517E58}"/>
    <cellStyle name="Ausgabe 2 3 2" xfId="783" xr:uid="{AAD21058-4D73-446F-B612-007221668A2C}"/>
    <cellStyle name="Ausgabe 2 3 2 2" xfId="1496" xr:uid="{00362B3F-8C84-4B65-B019-D91520A35BAA}"/>
    <cellStyle name="Ausgabe 2 3 2 2 2" xfId="3061" xr:uid="{622491E6-61E3-4DAE-A35D-B98FA7A8C09E}"/>
    <cellStyle name="Ausgabe 2 3 2 3" xfId="1266" xr:uid="{D8D31FD4-BEFB-4455-8C99-D42B8BB2EB17}"/>
    <cellStyle name="Ausgabe 2 3 2 3 2" xfId="2831" xr:uid="{3431A409-853E-4BC6-8EEE-AD1838BFE3D9}"/>
    <cellStyle name="Ausgabe 2 3 2 4" xfId="2146" xr:uid="{1F0B344F-DFCD-46CE-AAAA-5E8CF20CDD4B}"/>
    <cellStyle name="Ausgabe 2 3 3" xfId="1288" xr:uid="{CABFADD3-42B4-4829-978E-2563F3592C67}"/>
    <cellStyle name="Ausgabe 2 3 3 2" xfId="2853" xr:uid="{56A14CD4-DCEF-416E-84F7-1396F3CB37C2}"/>
    <cellStyle name="Ausgabe 2 3 4" xfId="1730" xr:uid="{5CE59F8C-E0F7-42E6-9FBE-93727BDDB9FD}"/>
    <cellStyle name="Ausgabe 2 3 4 2" xfId="3290" xr:uid="{7A5187B6-B686-42D6-824F-E09EC4D4C3C5}"/>
    <cellStyle name="Ausgabe 2 3 5" xfId="1940" xr:uid="{3EB8CB90-1233-468F-9FB7-CAAD0D1512DE}"/>
    <cellStyle name="Ausgabe 2 4" xfId="741" xr:uid="{5DAC2155-C3D4-4B27-8802-2E66A06C2EA2}"/>
    <cellStyle name="Ausgabe 2 4 2" xfId="1454" xr:uid="{5CF04721-4F78-4FA7-A415-C572A3171FE9}"/>
    <cellStyle name="Ausgabe 2 4 2 2" xfId="3019" xr:uid="{A5B72B3C-84F1-49C2-BCAC-EC3357F310CA}"/>
    <cellStyle name="Ausgabe 2 4 3" xfId="1052" xr:uid="{5ADB613D-23E1-4476-B8CC-900D6A08DFFC}"/>
    <cellStyle name="Ausgabe 2 4 3 2" xfId="2623" xr:uid="{0CF0F8CA-2394-452B-9F58-A3C79D5D5E53}"/>
    <cellStyle name="Ausgabe 2 4 4" xfId="2104" xr:uid="{41DC9706-B114-4EDE-96E2-756413219E72}"/>
    <cellStyle name="Ausgabe 2 5" xfId="1193" xr:uid="{5318009E-3C64-47DF-B90D-86753CC7009E}"/>
    <cellStyle name="Ausgabe 2 5 2" xfId="2762" xr:uid="{7871BBE0-F44E-4FC7-A859-A4BA76C989C0}"/>
    <cellStyle name="Ausgabe 3" xfId="318" xr:uid="{88F66CE5-7763-4CA0-90DC-C782EF5407DB}"/>
    <cellStyle name="Ausgabe 3 2" xfId="655" xr:uid="{EC23CB1B-DA99-440E-8343-EC02FD433B35}"/>
    <cellStyle name="Ausgabe 3 2 2" xfId="870" xr:uid="{6FB7ECF8-8C9F-49EC-90ED-D3B5732146DA}"/>
    <cellStyle name="Ausgabe 3 2 2 2" xfId="1583" xr:uid="{FD1CA62C-4BED-4993-8AF5-BCB4047ED3F0}"/>
    <cellStyle name="Ausgabe 3 2 2 2 2" xfId="3148" xr:uid="{A854179D-0941-420B-B53A-6A41A8666D98}"/>
    <cellStyle name="Ausgabe 3 2 2 3" xfId="1724" xr:uid="{2C41F16A-C082-45B0-B744-6FA011A2404D}"/>
    <cellStyle name="Ausgabe 3 2 2 3 2" xfId="3284" xr:uid="{8423561E-4154-4663-B4C3-47FD0F7535F5}"/>
    <cellStyle name="Ausgabe 3 2 2 4" xfId="2233" xr:uid="{44EC6D2F-6503-459B-B068-C7575D61C8A2}"/>
    <cellStyle name="Ausgabe 3 2 3" xfId="1375" xr:uid="{D4F704E2-4B38-4226-BAB1-61FC78FE1669}"/>
    <cellStyle name="Ausgabe 3 2 3 2" xfId="2940" xr:uid="{43096176-8416-4DDC-AC8E-A708054E5CF7}"/>
    <cellStyle name="Ausgabe 3 2 4" xfId="1786" xr:uid="{42D9F5E4-2BCB-4735-A0D8-5BB0710584CB}"/>
    <cellStyle name="Ausgabe 3 2 4 2" xfId="3340" xr:uid="{A68287F3-7255-4397-8D77-A103303CEAF2}"/>
    <cellStyle name="Ausgabe 3 2 5" xfId="2027" xr:uid="{B847881F-B82C-4E98-8406-FFDFD8696095}"/>
    <cellStyle name="Ausgabe 3 3" xfId="574" xr:uid="{48F117E9-F485-4EAD-8877-562D4194ECDD}"/>
    <cellStyle name="Ausgabe 3 3 2" xfId="789" xr:uid="{04DC72F1-903E-4E6D-AC52-E438D8683F96}"/>
    <cellStyle name="Ausgabe 3 3 2 2" xfId="1502" xr:uid="{484F6D3E-0B94-4697-A0BB-F7C4F8C2E1CF}"/>
    <cellStyle name="Ausgabe 3 3 2 2 2" xfId="3067" xr:uid="{733FA74E-DCB8-44DE-B768-B02C10E9610C}"/>
    <cellStyle name="Ausgabe 3 3 2 3" xfId="1133" xr:uid="{EF8A0AC6-55CC-4B34-8559-441FB7809E2C}"/>
    <cellStyle name="Ausgabe 3 3 2 3 2" xfId="2702" xr:uid="{055C4C87-C8C8-4CF3-A6F1-FB148756E191}"/>
    <cellStyle name="Ausgabe 3 3 2 4" xfId="2152" xr:uid="{10687198-C881-4144-B904-89A9C8156240}"/>
    <cellStyle name="Ausgabe 3 3 3" xfId="1294" xr:uid="{98CE3634-DC7A-43D5-AFD8-C903E193C5D4}"/>
    <cellStyle name="Ausgabe 3 3 3 2" xfId="2859" xr:uid="{27E15609-BE90-4337-B921-090B79BEB717}"/>
    <cellStyle name="Ausgabe 3 3 4" xfId="1779" xr:uid="{C581E619-1CEB-4F7B-91E5-4FB4E13CA7C6}"/>
    <cellStyle name="Ausgabe 3 3 4 2" xfId="3335" xr:uid="{F3EDEF3D-44FB-408D-BF6C-7A4541A11093}"/>
    <cellStyle name="Ausgabe 3 3 5" xfId="1946" xr:uid="{FF976E02-7A1E-47F9-8A9D-CF60DD45D43A}"/>
    <cellStyle name="Ausgabe 3 4" xfId="738" xr:uid="{C20C282F-FE2C-4F37-941B-EA4409415A9E}"/>
    <cellStyle name="Ausgabe 3 4 2" xfId="1451" xr:uid="{7C3F5A3F-2288-4870-9C51-74FCCFC74878}"/>
    <cellStyle name="Ausgabe 3 4 2 2" xfId="3016" xr:uid="{91DD7AE3-0327-4881-8103-1A7D983F5DC5}"/>
    <cellStyle name="Ausgabe 3 4 3" xfId="1703" xr:uid="{1FAD0B90-D8FD-493A-A32D-BB71A7A15DEE}"/>
    <cellStyle name="Ausgabe 3 4 3 2" xfId="3264" xr:uid="{F7C1D360-8939-4314-9EBE-827C2890A117}"/>
    <cellStyle name="Ausgabe 3 4 4" xfId="2102" xr:uid="{617A14AB-70C9-4761-86AF-7950619EBE17}"/>
    <cellStyle name="Ausgabe 3 5" xfId="1115" xr:uid="{EE38B667-7B76-45FF-B651-920BC28BE3CB}"/>
    <cellStyle name="Ausgabe 3 5 2" xfId="2684" xr:uid="{7F93B243-22D2-4E28-AC8D-88CA25845D27}"/>
    <cellStyle name="Ausgabe 4" xfId="579" xr:uid="{D36C411C-1044-41DF-9819-07D0FA3F9560}"/>
    <cellStyle name="Ausgabe 4 2" xfId="794" xr:uid="{90638120-5F89-4E54-8FA9-F6F6E7D8ED45}"/>
    <cellStyle name="Ausgabe 4 2 2" xfId="1507" xr:uid="{8FBAA1AE-AF0F-4375-9077-61CD653CB11F}"/>
    <cellStyle name="Ausgabe 4 2 2 2" xfId="3072" xr:uid="{BA6C8F73-93AF-43DC-99FE-97377DC3E95A}"/>
    <cellStyle name="Ausgabe 4 2 3" xfId="975" xr:uid="{5637F195-15B5-4A43-ADA0-2BA364F7373A}"/>
    <cellStyle name="Ausgabe 4 2 3 2" xfId="2553" xr:uid="{AEBC1E26-F825-46EA-9047-7CB475AF8638}"/>
    <cellStyle name="Ausgabe 4 2 4" xfId="2157" xr:uid="{254840A2-D917-4624-BDDE-9C515A85AC47}"/>
    <cellStyle name="Ausgabe 4 3" xfId="1299" xr:uid="{0F1E8DB2-9258-4FD1-BA2C-3653594A48D7}"/>
    <cellStyle name="Ausgabe 4 3 2" xfId="2864" xr:uid="{E47EEE27-4B05-47E1-BC71-D42FFF01F477}"/>
    <cellStyle name="Ausgabe 4 4" xfId="1713" xr:uid="{DBDC1E07-4293-45A7-8120-393A53F54CF1}"/>
    <cellStyle name="Ausgabe 4 4 2" xfId="3274" xr:uid="{B916DC70-E340-4E74-81C4-23D0E7DBFE19}"/>
    <cellStyle name="Ausgabe 4 5" xfId="1951" xr:uid="{FC56FBD3-65A3-4BF1-8F67-D572155CC45C}"/>
    <cellStyle name="Ausgabe 5" xfId="698" xr:uid="{37DBD394-B92B-44FF-9EF4-FCA23A572B5B}"/>
    <cellStyle name="Ausgabe 5 2" xfId="913" xr:uid="{FBB2B356-A489-4642-BDC0-FE5B4DBCC215}"/>
    <cellStyle name="Ausgabe 5 2 2" xfId="1626" xr:uid="{A3234F82-8F23-4E02-A351-A7C99D22E32B}"/>
    <cellStyle name="Ausgabe 5 2 2 2" xfId="3191" xr:uid="{2C26AD41-97E0-4DFE-A8F5-942F3A0E89FD}"/>
    <cellStyle name="Ausgabe 5 2 3" xfId="1898" xr:uid="{68B2D869-BDC9-4690-8115-1EAC63154360}"/>
    <cellStyle name="Ausgabe 5 2 3 2" xfId="3441" xr:uid="{CEA58CA1-CBC9-487D-8F49-C4EE1146B0A7}"/>
    <cellStyle name="Ausgabe 5 2 4" xfId="2276" xr:uid="{83BDE257-6FB9-4EC1-B17E-73A1B7DFB90A}"/>
    <cellStyle name="Ausgabe 5 3" xfId="1418" xr:uid="{DA1679CA-EB66-4BCC-BA0E-38FEE251F111}"/>
    <cellStyle name="Ausgabe 5 3 2" xfId="2983" xr:uid="{E2DC14E3-FCCC-4E75-9D8B-E3AC80E8207D}"/>
    <cellStyle name="Ausgabe 5 4" xfId="1640" xr:uid="{766D8667-3E44-40BA-A64D-7187D11177CE}"/>
    <cellStyle name="Ausgabe 5 4 2" xfId="3205" xr:uid="{6FF7ABE6-EF9D-48EC-939B-1788A4522C4C}"/>
    <cellStyle name="Ausgabe 5 5" xfId="2070" xr:uid="{2C682439-CDAA-40DF-93CA-B416CC3667AF}"/>
    <cellStyle name="Ausgabe 6" xfId="714" xr:uid="{2D5CE56D-E652-40BB-9D88-01F3DBF28301}"/>
    <cellStyle name="Ausgabe 6 2" xfId="1434" xr:uid="{C9BE8B5B-D624-493B-A76D-65DEC5516530}"/>
    <cellStyle name="Ausgabe 6 2 2" xfId="2999" xr:uid="{96DFE2C1-818C-49EC-B2D4-D7939D325969}"/>
    <cellStyle name="Ausgabe 6 3" xfId="1744" xr:uid="{7301DDA4-EA0A-4130-83F0-DC8041CD2D0E}"/>
    <cellStyle name="Ausgabe 6 3 2" xfId="3303" xr:uid="{DACF5309-FB9B-4F12-89B2-42269FD93D8C}"/>
    <cellStyle name="Ausgabe 6 4" xfId="2085" xr:uid="{1E38B990-4668-4EF2-B8C0-A14BAABECBBE}"/>
    <cellStyle name="Bad 2" xfId="162" xr:uid="{6BF646A7-C75F-4951-B1C6-03A079376204}"/>
    <cellStyle name="Bad 3" xfId="259" xr:uid="{A1564E79-C45C-4A0F-8B6F-38019E361D59}"/>
    <cellStyle name="Bad 4" xfId="399" xr:uid="{64C7B003-14B4-4026-9131-F29F544A07FA}"/>
    <cellStyle name="Berechnung" xfId="73" hidden="1" xr:uid="{B5FDA23B-A1B5-42A4-9385-68FC0D80A331}"/>
    <cellStyle name="Berechnung" xfId="946" hidden="1" xr:uid="{D9D46B9D-BCFC-4ED4-AD3E-8CA788D5B50C}"/>
    <cellStyle name="Berechnung" xfId="1030" hidden="1" xr:uid="{F3A04E6F-FB9A-48B6-ADF6-6B773DF2919A}"/>
    <cellStyle name="Berechnung" xfId="1853" hidden="1" xr:uid="{891883A0-670E-4824-82CB-7E0B347770F0}"/>
    <cellStyle name="Berechnung" xfId="1685" hidden="1" xr:uid="{3F0D1D91-0DEF-4799-BDED-CBA26C46ACC7}"/>
    <cellStyle name="Berechnung" xfId="1686" hidden="1" xr:uid="{0D678DAE-4825-423F-91FD-8C196EF3E72E}"/>
    <cellStyle name="Berechnung" xfId="1125" hidden="1" xr:uid="{13DC1065-7AC6-447A-97C6-B082EAD5146F}"/>
    <cellStyle name="Berechnung" xfId="2303" hidden="1" xr:uid="{719EF42A-3724-4EF2-B41A-0C1CE4051583}"/>
    <cellStyle name="Berechnung" xfId="2327" hidden="1" xr:uid="{CF22582D-982D-4872-B571-19762D16CBCA}"/>
    <cellStyle name="Berechnung" xfId="2525" hidden="1" xr:uid="{B5F35448-FA47-4AB9-912F-4E9EA975D56D}"/>
    <cellStyle name="Berechnung" xfId="2602" hidden="1" xr:uid="{9AE05D8E-FE1F-44AE-885A-CFB1CBB14543}"/>
    <cellStyle name="Berechnung" xfId="3399" hidden="1" xr:uid="{EBB55469-F8C7-4DFF-BCD4-3A5F74553BE3}"/>
    <cellStyle name="Berechnung" xfId="3247" hidden="1" xr:uid="{5A5592C7-4BAD-4F5D-A04D-73384AD97EAE}"/>
    <cellStyle name="Berechnung" xfId="3248" hidden="1" xr:uid="{4C72249C-B59C-4FC6-AAEE-69F4AB3A832C}"/>
    <cellStyle name="Berechnung" xfId="2694" hidden="1" xr:uid="{46F35091-485C-425E-B5DD-9565443E2DA4}"/>
    <cellStyle name="Berechnung" xfId="3474" hidden="1" xr:uid="{34F25D91-1BDD-4DD7-882B-9D40330D6DF6}"/>
    <cellStyle name="Berechnung" xfId="3483" hidden="1" xr:uid="{0D627718-33FE-4DC1-903F-0F20D764FCD4}"/>
    <cellStyle name="Berechnung" xfId="3645" hidden="1" xr:uid="{227ABA74-1A1F-4222-8154-F73D95652575}"/>
    <cellStyle name="Berechnung" xfId="3677" hidden="1" xr:uid="{D2E68248-6586-44BF-B022-F3245D63867F}"/>
    <cellStyle name="Berechnung" xfId="3769" hidden="1" xr:uid="{07E51916-E387-4225-B014-815D3380C098}"/>
    <cellStyle name="Berechnung" xfId="3731" hidden="1" xr:uid="{D70D5EC3-B533-49A4-9D5C-35586D313819}"/>
    <cellStyle name="Berechnung" xfId="3732" hidden="1" xr:uid="{D86B5356-523D-456A-B88D-A850DB2B387A}"/>
    <cellStyle name="Berechnung" xfId="3688" hidden="1" xr:uid="{D1025849-40BA-4B1E-86DA-BCD90C3C7E98}"/>
    <cellStyle name="Berechnung" xfId="3798" hidden="1" xr:uid="{B777AEB8-CAB2-429C-860F-1AE48A4451CD}"/>
    <cellStyle name="Berechnung" xfId="3807" hidden="1" xr:uid="{307AE1D3-1994-4227-9E4A-04AD7899F664}"/>
    <cellStyle name="Berechnung" xfId="3969" hidden="1" xr:uid="{46AF098C-1C0F-446A-8CEF-757D354C88E9}"/>
    <cellStyle name="Berechnung" xfId="4001" hidden="1" xr:uid="{196D1A4C-CB3E-4ECC-8CE9-A54FC2F960C4}"/>
    <cellStyle name="Berechnung" xfId="4093" hidden="1" xr:uid="{9294F013-84DB-4B9E-8353-F77E93D99504}"/>
    <cellStyle name="Berechnung" xfId="4055" hidden="1" xr:uid="{416627B8-8CDE-4759-93EA-1E1F8DBF3DFE}"/>
    <cellStyle name="Berechnung" xfId="4056" hidden="1" xr:uid="{705004CF-60A4-461F-8DAA-969C7ADC3DB0}"/>
    <cellStyle name="Berechnung" xfId="4012" hidden="1" xr:uid="{C587C808-EE7F-4A37-9FA4-8F53F61839CA}"/>
    <cellStyle name="Berechnung" xfId="4122" hidden="1" xr:uid="{CBF09F0A-CBB7-4E3F-AD15-B2DCD6247C68}"/>
    <cellStyle name="Berechnung 2" xfId="428" xr:uid="{87DE542C-7DBD-4373-8598-1CEDF86E7086}"/>
    <cellStyle name="Berechnung 2 2" xfId="684" xr:uid="{B409D4D2-18E8-4CFD-98B1-CFED9BD7506A}"/>
    <cellStyle name="Berechnung 2 2 2" xfId="899" xr:uid="{FF524A9E-CD8F-4176-B962-63E814013FB7}"/>
    <cellStyle name="Berechnung 2 2 2 2" xfId="1612" xr:uid="{3C2062F7-3A95-483F-AF0D-8A4A1E101E66}"/>
    <cellStyle name="Berechnung 2 2 2 2 2" xfId="3177" xr:uid="{63473E35-4A34-4647-B89D-E1D8EB524C73}"/>
    <cellStyle name="Berechnung 2 2 2 3" xfId="1652" xr:uid="{7DD356D2-C140-45CD-B708-97E95FA0000D}"/>
    <cellStyle name="Berechnung 2 2 2 3 2" xfId="3217" xr:uid="{05F93E10-B1EF-4DB3-9529-0F08D83F57DF}"/>
    <cellStyle name="Berechnung 2 2 2 4" xfId="2262" xr:uid="{B6A13055-05D5-4E6B-892D-D458BB54079C}"/>
    <cellStyle name="Berechnung 2 2 3" xfId="1404" xr:uid="{230450E2-7DD5-4E8E-A13E-1960488A6BC4}"/>
    <cellStyle name="Berechnung 2 2 3 2" xfId="2969" xr:uid="{BFD87B61-237B-423D-B8E9-AA32788CCE95}"/>
    <cellStyle name="Berechnung 2 2 4" xfId="1677" xr:uid="{B6E84843-1946-4F4D-890D-84B555525DC1}"/>
    <cellStyle name="Berechnung 2 2 4 2" xfId="3240" xr:uid="{D6B6C32D-6BE8-44AA-B12C-FC9FF485CEC5}"/>
    <cellStyle name="Berechnung 2 2 5" xfId="2056" xr:uid="{90DBB0B5-9FFF-4389-9AB5-BFC3F676FF13}"/>
    <cellStyle name="Berechnung 2 3" xfId="549" xr:uid="{9F817684-5E88-44FB-9EF3-F3F91295843F}"/>
    <cellStyle name="Berechnung 2 3 2" xfId="764" xr:uid="{B4E52065-8538-4752-A8F4-3B104E61E30A}"/>
    <cellStyle name="Berechnung 2 3 2 2" xfId="1477" xr:uid="{722F141E-E318-4BE6-8E37-7EC0F373F992}"/>
    <cellStyle name="Berechnung 2 3 2 2 2" xfId="3042" xr:uid="{63A0ECCF-540C-4CDF-A57C-8322E9379F2A}"/>
    <cellStyle name="Berechnung 2 3 2 3" xfId="1754" xr:uid="{D67AF47C-7260-4820-A71E-70078C737576}"/>
    <cellStyle name="Berechnung 2 3 2 3 2" xfId="3312" xr:uid="{0BC7FE57-C3A6-44BF-A5D0-8F64D51900DE}"/>
    <cellStyle name="Berechnung 2 3 2 4" xfId="2127" xr:uid="{BC58228C-27AF-43FA-B568-0E415C074E36}"/>
    <cellStyle name="Berechnung 2 3 3" xfId="1269" xr:uid="{C87414CB-5DC2-4B2A-A928-E34E728D0494}"/>
    <cellStyle name="Berechnung 2 3 3 2" xfId="2834" xr:uid="{1B04BE50-7DCB-4789-82B1-B490F662F077}"/>
    <cellStyle name="Berechnung 2 3 4" xfId="1135" xr:uid="{59449903-DE02-469A-85DF-2759DA4F5534}"/>
    <cellStyle name="Berechnung 2 3 4 2" xfId="2704" xr:uid="{35496C8F-7A02-4C5E-BCF2-F6852B0ED9CC}"/>
    <cellStyle name="Berechnung 2 3 5" xfId="1921" xr:uid="{F4F68916-4631-4A46-B8EF-657AB126DC18}"/>
    <cellStyle name="Berechnung 2 4" xfId="605" xr:uid="{AC3D8A96-14CC-4978-8569-4C4FB24D5E88}"/>
    <cellStyle name="Berechnung 2 4 2" xfId="820" xr:uid="{0666B3A7-13D9-462F-B496-D52EF66567B2}"/>
    <cellStyle name="Berechnung 2 4 2 2" xfId="1533" xr:uid="{509ADC78-76FF-4BF2-B56E-58F916FC5544}"/>
    <cellStyle name="Berechnung 2 4 2 2 2" xfId="3098" xr:uid="{F39BBB6F-BB2E-42F5-A9A2-703B0C0B752D}"/>
    <cellStyle name="Berechnung 2 4 2 3" xfId="1083" xr:uid="{80843125-EE8E-4D14-9FE0-9F0E7F5108A0}"/>
    <cellStyle name="Berechnung 2 4 2 3 2" xfId="2652" xr:uid="{0014FAE9-F0A3-4A7E-B64A-ED5CA2834B2C}"/>
    <cellStyle name="Berechnung 2 4 2 4" xfId="2183" xr:uid="{F89F1455-CCB2-4821-A7CE-C94DBBB05688}"/>
    <cellStyle name="Berechnung 2 4 3" xfId="1325" xr:uid="{78B6BBEF-1657-44B7-8835-8628892C094E}"/>
    <cellStyle name="Berechnung 2 4 3 2" xfId="2890" xr:uid="{56C0388A-E90D-4E31-8717-6B0EFC08D9A2}"/>
    <cellStyle name="Berechnung 2 4 4" xfId="1712" xr:uid="{9C54FE37-FC30-40A5-9D80-05E382BE2C99}"/>
    <cellStyle name="Berechnung 2 4 4 2" xfId="3273" xr:uid="{F6106D53-C8CC-4560-B7D4-825C36D4D4D5}"/>
    <cellStyle name="Berechnung 2 4 5" xfId="1977" xr:uid="{88B2E2AA-BD61-468E-8BE5-0FF60EF4C79C}"/>
    <cellStyle name="Berechnung 2 5" xfId="742" xr:uid="{393C8595-B32A-4715-AA27-CA4AE18D4E49}"/>
    <cellStyle name="Berechnung 2 5 2" xfId="1455" xr:uid="{E38E5E71-3FF3-4482-8E9E-E1CB665EDB64}"/>
    <cellStyle name="Berechnung 2 5 2 2" xfId="3020" xr:uid="{B7F90FD6-E041-4E2E-BBF4-A2E25BFECBC0}"/>
    <cellStyle name="Berechnung 2 5 3" xfId="1026" xr:uid="{22DADAA5-AF45-4111-A133-3F9A0B9E275D}"/>
    <cellStyle name="Berechnung 2 5 3 2" xfId="2598" xr:uid="{5BDFB7B7-6727-450C-81C5-3ADF891FA2C4}"/>
    <cellStyle name="Berechnung 2 5 4" xfId="2105" xr:uid="{8C9F9263-7720-4593-B6E0-6F6165BE0C74}"/>
    <cellStyle name="Berechnung 2 6" xfId="1194" xr:uid="{DF229731-E236-4310-9FC0-267EEF42B10D}"/>
    <cellStyle name="Berechnung 2 6 2" xfId="2763" xr:uid="{488D9060-7F93-441A-9F79-E1DC7BA2B2F5}"/>
    <cellStyle name="Berechnung 2 7" xfId="1200" xr:uid="{FB59281D-9FDC-4E1C-9726-BA06928FFD8B}"/>
    <cellStyle name="Berechnung 2 7 2" xfId="2769" xr:uid="{1E1C636F-7638-49E4-A25F-90F61F492CAA}"/>
    <cellStyle name="Berechnung 2 8" xfId="981" xr:uid="{C12E4FB7-4BCF-4A5A-9462-1540DD0C7208}"/>
    <cellStyle name="Berechnung 3" xfId="308" xr:uid="{F9F32D00-A378-4F45-98FF-1B8B804952DC}"/>
    <cellStyle name="Berechnung 3 2" xfId="647" xr:uid="{2C987781-8954-4CBD-B73C-A9B656FB2656}"/>
    <cellStyle name="Berechnung 3 2 2" xfId="862" xr:uid="{015ADBED-E5DD-4F0F-904C-4AD6A4C2ECF7}"/>
    <cellStyle name="Berechnung 3 2 2 2" xfId="1575" xr:uid="{81894382-A0A9-4515-AE11-E6CB503D98D2}"/>
    <cellStyle name="Berechnung 3 2 2 2 2" xfId="3140" xr:uid="{50EE7E31-A61E-44AD-904E-3B6AD3B0EECD}"/>
    <cellStyle name="Berechnung 3 2 2 3" xfId="1001" xr:uid="{FBA3919C-5730-41FA-BF26-9EC664D64528}"/>
    <cellStyle name="Berechnung 3 2 2 3 2" xfId="2574" xr:uid="{8B8EDA8E-19D4-416F-B54B-0CF414D04FBE}"/>
    <cellStyle name="Berechnung 3 2 2 4" xfId="2225" xr:uid="{CBF0312E-5CEA-489C-BC65-4FA7C8C11EAA}"/>
    <cellStyle name="Berechnung 3 2 3" xfId="1367" xr:uid="{A961A2B4-4AFB-4C5E-8BBE-7D064F79DB26}"/>
    <cellStyle name="Berechnung 3 2 3 2" xfId="2932" xr:uid="{E93BC8F3-8A7B-49BB-B41C-DBAD76575482}"/>
    <cellStyle name="Berechnung 3 2 4" xfId="1817" xr:uid="{801D7229-110F-4BCD-B18E-49F8ECC216F4}"/>
    <cellStyle name="Berechnung 3 2 4 2" xfId="3367" xr:uid="{03DFA31D-99A1-440D-9792-6E6D35EA68D0}"/>
    <cellStyle name="Berechnung 3 2 5" xfId="2019" xr:uid="{FD8C6D71-960A-4FA0-B183-31D6F6A4C9A7}"/>
    <cellStyle name="Berechnung 3 3" xfId="583" xr:uid="{D906ED01-7ECD-4774-BE94-B745A06E1517}"/>
    <cellStyle name="Berechnung 3 3 2" xfId="798" xr:uid="{A6908190-DFAF-4797-92AE-9B550DEE63C0}"/>
    <cellStyle name="Berechnung 3 3 2 2" xfId="1511" xr:uid="{BF463893-D092-4074-A77F-32118902B8EE}"/>
    <cellStyle name="Berechnung 3 3 2 2 2" xfId="3076" xr:uid="{3F18BB1C-0DD6-44B3-9611-68720DF778D6}"/>
    <cellStyle name="Berechnung 3 3 2 3" xfId="980" xr:uid="{76DEB48A-78C7-4FC7-9AE9-64E18574C002}"/>
    <cellStyle name="Berechnung 3 3 2 3 2" xfId="2558" xr:uid="{B53FCEEA-BA52-4308-A15A-260F08BCD05F}"/>
    <cellStyle name="Berechnung 3 3 2 4" xfId="2161" xr:uid="{6FC512E6-E877-477D-9C0F-C7067E9CCCCC}"/>
    <cellStyle name="Berechnung 3 3 3" xfId="1303" xr:uid="{62CBA0E2-D718-4DDC-88E5-162777F34F3E}"/>
    <cellStyle name="Berechnung 3 3 3 2" xfId="2868" xr:uid="{9F722FF6-16A7-4F53-831D-543A1DF14F86}"/>
    <cellStyle name="Berechnung 3 3 4" xfId="940" xr:uid="{3AA1EAD3-B8B7-4B53-9B1F-73FEB99879FA}"/>
    <cellStyle name="Berechnung 3 3 4 2" xfId="2520" xr:uid="{504B3F43-5D55-48E0-8B4C-16491B7E81BA}"/>
    <cellStyle name="Berechnung 3 3 5" xfId="1955" xr:uid="{E6AB5D56-6D6A-4E81-9A1F-D20996219FFB}"/>
    <cellStyle name="Berechnung 3 4" xfId="595" xr:uid="{21D02FFB-ED37-4C05-9BE8-CF5A05C1A44B}"/>
    <cellStyle name="Berechnung 3 4 2" xfId="810" xr:uid="{A21F769B-44A4-4028-B0FF-583BC315097A}"/>
    <cellStyle name="Berechnung 3 4 2 2" xfId="1523" xr:uid="{8D5ABBB1-0558-4C1F-BE49-687F6BDB79F9}"/>
    <cellStyle name="Berechnung 3 4 2 2 2" xfId="3088" xr:uid="{C902143D-9786-4936-B885-C90CC97A3D4C}"/>
    <cellStyle name="Berechnung 3 4 2 3" xfId="1659" xr:uid="{4212C172-A670-4391-B6BF-10D73BEFB4D4}"/>
    <cellStyle name="Berechnung 3 4 2 3 2" xfId="3224" xr:uid="{2431A274-2EF5-4271-B206-669745C7E28D}"/>
    <cellStyle name="Berechnung 3 4 2 4" xfId="2173" xr:uid="{27058A07-EBBE-488D-81BE-411B87EB3818}"/>
    <cellStyle name="Berechnung 3 4 3" xfId="1315" xr:uid="{23BDB290-218A-4806-9615-90A332C43886}"/>
    <cellStyle name="Berechnung 3 4 3 2" xfId="2880" xr:uid="{5EBC932F-7320-4D9F-BA36-8DA4E753DC39}"/>
    <cellStyle name="Berechnung 3 4 4" xfId="1169" xr:uid="{8F7F9925-4A4D-41B3-9723-001482653B4B}"/>
    <cellStyle name="Berechnung 3 4 4 2" xfId="2738" xr:uid="{DEFCC558-7A35-402C-9268-1FD65B160781}"/>
    <cellStyle name="Berechnung 3 4 5" xfId="1967" xr:uid="{27A88542-3A26-494E-B835-ABAC83C5620A}"/>
    <cellStyle name="Berechnung 3 5" xfId="733" xr:uid="{D5BE5CFD-33D0-412C-8D03-1C8FC91FE9A4}"/>
    <cellStyle name="Berechnung 3 5 2" xfId="1449" xr:uid="{CEC0D98F-609B-40B6-8FFC-A2E9BC8A352D}"/>
    <cellStyle name="Berechnung 3 5 2 2" xfId="3014" xr:uid="{690FAB46-EBFE-4C69-8110-FE9E786DBF21}"/>
    <cellStyle name="Berechnung 3 5 3" xfId="1778" xr:uid="{970AC980-8EA2-4140-9B37-0C68C3CC3242}"/>
    <cellStyle name="Berechnung 3 5 3 2" xfId="3334" xr:uid="{DE48A88D-1B9F-40E6-A69F-D0CE5E7348F6}"/>
    <cellStyle name="Berechnung 3 5 4" xfId="2100" xr:uid="{9D1CB742-3AF1-41B8-B673-B22E6EF7CE74}"/>
    <cellStyle name="Berechnung 3 6" xfId="1105" xr:uid="{47FAED18-2CFC-4ECE-9BA9-BBD4568BCC44}"/>
    <cellStyle name="Berechnung 3 6 2" xfId="2674" xr:uid="{89B0F5D7-6846-4140-B102-9513017C4FAD}"/>
    <cellStyle name="Berechnung 3 7" xfId="1762" xr:uid="{85E17428-D418-432E-B8F4-75B03D22B960}"/>
    <cellStyle name="Berechnung 3 7 2" xfId="3320" xr:uid="{4BC4D92C-1D5A-47B9-BC90-886559BB6CD8}"/>
    <cellStyle name="Berechnung 3 8" xfId="1861" xr:uid="{7387F599-F6EA-4CD0-8A42-EB24A4452181}"/>
    <cellStyle name="Berechnung 4" xfId="580" xr:uid="{A580F0C3-A27E-4E1F-A5B3-D974C1F3B477}"/>
    <cellStyle name="Berechnung 4 2" xfId="795" xr:uid="{389689D4-4582-4386-9DF4-2B47FCCE6034}"/>
    <cellStyle name="Berechnung 4 2 2" xfId="1508" xr:uid="{25F6A635-2E28-4AEC-9E20-43E11D436823}"/>
    <cellStyle name="Berechnung 4 2 2 2" xfId="3073" xr:uid="{B7243F30-C25A-4FAE-B10A-5279B5066A10}"/>
    <cellStyle name="Berechnung 4 2 3" xfId="1232" xr:uid="{15699F82-9992-40D7-8D15-206A2B903B66}"/>
    <cellStyle name="Berechnung 4 2 3 2" xfId="2800" xr:uid="{E6D8EF60-7402-4582-9382-FBFB3D3E6F4A}"/>
    <cellStyle name="Berechnung 4 2 4" xfId="2158" xr:uid="{80D017CE-B505-46F2-9400-949F04BC10FB}"/>
    <cellStyle name="Berechnung 4 3" xfId="1300" xr:uid="{7ECB4BA3-1748-4561-9719-D6ADD7D5B0F4}"/>
    <cellStyle name="Berechnung 4 3 2" xfId="2865" xr:uid="{8F7CA4E5-89DE-4F55-8ABE-4AF1762FF1D8}"/>
    <cellStyle name="Berechnung 4 4" xfId="1836" xr:uid="{64C8EB02-1F37-40F0-8CD1-F66EDCA34FAC}"/>
    <cellStyle name="Berechnung 4 4 2" xfId="3386" xr:uid="{BF49D2B8-FD3E-42BA-AD2B-185AE29847E9}"/>
    <cellStyle name="Berechnung 4 5" xfId="1952" xr:uid="{E5C8BE69-D35B-4D39-8A48-CB047D4E1490}"/>
    <cellStyle name="Berechnung 5" xfId="697" xr:uid="{52A6A414-98AA-4EC6-84F4-4424152CA3F1}"/>
    <cellStyle name="Berechnung 5 2" xfId="912" xr:uid="{E2217CA5-F631-4FA7-BBA5-6235BD20606F}"/>
    <cellStyle name="Berechnung 5 2 2" xfId="1625" xr:uid="{5605BEDF-0D76-45AD-822B-3163F0B1904A}"/>
    <cellStyle name="Berechnung 5 2 2 2" xfId="3190" xr:uid="{C9A8FF5B-9BAC-4E61-A0BC-A726E6AD8738}"/>
    <cellStyle name="Berechnung 5 2 3" xfId="1897" xr:uid="{90D5D9E8-9F3F-4CE3-9EC2-F5687686B559}"/>
    <cellStyle name="Berechnung 5 2 3 2" xfId="3440" xr:uid="{05962DAD-DA87-489D-A40E-8490D6AC7C3C}"/>
    <cellStyle name="Berechnung 5 2 4" xfId="2275" xr:uid="{2E3D32CC-23D5-4B86-BDFC-5FD58E9ADD2D}"/>
    <cellStyle name="Berechnung 5 3" xfId="1417" xr:uid="{50ABB87E-E714-49C8-86D2-6BB28DF51CAB}"/>
    <cellStyle name="Berechnung 5 3 2" xfId="2982" xr:uid="{69E0153B-EBCB-4A84-8D80-B80062F43669}"/>
    <cellStyle name="Berechnung 5 4" xfId="1830" xr:uid="{105DD7BE-5D4F-4186-B178-B55C1E2A1FE7}"/>
    <cellStyle name="Berechnung 5 4 2" xfId="3380" xr:uid="{823348C3-4162-4643-9555-6F1DA187C977}"/>
    <cellStyle name="Berechnung 5 5" xfId="2069" xr:uid="{366D2312-E7D1-405B-9912-EA1585BE7F43}"/>
    <cellStyle name="Berechnung 6" xfId="709" xr:uid="{603D44DE-B6A2-443B-B8C4-24731AF09C3F}"/>
    <cellStyle name="Berechnung 6 2" xfId="923" xr:uid="{F9586D37-D3AE-4623-A9C3-D89CB53EF960}"/>
    <cellStyle name="Berechnung 6 2 2" xfId="1636" xr:uid="{A1E8AFF7-82D1-4F38-A6A1-18C51C531244}"/>
    <cellStyle name="Berechnung 6 2 2 2" xfId="3201" xr:uid="{5B55CA13-FC55-4C15-96F4-D479767D10B1}"/>
    <cellStyle name="Berechnung 6 2 3" xfId="1908" xr:uid="{C8086844-E160-4664-B008-30957D7A4D3D}"/>
    <cellStyle name="Berechnung 6 2 3 2" xfId="3451" xr:uid="{287232CB-8DC1-4F89-84FD-67664A8552B4}"/>
    <cellStyle name="Berechnung 6 2 4" xfId="2286" xr:uid="{D655F636-B174-4A92-8723-7C154D90267A}"/>
    <cellStyle name="Berechnung 6 3" xfId="1429" xr:uid="{24E6A597-39AE-47B2-B339-EC7F00382F3A}"/>
    <cellStyle name="Berechnung 6 3 2" xfId="2994" xr:uid="{EFDF20A5-2978-4429-B284-24F586EE2779}"/>
    <cellStyle name="Berechnung 6 4" xfId="1643" xr:uid="{DF2809EF-B130-425E-9BCD-BE873451FCFD}"/>
    <cellStyle name="Berechnung 6 4 2" xfId="3208" xr:uid="{9B1334B6-725F-46A3-A6B9-E828A1065544}"/>
    <cellStyle name="Berechnung 6 5" xfId="2080" xr:uid="{38993D52-7600-4D08-866C-EF6A36EABBE3}"/>
    <cellStyle name="Berechnung 7" xfId="715" xr:uid="{C5E50E2A-1347-462F-9556-2C3DA11DDD53}"/>
    <cellStyle name="Berechnung 7 2" xfId="1435" xr:uid="{C110ABCB-F375-4ABA-BA47-B83A1AE2098D}"/>
    <cellStyle name="Berechnung 7 2 2" xfId="3000" xr:uid="{F260AA7F-3C7B-4AB5-AB86-CC7969B79198}"/>
    <cellStyle name="Berechnung 7 3" xfId="1048" xr:uid="{90778045-60FD-410C-B139-43425A70AE46}"/>
    <cellStyle name="Berechnung 7 3 2" xfId="2619" xr:uid="{9DCB4A10-C299-4970-B460-C92F6288C3A4}"/>
    <cellStyle name="Berechnung 7 4" xfId="2086" xr:uid="{63CA5BFA-BCDB-4481-8472-F7D42793ECDF}"/>
    <cellStyle name="Body: normal cell 2" xfId="5" xr:uid="{00000000-0005-0000-0000-000004000000}"/>
    <cellStyle name="Bold GHG Numbers (0.00)" xfId="163" xr:uid="{392AEE4F-B1A5-4664-9B72-3CEDD485D6E8}"/>
    <cellStyle name="Calculation 2" xfId="164" xr:uid="{2F7D5267-061D-43EC-89B1-6A886AA24BC5}"/>
    <cellStyle name="Calculation 2 2" xfId="582" xr:uid="{72E8385B-3338-4EFA-BCE9-9A1E88298B73}"/>
    <cellStyle name="Calculation 2 2 2" xfId="797" xr:uid="{F3DA3966-21AE-4CAA-BE61-7805BCB8DD8C}"/>
    <cellStyle name="Calculation 2 2 2 2" xfId="1510" xr:uid="{802A91E8-6D86-42F9-8260-50BF71FCF855}"/>
    <cellStyle name="Calculation 2 2 2 2 2" xfId="3075" xr:uid="{4B5DC63F-7D45-46C0-8B61-B1AAD25FD044}"/>
    <cellStyle name="Calculation 2 2 2 3" xfId="1657" xr:uid="{745AD99E-A3A8-4CFE-83FD-44AFAABA9D4D}"/>
    <cellStyle name="Calculation 2 2 2 3 2" xfId="3222" xr:uid="{90ED5D75-30DD-4906-8495-924A31259FFE}"/>
    <cellStyle name="Calculation 2 2 2 4" xfId="2160" xr:uid="{9E60C214-EAEC-4116-8DFD-19D125D40303}"/>
    <cellStyle name="Calculation 2 2 3" xfId="1302" xr:uid="{84143625-B3A2-44EF-8A47-24277E5611AC}"/>
    <cellStyle name="Calculation 2 2 3 2" xfId="2867" xr:uid="{74218C34-0B38-456D-9B34-DCE98676F4BC}"/>
    <cellStyle name="Calculation 2 2 4" xfId="1225" xr:uid="{73DAB044-195F-4F39-A6EF-E9043CB05392}"/>
    <cellStyle name="Calculation 2 2 4 2" xfId="2793" xr:uid="{994C783A-22BE-472E-8229-9982B28D992D}"/>
    <cellStyle name="Calculation 2 2 5" xfId="1954" xr:uid="{817585B9-F471-4EF8-B2D2-7B5DA9703E3A}"/>
    <cellStyle name="Calculation 2 3" xfId="666" xr:uid="{D940213F-8D0F-42CB-897D-E34600DEC576}"/>
    <cellStyle name="Calculation 2 3 2" xfId="881" xr:uid="{3952007C-26E8-436D-8866-F571AF56C7C1}"/>
    <cellStyle name="Calculation 2 3 2 2" xfId="1594" xr:uid="{9FA97EB5-949C-4D2A-9B74-BE9E88A842E9}"/>
    <cellStyle name="Calculation 2 3 2 2 2" xfId="3159" xr:uid="{F583197A-80FC-47D6-9433-EEA78826CAE9}"/>
    <cellStyle name="Calculation 2 3 2 3" xfId="1664" xr:uid="{803E1089-EB74-4B61-B4E4-B7087709484C}"/>
    <cellStyle name="Calculation 2 3 2 3 2" xfId="3229" xr:uid="{8691A85E-2BA3-4A6E-B561-0290E4CDB270}"/>
    <cellStyle name="Calculation 2 3 2 4" xfId="2244" xr:uid="{AB5A84EB-7C01-40BB-AD3E-AB0AD1F35C02}"/>
    <cellStyle name="Calculation 2 3 3" xfId="1386" xr:uid="{5D175C27-3720-499D-82BC-BDF5093902CD}"/>
    <cellStyle name="Calculation 2 3 3 2" xfId="2951" xr:uid="{0F2D3840-D5A1-4174-93F5-CE4014C64E8D}"/>
    <cellStyle name="Calculation 2 3 4" xfId="31" xr:uid="{FAAF6B1E-B0B0-4444-AE65-28BDBFD688D8}"/>
    <cellStyle name="Calculation 2 3 4 2" xfId="2315" xr:uid="{F0B067FC-EE8A-4927-B25B-D16CFCA1F057}"/>
    <cellStyle name="Calculation 2 3 5" xfId="2038" xr:uid="{603C84E4-D15C-46B3-B7F4-462B882E9AA8}"/>
    <cellStyle name="Calculation 2 4" xfId="572" xr:uid="{1593A257-3B2F-47AA-AF7C-4F88E6FFB3D7}"/>
    <cellStyle name="Calculation 2 4 2" xfId="787" xr:uid="{1EB05101-ABC9-4708-A9B7-F546DBFA193F}"/>
    <cellStyle name="Calculation 2 4 2 2" xfId="1500" xr:uid="{62765EB3-8613-419A-8C69-10A5A95AD074}"/>
    <cellStyle name="Calculation 2 4 2 2 2" xfId="3065" xr:uid="{A8ED9D41-060B-4FBB-9D33-55EA80A0C5AF}"/>
    <cellStyle name="Calculation 2 4 2 3" xfId="1025" xr:uid="{C7104A9A-444E-4E81-8DD6-515FA83D319B}"/>
    <cellStyle name="Calculation 2 4 2 3 2" xfId="2597" xr:uid="{95160635-808A-4D52-9E84-41096DA9967A}"/>
    <cellStyle name="Calculation 2 4 2 4" xfId="2150" xr:uid="{47419388-B88A-4561-AECA-9D2FF0E4C737}"/>
    <cellStyle name="Calculation 2 4 3" xfId="1292" xr:uid="{35C4E9B7-AE14-471A-B66E-FF424750AAAF}"/>
    <cellStyle name="Calculation 2 4 3 2" xfId="2857" xr:uid="{AF191982-2C9B-4337-9143-1BCF55A48F80}"/>
    <cellStyle name="Calculation 2 4 4" xfId="1199" xr:uid="{21387E31-4F90-4FC9-B90F-5321B6A4606C}"/>
    <cellStyle name="Calculation 2 4 4 2" xfId="2768" xr:uid="{C6913096-701F-4C69-BB1A-315034CCCF58}"/>
    <cellStyle name="Calculation 2 4 5" xfId="1944" xr:uid="{FA54EBE0-BD96-4262-81FD-AD752953E768}"/>
    <cellStyle name="Calculation 2 5" xfId="716" xr:uid="{659B6432-F8EF-4491-A25F-9F523162FB51}"/>
    <cellStyle name="Calculation 2 5 2" xfId="1436" xr:uid="{AFD51807-06A0-4B45-B63E-9763C537E01C}"/>
    <cellStyle name="Calculation 2 5 2 2" xfId="3001" xr:uid="{FC914EBE-2CCB-4918-BB7B-1FD80BA5A302}"/>
    <cellStyle name="Calculation 2 5 3" xfId="1774" xr:uid="{08B94C0A-762C-49AE-BF67-60F3021638BE}"/>
    <cellStyle name="Calculation 2 5 3 2" xfId="3330" xr:uid="{9C251727-3641-47AF-9B1F-920B94F67532}"/>
    <cellStyle name="Calculation 2 5 4" xfId="2087" xr:uid="{BE01867C-200A-455E-96D9-8A68E2028E82}"/>
    <cellStyle name="Calculation 2 6" xfId="1007" xr:uid="{21009666-1081-4804-BAE8-5FD1F696A1AF}"/>
    <cellStyle name="Calculation 2 6 2" xfId="2579" xr:uid="{B51A04A7-80E0-4B8C-BEB4-EF8BC37758AD}"/>
    <cellStyle name="Calculation 2 7" xfId="1812" xr:uid="{018599E4-6253-4160-9C3A-B774A5FD9A6F}"/>
    <cellStyle name="Calculation 2 7 2" xfId="3363" xr:uid="{E372FA90-E242-4066-9976-CEEE0B35D8AE}"/>
    <cellStyle name="Calculation 2 8" xfId="983" xr:uid="{E5C34DF3-52B4-4073-B28C-00882C8CACA1}"/>
    <cellStyle name="Calculation 3" xfId="260" xr:uid="{198F9A6D-3549-4670-BB65-26FF7BA8D30D}"/>
    <cellStyle name="Calculation 3 2" xfId="621" xr:uid="{5CE415D5-C140-4FF6-B773-32E72D568037}"/>
    <cellStyle name="Calculation 3 2 2" xfId="836" xr:uid="{3C76F9FB-192D-48D3-AC56-A95F3E01314D}"/>
    <cellStyle name="Calculation 3 2 2 2" xfId="1549" xr:uid="{9C1968CB-BAC3-4565-9841-6FEBD7DAFA3A}"/>
    <cellStyle name="Calculation 3 2 2 2 2" xfId="3114" xr:uid="{74E9A56A-6F9D-45E7-A7AF-AC18C446C179}"/>
    <cellStyle name="Calculation 3 2 2 3" xfId="1700" xr:uid="{88B1AA72-BEDD-4258-ACE0-8EDF2960214F}"/>
    <cellStyle name="Calculation 3 2 2 3 2" xfId="3261" xr:uid="{7A282163-A161-44C0-BFEE-7588AEB80D5B}"/>
    <cellStyle name="Calculation 3 2 2 4" xfId="2199" xr:uid="{42C478B6-54B6-4FFD-9688-CB5F18EFCC57}"/>
    <cellStyle name="Calculation 3 2 3" xfId="1341" xr:uid="{128AE0AB-0D2C-4E9E-8EF1-0E20FE2D8310}"/>
    <cellStyle name="Calculation 3 2 3 2" xfId="2906" xr:uid="{0A18EDAC-AFD4-48A6-9860-DBBA207131C7}"/>
    <cellStyle name="Calculation 3 2 4" xfId="1757" xr:uid="{7412E2CC-8F32-4E42-8CC0-AC8456F923FA}"/>
    <cellStyle name="Calculation 3 2 4 2" xfId="3315" xr:uid="{8A0AACA0-17D9-41C5-B19D-796EE6B1DC49}"/>
    <cellStyle name="Calculation 3 2 5" xfId="1993" xr:uid="{7C4A14F3-8FFB-4335-A276-73A76700925F}"/>
    <cellStyle name="Calculation 3 3" xfId="607" xr:uid="{4C8DFFA1-8F8F-494C-9515-D7A60EEE58D8}"/>
    <cellStyle name="Calculation 3 3 2" xfId="822" xr:uid="{BAE6983E-3F6F-44A9-8329-3A3FE9D9F301}"/>
    <cellStyle name="Calculation 3 3 2 2" xfId="1535" xr:uid="{CFF5F5BC-40B3-4DD5-8035-6293B18D283B}"/>
    <cellStyle name="Calculation 3 3 2 2 2" xfId="3100" xr:uid="{A8D8F96E-DA8F-4F21-A643-56F379D17746}"/>
    <cellStyle name="Calculation 3 3 2 3" xfId="1005" xr:uid="{34E23764-5BA7-4549-A1E8-5BC94EB7C401}"/>
    <cellStyle name="Calculation 3 3 2 3 2" xfId="2577" xr:uid="{07F31C32-F7C0-4C68-9695-85FE5A066D31}"/>
    <cellStyle name="Calculation 3 3 2 4" xfId="2185" xr:uid="{4C3DC07B-D8C1-424C-987C-93DA7D2BE5F6}"/>
    <cellStyle name="Calculation 3 3 3" xfId="1327" xr:uid="{7ECB5B6D-AF86-4AC4-B958-2306BC699673}"/>
    <cellStyle name="Calculation 3 3 3 2" xfId="2892" xr:uid="{0FF0381F-5365-4363-9195-1A6F45B0C823}"/>
    <cellStyle name="Calculation 3 3 4" xfId="1794" xr:uid="{9613C1CC-7A46-4D2C-92B4-BAB389A23FB1}"/>
    <cellStyle name="Calculation 3 3 4 2" xfId="3347" xr:uid="{15F2EF0C-CA65-4EA6-B6B4-A47B8F3A68EB}"/>
    <cellStyle name="Calculation 3 3 5" xfId="1979" xr:uid="{CC4C01C0-90DC-448E-9FAD-540D18ABA8B9}"/>
    <cellStyle name="Calculation 3 4" xfId="691" xr:uid="{C5A59533-2356-43A8-820A-61A4204E0D6E}"/>
    <cellStyle name="Calculation 3 4 2" xfId="906" xr:uid="{F32F607B-76F7-4194-89DE-EBF9E7A215E3}"/>
    <cellStyle name="Calculation 3 4 2 2" xfId="1619" xr:uid="{2BB03506-FB80-4CCC-871A-06376CF4F9AA}"/>
    <cellStyle name="Calculation 3 4 2 2 2" xfId="3184" xr:uid="{F8969997-9F67-4B75-BEC4-769087879862}"/>
    <cellStyle name="Calculation 3 4 2 3" xfId="1891" xr:uid="{5054CE20-7F55-439B-85B5-DBCEC356D99C}"/>
    <cellStyle name="Calculation 3 4 2 3 2" xfId="3434" xr:uid="{9ADCF11B-145F-4435-B2A0-98046648E930}"/>
    <cellStyle name="Calculation 3 4 2 4" xfId="2269" xr:uid="{10D7899A-06F5-411F-BA78-3E7CB45B02A8}"/>
    <cellStyle name="Calculation 3 4 3" xfId="1411" xr:uid="{F4A4AEFA-5827-4018-A386-9D870C89F6D8}"/>
    <cellStyle name="Calculation 3 4 3 2" xfId="2976" xr:uid="{7481538F-6B79-4045-88E3-ED6122A59961}"/>
    <cellStyle name="Calculation 3 4 4" xfId="1763" xr:uid="{37E85BEB-1CA0-4798-9392-2AABDBCA61BF}"/>
    <cellStyle name="Calculation 3 4 4 2" xfId="3321" xr:uid="{94992426-27EB-46F8-A3B4-52A58ED5BEC8}"/>
    <cellStyle name="Calculation 3 4 5" xfId="2063" xr:uid="{E283673F-7436-497D-A7B7-8A6A37D6D99A}"/>
    <cellStyle name="Calculation 3 5" xfId="724" xr:uid="{09E3F567-4234-4670-B812-492EA4089C92}"/>
    <cellStyle name="Calculation 3 5 2" xfId="1444" xr:uid="{0DA43C9E-114D-47ED-B0C1-73A7C4520835}"/>
    <cellStyle name="Calculation 3 5 2 2" xfId="3009" xr:uid="{4256E471-C8D5-432E-BBB2-E392D1759C63}"/>
    <cellStyle name="Calculation 3 5 3" xfId="1676" xr:uid="{843800EC-4B2D-4BBD-8EE6-3573F8B93D7D}"/>
    <cellStyle name="Calculation 3 5 3 2" xfId="3239" xr:uid="{5BD51DAA-3E34-49EE-8D95-49D6B6E47A37}"/>
    <cellStyle name="Calculation 3 5 4" xfId="2095" xr:uid="{28FC7BBD-29C5-48D3-80FC-57732E0C1BC5}"/>
    <cellStyle name="Calculation 3 6" xfId="1070" xr:uid="{752618A9-7C8D-4191-BAD5-686CE8D94B68}"/>
    <cellStyle name="Calculation 3 6 2" xfId="2640" xr:uid="{4415D1E6-A1D8-4F5D-B709-AB1206E38074}"/>
    <cellStyle name="Calculation 3 7" xfId="1867" xr:uid="{EA9EA80A-E78A-465D-A183-44FFAEC44480}"/>
    <cellStyle name="Calculation 3 7 2" xfId="3412" xr:uid="{7003E293-7B29-4E38-8CDB-2A56FA19C8BE}"/>
    <cellStyle name="Calculation 3 8" xfId="84" xr:uid="{02A7F69B-23A5-495C-BD3F-0658CFD6EB1E}"/>
    <cellStyle name="Check Cell 2" xfId="165" xr:uid="{ADBD6BF8-6CA2-4BC9-A5B2-4AFF12274FA3}"/>
    <cellStyle name="Check Cell 3" xfId="261" xr:uid="{FB5F7655-8742-49F5-A945-DB40D957D7C7}"/>
    <cellStyle name="Check Cell 4" xfId="405" xr:uid="{3FEEA710-BF24-48FC-8736-005E19335219}"/>
    <cellStyle name="Comma" xfId="2306" builtinId="3"/>
    <cellStyle name="Comma 2" xfId="166" xr:uid="{F1DC162F-15E3-46C6-B530-E89CA83594A4}"/>
    <cellStyle name="Comma 2 2" xfId="167" xr:uid="{9C420A43-7E99-4036-9F43-DAD3E86DCD84}"/>
    <cellStyle name="Comma 2 2 2" xfId="450" xr:uid="{70C2EF39-63E1-4852-B15B-A3293DD4DE26}"/>
    <cellStyle name="Comma 2 2 2 2" xfId="2432" xr:uid="{219CB6B2-DA86-497B-8B36-EED2021E12E9}"/>
    <cellStyle name="Comma 2 2 3" xfId="2364" xr:uid="{04253C5F-14CD-4DC7-A876-BF0AC77CC640}"/>
    <cellStyle name="Comma 3" xfId="168" xr:uid="{5B29C205-315B-4438-A315-86F28C34CC2B}"/>
    <cellStyle name="Comma 6" xfId="6" xr:uid="{00000000-0005-0000-0000-000005000000}"/>
    <cellStyle name="Comma 6 2" xfId="2308" xr:uid="{861DC68A-F726-44A4-BF2F-E7819E28C235}"/>
    <cellStyle name="Comma 6 2 2" xfId="3802" xr:uid="{6476EC44-BE9F-4F5F-BD3C-8D1850D6CFE8}"/>
    <cellStyle name="Comma 6 3" xfId="3478" xr:uid="{EDDA9FC8-B8D2-42C1-9424-C5EEC6E58552}"/>
    <cellStyle name="Constants" xfId="8" xr:uid="{00000000-0005-0000-0000-000006000000}"/>
    <cellStyle name="ContentsHyperlink" xfId="277" xr:uid="{A7785E0A-F4A8-451A-B226-354ED5ADBE5D}"/>
    <cellStyle name="CustomCellsOrange" xfId="169" xr:uid="{DCB40854-44EF-45B6-9488-E6B9625F5C74}"/>
    <cellStyle name="CustomCellsOrange 2" xfId="451" xr:uid="{C30787BA-DF2B-4A3D-86BE-350EA233E032}"/>
    <cellStyle name="CustomCellsOrange 2 2" xfId="474" xr:uid="{A1593F25-3A2B-4BCE-B195-116336AF67FF}"/>
    <cellStyle name="CustomCellsOrange 2 2 2" xfId="544" xr:uid="{9BE37A14-23BA-4117-BD66-AC9236AD8CCF}"/>
    <cellStyle name="CustomCellsOrange 2 2 2 2" xfId="710" xr:uid="{36B235AB-B499-4214-A8B3-EEEBB6B3B064}"/>
    <cellStyle name="CustomCellsOrange 2 2 2 2 2" xfId="924" xr:uid="{F483C00A-284C-430E-802D-73F6EB67C667}"/>
    <cellStyle name="CustomCellsOrange 2 2 2 2 2 2" xfId="1637" xr:uid="{B2385DC3-E685-4914-93B5-6A7FAA09102F}"/>
    <cellStyle name="CustomCellsOrange 2 2 2 2 2 2 2" xfId="3202" xr:uid="{D2D3FDE6-2F98-4D2C-B14A-7FB92BDC8E37}"/>
    <cellStyle name="CustomCellsOrange 2 2 2 2 2 3" xfId="1909" xr:uid="{FD4B4416-B8BD-4F23-9A6E-FA7EACC8B1A8}"/>
    <cellStyle name="CustomCellsOrange 2 2 2 2 2 3 2" xfId="3452" xr:uid="{DC5B2B7A-6F3D-4988-8395-BCF44EB1CCFB}"/>
    <cellStyle name="CustomCellsOrange 2 2 2 2 2 4" xfId="2287" xr:uid="{CDCB8EB7-492F-44A3-96DB-DA7915A9905C}"/>
    <cellStyle name="CustomCellsOrange 2 2 2 2 3" xfId="1430" xr:uid="{11B3A23F-ECE3-4398-9E5B-F4D4CA51405A}"/>
    <cellStyle name="CustomCellsOrange 2 2 2 2 3 2" xfId="2995" xr:uid="{693210EB-5639-44BA-902E-4E9F75E9B4D3}"/>
    <cellStyle name="CustomCellsOrange 2 2 2 2 4" xfId="1265" xr:uid="{AB2ACF3A-DE3D-4F12-9153-F181AAE1F1C5}"/>
    <cellStyle name="CustomCellsOrange 2 2 2 2 4 2" xfId="2830" xr:uid="{B6E4653D-E9E9-4E3B-8503-B4A00EFE5421}"/>
    <cellStyle name="CustomCellsOrange 2 2 2 2 5" xfId="2081" xr:uid="{246F53D8-BDA4-40DD-B8B8-53D387BC4C5B}"/>
    <cellStyle name="CustomCellsOrange 2 2 3" xfId="693" xr:uid="{03C2B062-60D1-40C0-B56F-2C39C3C7C77B}"/>
    <cellStyle name="CustomCellsOrange 2 2 3 2" xfId="908" xr:uid="{9384D55A-F94A-4527-AB56-BDAD4B8FB517}"/>
    <cellStyle name="CustomCellsOrange 2 2 3 2 2" xfId="1621" xr:uid="{69BEE11F-BA24-4F76-92D9-0885D85F40EF}"/>
    <cellStyle name="CustomCellsOrange 2 2 3 2 2 2" xfId="3186" xr:uid="{FA5BBB8B-14C9-4C5B-AA33-5FE670047897}"/>
    <cellStyle name="CustomCellsOrange 2 2 3 2 3" xfId="1893" xr:uid="{6AAEFA4F-D5F6-43A3-9F70-F66F61873922}"/>
    <cellStyle name="CustomCellsOrange 2 2 3 2 3 2" xfId="3436" xr:uid="{08323A3F-A320-4CB9-91F4-D9FFD9249F27}"/>
    <cellStyle name="CustomCellsOrange 2 2 3 2 4" xfId="2271" xr:uid="{F46F45B8-7471-44F6-B7E2-F60C518EB414}"/>
    <cellStyle name="CustomCellsOrange 2 2 3 3" xfId="1413" xr:uid="{55DE88E6-F0BC-4A27-ACA0-81244E53DBDE}"/>
    <cellStyle name="CustomCellsOrange 2 2 3 3 2" xfId="2978" xr:uid="{714C549D-A84B-429C-907C-52496C953F2F}"/>
    <cellStyle name="CustomCellsOrange 2 2 3 4" xfId="1759" xr:uid="{79665B93-5293-4C4A-910C-A6216B696E6C}"/>
    <cellStyle name="CustomCellsOrange 2 2 3 4 2" xfId="3317" xr:uid="{ABA4C766-C1C9-4F9E-A965-4993C8FC1613}"/>
    <cellStyle name="CustomCellsOrange 2 2 3 5" xfId="2065" xr:uid="{9C3710C1-DC5E-4318-A1FC-FBA1D3EA0AA1}"/>
    <cellStyle name="CustomCellsOrange 2 2 4" xfId="611" xr:uid="{5C03E980-9BA7-47A0-B77A-5F66A1456ACC}"/>
    <cellStyle name="CustomCellsOrange 2 2 4 2" xfId="826" xr:uid="{0F5C747A-0755-4DC6-90CE-2969D2131389}"/>
    <cellStyle name="CustomCellsOrange 2 2 4 2 2" xfId="1539" xr:uid="{372A5979-2F89-4F70-B35A-C1394CB53FFB}"/>
    <cellStyle name="CustomCellsOrange 2 2 4 2 2 2" xfId="3104" xr:uid="{1381C743-2B0A-4BDA-B3C7-BD7B6946928C}"/>
    <cellStyle name="CustomCellsOrange 2 2 4 2 3" xfId="1669" xr:uid="{560DA2D9-C91E-4539-AA11-348B6B934308}"/>
    <cellStyle name="CustomCellsOrange 2 2 4 2 3 2" xfId="3233" xr:uid="{57646851-DD09-4A9A-A112-CCBB1D03E55F}"/>
    <cellStyle name="CustomCellsOrange 2 2 4 2 4" xfId="2189" xr:uid="{A562E128-502D-40C4-9287-91CA8167A6A8}"/>
    <cellStyle name="CustomCellsOrange 2 2 4 3" xfId="1331" xr:uid="{38E29065-CAB0-46F6-B338-25FE8D542946}"/>
    <cellStyle name="CustomCellsOrange 2 2 4 3 2" xfId="2896" xr:uid="{79E5ECA2-5CB8-441C-8450-CB499CC762DE}"/>
    <cellStyle name="CustomCellsOrange 2 2 4 4" xfId="1702" xr:uid="{6C34DF0A-E18F-4FDF-A79E-BDFC79074816}"/>
    <cellStyle name="CustomCellsOrange 2 2 4 4 2" xfId="3263" xr:uid="{4653877E-36BE-4282-8FFE-A35CC7F2E5C9}"/>
    <cellStyle name="CustomCellsOrange 2 2 4 5" xfId="1983" xr:uid="{21A904B6-00E4-4AAC-A0D0-EC765FDFF1CF}"/>
    <cellStyle name="CustomCellsOrange 2 2 5" xfId="712" xr:uid="{344C5CFD-3C8F-4C8B-B895-23D57115F034}"/>
    <cellStyle name="CustomCellsOrange 2 2 5 2" xfId="926" xr:uid="{EACB5CF7-FA74-4AF5-9EEC-68453CE742B7}"/>
    <cellStyle name="CustomCellsOrange 2 2 5 2 2" xfId="1639" xr:uid="{60A9CDE7-F9D9-4D58-B9C0-0954A872BE41}"/>
    <cellStyle name="CustomCellsOrange 2 2 5 2 2 2" xfId="3204" xr:uid="{2098BE82-4DD2-40C7-A7A1-B0EA10B3C31B}"/>
    <cellStyle name="CustomCellsOrange 2 2 5 2 3" xfId="1911" xr:uid="{E28CD483-3A94-44A6-A9FF-ACA2CF02BC24}"/>
    <cellStyle name="CustomCellsOrange 2 2 5 2 3 2" xfId="3454" xr:uid="{B211060C-33CD-4F90-99C9-F6ADE9DEF6C7}"/>
    <cellStyle name="CustomCellsOrange 2 2 5 2 4" xfId="2289" xr:uid="{0A0E7BCE-7881-4AE9-8CDE-485BA57B4654}"/>
    <cellStyle name="CustomCellsOrange 2 2 5 3" xfId="1432" xr:uid="{DDC05A8D-A728-4736-BA56-9CE140CB9C9D}"/>
    <cellStyle name="CustomCellsOrange 2 2 5 3 2" xfId="2997" xr:uid="{0407C2C0-3353-4D3A-859A-3B5CCDFFAD52}"/>
    <cellStyle name="CustomCellsOrange 2 2 5 4" xfId="1770" xr:uid="{BB85FEAA-C171-4693-ACBD-BA8332538858}"/>
    <cellStyle name="CustomCellsOrange 2 2 5 4 2" xfId="3326" xr:uid="{267615AE-4801-4914-BF51-929CC1873D36}"/>
    <cellStyle name="CustomCellsOrange 2 2 5 5" xfId="2083" xr:uid="{E8F101E5-2DFC-44F2-B7E3-B3270493E073}"/>
    <cellStyle name="CustomCellsOrange 2 2 6" xfId="1226" xr:uid="{2F578B6E-2DF3-4DD8-A57F-BA6FE79FCC76}"/>
    <cellStyle name="CustomCellsOrange 2 2 6 2" xfId="2794" xr:uid="{7A889105-F41B-474B-A230-F57924B306BF}"/>
    <cellStyle name="CustomCellsOrange 2 2 7" xfId="1051" xr:uid="{F9FF5830-3F54-4EA0-8E72-8EC2C3C71EA0}"/>
    <cellStyle name="CustomCellsOrange 2 2 7 2" xfId="2622" xr:uid="{02F5D1B3-FC48-4816-B9CB-24B612AC6778}"/>
    <cellStyle name="CustomCellsOrange 2 2 8" xfId="988" xr:uid="{8A91521F-D246-4ACD-AD5D-242570A581B8}"/>
    <cellStyle name="CustomCellsOrange 3" xfId="309" xr:uid="{411C816E-047C-4B4C-BB12-E408A3F652AA}"/>
    <cellStyle name="CustomCellsOrange 3 2" xfId="648" xr:uid="{BA522192-9952-4D75-91FF-A591C0E25512}"/>
    <cellStyle name="CustomCellsOrange 3 2 2" xfId="863" xr:uid="{4C8CCE8D-2ACC-4BCB-8073-9E4CA2445AAF}"/>
    <cellStyle name="CustomCellsOrange 3 2 2 2" xfId="1576" xr:uid="{2E4661B0-D52B-48BA-9B38-445910D27ECA}"/>
    <cellStyle name="CustomCellsOrange 3 2 2 2 2" xfId="3141" xr:uid="{CE140512-C7A4-48BE-822E-A5AA47BF100F}"/>
    <cellStyle name="CustomCellsOrange 3 2 2 3" xfId="1065" xr:uid="{CE33E548-A7EF-46D7-8CC6-FD570E6BA194}"/>
    <cellStyle name="CustomCellsOrange 3 2 2 3 2" xfId="2635" xr:uid="{41EE6967-F83D-484C-9F8A-435FAE3B5C5C}"/>
    <cellStyle name="CustomCellsOrange 3 2 2 4" xfId="2226" xr:uid="{AA201C0D-BE79-4A36-8BB5-9E291C7EBE41}"/>
    <cellStyle name="CustomCellsOrange 3 2 3" xfId="1368" xr:uid="{06BF508D-A378-451C-A03C-8E4BB861D91D}"/>
    <cellStyle name="CustomCellsOrange 3 2 3 2" xfId="2933" xr:uid="{1B90573D-3B27-4859-9FBC-9EDB243A10DA}"/>
    <cellStyle name="CustomCellsOrange 3 2 4" xfId="1190" xr:uid="{1C1C27AB-F407-480F-A8F7-D4EA5AABCA2F}"/>
    <cellStyle name="CustomCellsOrange 3 2 4 2" xfId="2759" xr:uid="{512F9036-E0ED-44A4-8094-2C3788B43B0E}"/>
    <cellStyle name="CustomCellsOrange 3 2 5" xfId="2020" xr:uid="{EEC4B1F0-EF5E-4206-BF98-14866F6E4FA5}"/>
    <cellStyle name="CustomCellsOrange 3 3" xfId="581" xr:uid="{E47B54A2-0402-4577-AD90-C72F39F56CB3}"/>
    <cellStyle name="CustomCellsOrange 3 3 2" xfId="796" xr:uid="{1CEAE20B-87C8-478A-AF82-99D9A2EB6635}"/>
    <cellStyle name="CustomCellsOrange 3 3 2 2" xfId="1509" xr:uid="{8521DB22-EF7F-4F47-B683-AAFE446C81EE}"/>
    <cellStyle name="CustomCellsOrange 3 3 2 2 2" xfId="3074" xr:uid="{028C8D47-3BB1-4588-8E00-48FEF58710D9}"/>
    <cellStyle name="CustomCellsOrange 3 3 2 3" xfId="1055" xr:uid="{2C776393-2760-4D6E-B398-5432D45B78B3}"/>
    <cellStyle name="CustomCellsOrange 3 3 2 3 2" xfId="2626" xr:uid="{203878A2-033B-450A-A30C-40EEC25BBE63}"/>
    <cellStyle name="CustomCellsOrange 3 3 2 4" xfId="2159" xr:uid="{BF4580E0-5FC3-4443-9332-DA98BF29257E}"/>
    <cellStyle name="CustomCellsOrange 3 3 3" xfId="1301" xr:uid="{A34286FD-AD24-41C4-8AB6-8ADEEF30DBC5}"/>
    <cellStyle name="CustomCellsOrange 3 3 3 2" xfId="2866" xr:uid="{4D3CBFB2-5F65-423C-9083-57F7BDAAD6D0}"/>
    <cellStyle name="CustomCellsOrange 3 3 4" xfId="1012" xr:uid="{59099FDA-750E-468E-A650-E42AB76F6D8A}"/>
    <cellStyle name="CustomCellsOrange 3 3 4 2" xfId="2584" xr:uid="{BECBB67A-8CAC-4F49-B10A-3BA33268264A}"/>
    <cellStyle name="CustomCellsOrange 3 3 5" xfId="1953" xr:uid="{F5A5DF85-18B4-4A18-9653-A3D8D844316B}"/>
    <cellStyle name="CustomCellsOrange 3 4" xfId="594" xr:uid="{136778C3-093E-4F20-8E41-1047CE26B5CC}"/>
    <cellStyle name="CustomCellsOrange 3 4 2" xfId="809" xr:uid="{02093D78-7BBB-464E-AFC0-429CEECF2D06}"/>
    <cellStyle name="CustomCellsOrange 3 4 2 2" xfId="1522" xr:uid="{331C1127-879B-4D74-8794-2E6D71678F4A}"/>
    <cellStyle name="CustomCellsOrange 3 4 2 2 2" xfId="3087" xr:uid="{091B64EA-4361-4A83-A85A-F97D62C25F14}"/>
    <cellStyle name="CustomCellsOrange 3 4 2 3" xfId="1044" xr:uid="{81C8AEBC-A812-40FC-B608-1D3A0D610029}"/>
    <cellStyle name="CustomCellsOrange 3 4 2 3 2" xfId="2615" xr:uid="{433E439E-5B95-496C-8943-3729122D386F}"/>
    <cellStyle name="CustomCellsOrange 3 4 2 4" xfId="2172" xr:uid="{42739A41-E9D2-4033-B743-8C33B612F463}"/>
    <cellStyle name="CustomCellsOrange 3 4 3" xfId="1314" xr:uid="{877AE66B-D51D-4AEF-8948-643CE2E6A2E3}"/>
    <cellStyle name="CustomCellsOrange 3 4 3 2" xfId="2879" xr:uid="{17FA0A77-C79B-4C36-BCBB-DF8129573719}"/>
    <cellStyle name="CustomCellsOrange 3 4 4" xfId="1736" xr:uid="{BFC21101-654F-4F19-B317-E14BECAB40D8}"/>
    <cellStyle name="CustomCellsOrange 3 4 4 2" xfId="3295" xr:uid="{7838E051-B5A0-48A8-9E15-5AD70219FE2E}"/>
    <cellStyle name="CustomCellsOrange 3 4 5" xfId="1966" xr:uid="{0A2CBC4B-D949-4C01-B6B0-3769B3B36EC2}"/>
    <cellStyle name="CustomCellsOrange 3 5" xfId="734" xr:uid="{43C95B11-EEDC-407C-8B68-E9310B716A84}"/>
    <cellStyle name="CustomCellsOrange 3 6" xfId="1106" xr:uid="{751AE82F-7EA1-4CBF-976E-BDDB401B1B90}"/>
    <cellStyle name="CustomCellsOrange 3 6 2" xfId="2675" xr:uid="{EA7C713C-A79B-487E-8D5C-B4AE9921EB01}"/>
    <cellStyle name="CustomCellsOrange 3 7" xfId="1835" xr:uid="{4B5A2614-CD81-45E9-86B8-DF904E31E0E5}"/>
    <cellStyle name="CustomCellsOrange 3 7 2" xfId="3385" xr:uid="{26DB5B27-044D-4781-B7EF-9F6620FC6593}"/>
    <cellStyle name="CustomCellsOrange 3 8" xfId="1256" xr:uid="{AA2731B3-BA6E-432F-9B84-6A4709968FD5}"/>
    <cellStyle name="CustomizationCells" xfId="18" xr:uid="{00000000-0005-0000-0000-000007000000}"/>
    <cellStyle name="CustomizationCells 2" xfId="452" xr:uid="{76C7FC44-804E-4829-95D7-60B4029CF496}"/>
    <cellStyle name="CustomizationCells 2 2" xfId="475" xr:uid="{FD9F8CD3-A928-4D48-B69D-7F6324E6796A}"/>
    <cellStyle name="CustomizationCells 2 2 2" xfId="545" xr:uid="{77A10C67-7A23-487A-AE30-F6CD071ACEB1}"/>
    <cellStyle name="CustomizationCells 2 2 2 2" xfId="711" xr:uid="{CD23153D-EE83-4ACC-9A22-C93243BF55F4}"/>
    <cellStyle name="CustomizationCells 2 2 2 2 2" xfId="925" xr:uid="{099E4BAB-E385-40EB-B92A-70C7CED43975}"/>
    <cellStyle name="CustomizationCells 2 2 2 2 2 2" xfId="1638" xr:uid="{30705B04-227C-44AB-B05A-C72303CB6ADD}"/>
    <cellStyle name="CustomizationCells 2 2 2 2 2 2 2" xfId="3203" xr:uid="{5447743D-9C12-44FD-82F9-18E100FE5005}"/>
    <cellStyle name="CustomizationCells 2 2 2 2 2 3" xfId="1910" xr:uid="{FB0B32D6-9EEB-4B40-A70F-A067B135D18F}"/>
    <cellStyle name="CustomizationCells 2 2 2 2 2 3 2" xfId="3453" xr:uid="{616A0FC3-4699-4D19-AC4D-3FC2667D6D6E}"/>
    <cellStyle name="CustomizationCells 2 2 2 2 2 4" xfId="2288" xr:uid="{66DE6F77-B920-4D3C-991F-78904ACFACBE}"/>
    <cellStyle name="CustomizationCells 2 2 2 2 3" xfId="1431" xr:uid="{452359DA-6367-4A37-BF82-B57DB69E4F15}"/>
    <cellStyle name="CustomizationCells 2 2 2 2 3 2" xfId="2996" xr:uid="{2A4BE257-4CC3-4FE9-AF17-E2DAF8A6D686}"/>
    <cellStyle name="CustomizationCells 2 2 2 2 4" xfId="1222" xr:uid="{5017526D-2052-4B5A-98FC-DE86C3AEBB71}"/>
    <cellStyle name="CustomizationCells 2 2 2 2 4 2" xfId="2790" xr:uid="{4168DE5D-DD2E-471B-9744-CCA73948A9BB}"/>
    <cellStyle name="CustomizationCells 2 2 2 2 5" xfId="2082" xr:uid="{166B99D6-961E-4BA0-B95F-12D6E9B72B66}"/>
    <cellStyle name="CustomizationCells 2 2 3" xfId="694" xr:uid="{884A754D-435E-41EB-A4FB-1EC35D240608}"/>
    <cellStyle name="CustomizationCells 2 2 3 2" xfId="909" xr:uid="{0FB768A6-0F13-4B9E-B44C-672D0B2242AD}"/>
    <cellStyle name="CustomizationCells 2 2 3 2 2" xfId="1622" xr:uid="{740622D6-BA1B-41A1-AEA5-2F082F22B2A3}"/>
    <cellStyle name="CustomizationCells 2 2 3 2 2 2" xfId="3187" xr:uid="{28E7AE8C-0111-4A25-8109-AF63E51E92F8}"/>
    <cellStyle name="CustomizationCells 2 2 3 2 3" xfId="1894" xr:uid="{6183C958-5983-4358-B95C-91E1DA61EB5D}"/>
    <cellStyle name="CustomizationCells 2 2 3 2 3 2" xfId="3437" xr:uid="{B818FB88-92FC-402C-AA95-854450491810}"/>
    <cellStyle name="CustomizationCells 2 2 3 2 4" xfId="2272" xr:uid="{8351CEF9-FBC1-4609-A8A9-9CCC292C9B07}"/>
    <cellStyle name="CustomizationCells 2 2 3 3" xfId="1414" xr:uid="{7A5741D6-CBA3-44C1-868D-158BA06D606F}"/>
    <cellStyle name="CustomizationCells 2 2 3 3 2" xfId="2979" xr:uid="{56424663-1C15-48DA-A892-DDC8FF907A1C}"/>
    <cellStyle name="CustomizationCells 2 2 3 4" xfId="1149" xr:uid="{9C835068-28FA-46E1-A7C3-6B456E72C033}"/>
    <cellStyle name="CustomizationCells 2 2 3 4 2" xfId="2718" xr:uid="{0B17A946-12DF-4BFD-A403-9857F620530C}"/>
    <cellStyle name="CustomizationCells 2 2 3 5" xfId="2066" xr:uid="{5D6040D1-2749-4F04-8C5A-AF3C96B87E43}"/>
    <cellStyle name="CustomizationCells 2 2 4" xfId="557" xr:uid="{4D8E8180-6959-44F3-B383-0ACDC7672DB2}"/>
    <cellStyle name="CustomizationCells 2 2 4 2" xfId="772" xr:uid="{A0E15D98-3A29-4BD4-A771-FB38A03E0BE8}"/>
    <cellStyle name="CustomizationCells 2 2 4 2 2" xfId="1485" xr:uid="{CD3E8AEC-1C10-4ED2-85AC-229129D91696}"/>
    <cellStyle name="CustomizationCells 2 2 4 2 2 2" xfId="3050" xr:uid="{8FA9A115-B51F-4810-BC2C-4160E2376C43}"/>
    <cellStyle name="CustomizationCells 2 2 4 2 3" xfId="1032" xr:uid="{94984A09-BF13-4AA4-A85D-3B580C0BD78B}"/>
    <cellStyle name="CustomizationCells 2 2 4 2 3 2" xfId="2604" xr:uid="{BC0CACA5-2331-4063-BB4B-4368373F4092}"/>
    <cellStyle name="CustomizationCells 2 2 4 2 4" xfId="2135" xr:uid="{7C0B0596-2A97-4E18-AE85-DCECC2928077}"/>
    <cellStyle name="CustomizationCells 2 2 4 3" xfId="1277" xr:uid="{AD4AB5ED-5350-48FE-9D79-10D6781E27E9}"/>
    <cellStyle name="CustomizationCells 2 2 4 3 2" xfId="2842" xr:uid="{8A6C4E5F-1C05-4997-BF56-E1F76E48C4D4}"/>
    <cellStyle name="CustomizationCells 2 2 4 4" xfId="1021" xr:uid="{EC0E5E35-78AF-428C-975B-3BF10DCA9FD8}"/>
    <cellStyle name="CustomizationCells 2 2 4 4 2" xfId="2593" xr:uid="{96CED824-CD99-4590-A163-FCC4F6282316}"/>
    <cellStyle name="CustomizationCells 2 2 4 5" xfId="1929" xr:uid="{F657DCD7-704C-4292-BE18-639D9F37A90F}"/>
    <cellStyle name="CustomizationCells 2 2 5" xfId="713" xr:uid="{4B94BCE0-47BB-40A7-8C4E-B2716A2CAC95}"/>
    <cellStyle name="CustomizationCells 2 2 5 2" xfId="927" xr:uid="{9FFC34B4-C6F1-4476-A355-4C3B5249EE09}"/>
    <cellStyle name="CustomizationCells 2 2 5 2 2" xfId="2508" xr:uid="{8F36776B-2846-4760-9E2A-827F7283919B}"/>
    <cellStyle name="CustomizationCells 2 2 5 2 2 2" xfId="3966" xr:uid="{56B6C56D-3E33-4699-9590-18CBBB9FC50F}"/>
    <cellStyle name="CustomizationCells 2 2 5 2 3" xfId="3642" xr:uid="{06BD796B-67F6-4F00-9184-039C2D2B06B9}"/>
    <cellStyle name="CustomizationCells 2 2 5 3" xfId="1433" xr:uid="{2DDA9891-53EA-45C3-81C7-8A25CE394629}"/>
    <cellStyle name="CustomizationCells 2 2 5 3 2" xfId="2998" xr:uid="{21959D45-46CB-4DE5-94CA-61E7FDCA9EEC}"/>
    <cellStyle name="CustomizationCells 2 2 5 4" xfId="1687" xr:uid="{8F4B4369-7A43-4A2B-914A-B58D110870DA}"/>
    <cellStyle name="CustomizationCells 2 2 5 4 2" xfId="3249" xr:uid="{A0BF66B0-CF20-4A39-983A-487F9BC9A66D}"/>
    <cellStyle name="CustomizationCells 2 2 5 5" xfId="2084" xr:uid="{A9F95BAC-5492-4DE2-A2C2-D7A49C6A80A2}"/>
    <cellStyle name="CustomizationCells 2 2 6" xfId="1227" xr:uid="{1FA2EF5B-BDB2-4CF4-B40F-1A4537614B3F}"/>
    <cellStyle name="CustomizationCells 2 2 6 2" xfId="2795" xr:uid="{625D48FE-3237-4085-8822-EA4C7CC0A675}"/>
    <cellStyle name="CustomizationCells 2 2 7" xfId="1699" xr:uid="{34A925FC-7445-442B-A2EB-05402A658500}"/>
    <cellStyle name="CustomizationCells 2 2 7 2" xfId="3260" xr:uid="{72ADD73A-1CE9-4DBE-9E15-248C9DEC0116}"/>
    <cellStyle name="CustomizationCells 2 2 8" xfId="1784" xr:uid="{D475A28F-99E5-4D2A-A5BC-4D8A8CA797EB}"/>
    <cellStyle name="CustomizationCells 3" xfId="310" xr:uid="{6BAB25F7-D23D-4B07-A424-59F23005346E}"/>
    <cellStyle name="CustomizationCells 3 2" xfId="649" xr:uid="{062041AE-F085-4411-8ADD-655B25F66F3E}"/>
    <cellStyle name="CustomizationCells 3 2 2" xfId="864" xr:uid="{870310B6-E2C8-4B66-A93E-3F22A5853571}"/>
    <cellStyle name="CustomizationCells 3 2 2 2" xfId="1577" xr:uid="{DF881EBE-3D04-42EA-BCE9-4AB20658BEA8}"/>
    <cellStyle name="CustomizationCells 3 2 2 2 2" xfId="3142" xr:uid="{41A1809A-2E84-452D-8AEE-99725B6678D3}"/>
    <cellStyle name="CustomizationCells 3 2 2 3" xfId="1068" xr:uid="{80EA2534-1F02-421A-83E4-0265269BE447}"/>
    <cellStyle name="CustomizationCells 3 2 2 3 2" xfId="2638" xr:uid="{4C775893-88CF-4D5B-ACDE-08EE931FD34D}"/>
    <cellStyle name="CustomizationCells 3 2 2 4" xfId="2227" xr:uid="{AA9E26DD-C6E0-412C-884A-7FEA9C846738}"/>
    <cellStyle name="CustomizationCells 3 2 3" xfId="1369" xr:uid="{073A8689-86EA-4A56-9EB2-318980A1B024}"/>
    <cellStyle name="CustomizationCells 3 2 3 2" xfId="2934" xr:uid="{7CAB42F9-4F5E-41E2-AE04-7C8EFA978D11}"/>
    <cellStyle name="CustomizationCells 3 2 4" xfId="28" xr:uid="{8295119A-6EE7-47AF-BEDE-3C16B5089EA7}"/>
    <cellStyle name="CustomizationCells 3 2 4 2" xfId="2313" xr:uid="{C219985D-846D-4A1D-B7B6-83B590E049DA}"/>
    <cellStyle name="CustomizationCells 3 2 5" xfId="2021" xr:uid="{6548E8FA-2AC2-43F7-A2DA-5406FF57AFBB}"/>
    <cellStyle name="CustomizationCells 3 3" xfId="676" xr:uid="{5DC16D22-ABBA-4BB9-AAD5-111B0B6DB344}"/>
    <cellStyle name="CustomizationCells 3 3 2" xfId="891" xr:uid="{7C14E5BD-7401-4695-9C6F-E911AD77ED84}"/>
    <cellStyle name="CustomizationCells 3 3 2 2" xfId="1604" xr:uid="{CAFA3364-3243-4796-8FDE-D0B400C48D3C}"/>
    <cellStyle name="CustomizationCells 3 3 2 2 2" xfId="3169" xr:uid="{AE16E3E9-E2E9-42FF-99A6-74B97D7301EF}"/>
    <cellStyle name="CustomizationCells 3 3 2 3" xfId="928" xr:uid="{AA906F1F-6881-4229-8DAC-8EC315CB8060}"/>
    <cellStyle name="CustomizationCells 3 3 2 3 2" xfId="2509" xr:uid="{06E881BC-942F-4381-B079-E864FFAC9246}"/>
    <cellStyle name="CustomizationCells 3 3 2 4" xfId="2254" xr:uid="{EFA3A520-4A9F-4168-8131-08A6B126AA9F}"/>
    <cellStyle name="CustomizationCells 3 3 3" xfId="1396" xr:uid="{52BA3711-D659-4A65-8A38-4465E7880943}"/>
    <cellStyle name="CustomizationCells 3 3 3 2" xfId="2961" xr:uid="{04CE13D3-A0C7-49E2-9093-6B225094E77B}"/>
    <cellStyle name="CustomizationCells 3 3 4" xfId="1692" xr:uid="{AB187B44-1F67-4AF9-8015-659E5BDD8A5A}"/>
    <cellStyle name="CustomizationCells 3 3 4 2" xfId="3254" xr:uid="{12E8847F-56CF-4776-9766-401666FE55AC}"/>
    <cellStyle name="CustomizationCells 3 3 5" xfId="2048" xr:uid="{AA42CF44-3FC6-4F8E-8E27-E4699AC218AD}"/>
    <cellStyle name="CustomizationCells 3 4" xfId="596" xr:uid="{5400784D-98BC-46B2-A814-06F6092F6773}"/>
    <cellStyle name="CustomizationCells 3 4 2" xfId="811" xr:uid="{F4C705DA-A966-4D3C-B74A-388B3F9CD418}"/>
    <cellStyle name="CustomizationCells 3 4 2 2" xfId="1524" xr:uid="{7206D4E0-9DD5-4812-A9B0-34C2EFC6B0AE}"/>
    <cellStyle name="CustomizationCells 3 4 2 2 2" xfId="3089" xr:uid="{C55B7D95-5C45-4920-AC58-0D0936611303}"/>
    <cellStyle name="CustomizationCells 3 4 2 3" xfId="1042" xr:uid="{A88A6320-5E55-43FE-84D1-CD6393060E7A}"/>
    <cellStyle name="CustomizationCells 3 4 2 3 2" xfId="2613" xr:uid="{143EA44F-B533-491E-BE91-9C53061EB93C}"/>
    <cellStyle name="CustomizationCells 3 4 2 4" xfId="2174" xr:uid="{6F8159BA-6C3C-42B0-A6AF-33509DA78DEC}"/>
    <cellStyle name="CustomizationCells 3 4 3" xfId="1316" xr:uid="{5AAF8008-B46F-4E55-8756-68ECF318C818}"/>
    <cellStyle name="CustomizationCells 3 4 3 2" xfId="2881" xr:uid="{4118F1CC-09C6-46FE-92D4-4E5E458A47DD}"/>
    <cellStyle name="CustomizationCells 3 4 4" xfId="1086" xr:uid="{F86D0906-0ADD-4063-B9F4-FF344D050594}"/>
    <cellStyle name="CustomizationCells 3 4 4 2" xfId="2655" xr:uid="{52EA8198-C743-47D6-B5A7-4A29A80119EF}"/>
    <cellStyle name="CustomizationCells 3 4 5" xfId="1968" xr:uid="{9559E94D-108A-4626-8D7F-6356641E17B6}"/>
    <cellStyle name="CustomizationCells 3 5" xfId="735" xr:uid="{E843A5F8-1FBA-463B-B3FC-5EA5148EDC88}"/>
    <cellStyle name="CustomizationCells 3 6" xfId="1107" xr:uid="{A2AEDDE9-C24F-4B0E-95A1-1AA80936BC37}"/>
    <cellStyle name="CustomizationCells 3 6 2" xfId="2676" xr:uid="{2C5C0090-90F6-47A5-BB1D-DAF2133A4186}"/>
    <cellStyle name="CustomizationCells 3 7" xfId="1769" xr:uid="{CA7E4C1B-3A9E-4D85-9E9E-A87833AD5B5E}"/>
    <cellStyle name="CustomizationCells 3 7 2" xfId="3325" xr:uid="{EBAB8C18-20C9-4F21-A04C-7F175D114079}"/>
    <cellStyle name="CustomizationCells 3 8" xfId="1734" xr:uid="{3F34BCBF-4D17-4460-A2E5-F1DD28615959}"/>
    <cellStyle name="CustomizationCells 4" xfId="107" xr:uid="{313B86C6-BF96-483C-BB83-08DD249A8177}"/>
    <cellStyle name="CustomizationGreenCells" xfId="170" xr:uid="{2A1B8315-FF81-4509-8298-2DD11E2D40F1}"/>
    <cellStyle name="CustomizationGreenCells 2" xfId="453" xr:uid="{3FFBB354-6323-4CA9-93E3-3AD2C2FB5352}"/>
    <cellStyle name="CustomizationGreenCells 3" xfId="311" xr:uid="{64C2A0D3-97C4-40E1-BCCC-53FAE7D716A3}"/>
    <cellStyle name="CustomizationGreenCells 3 2" xfId="650" xr:uid="{C69B7D8D-C4FE-45FD-A068-25E9B870E8D6}"/>
    <cellStyle name="CustomizationGreenCells 3 2 2" xfId="865" xr:uid="{2AA3FA68-CED5-43A6-A379-11CD34D94197}"/>
    <cellStyle name="CustomizationGreenCells 3 2 2 2" xfId="1578" xr:uid="{5D7793A1-7B31-437E-8043-FC27B703B312}"/>
    <cellStyle name="CustomizationGreenCells 3 2 2 2 2" xfId="3143" xr:uid="{5B3E68DB-AAFB-47F4-9994-27CD253FD51E}"/>
    <cellStyle name="CustomizationGreenCells 3 2 2 3" xfId="1824" xr:uid="{4A9AD5EE-BE8F-4307-8F33-4BBB5AAE6C1C}"/>
    <cellStyle name="CustomizationGreenCells 3 2 2 3 2" xfId="3374" xr:uid="{F88F7516-A354-490A-8B74-321B3EEE0024}"/>
    <cellStyle name="CustomizationGreenCells 3 2 2 4" xfId="2228" xr:uid="{552B0FAD-4474-4E03-B64A-AF669B3F3E35}"/>
    <cellStyle name="CustomizationGreenCells 3 2 3" xfId="1370" xr:uid="{76FEA897-BF2D-42E8-9F9C-0BAE71929702}"/>
    <cellStyle name="CustomizationGreenCells 3 2 3 2" xfId="2935" xr:uid="{A117B343-9286-4FD9-8E2F-E4CE7315DE23}"/>
    <cellStyle name="CustomizationGreenCells 3 2 4" xfId="997" xr:uid="{173FC676-1A06-4CD2-AB2E-19EAA126587E}"/>
    <cellStyle name="CustomizationGreenCells 3 2 4 2" xfId="2570" xr:uid="{17D8DE4E-34F3-4C74-83FF-535324906D5A}"/>
    <cellStyle name="CustomizationGreenCells 3 2 5" xfId="2022" xr:uid="{2FDE4CB0-7611-4A38-8471-F4573ED16663}"/>
    <cellStyle name="CustomizationGreenCells 3 3" xfId="620" xr:uid="{05CB072C-1D50-44A8-8CA5-B63EB86F02B6}"/>
    <cellStyle name="CustomizationGreenCells 3 3 2" xfId="835" xr:uid="{3BF55559-6CD5-493C-A749-EB701C57325D}"/>
    <cellStyle name="CustomizationGreenCells 3 3 2 2" xfId="1548" xr:uid="{8139E202-BC76-4F99-BEA2-E2684424EB06}"/>
    <cellStyle name="CustomizationGreenCells 3 3 2 2 2" xfId="3113" xr:uid="{638AD087-DC91-49B4-93A7-6FA7A7A99A5D}"/>
    <cellStyle name="CustomizationGreenCells 3 3 2 3" xfId="1819" xr:uid="{D97040C8-2B97-4D2C-86CD-441790D9DF27}"/>
    <cellStyle name="CustomizationGreenCells 3 3 2 3 2" xfId="3369" xr:uid="{834DD425-527E-4FF1-8FCC-927DC40DA66F}"/>
    <cellStyle name="CustomizationGreenCells 3 3 2 4" xfId="2198" xr:uid="{6B5CC220-91BE-4BF6-BC99-EB3AFFB64A1E}"/>
    <cellStyle name="CustomizationGreenCells 3 3 3" xfId="1340" xr:uid="{53491117-5BBC-4EBF-AB74-861FE846078F}"/>
    <cellStyle name="CustomizationGreenCells 3 3 3 2" xfId="2905" xr:uid="{659F8CCA-3EB5-4723-B11A-0964739CD33B}"/>
    <cellStyle name="CustomizationGreenCells 3 3 4" xfId="1011" xr:uid="{227057FC-B3D4-42E6-8910-A5DB7A709750}"/>
    <cellStyle name="CustomizationGreenCells 3 3 4 2" xfId="2583" xr:uid="{D3E9AD13-3E0B-44A1-B5DA-81233A5D69EB}"/>
    <cellStyle name="CustomizationGreenCells 3 3 5" xfId="1992" xr:uid="{39CEA75A-AE14-4782-9049-67F487D93223}"/>
    <cellStyle name="CustomizationGreenCells 3 4" xfId="553" xr:uid="{E07817C3-19E5-4551-B817-02E27F9D2E19}"/>
    <cellStyle name="CustomizationGreenCells 3 4 2" xfId="768" xr:uid="{AF56710D-282A-41E7-806C-615A9D057388}"/>
    <cellStyle name="CustomizationGreenCells 3 4 2 2" xfId="1481" xr:uid="{3C81B3CA-BB5D-45E6-A9B9-1C101D3DEBB1}"/>
    <cellStyle name="CustomizationGreenCells 3 4 2 2 2" xfId="3046" xr:uid="{AC90F624-C71F-4453-A9A1-098DD31CA121}"/>
    <cellStyle name="CustomizationGreenCells 3 4 2 3" xfId="1076" xr:uid="{C96FFC2C-C126-4706-AFCA-CFA9B158C629}"/>
    <cellStyle name="CustomizationGreenCells 3 4 2 3 2" xfId="2645" xr:uid="{92247BF3-87AF-430F-BB1F-9DD40EAE8A8B}"/>
    <cellStyle name="CustomizationGreenCells 3 4 2 4" xfId="2131" xr:uid="{CACBB44F-92A4-482C-98F8-110B7BA3A44B}"/>
    <cellStyle name="CustomizationGreenCells 3 4 3" xfId="1273" xr:uid="{646C3DEB-81A0-4C06-99DD-8CBB20917642}"/>
    <cellStyle name="CustomizationGreenCells 3 4 3 2" xfId="2838" xr:uid="{EF88546F-F565-4B2F-8492-068F30A1521F}"/>
    <cellStyle name="CustomizationGreenCells 3 4 4" xfId="1168" xr:uid="{75D1AED7-145B-4BAA-A1E8-D20447B040D4}"/>
    <cellStyle name="CustomizationGreenCells 3 4 4 2" xfId="2737" xr:uid="{7A647822-8776-4EFA-ADBC-55B01E5AF00C}"/>
    <cellStyle name="CustomizationGreenCells 3 4 5" xfId="1925" xr:uid="{FDF19DD1-EB17-4447-B2E4-1E04727817EE}"/>
    <cellStyle name="CustomizationGreenCells 3 5" xfId="736" xr:uid="{EBCE0618-E77E-4FC6-B88D-7D3474641E8D}"/>
    <cellStyle name="CustomizationGreenCells 3 6" xfId="1108" xr:uid="{9432A9B4-90ED-4776-88E4-4FDB7D3DFC5B}"/>
    <cellStyle name="CustomizationGreenCells 3 6 2" xfId="2677" xr:uid="{C25220AD-9040-4157-AF5C-635883B78C54}"/>
    <cellStyle name="CustomizationGreenCells 3 7" xfId="1678" xr:uid="{A011262C-4199-4569-B142-64188E158C49}"/>
    <cellStyle name="CustomizationGreenCells 3 7 2" xfId="3241" xr:uid="{533F6662-A3DD-45A0-88E9-F9C61EA3BA61}"/>
    <cellStyle name="CustomizationGreenCells 3 8" xfId="1879" xr:uid="{78573644-D06D-45BF-B2E5-B9B3D6976F4E}"/>
    <cellStyle name="DocBox_EmptyRow" xfId="34" xr:uid="{0D28A976-5D12-4EA6-A0E0-D4C80C07956C}"/>
    <cellStyle name="Eingabe" xfId="21" xr:uid="{9DE85779-A836-4C02-BC1B-BD54F7CF547E}"/>
    <cellStyle name="Eingabe 2" xfId="408" xr:uid="{28AF6488-63DC-483D-85B1-F86880598907}"/>
    <cellStyle name="Eingabe 3" xfId="454" xr:uid="{8CD1970E-55BD-4AFD-8E1E-96E55F06B986}"/>
    <cellStyle name="Eingabe 3 2" xfId="690" xr:uid="{085DF4AB-19A7-4CD4-A833-8B8E1447D54E}"/>
    <cellStyle name="Eingabe 3 2 2" xfId="905" xr:uid="{F77E0EF0-37E2-4588-901E-930B2E1EE269}"/>
    <cellStyle name="Eingabe 3 2 2 2" xfId="1618" xr:uid="{4FE3297B-FBBF-476D-9317-EEDE4AE2BEC4}"/>
    <cellStyle name="Eingabe 3 2 2 2 2" xfId="3183" xr:uid="{7E89934F-9BEF-4FED-8AD2-475FF6EF080A}"/>
    <cellStyle name="Eingabe 3 2 2 3" xfId="1890" xr:uid="{10259214-03EF-49EE-9852-255997FD176A}"/>
    <cellStyle name="Eingabe 3 2 2 3 2" xfId="3433" xr:uid="{D4A0BC26-AC96-444A-A737-BD54F06A9C59}"/>
    <cellStyle name="Eingabe 3 2 2 4" xfId="2268" xr:uid="{1CA1A7A8-3E26-45C8-997B-B280BD98468E}"/>
    <cellStyle name="Eingabe 3 2 3" xfId="1410" xr:uid="{DB2531CD-F52C-4D13-8816-02C098D16AA7}"/>
    <cellStyle name="Eingabe 3 2 3 2" xfId="2975" xr:uid="{49E48CFF-DD42-4346-8A48-14211AB1D9B7}"/>
    <cellStyle name="Eingabe 3 2 4" xfId="1820" xr:uid="{5C2943D4-6274-429D-BDF7-61657E5E82A3}"/>
    <cellStyle name="Eingabe 3 2 4 2" xfId="3370" xr:uid="{BD2224EB-0421-48C0-8955-07ED4ECF5126}"/>
    <cellStyle name="Eingabe 3 2 5" xfId="2062" xr:uid="{01BADC80-47CD-44E2-8630-8717305EA41E}"/>
    <cellStyle name="Eingabe 3 3" xfId="679" xr:uid="{09DDE72A-62ED-45A0-BB56-F93E3BB1FA81}"/>
    <cellStyle name="Eingabe 3 3 2" xfId="894" xr:uid="{10ABFD32-841A-4B6D-8B57-25176C875944}"/>
    <cellStyle name="Eingabe 3 3 2 2" xfId="1607" xr:uid="{29EF5051-77C2-4F51-A81E-1F151A62793F}"/>
    <cellStyle name="Eingabe 3 3 2 2 2" xfId="3172" xr:uid="{30278FC0-0017-453B-9847-26B62A943EB0}"/>
    <cellStyle name="Eingabe 3 3 2 3" xfId="1178" xr:uid="{8F9C0645-5432-4AF3-ABD2-82A76B2059F7}"/>
    <cellStyle name="Eingabe 3 3 2 3 2" xfId="2747" xr:uid="{FC693CD9-F15A-4D85-8E94-E8EFC8B5DE9B}"/>
    <cellStyle name="Eingabe 3 3 2 4" xfId="2257" xr:uid="{2663E84D-2D8C-4897-8E20-62A6AE4A0953}"/>
    <cellStyle name="Eingabe 3 3 3" xfId="1399" xr:uid="{4F14EBB2-717D-4B08-8448-4C7E3D313D63}"/>
    <cellStyle name="Eingabe 3 3 3 2" xfId="2964" xr:uid="{BCCBC70C-2DD0-4D07-B076-9AFD6E9B0C34}"/>
    <cellStyle name="Eingabe 3 3 4" xfId="1060" xr:uid="{318884CC-94E0-4427-B8CA-F0B26F64C21B}"/>
    <cellStyle name="Eingabe 3 3 4 2" xfId="2631" xr:uid="{270850C0-1C5D-42F4-BAC3-E3FD08A97370}"/>
    <cellStyle name="Eingabe 3 3 5" xfId="2051" xr:uid="{B13621B6-E4B6-4DC4-ABDE-F2B54B942D5B}"/>
    <cellStyle name="Eingabe 3 4" xfId="570" xr:uid="{5E654C06-72F2-4F8F-AE43-CE950DE869AB}"/>
    <cellStyle name="Eingabe 3 4 2" xfId="785" xr:uid="{E933BDAE-C373-4EB7-9AB9-95C2FCE813F4}"/>
    <cellStyle name="Eingabe 3 4 2 2" xfId="1498" xr:uid="{7F998F58-BDCB-4B74-A820-5430A13EC47D}"/>
    <cellStyle name="Eingabe 3 4 2 2 2" xfId="3063" xr:uid="{79847E88-B8C9-4164-B20B-82DB5249E825}"/>
    <cellStyle name="Eingabe 3 4 2 3" xfId="999" xr:uid="{F25B8C94-568E-4151-8A3C-5A4A8E5EC6DA}"/>
    <cellStyle name="Eingabe 3 4 2 3 2" xfId="2572" xr:uid="{822F2187-C75E-4182-ADA6-6EDDCB120196}"/>
    <cellStyle name="Eingabe 3 4 2 4" xfId="2148" xr:uid="{DF3FCAE5-9121-4830-8A45-1B845264182D}"/>
    <cellStyle name="Eingabe 3 4 3" xfId="1290" xr:uid="{D18AD6B1-175B-44AA-B86B-EBE06B89D2CB}"/>
    <cellStyle name="Eingabe 3 4 3 2" xfId="2855" xr:uid="{D9074A69-CF7E-494B-96F0-96CD9888300B}"/>
    <cellStyle name="Eingabe 3 4 4" xfId="1851" xr:uid="{5766B0E9-477E-45C9-9E35-50D17DC855B3}"/>
    <cellStyle name="Eingabe 3 4 4 2" xfId="3397" xr:uid="{0EF3E272-5F37-47DA-9578-009F84CAA8A3}"/>
    <cellStyle name="Eingabe 3 4 5" xfId="1942" xr:uid="{187BB9FC-177E-4109-8D17-DA24941EF378}"/>
    <cellStyle name="Eingabe 3 5" xfId="753" xr:uid="{7D7F7524-E7B4-4195-9E4C-D6403A418D68}"/>
    <cellStyle name="Eingabe 3 5 2" xfId="1466" xr:uid="{C9C42825-579B-4660-B7BE-8F333BDAEA81}"/>
    <cellStyle name="Eingabe 3 5 2 2" xfId="3031" xr:uid="{FB435C22-1169-428B-9036-BF659CEB2791}"/>
    <cellStyle name="Eingabe 3 5 3" xfId="1765" xr:uid="{DB99A11B-DB2A-40CB-BA07-B250D64A0E73}"/>
    <cellStyle name="Eingabe 3 5 3 2" xfId="3323" xr:uid="{C8DFE881-07A7-415B-8FE8-630EFE30673D}"/>
    <cellStyle name="Eingabe 3 5 4" xfId="2116" xr:uid="{2C4FB7AC-E24C-4D5E-AA99-A0694D3F6C36}"/>
    <cellStyle name="Eingabe 3 6" xfId="1213" xr:uid="{FE0D8030-E33A-4F5E-AC4D-AC9643B6F617}"/>
    <cellStyle name="Eingabe 3 6 2" xfId="2781" xr:uid="{4D4E600A-09A0-4DC9-A88D-E106FEB1D563}"/>
    <cellStyle name="Eingabe 3 7" xfId="1152" xr:uid="{9286F28E-46F9-4BAA-A0FF-DB13E2FE72F7}"/>
    <cellStyle name="Eingabe 3 7 2" xfId="2721" xr:uid="{8D754609-6458-42FE-83BD-C686918DB39F}"/>
    <cellStyle name="Eingabe 3 8" xfId="1072" xr:uid="{0CBC878F-3DB8-41B9-9B78-EC4F52A7DE71}"/>
    <cellStyle name="Eingabe 4" xfId="313" xr:uid="{C98137A0-A831-4A18-B430-DA1FB80B2443}"/>
    <cellStyle name="Eingabe 4 2" xfId="651" xr:uid="{6DF699FE-35D1-4C0F-A29C-9F39A21D54A4}"/>
    <cellStyle name="Eingabe 4 2 2" xfId="866" xr:uid="{2CB6E958-480F-4538-9771-5E16EB3D6D9D}"/>
    <cellStyle name="Eingabe 4 2 2 2" xfId="1579" xr:uid="{F16F2A8A-B30A-4E1D-AB55-18C28E3D09DF}"/>
    <cellStyle name="Eingabe 4 2 2 2 2" xfId="3144" xr:uid="{2CD02DC3-37EB-4599-9880-F65DFD4E8617}"/>
    <cellStyle name="Eingabe 4 2 2 3" xfId="1158" xr:uid="{0D7833F1-8264-41ED-947F-1D14E9B3063F}"/>
    <cellStyle name="Eingabe 4 2 2 3 2" xfId="2727" xr:uid="{F781F316-56AD-44DF-894A-2FCA35EF2C70}"/>
    <cellStyle name="Eingabe 4 2 2 4" xfId="2229" xr:uid="{E02AF14A-6BB3-4D01-9277-57DE17AE139A}"/>
    <cellStyle name="Eingabe 4 2 3" xfId="1371" xr:uid="{827EA7BD-8B4A-4B71-8EE2-B32A668DEF5A}"/>
    <cellStyle name="Eingabe 4 2 3 2" xfId="2936" xr:uid="{A1DE387A-397C-4365-A41C-FEDA3694E27A}"/>
    <cellStyle name="Eingabe 4 2 4" xfId="1167" xr:uid="{1FD30ED9-C7ED-42C8-A956-83ECE6BDC0DD}"/>
    <cellStyle name="Eingabe 4 2 4 2" xfId="2736" xr:uid="{6D6C7D20-D48C-4F44-BE5F-A45BEBBD7DF2}"/>
    <cellStyle name="Eingabe 4 2 5" xfId="2023" xr:uid="{6DAEF92F-BE4B-4268-BC64-7FED5E8F05F3}"/>
    <cellStyle name="Eingabe 4 3" xfId="578" xr:uid="{A8495642-2E81-4D2D-8CCF-BFC247E176A0}"/>
    <cellStyle name="Eingabe 4 3 2" xfId="793" xr:uid="{853ECD08-9F5E-4E36-A04A-A9750EC619CB}"/>
    <cellStyle name="Eingabe 4 3 2 2" xfId="1506" xr:uid="{5877B1C9-D095-495D-9D91-28BCDEEB5E49}"/>
    <cellStyle name="Eingabe 4 3 2 2 2" xfId="3071" xr:uid="{8495AE34-C118-4283-82E8-4E80A07EDBA2}"/>
    <cellStyle name="Eingabe 4 3 2 3" xfId="1229" xr:uid="{8EC7AFD1-9BCE-4324-A47F-667BDF00A5A3}"/>
    <cellStyle name="Eingabe 4 3 2 3 2" xfId="2797" xr:uid="{16B51D05-CD20-430E-9F82-894552E1A782}"/>
    <cellStyle name="Eingabe 4 3 2 4" xfId="2156" xr:uid="{FAADBA1F-F004-4CD4-BBC3-B394F9E72163}"/>
    <cellStyle name="Eingabe 4 3 3" xfId="1298" xr:uid="{5A20F023-9522-404A-B199-5ABCD96EA49F}"/>
    <cellStyle name="Eingabe 4 3 3 2" xfId="2863" xr:uid="{BD7F0EEB-1E1A-4C8F-B3E1-9D560488DC4D}"/>
    <cellStyle name="Eingabe 4 3 4" xfId="1243" xr:uid="{52D98483-89E9-4B9B-8FCA-861C95E27B81}"/>
    <cellStyle name="Eingabe 4 3 4 2" xfId="2810" xr:uid="{9EF1C46B-E1F7-48EF-BE70-64B1C3FC61D3}"/>
    <cellStyle name="Eingabe 4 3 5" xfId="1950" xr:uid="{BAE5E2D5-73C4-4D37-B672-C75DAAD9F9C6}"/>
    <cellStyle name="Eingabe 4 4" xfId="554" xr:uid="{CE284C6D-030A-4A2E-9A99-54280DAC0632}"/>
    <cellStyle name="Eingabe 4 4 2" xfId="769" xr:uid="{3FCE348A-0819-422A-B77C-C8302F44322E}"/>
    <cellStyle name="Eingabe 4 4 2 2" xfId="1482" xr:uid="{48AFA673-5D02-44E1-A1E5-EEB6FE37097D}"/>
    <cellStyle name="Eingabe 4 4 2 2 2" xfId="3047" xr:uid="{5280CBE6-5710-4155-B750-6B878B94B15E}"/>
    <cellStyle name="Eingabe 4 4 2 3" xfId="1006" xr:uid="{379AF0BC-F891-4532-B1F9-1A07D827BF99}"/>
    <cellStyle name="Eingabe 4 4 2 3 2" xfId="2578" xr:uid="{E5E4C3A1-BDCE-4131-86EC-65CD4D98FBAD}"/>
    <cellStyle name="Eingabe 4 4 2 4" xfId="2132" xr:uid="{5A49D6CE-3B82-4F0A-BF70-D8E82B36F564}"/>
    <cellStyle name="Eingabe 4 4 3" xfId="1274" xr:uid="{EC5A0BE7-9A36-461E-9225-A9F115AC47B1}"/>
    <cellStyle name="Eingabe 4 4 3 2" xfId="2839" xr:uid="{529CFC6D-BFFE-4E7A-8E3F-1B816C442FB7}"/>
    <cellStyle name="Eingabe 4 4 4" xfId="1691" xr:uid="{576C1E3D-3692-4727-AC38-0351D5D1FED1}"/>
    <cellStyle name="Eingabe 4 4 4 2" xfId="3253" xr:uid="{42A486DE-A4F9-4757-A807-CA82F3E547D2}"/>
    <cellStyle name="Eingabe 4 4 5" xfId="1926" xr:uid="{BE0442C7-009F-4BF9-88EF-87ECE90147EE}"/>
    <cellStyle name="Eingabe 4 5" xfId="737" xr:uid="{18788A41-3430-4A15-BBBB-098F031C7E97}"/>
    <cellStyle name="Eingabe 4 5 2" xfId="1450" xr:uid="{0A2423D6-3E07-43CB-8A57-E4BB2D55EE92}"/>
    <cellStyle name="Eingabe 4 5 2 2" xfId="3015" xr:uid="{66BD8974-5586-4379-BC84-6B283F5E7DE2}"/>
    <cellStyle name="Eingabe 4 5 3" xfId="1085" xr:uid="{25627ABB-D7D8-4E1B-960A-886B59EC7AD5}"/>
    <cellStyle name="Eingabe 4 5 3 2" xfId="2654" xr:uid="{5155F9FF-B6B3-4CB8-9894-B5C3D88166D4}"/>
    <cellStyle name="Eingabe 4 5 4" xfId="2101" xr:uid="{387224DE-6EA0-485C-A2FE-6FEB66117790}"/>
    <cellStyle name="Eingabe 4 6" xfId="1110" xr:uid="{6BF60D33-0B13-4D7E-AB87-C78F43F0FBF8}"/>
    <cellStyle name="Eingabe 4 6 2" xfId="2679" xr:uid="{C1F5A094-3996-48E4-B9FA-126374DD015C}"/>
    <cellStyle name="Eingabe 4 7" xfId="1782" xr:uid="{34FB3411-A353-4BC1-8395-0DD9246DAB7B}"/>
    <cellStyle name="Eingabe 4 7 2" xfId="3337" xr:uid="{A3DCE471-1CC8-42F4-99FA-2985BC1E1C9D}"/>
    <cellStyle name="Eingabe 4 8" xfId="1751" xr:uid="{5D155F46-3E08-4AB7-BDB6-D2E1FF64101E}"/>
    <cellStyle name="Eingabe 5" xfId="588" xr:uid="{374862E1-5704-4F8A-A86D-698C0DA3FE2A}"/>
    <cellStyle name="Eingabe 5 2" xfId="803" xr:uid="{3AA6AEDE-EA9D-45D3-9D64-068F3521FB02}"/>
    <cellStyle name="Eingabe 5 2 2" xfId="1516" xr:uid="{18072324-EFF5-423E-BA93-98F727FF79B8}"/>
    <cellStyle name="Eingabe 5 2 2 2" xfId="3081" xr:uid="{3EB250B2-5010-45EC-9A2B-97810EFF38B3}"/>
    <cellStyle name="Eingabe 5 2 3" xfId="939" xr:uid="{15D68B26-409F-4B41-AB83-87F3B2643D3E}"/>
    <cellStyle name="Eingabe 5 2 3 2" xfId="2519" xr:uid="{B5971C0F-9235-4458-97A9-4D4BF945D8B3}"/>
    <cellStyle name="Eingabe 5 2 4" xfId="2166" xr:uid="{B4529181-41BE-4BB3-8B4C-18498017342D}"/>
    <cellStyle name="Eingabe 5 3" xfId="1308" xr:uid="{423F1BCA-08DE-4803-AEC2-2DF3A75C4114}"/>
    <cellStyle name="Eingabe 5 3 2" xfId="2873" xr:uid="{0FA1C91D-629B-419C-BD5F-9625C17B2474}"/>
    <cellStyle name="Eingabe 5 4" xfId="1881" xr:uid="{D61B0CC8-25D1-49B4-87C8-23BFD14EE359}"/>
    <cellStyle name="Eingabe 5 4 2" xfId="3424" xr:uid="{FB5CAAA7-5611-41D3-ACCB-4FB0830F0BE3}"/>
    <cellStyle name="Eingabe 5 5" xfId="1960" xr:uid="{9CBE786C-77F7-4A00-998A-25FD6CE6677A}"/>
    <cellStyle name="Eingabe 6" xfId="665" xr:uid="{2982B5FA-F559-4EE8-861B-2C387870F4FD}"/>
    <cellStyle name="Eingabe 6 2" xfId="880" xr:uid="{D4476F75-ECF5-46C9-9C13-3EB3A89AA5FA}"/>
    <cellStyle name="Eingabe 6 2 2" xfId="1593" xr:uid="{EEE07682-D5AA-4E60-A368-58B7348240A2}"/>
    <cellStyle name="Eingabe 6 2 2 2" xfId="3158" xr:uid="{044571AD-FB0B-4876-9518-992C19DF2D65}"/>
    <cellStyle name="Eingabe 6 2 3" xfId="1710" xr:uid="{1CA3D44E-668F-446A-A8A7-9FEE025823FC}"/>
    <cellStyle name="Eingabe 6 2 3 2" xfId="3271" xr:uid="{3754A33D-97C5-4E7E-885F-B23ADBB951D7}"/>
    <cellStyle name="Eingabe 6 2 4" xfId="2243" xr:uid="{C79D9390-21DA-4C1F-9BCB-873265211144}"/>
    <cellStyle name="Eingabe 6 3" xfId="1385" xr:uid="{E75EFE68-5DE1-4377-8038-09601EF6DA02}"/>
    <cellStyle name="Eingabe 6 3 2" xfId="2950" xr:uid="{C79DAA72-9F46-42B6-A432-D6B7C2353670}"/>
    <cellStyle name="Eingabe 6 4" xfId="1816" xr:uid="{4601E964-7947-463B-9C92-A916D6A02FF0}"/>
    <cellStyle name="Eingabe 6 4 2" xfId="3366" xr:uid="{25AFB67B-DD2B-4595-9C2B-C27A5A3E2A41}"/>
    <cellStyle name="Eingabe 6 5" xfId="2037" xr:uid="{635CA3CA-B0F1-482D-819D-F8DA2326D210}"/>
    <cellStyle name="Eingabe 7" xfId="708" xr:uid="{B19E7F73-C614-4FFF-92C4-21F9F45F1AD4}"/>
    <cellStyle name="Eingabe 7 2" xfId="922" xr:uid="{AE18667B-61A8-4FB3-88A5-54B588AC6C4F}"/>
    <cellStyle name="Eingabe 7 2 2" xfId="1635" xr:uid="{8CE233A5-A2C1-4302-9745-69D6919AD46C}"/>
    <cellStyle name="Eingabe 7 2 2 2" xfId="3200" xr:uid="{EE1CFA24-02B4-4B7F-9E46-A853ECE76183}"/>
    <cellStyle name="Eingabe 7 2 3" xfId="1907" xr:uid="{90B9981E-6A44-4A17-A3B7-ECC0C047DA1C}"/>
    <cellStyle name="Eingabe 7 2 3 2" xfId="3450" xr:uid="{94A6CFF8-D202-4F89-A082-365FE1D093F2}"/>
    <cellStyle name="Eingabe 7 2 4" xfId="2285" xr:uid="{FF8AD740-D784-4644-B47E-A96312BFAA7D}"/>
    <cellStyle name="Eingabe 7 3" xfId="1428" xr:uid="{AC30CE3C-3636-4DF8-87FF-E6076EAFD4F4}"/>
    <cellStyle name="Eingabe 7 3 2" xfId="2993" xr:uid="{B6A1C9FC-7451-46FA-AF69-4D6BF15F2481}"/>
    <cellStyle name="Eingabe 7 4" xfId="1708" xr:uid="{CB475E4F-0C1C-43D0-9BC0-D3AC3C90CA22}"/>
    <cellStyle name="Eingabe 7 4 2" xfId="3269" xr:uid="{1897C30E-F893-405E-B373-1DB484B584DF}"/>
    <cellStyle name="Eingabe 7 5" xfId="2079" xr:uid="{2CEB465E-8627-46D4-98D6-E9A4BA009012}"/>
    <cellStyle name="Eingabe 8" xfId="717" xr:uid="{4E63BFDE-C5ED-4F00-A964-4290E1E3B006}"/>
    <cellStyle name="Eingabe 8 2" xfId="1437" xr:uid="{D7A4A04B-ECF4-42AA-AD60-C61C7E51272A}"/>
    <cellStyle name="Eingabe 8 2 2" xfId="3002" xr:uid="{95D3DD18-5D50-4B46-90EB-D75790FFC81E}"/>
    <cellStyle name="Eingabe 8 3" xfId="1883" xr:uid="{92AE5031-EB7E-4BD9-A7E2-6ABBFC7F1307}"/>
    <cellStyle name="Eingabe 8 3 2" xfId="3426" xr:uid="{DE98C3E6-2C0D-4B86-BA23-F2D95CB06C87}"/>
    <cellStyle name="Eingabe 8 4" xfId="2088" xr:uid="{470D3B89-BF20-49A5-94FB-671515803CA2}"/>
    <cellStyle name="Empty_B_border" xfId="17" xr:uid="{00000000-0005-0000-0000-000008000000}"/>
    <cellStyle name="Ergebnis" xfId="79" hidden="1" xr:uid="{73AAFC60-D6B5-4522-ADAC-DFDECDDC30D4}"/>
    <cellStyle name="Ergebnis" xfId="951" hidden="1" xr:uid="{510353F4-F558-4E31-B0BD-0C68468B789A}"/>
    <cellStyle name="Ergebnis" xfId="1028" hidden="1" xr:uid="{31B5BFA0-F354-446A-B4F0-FB73E2EF2472}"/>
    <cellStyle name="Ergebnis" xfId="978" hidden="1" xr:uid="{C871021C-5425-4588-9C92-EA141788CEA3}"/>
    <cellStyle name="Ergebnis" xfId="1793" hidden="1" xr:uid="{D40BA7AA-7FDB-4D66-B90A-AD48F94735DF}"/>
    <cellStyle name="Ergebnis" xfId="1668" hidden="1" xr:uid="{02A3DE8A-9FA8-4D73-A256-54AF52E92502}"/>
    <cellStyle name="Ergebnis" xfId="1670" hidden="1" xr:uid="{8ED3D9B7-1B77-4A4F-A683-45032FBEAA7C}"/>
    <cellStyle name="Ergebnis" xfId="1705" hidden="1" xr:uid="{8748DE0C-56EE-4FDA-9E3E-21AEF13B5A12}"/>
    <cellStyle name="Ergebnis" xfId="2333" hidden="1" xr:uid="{F079A02D-493F-43A6-A851-7E2E246BBCB5}"/>
    <cellStyle name="Ergebnis" xfId="2530" hidden="1" xr:uid="{D006CB96-9922-4409-8449-D92E3D3546DF}"/>
    <cellStyle name="Ergebnis" xfId="2600" hidden="1" xr:uid="{6C84ED09-B238-49D1-9ECC-BF7738BD20E7}"/>
    <cellStyle name="Ergebnis" xfId="2556" hidden="1" xr:uid="{82C0BCA1-854F-47D7-B030-04578518825F}"/>
    <cellStyle name="Ergebnis" xfId="3346" hidden="1" xr:uid="{5BA96E99-45F4-4082-B506-7D34C69CF126}"/>
    <cellStyle name="Ergebnis" xfId="3232" hidden="1" xr:uid="{80775CDF-94EE-4FAF-9EEF-EB8B2A70172E}"/>
    <cellStyle name="Ergebnis" xfId="3234" hidden="1" xr:uid="{9CB4EC99-D6C0-43E7-A8DA-4EC66838BA76}"/>
    <cellStyle name="Ergebnis" xfId="3266" hidden="1" xr:uid="{DFEAB8F0-913B-480A-9326-44162B9C90D4}"/>
    <cellStyle name="Ergebnis" xfId="3487" hidden="1" xr:uid="{68BCDF78-521C-4248-9E4A-6F4101A9C0ED}"/>
    <cellStyle name="Ergebnis" xfId="3648" hidden="1" xr:uid="{7CF48529-A9CD-4C1D-BCDE-0227D85A0602}"/>
    <cellStyle name="Ergebnis" xfId="3675" hidden="1" xr:uid="{0FCCED7D-466B-4625-826C-603684D5F267}"/>
    <cellStyle name="Ergebnis" xfId="3668" hidden="1" xr:uid="{B9120766-0038-4C49-A760-5B3B1D24A81A}"/>
    <cellStyle name="Ergebnis" xfId="3757" hidden="1" xr:uid="{E79D6687-DB26-4E0A-9AB3-FA893B40511E}"/>
    <cellStyle name="Ergebnis" xfId="3724" hidden="1" xr:uid="{294E4B06-8B5A-401B-AA5B-9C9CC966C941}"/>
    <cellStyle name="Ergebnis" xfId="3725" hidden="1" xr:uid="{A58FD7DA-9A25-48E2-81F8-B85E786F6DEB}"/>
    <cellStyle name="Ergebnis" xfId="3735" hidden="1" xr:uid="{622B9BC8-76E1-4302-9F11-8281EEF0AD8D}"/>
    <cellStyle name="Ergebnis" xfId="3811" hidden="1" xr:uid="{9BE65A0B-EFFF-4925-B2A7-C9AFFE21D0DC}"/>
    <cellStyle name="Ergebnis" xfId="3972" hidden="1" xr:uid="{A158A440-02D4-44CE-8A48-C1EC19C277CE}"/>
    <cellStyle name="Ergebnis" xfId="3999" hidden="1" xr:uid="{02FD626E-2AAF-4EA2-8BAC-A5A2170A7BDD}"/>
    <cellStyle name="Ergebnis" xfId="3992" hidden="1" xr:uid="{4821171E-CDBB-4E7F-9871-CFD890791E29}"/>
    <cellStyle name="Ergebnis" xfId="4081" hidden="1" xr:uid="{414474CB-719D-42B3-9223-E1744FB3F336}"/>
    <cellStyle name="Ergebnis" xfId="4048" hidden="1" xr:uid="{32955EA2-42C0-4716-ACF0-B7B1ACA09F8F}"/>
    <cellStyle name="Ergebnis" xfId="4049" hidden="1" xr:uid="{E6DB8A4B-EB0E-4859-8DE8-D155B35CA545}"/>
    <cellStyle name="Ergebnis" xfId="4059" hidden="1" xr:uid="{05B82A0E-EFEE-4039-B05B-CDF7D4E709EB}"/>
    <cellStyle name="Ergebnis 2" xfId="429" xr:uid="{5CE89CE0-B636-4CE0-BD4D-80C78564E435}"/>
    <cellStyle name="Ergebnis 2 2" xfId="685" xr:uid="{1C155688-1E9A-4EDF-94AF-531AEC1E8B36}"/>
    <cellStyle name="Ergebnis 2 2 2" xfId="900" xr:uid="{9E8D699F-0687-48C8-B6CE-DAFF72D55C0B}"/>
    <cellStyle name="Ergebnis 2 2 2 2" xfId="1613" xr:uid="{4B0FCFC3-9151-4E51-9261-13CBBFE67E2C}"/>
    <cellStyle name="Ergebnis 2 2 2 2 2" xfId="3178" xr:uid="{F42FDFF7-C6A2-4EAB-B610-FE35E0A5D806}"/>
    <cellStyle name="Ergebnis 2 2 2 3" xfId="1034" xr:uid="{B1C0A1EA-49E2-4197-8CD3-17A19DF0F2A1}"/>
    <cellStyle name="Ergebnis 2 2 2 3 2" xfId="2606" xr:uid="{06F588A2-12BA-4F22-854B-851EB89B3313}"/>
    <cellStyle name="Ergebnis 2 2 2 4" xfId="2263" xr:uid="{AC7B1BB6-7F5D-469C-BD96-AD9482FC9431}"/>
    <cellStyle name="Ergebnis 2 2 3" xfId="1405" xr:uid="{19CD3CBF-FA84-40A9-AA84-5A019718E8C2}"/>
    <cellStyle name="Ergebnis 2 2 3 2" xfId="2970" xr:uid="{A593501A-BC1E-459A-9BE1-4AFC0A828EC6}"/>
    <cellStyle name="Ergebnis 2 2 4" xfId="1722" xr:uid="{ABB0BD15-55D4-4ED0-A455-66A53558B0CB}"/>
    <cellStyle name="Ergebnis 2 2 4 2" xfId="3282" xr:uid="{A9A296BB-88E1-4436-96BF-E9CFBBCC0D8B}"/>
    <cellStyle name="Ergebnis 2 2 5" xfId="2057" xr:uid="{A90FB495-D998-4715-BEAD-5E5BB24E870E}"/>
    <cellStyle name="Ergebnis 2 3" xfId="617" xr:uid="{CF21E51F-3943-4C50-AAB0-DC64B41DC999}"/>
    <cellStyle name="Ergebnis 2 3 2" xfId="832" xr:uid="{87F5239D-0EE3-44B8-8E41-794B45EA2B1C}"/>
    <cellStyle name="Ergebnis 2 3 2 2" xfId="1545" xr:uid="{974D5EBB-F971-4350-AA85-3BC2946A61DB}"/>
    <cellStyle name="Ergebnis 2 3 2 2 2" xfId="3110" xr:uid="{7B8B8053-8A1D-4EFA-9964-E82B0311112F}"/>
    <cellStyle name="Ergebnis 2 3 2 3" xfId="1228" xr:uid="{7D457B99-73B6-4616-81E3-E9F2B3B8515D}"/>
    <cellStyle name="Ergebnis 2 3 2 3 2" xfId="2796" xr:uid="{703429D2-33F0-44D2-A30C-15D41AD2D6AD}"/>
    <cellStyle name="Ergebnis 2 3 2 4" xfId="2195" xr:uid="{5E8E4D38-C3DB-4331-8632-D8A1BB48EDF8}"/>
    <cellStyle name="Ergebnis 2 3 3" xfId="1337" xr:uid="{DD135B25-D389-477B-B683-F43B123793C6}"/>
    <cellStyle name="Ergebnis 2 3 3 2" xfId="2902" xr:uid="{A3D10616-F062-4EF9-991B-A7FFE161D62A}"/>
    <cellStyle name="Ergebnis 2 3 4" xfId="74" xr:uid="{649992E0-7B9A-4A90-870E-B6425AE26D23}"/>
    <cellStyle name="Ergebnis 2 3 4 2" xfId="2328" xr:uid="{733DD285-ABCF-4661-9D42-046F6FBF90D6}"/>
    <cellStyle name="Ergebnis 2 3 5" xfId="1989" xr:uid="{78E502EA-7DDF-4AAF-B2E1-A5C2E6261885}"/>
    <cellStyle name="Ergebnis 2 4" xfId="608" xr:uid="{19D99EF5-CA1E-491E-B069-B2CD870C6318}"/>
    <cellStyle name="Ergebnis 2 4 2" xfId="823" xr:uid="{31C1392D-E3BF-444A-9E88-C0672CBB098A}"/>
    <cellStyle name="Ergebnis 2 4 2 2" xfId="1536" xr:uid="{C34896B7-1C00-48B5-92A8-7CE01B549304}"/>
    <cellStyle name="Ergebnis 2 4 2 2 2" xfId="3101" xr:uid="{807EE9AB-374D-490F-9BE1-EA22227A6993}"/>
    <cellStyle name="Ergebnis 2 4 2 3" xfId="1179" xr:uid="{8DC4E302-B2AD-4A39-B804-15555550DAC8}"/>
    <cellStyle name="Ergebnis 2 4 2 3 2" xfId="2748" xr:uid="{DC8775A6-859D-45CC-AA89-F0480294D462}"/>
    <cellStyle name="Ergebnis 2 4 2 4" xfId="2186" xr:uid="{E7B2A8A0-AA4A-40B3-AEEB-29241D758891}"/>
    <cellStyle name="Ergebnis 2 4 3" xfId="1328" xr:uid="{5C6ED9AD-FBA4-4FD6-AEB4-24A530658052}"/>
    <cellStyle name="Ergebnis 2 4 3 2" xfId="2893" xr:uid="{9106F7F6-0E71-402F-83C9-292C6A0ACEB8}"/>
    <cellStyle name="Ergebnis 2 4 4" xfId="1004" xr:uid="{46E3998F-550B-4F2E-B793-E2F92D1D2F97}"/>
    <cellStyle name="Ergebnis 2 4 4 2" xfId="2576" xr:uid="{85EEC0A8-B143-4F70-B9B2-0FFA09579606}"/>
    <cellStyle name="Ergebnis 2 4 5" xfId="1980" xr:uid="{250E0471-43E7-4715-8270-315C34C51126}"/>
    <cellStyle name="Ergebnis 2 5" xfId="743" xr:uid="{23F522DF-F4C5-47EF-B927-A58CCE00E5A0}"/>
    <cellStyle name="Ergebnis 2 5 2" xfId="1456" xr:uid="{7187EB83-C0D5-429E-AB20-3E37BD1819A1}"/>
    <cellStyle name="Ergebnis 2 5 2 2" xfId="3021" xr:uid="{BC8E96BB-0776-438F-986C-B72114C083E9}"/>
    <cellStyle name="Ergebnis 2 5 3" xfId="1723" xr:uid="{D4C7AAAA-5528-4758-A559-B9A3B88142EE}"/>
    <cellStyle name="Ergebnis 2 5 3 2" xfId="3283" xr:uid="{AA871010-8CEC-45E2-B52A-9E22B8A941B3}"/>
    <cellStyle name="Ergebnis 2 5 4" xfId="2106" xr:uid="{371900C4-66D2-4829-8262-EB7D86679680}"/>
    <cellStyle name="Ergebnis 2 6" xfId="1195" xr:uid="{574EA804-1F32-423B-AEB8-23F5ED02F130}"/>
    <cellStyle name="Ergebnis 2 6 2" xfId="2764" xr:uid="{024E4B0E-35FD-405C-A47E-795C70F1868E}"/>
    <cellStyle name="Ergebnis 2 7" xfId="1806" xr:uid="{51677788-094F-476A-BA39-BE55F41E42A7}"/>
    <cellStyle name="Ergebnis 2 7 2" xfId="3358" xr:uid="{121A3A70-9E89-4E63-8F18-C5A9135D274D}"/>
    <cellStyle name="Ergebnis 2 8" xfId="1719" xr:uid="{D3ECB467-5C83-4154-9243-EACE48B265ED}"/>
    <cellStyle name="Ergebnis 3" xfId="322" xr:uid="{16D4ADB4-F77F-4936-A27E-D98B3DEA66EA}"/>
    <cellStyle name="Ergebnis 3 2" xfId="659" xr:uid="{D73AA3EA-AC50-4D01-91AF-BD59B67BDFBE}"/>
    <cellStyle name="Ergebnis 3 2 2" xfId="874" xr:uid="{A01342B2-D916-49C6-9F63-6513B014968B}"/>
    <cellStyle name="Ergebnis 3 2 2 2" xfId="1587" xr:uid="{65F1921B-2E3F-4168-886B-94E371D482FF}"/>
    <cellStyle name="Ergebnis 3 2 2 2 2" xfId="3152" xr:uid="{4D4BE8AC-3DD1-4964-8106-7AB04FB14867}"/>
    <cellStyle name="Ergebnis 3 2 2 3" xfId="1745" xr:uid="{BC85EAB0-4B97-4C49-A97C-05C1F9DD01A8}"/>
    <cellStyle name="Ergebnis 3 2 2 3 2" xfId="3304" xr:uid="{1596EFCA-3970-4277-ADD7-1F57A300A0B6}"/>
    <cellStyle name="Ergebnis 3 2 2 4" xfId="2237" xr:uid="{45FC6327-A09C-4114-A0D7-FEB988C02092}"/>
    <cellStyle name="Ergebnis 3 2 3" xfId="1379" xr:uid="{9C39CA0D-4B09-427D-A5A6-3BC4B47BCDF3}"/>
    <cellStyle name="Ergebnis 3 2 3 2" xfId="2944" xr:uid="{781318F8-A04E-4C55-9C7D-9EA7F4006CAF}"/>
    <cellStyle name="Ergebnis 3 2 4" xfId="1868" xr:uid="{9B6ECEFB-5F26-4416-9450-7B6F23E81F05}"/>
    <cellStyle name="Ergebnis 3 2 4 2" xfId="3413" xr:uid="{DC70A64F-BDEF-4F57-BAA2-801DA96CA0D5}"/>
    <cellStyle name="Ergebnis 3 2 5" xfId="2031" xr:uid="{4F762F77-BE3A-4808-84FA-654E63F6DB03}"/>
    <cellStyle name="Ergebnis 3 3" xfId="573" xr:uid="{7C87161F-E992-4F65-9A7D-B065294628B4}"/>
    <cellStyle name="Ergebnis 3 3 2" xfId="788" xr:uid="{E4C22350-6EDF-4EA6-BEAC-82911D85F7FC}"/>
    <cellStyle name="Ergebnis 3 3 2 2" xfId="1501" xr:uid="{317089CF-AD8B-42E9-B031-8A392240999A}"/>
    <cellStyle name="Ergebnis 3 3 2 2 2" xfId="3066" xr:uid="{5683785E-D099-47FB-A5C5-8EB8418D1617}"/>
    <cellStyle name="Ergebnis 3 3 2 3" xfId="1656" xr:uid="{E5063A4D-039A-4190-AE96-255E5625FF4F}"/>
    <cellStyle name="Ergebnis 3 3 2 3 2" xfId="3221" xr:uid="{CE130B07-4794-41CA-9B26-FAC8FD6A80D3}"/>
    <cellStyle name="Ergebnis 3 3 2 4" xfId="2151" xr:uid="{86BD62F9-E428-456F-B7FE-E714CED68514}"/>
    <cellStyle name="Ergebnis 3 3 3" xfId="1293" xr:uid="{EAA51786-8E63-45FF-9569-D121CDC0B0B2}"/>
    <cellStyle name="Ergebnis 3 3 3 2" xfId="2858" xr:uid="{A72D05C7-00C8-419F-8A88-959D877E5B75}"/>
    <cellStyle name="Ergebnis 3 3 4" xfId="70" xr:uid="{7114C9CB-2F64-4E80-8A69-047B08138918}"/>
    <cellStyle name="Ergebnis 3 3 4 2" xfId="2324" xr:uid="{761A119D-71B3-4E37-BA27-95DB7A700F7B}"/>
    <cellStyle name="Ergebnis 3 3 5" xfId="1945" xr:uid="{E018CF23-DE32-41E3-BCA5-DB990975B427}"/>
    <cellStyle name="Ergebnis 3 4" xfId="600" xr:uid="{AAB95C46-6F4E-47E9-959D-3D3F0D5699B3}"/>
    <cellStyle name="Ergebnis 3 4 2" xfId="815" xr:uid="{60484B75-102A-4107-931F-4CD615B8541F}"/>
    <cellStyle name="Ergebnis 3 4 2 2" xfId="1528" xr:uid="{C341EFF9-AEE9-43F0-8115-2BDC6C51A40A}"/>
    <cellStyle name="Ergebnis 3 4 2 2 2" xfId="3093" xr:uid="{E0EA7F36-89D9-45C1-A94A-42400EB4D6CC}"/>
    <cellStyle name="Ergebnis 3 4 2 3" xfId="92" xr:uid="{711ABDA4-59D1-43DE-809A-FBB077609849}"/>
    <cellStyle name="Ergebnis 3 4 2 3 2" xfId="2345" xr:uid="{647D702A-9D58-45CB-93D6-A09E14ABF075}"/>
    <cellStyle name="Ergebnis 3 4 2 4" xfId="2178" xr:uid="{8675E505-9F8E-4445-A9EB-38B5728753D2}"/>
    <cellStyle name="Ergebnis 3 4 3" xfId="1320" xr:uid="{71C041C5-E398-4021-8DA3-58AB161E0ABD}"/>
    <cellStyle name="Ergebnis 3 4 3 2" xfId="2885" xr:uid="{9C0A440F-0677-47C2-8B52-AE3AC4E38B1F}"/>
    <cellStyle name="Ergebnis 3 4 4" xfId="1781" xr:uid="{3FB99CD1-7F58-445D-AA7E-DB8C3969219E}"/>
    <cellStyle name="Ergebnis 3 4 4 2" xfId="3336" xr:uid="{CABB3F1E-751E-4C51-8A9C-0ACAEF83D86E}"/>
    <cellStyle name="Ergebnis 3 4 5" xfId="1972" xr:uid="{8CEDB57B-84E1-4AF7-ACAC-C0C1A387E2EE}"/>
    <cellStyle name="Ergebnis 3 5" xfId="739" xr:uid="{B8D751BE-FBF4-49C9-9544-D37D7A1DAD15}"/>
    <cellStyle name="Ergebnis 3 5 2" xfId="1452" xr:uid="{27906B50-E025-4DDB-BC39-97D45276D4C6}"/>
    <cellStyle name="Ergebnis 3 5 2 2" xfId="3017" xr:uid="{AC36969C-863B-4E54-9A2C-19C211BF8E07}"/>
    <cellStyle name="Ergebnis 3 5 3" xfId="1857" xr:uid="{866586B1-2AE8-47A5-BD4F-780F2C3B8D08}"/>
    <cellStyle name="Ergebnis 3 5 3 2" xfId="3403" xr:uid="{D0687064-48A3-4113-91BA-775EB0C15D49}"/>
    <cellStyle name="Ergebnis 3 5 4" xfId="2103" xr:uid="{155B708A-DB02-4B8E-898F-ADF38C01164C}"/>
    <cellStyle name="Ergebnis 3 6" xfId="1119" xr:uid="{C58E25DA-E2D8-47C5-BBCC-0C8DADC795A8}"/>
    <cellStyle name="Ergebnis 3 6 2" xfId="2688" xr:uid="{CDBE116F-675C-4EDA-A6B1-A03091BCEA49}"/>
    <cellStyle name="Ergebnis 3 7" xfId="1177" xr:uid="{621104AE-DE24-4299-90C9-19A0AF2EAC5A}"/>
    <cellStyle name="Ergebnis 3 7 2" xfId="2746" xr:uid="{0E35F6A4-1BFA-46B4-B6D0-A07B28AFC5A4}"/>
    <cellStyle name="Ergebnis 3 8" xfId="1768" xr:uid="{9DDA4292-ECEB-4E71-88B5-B5632895194C}"/>
    <cellStyle name="Ergebnis 4" xfId="589" xr:uid="{2B8299D9-BDA1-4A29-B557-91FBA64EF5CF}"/>
    <cellStyle name="Ergebnis 4 2" xfId="804" xr:uid="{1D96F4AA-7357-4F2E-880F-4302BF6164E8}"/>
    <cellStyle name="Ergebnis 4 2 2" xfId="1517" xr:uid="{E4D385E7-06F8-4AD4-B79A-45F893D250DA}"/>
    <cellStyle name="Ergebnis 4 2 2 2" xfId="3082" xr:uid="{184C6EB9-275A-456A-9254-DE95FC94A063}"/>
    <cellStyle name="Ergebnis 4 2 3" xfId="932" xr:uid="{9457D040-686B-4EB5-89C3-D494A5F9D547}"/>
    <cellStyle name="Ergebnis 4 2 3 2" xfId="2513" xr:uid="{51CB9832-0C76-420E-8CBC-A07B4532D865}"/>
    <cellStyle name="Ergebnis 4 2 4" xfId="2167" xr:uid="{D95436DD-51F1-43F3-A226-6C91382F2CE9}"/>
    <cellStyle name="Ergebnis 4 3" xfId="1309" xr:uid="{28A923EA-0124-4EC4-9E09-78892F4B7868}"/>
    <cellStyle name="Ergebnis 4 3 2" xfId="2874" xr:uid="{625EC23A-D2AD-4DC6-ADFE-AAA4212A44CB}"/>
    <cellStyle name="Ergebnis 4 4" xfId="1264" xr:uid="{21837CB3-F2C5-4C46-918E-D8723DF96B3B}"/>
    <cellStyle name="Ergebnis 4 4 2" xfId="2829" xr:uid="{4F563436-DEC0-447D-959B-AF81FE7AF374}"/>
    <cellStyle name="Ergebnis 4 5" xfId="1961" xr:uid="{7FE147B6-FBE9-4A8C-B49E-040624865CA5}"/>
    <cellStyle name="Ergebnis 5" xfId="663" xr:uid="{FB035144-7848-4F4B-A73A-1B15B21479E7}"/>
    <cellStyle name="Ergebnis 5 2" xfId="878" xr:uid="{540012B9-F13E-4E5C-A1B6-9B531B357696}"/>
    <cellStyle name="Ergebnis 5 2 2" xfId="1591" xr:uid="{786A05DA-5EFD-496A-B803-9AC7AEE41423}"/>
    <cellStyle name="Ergebnis 5 2 2 2" xfId="3156" xr:uid="{D14717B9-ADC6-4186-8E84-CDB54746D391}"/>
    <cellStyle name="Ergebnis 5 2 3" xfId="1033" xr:uid="{AF245C6C-501C-4815-98B4-70657087203F}"/>
    <cellStyle name="Ergebnis 5 2 3 2" xfId="2605" xr:uid="{FA5A89D1-75AA-4132-BCA8-FE1A37CE3312}"/>
    <cellStyle name="Ergebnis 5 2 4" xfId="2241" xr:uid="{C01CC964-075A-40D0-8D52-5C90DA3CB3EF}"/>
    <cellStyle name="Ergebnis 5 3" xfId="1383" xr:uid="{62CFA118-573A-4529-98A4-F80665B2590B}"/>
    <cellStyle name="Ergebnis 5 3 2" xfId="2948" xr:uid="{70C5C794-EE53-4436-91FE-4AEBEA5CD66C}"/>
    <cellStyle name="Ergebnis 5 4" xfId="1242" xr:uid="{45E0F288-432D-40FB-A001-C1F6943E5B03}"/>
    <cellStyle name="Ergebnis 5 4 2" xfId="2809" xr:uid="{EDFBD153-36C5-4957-AA74-A8AFEB505DB8}"/>
    <cellStyle name="Ergebnis 5 5" xfId="2035" xr:uid="{62A9914B-67AF-4412-A396-2A48FC60C0CA}"/>
    <cellStyle name="Ergebnis 6" xfId="670" xr:uid="{D18085AF-EADE-4387-84D4-C41B54AB260F}"/>
    <cellStyle name="Ergebnis 6 2" xfId="885" xr:uid="{A19E7AAF-E87A-4837-BD8A-810DB1F6FD6A}"/>
    <cellStyle name="Ergebnis 6 2 2" xfId="1598" xr:uid="{2166B6EF-0C06-4A04-8607-F017B6A3AC68}"/>
    <cellStyle name="Ergebnis 6 2 2 2" xfId="3163" xr:uid="{14890A73-9B80-42F0-8067-EBB06016D61F}"/>
    <cellStyle name="Ergebnis 6 2 3" xfId="1665" xr:uid="{A46AC2BE-B73E-47F5-8212-E7B174DD3525}"/>
    <cellStyle name="Ergebnis 6 2 3 2" xfId="3230" xr:uid="{CDF6AEED-5F02-468E-9483-4E9859FBC6BC}"/>
    <cellStyle name="Ergebnis 6 2 4" xfId="2248" xr:uid="{95FDE857-2E43-49D7-AE10-9FA06C7B964B}"/>
    <cellStyle name="Ergebnis 6 3" xfId="1390" xr:uid="{6E31BC44-E14F-4023-B2BF-69366D01A3C6}"/>
    <cellStyle name="Ergebnis 6 3 2" xfId="2955" xr:uid="{5AFE5BE1-B970-4610-BB39-EC22290F8CAD}"/>
    <cellStyle name="Ergebnis 6 4" xfId="1854" xr:uid="{94779A45-FBC6-406B-AAFF-CDA5C0708E85}"/>
    <cellStyle name="Ergebnis 6 4 2" xfId="3400" xr:uid="{28AE4A65-36EB-4D6E-A459-97AD9B4580C9}"/>
    <cellStyle name="Ergebnis 6 5" xfId="2042" xr:uid="{5A19AF33-9676-45D1-A3CC-34ACFA538928}"/>
    <cellStyle name="Ergebnis 7" xfId="718" xr:uid="{C09FA523-CD76-481B-B7DA-570B2F25BCD0}"/>
    <cellStyle name="Ergebnis 7 2" xfId="1438" xr:uid="{DEE9FAB0-D66D-49CE-9AF2-38CCAFA02937}"/>
    <cellStyle name="Ergebnis 7 2 2" xfId="3003" xr:uid="{08621597-74F9-4D07-AE6B-80A6E8121458}"/>
    <cellStyle name="Ergebnis 7 3" xfId="1864" xr:uid="{32DD2EA3-C450-4E1C-B7C6-CF0447ED85B9}"/>
    <cellStyle name="Ergebnis 7 3 2" xfId="3409" xr:uid="{AA7E2B7F-AA7E-4C71-B64F-479DA915A293}"/>
    <cellStyle name="Ergebnis 7 4" xfId="2089" xr:uid="{FFCAC205-1C90-4B82-8F2C-1DB3C9B1568A}"/>
    <cellStyle name="Erklärender Text" xfId="78" hidden="1" xr:uid="{D06A121A-F757-498C-8ABF-E786DA6084E1}"/>
    <cellStyle name="Erklärender Text" xfId="950" hidden="1" xr:uid="{12185E70-BEE5-46F8-9706-CD9D0051D035}"/>
    <cellStyle name="Erklärender Text" xfId="1029" hidden="1" xr:uid="{38B61009-6F68-459F-99DC-0D24B425C18B}"/>
    <cellStyle name="Erklärender Text" xfId="1681" hidden="1" xr:uid="{731D7E77-B492-4542-BCE5-7F727DA75DAC}"/>
    <cellStyle name="Erklärender Text" xfId="1690" hidden="1" xr:uid="{F884AF55-A937-4B4E-A801-DE730B0301A4}"/>
    <cellStyle name="Erklärender Text" xfId="938" hidden="1" xr:uid="{DADC0219-EBD1-43EF-B727-1BDCFC87BD69}"/>
    <cellStyle name="Erklärender Text" xfId="1079" hidden="1" xr:uid="{E7C435FE-D994-4E99-8B1F-BFBA373D3986}"/>
    <cellStyle name="Erklärender Text" xfId="2291" hidden="1" xr:uid="{BE7A4123-3CBB-43AA-A6C5-1A5A6E702116}"/>
    <cellStyle name="Erklärender Text" xfId="2332" hidden="1" xr:uid="{B6579214-7D3C-44EE-B98A-370EFA861BFE}"/>
    <cellStyle name="Erklärender Text" xfId="2529" hidden="1" xr:uid="{696D81CA-A254-4590-9614-5B81150A1C55}"/>
    <cellStyle name="Erklärender Text" xfId="2601" hidden="1" xr:uid="{40764FB9-369F-4FDC-9BB8-3A6074F153F0}"/>
    <cellStyle name="Erklärender Text" xfId="3244" hidden="1" xr:uid="{09A32E68-6C1F-4989-8724-5F70C325DEFD}"/>
    <cellStyle name="Erklärender Text" xfId="3252" hidden="1" xr:uid="{1F837573-33A1-493C-BB13-DDB4379305F2}"/>
    <cellStyle name="Erklärender Text" xfId="2518" hidden="1" xr:uid="{D8F232D8-DE69-47F7-983A-18AAC53D06FA}"/>
    <cellStyle name="Erklärender Text" xfId="2648" hidden="1" xr:uid="{B0B3D75B-14AA-4A73-9441-A686B33ABB2A}"/>
    <cellStyle name="Erklärender Text" xfId="3462" hidden="1" xr:uid="{F5B19FBA-2742-4160-96EB-065C5812CF15}"/>
    <cellStyle name="Erklärender Text" xfId="3486" hidden="1" xr:uid="{759AEF5A-52DB-4C05-A3D7-1CB4992AEAEE}"/>
    <cellStyle name="Erklärender Text" xfId="3647" hidden="1" xr:uid="{3EC80069-9469-4640-9A46-188004BF592F}"/>
    <cellStyle name="Erklärender Text" xfId="3676" hidden="1" xr:uid="{62B209E5-2D6B-410A-8F3A-B99E343453C1}"/>
    <cellStyle name="Erklärender Text" xfId="3729" hidden="1" xr:uid="{6476EF54-CF4F-4CB1-AE2E-06123E9CF17C}"/>
    <cellStyle name="Erklärender Text" xfId="3733" hidden="1" xr:uid="{95012BE4-EBE6-4027-9333-8257943F4DBD}"/>
    <cellStyle name="Erklärender Text" xfId="3643" hidden="1" xr:uid="{7BE2121B-CA35-4C8F-8B64-AD0B9603253B}"/>
    <cellStyle name="Erklärender Text" xfId="3681" hidden="1" xr:uid="{42B25ED9-DEA4-494A-B79B-975FF5A148BD}"/>
    <cellStyle name="Erklärender Text" xfId="3786" hidden="1" xr:uid="{B78C14E6-F826-466E-B919-32215E361A5B}"/>
    <cellStyle name="Erklärender Text" xfId="3810" hidden="1" xr:uid="{465B445E-10A1-4DF0-932B-050824339798}"/>
    <cellStyle name="Erklärender Text" xfId="3971" hidden="1" xr:uid="{75970562-7C83-4EBE-B152-C2E8AFB38F65}"/>
    <cellStyle name="Erklärender Text" xfId="4000" hidden="1" xr:uid="{A5CFD493-4B31-47EB-BBF0-E18E1D4BCD44}"/>
    <cellStyle name="Erklärender Text" xfId="4053" hidden="1" xr:uid="{303A21F8-8709-429A-B097-C4A9B0E9C366}"/>
    <cellStyle name="Erklärender Text" xfId="4057" hidden="1" xr:uid="{A83E3EB2-D210-4F94-9F60-6100722BB427}"/>
    <cellStyle name="Erklärender Text" xfId="3967" hidden="1" xr:uid="{85667A3B-5F87-4B77-97BE-97CBD752E2E6}"/>
    <cellStyle name="Erklärender Text" xfId="4005" hidden="1" xr:uid="{F92E83CA-F3FD-4E9C-8B64-DD8A68D7D61D}"/>
    <cellStyle name="Erklärender Text" xfId="4110" hidden="1" xr:uid="{03588230-CC32-477B-89FF-F4846243CF7A}"/>
    <cellStyle name="Erklärender Text 2" xfId="430" xr:uid="{EB718588-8454-4B3F-9245-7B93BC7007E3}"/>
    <cellStyle name="Erklärender Text 3" xfId="312" xr:uid="{8C157F9E-2155-448E-BED9-54C306EF83AE}"/>
    <cellStyle name="Explanatory Text 2" xfId="171" xr:uid="{89E28A28-5CFA-4AEC-9B04-871188E63203}"/>
    <cellStyle name="Explanatory Text 3" xfId="262" xr:uid="{184BE08C-15EC-4C86-A4A7-2A89B03FB00F}"/>
    <cellStyle name="Good 2" xfId="172" xr:uid="{2AD4E467-79B9-446A-8F87-05879AB729DE}"/>
    <cellStyle name="Good 3" xfId="263" xr:uid="{D53D41D6-62DF-4D95-AAFF-5D9B8938EBA4}"/>
    <cellStyle name="Good 4" xfId="392" xr:uid="{7C9CDD6F-0FAB-451E-81E8-CD0322B00728}"/>
    <cellStyle name="Gut" xfId="173" xr:uid="{8617E703-7DDD-4912-8384-4B8CC6CE91A5}"/>
    <cellStyle name="Header: bottom row 2" xfId="4" xr:uid="{00000000-0005-0000-0000-000009000000}"/>
    <cellStyle name="Heading 1 2" xfId="174" xr:uid="{7EC2690A-A2BC-4894-8208-A702FF3C95A5}"/>
    <cellStyle name="Heading 1 3" xfId="264" xr:uid="{64BED4F0-EE44-4D2C-810F-9634E282ED52}"/>
    <cellStyle name="Heading 1 4" xfId="400" xr:uid="{2518869F-18BF-4170-A5F2-366302FEBD69}"/>
    <cellStyle name="Heading 2 2" xfId="175" xr:uid="{B172897F-41EB-4982-94C0-621CFDFA6D10}"/>
    <cellStyle name="Heading 2 3" xfId="265" xr:uid="{11BEB330-86D4-41F3-9A16-F759DC752F4B}"/>
    <cellStyle name="Heading 2 4" xfId="401" xr:uid="{CDCB395C-F97F-47B4-B367-111A471AC0DE}"/>
    <cellStyle name="Heading 3 2" xfId="176" xr:uid="{C6F51469-D410-4D8E-921E-04303BC54AFF}"/>
    <cellStyle name="Heading 3 3" xfId="266" xr:uid="{596852D3-BD7E-4CBE-9552-AA06BAEAB95F}"/>
    <cellStyle name="Heading 3 4" xfId="402" xr:uid="{C155AA53-4691-445B-AF3E-C62BADC14F57}"/>
    <cellStyle name="Heading 4 2" xfId="177" xr:uid="{3518C5DD-E446-4E7A-B075-827B9B9BDA51}"/>
    <cellStyle name="Heading 4 3" xfId="267" xr:uid="{514AEB3F-1411-4AA1-8F63-0F8372DB551E}"/>
    <cellStyle name="Heading 4 4" xfId="403" xr:uid="{8A8914F5-C7D8-44EE-A8CC-A4F5E800ACD4}"/>
    <cellStyle name="Headline" xfId="7" xr:uid="{00000000-0005-0000-0000-00000A000000}"/>
    <cellStyle name="Hyperlink" xfId="2" builtinId="8"/>
    <cellStyle name="Input 2" xfId="178" xr:uid="{B858E2A0-DB6E-4299-A398-45B809C3BD6E}"/>
    <cellStyle name="Input 2 2" xfId="592" xr:uid="{7D130AD2-8C2C-4CB4-AFA3-A72BA7FF1538}"/>
    <cellStyle name="Input 2 2 2" xfId="807" xr:uid="{B9D0ADD0-AAF9-46A6-9962-01FBA42833E3}"/>
    <cellStyle name="Input 2 2 2 2" xfId="1520" xr:uid="{3137941A-8FDD-47B6-9BF0-954773BA24D4}"/>
    <cellStyle name="Input 2 2 2 2 2" xfId="3085" xr:uid="{27CFAED9-1253-46E6-865C-9E8E4BFBABCF}"/>
    <cellStyle name="Input 2 2 2 3" xfId="1045" xr:uid="{31353151-0D19-4A0A-B07C-50079A7F8877}"/>
    <cellStyle name="Input 2 2 2 3 2" xfId="2616" xr:uid="{1904F2AC-9918-472A-84A1-6D3B1B8DD4E9}"/>
    <cellStyle name="Input 2 2 2 4" xfId="2170" xr:uid="{6C0A7E5C-3E74-4CFE-874E-F5CBDB9C5C14}"/>
    <cellStyle name="Input 2 2 3" xfId="1312" xr:uid="{BC43014B-465E-4FA4-B9E0-DB9A62F4D55F}"/>
    <cellStyle name="Input 2 2 3 2" xfId="2877" xr:uid="{67598DBA-57FF-48A5-89C2-ECC71F8B188C}"/>
    <cellStyle name="Input 2 2 4" xfId="1058" xr:uid="{7638BFB5-0306-4510-8E9A-A13ADD74DC25}"/>
    <cellStyle name="Input 2 2 4 2" xfId="2629" xr:uid="{DCBD662A-0D11-4DE9-89FC-D1383101447D}"/>
    <cellStyle name="Input 2 2 5" xfId="1964" xr:uid="{0823D86E-E118-43D8-8CB0-35B2C04FF897}"/>
    <cellStyle name="Input 2 3" xfId="696" xr:uid="{C31B4328-6CA3-49D0-B63D-271F55FF1625}"/>
    <cellStyle name="Input 2 3 2" xfId="911" xr:uid="{0DFEE8FF-3B08-4BD9-8FBA-2BF68F100F34}"/>
    <cellStyle name="Input 2 3 2 2" xfId="1624" xr:uid="{74E90777-4A20-4A6E-8FA5-65789D31824F}"/>
    <cellStyle name="Input 2 3 2 2 2" xfId="3189" xr:uid="{EDA731E2-CE25-4A54-9B61-15077D99A619}"/>
    <cellStyle name="Input 2 3 2 3" xfId="1896" xr:uid="{661C988A-2A32-4254-B802-05D61A725F9E}"/>
    <cellStyle name="Input 2 3 2 3 2" xfId="3439" xr:uid="{C84DDA36-E3E9-4332-A3DE-F4FEE197BBF2}"/>
    <cellStyle name="Input 2 3 2 4" xfId="2274" xr:uid="{68658386-7322-4FE3-ABA5-C92423DF34DD}"/>
    <cellStyle name="Input 2 3 3" xfId="1416" xr:uid="{84CC3887-6E9E-4CBF-B606-F447886B3F57}"/>
    <cellStyle name="Input 2 3 3 2" xfId="2981" xr:uid="{78CBFAE0-53F5-4465-94FB-A02DD82C529F}"/>
    <cellStyle name="Input 2 3 4" xfId="96" xr:uid="{CCCF52DD-123B-4361-883D-F9945660F407}"/>
    <cellStyle name="Input 2 3 4 2" xfId="2349" xr:uid="{A1130A9B-A6F4-4DFF-9C5C-F0003F8FD309}"/>
    <cellStyle name="Input 2 3 5" xfId="2068" xr:uid="{7E891304-D5A0-4868-8A09-3EFF8FD4E8F7}"/>
    <cellStyle name="Input 2 4" xfId="707" xr:uid="{23DB1652-B481-4A18-8D8A-8E1E8016E2AC}"/>
    <cellStyle name="Input 2 4 2" xfId="921" xr:uid="{6FD057EE-E430-4DB3-A34E-B7EB1F269209}"/>
    <cellStyle name="Input 2 4 2 2" xfId="1634" xr:uid="{EA341D1D-F409-4D23-B795-B2C7589A44C4}"/>
    <cellStyle name="Input 2 4 2 2 2" xfId="3199" xr:uid="{79A5DC60-2EE5-49BC-BC8D-C1D2C67219AB}"/>
    <cellStyle name="Input 2 4 2 3" xfId="1906" xr:uid="{A2EAB52B-2BA0-4156-B983-DC01DFE24A35}"/>
    <cellStyle name="Input 2 4 2 3 2" xfId="3449" xr:uid="{AD56A475-7BC2-488D-B278-8929A2B97BE2}"/>
    <cellStyle name="Input 2 4 2 4" xfId="2284" xr:uid="{244DBBD0-89FA-48FB-9537-D4B966B0D389}"/>
    <cellStyle name="Input 2 4 3" xfId="1427" xr:uid="{F7FBA761-9CE8-4C64-AA53-B099C74F6D6F}"/>
    <cellStyle name="Input 2 4 3 2" xfId="2992" xr:uid="{9188A51E-0647-4F47-8EB7-9F1E0323EB6A}"/>
    <cellStyle name="Input 2 4 4" xfId="1191" xr:uid="{9CE8748B-A431-43E7-899C-42823151C242}"/>
    <cellStyle name="Input 2 4 4 2" xfId="2760" xr:uid="{CA1B69FA-C6F3-4751-A40B-47594BFF1C17}"/>
    <cellStyle name="Input 2 4 5" xfId="2078" xr:uid="{2F9947F1-20DE-475A-8EA9-3FEB7F9778A7}"/>
    <cellStyle name="Input 2 5" xfId="719" xr:uid="{BD0B1103-0B81-434C-BB99-76C16D3A1ED1}"/>
    <cellStyle name="Input 2 5 2" xfId="1439" xr:uid="{2C98CDBA-57CD-49C3-A024-07A930918E8B}"/>
    <cellStyle name="Input 2 5 2 2" xfId="3004" xr:uid="{1BEAA08D-C36D-4EF4-8E24-AA8B454F6CA1}"/>
    <cellStyle name="Input 2 5 3" xfId="931" xr:uid="{ED860899-6A32-49EA-AA99-CD7FE7625D89}"/>
    <cellStyle name="Input 2 5 3 2" xfId="2512" xr:uid="{212CFB40-510F-4406-8D78-B4E640A3669B}"/>
    <cellStyle name="Input 2 5 4" xfId="2090" xr:uid="{9140E603-A07D-4880-BC9F-DE386DF38A4C}"/>
    <cellStyle name="Input 2 6" xfId="1018" xr:uid="{2186ED14-8725-4B27-A612-DAB372AA33D4}"/>
    <cellStyle name="Input 2 6 2" xfId="2590" xr:uid="{E202AA55-572D-42B7-AC02-8CCFA799BF16}"/>
    <cellStyle name="Input 2 7" xfId="1887" xr:uid="{0A5B061A-E170-4334-A302-CA1ECF8487C0}"/>
    <cellStyle name="Input 2 7 2" xfId="3430" xr:uid="{630EB29D-9FEF-4174-899C-80812B7F826E}"/>
    <cellStyle name="Input 2 8" xfId="1248" xr:uid="{883B3825-A1BE-4947-804A-BBE9BF10A42D}"/>
    <cellStyle name="Input 3" xfId="268" xr:uid="{E45E6F55-4FAA-4C93-9BBD-60C3E7F04E00}"/>
    <cellStyle name="Input 3 2" xfId="624" xr:uid="{6ADD242E-9295-43FA-ADA0-D7C37D25CFB2}"/>
    <cellStyle name="Input 3 2 2" xfId="839" xr:uid="{60020833-AAB9-48FD-AA5B-3CC46C310198}"/>
    <cellStyle name="Input 3 2 2 2" xfId="1552" xr:uid="{A6AD7BA2-C3F9-45BE-8527-B835855AAFBA}"/>
    <cellStyle name="Input 3 2 2 2 2" xfId="3117" xr:uid="{F7C18A06-18F8-4B5A-B24F-E8AA1BC8FCFC}"/>
    <cellStyle name="Input 3 2 2 3" xfId="69" xr:uid="{08D496C0-7455-4FC8-AD0E-B021A67D19CC}"/>
    <cellStyle name="Input 3 2 2 3 2" xfId="2323" xr:uid="{46CF4466-272E-49E6-B8B6-71A9212B72FE}"/>
    <cellStyle name="Input 3 2 2 4" xfId="2202" xr:uid="{C6136075-0D55-4154-998B-9D9C00883F3A}"/>
    <cellStyle name="Input 3 2 3" xfId="1344" xr:uid="{829C1499-7AF9-4FE9-B7C0-2280E2A487B3}"/>
    <cellStyle name="Input 3 2 3 2" xfId="2909" xr:uid="{03A21CFA-2AEE-4B03-8400-3E6A2650A3C3}"/>
    <cellStyle name="Input 3 2 4" xfId="1845" xr:uid="{A8C9AD26-F834-4296-A8A8-000F45F19D5D}"/>
    <cellStyle name="Input 3 2 4 2" xfId="3393" xr:uid="{CB832F95-2D99-4E2E-9E98-E0A43093EB95}"/>
    <cellStyle name="Input 3 2 5" xfId="1996" xr:uid="{D7AF2C50-846A-4E6F-99B0-B3451E0AA9A6}"/>
    <cellStyle name="Input 3 3" xfId="623" xr:uid="{BC13BCA0-D55B-43F5-AF43-AA36827ED898}"/>
    <cellStyle name="Input 3 3 2" xfId="838" xr:uid="{053ADA8A-C4F3-477E-9560-048625EEE0A6}"/>
    <cellStyle name="Input 3 3 2 2" xfId="1551" xr:uid="{17CB215E-1950-4108-A269-C81F2659EBDB}"/>
    <cellStyle name="Input 3 3 2 2 2" xfId="3116" xr:uid="{C25F32B5-FB24-4D69-BAA7-0D6077068D4A}"/>
    <cellStyle name="Input 3 3 2 3" xfId="1743" xr:uid="{B47930AE-B9FE-47AB-B2B6-22E7CE9C8A74}"/>
    <cellStyle name="Input 3 3 2 3 2" xfId="3302" xr:uid="{0E94B8D4-D501-499F-B312-68C6AAB4DB31}"/>
    <cellStyle name="Input 3 3 2 4" xfId="2201" xr:uid="{E6125AAC-4444-4B61-83B9-6AD51762271E}"/>
    <cellStyle name="Input 3 3 3" xfId="1343" xr:uid="{3563FBF2-73D8-4B4D-B762-B1A44C70C806}"/>
    <cellStyle name="Input 3 3 3 2" xfId="2908" xr:uid="{77D362A9-74E7-4AB1-AFD0-F401A1E990FB}"/>
    <cellStyle name="Input 3 3 4" xfId="1831" xr:uid="{BE18BDA5-D5AC-479F-9599-50A76132B237}"/>
    <cellStyle name="Input 3 3 4 2" xfId="3381" xr:uid="{518C13E8-9AFB-4B29-BB14-8FBC8245E11D}"/>
    <cellStyle name="Input 3 3 5" xfId="1995" xr:uid="{1C54DAD6-311E-4716-8969-492394EB3673}"/>
    <cellStyle name="Input 3 4" xfId="567" xr:uid="{6C62072A-B55E-441E-9D1E-C04C865BDAC9}"/>
    <cellStyle name="Input 3 4 2" xfId="782" xr:uid="{31B12959-258A-4822-8FC4-400FF7A2F1F8}"/>
    <cellStyle name="Input 3 4 2 2" xfId="1495" xr:uid="{00E7A654-C166-4BC6-8F23-E70DA0950F63}"/>
    <cellStyle name="Input 3 4 2 2 2" xfId="3060" xr:uid="{103ABF30-3D64-4257-8965-C3E23BA49118}"/>
    <cellStyle name="Input 3 4 2 3" xfId="1147" xr:uid="{F0BE2761-903E-4158-82C4-0DC424DD363E}"/>
    <cellStyle name="Input 3 4 2 3 2" xfId="2716" xr:uid="{603A3C7B-A86B-48CF-A436-EDB94F188953}"/>
    <cellStyle name="Input 3 4 2 4" xfId="2145" xr:uid="{55FCF3D6-C7A6-47DF-B51E-DEB45291945A}"/>
    <cellStyle name="Input 3 4 3" xfId="1287" xr:uid="{1EA8F864-CF09-4EE5-AAE6-9047F956F9D6}"/>
    <cellStyle name="Input 3 4 3 2" xfId="2852" xr:uid="{8D37F8D1-53B5-480B-98C2-B7B33CB1DA72}"/>
    <cellStyle name="Input 3 4 4" xfId="1675" xr:uid="{29B63816-0EA1-4AE6-A563-E556253F3730}"/>
    <cellStyle name="Input 3 4 4 2" xfId="3238" xr:uid="{4640FCD7-D02C-46F3-A229-05198AE26CF0}"/>
    <cellStyle name="Input 3 4 5" xfId="1939" xr:uid="{E7F595E0-1AC5-4B80-99EF-AEB8C52BD506}"/>
    <cellStyle name="Input 3 5" xfId="725" xr:uid="{C610ACF0-38A5-4857-824A-A74BFE1C81F2}"/>
    <cellStyle name="Input 3 5 2" xfId="1445" xr:uid="{15CCA8A9-7F56-4408-AA53-BD288363D8F9}"/>
    <cellStyle name="Input 3 5 2 2" xfId="3010" xr:uid="{D8D09B48-DEDF-4576-A426-78336755C45C}"/>
    <cellStyle name="Input 3 5 3" xfId="977" xr:uid="{1CA63B62-A749-4F57-8E13-4453094E6712}"/>
    <cellStyle name="Input 3 5 3 2" xfId="2555" xr:uid="{E77C1B8A-BE22-463B-BC84-D8AF385ED40D}"/>
    <cellStyle name="Input 3 5 4" xfId="2096" xr:uid="{5D79227A-3858-4F90-B06B-4BF076B34E2C}"/>
    <cellStyle name="Input 3 6" xfId="1074" xr:uid="{4F9E391A-61DD-4B9E-860B-F7137362D00B}"/>
    <cellStyle name="Input 3 6 2" xfId="2643" xr:uid="{711A1A49-72E5-436D-BF2A-C51F25170728}"/>
    <cellStyle name="Input 3 7" xfId="1426" xr:uid="{EFDAC16F-D5E6-416E-8A15-3EA627B50D15}"/>
    <cellStyle name="Input 3 7 2" xfId="2991" xr:uid="{7ED04227-7480-4A9C-B0B2-179ADFD2A792}"/>
    <cellStyle name="Input 3 8" xfId="1667" xr:uid="{E3D5929F-87C5-4D74-B930-966D1561EB68}"/>
    <cellStyle name="Input 4" xfId="379" xr:uid="{BF1678FC-2DA4-47C6-A131-BAC8DC26773D}"/>
    <cellStyle name="InputCells" xfId="29" xr:uid="{23D3EAC3-B314-418D-977C-BA3A9C5863EC}"/>
    <cellStyle name="InputCells 2" xfId="179" xr:uid="{820F3396-D5AC-4392-B07F-58E34918CB8E}"/>
    <cellStyle name="InputCells 3" xfId="230" xr:uid="{BABDD1ED-EC70-4F53-A67A-C1258708E00D}"/>
    <cellStyle name="InputCells 4" xfId="382" xr:uid="{870D9CDE-41B8-4AB5-9B16-71BD34B7602D}"/>
    <cellStyle name="InputCells_Bborder_1" xfId="180" xr:uid="{99E782A4-3417-4BF7-A700-0D49FAC29153}"/>
    <cellStyle name="InputCells12" xfId="39" xr:uid="{B9300ABF-6E18-4F5F-A164-4D30F4B01910}"/>
    <cellStyle name="InputCells12 2" xfId="181" xr:uid="{B0751725-78D4-44DE-BCE0-27A47C27E692}"/>
    <cellStyle name="InputCells12 2 2" xfId="456" xr:uid="{9CDEDA4A-73AA-46E4-9FCC-30A273BE3EF2}"/>
    <cellStyle name="InputCells12 2 2 2" xfId="630" xr:uid="{986E264E-71D6-4A55-9BF6-5E7BAB74EB0C}"/>
    <cellStyle name="InputCells12 2 2 2 2" xfId="845" xr:uid="{4E9D57CB-1B92-4E90-B5DC-3A210FD6101D}"/>
    <cellStyle name="InputCells12 2 2 2 2 2" xfId="1558" xr:uid="{994F8FF1-FB90-45FF-A403-63BE9C0FE70A}"/>
    <cellStyle name="InputCells12 2 2 2 2 2 2" xfId="3123" xr:uid="{B9870259-6334-4E51-8FB2-3622E989CFA0}"/>
    <cellStyle name="InputCells12 2 2 2 2 3" xfId="1804" xr:uid="{D0404BC5-786E-4CED-A6CA-159931981638}"/>
    <cellStyle name="InputCells12 2 2 2 2 3 2" xfId="3357" xr:uid="{E42755BF-E040-4B04-BE1A-08FF5E551A8C}"/>
    <cellStyle name="InputCells12 2 2 2 2 4" xfId="2208" xr:uid="{0851113D-2BA6-44A9-982C-3EEBBBCE5C9E}"/>
    <cellStyle name="InputCells12 2 2 2 3" xfId="1350" xr:uid="{BE64D6BD-BCF0-40E9-B0C0-B5C2E59C98D4}"/>
    <cellStyle name="InputCells12 2 2 2 3 2" xfId="2915" xr:uid="{782EAC55-C086-4A5A-8A57-66A3A82770EB}"/>
    <cellStyle name="InputCells12 2 2 2 4" xfId="1187" xr:uid="{AA69B967-7096-45D0-8C63-2E18347178BC}"/>
    <cellStyle name="InputCells12 2 2 2 4 2" xfId="2756" xr:uid="{ED5918E5-3B68-4321-9C9D-A733A6C7F625}"/>
    <cellStyle name="InputCells12 2 2 2 5" xfId="2002" xr:uid="{ED71999B-1FC2-4005-8050-3AB83B502532}"/>
    <cellStyle name="InputCells12 2 2 3" xfId="755" xr:uid="{5AD6C090-6FC4-46E8-85A2-5B952592B652}"/>
    <cellStyle name="InputCells12 2 2 3 2" xfId="1468" xr:uid="{761BE10E-1732-49C3-99E9-35515C50F3A9}"/>
    <cellStyle name="InputCells12 2 2 3 2 2" xfId="3033" xr:uid="{3914793B-B6CE-4798-AEC6-9B4F34B67D64}"/>
    <cellStyle name="InputCells12 2 2 3 3" xfId="1884" xr:uid="{A02E4F7E-AF71-45D5-AA7B-42EA0C8278FF}"/>
    <cellStyle name="InputCells12 2 2 3 3 2" xfId="3427" xr:uid="{F18D0C2D-0CB0-4F2F-BD38-842ACDD13047}"/>
    <cellStyle name="InputCells12 2 2 3 4" xfId="2118" xr:uid="{CD7CA579-8638-45D8-83DA-5DB347A5CD05}"/>
    <cellStyle name="InputCells12 2 3" xfId="315" xr:uid="{DA005756-C28F-4717-91DF-1B53EE783CE8}"/>
    <cellStyle name="InputCells12 2 3 2" xfId="653" xr:uid="{2161313A-CF47-471A-AE78-A6423865ED89}"/>
    <cellStyle name="InputCells12 2 3 2 2" xfId="868" xr:uid="{1C35EB2D-6011-4272-9F78-AF5BF5D24ECD}"/>
    <cellStyle name="InputCells12 2 3 2 2 2" xfId="1581" xr:uid="{91683BDE-04E5-4F97-BD1D-2733DD686D5C}"/>
    <cellStyle name="InputCells12 2 3 2 2 2 2" xfId="3146" xr:uid="{94CEE3B6-A767-423D-8614-B0757CDAEEA3}"/>
    <cellStyle name="InputCells12 2 3 2 2 3" xfId="1142" xr:uid="{12761400-4521-4F3D-8D22-3E35C811B04A}"/>
    <cellStyle name="InputCells12 2 3 2 2 3 2" xfId="2711" xr:uid="{5FFDC9D0-22B7-44E6-816D-722B2969C47B}"/>
    <cellStyle name="InputCells12 2 3 2 2 4" xfId="2231" xr:uid="{B035DBF7-C5F6-4E25-A57C-9A511D97C930}"/>
    <cellStyle name="InputCells12 2 3 2 3" xfId="1373" xr:uid="{5D5DB4CD-C07B-48AA-8552-F22B80891538}"/>
    <cellStyle name="InputCells12 2 3 2 3 2" xfId="2938" xr:uid="{45CCBCA9-3322-4041-8E2B-1874235DF6AF}"/>
    <cellStyle name="InputCells12 2 3 2 4" xfId="1732" xr:uid="{0C791DE9-DFC6-4D2C-A931-396398187AEA}"/>
    <cellStyle name="InputCells12 2 3 2 4 2" xfId="3292" xr:uid="{3C3F8C83-27CA-43AD-8B1B-C45709307830}"/>
    <cellStyle name="InputCells12 2 3 2 5" xfId="2025" xr:uid="{141FC211-E093-494B-84B4-4A550575343E}"/>
    <cellStyle name="InputCells12 2 3 3" xfId="576" xr:uid="{CFCDA457-2B6B-4D37-B224-49EB2DD2E47B}"/>
    <cellStyle name="InputCells12 2 3 3 2" xfId="791" xr:uid="{10DEB975-E0A2-49C6-91E8-8A495F547758}"/>
    <cellStyle name="InputCells12 2 3 3 2 2" xfId="1504" xr:uid="{94EAE9C6-84A7-494F-B869-DEE57F897146}"/>
    <cellStyle name="InputCells12 2 3 3 2 2 2" xfId="3069" xr:uid="{D2AABADB-D6E9-48CB-A420-A7B59A24B18B}"/>
    <cellStyle name="InputCells12 2 3 3 2 3" xfId="1655" xr:uid="{C18065C9-467B-4F7F-99B5-A67A91C9D3FB}"/>
    <cellStyle name="InputCells12 2 3 3 2 3 2" xfId="3220" xr:uid="{B36558C9-7EC9-4244-85E1-AB7A3A78C0D9}"/>
    <cellStyle name="InputCells12 2 3 3 2 4" xfId="2154" xr:uid="{DD719F70-98F0-4F21-A9EE-7BF5C04627CD}"/>
    <cellStyle name="InputCells12 2 3 3 3" xfId="1296" xr:uid="{EAAE4837-2183-4E3F-8E6C-F4E26FE83C1B}"/>
    <cellStyle name="InputCells12 2 3 3 3 2" xfId="2861" xr:uid="{33E3E058-C358-4CDE-B902-F75967DF7331}"/>
    <cellStyle name="InputCells12 2 3 3 4" xfId="1046" xr:uid="{1227DE55-9A0E-4479-8CF7-B985261AE921}"/>
    <cellStyle name="InputCells12 2 3 3 4 2" xfId="2617" xr:uid="{82BAAE21-2DEF-4018-99AD-304AE0126E9A}"/>
    <cellStyle name="InputCells12 2 3 3 5" xfId="1948" xr:uid="{E62600E9-3757-4C47-AC3F-05C78B26B10D}"/>
    <cellStyle name="InputCells12 2 3 4" xfId="692" xr:uid="{5C0E444C-8C74-4A7D-8568-76B8AA75E267}"/>
    <cellStyle name="InputCells12 2 3 4 2" xfId="907" xr:uid="{E9730963-904C-4D4D-BEC7-D6657C48CAD0}"/>
    <cellStyle name="InputCells12 2 3 4 2 2" xfId="1620" xr:uid="{B28345C8-1FC9-4BF0-AF8A-8BFF89B9D696}"/>
    <cellStyle name="InputCells12 2 3 4 2 2 2" xfId="3185" xr:uid="{C8E11C47-AA43-4A3A-AC77-B1EE47DAF4C5}"/>
    <cellStyle name="InputCells12 2 3 4 2 3" xfId="1892" xr:uid="{26E87FC3-68DD-4161-910F-CB22AB411514}"/>
    <cellStyle name="InputCells12 2 3 4 2 3 2" xfId="3435" xr:uid="{82F8E4C0-869C-4F7B-B551-F18A78576795}"/>
    <cellStyle name="InputCells12 2 3 4 2 4" xfId="2270" xr:uid="{F104763D-8FCF-41A6-9CD5-CC8F8A7F5973}"/>
    <cellStyle name="InputCells12 2 3 4 3" xfId="1412" xr:uid="{459E9BDE-D194-41AB-BFD6-67AE66A1F4BD}"/>
    <cellStyle name="InputCells12 2 3 4 3 2" xfId="2977" xr:uid="{297039F1-82CC-4ADA-8664-471A8314773A}"/>
    <cellStyle name="InputCells12 2 3 4 4" xfId="1188" xr:uid="{356D0D47-C54C-4229-B7A1-07483A3BA333}"/>
    <cellStyle name="InputCells12 2 3 4 4 2" xfId="2757" xr:uid="{237921DA-D07A-47F3-AB07-5C9A34587A78}"/>
    <cellStyle name="InputCells12 2 3 4 5" xfId="2064" xr:uid="{D88D44C4-17F0-4E78-B847-F7ADDEAA308F}"/>
    <cellStyle name="InputCells12 2 3 5" xfId="1112" xr:uid="{766CA799-C91F-4DD0-8FA5-4D16D09274D9}"/>
    <cellStyle name="InputCells12 2 3 5 2" xfId="2681" xr:uid="{2484409B-70DC-46C3-B297-A6CE663586F8}"/>
    <cellStyle name="InputCells12 2 3 6" xfId="1237" xr:uid="{F250C9C9-2DF5-4334-BF0D-B22911CE22FC}"/>
    <cellStyle name="InputCells12 2 3 6 2" xfId="2804" xr:uid="{4DEA797F-6684-4C19-A002-FA666C9B056D}"/>
    <cellStyle name="InputCells12 2 3 7" xfId="943" xr:uid="{25853F75-F23A-4FDC-A04D-92D562651212}"/>
    <cellStyle name="InputCells12 3" xfId="455" xr:uid="{B12DB979-8EEB-4E03-963E-51A256B0BA91}"/>
    <cellStyle name="InputCells12 3 2" xfId="560" xr:uid="{D1DA3F02-0716-40A3-9AF2-DA91361E83E2}"/>
    <cellStyle name="InputCells12 3 2 2" xfId="775" xr:uid="{0E5105DB-9832-4CD0-A47F-11C942DF7753}"/>
    <cellStyle name="InputCells12 3 2 2 2" xfId="1488" xr:uid="{458731F3-3E68-43DA-861C-22DB3BDE5B6F}"/>
    <cellStyle name="InputCells12 3 2 2 2 2" xfId="3053" xr:uid="{D6B1B0C9-0123-4562-8EB3-FF856ED8B959}"/>
    <cellStyle name="InputCells12 3 2 2 3" xfId="1233" xr:uid="{CA185AAB-EB7A-4A56-B722-D83C53BB42C9}"/>
    <cellStyle name="InputCells12 3 2 2 3 2" xfId="2801" xr:uid="{341B70FF-CA1B-496C-9887-9595109DE9E9}"/>
    <cellStyle name="InputCells12 3 2 2 4" xfId="2138" xr:uid="{5A5C0486-41F8-49E1-886F-E1B44F865D64}"/>
    <cellStyle name="InputCells12 3 2 3" xfId="1280" xr:uid="{6B68BCC4-C052-4271-8DCB-8CE688A7DFEC}"/>
    <cellStyle name="InputCells12 3 2 3 2" xfId="2845" xr:uid="{989374BC-6A88-4440-8244-D360A053D5E7}"/>
    <cellStyle name="InputCells12 3 2 4" xfId="1823" xr:uid="{EB709901-63C9-4655-ABA0-B185C744C84B}"/>
    <cellStyle name="InputCells12 3 2 4 2" xfId="3373" xr:uid="{7F7A1E07-95C8-4601-AA52-A1896BAFA1E1}"/>
    <cellStyle name="InputCells12 3 2 5" xfId="1932" xr:uid="{74DC1542-FFC0-4F84-9AD7-F9AE003FC87F}"/>
    <cellStyle name="InputCells12 3 3" xfId="754" xr:uid="{3A023354-1868-44CF-8BB2-65009CC59402}"/>
    <cellStyle name="InputCells12 3 3 2" xfId="1467" xr:uid="{2CBB2D13-3E38-4778-B416-6EDD85DBE6C8}"/>
    <cellStyle name="InputCells12 3 3 2 2" xfId="3032" xr:uid="{3C8401AC-E291-4B98-A1FE-E4C403C0A865}"/>
    <cellStyle name="InputCells12 3 3 3" xfId="1695" xr:uid="{9C1B6815-9604-43AE-8973-B764123C8D28}"/>
    <cellStyle name="InputCells12 3 3 3 2" xfId="3256" xr:uid="{E6BF1C9D-0797-46B0-A204-A0C332286F98}"/>
    <cellStyle name="InputCells12 3 3 4" xfId="2117" xr:uid="{DBC3D622-0199-487E-A243-0487373FD900}"/>
    <cellStyle name="InputCells12 4" xfId="314" xr:uid="{8F8C794D-1BA1-49AB-A12F-CBD5EF51A08F}"/>
    <cellStyle name="InputCells12 4 2" xfId="652" xr:uid="{F1E5D81F-891D-48BB-A057-61EAD70C65A6}"/>
    <cellStyle name="InputCells12 4 2 2" xfId="867" xr:uid="{4048AE9C-42D5-491B-87A7-05681F32F21C}"/>
    <cellStyle name="InputCells12 4 2 2 2" xfId="1580" xr:uid="{0BC0F3EF-267A-44E1-AD3B-82397211FA20}"/>
    <cellStyle name="InputCells12 4 2 2 2 2" xfId="3145" xr:uid="{2AB77A07-D712-41DB-941E-A9FAB7929506}"/>
    <cellStyle name="InputCells12 4 2 2 3" xfId="1865" xr:uid="{66E3EDFD-47EF-4738-BF53-2D5B47051E70}"/>
    <cellStyle name="InputCells12 4 2 2 3 2" xfId="3410" xr:uid="{B9B8B0AF-1BDE-42D8-8039-D692AA4BE9AE}"/>
    <cellStyle name="InputCells12 4 2 2 4" xfId="2230" xr:uid="{01B8DD9C-D9E5-4896-84EA-18511695670E}"/>
    <cellStyle name="InputCells12 4 2 3" xfId="1372" xr:uid="{F76D6C92-71F3-4B48-8EDE-11DEAE161AD8}"/>
    <cellStyle name="InputCells12 4 2 3 2" xfId="2937" xr:uid="{D323658F-AD3A-4274-BD85-912B223829E9}"/>
    <cellStyle name="InputCells12 4 2 4" xfId="1192" xr:uid="{001775D5-ADE3-4011-B650-D0E8D38691C4}"/>
    <cellStyle name="InputCells12 4 2 4 2" xfId="2761" xr:uid="{F32882DE-3752-4D3C-BF79-C147126467A5}"/>
    <cellStyle name="InputCells12 4 2 5" xfId="2024" xr:uid="{71E58ADF-160A-4C36-9070-EA1C766360F7}"/>
    <cellStyle name="InputCells12 4 3" xfId="577" xr:uid="{360788CA-3269-49F8-BF8E-1B1436EE702B}"/>
    <cellStyle name="InputCells12 4 3 2" xfId="792" xr:uid="{4292DA0C-16DF-4D52-88F8-410C15083380}"/>
    <cellStyle name="InputCells12 4 3 2 2" xfId="1505" xr:uid="{86CC9989-4B17-4616-AFBE-B89F695D774B}"/>
    <cellStyle name="InputCells12 4 3 2 2 2" xfId="3070" xr:uid="{4D4B5F27-C450-48F4-A370-4C1F97835A6C}"/>
    <cellStyle name="InputCells12 4 3 2 3" xfId="1230" xr:uid="{EFA74852-BE59-4156-A0F6-03631B072B47}"/>
    <cellStyle name="InputCells12 4 3 2 3 2" xfId="2798" xr:uid="{FCCEE86F-B2F3-4CDD-87CD-C37CCAC4E889}"/>
    <cellStyle name="InputCells12 4 3 2 4" xfId="2155" xr:uid="{694DEEFA-0862-452E-8FA0-0F64467C39CB}"/>
    <cellStyle name="InputCells12 4 3 3" xfId="1297" xr:uid="{C89DCDDF-AC6C-4E3B-AD71-9E133D83B116}"/>
    <cellStyle name="InputCells12 4 3 3 2" xfId="2862" xr:uid="{31EE93CD-AE08-4614-B885-932E80A87AB2}"/>
    <cellStyle name="InputCells12 4 3 4" xfId="1010" xr:uid="{6876FF77-CA37-4492-B22D-1358E062F089}"/>
    <cellStyle name="InputCells12 4 3 4 2" xfId="2582" xr:uid="{35158161-069C-415C-B384-F0EA4F0C60A0}"/>
    <cellStyle name="InputCells12 4 3 5" xfId="1949" xr:uid="{0E853ACD-F8F4-4D60-A4D3-CC27C1DC66CF}"/>
    <cellStyle name="InputCells12 4 4" xfId="551" xr:uid="{126C655F-BA6F-4FAD-9FF1-B510219CB677}"/>
    <cellStyle name="InputCells12 4 4 2" xfId="766" xr:uid="{E215D245-6CA6-48AC-A66B-03AAC6054581}"/>
    <cellStyle name="InputCells12 4 4 2 2" xfId="1479" xr:uid="{452C577A-C973-4FC7-92C3-FD8B8DB5BF99}"/>
    <cellStyle name="InputCells12 4 4 2 2 2" xfId="3044" xr:uid="{1F54697C-8D14-4A6D-8A5B-510A39181D6C}"/>
    <cellStyle name="InputCells12 4 4 2 3" xfId="1218" xr:uid="{4CBC2CA6-8323-46C2-9D3A-B936C69FC1D1}"/>
    <cellStyle name="InputCells12 4 4 2 3 2" xfId="2786" xr:uid="{F1EA666E-278B-4B43-83BC-095512844932}"/>
    <cellStyle name="InputCells12 4 4 2 4" xfId="2129" xr:uid="{51D2955E-B202-42D6-BD30-31203F11250A}"/>
    <cellStyle name="InputCells12 4 4 3" xfId="1271" xr:uid="{3E82043F-C517-4615-91FC-7A485F67C483}"/>
    <cellStyle name="InputCells12 4 4 3 2" xfId="2836" xr:uid="{E7C7016F-B0A3-40CD-A533-C5CAFEBECE80}"/>
    <cellStyle name="InputCells12 4 4 4" xfId="1654" xr:uid="{A467A0FE-3109-4836-A4C1-D3E340EC3EBD}"/>
    <cellStyle name="InputCells12 4 4 4 2" xfId="3219" xr:uid="{DF98067B-CA1A-4963-88EA-604E59DDC579}"/>
    <cellStyle name="InputCells12 4 4 5" xfId="1923" xr:uid="{1847250B-3D73-479A-9C77-B63F8DE71DFE}"/>
    <cellStyle name="InputCells12 4 5" xfId="1111" xr:uid="{DE6A5516-8999-47CF-9828-6B195B73C26A}"/>
    <cellStyle name="InputCells12 4 5 2" xfId="2680" xr:uid="{E41AC3A9-2CD5-42F4-BD74-4FE26B5F2050}"/>
    <cellStyle name="InputCells12 4 6" xfId="1803" xr:uid="{B351F016-5141-4220-8CCB-07E138DA273E}"/>
    <cellStyle name="InputCells12 4 6 2" xfId="3356" xr:uid="{5D460F00-BF3F-49CE-A43C-C831B4FB38B7}"/>
    <cellStyle name="InputCells12 4 7" xfId="37" xr:uid="{18F04F6F-5D04-409E-85D7-4063E4111B43}"/>
    <cellStyle name="InputCells12 5" xfId="109" xr:uid="{974CCAFE-F20B-4D5A-9FD5-492576EB52FE}"/>
    <cellStyle name="InputCells12 5 2" xfId="2360" xr:uid="{96C5359B-1E64-45C0-A8B5-A4E4D519D5CB}"/>
    <cellStyle name="InputCells12_BBorder" xfId="47" xr:uid="{157AFE81-D09A-4A57-833D-BAB43BB5245C}"/>
    <cellStyle name="IntCells" xfId="182" xr:uid="{01374847-8BE6-499A-8957-215073EB3648}"/>
    <cellStyle name="KP_thin_border_dark_grey" xfId="57" xr:uid="{1C6B230C-A467-4670-A8E6-700E0ECFE173}"/>
    <cellStyle name="Linked Cell 2" xfId="183" xr:uid="{B4223A48-BAD8-47A0-92F2-2631D6C271CC}"/>
    <cellStyle name="Linked Cell 3" xfId="269" xr:uid="{74AED103-6E32-4CB8-AA4E-A315A4DB15AF}"/>
    <cellStyle name="Linked Cell 4" xfId="404" xr:uid="{507A98A9-0030-4A9F-9C15-DF3F14CCD57B}"/>
    <cellStyle name="Neutral 2" xfId="184" xr:uid="{A8448A03-8901-462E-B102-865F60EDCD4B}"/>
    <cellStyle name="Neutral 3" xfId="270" xr:uid="{01AF4AFF-EB0F-4EBC-BA18-60C8F0ED27EC}"/>
    <cellStyle name="Normaali 2" xfId="185" xr:uid="{645765D6-D253-4A83-BDA3-C36DD9A17E9C}"/>
    <cellStyle name="Normaali 2 2" xfId="186" xr:uid="{E4027BB3-A95A-4E8F-B168-BCED9CD983A3}"/>
    <cellStyle name="Normal" xfId="0" builtinId="0" customBuiltin="1"/>
    <cellStyle name="Normal 10" xfId="407" xr:uid="{C9F0061A-8273-4F86-9B8C-6E8A87DBA68F}"/>
    <cellStyle name="Normal 10 2" xfId="476" xr:uid="{90E4F774-5FF6-4759-B447-C459F1CD0D99}"/>
    <cellStyle name="Normal 10 2 2" xfId="2440" xr:uid="{889E74D8-A531-45A6-BEE1-136CE61A3FC0}"/>
    <cellStyle name="Normal 10 2 2 2" xfId="3898" xr:uid="{2677609A-053D-4A4F-9411-3787FB7674DF}"/>
    <cellStyle name="Normal 10 2 3" xfId="3574" xr:uid="{DD5F4C57-3F96-4F87-8892-49AD11B15B52}"/>
    <cellStyle name="Normal 10 3" xfId="2427" xr:uid="{4608EB34-9627-4746-9AE9-022D31FB38C9}"/>
    <cellStyle name="Normal 10 3 2" xfId="3889" xr:uid="{9E288A3F-6514-4C17-8382-5AD9FCE783AE}"/>
    <cellStyle name="Normal 10 4" xfId="3565" xr:uid="{F82C90EE-691E-4948-9B06-7CA1FC6884D4}"/>
    <cellStyle name="Normal 11" xfId="435" xr:uid="{D7C271AC-4A59-4EAD-BC3A-F11096BF3FFC}"/>
    <cellStyle name="Normal 11 2" xfId="477" xr:uid="{F67423BA-D407-4AD6-9ED7-EFFB65B0008A}"/>
    <cellStyle name="Normal 11 2 2" xfId="2441" xr:uid="{E56905D5-F78C-47EA-9509-2E12C842ABB6}"/>
    <cellStyle name="Normal 11 2 2 2" xfId="3899" xr:uid="{7C2609E7-A5B4-4165-88B4-630F9861D592}"/>
    <cellStyle name="Normal 11 2 3" xfId="3575" xr:uid="{F58C1DDB-BCD3-48D6-BEFA-469A45BB7617}"/>
    <cellStyle name="Normal 11 3" xfId="2431" xr:uid="{9EF69086-3A5F-4E63-B962-019D70ED50C1}"/>
    <cellStyle name="Normal 11 3 2" xfId="3893" xr:uid="{D6253071-3BD5-46C9-AE51-F12E17CDEB16}"/>
    <cellStyle name="Normal 11 4" xfId="3569" xr:uid="{87C1399C-64A0-4C1B-8A17-6D78DF78DE26}"/>
    <cellStyle name="Normal 12" xfId="546" xr:uid="{3128F217-57E8-4C6B-BBE7-9B4839734600}"/>
    <cellStyle name="Normal 12 2" xfId="706" xr:uid="{E0FC66FB-8D88-4D6D-BBA1-4DCB8A0A765D}"/>
    <cellStyle name="Normal 13" xfId="20" xr:uid="{5286BDF5-7A53-4F08-983B-9F69C35F51C2}"/>
    <cellStyle name="Normal 13 2" xfId="2309" xr:uid="{288E7739-4BC8-41DE-8D5E-D7D2E428F920}"/>
    <cellStyle name="Normal 13 2 2" xfId="3803" xr:uid="{F0112FD0-427F-4A20-B5B0-ACC22071339C}"/>
    <cellStyle name="Normal 13 3" xfId="3479" xr:uid="{886924C6-9584-4868-8DB8-2DE09F925653}"/>
    <cellStyle name="Normal 2" xfId="3" xr:uid="{00000000-0005-0000-0000-00000D000000}"/>
    <cellStyle name="Normal 2 2" xfId="187" xr:uid="{904DE2B0-A260-4B23-9C92-B42FF44C7846}"/>
    <cellStyle name="Normal 2 2 2" xfId="188" xr:uid="{29CD96AA-41B9-4F37-B208-89CEA2170381}"/>
    <cellStyle name="Normal 2 3" xfId="189" xr:uid="{059EDC3C-BFA2-4D27-8B6A-5C38CCA7ABFE}"/>
    <cellStyle name="Normal 2 3 2" xfId="457" xr:uid="{E81ED349-4ED3-443C-8FF2-3EA4B9A87DBA}"/>
    <cellStyle name="Normal 2 3 2 2" xfId="2433" xr:uid="{BB29BF8C-B4CC-4FAB-806D-C2F5DD627A32}"/>
    <cellStyle name="Normal 2 3 3" xfId="2365" xr:uid="{D6A6296B-4D44-40F7-95DF-6DDD274BDA71}"/>
    <cellStyle name="Normal 2 4" xfId="61" xr:uid="{0AAC7947-BE94-4567-8F90-E440A1FAC1A5}"/>
    <cellStyle name="Normal 2 5" xfId="24" xr:uid="{141919B2-2E53-44E4-BA36-2C8E7CD99A11}"/>
    <cellStyle name="Normal 3" xfId="19" xr:uid="{00000000-0005-0000-0000-00000E000000}"/>
    <cellStyle name="Normal 3 2" xfId="190" xr:uid="{D9EB580C-39B8-4F06-87EA-8227BDB4DC93}"/>
    <cellStyle name="Normal 3 2 2" xfId="62" xr:uid="{38A1776C-4B92-4D93-886D-65D5CD88DBDF}"/>
    <cellStyle name="Normal 3 3" xfId="231" xr:uid="{4624C03E-8DE4-4AF8-AE05-05EDB50F1957}"/>
    <cellStyle name="Normal 3 4" xfId="393" xr:uid="{2C058147-1CC7-47D4-8B3A-14E50203B106}"/>
    <cellStyle name="Normal 3 5" xfId="58" xr:uid="{D1352E84-D5E4-4474-A9E9-D114AC0B28D7}"/>
    <cellStyle name="Normal 4" xfId="191" xr:uid="{41600A2E-8EDD-447A-A139-BF586D178456}"/>
    <cellStyle name="Normal 4 2" xfId="192" xr:uid="{153B386E-743E-43F1-B7FE-BFFDDD42654C}"/>
    <cellStyle name="Normal 4 2 2" xfId="193" xr:uid="{5506659A-93FA-44FF-99DC-A01320974CA3}"/>
    <cellStyle name="Normal 4 2 3" xfId="458" xr:uid="{BDF4FE1A-2B4C-41AE-8105-1492A3534DAD}"/>
    <cellStyle name="Normal 4 3" xfId="232" xr:uid="{4F91C3AF-BD0B-4C09-8486-BE2B5DBC6862}"/>
    <cellStyle name="Normal 4 3 2" xfId="459" xr:uid="{B5D95825-10B0-426A-B243-41D132A7831C}"/>
    <cellStyle name="Normal 5" xfId="194" xr:uid="{2A27691D-B138-4C59-98F0-E86296E75ABD}"/>
    <cellStyle name="Normal 5 2" xfId="325" xr:uid="{C2742F8A-F2B5-4B72-9387-011B2DD358AE}"/>
    <cellStyle name="Normal 5 2 2" xfId="332" xr:uid="{350331F6-9DB7-4852-AAFD-DEAE9B4FFA8F}"/>
    <cellStyle name="Normal 5 2 2 2" xfId="338" xr:uid="{8EFD41F7-01EC-4DD7-8DDB-4BD512B5362D}"/>
    <cellStyle name="Normal 5 2 2 2 2" xfId="353" xr:uid="{DF914105-8E08-4FD1-9615-44CB79F1D848}"/>
    <cellStyle name="Normal 5 2 2 2 2 2" xfId="482" xr:uid="{9724F555-D784-440D-AEA0-01CB9667A73C}"/>
    <cellStyle name="Normal 5 2 2 2 2 2 2" xfId="2446" xr:uid="{367D6031-6ABE-4A86-8133-A3400386178B}"/>
    <cellStyle name="Normal 5 2 2 2 2 2 2 2" xfId="3904" xr:uid="{063008E9-80A5-4AB2-B376-DA38A80D6A9F}"/>
    <cellStyle name="Normal 5 2 2 2 2 2 3" xfId="3580" xr:uid="{A16D6EE7-F359-4534-9208-547954E8B177}"/>
    <cellStyle name="Normal 5 2 2 2 2 3" xfId="2400" xr:uid="{84D78183-73D3-4A2D-BF61-744DB361EFFF}"/>
    <cellStyle name="Normal 5 2 2 2 2 3 2" xfId="3862" xr:uid="{F228EE88-E022-49A5-BC81-2191EFAFF2FD}"/>
    <cellStyle name="Normal 5 2 2 2 2 4" xfId="3538" xr:uid="{224AEE3A-0BEA-47C0-8622-3C5BC61A9F6C}"/>
    <cellStyle name="Normal 5 2 2 2 3" xfId="481" xr:uid="{F60BBD0E-FC44-4AE5-B62E-8CF366991BEB}"/>
    <cellStyle name="Normal 5 2 2 2 3 2" xfId="2445" xr:uid="{F719D281-CBC2-456A-A112-C2E0DE3957AA}"/>
    <cellStyle name="Normal 5 2 2 2 3 2 2" xfId="3903" xr:uid="{DE536DB4-04E7-4F71-A9E6-CF3C23F50ABB}"/>
    <cellStyle name="Normal 5 2 2 2 3 3" xfId="3579" xr:uid="{39623BC7-40CA-4FDE-A0E5-ECDC2C80688C}"/>
    <cellStyle name="Normal 5 2 2 2 4" xfId="2385" xr:uid="{3A4DFC19-68B2-403C-B2AF-896289B8D1CE}"/>
    <cellStyle name="Normal 5 2 2 2 4 2" xfId="3847" xr:uid="{C215D8DD-4DB2-46E1-B1E3-1BA8CFD237EE}"/>
    <cellStyle name="Normal 5 2 2 2 5" xfId="3523" xr:uid="{97027F44-FB19-4FE2-A01C-3BD0D4AE0321}"/>
    <cellStyle name="Normal 5 2 2 3" xfId="352" xr:uid="{7C9D0870-E1BF-4F34-B358-B84ED09C91DF}"/>
    <cellStyle name="Normal 5 2 2 3 2" xfId="483" xr:uid="{EA2AA38A-A866-48CA-93DF-2FF413F73F21}"/>
    <cellStyle name="Normal 5 2 2 3 2 2" xfId="2447" xr:uid="{A1D4B44A-DC8D-4E1C-8FE0-710908442BF6}"/>
    <cellStyle name="Normal 5 2 2 3 2 2 2" xfId="3905" xr:uid="{73DCBA67-D12D-4C95-BECD-32A4A9D6ADC4}"/>
    <cellStyle name="Normal 5 2 2 3 2 3" xfId="3581" xr:uid="{D36F0324-B2FE-40BF-A0EA-140BD4CB428E}"/>
    <cellStyle name="Normal 5 2 2 3 3" xfId="2399" xr:uid="{94927453-8AB7-49A9-B25E-C8180EED5F46}"/>
    <cellStyle name="Normal 5 2 2 3 3 2" xfId="3861" xr:uid="{D1004070-2F89-4A18-B2D4-6D43951431FC}"/>
    <cellStyle name="Normal 5 2 2 3 4" xfId="3537" xr:uid="{2A866DBA-FF89-45F2-9A48-391BBAC992FC}"/>
    <cellStyle name="Normal 5 2 2 4" xfId="480" xr:uid="{40D64E32-C1BF-4DC3-BA18-00703C8ACA04}"/>
    <cellStyle name="Normal 5 2 2 4 2" xfId="2444" xr:uid="{7212917B-3A23-41FB-91AA-30D2B79AB281}"/>
    <cellStyle name="Normal 5 2 2 4 2 2" xfId="3902" xr:uid="{84A6D8D1-BBCB-40D5-B48D-590161D96FD3}"/>
    <cellStyle name="Normal 5 2 2 4 3" xfId="3578" xr:uid="{15D18A12-BB2C-42C5-A9FB-73614D466F15}"/>
    <cellStyle name="Normal 5 2 2 5" xfId="2379" xr:uid="{903515F6-FC75-406E-8EB2-E85F6EA49CCE}"/>
    <cellStyle name="Normal 5 2 2 5 2" xfId="3841" xr:uid="{D81F7FDE-1387-4512-B4DE-1254DC810CC7}"/>
    <cellStyle name="Normal 5 2 2 6" xfId="3517" xr:uid="{0F0DF0B5-856A-446A-9503-2C609EAB1BCB}"/>
    <cellStyle name="Normal 5 2 3" xfId="337" xr:uid="{AA1110A9-9365-439D-B9B4-6E9AC32499CC}"/>
    <cellStyle name="Normal 5 2 3 2" xfId="354" xr:uid="{16D8B633-33F1-4B7B-8875-EB0A6986FCED}"/>
    <cellStyle name="Normal 5 2 3 2 2" xfId="485" xr:uid="{AC25004C-FEB0-46B6-9D8D-F740CC19F84E}"/>
    <cellStyle name="Normal 5 2 3 2 2 2" xfId="2449" xr:uid="{66B2CC61-4DD4-447E-A7DC-086A9FFB945C}"/>
    <cellStyle name="Normal 5 2 3 2 2 2 2" xfId="3907" xr:uid="{E26DABC4-E5DB-432C-B2F8-8B1B434AFD8D}"/>
    <cellStyle name="Normal 5 2 3 2 2 3" xfId="3583" xr:uid="{9EA9D6F4-EBAB-4EA2-A3C9-2852306EB9F0}"/>
    <cellStyle name="Normal 5 2 3 2 3" xfId="2401" xr:uid="{520DEB59-1B99-4D72-9979-042647DDC9CF}"/>
    <cellStyle name="Normal 5 2 3 2 3 2" xfId="3863" xr:uid="{97D8409E-23DF-4BA7-A6C0-9F72C5D3D9D2}"/>
    <cellStyle name="Normal 5 2 3 2 4" xfId="3539" xr:uid="{3665681B-CA71-4738-8C1E-671DBEE60EA5}"/>
    <cellStyle name="Normal 5 2 3 3" xfId="484" xr:uid="{75E3E50D-5A2D-47D1-B31C-80321CB04FBD}"/>
    <cellStyle name="Normal 5 2 3 3 2" xfId="2448" xr:uid="{B4A8AE68-1D8B-4E11-9A76-CFA9FB856650}"/>
    <cellStyle name="Normal 5 2 3 3 2 2" xfId="3906" xr:uid="{6F46C949-2A7A-4D70-A1B0-60F6F0E3C640}"/>
    <cellStyle name="Normal 5 2 3 3 3" xfId="3582" xr:uid="{93CD0FBF-8630-4B44-9680-3AD3DA25C654}"/>
    <cellStyle name="Normal 5 2 3 4" xfId="2384" xr:uid="{DD430F3D-3508-458C-B880-E20EE533FF46}"/>
    <cellStyle name="Normal 5 2 3 4 2" xfId="3846" xr:uid="{7AA2D3BC-1CBE-4D0A-BF6C-E33FD885E643}"/>
    <cellStyle name="Normal 5 2 3 5" xfId="3522" xr:uid="{6FAC4A53-BB36-4E97-B506-BE0B57E56001}"/>
    <cellStyle name="Normal 5 2 4" xfId="351" xr:uid="{5F4656E9-B24F-412A-8AB0-D1CC15773ECE}"/>
    <cellStyle name="Normal 5 2 4 2" xfId="486" xr:uid="{10AAC166-00B4-4545-BC6D-DB00EDBEB6C2}"/>
    <cellStyle name="Normal 5 2 4 2 2" xfId="2450" xr:uid="{425C4FEC-2F99-4C02-88FC-D82DCDD42312}"/>
    <cellStyle name="Normal 5 2 4 2 2 2" xfId="3908" xr:uid="{0CE91351-DD91-4820-8B56-686334E242A4}"/>
    <cellStyle name="Normal 5 2 4 2 3" xfId="3584" xr:uid="{F1D2BCFB-E2DF-41A7-802B-C4D094564DC6}"/>
    <cellStyle name="Normal 5 2 4 3" xfId="2398" xr:uid="{DC6766F8-CE12-4B11-9E2F-113CB4679EAE}"/>
    <cellStyle name="Normal 5 2 4 3 2" xfId="3860" xr:uid="{1257C01C-8E7E-4093-9252-1E7C82E90E21}"/>
    <cellStyle name="Normal 5 2 4 4" xfId="3536" xr:uid="{CEB6FE9D-2D74-4056-B901-901BEF9AD63D}"/>
    <cellStyle name="Normal 5 2 5" xfId="460" xr:uid="{E0A21CA1-1C2A-4CE0-A7B7-D1C1D2CAFFD0}"/>
    <cellStyle name="Normal 5 2 5 2" xfId="487" xr:uid="{7F171D51-F4D7-42B8-947A-A93DE856A2F2}"/>
    <cellStyle name="Normal 5 2 5 2 2" xfId="2451" xr:uid="{6AB6CB10-C901-4B22-980C-ECDB36EF5D7F}"/>
    <cellStyle name="Normal 5 2 5 2 2 2" xfId="3909" xr:uid="{CA6A5BA3-7620-4016-831C-860AFD25CEBF}"/>
    <cellStyle name="Normal 5 2 5 2 3" xfId="3585" xr:uid="{1CEF225E-515A-4D87-A7FE-7B7E24757496}"/>
    <cellStyle name="Normal 5 2 5 3" xfId="2434" xr:uid="{FD419D85-0F24-41C3-810E-9B5C96F7859F}"/>
    <cellStyle name="Normal 5 2 5 3 2" xfId="3894" xr:uid="{8BD02A0A-142F-42D8-807F-A12E2E6314DF}"/>
    <cellStyle name="Normal 5 2 5 4" xfId="3570" xr:uid="{FC24B598-E11A-4D07-8E47-7AA3EBD6F50F}"/>
    <cellStyle name="Normal 5 2 6" xfId="479" xr:uid="{C5871523-3334-4E82-B6A5-CF76A022823B}"/>
    <cellStyle name="Normal 5 2 6 2" xfId="2443" xr:uid="{B6B4554E-FFC7-4272-9D0F-83031303D466}"/>
    <cellStyle name="Normal 5 2 6 2 2" xfId="3901" xr:uid="{92B02C9D-EA64-46C5-8873-DE5F4D26B508}"/>
    <cellStyle name="Normal 5 2 6 3" xfId="3577" xr:uid="{27C84BED-3575-47D6-9FA5-58B55503BAD1}"/>
    <cellStyle name="Normal 5 2 7" xfId="2372" xr:uid="{B21AAE13-A9FC-4807-8B03-5E970E80325A}"/>
    <cellStyle name="Normal 5 2 7 2" xfId="3834" xr:uid="{D03AB928-9AE1-4DD3-A807-EB742F4DEF6B}"/>
    <cellStyle name="Normal 5 2 8" xfId="3510" xr:uid="{CC81A6BB-6138-49D6-8DD2-3D0D46B9E914}"/>
    <cellStyle name="Normal 5 3" xfId="329" xr:uid="{52C51CA3-86A1-4C47-8AF3-9C7651ED7952}"/>
    <cellStyle name="Normal 5 3 2" xfId="339" xr:uid="{424065FB-6856-437F-BA4B-F974ED56FF78}"/>
    <cellStyle name="Normal 5 3 2 2" xfId="356" xr:uid="{6B76F1CD-E39D-4FAB-A8FA-3174B2AE8F19}"/>
    <cellStyle name="Normal 5 3 2 2 2" xfId="490" xr:uid="{AC66D150-CAC6-4928-8917-F2F71A845C1A}"/>
    <cellStyle name="Normal 5 3 2 2 2 2" xfId="2454" xr:uid="{1789795F-C2CC-404B-A75D-A0ED20BF531C}"/>
    <cellStyle name="Normal 5 3 2 2 2 2 2" xfId="3912" xr:uid="{2311E28B-8221-44FF-AC7C-078B89E564BB}"/>
    <cellStyle name="Normal 5 3 2 2 2 3" xfId="3588" xr:uid="{A73783F9-AAC2-4EB3-86C0-D83D68CF6B9C}"/>
    <cellStyle name="Normal 5 3 2 2 3" xfId="2403" xr:uid="{11F6381F-F0A3-40B3-8D0C-EE7D1575BD27}"/>
    <cellStyle name="Normal 5 3 2 2 3 2" xfId="3865" xr:uid="{B9D6F568-F4A1-41CC-9AAC-BC050BD1C894}"/>
    <cellStyle name="Normal 5 3 2 2 4" xfId="3541" xr:uid="{436E9303-E6E1-426E-B895-FC7994F7C42C}"/>
    <cellStyle name="Normal 5 3 2 3" xfId="489" xr:uid="{510BD2F5-1A3C-4FE9-B46F-0A29288C9F24}"/>
    <cellStyle name="Normal 5 3 2 3 2" xfId="2453" xr:uid="{8D5B6F15-A4FA-4D50-8090-75F13E5D3C3A}"/>
    <cellStyle name="Normal 5 3 2 3 2 2" xfId="3911" xr:uid="{F102E21F-0DA2-47E2-99FA-F159342FA2E0}"/>
    <cellStyle name="Normal 5 3 2 3 3" xfId="3587" xr:uid="{796ADA8E-475F-4F25-AECC-5234FD633490}"/>
    <cellStyle name="Normal 5 3 2 4" xfId="2386" xr:uid="{6B34FBAF-FE47-4916-9946-4216F0ADBC53}"/>
    <cellStyle name="Normal 5 3 2 4 2" xfId="3848" xr:uid="{4F05BC6C-9A32-4496-8599-32987C29FF8A}"/>
    <cellStyle name="Normal 5 3 2 5" xfId="3524" xr:uid="{1C2D572F-F490-4343-83BC-AB2787A008E2}"/>
    <cellStyle name="Normal 5 3 3" xfId="355" xr:uid="{24272E6D-E500-479D-A797-4819DB6D4974}"/>
    <cellStyle name="Normal 5 3 3 2" xfId="491" xr:uid="{0C9043B6-0F53-443C-9543-F8202412EF8C}"/>
    <cellStyle name="Normal 5 3 3 2 2" xfId="2455" xr:uid="{A839F011-8155-4610-B944-88FC89A052CB}"/>
    <cellStyle name="Normal 5 3 3 2 2 2" xfId="3913" xr:uid="{A925758E-02C7-45E2-9D8F-3CF4D3376F26}"/>
    <cellStyle name="Normal 5 3 3 2 3" xfId="3589" xr:uid="{82BD077E-DFF7-40C9-92F0-46D388FF21B0}"/>
    <cellStyle name="Normal 5 3 3 3" xfId="2402" xr:uid="{0006C7A7-1F23-4A7E-B08D-EF9D74135478}"/>
    <cellStyle name="Normal 5 3 3 3 2" xfId="3864" xr:uid="{B7ABE0CA-3C8A-4322-A650-F8D13CDF9A20}"/>
    <cellStyle name="Normal 5 3 3 4" xfId="3540" xr:uid="{E20407E2-D769-4A5B-951B-1DDE43A321DF}"/>
    <cellStyle name="Normal 5 3 4" xfId="488" xr:uid="{BB6714A8-AD0C-4569-AAC6-3CCAC473E418}"/>
    <cellStyle name="Normal 5 3 4 2" xfId="2452" xr:uid="{14FA4D80-BBCB-490F-A69F-CBFEA24E0F6A}"/>
    <cellStyle name="Normal 5 3 4 2 2" xfId="3910" xr:uid="{939BA756-EE0B-46D4-B8B7-DA7451DBE007}"/>
    <cellStyle name="Normal 5 3 4 3" xfId="3586" xr:uid="{FA510E72-F3FC-49BC-BD47-48C721F2AD65}"/>
    <cellStyle name="Normal 5 3 5" xfId="2376" xr:uid="{9600F424-C7D2-448E-B443-7F436AD9666F}"/>
    <cellStyle name="Normal 5 3 5 2" xfId="3838" xr:uid="{29BFBB48-2258-4617-A96B-50D6C0651730}"/>
    <cellStyle name="Normal 5 3 6" xfId="3514" xr:uid="{6257CB99-0A1E-4EEF-98D3-5528EC6CBAAD}"/>
    <cellStyle name="Normal 5 4" xfId="336" xr:uid="{35807DB0-918D-4E74-A835-8A3511C8CEC0}"/>
    <cellStyle name="Normal 5 4 2" xfId="357" xr:uid="{AE33D416-C483-4632-9AB5-1E9C70146452}"/>
    <cellStyle name="Normal 5 4 2 2" xfId="493" xr:uid="{F9129580-2703-4569-8832-F63F0F053346}"/>
    <cellStyle name="Normal 5 4 2 2 2" xfId="2457" xr:uid="{8F9109BA-3A3C-4160-B891-A0D2B3F316A1}"/>
    <cellStyle name="Normal 5 4 2 2 2 2" xfId="3915" xr:uid="{11F21B26-7EB6-40A2-89BA-B224F03887AE}"/>
    <cellStyle name="Normal 5 4 2 2 3" xfId="3591" xr:uid="{C97D054D-3EF3-4C62-A9DB-E70F2AED1E24}"/>
    <cellStyle name="Normal 5 4 2 3" xfId="2404" xr:uid="{A5782E46-95CE-4DD0-A4DB-E79600F80B79}"/>
    <cellStyle name="Normal 5 4 2 3 2" xfId="3866" xr:uid="{8C2D66D4-77BD-45E7-A1E1-6C5F2FBABCA1}"/>
    <cellStyle name="Normal 5 4 2 4" xfId="3542" xr:uid="{5D92C63A-B73E-4EB6-BE41-2F1A10E343CD}"/>
    <cellStyle name="Normal 5 4 3" xfId="492" xr:uid="{4F11EE93-4C8C-4722-8035-4AA391D8BCD5}"/>
    <cellStyle name="Normal 5 4 3 2" xfId="2456" xr:uid="{22B46F69-B45C-4514-A79A-ED096E69BEF8}"/>
    <cellStyle name="Normal 5 4 3 2 2" xfId="3914" xr:uid="{3AC379B9-8C6C-48B0-84D2-681AAFBD639E}"/>
    <cellStyle name="Normal 5 4 3 3" xfId="3590" xr:uid="{5BEDFFC2-A30C-41DE-9214-F3593BFE7FC9}"/>
    <cellStyle name="Normal 5 4 4" xfId="2383" xr:uid="{DABDFEEE-78BC-46CD-864A-22E6FFD2B914}"/>
    <cellStyle name="Normal 5 4 4 2" xfId="3845" xr:uid="{9F0FAEBE-5752-4140-B1BF-6E094D6005C9}"/>
    <cellStyle name="Normal 5 4 5" xfId="3521" xr:uid="{9F5C48AA-679C-4494-8B75-DDBF69C9CEF4}"/>
    <cellStyle name="Normal 5 5" xfId="350" xr:uid="{6786BC1E-1455-40A5-97D0-3F54E6BA537D}"/>
    <cellStyle name="Normal 5 5 2" xfId="494" xr:uid="{8525BBB9-A6CA-45BB-A7F6-037F1A75AB04}"/>
    <cellStyle name="Normal 5 5 2 2" xfId="2458" xr:uid="{A81FD36E-A34D-4E54-AB9E-486B84AA294C}"/>
    <cellStyle name="Normal 5 5 2 2 2" xfId="3916" xr:uid="{AD26AD5E-210F-4EAD-8D73-5542B7AB239D}"/>
    <cellStyle name="Normal 5 5 2 3" xfId="3592" xr:uid="{8AF7539A-76BC-406D-A427-C4A3F1274FD3}"/>
    <cellStyle name="Normal 5 5 3" xfId="2397" xr:uid="{B6D7FEEC-5122-4C2A-81D6-D39E970F83D8}"/>
    <cellStyle name="Normal 5 5 3 2" xfId="3859" xr:uid="{FCC133BD-6008-45C5-BD7A-392EE7DE7BC9}"/>
    <cellStyle name="Normal 5 5 4" xfId="3535" xr:uid="{4F28103E-D89E-49B3-9894-A585ED244927}"/>
    <cellStyle name="Normal 5 6" xfId="394" xr:uid="{B590EA6B-DD12-45C5-B516-81E383565FBB}"/>
    <cellStyle name="Normal 5 7" xfId="478" xr:uid="{475C9D31-9E94-4DD8-81FD-CC89BFEAFFF6}"/>
    <cellStyle name="Normal 5 7 2" xfId="2442" xr:uid="{F7222854-BDF0-43DF-B447-F1A8DDD0585A}"/>
    <cellStyle name="Normal 5 7 2 2" xfId="3900" xr:uid="{6CB54C2D-39FA-4CB5-AFFD-F6FD6CB2BFBA}"/>
    <cellStyle name="Normal 5 7 3" xfId="3576" xr:uid="{86734139-861A-456D-9AA1-F6DCDB6056E5}"/>
    <cellStyle name="Normal 5 8" xfId="316" xr:uid="{01432787-077E-493D-BA97-A69E1BBB1CC9}"/>
    <cellStyle name="Normal 5 8 2" xfId="2370" xr:uid="{3FD3EF8A-6D81-49F0-A3B2-E1DC60683CB9}"/>
    <cellStyle name="Normal 5 8 2 2" xfId="3832" xr:uid="{6F57A091-E35F-474E-92D6-330DE7B1C2BC}"/>
    <cellStyle name="Normal 5 8 3" xfId="3508" xr:uid="{564C62A0-1AB9-4A29-8DF3-EB06DBC3F5F7}"/>
    <cellStyle name="Normal 6" xfId="195" xr:uid="{74C16697-8220-47DA-9188-58B4A98FEC3C}"/>
    <cellStyle name="Normal 6 10" xfId="461" xr:uid="{584B8D64-4634-4F93-B88D-D474F066575D}"/>
    <cellStyle name="Normal 6 10 2" xfId="496" xr:uid="{AC0D34DF-E0C4-41C5-AB15-1300988BE349}"/>
    <cellStyle name="Normal 6 10 2 2" xfId="2460" xr:uid="{F9085180-2F00-4A5C-B1C7-59820D75FD5B}"/>
    <cellStyle name="Normal 6 10 2 2 2" xfId="3918" xr:uid="{7B9CF23D-8603-4936-A6CD-32D28D9882B3}"/>
    <cellStyle name="Normal 6 10 2 3" xfId="3594" xr:uid="{5FF21924-CEF0-438E-8B86-734D284C901B}"/>
    <cellStyle name="Normal 6 10 3" xfId="2435" xr:uid="{E7FD141C-73A0-4966-9082-2CA281E63130}"/>
    <cellStyle name="Normal 6 10 3 2" xfId="3895" xr:uid="{09F47CEA-3FBF-46B7-8C3C-6B5DC03FBE7E}"/>
    <cellStyle name="Normal 6 10 4" xfId="3571" xr:uid="{4CE3778D-AC19-403A-B474-E98F3804EC6A}"/>
    <cellStyle name="Normal 6 11" xfId="495" xr:uid="{3A2A6A38-1AA3-48E5-ACF0-CF0AD363C96F}"/>
    <cellStyle name="Normal 6 11 2" xfId="2459" xr:uid="{0764EF6D-635A-46EF-8E98-2ED4D4A33BCD}"/>
    <cellStyle name="Normal 6 11 2 2" xfId="3917" xr:uid="{694F96A7-7C93-4043-9C04-ADD22BDFDEDB}"/>
    <cellStyle name="Normal 6 11 3" xfId="3593" xr:uid="{8F8148DD-6AC6-4F31-AD59-3195EA0D0AE5}"/>
    <cellStyle name="Normal 6 12" xfId="2366" xr:uid="{EBEFF05F-094F-4AC0-B26C-6232D9D2FAC1}"/>
    <cellStyle name="Normal 6 12 2" xfId="3831" xr:uid="{7D0BDD52-E02C-497C-8CC0-C249442ED688}"/>
    <cellStyle name="Normal 6 13" xfId="3507" xr:uid="{BEA85AF1-4961-45C2-812F-C9663DAEE644}"/>
    <cellStyle name="Normal 6 2" xfId="326" xr:uid="{291B51E6-BA2A-42E7-A45F-939EAD3B1EC9}"/>
    <cellStyle name="Normal 6 2 2" xfId="333" xr:uid="{D3B997F1-6D2E-4336-8C6F-4405E3C4151C}"/>
    <cellStyle name="Normal 6 2 2 2" xfId="342" xr:uid="{6BCBD2D2-3B28-491E-B36E-59EDF70FEFD7}"/>
    <cellStyle name="Normal 6 2 2 2 2" xfId="361" xr:uid="{155B96CC-9E12-4CD1-9FF3-43ABD15C5B4A}"/>
    <cellStyle name="Normal 6 2 2 2 2 2" xfId="500" xr:uid="{AC5BFC6E-3B65-4D24-BFCE-996F3739CD24}"/>
    <cellStyle name="Normal 6 2 2 2 2 2 2" xfId="2464" xr:uid="{2CC12F1A-2B89-4EAF-B7AC-1A92D185100A}"/>
    <cellStyle name="Normal 6 2 2 2 2 2 2 2" xfId="3922" xr:uid="{07869D22-3F31-485B-A5DC-947707AA6A40}"/>
    <cellStyle name="Normal 6 2 2 2 2 2 3" xfId="3598" xr:uid="{7CB71FD9-D0C6-412A-AA38-E616CD3D811C}"/>
    <cellStyle name="Normal 6 2 2 2 2 3" xfId="2408" xr:uid="{74BD9786-392E-4444-BFCE-34A9E3DFD8CF}"/>
    <cellStyle name="Normal 6 2 2 2 2 3 2" xfId="3870" xr:uid="{4D931EE4-4CCE-4197-BEBC-015B4F88EEF4}"/>
    <cellStyle name="Normal 6 2 2 2 2 4" xfId="3546" xr:uid="{81C4F50D-2C0E-4396-9457-871E5445102E}"/>
    <cellStyle name="Normal 6 2 2 2 3" xfId="499" xr:uid="{40C8B826-AC28-4D97-AB30-609250CFAB62}"/>
    <cellStyle name="Normal 6 2 2 2 3 2" xfId="2463" xr:uid="{0F6DFA82-1BAB-4FA1-83FB-9CF7191ACD01}"/>
    <cellStyle name="Normal 6 2 2 2 3 2 2" xfId="3921" xr:uid="{35442162-1230-4E26-B3F9-FE5186336D95}"/>
    <cellStyle name="Normal 6 2 2 2 3 3" xfId="3597" xr:uid="{C96EB1A0-1E61-47AB-8230-A050F699C0C1}"/>
    <cellStyle name="Normal 6 2 2 2 4" xfId="2389" xr:uid="{89D67BC5-BEA9-475D-90BC-8AA6010D4AD5}"/>
    <cellStyle name="Normal 6 2 2 2 4 2" xfId="3851" xr:uid="{B7C2D28C-5525-42F0-B243-4DECC2655B10}"/>
    <cellStyle name="Normal 6 2 2 2 5" xfId="3527" xr:uid="{F9AB4D41-73D2-4CCE-A0E8-5AE1079AC966}"/>
    <cellStyle name="Normal 6 2 2 3" xfId="360" xr:uid="{A06C7EB0-F4FB-4C68-B782-0F983503FAA0}"/>
    <cellStyle name="Normal 6 2 2 3 2" xfId="501" xr:uid="{96CF31BA-9C02-4CCD-9952-D06EB8422824}"/>
    <cellStyle name="Normal 6 2 2 3 2 2" xfId="2465" xr:uid="{745A67B5-1D5B-4C93-8C8F-C49C6A34FB2B}"/>
    <cellStyle name="Normal 6 2 2 3 2 2 2" xfId="3923" xr:uid="{6A23850C-01AD-46DA-98D2-4654E3A11CE4}"/>
    <cellStyle name="Normal 6 2 2 3 2 3" xfId="3599" xr:uid="{2817F6CA-9B60-4AF5-B324-E5906C98D8E9}"/>
    <cellStyle name="Normal 6 2 2 3 3" xfId="2407" xr:uid="{F97C380C-3BA5-4B6B-B600-32E4B00D2B83}"/>
    <cellStyle name="Normal 6 2 2 3 3 2" xfId="3869" xr:uid="{8C1F52C8-69F8-4509-8D8C-71B51F5F75DB}"/>
    <cellStyle name="Normal 6 2 2 3 4" xfId="3545" xr:uid="{50DEF030-D156-42B3-B94F-FDBDFDE45AB0}"/>
    <cellStyle name="Normal 6 2 2 4" xfId="498" xr:uid="{96503A98-FA06-4309-87FF-1CCC8ABB5B89}"/>
    <cellStyle name="Normal 6 2 2 4 2" xfId="2462" xr:uid="{D88B7032-65A4-4A5E-AF87-12687CBAA14F}"/>
    <cellStyle name="Normal 6 2 2 4 2 2" xfId="3920" xr:uid="{6DC08CE5-8EA2-4F66-9B79-312DAEAB45DC}"/>
    <cellStyle name="Normal 6 2 2 4 3" xfId="3596" xr:uid="{E2742405-36FF-4351-9266-5580E921F9E6}"/>
    <cellStyle name="Normal 6 2 2 5" xfId="2380" xr:uid="{CEB843AA-33DE-4BDA-9831-8EA84E9A4122}"/>
    <cellStyle name="Normal 6 2 2 5 2" xfId="3842" xr:uid="{4FD635E9-F889-4443-AFB5-38B5BB48536D}"/>
    <cellStyle name="Normal 6 2 2 6" xfId="3518" xr:uid="{2863D6A9-080B-4A54-A507-8CD1248CF833}"/>
    <cellStyle name="Normal 6 2 3" xfId="341" xr:uid="{ED249622-2912-4E20-86A8-537DBCC1DDF3}"/>
    <cellStyle name="Normal 6 2 3 2" xfId="362" xr:uid="{B6ADEDF3-0A9B-44AC-978C-BE12F48B59A6}"/>
    <cellStyle name="Normal 6 2 3 2 2" xfId="503" xr:uid="{101AF594-B68A-4D24-985E-6608B8A0841B}"/>
    <cellStyle name="Normal 6 2 3 2 2 2" xfId="2467" xr:uid="{69BE6A58-020E-40E6-93D4-C9BC7817B08F}"/>
    <cellStyle name="Normal 6 2 3 2 2 2 2" xfId="3925" xr:uid="{9A3CE5BD-04A5-4BEF-A057-4003BF7E8722}"/>
    <cellStyle name="Normal 6 2 3 2 2 3" xfId="3601" xr:uid="{AF776D3E-47CF-4617-81BF-7A6001E19F8E}"/>
    <cellStyle name="Normal 6 2 3 2 3" xfId="2409" xr:uid="{193D404D-5FE2-4DBF-8E4E-6E79F0AC516F}"/>
    <cellStyle name="Normal 6 2 3 2 3 2" xfId="3871" xr:uid="{735A7C01-D3F9-4F54-8DFB-634CD8B61601}"/>
    <cellStyle name="Normal 6 2 3 2 4" xfId="3547" xr:uid="{8927E2C4-6AE2-47B9-9FFE-917E0E06C9AA}"/>
    <cellStyle name="Normal 6 2 3 3" xfId="502" xr:uid="{18DED862-82D7-4107-A927-3AA28763B665}"/>
    <cellStyle name="Normal 6 2 3 3 2" xfId="2466" xr:uid="{32213AAB-8835-4536-B20E-36EE33CA9F0B}"/>
    <cellStyle name="Normal 6 2 3 3 2 2" xfId="3924" xr:uid="{F216538D-FFEB-478D-8CA8-9E4C7CD94588}"/>
    <cellStyle name="Normal 6 2 3 3 3" xfId="3600" xr:uid="{F1B5BED4-7A36-4BE0-A269-9636E3E840B3}"/>
    <cellStyle name="Normal 6 2 3 4" xfId="2388" xr:uid="{1F625991-51B3-4DD9-B00D-57526DB3FD7B}"/>
    <cellStyle name="Normal 6 2 3 4 2" xfId="3850" xr:uid="{FCDC5EBD-44E0-43C1-B618-B8935D37B4A3}"/>
    <cellStyle name="Normal 6 2 3 5" xfId="3526" xr:uid="{5274FB89-031F-4B9A-A1B2-9FDF6653CA0E}"/>
    <cellStyle name="Normal 6 2 4" xfId="359" xr:uid="{B12A5A68-4547-4DE8-BC23-2C9B8588B93E}"/>
    <cellStyle name="Normal 6 2 4 2" xfId="504" xr:uid="{9DE5B1A4-F004-431C-9E48-BB76AB2A7780}"/>
    <cellStyle name="Normal 6 2 4 2 2" xfId="2468" xr:uid="{20D2A1B0-87C4-44E4-B67A-86F7FBD6F3AF}"/>
    <cellStyle name="Normal 6 2 4 2 2 2" xfId="3926" xr:uid="{2E909397-2A5B-493E-A64A-81F532CBDBE4}"/>
    <cellStyle name="Normal 6 2 4 2 3" xfId="3602" xr:uid="{6D0EC8F0-2D90-4C6E-992B-27606E0B1B5F}"/>
    <cellStyle name="Normal 6 2 4 3" xfId="2406" xr:uid="{FBDC6F04-8149-4A8C-B152-55E3BCB0D915}"/>
    <cellStyle name="Normal 6 2 4 3 2" xfId="3868" xr:uid="{67797C31-AC9F-4B33-91C6-1729320CB958}"/>
    <cellStyle name="Normal 6 2 4 4" xfId="3544" xr:uid="{965450C4-7774-4206-A81F-B68644B08DBC}"/>
    <cellStyle name="Normal 6 2 5" xfId="462" xr:uid="{832E20EF-75D1-4E76-AE9A-8C5615B00C8C}"/>
    <cellStyle name="Normal 6 2 5 2" xfId="505" xr:uid="{2578C940-9BBF-4070-AB23-EC0E9D597F56}"/>
    <cellStyle name="Normal 6 2 5 2 2" xfId="2469" xr:uid="{47B2D855-ACF3-4EA3-AB33-4716D37B5188}"/>
    <cellStyle name="Normal 6 2 5 2 2 2" xfId="3927" xr:uid="{5FBDF272-8B7C-4C55-AAFC-3BF39A7DD5E6}"/>
    <cellStyle name="Normal 6 2 5 2 3" xfId="3603" xr:uid="{CBF6C604-566A-4647-A25D-7AA346D19427}"/>
    <cellStyle name="Normal 6 2 5 3" xfId="2436" xr:uid="{0122676D-F525-46F6-9F44-6A6CF7D0E0F8}"/>
    <cellStyle name="Normal 6 2 5 3 2" xfId="3896" xr:uid="{1269957D-0EE5-4BD8-9B22-53E98561189F}"/>
    <cellStyle name="Normal 6 2 5 4" xfId="3572" xr:uid="{205DEDA4-08A5-4C0D-B36A-C2CD99C6E33B}"/>
    <cellStyle name="Normal 6 2 6" xfId="497" xr:uid="{07CB5249-6332-4965-98A7-F50F15256EE3}"/>
    <cellStyle name="Normal 6 2 6 2" xfId="2461" xr:uid="{4CC7D52B-EA33-43ED-8545-E51F1940C147}"/>
    <cellStyle name="Normal 6 2 6 2 2" xfId="3919" xr:uid="{ED9D187C-9E7E-4DCA-996F-D5F5862DAFE2}"/>
    <cellStyle name="Normal 6 2 6 3" xfId="3595" xr:uid="{3B198716-80AD-4919-A73C-44D3E366551B}"/>
    <cellStyle name="Normal 6 2 7" xfId="2373" xr:uid="{6E0F78EE-D0CD-431A-96E0-2929ADBAF8B2}"/>
    <cellStyle name="Normal 6 2 7 2" xfId="3835" xr:uid="{78A841BE-06ED-4297-B2F5-81F10231296A}"/>
    <cellStyle name="Normal 6 2 8" xfId="3511" xr:uid="{4F9072C5-A321-41E5-B87E-08F6CD9B3EAE}"/>
    <cellStyle name="Normal 6 3" xfId="328" xr:uid="{0DD44977-F689-408C-9DB9-EFE452A9F9E6}"/>
    <cellStyle name="Normal 6 3 2" xfId="335" xr:uid="{5297EB9E-4279-4C1D-8A45-8602276FA0D5}"/>
    <cellStyle name="Normal 6 3 2 2" xfId="344" xr:uid="{D373BAC7-8EEB-4E85-AFE9-0CA033BE987E}"/>
    <cellStyle name="Normal 6 3 2 2 2" xfId="365" xr:uid="{26628B60-3E37-4B7F-954F-8DF170B6A5FB}"/>
    <cellStyle name="Normal 6 3 2 2 2 2" xfId="509" xr:uid="{FDE98C7B-4246-46C2-AA07-8C9A4E3A1B50}"/>
    <cellStyle name="Normal 6 3 2 2 2 2 2" xfId="2473" xr:uid="{B8877FCE-8F72-4FFD-A40D-BE64B323608E}"/>
    <cellStyle name="Normal 6 3 2 2 2 2 2 2" xfId="3931" xr:uid="{76D6D28B-FB5C-4BDB-ABEB-572C7F2B8A73}"/>
    <cellStyle name="Normal 6 3 2 2 2 2 3" xfId="3607" xr:uid="{6E15A336-F61D-4394-AA06-90896E24D2BC}"/>
    <cellStyle name="Normal 6 3 2 2 2 3" xfId="2412" xr:uid="{94183E26-5AC9-4FB7-9E2C-6D0618E5988D}"/>
    <cellStyle name="Normal 6 3 2 2 2 3 2" xfId="3874" xr:uid="{D212F3D6-45E7-459F-8159-A4F9F8A44D7E}"/>
    <cellStyle name="Normal 6 3 2 2 2 4" xfId="3550" xr:uid="{70FF4720-AEA6-4284-8606-B303E4C0273A}"/>
    <cellStyle name="Normal 6 3 2 2 3" xfId="508" xr:uid="{8A823C7D-7991-4ECD-9D0A-C95B331DF16C}"/>
    <cellStyle name="Normal 6 3 2 2 3 2" xfId="2472" xr:uid="{DFCAD376-28A2-411B-9975-09F4A4E95AB2}"/>
    <cellStyle name="Normal 6 3 2 2 3 2 2" xfId="3930" xr:uid="{C69CC199-E227-42F7-A20F-A6BF0FC023A8}"/>
    <cellStyle name="Normal 6 3 2 2 3 3" xfId="3606" xr:uid="{37064639-3DE1-4CB4-BBB2-B4CAEB87A0F3}"/>
    <cellStyle name="Normal 6 3 2 2 4" xfId="2391" xr:uid="{1E9F228C-870D-45D1-95DC-CC7E3796AEA0}"/>
    <cellStyle name="Normal 6 3 2 2 4 2" xfId="3853" xr:uid="{6331103E-FBCB-4D45-BF71-BDBA868087CF}"/>
    <cellStyle name="Normal 6 3 2 2 5" xfId="3529" xr:uid="{F9F6DE71-A413-43D1-8B0B-77FE7B4DD7DE}"/>
    <cellStyle name="Normal 6 3 2 3" xfId="364" xr:uid="{3C3350DF-CFEB-43B3-B2BE-92D38DFB8A8C}"/>
    <cellStyle name="Normal 6 3 2 3 2" xfId="510" xr:uid="{420A7F7E-505B-4AA7-924A-328CA7D78224}"/>
    <cellStyle name="Normal 6 3 2 3 2 2" xfId="2474" xr:uid="{85F8432D-C622-438D-B3D5-A9D1727AB8B0}"/>
    <cellStyle name="Normal 6 3 2 3 2 2 2" xfId="3932" xr:uid="{C27248C7-4472-4A83-9EB6-FB245F3DE853}"/>
    <cellStyle name="Normal 6 3 2 3 2 3" xfId="3608" xr:uid="{104CC2D1-F541-43DC-88B5-03CD35A22D29}"/>
    <cellStyle name="Normal 6 3 2 3 3" xfId="2411" xr:uid="{EC0BEE4E-B579-475B-BF4D-16979388E765}"/>
    <cellStyle name="Normal 6 3 2 3 3 2" xfId="3873" xr:uid="{72D6F949-12AE-49C8-9A57-7312E5E8A1B0}"/>
    <cellStyle name="Normal 6 3 2 3 4" xfId="3549" xr:uid="{F5DA68BB-D92C-48E4-8FBA-DB08143976B7}"/>
    <cellStyle name="Normal 6 3 2 4" xfId="507" xr:uid="{84446E88-1427-4D8E-A75F-7834A03FCCF2}"/>
    <cellStyle name="Normal 6 3 2 4 2" xfId="2471" xr:uid="{65ACB2C5-C577-4480-A4A2-585269914BD9}"/>
    <cellStyle name="Normal 6 3 2 4 2 2" xfId="3929" xr:uid="{3F99D8B7-9BF6-4F7A-BB8B-24935949678B}"/>
    <cellStyle name="Normal 6 3 2 4 3" xfId="3605" xr:uid="{FE6C4CCF-814C-415A-9CB0-1EBF82F6128A}"/>
    <cellStyle name="Normal 6 3 2 5" xfId="2382" xr:uid="{EB414B00-103C-42BC-B36A-1A8CBFB0AFF1}"/>
    <cellStyle name="Normal 6 3 2 5 2" xfId="3844" xr:uid="{587508B3-7983-4920-A954-BF319301A0EF}"/>
    <cellStyle name="Normal 6 3 2 6" xfId="3520" xr:uid="{F8CD7C39-976A-450E-BB0E-EB61BA3275AE}"/>
    <cellStyle name="Normal 6 3 3" xfId="343" xr:uid="{03952B5B-7EAC-4EB5-9DE1-A5C61EB1790D}"/>
    <cellStyle name="Normal 6 3 3 2" xfId="366" xr:uid="{FAA1A59C-0E95-487F-A819-46B70B45A140}"/>
    <cellStyle name="Normal 6 3 3 2 2" xfId="512" xr:uid="{46712059-DCE4-45BE-9CCA-1B9689EC98B5}"/>
    <cellStyle name="Normal 6 3 3 2 2 2" xfId="2476" xr:uid="{38F5BE6E-DA03-440B-9990-C0FD0AE6DB14}"/>
    <cellStyle name="Normal 6 3 3 2 2 2 2" xfId="3934" xr:uid="{9A670664-3342-4ED3-A94C-C50B9CA33FFE}"/>
    <cellStyle name="Normal 6 3 3 2 2 3" xfId="3610" xr:uid="{0C855BDC-4EB1-4F5F-A4E4-173D8E45811E}"/>
    <cellStyle name="Normal 6 3 3 2 3" xfId="2413" xr:uid="{1FCD6D12-2B6F-4137-AF2F-29BEC1252D06}"/>
    <cellStyle name="Normal 6 3 3 2 3 2" xfId="3875" xr:uid="{B2276D9C-619B-418C-A17E-9B207F463EAD}"/>
    <cellStyle name="Normal 6 3 3 2 4" xfId="3551" xr:uid="{6D7B50D1-C24B-4197-9D12-DFF302348E91}"/>
    <cellStyle name="Normal 6 3 3 3" xfId="511" xr:uid="{EA019976-4D61-4887-BD4C-AE32961B1BD9}"/>
    <cellStyle name="Normal 6 3 3 3 2" xfId="2475" xr:uid="{893441EB-22FC-4BEC-A0E2-456E45BDEA4F}"/>
    <cellStyle name="Normal 6 3 3 3 2 2" xfId="3933" xr:uid="{8DF365B5-3B5A-4A43-8725-8ED983588361}"/>
    <cellStyle name="Normal 6 3 3 3 3" xfId="3609" xr:uid="{3848B8F6-4F36-4FAC-AB69-889EC321DD29}"/>
    <cellStyle name="Normal 6 3 3 4" xfId="2390" xr:uid="{114C17B1-4C4E-4EB2-BB8C-BC13415F7434}"/>
    <cellStyle name="Normal 6 3 3 4 2" xfId="3852" xr:uid="{5C40BE80-A1F5-4963-A8A4-553127A81667}"/>
    <cellStyle name="Normal 6 3 3 5" xfId="3528" xr:uid="{DF51637C-CA4A-45E3-BCE6-AF4B8CC1E8CA}"/>
    <cellStyle name="Normal 6 3 4" xfId="363" xr:uid="{462DC147-F652-4769-AB6D-6317046FF139}"/>
    <cellStyle name="Normal 6 3 4 2" xfId="513" xr:uid="{2FE0EEE6-A4A3-4483-BD07-DF19DD09F1EA}"/>
    <cellStyle name="Normal 6 3 4 2 2" xfId="2477" xr:uid="{679398A9-B6C8-4C3E-B839-5A62927BB31B}"/>
    <cellStyle name="Normal 6 3 4 2 2 2" xfId="3935" xr:uid="{45CF0A34-03E2-4FBC-A787-2E6E5D7DD4B3}"/>
    <cellStyle name="Normal 6 3 4 2 3" xfId="3611" xr:uid="{1F148356-FAB2-4EAC-83FF-9A9C90EFF01B}"/>
    <cellStyle name="Normal 6 3 4 3" xfId="2410" xr:uid="{53BDAFF7-35C6-4B02-9FE2-E6C7FB89B966}"/>
    <cellStyle name="Normal 6 3 4 3 2" xfId="3872" xr:uid="{8A2DC638-46E9-4AFE-ABE2-51725C34CA86}"/>
    <cellStyle name="Normal 6 3 4 4" xfId="3548" xr:uid="{46AE47D1-AD59-48A7-A7D8-1BD7F1959488}"/>
    <cellStyle name="Normal 6 3 5" xfId="506" xr:uid="{AA3C4D4C-E5C6-4D80-A25E-FC112FF274F0}"/>
    <cellStyle name="Normal 6 3 5 2" xfId="2470" xr:uid="{49729B85-FAFC-4467-90FF-EABD1538EB01}"/>
    <cellStyle name="Normal 6 3 5 2 2" xfId="3928" xr:uid="{58DF95B4-3646-4F9E-9E47-25FB4B0C48C0}"/>
    <cellStyle name="Normal 6 3 5 3" xfId="3604" xr:uid="{FC9FE277-B10B-4E90-A92A-24305E243402}"/>
    <cellStyle name="Normal 6 3 6" xfId="2375" xr:uid="{A7294F53-EA7B-44E7-A974-2C1F1EDBBEAC}"/>
    <cellStyle name="Normal 6 3 6 2" xfId="3837" xr:uid="{A5793BF2-110F-4340-BDE5-AB888104503E}"/>
    <cellStyle name="Normal 6 3 7" xfId="3513" xr:uid="{35B8752C-27C1-4B4B-84AF-5F49E5267AF7}"/>
    <cellStyle name="Normal 6 4" xfId="330" xr:uid="{AF816B91-FF92-47B6-9821-E763D6EE03B6}"/>
    <cellStyle name="Normal 6 4 2" xfId="345" xr:uid="{E4A3FABF-C0F2-4617-8A2D-A0A7A3AA8577}"/>
    <cellStyle name="Normal 6 4 2 2" xfId="368" xr:uid="{DA8C3572-7FFE-4FFC-B478-0A608B2EA36A}"/>
    <cellStyle name="Normal 6 4 2 2 2" xfId="516" xr:uid="{DDAA469E-4F7F-4B1B-A3D0-1E40C1A03F5C}"/>
    <cellStyle name="Normal 6 4 2 2 2 2" xfId="2480" xr:uid="{EDF3B85E-E8EE-41E5-8574-DE0EC0C0A04A}"/>
    <cellStyle name="Normal 6 4 2 2 2 2 2" xfId="3938" xr:uid="{028E9798-88B6-4433-BF87-F05030410F04}"/>
    <cellStyle name="Normal 6 4 2 2 2 3" xfId="3614" xr:uid="{5079A268-404C-4F0E-82EE-355B85E1A153}"/>
    <cellStyle name="Normal 6 4 2 2 3" xfId="2415" xr:uid="{EFE7F354-E635-4A82-89F6-52DDC092FAF7}"/>
    <cellStyle name="Normal 6 4 2 2 3 2" xfId="3877" xr:uid="{9D835F01-ABD0-4F11-BB10-FE5CFF0B698C}"/>
    <cellStyle name="Normal 6 4 2 2 4" xfId="3553" xr:uid="{53FEEF31-826A-435E-BB74-069B4F8F7C0B}"/>
    <cellStyle name="Normal 6 4 2 3" xfId="515" xr:uid="{0A0EB32C-9796-4F37-A16A-37FC5144D4AB}"/>
    <cellStyle name="Normal 6 4 2 3 2" xfId="2479" xr:uid="{DFA1A477-02FE-4B37-A437-4CCF58EFDB7D}"/>
    <cellStyle name="Normal 6 4 2 3 2 2" xfId="3937" xr:uid="{B40D2BC2-D6B5-4209-B69A-7E2119F02714}"/>
    <cellStyle name="Normal 6 4 2 3 3" xfId="3613" xr:uid="{CAF65D62-3028-429A-AE1C-EF101A5AC07C}"/>
    <cellStyle name="Normal 6 4 2 4" xfId="2392" xr:uid="{BBFB6231-E2EE-46F2-9BCB-A1EE639F7CE5}"/>
    <cellStyle name="Normal 6 4 2 4 2" xfId="3854" xr:uid="{6AAB25E7-79D7-4928-916B-EB5480839D0F}"/>
    <cellStyle name="Normal 6 4 2 5" xfId="3530" xr:uid="{A83AB1D2-ABE7-46B6-83D0-59AF48CFEDD4}"/>
    <cellStyle name="Normal 6 4 3" xfId="367" xr:uid="{9C02624F-CE3F-4F38-A35D-033FB56C4037}"/>
    <cellStyle name="Normal 6 4 3 2" xfId="517" xr:uid="{0E38B21D-6DF5-4338-B06D-5655A497F7E6}"/>
    <cellStyle name="Normal 6 4 3 2 2" xfId="2481" xr:uid="{254086A7-12C5-45BD-B537-6FBEB41C16B0}"/>
    <cellStyle name="Normal 6 4 3 2 2 2" xfId="3939" xr:uid="{5F5F47DC-0033-4CBB-AFFF-8260319B3C78}"/>
    <cellStyle name="Normal 6 4 3 2 3" xfId="3615" xr:uid="{50FF1D61-33C3-42CE-B27E-63587F659D31}"/>
    <cellStyle name="Normal 6 4 3 3" xfId="2414" xr:uid="{66E627F4-69FF-45FA-9210-AE1A3406D65B}"/>
    <cellStyle name="Normal 6 4 3 3 2" xfId="3876" xr:uid="{46D75D02-58F9-49D4-B6A6-C86E3C7F566E}"/>
    <cellStyle name="Normal 6 4 3 4" xfId="3552" xr:uid="{906B291B-F646-4FB8-8690-6B5FD674730F}"/>
    <cellStyle name="Normal 6 4 4" xfId="514" xr:uid="{9BF7FFF0-3EB4-4091-9E00-CA9FA1E549FB}"/>
    <cellStyle name="Normal 6 4 4 2" xfId="2478" xr:uid="{389581C7-B203-4F11-8F97-733B5136E8AB}"/>
    <cellStyle name="Normal 6 4 4 2 2" xfId="3936" xr:uid="{6B8B27D7-30B6-4603-99D9-CEFC5E6548A6}"/>
    <cellStyle name="Normal 6 4 4 3" xfId="3612" xr:uid="{EE4FDB58-546E-4DAF-91E5-0FC5C9129190}"/>
    <cellStyle name="Normal 6 4 5" xfId="2377" xr:uid="{5D3C9594-F600-401A-A009-AB874F29DC6F}"/>
    <cellStyle name="Normal 6 4 5 2" xfId="3839" xr:uid="{34A5684B-DD38-4C6E-815D-AB99E1F537CB}"/>
    <cellStyle name="Normal 6 4 6" xfId="3515" xr:uid="{7EBCED4D-F9C0-4F7A-9294-950CBBEA2D96}"/>
    <cellStyle name="Normal 6 5" xfId="340" xr:uid="{39BCA476-EAA3-40D7-B399-B12CA4709684}"/>
    <cellStyle name="Normal 6 5 2" xfId="369" xr:uid="{77AD6912-197E-4323-8B85-006BDB0F2A69}"/>
    <cellStyle name="Normal 6 5 2 2" xfId="519" xr:uid="{B4FC728E-A6A6-4544-9FE9-05E170F75800}"/>
    <cellStyle name="Normal 6 5 2 2 2" xfId="2483" xr:uid="{F7D95AEB-9EEB-4AA2-9513-DB97B464B785}"/>
    <cellStyle name="Normal 6 5 2 2 2 2" xfId="3941" xr:uid="{49F8ECEE-755B-4DFA-8CA0-D8BBAC37ABDB}"/>
    <cellStyle name="Normal 6 5 2 2 3" xfId="3617" xr:uid="{62194809-BEB5-4240-A336-EDCE8587F38E}"/>
    <cellStyle name="Normal 6 5 2 3" xfId="2416" xr:uid="{325D3F3C-8C58-4545-A9A2-93F5AC956EC3}"/>
    <cellStyle name="Normal 6 5 2 3 2" xfId="3878" xr:uid="{B6CB15A1-A656-4A91-9067-9C78977B00F3}"/>
    <cellStyle name="Normal 6 5 2 4" xfId="3554" xr:uid="{B8F5CD8F-6897-457E-A97C-649EE59082F4}"/>
    <cellStyle name="Normal 6 5 3" xfId="518" xr:uid="{E83F8610-E98C-438E-94F1-268563430D1C}"/>
    <cellStyle name="Normal 6 5 3 2" xfId="2482" xr:uid="{119A8D2C-6811-414C-A4FC-B8FFB23DCCAD}"/>
    <cellStyle name="Normal 6 5 3 2 2" xfId="3940" xr:uid="{6F20425F-D07C-42B7-A894-C9BAE685651F}"/>
    <cellStyle name="Normal 6 5 3 3" xfId="3616" xr:uid="{C920845C-FF9E-41F5-8B34-90179513DF98}"/>
    <cellStyle name="Normal 6 5 4" xfId="2387" xr:uid="{66AF7868-7E86-49C7-BBF5-02979697E47B}"/>
    <cellStyle name="Normal 6 5 4 2" xfId="3849" xr:uid="{0D621F55-63AC-40E0-AA34-9018B44903C4}"/>
    <cellStyle name="Normal 6 5 5" xfId="3525" xr:uid="{661F015B-990E-4F8D-A7C7-185D8CA73C2D}"/>
    <cellStyle name="Normal 6 6" xfId="358" xr:uid="{F47BB582-81A8-41F2-85E0-644AF670AC7E}"/>
    <cellStyle name="Normal 6 6 2" xfId="520" xr:uid="{AAE49162-A0EB-4613-82A5-80E2E7244EF6}"/>
    <cellStyle name="Normal 6 6 2 2" xfId="2484" xr:uid="{ADF02DCC-D493-4648-AC17-8052CF77E14B}"/>
    <cellStyle name="Normal 6 6 2 2 2" xfId="3942" xr:uid="{A4080C09-3594-4CCC-B84E-D22C2E9165EC}"/>
    <cellStyle name="Normal 6 6 2 3" xfId="3618" xr:uid="{597C0135-1524-40C0-A3EE-F83F12BD5DF2}"/>
    <cellStyle name="Normal 6 6 3" xfId="2405" xr:uid="{838D3ACF-1315-4E94-9B4E-4B25BB91EF1A}"/>
    <cellStyle name="Normal 6 6 3 2" xfId="3867" xr:uid="{3E1CE334-A78A-4E65-8D15-2F6BCE986CA8}"/>
    <cellStyle name="Normal 6 6 4" xfId="3543" xr:uid="{1D32A6EB-709A-4CFE-9449-E5C5878AF8A1}"/>
    <cellStyle name="Normal 6 7" xfId="395" xr:uid="{9FF7AF40-6BC8-4651-98F8-A13E09D789E4}"/>
    <cellStyle name="Normal 6 7 2" xfId="521" xr:uid="{077E1489-F306-40F6-B566-E6A4900335E8}"/>
    <cellStyle name="Normal 6 7 2 2" xfId="2485" xr:uid="{3BEBCE5B-4320-407F-8715-C891D0D50F9B}"/>
    <cellStyle name="Normal 6 7 2 2 2" xfId="3943" xr:uid="{76EAA56C-DB1C-4354-B02F-11F0BB4E06F1}"/>
    <cellStyle name="Normal 6 7 2 3" xfId="3619" xr:uid="{8BB29F31-9159-4F50-A8C7-B2EBDD8BE174}"/>
    <cellStyle name="Normal 6 7 3" xfId="2426" xr:uid="{2FF97F68-EA56-49DB-BC04-731E942DA78E}"/>
    <cellStyle name="Normal 6 7 3 2" xfId="3888" xr:uid="{F4635114-64BD-4610-A194-4CF37534079B}"/>
    <cellStyle name="Normal 6 7 4" xfId="3564" xr:uid="{5BC0A9A4-7182-48DF-BB14-6E31D6DAC726}"/>
    <cellStyle name="Normal 6 8" xfId="431" xr:uid="{5DB46C59-3781-4539-AA80-7789BC7A722D}"/>
    <cellStyle name="Normal 6 8 2" xfId="522" xr:uid="{1FC88BCE-ACA6-461E-B9A4-593226CDEAB1}"/>
    <cellStyle name="Normal 6 8 2 2" xfId="2486" xr:uid="{E2CFD0EE-044C-43F6-80C0-C89EE575019B}"/>
    <cellStyle name="Normal 6 8 2 2 2" xfId="3944" xr:uid="{7EEB4B36-60F9-4607-874C-5BCF20A64023}"/>
    <cellStyle name="Normal 6 8 2 3" xfId="3620" xr:uid="{B49F4365-AF07-48EC-8584-B5D8AF402823}"/>
    <cellStyle name="Normal 6 8 3" xfId="2428" xr:uid="{29D2EC6D-8697-4715-94C5-158299B74633}"/>
    <cellStyle name="Normal 6 8 3 2" xfId="3890" xr:uid="{60E7A69B-3C55-4530-A6B4-86EED3C4F841}"/>
    <cellStyle name="Normal 6 8 4" xfId="3566" xr:uid="{44E4667F-8EAD-4522-BB2E-6524FB093E04}"/>
    <cellStyle name="Normal 6 9" xfId="434" xr:uid="{F173A7BC-B3B4-4993-83C3-574E15738251}"/>
    <cellStyle name="Normal 6 9 2" xfId="523" xr:uid="{75A2EE0A-9BEB-465C-894B-EFB32F5EA7F6}"/>
    <cellStyle name="Normal 6 9 2 2" xfId="2487" xr:uid="{F0E40BCD-FE3F-4746-A7AB-87AEF1E95D77}"/>
    <cellStyle name="Normal 6 9 2 2 2" xfId="3945" xr:uid="{D3B6DF60-ED39-415D-9165-5584723C47DD}"/>
    <cellStyle name="Normal 6 9 2 3" xfId="3621" xr:uid="{E4CDFCC1-74AA-4269-A318-02ECDC1D99E1}"/>
    <cellStyle name="Normal 6 9 3" xfId="2430" xr:uid="{AF074510-D5C2-4BDA-9540-08950987FE30}"/>
    <cellStyle name="Normal 6 9 3 2" xfId="3892" xr:uid="{D075F63F-0CDF-4B7A-AC40-0FE37CB5561E}"/>
    <cellStyle name="Normal 6 9 4" xfId="3568" xr:uid="{121A0EC2-EBFE-4245-BE20-D4B9CE734B65}"/>
    <cellStyle name="Normal 7" xfId="56" xr:uid="{C70DF671-5550-469A-900F-EC2AC48CC131}"/>
    <cellStyle name="Normal 7 2" xfId="327" xr:uid="{67CC3256-6704-4262-8111-AD942BB34D8D}"/>
    <cellStyle name="Normal 7 2 2" xfId="334" xr:uid="{DAE7C092-52EB-435E-A3B8-7F60CD2CA847}"/>
    <cellStyle name="Normal 7 2 2 2" xfId="348" xr:uid="{03CA72C9-BC06-4205-9CCD-6812065FF27C}"/>
    <cellStyle name="Normal 7 2 2 2 2" xfId="373" xr:uid="{A7F707D5-CAC2-4BFD-B4C9-845762F9DFBE}"/>
    <cellStyle name="Normal 7 2 2 2 2 2" xfId="528" xr:uid="{203F19ED-AA2A-4375-876F-A9C67A3B0E81}"/>
    <cellStyle name="Normal 7 2 2 2 2 2 2" xfId="2492" xr:uid="{C7BE28C6-DD66-4EFF-A168-4970C4D93785}"/>
    <cellStyle name="Normal 7 2 2 2 2 2 2 2" xfId="3950" xr:uid="{F4F9E354-732D-4200-8737-83E0A8D8B972}"/>
    <cellStyle name="Normal 7 2 2 2 2 2 3" xfId="3626" xr:uid="{8423EC54-48AC-4A37-9009-8382772C9DBA}"/>
    <cellStyle name="Normal 7 2 2 2 2 3" xfId="2420" xr:uid="{DD435E68-9FFD-4722-AEE2-C9D689A7DFEE}"/>
    <cellStyle name="Normal 7 2 2 2 2 3 2" xfId="3882" xr:uid="{62C06280-EB37-40B0-BB20-9FFDFAC3620E}"/>
    <cellStyle name="Normal 7 2 2 2 2 4" xfId="3558" xr:uid="{B49DE10C-F57B-472C-A7ED-AB781E0CC49D}"/>
    <cellStyle name="Normal 7 2 2 2 3" xfId="527" xr:uid="{F53862C9-F708-41F3-80F4-FFF155AD6DC8}"/>
    <cellStyle name="Normal 7 2 2 2 3 2" xfId="2491" xr:uid="{31280036-3AC0-49CE-9BD7-9B22818AB31E}"/>
    <cellStyle name="Normal 7 2 2 2 3 2 2" xfId="3949" xr:uid="{49FF127C-1979-450D-9EE5-02EE1F13892B}"/>
    <cellStyle name="Normal 7 2 2 2 3 3" xfId="3625" xr:uid="{B433087A-15F1-4C4E-9651-22CDCA3CE5EF}"/>
    <cellStyle name="Normal 7 2 2 2 4" xfId="2395" xr:uid="{CD68B079-3F18-4FBB-A80C-6998ED1F6370}"/>
    <cellStyle name="Normal 7 2 2 2 4 2" xfId="3857" xr:uid="{BF35EF6B-0BC3-4998-A39E-0156F567C5E3}"/>
    <cellStyle name="Normal 7 2 2 2 5" xfId="3533" xr:uid="{65B1AF23-1A9E-486E-A595-ABDECB37171B}"/>
    <cellStyle name="Normal 7 2 2 3" xfId="372" xr:uid="{0461ED90-3354-479B-A36E-A470E342BC2C}"/>
    <cellStyle name="Normal 7 2 2 3 2" xfId="529" xr:uid="{14A5EA1C-D735-453D-9005-B412177A00FE}"/>
    <cellStyle name="Normal 7 2 2 3 2 2" xfId="2493" xr:uid="{8867F61C-4694-486A-A125-1285125A7C17}"/>
    <cellStyle name="Normal 7 2 2 3 2 2 2" xfId="3951" xr:uid="{53090AB6-E7E7-44FC-9BF7-4DFB82CF792F}"/>
    <cellStyle name="Normal 7 2 2 3 2 3" xfId="3627" xr:uid="{2E5EF5C3-F99E-441F-970C-73BF970A6D00}"/>
    <cellStyle name="Normal 7 2 2 3 3" xfId="2419" xr:uid="{C3198BF0-E4F8-47B4-83D4-82844779B4F4}"/>
    <cellStyle name="Normal 7 2 2 3 3 2" xfId="3881" xr:uid="{4DAC9367-27FB-4A37-9010-50C6645CE8A6}"/>
    <cellStyle name="Normal 7 2 2 3 4" xfId="3557" xr:uid="{5B420AC9-33C3-48BD-838A-1BB1E91439E7}"/>
    <cellStyle name="Normal 7 2 2 4" xfId="526" xr:uid="{F66FFCAF-5FFC-43CD-9D87-573FEB256CAA}"/>
    <cellStyle name="Normal 7 2 2 4 2" xfId="2490" xr:uid="{03917D2B-1E2F-4580-977F-53C0C4C0FD62}"/>
    <cellStyle name="Normal 7 2 2 4 2 2" xfId="3948" xr:uid="{21DF1861-C3D4-4DFE-858A-3F0C8A787D89}"/>
    <cellStyle name="Normal 7 2 2 4 3" xfId="3624" xr:uid="{B5AC222E-067D-4BBA-9670-ED5B95449C53}"/>
    <cellStyle name="Normal 7 2 2 5" xfId="2381" xr:uid="{5206D179-D686-4F9A-88A2-0C7F58D4145E}"/>
    <cellStyle name="Normal 7 2 2 5 2" xfId="3843" xr:uid="{6ACB7108-E181-45A5-B266-935F676441FD}"/>
    <cellStyle name="Normal 7 2 2 6" xfId="3519" xr:uid="{1144F428-BB1B-4FC0-A536-36C50666AF44}"/>
    <cellStyle name="Normal 7 2 3" xfId="347" xr:uid="{8D63EF92-514B-492D-B592-D8E4580870EB}"/>
    <cellStyle name="Normal 7 2 3 2" xfId="374" xr:uid="{4C96A61F-377A-48D5-8925-3718EF96232B}"/>
    <cellStyle name="Normal 7 2 3 2 2" xfId="531" xr:uid="{09706D63-F72B-49D1-945E-72A7D31CC13E}"/>
    <cellStyle name="Normal 7 2 3 2 2 2" xfId="2495" xr:uid="{F67B930C-2728-45D4-BCA1-90BC4AA67209}"/>
    <cellStyle name="Normal 7 2 3 2 2 2 2" xfId="3953" xr:uid="{3A85FB20-AA23-4903-9D97-26F5A0960388}"/>
    <cellStyle name="Normal 7 2 3 2 2 3" xfId="3629" xr:uid="{5CCAA617-E83C-4289-9F71-BAA4B4551DEB}"/>
    <cellStyle name="Normal 7 2 3 2 3" xfId="2421" xr:uid="{C9911013-1BC5-45FF-8933-B89E03BC6552}"/>
    <cellStyle name="Normal 7 2 3 2 3 2" xfId="3883" xr:uid="{B42C64D1-223F-4E10-8D42-4A795AEEF1DB}"/>
    <cellStyle name="Normal 7 2 3 2 4" xfId="3559" xr:uid="{CD8BC48D-B6A2-40A0-8510-1C1C85A28C18}"/>
    <cellStyle name="Normal 7 2 3 3" xfId="530" xr:uid="{509AE553-6997-4E31-B6D6-629027FD8511}"/>
    <cellStyle name="Normal 7 2 3 3 2" xfId="2494" xr:uid="{29392F8E-0445-4234-9DF9-FCC49BC92DC3}"/>
    <cellStyle name="Normal 7 2 3 3 2 2" xfId="3952" xr:uid="{8692A8E0-DCF5-4941-AC36-6D451A0FD1A4}"/>
    <cellStyle name="Normal 7 2 3 3 3" xfId="3628" xr:uid="{4F9F9E22-2034-4CB3-9D88-299D224DAA49}"/>
    <cellStyle name="Normal 7 2 3 4" xfId="2394" xr:uid="{008A3609-FB0A-4690-96C4-9010807A00D0}"/>
    <cellStyle name="Normal 7 2 3 4 2" xfId="3856" xr:uid="{E4C37538-3661-4B21-8577-B9E9BBDF402F}"/>
    <cellStyle name="Normal 7 2 3 5" xfId="3532" xr:uid="{1FFAC9CB-0966-4C78-83CA-6119F85C0446}"/>
    <cellStyle name="Normal 7 2 4" xfId="371" xr:uid="{E27B4B98-324F-4EC7-AAF6-2F08F660E2C0}"/>
    <cellStyle name="Normal 7 2 4 2" xfId="532" xr:uid="{6AAF3D36-16EE-439B-AEC0-F7373DCB8521}"/>
    <cellStyle name="Normal 7 2 4 2 2" xfId="2496" xr:uid="{D8CFFE08-115E-434E-9EB3-A6433FE073E9}"/>
    <cellStyle name="Normal 7 2 4 2 2 2" xfId="3954" xr:uid="{10D0F446-2036-4E8C-A8B2-333ABD2BDF3C}"/>
    <cellStyle name="Normal 7 2 4 2 3" xfId="3630" xr:uid="{317EFA58-8785-408E-91D2-6757A3CED2AD}"/>
    <cellStyle name="Normal 7 2 4 3" xfId="2418" xr:uid="{45D62785-57C6-4D1C-B36C-13486E6AD0E5}"/>
    <cellStyle name="Normal 7 2 4 3 2" xfId="3880" xr:uid="{34765464-4DFF-4D35-8C65-4FE1BA48692E}"/>
    <cellStyle name="Normal 7 2 4 4" xfId="3556" xr:uid="{7C74EC19-5074-4599-99EC-6A55F0717F86}"/>
    <cellStyle name="Normal 7 2 5" xfId="463" xr:uid="{C0E9D699-8198-4B53-86E0-DB91E03F11E4}"/>
    <cellStyle name="Normal 7 2 5 2" xfId="533" xr:uid="{3B9A6999-F68A-4D2B-AB62-F1C1F17994FC}"/>
    <cellStyle name="Normal 7 2 5 2 2" xfId="2497" xr:uid="{96B1E244-46A9-40F9-AA84-0744AFF25C4A}"/>
    <cellStyle name="Normal 7 2 5 2 2 2" xfId="3955" xr:uid="{933B1364-4FF1-42A5-AE2A-28AD4BA8D404}"/>
    <cellStyle name="Normal 7 2 5 2 3" xfId="3631" xr:uid="{0E9D572E-7737-47EA-8CA2-4581594A5158}"/>
    <cellStyle name="Normal 7 2 5 3" xfId="2437" xr:uid="{BBDEF25E-9B97-4E19-9632-FFD2754AF2A4}"/>
    <cellStyle name="Normal 7 2 5 3 2" xfId="3897" xr:uid="{BD13A4D4-BFF6-4B5D-BFFC-7066B4449AE5}"/>
    <cellStyle name="Normal 7 2 5 4" xfId="3573" xr:uid="{F340C205-D839-4500-8D19-037271873752}"/>
    <cellStyle name="Normal 7 2 6" xfId="525" xr:uid="{72BF2DA2-35A8-4A3D-A40C-F2997DCEC459}"/>
    <cellStyle name="Normal 7 2 6 2" xfId="2489" xr:uid="{C3889AF3-182C-4A9E-803B-55AE308E1919}"/>
    <cellStyle name="Normal 7 2 6 2 2" xfId="3947" xr:uid="{7ABC825E-D2B9-4DE7-9374-1B29ACE742A5}"/>
    <cellStyle name="Normal 7 2 6 3" xfId="3623" xr:uid="{36DD5FB0-F20A-408F-B357-DDC96818B5F9}"/>
    <cellStyle name="Normal 7 2 7" xfId="2374" xr:uid="{AEA17F1E-D5A7-4F1F-B03C-5F1B27ABD195}"/>
    <cellStyle name="Normal 7 2 7 2" xfId="3836" xr:uid="{7F2FFEB4-4BFD-4AF7-A1AC-96DE98249FB8}"/>
    <cellStyle name="Normal 7 2 8" xfId="3512" xr:uid="{1C279F67-2965-4FC0-BDE3-CD21290D15DE}"/>
    <cellStyle name="Normal 7 3" xfId="331" xr:uid="{50A3FA7B-8AA2-4D86-8208-96F490E7CAF7}"/>
    <cellStyle name="Normal 7 3 2" xfId="349" xr:uid="{9CE77A14-2B65-4251-A9F8-846375D1169D}"/>
    <cellStyle name="Normal 7 3 2 2" xfId="376" xr:uid="{D53B2274-080F-4F4D-9A19-0C4132B328D2}"/>
    <cellStyle name="Normal 7 3 2 2 2" xfId="536" xr:uid="{A5659ED0-7E65-45A3-9607-0C87A006FE07}"/>
    <cellStyle name="Normal 7 3 2 2 2 2" xfId="2500" xr:uid="{6B437FE4-6D5B-4029-92AF-EA1CB8919318}"/>
    <cellStyle name="Normal 7 3 2 2 2 2 2" xfId="3958" xr:uid="{27AC216A-FC92-4E9E-80D2-15017257167D}"/>
    <cellStyle name="Normal 7 3 2 2 2 3" xfId="3634" xr:uid="{70E26600-4896-43A5-9A4B-3A468CC3EEEB}"/>
    <cellStyle name="Normal 7 3 2 2 3" xfId="2423" xr:uid="{74B30BC8-A101-4F21-84B2-572B91D82F8C}"/>
    <cellStyle name="Normal 7 3 2 2 3 2" xfId="3885" xr:uid="{6DB9B4C8-0E87-43E6-8558-29574FD319DD}"/>
    <cellStyle name="Normal 7 3 2 2 4" xfId="3561" xr:uid="{E688BD79-CA82-4F43-A94D-95E54F62D94F}"/>
    <cellStyle name="Normal 7 3 2 3" xfId="535" xr:uid="{3925FBA5-C494-48A2-B2B7-D3E5385D79CB}"/>
    <cellStyle name="Normal 7 3 2 3 2" xfId="2499" xr:uid="{32E4D47A-F934-4F46-B5E3-705B6FFC5FF8}"/>
    <cellStyle name="Normal 7 3 2 3 2 2" xfId="3957" xr:uid="{62A7943C-F117-4BE7-9D3C-1B8A35FF413A}"/>
    <cellStyle name="Normal 7 3 2 3 3" xfId="3633" xr:uid="{52F845FF-DEC9-42B5-8CF0-6FB82DAC08B9}"/>
    <cellStyle name="Normal 7 3 2 4" xfId="2396" xr:uid="{118176EF-B76B-41EB-AA94-EB7F91764DFE}"/>
    <cellStyle name="Normal 7 3 2 4 2" xfId="3858" xr:uid="{EA018921-1E2B-4D31-A338-17169A139C1B}"/>
    <cellStyle name="Normal 7 3 2 5" xfId="3534" xr:uid="{A346164A-17B7-4A9C-AFBD-01BF27AE8131}"/>
    <cellStyle name="Normal 7 3 3" xfId="375" xr:uid="{B020E678-952B-4AF3-A5E4-5AA5B673BD3E}"/>
    <cellStyle name="Normal 7 3 3 2" xfId="537" xr:uid="{3F60A299-B6B7-4147-BBA7-1E2BB68BE33F}"/>
    <cellStyle name="Normal 7 3 3 2 2" xfId="2501" xr:uid="{A644B20E-9461-4767-8B84-6FE230B3EF4A}"/>
    <cellStyle name="Normal 7 3 3 2 2 2" xfId="3959" xr:uid="{D5FAD556-E0CA-42B7-B6F8-ECEC8C8DE187}"/>
    <cellStyle name="Normal 7 3 3 2 3" xfId="3635" xr:uid="{79307DBB-D379-4877-B0B3-1F758E19A14C}"/>
    <cellStyle name="Normal 7 3 3 3" xfId="2422" xr:uid="{A93575A5-170E-439A-A19F-1032550F8134}"/>
    <cellStyle name="Normal 7 3 3 3 2" xfId="3884" xr:uid="{DEC8C76F-93DF-4D42-BBDC-40C2D48841EF}"/>
    <cellStyle name="Normal 7 3 3 4" xfId="3560" xr:uid="{ADA3D8EE-16B0-4638-86EE-F52550BA19A2}"/>
    <cellStyle name="Normal 7 3 4" xfId="534" xr:uid="{3F4526F5-9CFA-459D-B311-2FD1BC2F0A02}"/>
    <cellStyle name="Normal 7 3 4 2" xfId="2498" xr:uid="{A09CD918-F090-4E76-8C0C-55EDF7454D2E}"/>
    <cellStyle name="Normal 7 3 4 2 2" xfId="3956" xr:uid="{C48FF5AA-E9CE-47F5-873D-BEBD0EFFBFC1}"/>
    <cellStyle name="Normal 7 3 4 3" xfId="3632" xr:uid="{1671FB7D-49B4-422A-87CA-F3AA4C7AB678}"/>
    <cellStyle name="Normal 7 3 5" xfId="2378" xr:uid="{CDA63664-C1A2-41FA-8370-B1A71887B3E2}"/>
    <cellStyle name="Normal 7 3 5 2" xfId="3840" xr:uid="{80738362-ED2C-4B79-9F1E-C3AF602FEEAD}"/>
    <cellStyle name="Normal 7 3 6" xfId="3516" xr:uid="{89240544-31D7-4E72-901D-463825FFE021}"/>
    <cellStyle name="Normal 7 4" xfId="346" xr:uid="{31269D53-FA35-4CDC-BB45-4A66B9AAAC49}"/>
    <cellStyle name="Normal 7 4 2" xfId="377" xr:uid="{A944037E-2AAC-4546-A07B-1C62B2E69142}"/>
    <cellStyle name="Normal 7 4 2 2" xfId="539" xr:uid="{C9B25A50-DDAD-4AF5-9759-26BE37410F3D}"/>
    <cellStyle name="Normal 7 4 2 2 2" xfId="2503" xr:uid="{6C180846-82AA-4492-990A-A3471F8B3855}"/>
    <cellStyle name="Normal 7 4 2 2 2 2" xfId="3961" xr:uid="{AC01748D-CDC7-4738-BD57-3A185D390343}"/>
    <cellStyle name="Normal 7 4 2 2 3" xfId="3637" xr:uid="{7B6B8CCF-7F17-4A8C-B52C-660464E19DA6}"/>
    <cellStyle name="Normal 7 4 2 3" xfId="2424" xr:uid="{A3F42226-53AD-491D-9E1D-D240BFDC4B9A}"/>
    <cellStyle name="Normal 7 4 2 3 2" xfId="3886" xr:uid="{0CB8F143-91AD-48C9-8CFB-6D40D698F984}"/>
    <cellStyle name="Normal 7 4 2 4" xfId="3562" xr:uid="{C5333950-E6BD-48EF-860C-71ACBE2B13AC}"/>
    <cellStyle name="Normal 7 4 3" xfId="538" xr:uid="{53C0982A-C032-4E82-BCE6-C7FF30BF6428}"/>
    <cellStyle name="Normal 7 4 3 2" xfId="2502" xr:uid="{A8CC0F73-E5EE-4CD4-B901-64A1AF4D511D}"/>
    <cellStyle name="Normal 7 4 3 2 2" xfId="3960" xr:uid="{B029931E-E793-474F-B8A9-5D5CE973E302}"/>
    <cellStyle name="Normal 7 4 3 3" xfId="3636" xr:uid="{9280137A-A303-420A-9153-A3AE422B6DD5}"/>
    <cellStyle name="Normal 7 4 4" xfId="2393" xr:uid="{9C4383BD-EFC2-4ABC-93AD-D1DCCEFAF47B}"/>
    <cellStyle name="Normal 7 4 4 2" xfId="3855" xr:uid="{D2F1DC96-CA0D-4F06-AC76-433AB6DF93E8}"/>
    <cellStyle name="Normal 7 4 5" xfId="3531" xr:uid="{3CBE757F-590F-4F1D-AD13-71EF487483C4}"/>
    <cellStyle name="Normal 7 5" xfId="370" xr:uid="{E534B099-97A2-459F-AC3B-685E662C32A9}"/>
    <cellStyle name="Normal 7 5 2" xfId="540" xr:uid="{35D029D9-9EF6-4D15-A33B-676D6FF7A1A1}"/>
    <cellStyle name="Normal 7 5 2 2" xfId="2504" xr:uid="{707EFC6E-B1A4-4CC8-8563-22EF863C3F8E}"/>
    <cellStyle name="Normal 7 5 2 2 2" xfId="3962" xr:uid="{CEE78B4F-DF71-40DA-9E25-7D3A083B8F32}"/>
    <cellStyle name="Normal 7 5 2 3" xfId="3638" xr:uid="{4084FD2D-EF3E-4FBA-8D46-D97629109934}"/>
    <cellStyle name="Normal 7 5 3" xfId="2417" xr:uid="{FFE4F75C-18BC-4F07-B3B5-AB254FBBE55B}"/>
    <cellStyle name="Normal 7 5 3 2" xfId="3879" xr:uid="{85D8BDA8-092C-4D1E-BF44-D479D111E643}"/>
    <cellStyle name="Normal 7 5 4" xfId="3555" xr:uid="{B43F9378-9279-4E27-A919-49B7BC612D6B}"/>
    <cellStyle name="Normal 7 6" xfId="383" xr:uid="{7FC79651-053F-4277-8FB4-F773C2CBFFD1}"/>
    <cellStyle name="Normal 7 7" xfId="524" xr:uid="{0CE32725-2553-4924-8A10-11C6AFC6DD4D}"/>
    <cellStyle name="Normal 7 7 2" xfId="2488" xr:uid="{18C66469-FBEC-4C71-A624-81E92C76A196}"/>
    <cellStyle name="Normal 7 7 2 2" xfId="3946" xr:uid="{767E8D19-873B-4362-B87C-5F9C1CC522DC}"/>
    <cellStyle name="Normal 7 7 3" xfId="3622" xr:uid="{08801926-0DE9-4A2C-A80C-4665562DBCD3}"/>
    <cellStyle name="Normal 7 8" xfId="324" xr:uid="{E6684B8E-BDA5-404F-BE20-6F5372A7294E}"/>
    <cellStyle name="Normal 7 8 2" xfId="2371" xr:uid="{8E9FBF7A-1F20-4F13-99E1-35DC9632C1E1}"/>
    <cellStyle name="Normal 7 8 2 2" xfId="3833" xr:uid="{93192544-124D-482E-87D0-465409A49996}"/>
    <cellStyle name="Normal 7 8 3" xfId="3509" xr:uid="{612A4AE6-1255-4D62-BD64-A7779621DAD4}"/>
    <cellStyle name="Normal 8" xfId="271" xr:uid="{C3B35B9C-FE8C-43E6-B580-410EB3D4B860}"/>
    <cellStyle name="Normal 8 2" xfId="465" xr:uid="{72C674F7-84A8-4F28-882F-720600AA1843}"/>
    <cellStyle name="Normal 8 3" xfId="464" xr:uid="{D562FEC9-CDF7-4AAD-A8D9-582D77CE4EF1}"/>
    <cellStyle name="Normal 9" xfId="378" xr:uid="{B36B29E2-1793-4EE3-856A-323560699E99}"/>
    <cellStyle name="Normal 9 2" xfId="541" xr:uid="{4A3FC5E6-802E-4B7A-9A60-293363B5090E}"/>
    <cellStyle name="Normal 9 2 2" xfId="2505" xr:uid="{6C5BED19-20CE-4CE2-B54E-E7862D2CC0E2}"/>
    <cellStyle name="Normal 9 2 2 2" xfId="3963" xr:uid="{4BEC1A9C-593D-46E1-A306-D24411B998D8}"/>
    <cellStyle name="Normal 9 2 3" xfId="3639" xr:uid="{A22B0F9E-FD51-40AE-A56E-9CF295962BA7}"/>
    <cellStyle name="Normal 9 3" xfId="2425" xr:uid="{06CE6654-9F98-4787-85F1-579D955D08A8}"/>
    <cellStyle name="Normal 9 3 2" xfId="3887" xr:uid="{F258A531-DFF5-488B-BFC2-DEFC96CA9D09}"/>
    <cellStyle name="Normal 9 4" xfId="3563" xr:uid="{7946518D-57EA-48DB-BDB3-98A9D702E73F}"/>
    <cellStyle name="Normal GHG Numbers (0.00)" xfId="196" xr:uid="{76A6AB93-6930-40F6-A134-B0F53273B37B}"/>
    <cellStyle name="Normal GHG Numbers (0.00) 2" xfId="197" xr:uid="{B9BE4F64-8853-4628-9739-C2C942ADF937}"/>
    <cellStyle name="Normal GHG Numbers (0.00) 3" xfId="59" xr:uid="{4E5387E7-6DB0-4C32-8305-16869421979A}"/>
    <cellStyle name="Normal GHG Numbers (0.00) 3 2" xfId="466" xr:uid="{C02F5217-D946-41A4-A3BD-B52A424AD7E2}"/>
    <cellStyle name="Normal GHG Numbers (0.00) 3 2 2" xfId="615" xr:uid="{60F1690E-79A3-4478-A4DB-DD89C7657C0A}"/>
    <cellStyle name="Normal GHG Numbers (0.00) 3 2 2 2" xfId="830" xr:uid="{4FD50CC3-A2C7-4FA7-8831-BDCA2701BF38}"/>
    <cellStyle name="Normal GHG Numbers (0.00) 3 2 2 2 2" xfId="1543" xr:uid="{6E1BE582-D6DF-4368-BB0B-7950E736EF8F}"/>
    <cellStyle name="Normal GHG Numbers (0.00) 3 2 2 2 2 2" xfId="3108" xr:uid="{C5922CFE-33F1-45DE-900D-29BF6837E3E0}"/>
    <cellStyle name="Normal GHG Numbers (0.00) 3 2 2 2 3" xfId="1069" xr:uid="{F62475C0-BCC9-4405-80F1-4C1466D10A8D}"/>
    <cellStyle name="Normal GHG Numbers (0.00) 3 2 2 2 3 2" xfId="2639" xr:uid="{9BC1BFB1-667E-49F3-9E14-2147420F945E}"/>
    <cellStyle name="Normal GHG Numbers (0.00) 3 2 2 2 4" xfId="2193" xr:uid="{9952FC4D-DAD7-4796-BFBD-184EB7EE1D18}"/>
    <cellStyle name="Normal GHG Numbers (0.00) 3 2 2 3" xfId="1335" xr:uid="{400BC8DB-518A-4C98-B957-8C8E2309160F}"/>
    <cellStyle name="Normal GHG Numbers (0.00) 3 2 2 3 2" xfId="2900" xr:uid="{65F1E3C4-283F-413D-9DA5-C18738270650}"/>
    <cellStyle name="Normal GHG Numbers (0.00) 3 2 2 4" xfId="1109" xr:uid="{225457B7-E254-4C67-B631-5169C39A5A12}"/>
    <cellStyle name="Normal GHG Numbers (0.00) 3 2 2 4 2" xfId="2678" xr:uid="{5CC0A2BF-CDC6-483E-8054-AB9A8653C9AB}"/>
    <cellStyle name="Normal GHG Numbers (0.00) 3 2 2 5" xfId="1987" xr:uid="{8C4F7674-0A52-4B49-ACAF-D0BD7CCA739C}"/>
    <cellStyle name="Normal GHG Numbers (0.00) 3 2 3" xfId="756" xr:uid="{1BDAC876-2676-4548-A785-9BB2D1E00C06}"/>
    <cellStyle name="Normal GHG Numbers (0.00) 3 2 3 2" xfId="1469" xr:uid="{1B66A374-FB0E-4976-832A-A750D8B354D9}"/>
    <cellStyle name="Normal GHG Numbers (0.00) 3 2 3 2 2" xfId="3034" xr:uid="{F5E162A1-5A2E-4936-AC57-ECCF2DF14D50}"/>
    <cellStyle name="Normal GHG Numbers (0.00) 3 2 3 3" xfId="1758" xr:uid="{7F57D123-8A04-40AE-8CD7-D0E216E23599}"/>
    <cellStyle name="Normal GHG Numbers (0.00) 3 2 3 3 2" xfId="3316" xr:uid="{CB4DFFAB-B155-4850-960C-DF8D1B070D60}"/>
    <cellStyle name="Normal GHG Numbers (0.00) 3 2 3 4" xfId="2119" xr:uid="{DDBCD2DF-B706-456F-B695-3682C2C4D1D2}"/>
    <cellStyle name="Normal GHG Numbers (0.00) 3 3" xfId="396" xr:uid="{BF2C9705-2B34-4854-85C3-3727DBE8B758}"/>
    <cellStyle name="Normal GHG Numbers (0.00) 3 3 2" xfId="674" xr:uid="{AFC39E04-2E71-4362-AA1B-399A6EEF792B}"/>
    <cellStyle name="Normal GHG Numbers (0.00) 3 3 2 2" xfId="889" xr:uid="{94E38728-4F17-4F85-AB96-17AE2D098131}"/>
    <cellStyle name="Normal GHG Numbers (0.00) 3 3 2 2 2" xfId="1602" xr:uid="{D41291B5-97F7-45BA-8BA0-A5D61C1ABE2F}"/>
    <cellStyle name="Normal GHG Numbers (0.00) 3 3 2 2 2 2" xfId="3167" xr:uid="{7EFF27F6-0B6E-429E-892B-45EC02C70593}"/>
    <cellStyle name="Normal GHG Numbers (0.00) 3 3 2 2 3" xfId="1666" xr:uid="{0FAC41C5-C496-4779-887A-856FE0636D23}"/>
    <cellStyle name="Normal GHG Numbers (0.00) 3 3 2 2 3 2" xfId="3231" xr:uid="{61032536-5665-4411-A143-9D1EE0AA6E23}"/>
    <cellStyle name="Normal GHG Numbers (0.00) 3 3 2 2 4" xfId="2252" xr:uid="{F55D8926-AD51-4B25-A03E-969823AB7458}"/>
    <cellStyle name="Normal GHG Numbers (0.00) 3 3 2 3" xfId="1394" xr:uid="{7247452B-9FEA-4E7C-97DA-CD38DF24ED13}"/>
    <cellStyle name="Normal GHG Numbers (0.00) 3 3 2 3 2" xfId="2959" xr:uid="{02FFC390-5AA8-4F2B-8BFC-59DCE124C713}"/>
    <cellStyle name="Normal GHG Numbers (0.00) 3 3 2 4" xfId="1224" xr:uid="{BC697149-8D66-41E9-BFF6-8ACD53A990BD}"/>
    <cellStyle name="Normal GHG Numbers (0.00) 3 3 2 4 2" xfId="2792" xr:uid="{40408EB3-7C60-4110-A54A-EE6E3548FD37}"/>
    <cellStyle name="Normal GHG Numbers (0.00) 3 3 2 5" xfId="2046" xr:uid="{7D319EAA-16AD-4E18-989C-582208130139}"/>
    <cellStyle name="Normal GHG Numbers (0.00) 3 3 3" xfId="571" xr:uid="{DA60D841-106A-4FF7-9CA0-AF51625EBA46}"/>
    <cellStyle name="Normal GHG Numbers (0.00) 3 3 3 2" xfId="786" xr:uid="{C7EF41CA-3680-4FD0-976A-59F71A57C766}"/>
    <cellStyle name="Normal GHG Numbers (0.00) 3 3 3 2 2" xfId="1499" xr:uid="{D4CE934D-15D6-44ED-A4E6-C779637475CA}"/>
    <cellStyle name="Normal GHG Numbers (0.00) 3 3 3 2 2 2" xfId="3064" xr:uid="{FFDE89E0-4483-4EC4-9955-111AA4E9DAC6}"/>
    <cellStyle name="Normal GHG Numbers (0.00) 3 3 3 2 3" xfId="993" xr:uid="{D0192E98-7FB7-438B-922A-055C61758ECE}"/>
    <cellStyle name="Normal GHG Numbers (0.00) 3 3 3 2 3 2" xfId="2566" xr:uid="{27E74E36-55A5-4317-96DB-62F90F35CFF7}"/>
    <cellStyle name="Normal GHG Numbers (0.00) 3 3 3 2 4" xfId="2149" xr:uid="{75DD3B17-FAA6-42F1-9D02-E383C68F1D94}"/>
    <cellStyle name="Normal GHG Numbers (0.00) 3 3 3 3" xfId="1291" xr:uid="{C10D9770-2FAD-41DA-95AB-B53B57601356}"/>
    <cellStyle name="Normal GHG Numbers (0.00) 3 3 3 3 2" xfId="2856" xr:uid="{35B50DA7-D8D3-4E60-B0ED-629FB8D02BA9}"/>
    <cellStyle name="Normal GHG Numbers (0.00) 3 3 3 4" xfId="1127" xr:uid="{F6BF98A3-CDCF-4F29-B8B2-CFEDBD3ECC91}"/>
    <cellStyle name="Normal GHG Numbers (0.00) 3 3 3 4 2" xfId="2696" xr:uid="{96633D53-B2C4-4FC9-A69A-2EE9C474812B}"/>
    <cellStyle name="Normal GHG Numbers (0.00) 3 3 3 5" xfId="1943" xr:uid="{40583E4D-3FBF-4754-998B-F97E1ACBA37A}"/>
    <cellStyle name="Normal GHG Numbers (0.00) 3 3 4" xfId="704" xr:uid="{5D6D3920-8DB7-4868-9B76-9A3517226A76}"/>
    <cellStyle name="Normal GHG Numbers (0.00) 3 3 4 2" xfId="919" xr:uid="{0683BFE5-AD83-4611-8FB4-08A5170D47B1}"/>
    <cellStyle name="Normal GHG Numbers (0.00) 3 3 4 2 2" xfId="1632" xr:uid="{2C4C3421-8B51-4D79-9089-4D5D102F3550}"/>
    <cellStyle name="Normal GHG Numbers (0.00) 3 3 4 2 2 2" xfId="3197" xr:uid="{A1B66C16-21E3-4CB2-BD38-C473A8731829}"/>
    <cellStyle name="Normal GHG Numbers (0.00) 3 3 4 2 3" xfId="1904" xr:uid="{5B33B448-E164-422E-9838-E16EFA2BA62B}"/>
    <cellStyle name="Normal GHG Numbers (0.00) 3 3 4 2 3 2" xfId="3447" xr:uid="{BC9B073D-CE4E-4ACA-8180-CC7A810E8AFB}"/>
    <cellStyle name="Normal GHG Numbers (0.00) 3 3 4 2 4" xfId="2282" xr:uid="{ECAC18AB-CBBC-42F0-ABCC-03D14D15BD56}"/>
    <cellStyle name="Normal GHG Numbers (0.00) 3 3 4 3" xfId="1424" xr:uid="{571F0A6B-DB23-4FD3-8CE5-0C63662052A2}"/>
    <cellStyle name="Normal GHG Numbers (0.00) 3 3 4 3 2" xfId="2989" xr:uid="{264FE51B-ED77-4423-BD81-24EFF2D17D26}"/>
    <cellStyle name="Normal GHG Numbers (0.00) 3 3 4 4" xfId="1874" xr:uid="{4402889C-8075-4512-8FF5-3F8BC1A344B6}"/>
    <cellStyle name="Normal GHG Numbers (0.00) 3 3 4 4 2" xfId="3419" xr:uid="{ACFC3BF5-47BC-464A-960B-063692BED5A7}"/>
    <cellStyle name="Normal GHG Numbers (0.00) 3 3 4 5" xfId="2076" xr:uid="{A33209E0-369F-425A-A5A0-C77E4723E38B}"/>
    <cellStyle name="Normal GHG Numbers (0.00) 3 3 5" xfId="1173" xr:uid="{C251E45D-0342-4DAD-9C83-FA40E4AD526F}"/>
    <cellStyle name="Normal GHG Numbers (0.00) 3 3 5 2" xfId="2742" xr:uid="{A4D8F50A-C019-4E95-A22F-EB9F3EFCD5E4}"/>
    <cellStyle name="Normal GHG Numbers (0.00) 3 3 6" xfId="1689" xr:uid="{07F5A262-4A94-4475-BEFA-4A7DB2EA31C9}"/>
    <cellStyle name="Normal GHG Numbers (0.00) 3 3 6 2" xfId="3251" xr:uid="{6CFFE506-544E-4DCF-B636-E571F4FD24A1}"/>
    <cellStyle name="Normal GHG Numbers (0.00) 3 3 7" xfId="933" xr:uid="{DFAB1CE6-CD03-4742-A893-7712E9A48E70}"/>
    <cellStyle name="Normal GHG Numbers (0.00) 3 4" xfId="198" xr:uid="{2C0802AB-9A45-436E-87FD-2F589F8C7EFB}"/>
    <cellStyle name="Normal GHG Numbers (0.00) 3 4 2" xfId="2367" xr:uid="{A9FB2E69-D62B-4C6B-872D-39478B50BDA4}"/>
    <cellStyle name="Normal GHG Textfiels Bold" xfId="9" xr:uid="{00000000-0005-0000-0000-00000F000000}"/>
    <cellStyle name="Normal GHG Textfiels Bold 2" xfId="199" xr:uid="{2AF8AB9E-E427-4EDC-950A-7B3B5A8E8B98}"/>
    <cellStyle name="Normal GHG Textfiels Bold 3" xfId="200" xr:uid="{5E57B0AA-E81E-474B-851B-A50C553A9743}"/>
    <cellStyle name="Normal GHG Textfiels Bold 3 2" xfId="467" xr:uid="{8071D63F-39BB-46AC-B187-F6215D99A747}"/>
    <cellStyle name="Normal GHG Textfiels Bold 3 2 2" xfId="559" xr:uid="{4C78F1C9-F057-44A0-AFE5-4E13FA6FF16C}"/>
    <cellStyle name="Normal GHG Textfiels Bold 3 2 2 2" xfId="774" xr:uid="{13696583-4729-44B7-B10C-2DFDAA3EB6CB}"/>
    <cellStyle name="Normal GHG Textfiels Bold 3 2 2 2 2" xfId="1487" xr:uid="{47F2013F-A345-487C-A885-5F7BDD947178}"/>
    <cellStyle name="Normal GHG Textfiels Bold 3 2 2 2 2 2" xfId="3052" xr:uid="{14FB1F92-706B-4E9A-8DEA-0CA4D9332740}"/>
    <cellStyle name="Normal GHG Textfiels Bold 3 2 2 2 3" xfId="1162" xr:uid="{9436654C-4434-4D9C-9F62-F0918E49414B}"/>
    <cellStyle name="Normal GHG Textfiels Bold 3 2 2 2 3 2" xfId="2731" xr:uid="{F70410BD-50C4-46D2-B138-1474BDF45ED2}"/>
    <cellStyle name="Normal GHG Textfiels Bold 3 2 2 2 4" xfId="2137" xr:uid="{E6D010DB-314B-41B0-8753-7CD9A683761B}"/>
    <cellStyle name="Normal GHG Textfiels Bold 3 2 2 3" xfId="1279" xr:uid="{EA0DF71E-20DE-41CE-8D30-5A67DC5EF341}"/>
    <cellStyle name="Normal GHG Textfiels Bold 3 2 2 3 2" xfId="2844" xr:uid="{6B6077C9-6119-431D-80AB-6B8D3893FF34}"/>
    <cellStyle name="Normal GHG Textfiels Bold 3 2 2 4" xfId="1698" xr:uid="{3FBD8FD2-B9CB-48E3-BBD6-F5380462213C}"/>
    <cellStyle name="Normal GHG Textfiels Bold 3 2 2 4 2" xfId="3259" xr:uid="{6236BE41-42BB-4A7A-9E0B-1B82487EAB48}"/>
    <cellStyle name="Normal GHG Textfiels Bold 3 2 2 5" xfId="1931" xr:uid="{F1038D0D-F68A-4763-AE64-38E84F408B11}"/>
    <cellStyle name="Normal GHG Textfiels Bold 3 2 3" xfId="757" xr:uid="{7F88DCD7-AC53-4AE2-A105-89BC9DF80583}"/>
    <cellStyle name="Normal GHG Textfiels Bold 3 2 3 2" xfId="1470" xr:uid="{C5C47307-50B6-433D-8141-CB18206B1248}"/>
    <cellStyle name="Normal GHG Textfiels Bold 3 2 3 2 2" xfId="3035" xr:uid="{A640C22C-36BE-41CD-8033-1E8D92B63B04}"/>
    <cellStyle name="Normal GHG Textfiels Bold 3 2 3 3" xfId="1888" xr:uid="{27C7A909-2ECE-40D4-B50E-FF53CD05787B}"/>
    <cellStyle name="Normal GHG Textfiels Bold 3 2 3 3 2" xfId="3431" xr:uid="{14D99A6D-7AD0-4EE1-A1C3-837CA1B1CAA6}"/>
    <cellStyle name="Normal GHG Textfiels Bold 3 2 3 4" xfId="2120" xr:uid="{8400D26F-E8C7-4BA1-8CD7-7526800D7924}"/>
    <cellStyle name="Normal GHG Textfiels Bold 3 3" xfId="397" xr:uid="{F879D2CD-4BDC-4CED-9362-9B38684D341F}"/>
    <cellStyle name="Normal GHG Textfiels Bold 3 3 2" xfId="675" xr:uid="{0C13B675-3E18-4F63-A0EF-C81739AA938A}"/>
    <cellStyle name="Normal GHG Textfiels Bold 3 3 2 2" xfId="890" xr:uid="{2831B54A-C9FB-4846-AA01-640FCF91A601}"/>
    <cellStyle name="Normal GHG Textfiels Bold 3 3 2 2 2" xfId="1603" xr:uid="{B352DC9F-28C6-4E9B-8675-C1B9A45D65EC}"/>
    <cellStyle name="Normal GHG Textfiels Bold 3 3 2 2 2 2" xfId="3168" xr:uid="{0AE5B08F-8001-4CC9-BADA-DCC420E9349F}"/>
    <cellStyle name="Normal GHG Textfiels Bold 3 3 2 2 3" xfId="1826" xr:uid="{CDAA8BAA-9A45-4458-9894-B4AF969D8EBF}"/>
    <cellStyle name="Normal GHG Textfiels Bold 3 3 2 2 3 2" xfId="3376" xr:uid="{C38BCB14-E057-449B-A2F8-1AC6186F7427}"/>
    <cellStyle name="Normal GHG Textfiels Bold 3 3 2 2 4" xfId="2253" xr:uid="{23432C56-AC03-4B3A-ABF2-FA7F4EF4B8E0}"/>
    <cellStyle name="Normal GHG Textfiels Bold 3 3 2 3" xfId="1395" xr:uid="{4D4F65E0-BACE-414A-9119-D89B01B0D674}"/>
    <cellStyle name="Normal GHG Textfiels Bold 3 3 2 3 2" xfId="2960" xr:uid="{9F7C60A3-A7C9-414F-93DE-E58AB4BDEEF1}"/>
    <cellStyle name="Normal GHG Textfiels Bold 3 3 2 4" xfId="1090" xr:uid="{5082EF79-4C2D-40FA-AA9F-8E854420DD13}"/>
    <cellStyle name="Normal GHG Textfiels Bold 3 3 2 4 2" xfId="2659" xr:uid="{9E7C1D87-74E3-43E5-AE74-593E56D60E8E}"/>
    <cellStyle name="Normal GHG Textfiels Bold 3 3 2 5" xfId="2047" xr:uid="{3A34EF54-F8AE-4C7F-81BF-89EB74E253B6}"/>
    <cellStyle name="Normal GHG Textfiels Bold 3 3 3" xfId="618" xr:uid="{2CB891CC-37F1-4888-B75E-19901F39DEFC}"/>
    <cellStyle name="Normal GHG Textfiels Bold 3 3 3 2" xfId="833" xr:uid="{51D2F3BA-FC4E-48E4-8173-4AA783D9C9C7}"/>
    <cellStyle name="Normal GHG Textfiels Bold 3 3 3 2 2" xfId="1546" xr:uid="{679EE10D-4275-418B-9383-C23E10726E8E}"/>
    <cellStyle name="Normal GHG Textfiels Bold 3 3 3 2 2 2" xfId="3111" xr:uid="{F322C594-133F-46B1-BB43-DFFD60CB30D4}"/>
    <cellStyle name="Normal GHG Textfiels Bold 3 3 3 2 3" xfId="1767" xr:uid="{D77D77D6-C40B-4DAE-886C-F15A872F17C2}"/>
    <cellStyle name="Normal GHG Textfiels Bold 3 3 3 2 3 2" xfId="3324" xr:uid="{50D58DAE-C2EC-47D0-85E6-E83D68797244}"/>
    <cellStyle name="Normal GHG Textfiels Bold 3 3 3 2 4" xfId="2196" xr:uid="{BE194F84-0550-45AD-BF7B-B58231A3FFCA}"/>
    <cellStyle name="Normal GHG Textfiels Bold 3 3 3 3" xfId="1338" xr:uid="{330100A2-BBD5-43BE-A416-53136965AE0A}"/>
    <cellStyle name="Normal GHG Textfiels Bold 3 3 3 3 2" xfId="2903" xr:uid="{E08DF02F-0EF4-4914-8FD3-9855DF93D2B3}"/>
    <cellStyle name="Normal GHG Textfiels Bold 3 3 3 4" xfId="88" xr:uid="{C8F6774A-C169-4A4B-AF69-34BEC104A817}"/>
    <cellStyle name="Normal GHG Textfiels Bold 3 3 3 4 2" xfId="2341" xr:uid="{E1A87B5A-3ED4-4B38-B049-ACA562BADDD1}"/>
    <cellStyle name="Normal GHG Textfiels Bold 3 3 3 5" xfId="1990" xr:uid="{AE7D4134-2CC0-4F6C-AFD6-3BBDCA405B66}"/>
    <cellStyle name="Normal GHG Textfiels Bold 3 3 4" xfId="593" xr:uid="{23065C1B-BC8F-42A8-BBDA-9AFC0D55AF41}"/>
    <cellStyle name="Normal GHG Textfiels Bold 3 3 4 2" xfId="808" xr:uid="{C83DB945-0632-4BF6-86F6-7A3849C1CB7C}"/>
    <cellStyle name="Normal GHG Textfiels Bold 3 3 4 2 2" xfId="1521" xr:uid="{02A10A5C-AEC2-4DC7-AD34-2A3A9B2947AF}"/>
    <cellStyle name="Normal GHG Textfiels Bold 3 3 4 2 2 2" xfId="3086" xr:uid="{A443EDF5-2114-4C32-983F-F1EA4FCDC06B}"/>
    <cellStyle name="Normal GHG Textfiels Bold 3 3 4 2 3" xfId="1660" xr:uid="{353FA194-40A4-4F60-AA4C-6684163EB0B6}"/>
    <cellStyle name="Normal GHG Textfiels Bold 3 3 4 2 3 2" xfId="3225" xr:uid="{3E71C28B-5485-4094-BFC4-BCCA25D9F8EE}"/>
    <cellStyle name="Normal GHG Textfiels Bold 3 3 4 2 4" xfId="2171" xr:uid="{EF621F48-E1A4-4DF0-ABA7-933090576CAE}"/>
    <cellStyle name="Normal GHG Textfiels Bold 3 3 4 3" xfId="1313" xr:uid="{2FD89A5F-B1E1-4478-ABE6-EF5155E28679}"/>
    <cellStyle name="Normal GHG Textfiels Bold 3 3 4 3 2" xfId="2878" xr:uid="{EEE78D8E-C573-4F32-884B-1BD1DA48F5EE}"/>
    <cellStyle name="Normal GHG Textfiels Bold 3 3 4 4" xfId="1153" xr:uid="{AD4E6845-AE1F-4889-A432-4AB793FFD1CB}"/>
    <cellStyle name="Normal GHG Textfiels Bold 3 3 4 4 2" xfId="2722" xr:uid="{DBBE3C2E-E14D-4DC8-92A6-B4CE9E17E248}"/>
    <cellStyle name="Normal GHG Textfiels Bold 3 3 4 5" xfId="1965" xr:uid="{4457A1E5-3226-410E-972E-004BD31D2C19}"/>
    <cellStyle name="Normal GHG Textfiels Bold 3 3 5" xfId="1174" xr:uid="{13155997-ACB9-47CC-A67A-6EDCB4C44833}"/>
    <cellStyle name="Normal GHG Textfiels Bold 3 3 5 2" xfId="2743" xr:uid="{845B4604-A186-43A0-B1B6-C77BA915B98E}"/>
    <cellStyle name="Normal GHG Textfiels Bold 3 3 6" xfId="1250" xr:uid="{94FB4CB8-0556-44AA-BD96-3CBB07AD4629}"/>
    <cellStyle name="Normal GHG Textfiels Bold 3 3 6 2" xfId="2816" xr:uid="{E2D4D5AA-29C8-4571-9E58-BAA4F6BD0922}"/>
    <cellStyle name="Normal GHG Textfiels Bold 3 3 7" xfId="1810" xr:uid="{23D1EB41-320E-474C-8EFB-EEE63B4E41FF}"/>
    <cellStyle name="Normal GHG whole table" xfId="33" xr:uid="{E9B0A6FD-9EBD-45D9-8CA3-05C1FCB754A1}"/>
    <cellStyle name="Normal GHG whole table 2" xfId="468" xr:uid="{D885C2A4-96AF-4226-A29B-7034C1844DF0}"/>
    <cellStyle name="Normal GHG whole table 2 2" xfId="614" xr:uid="{B742FE80-D135-45B8-A34F-7423B3670462}"/>
    <cellStyle name="Normal GHG whole table 2 2 2" xfId="829" xr:uid="{9E07BB11-7125-477E-B835-0338A0211FFD}"/>
    <cellStyle name="Normal GHG whole table 2 2 2 2" xfId="1542" xr:uid="{FEBEAD36-BA11-4DEA-B407-9E997D022083}"/>
    <cellStyle name="Normal GHG whole table 2 2 2 2 2" xfId="3107" xr:uid="{F10A31E2-B893-4470-A46E-A32357D6DCDB}"/>
    <cellStyle name="Normal GHG whole table 2 2 2 3" xfId="1808" xr:uid="{AC2C85DC-A465-414F-A003-F629569F66EC}"/>
    <cellStyle name="Normal GHG whole table 2 2 2 3 2" xfId="3360" xr:uid="{F74CA5D0-A731-4F1C-87BE-ABD6098867D6}"/>
    <cellStyle name="Normal GHG whole table 2 2 2 4" xfId="2192" xr:uid="{0AAA71FF-1C52-4B91-B47A-69DE7A0CBD3E}"/>
    <cellStyle name="Normal GHG whole table 2 2 3" xfId="1334" xr:uid="{F50DFC37-97E9-4951-AF5E-A25862D09723}"/>
    <cellStyle name="Normal GHG whole table 2 2 3 2" xfId="2899" xr:uid="{6DEFCC79-6C5D-49AB-B453-9442645A801D}"/>
    <cellStyle name="Normal GHG whole table 2 2 4" xfId="1791" xr:uid="{97F3278E-BF1B-4686-862A-8EFF367E1567}"/>
    <cellStyle name="Normal GHG whole table 2 2 4 2" xfId="3344" xr:uid="{2FF61307-F0F8-4201-AE64-2C5FD9DF6011}"/>
    <cellStyle name="Normal GHG whole table 2 2 5" xfId="1986" xr:uid="{4768CBBC-71F6-43EA-B804-F05003EC1B97}"/>
    <cellStyle name="Normal GHG whole table 2 3" xfId="758" xr:uid="{5FE0D62F-3A72-44D8-9369-ADE1D10FAF1C}"/>
    <cellStyle name="Normal GHG whole table 2 3 2" xfId="1471" xr:uid="{458A55A5-21E1-4C30-B2E7-F4F4314DA21D}"/>
    <cellStyle name="Normal GHG whole table 2 3 2 2" xfId="3036" xr:uid="{CDAFF31F-5813-4B1D-8EA3-A43941FF2863}"/>
    <cellStyle name="Normal GHG whole table 2 3 3" xfId="1798" xr:uid="{42DE0C64-8143-4DB5-8348-5AB3F402E090}"/>
    <cellStyle name="Normal GHG whole table 2 3 3 2" xfId="3351" xr:uid="{5D3F475F-BA4D-480D-AABA-D47BF0CD977D}"/>
    <cellStyle name="Normal GHG whole table 2 3 4" xfId="2121" xr:uid="{8FE61FE9-5EB9-4006-BE89-73DFC7A13B7F}"/>
    <cellStyle name="Normal GHG whole table 3" xfId="317" xr:uid="{D982142E-673E-4065-87B6-75CB90AF9970}"/>
    <cellStyle name="Normal GHG whole table 3 2" xfId="654" xr:uid="{B03139D7-CA64-480F-8D51-D9B2F7D94CBB}"/>
    <cellStyle name="Normal GHG whole table 3 2 2" xfId="869" xr:uid="{8AF971B3-21B4-4EA6-82AD-F9021D504C86}"/>
    <cellStyle name="Normal GHG whole table 3 2 2 2" xfId="1582" xr:uid="{04F045CF-9AD0-42D2-AF40-0A3A8679F754}"/>
    <cellStyle name="Normal GHG whole table 3 2 2 2 2" xfId="3147" xr:uid="{296D6FC6-82C7-4F4D-8159-60207909FD0C}"/>
    <cellStyle name="Normal GHG whole table 3 2 2 3" xfId="1872" xr:uid="{694BA5F1-5F2D-45EC-B9F9-C2D51F0126D4}"/>
    <cellStyle name="Normal GHG whole table 3 2 2 3 2" xfId="3417" xr:uid="{8DFCBF08-ED0F-4025-BE48-7CCEC16D8549}"/>
    <cellStyle name="Normal GHG whole table 3 2 2 4" xfId="2232" xr:uid="{1216C8B1-EFFF-4189-A46F-B163019A11A5}"/>
    <cellStyle name="Normal GHG whole table 3 2 3" xfId="1374" xr:uid="{A4D00CF7-31F1-4083-B330-2A4B5548CEE3}"/>
    <cellStyle name="Normal GHG whole table 3 2 3 2" xfId="2939" xr:uid="{869A4864-8A0A-408A-90B7-C28E8AB2EBE9}"/>
    <cellStyle name="Normal GHG whole table 3 2 4" xfId="974" xr:uid="{3EAD1C09-5235-4F8D-9C07-9A1763152F40}"/>
    <cellStyle name="Normal GHG whole table 3 2 4 2" xfId="2552" xr:uid="{73EB080C-2DD6-43AC-BCB8-4E92C9FF9902}"/>
    <cellStyle name="Normal GHG whole table 3 2 5" xfId="2026" xr:uid="{76CF6346-0297-4FA2-A495-5F12D69183BD}"/>
    <cellStyle name="Normal GHG whole table 3 3" xfId="575" xr:uid="{42AA7ABA-5D67-48EA-8892-A76D0FE5AD0F}"/>
    <cellStyle name="Normal GHG whole table 3 3 2" xfId="790" xr:uid="{4271830A-43CA-4F05-ADAF-7B5F3E9DC6AB}"/>
    <cellStyle name="Normal GHG whole table 3 3 2 2" xfId="1503" xr:uid="{5B27B05F-EB78-4BB9-B626-F6F75A33CCC5}"/>
    <cellStyle name="Normal GHG whole table 3 3 2 2 2" xfId="3068" xr:uid="{F2435C0D-3C2F-4F6D-8712-242BAEF34592}"/>
    <cellStyle name="Normal GHG whole table 3 3 2 3" xfId="998" xr:uid="{486E1AAF-06A6-4465-A534-97EA0D361509}"/>
    <cellStyle name="Normal GHG whole table 3 3 2 3 2" xfId="2571" xr:uid="{44C9B22E-92FE-493C-B990-FC32E8747E52}"/>
    <cellStyle name="Normal GHG whole table 3 3 2 4" xfId="2153" xr:uid="{D8EE379B-A63E-4506-8058-A29B42875751}"/>
    <cellStyle name="Normal GHG whole table 3 3 3" xfId="1295" xr:uid="{F4669DCD-3776-4DF7-8948-658A173328CA}"/>
    <cellStyle name="Normal GHG whole table 3 3 3 2" xfId="2860" xr:uid="{17AAA55E-03CD-488E-A2BC-83DE4BF63BD4}"/>
    <cellStyle name="Normal GHG whole table 3 3 4" xfId="1184" xr:uid="{DA24849B-B34B-43F0-99DC-331B6845F490}"/>
    <cellStyle name="Normal GHG whole table 3 3 4 2" xfId="2753" xr:uid="{76A9F56B-4512-4DDC-BB26-450062667684}"/>
    <cellStyle name="Normal GHG whole table 3 3 5" xfId="1947" xr:uid="{967FC42D-3CC8-4604-A433-0C76F0CCF034}"/>
    <cellStyle name="Normal GHG whole table 3 4" xfId="662" xr:uid="{04338EC3-FCCC-4C4D-AA40-A3C4ED0F0EC5}"/>
    <cellStyle name="Normal GHG whole table 3 4 2" xfId="877" xr:uid="{8CD56FA7-1C02-4818-9776-13D4F9D30CE9}"/>
    <cellStyle name="Normal GHG whole table 3 4 2 2" xfId="1590" xr:uid="{872D2E43-0FDC-4C91-A9EA-58A4DE14CF02}"/>
    <cellStyle name="Normal GHG whole table 3 4 2 2 2" xfId="3155" xr:uid="{40088045-669E-469E-B831-F1E51801AC59}"/>
    <cellStyle name="Normal GHG whole table 3 4 2 3" xfId="1821" xr:uid="{9F8A2DE9-230A-4A05-9F17-21ACDE452D89}"/>
    <cellStyle name="Normal GHG whole table 3 4 2 3 2" xfId="3371" xr:uid="{DD7FEAE8-E14B-46C8-B77A-97D9CB279598}"/>
    <cellStyle name="Normal GHG whole table 3 4 2 4" xfId="2240" xr:uid="{9B56F46F-C810-4A52-90C0-F857A0FCE10E}"/>
    <cellStyle name="Normal GHG whole table 3 4 3" xfId="1382" xr:uid="{BCA86298-111E-44BF-BAD8-DFAC31CE4831}"/>
    <cellStyle name="Normal GHG whole table 3 4 3 2" xfId="2947" xr:uid="{F1C497DB-6786-4FA8-94AF-50EB798AFA1B}"/>
    <cellStyle name="Normal GHG whole table 3 4 4" xfId="1139" xr:uid="{4D36E32C-96BD-4501-9CF7-E7C177587220}"/>
    <cellStyle name="Normal GHG whole table 3 4 4 2" xfId="2708" xr:uid="{46B604DC-76BC-4779-930B-F3C79518A15B}"/>
    <cellStyle name="Normal GHG whole table 3 4 5" xfId="2034" xr:uid="{8557C4D4-3B38-4A10-AE2F-B303AFE0A4D8}"/>
    <cellStyle name="Normal GHG whole table 3 5" xfId="1114" xr:uid="{3375449A-2DB3-47C4-AC25-1E5AC2CA5E8F}"/>
    <cellStyle name="Normal GHG whole table 3 5 2" xfId="2683" xr:uid="{B2582AEC-C74B-4279-BB78-F42F1D2821CD}"/>
    <cellStyle name="Normal GHG whole table 3 6" xfId="1186" xr:uid="{5A56F0A9-71AC-4B6B-845A-B3AA23924E9E}"/>
    <cellStyle name="Normal GHG whole table 3 6 2" xfId="2755" xr:uid="{6AE51E23-3347-4ACD-A966-A49EF127BE84}"/>
    <cellStyle name="Normal GHG whole table 3 7" xfId="67" xr:uid="{6FDD76E4-04FD-4ABB-B398-A3A35FCBC6B9}"/>
    <cellStyle name="Normal GHG whole table 4" xfId="104" xr:uid="{25324109-3CAD-40C1-AB9E-7B28BF9D8769}"/>
    <cellStyle name="Normal GHG whole table 4 2" xfId="2357" xr:uid="{CCB09402-43C5-4456-987F-9D12ABFC5CC2}"/>
    <cellStyle name="Normal GHG-Shade" xfId="14" xr:uid="{00000000-0005-0000-0000-000010000000}"/>
    <cellStyle name="Normal GHG-Shade 2" xfId="201" xr:uid="{7EBC447B-49C4-4BA7-B7A9-F6F8B27FFEC9}"/>
    <cellStyle name="Normal GHG-Shade 2 2" xfId="202" xr:uid="{1881C089-E4B1-4550-A48F-1C674D6038AB}"/>
    <cellStyle name="Normal GHG-Shade 2 3" xfId="203" xr:uid="{35FA3135-F81F-4219-BAE9-0678A29D9028}"/>
    <cellStyle name="Normal GHG-Shade 2 4" xfId="233" xr:uid="{4877E4D5-96DD-4672-9981-085850EF84CC}"/>
    <cellStyle name="Normal GHG-Shade 2 5" xfId="398" xr:uid="{326F6D79-E075-4268-8474-042634E23A33}"/>
    <cellStyle name="Normal GHG-Shade 3" xfId="204" xr:uid="{1C27611F-9A4A-42E8-82F2-B01D8C1D3CD9}"/>
    <cellStyle name="Normal GHG-Shade 3 2" xfId="205" xr:uid="{B87D9F63-FC6B-42BA-AD6F-4C34FF2B77ED}"/>
    <cellStyle name="Normal GHG-Shade 4" xfId="206" xr:uid="{4898E8F5-AE24-4AEB-A9A1-7343FC729D93}"/>
    <cellStyle name="Normal GHG-Shade 4 2" xfId="469" xr:uid="{F0A16543-AC28-429F-98D6-76F114D7AD35}"/>
    <cellStyle name="Normal GHG-Shade 4 2 2" xfId="2438" xr:uid="{FA2E7033-AA1A-4366-811A-12E46842817D}"/>
    <cellStyle name="Normal GHG-Shade 4 3" xfId="2368" xr:uid="{00E91725-2204-4FD4-B4C2-7EA0EABEFEB5}"/>
    <cellStyle name="Normál_Munka1" xfId="48" xr:uid="{BE708FD1-4E5B-48C9-B6DB-85B91B4509CF}"/>
    <cellStyle name="Note 2" xfId="207" xr:uid="{CAEE197D-8820-4C98-8BD8-BA7A9D56A892}"/>
    <cellStyle name="Note 2 2" xfId="597" xr:uid="{09503AEA-A548-4D35-AF85-CC144AEE4E54}"/>
    <cellStyle name="Note 2 2 2" xfId="812" xr:uid="{5B6F2D0B-D78C-4088-ABBE-3C16D801BD6C}"/>
    <cellStyle name="Note 2 2 2 2" xfId="1525" xr:uid="{2E42993B-57FB-4FA3-8F19-32A7CD9210DA}"/>
    <cellStyle name="Note 2 2 2 2 2" xfId="3090" xr:uid="{73D9C786-FBF0-41BA-BC27-23720CD6E30B}"/>
    <cellStyle name="Note 2 2 2 3" xfId="929" xr:uid="{018C14F1-7F5C-46BE-8625-29E36C71CB18}"/>
    <cellStyle name="Note 2 2 2 3 2" xfId="2510" xr:uid="{703587E4-1ECE-451F-8493-841CD18E9F96}"/>
    <cellStyle name="Note 2 2 2 4" xfId="2175" xr:uid="{286A17BE-C39B-4BE1-8800-363CC5F7AB55}"/>
    <cellStyle name="Note 2 2 3" xfId="1317" xr:uid="{EE4136E6-7FD3-47F0-B65B-55760A219C30}"/>
    <cellStyle name="Note 2 2 3 2" xfId="2882" xr:uid="{FA1A82C1-926A-4F8A-9DF2-AF492570DBBE}"/>
    <cellStyle name="Note 2 2 4" xfId="1183" xr:uid="{45729245-8CFA-4B0A-A347-337705990318}"/>
    <cellStyle name="Note 2 2 4 2" xfId="2752" xr:uid="{945079ED-9999-4BBB-8FBF-7FE00F749D59}"/>
    <cellStyle name="Note 2 2 5" xfId="1969" xr:uid="{CCCC05BA-5604-4413-B03B-A1B4FA1878E2}"/>
    <cellStyle name="Note 2 3" xfId="661" xr:uid="{C1AE6A17-9FB4-4038-A649-2308FF7D02DC}"/>
    <cellStyle name="Note 2 3 2" xfId="876" xr:uid="{975A473D-B27E-47EB-A89A-527A3EEBEF05}"/>
    <cellStyle name="Note 2 3 2 2" xfId="1589" xr:uid="{3BB72216-081B-43EE-B7B1-8FC9D8E00C72}"/>
    <cellStyle name="Note 2 3 2 2 2" xfId="3154" xr:uid="{BF498669-E8C1-43C9-912E-0CAF1C671CB9}"/>
    <cellStyle name="Note 2 3 2 3" xfId="1697" xr:uid="{63F6F43B-8B9C-4AE5-8E4C-254661967DFF}"/>
    <cellStyle name="Note 2 3 2 3 2" xfId="3258" xr:uid="{796B79FB-1F37-40C7-8588-F3D9CA54BF32}"/>
    <cellStyle name="Note 2 3 2 4" xfId="2239" xr:uid="{B8671843-369A-443C-B4F6-519D565035F1}"/>
    <cellStyle name="Note 2 3 3" xfId="1381" xr:uid="{356C9460-ED05-425A-9C58-308466798931}"/>
    <cellStyle name="Note 2 3 3 2" xfId="2946" xr:uid="{C35CB092-947E-4814-8403-E29FA3289EE5}"/>
    <cellStyle name="Note 2 3 4" xfId="1807" xr:uid="{F2599651-53FE-40E7-876C-334D843A2CF0}"/>
    <cellStyle name="Note 2 3 4 2" xfId="3359" xr:uid="{BE529035-3937-4F96-BC6A-E8A9D794B768}"/>
    <cellStyle name="Note 2 3 5" xfId="2033" xr:uid="{6151CAAB-A72D-40A6-8A6F-15037E16D828}"/>
    <cellStyle name="Note 2 4" xfId="556" xr:uid="{10CA5DCA-76AB-416F-8624-7C2528E33585}"/>
    <cellStyle name="Note 2 4 2" xfId="771" xr:uid="{27E60882-4E8C-4CED-9695-827CBD54D3DF}"/>
    <cellStyle name="Note 2 4 2 2" xfId="1484" xr:uid="{367CFF13-7803-4985-A96B-9CFFF1F32E52}"/>
    <cellStyle name="Note 2 4 2 2 2" xfId="3049" xr:uid="{DC5F1F50-9ADC-4186-B871-E71566B0A590}"/>
    <cellStyle name="Note 2 4 2 3" xfId="944" xr:uid="{425E1CEC-1CFD-4A54-BDAA-F497A43F9E7F}"/>
    <cellStyle name="Note 2 4 2 3 2" xfId="2523" xr:uid="{851DE76C-C0EF-42CB-A295-C52CD24578A6}"/>
    <cellStyle name="Note 2 4 2 4" xfId="2134" xr:uid="{9EFE570D-AE4F-47E5-8C1F-A76C3CE4CD80}"/>
    <cellStyle name="Note 2 4 3" xfId="1276" xr:uid="{FD7D59F3-843B-43DE-9EDF-B304239EC77F}"/>
    <cellStyle name="Note 2 4 3 2" xfId="2841" xr:uid="{4DD97AE2-00F0-4611-AED8-5BB30DD5B9E2}"/>
    <cellStyle name="Note 2 4 4" xfId="1009" xr:uid="{C3B150E2-E2AA-47B6-977C-546B8E1B2EEB}"/>
    <cellStyle name="Note 2 4 4 2" xfId="2581" xr:uid="{5A1AC831-F0AD-4BFF-A67C-3DD88D4C245F}"/>
    <cellStyle name="Note 2 4 5" xfId="1928" xr:uid="{F2E2FC76-9867-48BB-B254-9917EC6DA7E3}"/>
    <cellStyle name="Note 2 5" xfId="720" xr:uid="{FC2D1195-E0EE-457E-A953-8D296C0276B6}"/>
    <cellStyle name="Note 2 5 2" xfId="1440" xr:uid="{0197B550-0251-4AF7-99C8-E77DCCF2AFD4}"/>
    <cellStyle name="Note 2 5 2 2" xfId="3005" xr:uid="{5F6CAD50-12D4-47BE-A75B-EAD503971131}"/>
    <cellStyle name="Note 2 5 3" xfId="1180" xr:uid="{25869A0F-C421-4449-9E73-FE23E7929AEF}"/>
    <cellStyle name="Note 2 5 3 2" xfId="2749" xr:uid="{A00EA944-A040-4EAE-98E8-81EBC3E0D001}"/>
    <cellStyle name="Note 2 5 4" xfId="2091" xr:uid="{B3BB326F-F291-47D5-AB3C-84CAA749EA0F}"/>
    <cellStyle name="Note 2 6" xfId="1035" xr:uid="{B6EA0749-7474-45EE-BB82-6E5F83913D25}"/>
    <cellStyle name="Note 2 6 2" xfId="2607" xr:uid="{CD25923C-F37B-4665-984A-E424C7CB0206}"/>
    <cellStyle name="Note 2 7" xfId="1151" xr:uid="{E4CB69E4-0EBC-4455-8FD3-06355BED2691}"/>
    <cellStyle name="Note 2 7 2" xfId="2720" xr:uid="{AC71AC93-21B9-4FD6-BD25-5DCE0243433F}"/>
    <cellStyle name="Note 2 8" xfId="989" xr:uid="{ADFEEF7F-8F37-4B2E-A2B2-48FA2D88260A}"/>
    <cellStyle name="Note 3" xfId="272" xr:uid="{724F3BDF-F1B0-4C1A-801B-A0EB8845AE2F}"/>
    <cellStyle name="Note 3 2" xfId="625" xr:uid="{1091C831-0EC0-441C-A3A6-65A431499214}"/>
    <cellStyle name="Note 3 2 2" xfId="840" xr:uid="{7FFEE7A3-AE60-4DB0-9D50-5FA7CD01CB60}"/>
    <cellStyle name="Note 3 2 2 2" xfId="1553" xr:uid="{915FD6B5-05CC-4596-825A-1576B7767448}"/>
    <cellStyle name="Note 3 2 2 2 2" xfId="3118" xr:uid="{1A2155EB-38F5-44B7-97CC-7CB3541DDEF9}"/>
    <cellStyle name="Note 3 2 2 3" xfId="1661" xr:uid="{50427A16-ABFD-4CC8-A9A0-9F8E173733D9}"/>
    <cellStyle name="Note 3 2 2 3 2" xfId="3226" xr:uid="{D0303F78-194D-4EA7-9EE9-2616E2841BB6}"/>
    <cellStyle name="Note 3 2 2 4" xfId="2203" xr:uid="{63D2D370-3310-4FB4-9BC1-1442DC2AD061}"/>
    <cellStyle name="Note 3 2 3" xfId="1345" xr:uid="{23345041-74D7-45EA-B9A8-29F97D6BFA65}"/>
    <cellStyle name="Note 3 2 3 2" xfId="2910" xr:uid="{2DD9C524-D0CB-4098-806E-1C815722CC8E}"/>
    <cellStyle name="Note 3 2 4" xfId="1088" xr:uid="{7DD68193-434C-4C0A-9633-27C2183B3475}"/>
    <cellStyle name="Note 3 2 4 2" xfId="2657" xr:uid="{3B2DD07B-A8E4-4DD7-AA27-A8C0569B70C9}"/>
    <cellStyle name="Note 3 2 5" xfId="1997" xr:uid="{2CC40A6D-95B7-4E48-A20F-1E6AF0256973}"/>
    <cellStyle name="Note 3 3" xfId="591" xr:uid="{76A18C25-9D2D-42A8-B9B2-40F3D5407D8D}"/>
    <cellStyle name="Note 3 3 2" xfId="806" xr:uid="{440D7AC5-E49D-4875-A57A-1B719FE5D6C3}"/>
    <cellStyle name="Note 3 3 2 2" xfId="1519" xr:uid="{A984DC90-24F9-4E50-A92C-97AC5EC9496A}"/>
    <cellStyle name="Note 3 3 2 2 2" xfId="3084" xr:uid="{9127DF52-AFAD-4CAF-8240-99C22BD56986}"/>
    <cellStyle name="Note 3 3 2 3" xfId="75" xr:uid="{EEF0695A-4A3D-4726-9939-B2AEEE09BA3B}"/>
    <cellStyle name="Note 3 3 2 3 2" xfId="2329" xr:uid="{1C0C2D2F-BB2C-451F-82C2-A9FF29AA4852}"/>
    <cellStyle name="Note 3 3 2 4" xfId="2169" xr:uid="{FD55CDDD-56C6-4FE3-936C-C934D99A9A49}"/>
    <cellStyle name="Note 3 3 3" xfId="1311" xr:uid="{537F797B-C231-45F4-831C-B688B0089B5A}"/>
    <cellStyle name="Note 3 3 3 2" xfId="2876" xr:uid="{E21F08DA-3652-4A8D-BD32-493755C8E22E}"/>
    <cellStyle name="Note 3 3 4" xfId="1800" xr:uid="{51B5A37D-8BC1-4D40-8E26-E147702EB557}"/>
    <cellStyle name="Note 3 3 4 2" xfId="3353" xr:uid="{E9588FDA-F7EE-465A-A728-8B7B65AFCF20}"/>
    <cellStyle name="Note 3 3 5" xfId="1963" xr:uid="{D5395B63-8184-40F4-AF0F-036DFE2523C9}"/>
    <cellStyle name="Note 3 4" xfId="609" xr:uid="{90ECFCB0-670D-42AA-B43F-7E20D2096C3D}"/>
    <cellStyle name="Note 3 4 2" xfId="824" xr:uid="{3E72B700-9024-411A-87F6-BAB27D47D40C}"/>
    <cellStyle name="Note 3 4 2 2" xfId="1537" xr:uid="{0F626770-CD89-4BE2-B13A-FD589471AFB8}"/>
    <cellStyle name="Note 3 4 2 2 2" xfId="3102" xr:uid="{9E5DBBE2-1E55-45CE-B3DA-CAF8A69DD361}"/>
    <cellStyle name="Note 3 4 2 3" xfId="1126" xr:uid="{716E289F-E4D4-4CF7-BE9A-A536040BC434}"/>
    <cellStyle name="Note 3 4 2 3 2" xfId="2695" xr:uid="{67A7F535-02B9-4802-B3E1-6A85ADE7F7E4}"/>
    <cellStyle name="Note 3 4 2 4" xfId="2187" xr:uid="{F29A71F3-32A3-46E5-B4D8-D480B70C76C0}"/>
    <cellStyle name="Note 3 4 3" xfId="1329" xr:uid="{9E795E9B-A2CF-4D4D-872B-2A6F844B2B3B}"/>
    <cellStyle name="Note 3 4 3 2" xfId="2894" xr:uid="{8B04AA8F-B28B-46FE-8106-3A0ED54B06E3}"/>
    <cellStyle name="Note 3 4 4" xfId="1739" xr:uid="{29960EC1-6AD2-4B83-9A27-77B8A9833973}"/>
    <cellStyle name="Note 3 4 4 2" xfId="3298" xr:uid="{6A418B82-D5F5-4879-A40C-329059E00AF8}"/>
    <cellStyle name="Note 3 4 5" xfId="1981" xr:uid="{26D77096-C9A1-4A21-AD7E-303048600420}"/>
    <cellStyle name="Note 3 5" xfId="726" xr:uid="{B5C397D0-7EBF-4AE2-88B0-ABD24A1EDB52}"/>
    <cellStyle name="Note 3 5 2" xfId="1446" xr:uid="{7BCE63A6-F1E6-4249-BFA2-49C3FCC3BCD4}"/>
    <cellStyle name="Note 3 5 2 2" xfId="3011" xr:uid="{1952BFFD-750F-421C-8252-D3B40F2D69A9}"/>
    <cellStyle name="Note 3 5 3" xfId="1870" xr:uid="{F9843B54-BA7E-475A-899B-4004143FE12F}"/>
    <cellStyle name="Note 3 5 3 2" xfId="3415" xr:uid="{EF2CCBF3-9563-4A6D-95EC-9E12642DD5AF}"/>
    <cellStyle name="Note 3 5 4" xfId="2097" xr:uid="{A3348E75-4E86-407A-9A97-F4561DB9AAC8}"/>
    <cellStyle name="Note 3 6" xfId="1077" xr:uid="{65F4B115-990F-4A50-B50D-F23DC0B75C1E}"/>
    <cellStyle name="Note 3 6 2" xfId="2646" xr:uid="{56672646-4CA1-4597-A665-486D01430A7C}"/>
    <cellStyle name="Note 3 7" xfId="1771" xr:uid="{7AC44118-94D1-467F-8F2C-9A66F248FD25}"/>
    <cellStyle name="Note 3 7 2" xfId="3327" xr:uid="{E4677C3E-A4A8-453F-A007-422163C2E43E}"/>
    <cellStyle name="Note 3 8" xfId="1208" xr:uid="{C05C0C27-AAC3-4C33-9547-E348AA28D363}"/>
    <cellStyle name="Notiz" xfId="208" xr:uid="{5AD6640F-3F95-40FD-A0B4-10518C55E7B4}"/>
    <cellStyle name="Notiz 2" xfId="598" xr:uid="{2598D38B-640F-4C4D-BD41-4C442CA0D71D}"/>
    <cellStyle name="Notiz 2 2" xfId="813" xr:uid="{D889119E-4F01-490E-926C-1AEBFDB3F12D}"/>
    <cellStyle name="Notiz 2 2 2" xfId="1526" xr:uid="{D1ABFE2F-B725-4C6B-88C9-47F281C48D80}"/>
    <cellStyle name="Notiz 2 2 2 2" xfId="3091" xr:uid="{C27442CC-0F1D-40E5-B0E3-E3CBE4918DE2}"/>
    <cellStyle name="Notiz 2 2 3" xfId="1145" xr:uid="{257B1D95-17C6-4D16-8886-850734419E0F}"/>
    <cellStyle name="Notiz 2 2 3 2" xfId="2714" xr:uid="{5269DFFF-2874-4B18-8476-6B1CAA38DC9B}"/>
    <cellStyle name="Notiz 2 2 4" xfId="2176" xr:uid="{3D10ABDE-B96D-41AD-B827-E40A85EF8270}"/>
    <cellStyle name="Notiz 2 3" xfId="1318" xr:uid="{B6880568-C68E-4002-83EB-A3B389533547}"/>
    <cellStyle name="Notiz 2 3 2" xfId="2883" xr:uid="{1E521306-E1FA-4F4E-A3D5-D3DF48F2345F}"/>
    <cellStyle name="Notiz 2 4" xfId="1047" xr:uid="{CA795A7A-9ABF-4866-BD51-7D991CEFFC68}"/>
    <cellStyle name="Notiz 2 4 2" xfId="2618" xr:uid="{76678F7D-628B-4165-A254-1B471380DBFB}"/>
    <cellStyle name="Notiz 2 5" xfId="1970" xr:uid="{D831CDE1-478D-4F75-A119-85F0E5729258}"/>
    <cellStyle name="Notiz 3" xfId="660" xr:uid="{EA6557D4-7C86-4AB4-802D-C78CD6CF36F9}"/>
    <cellStyle name="Notiz 3 2" xfId="875" xr:uid="{FCDA904C-65E8-4ABF-94AB-956A9FCD7FC4}"/>
    <cellStyle name="Notiz 3 2 2" xfId="1588" xr:uid="{E13A9992-C9A4-4A37-9743-333EA4FB64D1}"/>
    <cellStyle name="Notiz 3 2 2 2" xfId="3153" xr:uid="{FEBE31F6-AF22-46B6-A9B2-AF4F20F21EBB}"/>
    <cellStyle name="Notiz 3 2 3" xfId="1840" xr:uid="{6E400580-E35E-4346-BF63-71F512802734}"/>
    <cellStyle name="Notiz 3 2 3 2" xfId="3389" xr:uid="{8B31DB13-A78E-4C55-9030-E8835C814C34}"/>
    <cellStyle name="Notiz 3 2 4" xfId="2238" xr:uid="{7C1A5470-3A10-4FD9-8115-CFC5B68D7A7C}"/>
    <cellStyle name="Notiz 3 3" xfId="1380" xr:uid="{B0A2367D-DE3C-4588-BE61-5F778CA03F6D}"/>
    <cellStyle name="Notiz 3 3 2" xfId="2945" xr:uid="{888EAF1F-DA67-4FBF-A138-8B1B2037F979}"/>
    <cellStyle name="Notiz 3 4" xfId="1172" xr:uid="{038EC6B6-2B65-41D0-97B0-F964AA624BB4}"/>
    <cellStyle name="Notiz 3 4 2" xfId="2741" xr:uid="{1061AA41-8BBF-484B-83A7-ECC222B72914}"/>
    <cellStyle name="Notiz 3 5" xfId="2032" xr:uid="{56FCA1A4-529F-4E1D-B95B-DBD85D477C68}"/>
    <cellStyle name="Notiz 4" xfId="629" xr:uid="{E52007AD-AAE7-4193-AA15-A5FFFBCE4C8A}"/>
    <cellStyle name="Notiz 4 2" xfId="844" xr:uid="{AB85F1D9-5918-412F-9A15-FAA0C4817E1D}"/>
    <cellStyle name="Notiz 4 2 2" xfId="1557" xr:uid="{DCC8D8A9-4AB6-4467-B728-16699B5864F3}"/>
    <cellStyle name="Notiz 4 2 2 2" xfId="3122" xr:uid="{A74DE8A6-7B18-4686-A716-5C8B0F8207CE}"/>
    <cellStyle name="Notiz 4 2 3" xfId="1203" xr:uid="{ECFE2164-DA9D-4951-B446-5B28B32BC47B}"/>
    <cellStyle name="Notiz 4 2 3 2" xfId="2772" xr:uid="{ED7E66C6-9193-4319-99A3-E0847958F82E}"/>
    <cellStyle name="Notiz 4 2 4" xfId="2207" xr:uid="{F07980E9-0A2B-4AAA-B8E8-1A38B693FD63}"/>
    <cellStyle name="Notiz 4 3" xfId="1349" xr:uid="{542833F1-964E-4FF1-A0B4-EC98151CA9B2}"/>
    <cellStyle name="Notiz 4 3 2" xfId="2914" xr:uid="{E4DD7835-8A21-455D-B81C-915D762A09DC}"/>
    <cellStyle name="Notiz 4 4" xfId="1091" xr:uid="{E2061349-64BD-4DEA-981B-9471C30A1071}"/>
    <cellStyle name="Notiz 4 4 2" xfId="2660" xr:uid="{2E320873-7A47-49B5-97DD-F43F2E8638A8}"/>
    <cellStyle name="Notiz 4 5" xfId="2001" xr:uid="{AC44B8AF-AD6D-4D88-8EA6-05D477FFBA38}"/>
    <cellStyle name="Notiz 5" xfId="721" xr:uid="{6D53FF66-AFA6-4674-A31D-AE1D86B65460}"/>
    <cellStyle name="Notiz 5 2" xfId="1441" xr:uid="{50E3CA49-FDC7-44B1-B8AE-43604670BBC5}"/>
    <cellStyle name="Notiz 5 2 2" xfId="3006" xr:uid="{59B2B6BB-9611-4B12-A6D8-D927AF367294}"/>
    <cellStyle name="Notiz 5 3" xfId="43" xr:uid="{7E36CC86-D63E-4447-8AC1-5C3F9BEFD230}"/>
    <cellStyle name="Notiz 5 3 2" xfId="2318" xr:uid="{354343D1-021B-4453-BC45-5CB4B823AC94}"/>
    <cellStyle name="Notiz 5 4" xfId="2092" xr:uid="{24A598B0-516D-406B-8881-8395C127B74C}"/>
    <cellStyle name="Notiz 6" xfId="1036" xr:uid="{0D9052B2-808D-4474-8ECB-BB38233D56F8}"/>
    <cellStyle name="Notiz 6 2" xfId="2608" xr:uid="{8E7DA4B6-5F1F-4178-A229-4C01DC9D5882}"/>
    <cellStyle name="Notiz 7" xfId="1866" xr:uid="{46F867FF-E71C-48EF-80C7-603831980B34}"/>
    <cellStyle name="Notiz 7 2" xfId="3411" xr:uid="{B6CA71B7-8D4D-4182-BE1B-B846E9CF0E2A}"/>
    <cellStyle name="Notiz 8" xfId="1039" xr:uid="{19642C7F-6A82-439D-BE53-F225ADE78F66}"/>
    <cellStyle name="Output 2" xfId="209" xr:uid="{9BB01C10-28FF-4551-8839-6D4A95F82E2C}"/>
    <cellStyle name="Output 2 2" xfId="599" xr:uid="{7B89AE6C-8E55-4CD6-8555-07FBAEA65208}"/>
    <cellStyle name="Output 2 2 2" xfId="814" xr:uid="{1A4CD559-08C0-4D35-9AD5-E9AF88F501BE}"/>
    <cellStyle name="Output 2 2 2 2" xfId="1527" xr:uid="{1259D557-5CC7-46CF-B33B-F7903270D3B7}"/>
    <cellStyle name="Output 2 2 2 2 2" xfId="3092" xr:uid="{8E953A0B-17DD-428C-92A1-5783AFEE7B22}"/>
    <cellStyle name="Output 2 2 2 3" xfId="930" xr:uid="{169A9F76-3DCC-4956-AFEA-19021666C3C9}"/>
    <cellStyle name="Output 2 2 2 3 2" xfId="2511" xr:uid="{2DDD2EAA-5453-47F0-848F-FCCBBBF06CF4}"/>
    <cellStyle name="Output 2 2 2 4" xfId="2177" xr:uid="{17AC7C7B-ECCF-411E-B68C-A01DF3E3F8D2}"/>
    <cellStyle name="Output 2 2 3" xfId="1319" xr:uid="{B97806BA-6601-4188-BA15-1D2D69C25161}"/>
    <cellStyle name="Output 2 2 3 2" xfId="2884" xr:uid="{0EE9BBB1-E13A-4755-AA9F-7AB11E42517F}"/>
    <cellStyle name="Output 2 2 4" xfId="1247" xr:uid="{0EE80F6B-D114-4B0E-9714-A46FB594FCEE}"/>
    <cellStyle name="Output 2 2 4 2" xfId="2814" xr:uid="{D7B4B01B-7E8B-4C96-97AA-CA7796C41104}"/>
    <cellStyle name="Output 2 2 5" xfId="1971" xr:uid="{8A8E61B3-0B09-4723-864C-DC45CC71B404}"/>
    <cellStyle name="Output 2 3" xfId="695" xr:uid="{577C7BB0-B136-44F4-8552-7087E0B9E12D}"/>
    <cellStyle name="Output 2 3 2" xfId="910" xr:uid="{E3255326-B638-4BAF-B3DE-DCE80D5F9553}"/>
    <cellStyle name="Output 2 3 2 2" xfId="1623" xr:uid="{9286A090-194F-4F94-9FEB-44F371BA981B}"/>
    <cellStyle name="Output 2 3 2 2 2" xfId="3188" xr:uid="{4E57CB5E-7571-41F7-8EC5-25DAC221CC9F}"/>
    <cellStyle name="Output 2 3 2 3" xfId="1895" xr:uid="{D731F10C-CF5B-4FEE-8D65-7AE0485BFE5F}"/>
    <cellStyle name="Output 2 3 2 3 2" xfId="3438" xr:uid="{2A58BAF4-C2D6-4E10-A290-938C8ADF9865}"/>
    <cellStyle name="Output 2 3 2 4" xfId="2273" xr:uid="{F1E342F7-5CAA-4C33-8670-76AFF70674FA}"/>
    <cellStyle name="Output 2 3 3" xfId="1415" xr:uid="{8AD9A7A1-1D05-43BA-89A7-88DE8D6B17A0}"/>
    <cellStyle name="Output 2 3 3 2" xfId="2980" xr:uid="{80B79CDC-F2DD-426F-8531-BF50CCAC478E}"/>
    <cellStyle name="Output 2 3 4" xfId="1718" xr:uid="{D323C693-580F-4766-A446-2285990FB763}"/>
    <cellStyle name="Output 2 3 4 2" xfId="3279" xr:uid="{258338C5-F8EB-40F5-BEAE-E05E2C7D1A6F}"/>
    <cellStyle name="Output 2 3 5" xfId="2067" xr:uid="{82CBD374-4339-47B4-9098-7DEA09753FF6}"/>
    <cellStyle name="Output 2 4" xfId="722" xr:uid="{8FF9CFA9-DEF7-4EC3-AA1F-6393A4C71F42}"/>
    <cellStyle name="Output 2 4 2" xfId="1442" xr:uid="{F9CEF48B-F1AB-4A84-A329-DCE649CDFEFC}"/>
    <cellStyle name="Output 2 4 2 2" xfId="3007" xr:uid="{2B2C3CF7-818C-4505-81FF-75AFF30A9B87}"/>
    <cellStyle name="Output 2 4 3" xfId="1157" xr:uid="{F37FFEDE-27A4-402B-931B-F188DF01D119}"/>
    <cellStyle name="Output 2 4 3 2" xfId="2726" xr:uid="{6C7F81E9-E465-4776-A917-66F7D351C96F}"/>
    <cellStyle name="Output 2 4 4" xfId="2093" xr:uid="{8DDA0ECE-E013-4896-9847-EBE8C110DB66}"/>
    <cellStyle name="Output 2 5" xfId="1037" xr:uid="{F52DC07D-97C5-4066-A74F-A8B1CEEDB451}"/>
    <cellStyle name="Output 2 5 2" xfId="2609" xr:uid="{66509453-4522-419C-9B94-B6682235BDFC}"/>
    <cellStyle name="Output 3" xfId="273" xr:uid="{52A8CF9D-D3B9-4CC2-B894-1A0DB51C7B28}"/>
    <cellStyle name="Output 3 2" xfId="626" xr:uid="{94A7A942-B5F8-4DE4-922B-6250AE1208D7}"/>
    <cellStyle name="Output 3 2 2" xfId="841" xr:uid="{496847D3-F6FA-4526-9480-2A0CEC02744F}"/>
    <cellStyle name="Output 3 2 2 2" xfId="1554" xr:uid="{7293DCDC-7531-4E60-92C4-0DF5AFD13243}"/>
    <cellStyle name="Output 3 2 2 2 2" xfId="3119" xr:uid="{9446203B-BA5D-4E87-8548-EE0E558FC6C2}"/>
    <cellStyle name="Output 3 2 2 3" xfId="1856" xr:uid="{1414B007-DF89-49DB-A75C-388F8B296A90}"/>
    <cellStyle name="Output 3 2 2 3 2" xfId="3402" xr:uid="{E6C38BA7-BB94-43C2-ABA7-171C4F8EE2E5}"/>
    <cellStyle name="Output 3 2 2 4" xfId="2204" xr:uid="{67D15227-6CAC-4AB6-850A-9E643189DBF8}"/>
    <cellStyle name="Output 3 2 3" xfId="1346" xr:uid="{9479AE08-F6D5-4B8E-BF46-C9E0189676E2}"/>
    <cellStyle name="Output 3 2 3 2" xfId="2911" xr:uid="{9F51E974-18E3-4810-91ED-EB1BEAEAD787}"/>
    <cellStyle name="Output 3 2 4" xfId="1150" xr:uid="{E8960CE8-F875-4A76-8980-54096342D9A0}"/>
    <cellStyle name="Output 3 2 4 2" xfId="2719" xr:uid="{13CA7BC3-0668-4681-A95F-CE0D5A2A386D}"/>
    <cellStyle name="Output 3 2 5" xfId="1998" xr:uid="{0B266E7F-0B31-431D-B34B-7201C4832647}"/>
    <cellStyle name="Output 3 3" xfId="677" xr:uid="{E8930EFE-088D-416B-81EB-4C011401F26D}"/>
    <cellStyle name="Output 3 3 2" xfId="892" xr:uid="{163362E5-68DF-49D9-ADF5-94C6B56042A0}"/>
    <cellStyle name="Output 3 3 2 2" xfId="1605" xr:uid="{66524213-7024-48ED-90C4-425C7F992FF4}"/>
    <cellStyle name="Output 3 3 2 2 2" xfId="3170" xr:uid="{E8A25E0A-BBC5-4EB2-897A-98103D3D41BB}"/>
    <cellStyle name="Output 3 3 2 3" xfId="1216" xr:uid="{57621A11-57CC-4580-9142-625516AD08CA}"/>
    <cellStyle name="Output 3 3 2 3 2" xfId="2784" xr:uid="{1CE5D865-EDE2-4178-81D4-91F1DA14688F}"/>
    <cellStyle name="Output 3 3 2 4" xfId="2255" xr:uid="{20B6EC93-BA81-466F-BBEA-C0B9C765522D}"/>
    <cellStyle name="Output 3 3 3" xfId="1397" xr:uid="{EA0C2D1B-1843-4EA3-B6BD-AB248CB635A4}"/>
    <cellStyle name="Output 3 3 3 2" xfId="2962" xr:uid="{F3E055A6-DD4C-4235-AB28-666BAAE6CDED}"/>
    <cellStyle name="Output 3 3 4" xfId="1641" xr:uid="{FD20732D-801C-415A-B83F-CA4064166EB2}"/>
    <cellStyle name="Output 3 3 4 2" xfId="3206" xr:uid="{FBE5811F-E21F-41A6-8CA9-E98EE58DD9A2}"/>
    <cellStyle name="Output 3 3 5" xfId="2049" xr:uid="{F6692F01-8523-4330-8535-B15926D30058}"/>
    <cellStyle name="Output 3 4" xfId="727" xr:uid="{529F1BE2-2C39-4920-991B-1E27F6DE0749}"/>
    <cellStyle name="Output 3 4 2" xfId="1447" xr:uid="{B5798747-89B6-489C-8C03-C92E41756B95}"/>
    <cellStyle name="Output 3 4 2 2" xfId="3012" xr:uid="{C8F91716-D336-41DA-8953-922E142DD9A8}"/>
    <cellStyle name="Output 3 4 3" xfId="1827" xr:uid="{5A0F81F0-7987-4A62-B754-429F7131F10A}"/>
    <cellStyle name="Output 3 4 3 2" xfId="3377" xr:uid="{519D2F03-0410-4057-9230-1645896190C0}"/>
    <cellStyle name="Output 3 4 4" xfId="2098" xr:uid="{CFF3A5A8-431F-434B-BF4D-C0CF8334C3A7}"/>
    <cellStyle name="Output 3 5" xfId="1078" xr:uid="{3FCE0222-6D2D-4CBA-B607-3C7FF9C7FFB5}"/>
    <cellStyle name="Output 3 5 2" xfId="2647" xr:uid="{F99EF094-AD58-4CD5-8AF9-CAD9816A63EA}"/>
    <cellStyle name="Pattern" xfId="210" xr:uid="{023F7D56-BC6A-44E6-9576-77A723004FED}"/>
    <cellStyle name="Pattern 2" xfId="470" xr:uid="{FC06EE4A-56D7-41C1-9A70-CBAC9D8A6BCD}"/>
    <cellStyle name="Pattern 2 2" xfId="613" xr:uid="{835ABD48-C43F-4D8A-AFFD-B61C905FEBB6}"/>
    <cellStyle name="Pattern 2 2 2" xfId="828" xr:uid="{5FA8D902-321F-4A0A-97C6-EC50450E3590}"/>
    <cellStyle name="Pattern 2 2 2 2" xfId="1541" xr:uid="{743E9B89-5360-47EC-8310-6DCDF44CB815}"/>
    <cellStyle name="Pattern 2 2 2 2 2" xfId="3106" xr:uid="{C0CB7E9B-EB96-44EA-B9CF-5BC59B103B06}"/>
    <cellStyle name="Pattern 2 2 2 3" xfId="1886" xr:uid="{7E3060E8-E441-462E-AED7-CDDF852DF898}"/>
    <cellStyle name="Pattern 2 2 2 3 2" xfId="3429" xr:uid="{E5B06031-3F80-4C53-A91C-E6F89C2E7957}"/>
    <cellStyle name="Pattern 2 2 2 4" xfId="2191" xr:uid="{162BD29D-12B6-4F80-997A-DBDC2E41C7DE}"/>
    <cellStyle name="Pattern 2 2 3" xfId="1333" xr:uid="{99A0BAFA-E042-4E46-B357-07A8AB115C45}"/>
    <cellStyle name="Pattern 2 2 3 2" xfId="2898" xr:uid="{3C118BCE-0913-4BEE-88FB-5E6BA26E194D}"/>
    <cellStyle name="Pattern 2 2 4" xfId="1882" xr:uid="{9F9A8620-5DA3-471C-87ED-AEC7E443E3D8}"/>
    <cellStyle name="Pattern 2 2 4 2" xfId="3425" xr:uid="{6B5741B7-813D-45DC-9D33-40CA93F73672}"/>
    <cellStyle name="Pattern 2 2 5" xfId="1985" xr:uid="{F57077F4-C87F-4F49-8FBA-A6A73D020B5E}"/>
    <cellStyle name="Pattern 2 3" xfId="759" xr:uid="{6068203D-0C6F-45A3-A012-AE521C8717AE}"/>
    <cellStyle name="Pattern 2 3 2" xfId="1472" xr:uid="{A98EF5FD-144C-4BB1-8D59-7C132492583D}"/>
    <cellStyle name="Pattern 2 3 2 2" xfId="3037" xr:uid="{BD678003-A742-4292-8E89-D82D0FDD1874}"/>
    <cellStyle name="Pattern 2 3 3" xfId="1196" xr:uid="{9EDD0571-4F32-4755-AD31-61D0849214B8}"/>
    <cellStyle name="Pattern 2 3 3 2" xfId="2765" xr:uid="{9C77CA2A-C015-4969-A2C0-61835C00C917}"/>
    <cellStyle name="Pattern 2 3 4" xfId="2122" xr:uid="{F7055D39-FE1B-46F9-AA54-AF5337D0C0FD}"/>
    <cellStyle name="Pattern 3" xfId="319" xr:uid="{4ADF410B-1D3A-45DA-9197-7901B3ADF532}"/>
    <cellStyle name="Pattern 3 2" xfId="656" xr:uid="{61A05CCF-2A01-4FC7-8CF6-EC1997FD67C2}"/>
    <cellStyle name="Pattern 3 2 2" xfId="871" xr:uid="{6FED3441-3FF8-406E-8534-9083984B16E5}"/>
    <cellStyle name="Pattern 3 2 2 2" xfId="1584" xr:uid="{89D8271A-E432-4070-8AB0-5E881E657F0C}"/>
    <cellStyle name="Pattern 3 2 2 2 2" xfId="3149" xr:uid="{F1459F66-E1F9-4D87-AA4C-2F5EDF054345}"/>
    <cellStyle name="Pattern 3 2 2 3" xfId="1859" xr:uid="{8A688849-E6E0-44C6-8FD5-4CE67EA341CB}"/>
    <cellStyle name="Pattern 3 2 2 3 2" xfId="3405" xr:uid="{F662A983-A352-48A6-A769-71EF6FABD8C5}"/>
    <cellStyle name="Pattern 3 2 2 4" xfId="2234" xr:uid="{63A6EB84-A7A1-48EF-BF88-A6309A251ACE}"/>
    <cellStyle name="Pattern 3 2 3" xfId="1376" xr:uid="{96470434-5C5E-4AA9-9B59-ABA60477DB69}"/>
    <cellStyle name="Pattern 3 2 3 2" xfId="2941" xr:uid="{DC80333F-F6F5-410C-8701-C5C169D020DC}"/>
    <cellStyle name="Pattern 3 2 4" xfId="1688" xr:uid="{C873A5C9-AB67-4CD8-9D00-CEBAD1EFA792}"/>
    <cellStyle name="Pattern 3 2 4 2" xfId="3250" xr:uid="{929122F8-01A8-42E6-AA27-43286E5FAA02}"/>
    <cellStyle name="Pattern 3 2 5" xfId="2028" xr:uid="{3F3A5935-0C31-46AB-BBE0-AB345FA33712}"/>
    <cellStyle name="Pattern 3 3" xfId="555" xr:uid="{C6A9DD03-3AB2-4782-87A3-85624E090FDE}"/>
    <cellStyle name="Pattern 3 3 2" xfId="770" xr:uid="{E3D8D9CF-3E58-4FE0-8D1C-8885E83AA4F6}"/>
    <cellStyle name="Pattern 3 3 2 2" xfId="1483" xr:uid="{F2F28BEE-957F-41B8-B5BF-64A106917647}"/>
    <cellStyle name="Pattern 3 3 2 2 2" xfId="3048" xr:uid="{5863A6E2-EA6B-4771-BE5B-9A46E3EA5AB2}"/>
    <cellStyle name="Pattern 3 3 2 3" xfId="935" xr:uid="{9EF543F7-BC58-47C7-8106-B888841734E2}"/>
    <cellStyle name="Pattern 3 3 2 3 2" xfId="2515" xr:uid="{C7547ABC-29C3-46EC-832B-7BFBFDB4D06B}"/>
    <cellStyle name="Pattern 3 3 2 4" xfId="2133" xr:uid="{8D667953-B316-4FF6-9387-27F0D7687B7D}"/>
    <cellStyle name="Pattern 3 3 3" xfId="1275" xr:uid="{A801E868-3C2B-4391-9069-D72C84F2BD92}"/>
    <cellStyle name="Pattern 3 3 3 2" xfId="2840" xr:uid="{9D5CBC49-64A9-4B86-AD9D-28F08472887E}"/>
    <cellStyle name="Pattern 3 3 4" xfId="1024" xr:uid="{54087187-3BFF-417B-903C-FC2687B45F6F}"/>
    <cellStyle name="Pattern 3 3 4 2" xfId="2596" xr:uid="{48D8FF6C-A5B3-4D29-A953-3C8B2D7DFE13}"/>
    <cellStyle name="Pattern 3 3 5" xfId="1927" xr:uid="{86E90EBE-A496-4943-B594-53071138929B}"/>
    <cellStyle name="Pattern 3 4" xfId="669" xr:uid="{C60CA3F9-45A7-4E70-B519-D450037C61F7}"/>
    <cellStyle name="Pattern 3 4 2" xfId="884" xr:uid="{5ADE6CAB-1F3A-466C-910C-955B72D7A5B6}"/>
    <cellStyle name="Pattern 3 4 2 2" xfId="1597" xr:uid="{D4D6DB21-60BB-4ADA-8FE5-8EDA6158C8BD}"/>
    <cellStyle name="Pattern 3 4 2 2 2" xfId="3162" xr:uid="{235FD2C9-278C-4439-B31E-E94EDAA70D50}"/>
    <cellStyle name="Pattern 3 4 2 3" xfId="1776" xr:uid="{5ABE5042-964F-4D2E-BD97-70BD920DE633}"/>
    <cellStyle name="Pattern 3 4 2 3 2" xfId="3332" xr:uid="{0BC20A3B-56A5-4272-AC28-F7B88E7BF82C}"/>
    <cellStyle name="Pattern 3 4 2 4" xfId="2247" xr:uid="{4CBEF2EA-68D7-4DBE-86F7-9B9BFA74FEE2}"/>
    <cellStyle name="Pattern 3 4 3" xfId="1389" xr:uid="{39ED8314-3723-4700-BED6-F9568DBB7D85}"/>
    <cellStyle name="Pattern 3 4 3 2" xfId="2954" xr:uid="{B821B4A8-FB3C-46A2-90E3-C289D34C48B2}"/>
    <cellStyle name="Pattern 3 4 4" xfId="1684" xr:uid="{21E7399C-AA49-4605-861E-1D18D1B5D29D}"/>
    <cellStyle name="Pattern 3 4 4 2" xfId="3246" xr:uid="{0F5C6CBB-6A2E-4376-88E8-CB005123AD41}"/>
    <cellStyle name="Pattern 3 4 5" xfId="2041" xr:uid="{CD8352E0-54BC-4A07-9A1B-BEAF076BC992}"/>
    <cellStyle name="Pattern 3 5" xfId="1116" xr:uid="{CB2B6AE2-BEE3-4DA5-938B-DD4D1D5D63AB}"/>
    <cellStyle name="Pattern 3 5 2" xfId="2685" xr:uid="{B5868CE0-1AF3-4E23-9FFD-2563EB686E9D}"/>
    <cellStyle name="Pattern 3 6" xfId="1238" xr:uid="{163C7032-C7C2-4E80-9FE6-364FEEDB2CC5}"/>
    <cellStyle name="Pattern 3 6 2" xfId="2805" xr:uid="{BD6658AA-6E04-45F2-9747-472B6812E34B}"/>
    <cellStyle name="Pattern 3 7" xfId="1682" xr:uid="{436B7887-A025-464D-BBD6-7C04498460A1}"/>
    <cellStyle name="Percent" xfId="1" builtinId="5"/>
    <cellStyle name="Percent 2" xfId="211" xr:uid="{CC1295CB-EF23-4D35-B80F-121AF93B0F4A}"/>
    <cellStyle name="Percent 2 2" xfId="471" xr:uid="{4B126372-7F5F-4C16-9101-C88C19693120}"/>
    <cellStyle name="Percent 2 2 2" xfId="2439" xr:uid="{F90CAAFB-CDD2-4A68-9BAD-6DE8875D496E}"/>
    <cellStyle name="Percent 2 3" xfId="2369" xr:uid="{263B4209-B474-4A2E-BBAF-3CEC1A39157C}"/>
    <cellStyle name="Percent 3" xfId="2307" xr:uid="{4BF45A01-2733-48DB-9EEA-948C2FCF9403}"/>
    <cellStyle name="Percent 3 2" xfId="4125" xr:uid="{365FF570-8BC8-4993-98BB-0A83BEBBAA19}"/>
    <cellStyle name="Percent 3 3" xfId="3801" xr:uid="{D5997C02-DEFF-4D7E-87CD-D0B43BA27DDA}"/>
    <cellStyle name="Percent 4" xfId="3477" xr:uid="{651B2444-49BC-45BF-AFC3-AD5B5F312D1C}"/>
    <cellStyle name="RowLevel_1 2" xfId="114" xr:uid="{8537A83F-AACC-404C-BDD6-61D206F924FB}"/>
    <cellStyle name="Schlecht" xfId="212" xr:uid="{049AC1C5-AE49-4155-8679-6F3E71F27F20}"/>
    <cellStyle name="Shade" xfId="42" xr:uid="{1EA15396-FACA-4775-B46D-AF3F969DE671}"/>
    <cellStyle name="Shade 2" xfId="213" xr:uid="{99DEABCA-4228-437E-BF90-71546F1E11DD}"/>
    <cellStyle name="Shade 2 2" xfId="473" xr:uid="{B93C6773-5DC8-468F-9648-DFBB717D63F2}"/>
    <cellStyle name="Shade 2 2 2" xfId="558" xr:uid="{40F8A615-8986-4920-B17D-1FA4A4B6EA8C}"/>
    <cellStyle name="Shade 2 2 2 2" xfId="773" xr:uid="{78EF3E2D-F136-4B9B-951F-EF35EADEB3C7}"/>
    <cellStyle name="Shade 2 2 2 2 2" xfId="1486" xr:uid="{4BB7B18F-CBAF-4D00-9C57-A9A54C39E6F1}"/>
    <cellStyle name="Shade 2 2 2 2 2 2" xfId="3051" xr:uid="{088C45F9-476E-40A9-A7F0-8F1391A2EDE1}"/>
    <cellStyle name="Shade 2 2 2 2 3" xfId="1738" xr:uid="{F3C84D48-8A00-4398-B80F-42C847CE5720}"/>
    <cellStyle name="Shade 2 2 2 2 3 2" xfId="3297" xr:uid="{13E84A8E-EFF1-48BF-B865-4EBCCAF09754}"/>
    <cellStyle name="Shade 2 2 2 2 4" xfId="2136" xr:uid="{2B451AA5-D25E-4DE5-98FE-65ACB23DAEAD}"/>
    <cellStyle name="Shade 2 2 2 3" xfId="1278" xr:uid="{042DE6DB-0F88-462F-9177-F8D1801DF84B}"/>
    <cellStyle name="Shade 2 2 2 3 2" xfId="2843" xr:uid="{205D256C-F3CB-41D7-9C08-C4DE1F77FCD9}"/>
    <cellStyle name="Shade 2 2 2 4" xfId="1760" xr:uid="{B16BD979-3F06-4149-9967-312CCE9AAFE2}"/>
    <cellStyle name="Shade 2 2 2 4 2" xfId="3318" xr:uid="{CBD1F611-9944-4D75-9422-033C90A33703}"/>
    <cellStyle name="Shade 2 2 2 5" xfId="1930" xr:uid="{F3FCAB5D-47E0-4334-BE68-E93ADEE24380}"/>
    <cellStyle name="Shade 2 2 3" xfId="761" xr:uid="{D2BB0EBB-E031-4E7E-A066-49979FE2964C}"/>
    <cellStyle name="Shade 2 2 3 2" xfId="1474" xr:uid="{6663E640-C4A1-43AE-A711-204827219F60}"/>
    <cellStyle name="Shade 2 2 3 2 2" xfId="3039" xr:uid="{3FDDDF67-D465-4486-A295-CBD5020C9E2C}"/>
    <cellStyle name="Shade 2 2 3 3" xfId="1645" xr:uid="{6F35B535-D65E-442A-BB90-2F5377211798}"/>
    <cellStyle name="Shade 2 2 3 3 2" xfId="3210" xr:uid="{D1CB4C0F-78E2-4F83-BFA4-2E9BC8A9E287}"/>
    <cellStyle name="Shade 2 2 3 4" xfId="2124" xr:uid="{7300FAE2-11AF-46D5-BD65-EC4941D03E35}"/>
    <cellStyle name="Shade 2 3" xfId="321" xr:uid="{350A4384-C61A-445A-B0BB-2CD49165A349}"/>
    <cellStyle name="Shade 2 3 2" xfId="658" xr:uid="{7C36EAB6-A3A1-496D-A273-8B37E2E4CE08}"/>
    <cellStyle name="Shade 2 3 2 2" xfId="873" xr:uid="{3308912D-3C30-4A3B-9ADE-F5AA613349B2}"/>
    <cellStyle name="Shade 2 3 2 2 2" xfId="1586" xr:uid="{35D50AEC-266B-4069-98F4-6FA8BD8ED5C3}"/>
    <cellStyle name="Shade 2 3 2 2 2 2" xfId="3151" xr:uid="{CDD7B108-B2E2-4161-9AC9-C7AD02D21C93}"/>
    <cellStyle name="Shade 2 3 2 2 3" xfId="1815" xr:uid="{04941E7B-F272-493E-BB69-69345B482523}"/>
    <cellStyle name="Shade 2 3 2 2 3 2" xfId="3365" xr:uid="{5A4226D4-164F-46E1-B26B-43BBA9A96C0B}"/>
    <cellStyle name="Shade 2 3 2 2 4" xfId="2236" xr:uid="{4245AD82-B39D-44ED-884F-EDBEC8A6310C}"/>
    <cellStyle name="Shade 2 3 2 3" xfId="1378" xr:uid="{994D3307-3B46-4ABD-A0EC-1B02C2FCD094}"/>
    <cellStyle name="Shade 2 3 2 3 2" xfId="2943" xr:uid="{0FB34711-B8CE-43CC-869B-97318DC03C1F}"/>
    <cellStyle name="Shade 2 3 2 4" xfId="1725" xr:uid="{6F01AE2B-E618-46BE-A9C0-B019955B5AD0}"/>
    <cellStyle name="Shade 2 3 2 4 2" xfId="3285" xr:uid="{654A3355-07AA-45EC-85B8-FF359F4F3DB6}"/>
    <cellStyle name="Shade 2 3 2 5" xfId="2030" xr:uid="{CCF60250-DCA4-4FFC-BC72-4367855EF2FC}"/>
    <cellStyle name="Shade 2 3 3" xfId="687" xr:uid="{96A1F20F-4D6E-48CB-9A1C-BD951771B4CE}"/>
    <cellStyle name="Shade 2 3 3 2" xfId="902" xr:uid="{A0D36D6E-38F5-4B22-A5EF-EF51D0328D54}"/>
    <cellStyle name="Shade 2 3 3 2 2" xfId="1615" xr:uid="{F3F92111-9F59-4B0D-A7FE-336FDB92B1D6}"/>
    <cellStyle name="Shade 2 3 3 2 2 2" xfId="3180" xr:uid="{D013A911-705D-46CE-B424-37DCBC166BBE}"/>
    <cellStyle name="Shade 2 3 3 2 3" xfId="1027" xr:uid="{A1F5B947-317E-4802-8916-D8FB4EB54116}"/>
    <cellStyle name="Shade 2 3 3 2 3 2" xfId="2599" xr:uid="{E16CF8F7-EF19-4E8C-AF00-3D5B20374671}"/>
    <cellStyle name="Shade 2 3 3 2 4" xfId="2265" xr:uid="{57B60443-ED2F-4ED9-AF4D-C38C91432DCE}"/>
    <cellStyle name="Shade 2 3 3 3" xfId="1407" xr:uid="{33592DF9-5FCC-4D53-A7A6-43F9E9EC462F}"/>
    <cellStyle name="Shade 2 3 3 3 2" xfId="2972" xr:uid="{00C5AADD-6315-4294-BB33-213B0E91B523}"/>
    <cellStyle name="Shade 2 3 3 4" xfId="68" xr:uid="{A30B0048-488E-45E5-BE95-23BF24948EA8}"/>
    <cellStyle name="Shade 2 3 3 4 2" xfId="2322" xr:uid="{D459661E-3102-4452-A01B-7B430A7636B3}"/>
    <cellStyle name="Shade 2 3 3 5" xfId="2059" xr:uid="{BB1C1B9B-244D-477C-9125-106E6E87F26D}"/>
    <cellStyle name="Shade 2 3 4" xfId="601" xr:uid="{ABA4752E-947A-4CC3-B679-99B993C11ACF}"/>
    <cellStyle name="Shade 2 3 4 2" xfId="816" xr:uid="{FBB9B029-33D7-4B1D-82F7-C86E5851DD22}"/>
    <cellStyle name="Shade 2 3 4 2 2" xfId="1529" xr:uid="{3A787F8B-0FAD-47F4-BBCE-FC769AD9C959}"/>
    <cellStyle name="Shade 2 3 4 2 2 2" xfId="3094" xr:uid="{8FA433AB-3BF9-4FC2-B70B-C646D0D52510}"/>
    <cellStyle name="Shade 2 3 4 2 3" xfId="1646" xr:uid="{F3691ADE-9FC9-4A25-827F-1D68FECB8761}"/>
    <cellStyle name="Shade 2 3 4 2 3 2" xfId="3211" xr:uid="{9B8967E5-1C74-44A9-9D79-F38432F0E559}"/>
    <cellStyle name="Shade 2 3 4 2 4" xfId="2179" xr:uid="{29529BA6-A551-4E1D-8392-4C21E7D3A3DC}"/>
    <cellStyle name="Shade 2 3 4 3" xfId="1321" xr:uid="{5111E2FD-6D2F-4134-A423-DE3A063EE7A2}"/>
    <cellStyle name="Shade 2 3 4 3 2" xfId="2886" xr:uid="{89242476-71C6-47F2-9534-62450CCCD1FF}"/>
    <cellStyle name="Shade 2 3 4 4" xfId="990" xr:uid="{C282962C-BB14-4D02-ADB3-ABD5C4613801}"/>
    <cellStyle name="Shade 2 3 4 4 2" xfId="2563" xr:uid="{16B580BA-FC23-4CB3-B95D-BD58989AF13F}"/>
    <cellStyle name="Shade 2 3 4 5" xfId="1973" xr:uid="{8995AC65-F671-482A-BF96-9321752E1F86}"/>
    <cellStyle name="Shade 2 3 5" xfId="1118" xr:uid="{68D192BE-3995-48F9-AF75-73B5F8784567}"/>
    <cellStyle name="Shade 2 3 5 2" xfId="2687" xr:uid="{5288CB0E-CA29-48B8-9391-35A4FEE833E2}"/>
    <cellStyle name="Shade 2 3 6" xfId="965" xr:uid="{6A85446E-0458-4E7E-8796-4E7A98841D49}"/>
    <cellStyle name="Shade 2 3 6 2" xfId="2544" xr:uid="{F2F1B912-25B0-43D1-85CE-4AC06F4FF698}"/>
    <cellStyle name="Shade 2 3 7" xfId="1766" xr:uid="{D61C42AD-434D-43E4-A21B-D90E3F58CA61}"/>
    <cellStyle name="Shade 3" xfId="472" xr:uid="{F359F8D6-F1CD-47ED-AEBD-E2FC8583CD1D}"/>
    <cellStyle name="Shade 3 2" xfId="612" xr:uid="{FC212F3A-2EA4-4041-9534-E436037E9F8A}"/>
    <cellStyle name="Shade 3 2 2" xfId="827" xr:uid="{40250FC2-6C83-427C-8DF0-82B1EAF45655}"/>
    <cellStyle name="Shade 3 2 2 2" xfId="1540" xr:uid="{3C4E799C-6036-4825-BA18-55ED3AC1CFB6}"/>
    <cellStyle name="Shade 3 2 2 2 2" xfId="3105" xr:uid="{AACF0D4C-68D0-4D4E-BEAF-BD7778B50FF2}"/>
    <cellStyle name="Shade 3 2 2 3" xfId="1049" xr:uid="{D51C6860-40F2-4D6C-A61C-5E11009D50F5}"/>
    <cellStyle name="Shade 3 2 2 3 2" xfId="2620" xr:uid="{A1C4D03F-66BF-4B92-8870-155B84189D55}"/>
    <cellStyle name="Shade 3 2 2 4" xfId="2190" xr:uid="{8C07E47D-2A52-4B4D-8EB0-2C6F22AFE8B4}"/>
    <cellStyle name="Shade 3 2 3" xfId="1332" xr:uid="{34A3CE71-9DBB-4A48-A39A-4AF1C33B58EC}"/>
    <cellStyle name="Shade 3 2 3 2" xfId="2897" xr:uid="{40F7F90F-C6D8-4E07-9EF3-EABC8B957799}"/>
    <cellStyle name="Shade 3 2 4" xfId="1693" xr:uid="{4BD77D33-FF4F-4990-8350-38E97C73E500}"/>
    <cellStyle name="Shade 3 2 4 2" xfId="3255" xr:uid="{4D9803BE-5F3B-4914-A712-47AC6E498EFD}"/>
    <cellStyle name="Shade 3 2 5" xfId="1984" xr:uid="{42184DF7-8A19-4C28-9AEF-ACF2CA2D6D41}"/>
    <cellStyle name="Shade 3 3" xfId="760" xr:uid="{04E38633-FD46-4307-A5BF-204E6D63C4D3}"/>
    <cellStyle name="Shade 3 3 2" xfId="1473" xr:uid="{2B259C3A-1D13-4746-85A3-86C56C71F271}"/>
    <cellStyle name="Shade 3 3 2 2" xfId="3038" xr:uid="{15D83650-012D-4236-AF3B-B35CF02D74B0}"/>
    <cellStyle name="Shade 3 3 3" xfId="937" xr:uid="{0103B679-1D2A-4FD6-8B1D-330FFC1D2A74}"/>
    <cellStyle name="Shade 3 3 3 2" xfId="2517" xr:uid="{67C9DE86-0B96-47FE-8AE7-59B02F68AF43}"/>
    <cellStyle name="Shade 3 3 4" xfId="2123" xr:uid="{0667A9C2-B1F7-4406-84C6-EA404B489CB4}"/>
    <cellStyle name="Shade 4" xfId="320" xr:uid="{066C2DAA-9A57-47E4-ADD3-3087DC4270D3}"/>
    <cellStyle name="Shade 4 2" xfId="65" xr:uid="{190DDA0D-B641-41F7-8214-80651E814626}"/>
    <cellStyle name="Shade 4 2 2" xfId="657" xr:uid="{88A3F0E3-86A9-4F28-BB71-7D9C3AF63B05}"/>
    <cellStyle name="Shade 4 2 2 2" xfId="1377" xr:uid="{C8ECA849-C804-4442-A6CF-5C6466870FF8}"/>
    <cellStyle name="Shade 4 2 2 2 2" xfId="2942" xr:uid="{1F7FEF30-8EC3-4E74-A612-69C51529B32A}"/>
    <cellStyle name="Shade 4 2 2 3" xfId="1696" xr:uid="{93EB7D92-5D01-464C-9DCE-788C5AC683FD}"/>
    <cellStyle name="Shade 4 2 2 3 2" xfId="3257" xr:uid="{AA473A39-2F8C-4464-9B23-3F7CAD757BC0}"/>
    <cellStyle name="Shade 4 2 2 4" xfId="2029" xr:uid="{C4F4BCB0-B92C-4C2E-9F26-B5FB7EA0FF8A}"/>
    <cellStyle name="Shade 4 2 3" xfId="872" xr:uid="{5DE46753-36EC-4280-886D-2EFBAFF8C633}"/>
    <cellStyle name="Shade 4 2 3 2" xfId="1585" xr:uid="{24C23B35-835B-4DEF-B8E8-EDDE732BC9C9}"/>
    <cellStyle name="Shade 4 2 3 2 2" xfId="3150" xr:uid="{F3DB3817-97E3-43CB-8A92-FCF63061E2BA}"/>
    <cellStyle name="Shade 4 2 3 3" xfId="1223" xr:uid="{FFECCA1F-88A0-4534-86B1-25E8C9B0F75A}"/>
    <cellStyle name="Shade 4 2 3 3 2" xfId="2791" xr:uid="{C3E2FA13-6A2A-4C59-9527-0893BDE1DDBD}"/>
    <cellStyle name="Shade 4 2 3 4" xfId="2235" xr:uid="{285FB9E1-9B07-4DD9-A869-61F98E9E16B8}"/>
    <cellStyle name="Shade 4 3" xfId="686" xr:uid="{A64704C6-810A-4B61-B96D-F828140B1D49}"/>
    <cellStyle name="Shade 4 3 2" xfId="901" xr:uid="{BF8F580E-7D27-4900-924B-B6A2E90846F9}"/>
    <cellStyle name="Shade 4 3 2 2" xfId="1614" xr:uid="{588215A8-A732-466B-9398-9F9E74A57454}"/>
    <cellStyle name="Shade 4 3 2 2 2" xfId="3179" xr:uid="{F1EB4378-BE7E-4E72-9162-4733FDC8E173}"/>
    <cellStyle name="Shade 4 3 2 3" xfId="1649" xr:uid="{89969B81-D439-4234-8302-118775B23285}"/>
    <cellStyle name="Shade 4 3 2 3 2" xfId="3214" xr:uid="{0E24213F-DBF4-4FEF-A513-516A146FBC68}"/>
    <cellStyle name="Shade 4 3 2 4" xfId="2264" xr:uid="{7AD097E5-E48A-4D2D-BA72-610F110BE85E}"/>
    <cellStyle name="Shade 4 3 3" xfId="1406" xr:uid="{43E319DC-38E1-49C2-AA7A-75FCD258D576}"/>
    <cellStyle name="Shade 4 3 3 2" xfId="2971" xr:uid="{C97469EF-F541-4BFC-BF6E-1B924312EEAB}"/>
    <cellStyle name="Shade 4 3 4" xfId="1014" xr:uid="{5942E722-79EE-4A20-936C-FFD10C4DBD51}"/>
    <cellStyle name="Shade 4 3 4 2" xfId="2586" xr:uid="{A76787A8-E21B-49B0-B1EA-185160633ACA}"/>
    <cellStyle name="Shade 4 3 5" xfId="2058" xr:uid="{95E3F700-45FD-4C27-B27E-11C2D3C4D406}"/>
    <cellStyle name="Shade 4 4" xfId="548" xr:uid="{C2410191-5B5C-488C-8AB1-D9FDEBF9108C}"/>
    <cellStyle name="Shade 4 4 2" xfId="763" xr:uid="{C7370A7A-219D-45BD-B8E1-F404D564FE54}"/>
    <cellStyle name="Shade 4 4 2 2" xfId="1476" xr:uid="{0F6F63D8-702E-47AC-BCF9-98BFA45A0BA3}"/>
    <cellStyle name="Shade 4 4 2 2 2" xfId="3041" xr:uid="{9578B14E-60D9-4867-B851-BD37E852D9E0}"/>
    <cellStyle name="Shade 4 4 2 3" xfId="1715" xr:uid="{5FE5A8F6-50ED-462C-B646-92503A7EA219}"/>
    <cellStyle name="Shade 4 4 2 3 2" xfId="3276" xr:uid="{316D3C29-EE69-468E-9C88-27F20D48418E}"/>
    <cellStyle name="Shade 4 4 2 4" xfId="2126" xr:uid="{44E53369-A880-4F34-9E8A-42F24ECF1046}"/>
    <cellStyle name="Shade 4 4 3" xfId="1268" xr:uid="{1D1DD304-2898-433D-BDA6-C913C9928528}"/>
    <cellStyle name="Shade 4 4 3 2" xfId="2833" xr:uid="{37A85E30-3A45-4FD5-9151-D4E561437824}"/>
    <cellStyle name="Shade 4 4 4" xfId="1244" xr:uid="{02D5B3B7-3C8D-4CFE-9444-2AA0908954B4}"/>
    <cellStyle name="Shade 4 4 4 2" xfId="2811" xr:uid="{AB010066-1C56-483C-92D8-23888E7535CF}"/>
    <cellStyle name="Shade 4 4 5" xfId="1920" xr:uid="{5509FACC-7DCB-465B-B8C4-0E322BD7A1D3}"/>
    <cellStyle name="Shade 4 5" xfId="1117" xr:uid="{D357A419-1D5C-4604-BE90-B4A13A70C577}"/>
    <cellStyle name="Shade 4 5 2" xfId="2686" xr:uid="{89FB2426-358F-4440-8F17-03C0DBA0909E}"/>
    <cellStyle name="Shade 4 6" xfId="1062" xr:uid="{B807FACF-8C0D-4B37-842D-2067D737F22F}"/>
    <cellStyle name="Shade 4 6 2" xfId="2632" xr:uid="{D3E0A60D-1DAD-46C0-A580-B1E7EDACE53B}"/>
    <cellStyle name="Shade 4 7" xfId="1814" xr:uid="{8B39B13F-448C-414A-BEA9-E8B68B0B1F61}"/>
    <cellStyle name="Shade 5" xfId="111" xr:uid="{C1BF325E-5163-48B6-965C-8C93380E8F00}"/>
    <cellStyle name="Shade 5 2" xfId="2362" xr:uid="{95B127CA-D17C-492E-9F50-56E84785D630}"/>
    <cellStyle name="Shade_B_border2" xfId="214" xr:uid="{AF2C454B-7143-4362-9D80-6C1574AD36B1}"/>
    <cellStyle name="Standard 2" xfId="63" xr:uid="{B81879D8-6E53-4BC1-BA63-7B9725A96922}"/>
    <cellStyle name="Standard 2 2" xfId="433" xr:uid="{D6624ABD-9890-47DC-8502-F7DF804A0E1B}"/>
    <cellStyle name="Standard 2 2 2" xfId="543" xr:uid="{85F23EC4-BC40-4EF2-84AA-54110C240016}"/>
    <cellStyle name="Standard 2 2 2 2" xfId="2507" xr:uid="{7BC1C31C-6405-409F-898A-80A951E09CAE}"/>
    <cellStyle name="Standard 2 2 2 2 2" xfId="3965" xr:uid="{0DE1ED1E-B30B-4060-B408-66F841D2F8B3}"/>
    <cellStyle name="Standard 2 2 2 3" xfId="3641" xr:uid="{741A2764-FC61-4F6D-B1D7-F82F2317ABAE}"/>
    <cellStyle name="Standard 2 2 3" xfId="2429" xr:uid="{6682F30B-FE0C-4267-81E1-E4B4B4FAE8A7}"/>
    <cellStyle name="Standard 2 2 3 2" xfId="3891" xr:uid="{CDCB21C4-4C20-4C2C-A920-2924B33F88FF}"/>
    <cellStyle name="Standard 2 2 4" xfId="3567" xr:uid="{522A3C71-7088-45F3-BA85-6D82D2A6A8D5}"/>
    <cellStyle name="Standard 2 3" xfId="542" xr:uid="{23A56273-A6D6-46FE-8D9E-6491C81E4714}"/>
    <cellStyle name="Standard 2 3 2" xfId="2506" xr:uid="{A5DAAF7F-A527-4161-9E33-8CF800926E49}"/>
    <cellStyle name="Standard 2 3 2 2" xfId="3964" xr:uid="{82B8F676-16F1-4504-A71B-A1B885EC1889}"/>
    <cellStyle name="Standard 2 3 3" xfId="3640" xr:uid="{B2A45AB6-0CB0-4895-A05D-D6FE9EE88F65}"/>
    <cellStyle name="Standard 2 4" xfId="2320" xr:uid="{CCC5253D-EDBF-42D8-A8B2-8D94F736F982}"/>
    <cellStyle name="Standard 2 4 2" xfId="3805" xr:uid="{02A52D63-1418-467B-9C5B-FDA6BED5C991}"/>
    <cellStyle name="Standard 2 5" xfId="3481" xr:uid="{251F51C4-3D9E-498E-8167-D7B9E2B41F5B}"/>
    <cellStyle name="Title 2" xfId="215" xr:uid="{349F276D-FF94-4442-901B-40EDD7A7675A}"/>
    <cellStyle name="Title 3" xfId="274" xr:uid="{571BFE2A-F84A-46CF-B649-B9125E7B9418}"/>
    <cellStyle name="Total 2" xfId="216" xr:uid="{13D82EF6-9E15-4DBC-B32C-3D0D8850DD85}"/>
    <cellStyle name="Total 2 2" xfId="603" xr:uid="{72F79E6B-E20E-430B-B7AB-5BE656A84FA3}"/>
    <cellStyle name="Total 2 2 2" xfId="818" xr:uid="{DB7F1BCE-DEA9-4E60-89E5-5B97591FFF48}"/>
    <cellStyle name="Total 2 2 2 2" xfId="1531" xr:uid="{3735DFFD-38D6-485F-9E06-DB713204D9C7}"/>
    <cellStyle name="Total 2 2 2 2 2" xfId="3096" xr:uid="{593DCAC2-538E-4533-B6DF-4BA8F81AE194}"/>
    <cellStyle name="Total 2 2 2 3" xfId="1067" xr:uid="{EC92EA22-D328-471A-9647-4D89C38C805C}"/>
    <cellStyle name="Total 2 2 2 3 2" xfId="2637" xr:uid="{5C89F1E6-65C3-47F6-BFF6-F27EF5D937D1}"/>
    <cellStyle name="Total 2 2 2 4" xfId="2181" xr:uid="{5FD37A90-D646-4099-81E5-D16F56B09D76}"/>
    <cellStyle name="Total 2 2 3" xfId="1323" xr:uid="{46A14317-DE21-40BD-9DBE-47F8B339BE7A}"/>
    <cellStyle name="Total 2 2 3 2" xfId="2888" xr:uid="{8C978444-C91B-4B4D-AA92-D6F5496FE011}"/>
    <cellStyle name="Total 2 2 4" xfId="1136" xr:uid="{DDD3322C-50FA-4BFD-A562-2E3B2B7D6878}"/>
    <cellStyle name="Total 2 2 4 2" xfId="2705" xr:uid="{2CCE89FF-FE8B-4B4A-B3F7-674D9D6FE917}"/>
    <cellStyle name="Total 2 2 5" xfId="1975" xr:uid="{182AD52C-58BE-4D5B-A774-EFC833064D30}"/>
    <cellStyle name="Total 2 3" xfId="664" xr:uid="{4802ECF5-9620-4CDA-B7D7-730CE8470502}"/>
    <cellStyle name="Total 2 3 2" xfId="879" xr:uid="{125282D3-BE2B-425A-B8CE-EFD014751B8F}"/>
    <cellStyle name="Total 2 3 2 2" xfId="1592" xr:uid="{231ED27F-DD73-4DA4-849F-689E5239DCCD}"/>
    <cellStyle name="Total 2 3 2 2 2" xfId="3157" xr:uid="{A5DF415D-4972-484E-BB11-6C2B67B401F5}"/>
    <cellStyle name="Total 2 3 2 3" xfId="1202" xr:uid="{B1CF44B0-A224-4D2F-9953-0083F07EA94F}"/>
    <cellStyle name="Total 2 3 2 3 2" xfId="2771" xr:uid="{C57E1D17-E477-4A3C-B6DE-60F885BC911A}"/>
    <cellStyle name="Total 2 3 2 4" xfId="2242" xr:uid="{ECE6934B-ACF6-46F5-A61B-87B37AC33826}"/>
    <cellStyle name="Total 2 3 3" xfId="1384" xr:uid="{F9B689B3-8D05-42AA-ABA6-11685B475160}"/>
    <cellStyle name="Total 2 3 3 2" xfId="2949" xr:uid="{734755BA-B017-4ED6-B0F8-35951452B367}"/>
    <cellStyle name="Total 2 3 4" xfId="1181" xr:uid="{6F786F93-BBE1-479B-8E27-B5A6A9669D97}"/>
    <cellStyle name="Total 2 3 4 2" xfId="2750" xr:uid="{B8FD05E7-C7AE-4706-9F02-E04345341F02}"/>
    <cellStyle name="Total 2 3 5" xfId="2036" xr:uid="{AC2F3305-AF46-46DB-A643-E52DD2AC708A}"/>
    <cellStyle name="Total 2 4" xfId="552" xr:uid="{BCBFE4D7-9843-49A1-B01B-F110CBBB7A65}"/>
    <cellStyle name="Total 2 4 2" xfId="767" xr:uid="{1F6E1B86-1D32-47CA-BAAF-F4BE5968AE5A}"/>
    <cellStyle name="Total 2 4 2 2" xfId="1480" xr:uid="{CF656334-2CF3-461A-B0FF-C4B63F9C8962}"/>
    <cellStyle name="Total 2 4 2 2 2" xfId="3045" xr:uid="{6595F627-448C-4FD4-BB47-AB3464424B54}"/>
    <cellStyle name="Total 2 4 2 3" xfId="1170" xr:uid="{D289BBC3-9EB4-4C62-AE01-202DE8A05A61}"/>
    <cellStyle name="Total 2 4 2 3 2" xfId="2739" xr:uid="{6CAA88FD-BA25-480C-BC37-5A7085B53741}"/>
    <cellStyle name="Total 2 4 2 4" xfId="2130" xr:uid="{67CD5A78-4B44-4490-B5D1-2A8D18EB5A53}"/>
    <cellStyle name="Total 2 4 3" xfId="1272" xr:uid="{20691F64-88C7-4FEC-BE8D-210F16C6ABCB}"/>
    <cellStyle name="Total 2 4 3 2" xfId="2837" xr:uid="{9EE51A1A-B786-441C-86FB-D2C660014296}"/>
    <cellStyle name="Total 2 4 4" xfId="1141" xr:uid="{18B50BA1-84A8-4ECE-9315-F11F15B277F7}"/>
    <cellStyle name="Total 2 4 4 2" xfId="2710" xr:uid="{0EC83513-FE06-4748-BF56-ECCC3695B17C}"/>
    <cellStyle name="Total 2 4 5" xfId="1924" xr:uid="{CD713A63-0014-4BC9-82A2-DE99E460BB1D}"/>
    <cellStyle name="Total 2 5" xfId="723" xr:uid="{D52619FF-311B-4A60-A386-8D36D5AB89A3}"/>
    <cellStyle name="Total 2 5 2" xfId="1443" xr:uid="{080DD4D9-6F27-4BC3-87DD-5C10D87DD095}"/>
    <cellStyle name="Total 2 5 2 2" xfId="3008" xr:uid="{2251184E-7690-4EFE-BA69-27BAF913933E}"/>
    <cellStyle name="Total 2 5 3" xfId="1201" xr:uid="{48530773-DC40-4BE1-9959-89026782141F}"/>
    <cellStyle name="Total 2 5 3 2" xfId="2770" xr:uid="{1000A4BC-65AD-475E-96C8-9AEC7F83640E}"/>
    <cellStyle name="Total 2 5 4" xfId="2094" xr:uid="{A31F7F2D-472E-4FAB-9F0A-A2350DF2698E}"/>
    <cellStyle name="Total 2 6" xfId="1043" xr:uid="{F063EC7B-1AE6-4AA7-B9F7-E63BAE965C24}"/>
    <cellStyle name="Total 2 6 2" xfId="2614" xr:uid="{4554C9EE-339D-47CD-933D-7A0FB52F91C0}"/>
    <cellStyle name="Total 2 7" xfId="1818" xr:uid="{A4A25513-2703-4C5C-8A9C-E18AA0D28F70}"/>
    <cellStyle name="Total 2 7 2" xfId="3368" xr:uid="{58641D9D-2703-4049-BDFA-44293C246352}"/>
    <cellStyle name="Total 2 8" xfId="1694" xr:uid="{9A0FF57A-BB6D-4857-90D3-A21F7D7DD334}"/>
    <cellStyle name="Total 3" xfId="275" xr:uid="{44957E21-15ED-455E-9ECD-73EA87C16CA7}"/>
    <cellStyle name="Total 3 2" xfId="627" xr:uid="{19F1DA54-52E4-4DF8-ABF2-38A9F71F2CFB}"/>
    <cellStyle name="Total 3 2 2" xfId="842" xr:uid="{3D7B457F-A6EB-4FE4-966C-6A3B88256E09}"/>
    <cellStyle name="Total 3 2 2 2" xfId="1555" xr:uid="{023032D5-BFB2-4143-8810-9A01DBACC3AF}"/>
    <cellStyle name="Total 3 2 2 2 2" xfId="3120" xr:uid="{E8F200CC-07C7-4339-9FE2-7F9C997182B7}"/>
    <cellStyle name="Total 3 2 2 3" xfId="1658" xr:uid="{0F22E0FD-BFB7-4C76-BF65-AAFE09918D33}"/>
    <cellStyle name="Total 3 2 2 3 2" xfId="3223" xr:uid="{2D6FE648-DEB7-4C3A-8A03-68BD305CB048}"/>
    <cellStyle name="Total 3 2 2 4" xfId="2205" xr:uid="{FC609CA1-FC1B-4217-9B92-593E465B93DD}"/>
    <cellStyle name="Total 3 2 3" xfId="1347" xr:uid="{2CE2CA7B-54D3-42AB-9DEB-6426ACCE7064}"/>
    <cellStyle name="Total 3 2 3 2" xfId="2912" xr:uid="{43EFA983-94A3-410A-BD49-86AE19AB9C2A}"/>
    <cellStyle name="Total 3 2 4" xfId="1155" xr:uid="{A73F12C5-48F0-4B44-BADF-F05FF8D93704}"/>
    <cellStyle name="Total 3 2 4 2" xfId="2724" xr:uid="{B52E5F57-C258-4F85-96D3-4A2894B36803}"/>
    <cellStyle name="Total 3 2 5" xfId="1999" xr:uid="{EBA2D538-CC84-4D1E-9AD1-82534BD25F6D}"/>
    <cellStyle name="Total 3 3" xfId="590" xr:uid="{F39269DC-B7A7-4B78-96F1-0C84A71A71B9}"/>
    <cellStyle name="Total 3 3 2" xfId="805" xr:uid="{98D3E7AE-411A-4C0F-BAD1-28872D2B32C6}"/>
    <cellStyle name="Total 3 3 2 2" xfId="1518" xr:uid="{3638545B-BC7D-49AF-9E6D-6CEAB6BA718A}"/>
    <cellStyle name="Total 3 3 2 2 2" xfId="3083" xr:uid="{09D2598A-A6AD-47C1-A235-F04661B6ACEA}"/>
    <cellStyle name="Total 3 3 2 3" xfId="1041" xr:uid="{64344B4E-172A-4C99-847F-478EDA197723}"/>
    <cellStyle name="Total 3 3 2 3 2" xfId="2612" xr:uid="{18FFA5C5-7340-40A3-A857-8ACABB4754DE}"/>
    <cellStyle name="Total 3 3 2 4" xfId="2168" xr:uid="{586E5E19-9B47-4AD9-A496-37B46800552D}"/>
    <cellStyle name="Total 3 3 3" xfId="1310" xr:uid="{BC023E52-1A85-4D72-A6B0-BF96D9F3B370}"/>
    <cellStyle name="Total 3 3 3 2" xfId="2875" xr:uid="{19F2F722-CA99-4981-AE1C-92A1ACE92BD4}"/>
    <cellStyle name="Total 3 3 4" xfId="40" xr:uid="{548FB319-05CC-4F4E-86D8-0FB362C3612B}"/>
    <cellStyle name="Total 3 3 4 2" xfId="2317" xr:uid="{D9906F23-A4B2-4E8F-BC35-00C763AA06E1}"/>
    <cellStyle name="Total 3 3 5" xfId="1962" xr:uid="{C87A1220-3E8B-41E7-8187-B0895331CDCA}"/>
    <cellStyle name="Total 3 4" xfId="631" xr:uid="{F6F7803F-F48E-41CB-83B6-0A7D26AB7BB8}"/>
    <cellStyle name="Total 3 4 2" xfId="846" xr:uid="{40F14BCA-700D-4B14-A3DF-BF8426BDD5C6}"/>
    <cellStyle name="Total 3 4 2 2" xfId="1559" xr:uid="{A3BE5FA1-AD52-43BC-90F0-359EAADBAE45}"/>
    <cellStyle name="Total 3 4 2 2 2" xfId="3124" xr:uid="{22A3D9B4-A8D6-4C24-AD80-29145D981F87}"/>
    <cellStyle name="Total 3 4 2 3" xfId="1163" xr:uid="{DC1527FA-D9DE-4590-8DEE-0C97081BCE94}"/>
    <cellStyle name="Total 3 4 2 3 2" xfId="2732" xr:uid="{0D90DFCA-BAF4-41DD-BDA1-EE72C54FD488}"/>
    <cellStyle name="Total 3 4 2 4" xfId="2209" xr:uid="{F2537135-C5EC-4D71-811C-69FDC4C3A859}"/>
    <cellStyle name="Total 3 4 3" xfId="1351" xr:uid="{893CC3CD-DB18-421E-BBAF-48ED0C2AA3D0}"/>
    <cellStyle name="Total 3 4 3 2" xfId="2916" xr:uid="{3E133564-0A2D-4C40-8D97-3C6A90C4CDFE}"/>
    <cellStyle name="Total 3 4 4" xfId="1003" xr:uid="{0A8D86F6-0630-4A14-AE44-182716784299}"/>
    <cellStyle name="Total 3 4 4 2" xfId="2575" xr:uid="{1CD9BADA-B439-4806-B50C-C0F3937F54FE}"/>
    <cellStyle name="Total 3 4 5" xfId="2003" xr:uid="{FFD69E8D-8943-4735-85B4-E34475334C78}"/>
    <cellStyle name="Total 3 5" xfId="728" xr:uid="{42996628-A94F-435D-A794-83FDABF6B1E8}"/>
    <cellStyle name="Total 3 5 2" xfId="1448" xr:uid="{D838D99E-55C5-4E54-B8EC-AFAC6EE6DCCD}"/>
    <cellStyle name="Total 3 5 2 2" xfId="3013" xr:uid="{CA24DF55-5634-4BD0-BEAC-051380C5A50D}"/>
    <cellStyle name="Total 3 5 3" xfId="1124" xr:uid="{C963D27A-1C3B-4EA5-87C8-F7B39E5B6780}"/>
    <cellStyle name="Total 3 5 3 2" xfId="2693" xr:uid="{D9362A5E-3EA8-44CB-B252-165DB23DFBF5}"/>
    <cellStyle name="Total 3 5 4" xfId="2099" xr:uid="{8B1EF2AC-3D82-4645-A14D-A3FE20A78B59}"/>
    <cellStyle name="Total 3 6" xfId="1080" xr:uid="{AB227F54-62FC-4426-B038-49806D1E9EB8}"/>
    <cellStyle name="Total 3 6 2" xfId="2649" xr:uid="{DF085D04-1BF0-438D-8523-F4A88B76255F}"/>
    <cellStyle name="Total 3 7" xfId="1876" xr:uid="{3239295F-F506-4FB5-9BEF-A3B1ED1AC317}"/>
    <cellStyle name="Total 3 7 2" xfId="3421" xr:uid="{A18406A0-834F-4DF1-BE95-DDFCFC5E375C}"/>
    <cellStyle name="Total 3 8" xfId="1780" xr:uid="{59F35759-D2D5-489D-AA98-84F00F5A2A2D}"/>
    <cellStyle name="Überschrift" xfId="217" xr:uid="{0A9ABD52-3DBA-443F-8D6C-68BD88C484FC}"/>
    <cellStyle name="Überschrift 1" xfId="218" xr:uid="{DD0853DF-6959-40E7-B714-BAD9912DA9C6}"/>
    <cellStyle name="Überschrift 2" xfId="219" xr:uid="{BA38D154-0546-4FE8-97B7-909876DA91EB}"/>
    <cellStyle name="Überschrift 3" xfId="220" xr:uid="{D461F748-9A0E-4FBF-9351-794243941CDB}"/>
    <cellStyle name="Überschrift 4" xfId="221" xr:uid="{D7CE8A40-733D-4161-A607-4D81972BC140}"/>
    <cellStyle name="Verknüpfte Zelle" xfId="222" xr:uid="{B7287709-2BD1-4AEB-A0EA-7B926330207D}"/>
    <cellStyle name="Warnender Text" xfId="76" hidden="1" xr:uid="{41C3E3E4-9CBA-4C27-80F9-294AA6C5D4A7}"/>
    <cellStyle name="Warnender Text" xfId="948" hidden="1" xr:uid="{3DDD6D2B-B995-4FEB-B18A-00605A5104D4}"/>
    <cellStyle name="Warnender Text" xfId="1221" hidden="1" xr:uid="{0FE185E2-ED70-451D-B0AB-E680489C5960}"/>
    <cellStyle name="Warnender Text" xfId="1797" hidden="1" xr:uid="{A6DBD248-9D85-4C7B-A11E-CBCF7E4C190C}"/>
    <cellStyle name="Warnender Text" xfId="1211" hidden="1" xr:uid="{2966DF3F-11CA-40F2-B91D-273428AAEBE7}"/>
    <cellStyle name="Warnender Text" xfId="1796" hidden="1" xr:uid="{877E275E-05FD-4642-8D57-E6FDA795EF36}"/>
    <cellStyle name="Warnender Text" xfId="1729" hidden="1" xr:uid="{0E8B3221-B3CF-4749-9C0B-6E285CE2A7B6}"/>
    <cellStyle name="Warnender Text" xfId="2299" hidden="1" xr:uid="{E8562C33-DEEE-468F-9A7E-24B8BBBC564C}"/>
    <cellStyle name="Warnender Text" xfId="2330" hidden="1" xr:uid="{ECC1BE77-376E-47B4-B15B-936E224F774D}"/>
    <cellStyle name="Warnender Text" xfId="2527" hidden="1" xr:uid="{0A9496C8-30DA-4DC5-A56E-E94851A06EF1}"/>
    <cellStyle name="Warnender Text" xfId="2789" hidden="1" xr:uid="{A61F990B-6CCC-4D16-A8D9-5114ECF551C7}"/>
    <cellStyle name="Warnender Text" xfId="3350" hidden="1" xr:uid="{BB1C00FC-2A5A-4106-8B2C-0D6FB4A2D606}"/>
    <cellStyle name="Warnender Text" xfId="2779" hidden="1" xr:uid="{7B1816A0-8635-4EB3-95F8-D5A977149273}"/>
    <cellStyle name="Warnender Text" xfId="3349" hidden="1" xr:uid="{0D0B147F-EB36-4226-BCCF-33B789B3A59B}"/>
    <cellStyle name="Warnender Text" xfId="3289" hidden="1" xr:uid="{C5E50A18-E371-4D35-97B1-9E7011A9CEDC}"/>
    <cellStyle name="Warnender Text" xfId="3470" hidden="1" xr:uid="{F85D6B2D-221F-4757-B870-BB4B8CB26A2F}"/>
    <cellStyle name="Warnender Text" xfId="3484" hidden="1" xr:uid="{FE31A779-0150-4B2F-BF5B-CCF40DE9121E}"/>
    <cellStyle name="Warnender Text" xfId="3646" hidden="1" xr:uid="{99B3BD3F-54A8-4F0F-AB06-AF872E8AD805}"/>
    <cellStyle name="Warnender Text" xfId="3709" hidden="1" xr:uid="{3B7DF8CE-BE3A-4A36-94FE-F81C25E28ECF}"/>
    <cellStyle name="Warnender Text" xfId="3760" hidden="1" xr:uid="{31624F4A-8638-4E20-AAD3-50097CFA660E}"/>
    <cellStyle name="Warnender Text" xfId="3706" hidden="1" xr:uid="{447B1219-59C4-44F3-8237-260053A9B55F}"/>
    <cellStyle name="Warnender Text" xfId="3759" hidden="1" xr:uid="{9E9359B1-E8C1-46FA-8DF3-EC4EE2FD3FB2}"/>
    <cellStyle name="Warnender Text" xfId="3742" hidden="1" xr:uid="{0AA67DEE-D902-4436-A309-5B145FAD387D}"/>
    <cellStyle name="Warnender Text" xfId="3794" hidden="1" xr:uid="{904878E4-E750-40EC-9B96-10DDA05802AE}"/>
    <cellStyle name="Warnender Text" xfId="3808" hidden="1" xr:uid="{7D928A65-F966-4D79-8E7C-D26F057187C9}"/>
    <cellStyle name="Warnender Text" xfId="3970" hidden="1" xr:uid="{F658CADF-8E46-4ADC-9896-1D92D2CA6687}"/>
    <cellStyle name="Warnender Text" xfId="4033" hidden="1" xr:uid="{84A1AE18-5547-456B-A829-C0BCA7B39D82}"/>
    <cellStyle name="Warnender Text" xfId="4084" hidden="1" xr:uid="{3ED8FB52-6730-46ED-ADCF-827EBAE4AEDD}"/>
    <cellStyle name="Warnender Text" xfId="4030" hidden="1" xr:uid="{A960C301-97BB-42F0-B603-C8C67C05AC4B}"/>
    <cellStyle name="Warnender Text" xfId="4083" hidden="1" xr:uid="{9A0CE4DB-E3D4-4D97-906A-42598ED1D569}"/>
    <cellStyle name="Warnender Text" xfId="4066" hidden="1" xr:uid="{1AF671DA-46A5-4CB8-A078-C9396936DD52}"/>
    <cellStyle name="Warnender Text" xfId="4118" hidden="1" xr:uid="{1E3922D8-2327-435B-B69A-8DCC837F3E11}"/>
    <cellStyle name="Warnender Text 2" xfId="432" xr:uid="{5E737274-C9B8-474B-B3AF-22FB8666AD8F}"/>
    <cellStyle name="Warnender Text 3" xfId="323" xr:uid="{6C1018E2-376B-497D-967C-CF7FA0B13EC3}"/>
    <cellStyle name="Warning Text 2" xfId="223" xr:uid="{DB458B8E-D0F8-43E8-9A59-0B42991A7E82}"/>
    <cellStyle name="Warning Text 3" xfId="276" xr:uid="{07F26E00-5337-453A-988F-ABABC90D8B44}"/>
    <cellStyle name="Zelle überprüfen" xfId="224" xr:uid="{24675682-C22D-4F61-92FB-B4C42DD5C0A1}"/>
    <cellStyle name="Гиперссылка" xfId="225" xr:uid="{FE191253-7970-4640-BFD4-1714325DFA53}"/>
    <cellStyle name="Гиперссылка 2" xfId="226" xr:uid="{CF189934-894D-41D4-8E55-1AF2CF9BC167}"/>
    <cellStyle name="Гиперссылка 3" xfId="234" xr:uid="{C010FE6F-9B4F-4DF0-8812-046354190947}"/>
    <cellStyle name="Гиперссылка 4" xfId="406" xr:uid="{D96BF14D-8EFD-4921-AFE7-3C942F0CC846}"/>
    <cellStyle name="Обычный_2++" xfId="53" xr:uid="{BC761091-9273-4539-A0B7-AE9ED827CA0E}"/>
    <cellStyle name="Обычный_CRF2002 (1)" xfId="13" xr:uid="{00000000-0005-0000-0000-000012000000}"/>
    <cellStyle name="Обычный_LULUCF module - v 1.0" xfId="15" xr:uid="{00000000-0005-0000-0000-000013000000}"/>
  </cellStyles>
  <dxfs count="10">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D8B5FF"/>
      <color rgb="FF808080"/>
      <color rgb="FFFFFF99"/>
      <color rgb="FF006699"/>
      <color rgb="FF0099CC"/>
      <color rgb="FFE5FFCC"/>
      <color rgb="FFB49F00"/>
      <color rgb="FFB49600"/>
      <color rgb="FFC0A900"/>
      <color rgb="FF3366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18"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onnections" Target="connections.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D32" dT="2020-08-19T00:06:43.00" personId="{811026A2-74EF-4287-974D-D90683F22217}" id="{C628B71D-C3A5-4BD2-8BA3-F913D91394D4}">
    <text>Leave this cell blank.</text>
  </threadedComment>
  <threadedComment ref="E32" dT="2020-08-19T00:06:43.00" personId="{811026A2-74EF-4287-974D-D90683F22217}" id="{D0801E46-9E1F-4D2B-A06C-3AD5C5DDEBCA}">
    <text>Leave this cell blank.</text>
  </threadedComment>
  <threadedComment ref="E40" dT="2020-08-19T00:06:43.00" personId="{811026A2-74EF-4287-974D-D90683F22217}" id="{19777683-0E7F-4DAF-955F-A7EBAC7AAEEA}">
    <text>Leave this cell blank.</text>
  </threadedComment>
  <threadedComment ref="E41" dT="2020-08-19T00:06:43.00" personId="{811026A2-74EF-4287-974D-D90683F22217}" id="{A2328F4B-C3F9-4761-BF76-1D4F4D6A14B6}">
    <text>Leave this cell blank.</text>
  </threadedComment>
  <threadedComment ref="I48" dT="2021-05-24T22:03:23.71" personId="{811026A2-74EF-4287-974D-D90683F22217}" id="{E2106FC3-386C-4714-B306-9BA0FD425274}">
    <text>Unit varies based on currency in this EPS region</text>
  </threadedComment>
  <threadedComment ref="I89" dT="2021-05-24T22:03:35.61" personId="{811026A2-74EF-4287-974D-D90683F22217}" id="{E8911680-E731-4D67-9690-17976D3FED66}">
    <text>Unit varies based on currency in this EPS region</text>
  </threadedComment>
  <threadedComment ref="D91" dT="2020-08-19T00:06:43.00" personId="{811026A2-74EF-4287-974D-D90683F22217}" id="{5B177B48-17FC-4889-93EE-8CEBBC9D67A1}">
    <text>Leave this cell blank.</text>
  </threadedComment>
  <threadedComment ref="D92" dT="2020-08-19T00:06:43.00" personId="{811026A2-74EF-4287-974D-D90683F22217}" id="{FC0E8780-2055-48EE-B42B-F31936B1D4FF}">
    <text>Leave this cell blank.</text>
  </threadedComment>
  <threadedComment ref="D93" dT="2020-08-19T00:06:43.00" personId="{811026A2-74EF-4287-974D-D90683F22217}" id="{9E6238C4-2B41-4F84-9F69-94DEF5E3EB8C}">
    <text>Leave this cell blank.</text>
  </threadedComment>
  <threadedComment ref="E93" dT="2020-08-19T00:06:43.00" personId="{811026A2-74EF-4287-974D-D90683F22217}" id="{6E9F8D40-752E-4116-9D9F-F74F76285640}">
    <text>Leave this cell blank.</text>
  </threadedComment>
  <threadedComment ref="D97" dT="2020-08-19T00:06:43.00" personId="{811026A2-74EF-4287-974D-D90683F22217}" id="{F601AB12-684E-4E95-8C1E-B144486F847D}">
    <text>Leave this cell blank.</text>
  </threadedComment>
  <threadedComment ref="E97" dT="2020-08-19T00:06:43.00" personId="{811026A2-74EF-4287-974D-D90683F22217}" id="{A645F5AA-7A90-4A35-968A-CE10D0FAB4B0}">
    <text>Leave this cell blank.</text>
  </threadedComment>
  <threadedComment ref="D98" dT="2020-08-19T00:06:43.00" personId="{811026A2-74EF-4287-974D-D90683F22217}" id="{746FF03D-5804-4E4E-B458-37BB59B9E142}">
    <text>Leave this cell blank.</text>
  </threadedComment>
  <threadedComment ref="E98" dT="2020-08-19T00:06:43.00" personId="{811026A2-74EF-4287-974D-D90683F22217}" id="{9EC6115E-EDF0-4A53-BA39-6E38927B0C70}">
    <text>Leave this cell blank.</text>
  </threadedComment>
  <threadedComment ref="D99" dT="2020-08-19T00:06:43.00" personId="{811026A2-74EF-4287-974D-D90683F22217}" id="{AB2AEDA0-791A-4901-BF44-CCC69230B04C}">
    <text>Leave this cell blank.</text>
  </threadedComment>
  <threadedComment ref="E99" dT="2020-08-19T00:06:43.00" personId="{811026A2-74EF-4287-974D-D90683F22217}" id="{C2983161-1E33-4DB9-8522-CBCD17E9BF44}">
    <text>Leave this cell blank.</text>
  </threadedComment>
  <threadedComment ref="B100" dT="2021-05-24T22:05:02.77" personId="{811026A2-74EF-4287-974D-D90683F22217}" id="{C12E46EA-3F96-434D-AD07-C9DAE30A70F4}">
    <text>Several Vensim variables are grouped under the same policy lever in the web app for this policy.</text>
  </threadedComment>
  <threadedComment ref="B107" dT="2021-05-24T22:19:40.61" personId="{811026A2-74EF-4287-974D-D90683F22217}" id="{A29A373E-8B2B-4B45-BF1E-AC6A2B5F3C17}">
    <text>Several Vensim variables are grouped under the same policy lever in the web app for this policy.</text>
  </threadedComment>
  <threadedComment ref="D112" dT="2020-08-19T00:06:43.00" personId="{811026A2-74EF-4287-974D-D90683F22217}" id="{4879F214-E99D-4D42-8C39-70789BBBC99D}">
    <text>Leave this cell blank.</text>
  </threadedComment>
  <threadedComment ref="D113" dT="2020-08-19T00:06:43.00" personId="{811026A2-74EF-4287-974D-D90683F22217}" id="{29C92E86-4989-4367-A9C0-46D156A7CEBB}">
    <text>Leave this cell blank.</text>
  </threadedComment>
  <threadedComment ref="D114" dT="2020-08-19T00:06:43.00" personId="{811026A2-74EF-4287-974D-D90683F22217}" id="{8C94AB36-0C9D-4D5F-A64A-5E1836200BD4}">
    <text>Leave this cell blank.</text>
  </threadedComment>
  <threadedComment ref="D116" dT="2020-08-19T00:06:43.00" personId="{811026A2-74EF-4287-974D-D90683F22217}" id="{0785BC27-69F5-4B43-8886-6AB6B3A1C38C}">
    <text>Leave this cell blank.</text>
  </threadedComment>
  <threadedComment ref="D117" dT="2020-08-19T00:06:43.00" personId="{811026A2-74EF-4287-974D-D90683F22217}" id="{4E6A3C34-D015-4798-8B15-C2C63B01F6C3}">
    <text>Leave this cell blank.</text>
  </threadedComment>
  <threadedComment ref="D118" dT="2020-08-19T00:06:43.00" personId="{811026A2-74EF-4287-974D-D90683F22217}" id="{7355F6F6-D3AD-4011-944E-FCE1A44D743D}">
    <text>Leave this cell blank.</text>
  </threadedComment>
  <threadedComment ref="D119" dT="2020-08-19T00:06:43.00" personId="{811026A2-74EF-4287-974D-D90683F22217}" id="{52DDC055-DFE6-4C4D-97FC-B38B71C63DF3}">
    <text>Leave this cell blank.</text>
  </threadedComment>
  <threadedComment ref="D121" dT="2020-08-19T00:06:43.00" personId="{811026A2-74EF-4287-974D-D90683F22217}" id="{0EFD8687-3DDE-4CBD-AEA3-EE622A1F5ED4}">
    <text>Leave this cell blank.</text>
  </threadedComment>
  <threadedComment ref="D122" dT="2020-08-19T00:06:43.00" personId="{811026A2-74EF-4287-974D-D90683F22217}" id="{4F677542-9574-41F5-9B11-3E8FA1978897}">
    <text>Leave this cell blank.</text>
  </threadedComment>
  <threadedComment ref="D123" dT="2020-08-19T00:06:43.00" personId="{811026A2-74EF-4287-974D-D90683F22217}" id="{C6EC601F-FF77-423D-9BE3-C8F28EB3F9D6}">
    <text>Leave this cell blank.</text>
  </threadedComment>
  <threadedComment ref="D124" dT="2020-08-19T00:06:43.00" personId="{811026A2-74EF-4287-974D-D90683F22217}" id="{A5E5F926-8C26-4331-A7DC-EFA14653951A}">
    <text>Leave this cell blank.</text>
  </threadedComment>
  <threadedComment ref="E124" dT="2020-08-19T00:06:43.00" personId="{811026A2-74EF-4287-974D-D90683F22217}" id="{FBB6CCFB-0F4E-489C-9FA4-2FCAFFEE5EFA}">
    <text>Leave this cell blank.</text>
  </threadedComment>
</ThreadedComments>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1.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7.bin"/></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53"/>
  <sheetViews>
    <sheetView workbookViewId="0"/>
  </sheetViews>
  <sheetFormatPr defaultColWidth="8.81640625" defaultRowHeight="14.5" x14ac:dyDescent="0.35"/>
  <cols>
    <col min="1" max="1" width="28.453125" customWidth="1"/>
    <col min="2" max="2" width="24.453125" customWidth="1"/>
  </cols>
  <sheetData>
    <row r="1" spans="1:2" x14ac:dyDescent="0.35">
      <c r="A1" s="9" t="s">
        <v>102</v>
      </c>
    </row>
    <row r="3" spans="1:2" x14ac:dyDescent="0.35">
      <c r="A3" t="s">
        <v>103</v>
      </c>
    </row>
    <row r="4" spans="1:2" x14ac:dyDescent="0.35">
      <c r="A4" t="s">
        <v>136</v>
      </c>
    </row>
    <row r="5" spans="1:2" x14ac:dyDescent="0.35">
      <c r="A5" t="s">
        <v>107</v>
      </c>
    </row>
    <row r="6" spans="1:2" x14ac:dyDescent="0.35">
      <c r="A6" t="s">
        <v>104</v>
      </c>
    </row>
    <row r="8" spans="1:2" x14ac:dyDescent="0.35">
      <c r="A8" t="s">
        <v>105</v>
      </c>
    </row>
    <row r="9" spans="1:2" x14ac:dyDescent="0.35">
      <c r="A9" t="s">
        <v>106</v>
      </c>
    </row>
    <row r="10" spans="1:2" x14ac:dyDescent="0.35">
      <c r="A10" s="41" t="s">
        <v>2758</v>
      </c>
    </row>
    <row r="11" spans="1:2" x14ac:dyDescent="0.35">
      <c r="A11" s="41"/>
    </row>
    <row r="12" spans="1:2" x14ac:dyDescent="0.35">
      <c r="A12" t="s">
        <v>108</v>
      </c>
    </row>
    <row r="13" spans="1:2" x14ac:dyDescent="0.35">
      <c r="A13" t="s">
        <v>109</v>
      </c>
    </row>
    <row r="14" spans="1:2" x14ac:dyDescent="0.35">
      <c r="A14" t="s">
        <v>110</v>
      </c>
    </row>
    <row r="16" spans="1:2" x14ac:dyDescent="0.35">
      <c r="A16" s="42" t="s">
        <v>2844</v>
      </c>
      <c r="B16" s="159"/>
    </row>
    <row r="17" spans="1:3" x14ac:dyDescent="0.35">
      <c r="A17" t="s">
        <v>2827</v>
      </c>
      <c r="B17" s="20">
        <f>MAX(PolicyLevers!H:H)</f>
        <v>2770</v>
      </c>
    </row>
    <row r="18" spans="1:3" x14ac:dyDescent="0.35">
      <c r="A18" t="s">
        <v>2843</v>
      </c>
      <c r="B18" s="20" t="str" cm="1">
        <f t="array" ref="B18">IF(MIN(IF(COUNTIF(PolicyLevers!$H$2:$H$2025,PolicyLevers!$H$2:$H$2025)&gt;1,PolicyLevers!$H$2:$H$2025, ""))=0,"No duplicate ID numbers",MIN(IF(COUNTIF(PolicyLevers!$H$2:$H$2025,PolicyLevers!$H$2:$H$2025)&gt;1,PolicyLevers!$H$2:$H$2025, "")))</f>
        <v>No duplicate ID numbers</v>
      </c>
    </row>
    <row r="19" spans="1:3" ht="29" x14ac:dyDescent="0.35">
      <c r="A19" s="1" t="s">
        <v>2963</v>
      </c>
      <c r="B19" s="20" t="str" cm="1">
        <f t="array" ref="B19">IF(MIN(IF((NOT(ISNUMBER(PolicyLevers!$H$2:$H$2025)))*(ISTEXT(PolicyLevers!$I$2:$I$2025)),ROW(PolicyLevers!$H$2:$H$2025)))=0,"No missing ID numbers",MIN(IF((NOT(ISNUMBER(PolicyLevers!$H$2:$H$2025)))*(ISTEXT(PolicyLevers!$I$2:$I$2025)),ROW(PolicyLevers!$H$2:$H$2025))))</f>
        <v>No missing ID numbers</v>
      </c>
    </row>
    <row r="21" spans="1:3" x14ac:dyDescent="0.35">
      <c r="A21" s="42" t="s">
        <v>3196</v>
      </c>
      <c r="B21" s="159"/>
    </row>
    <row r="22" spans="1:3" x14ac:dyDescent="0.35">
      <c r="A22" t="s">
        <v>3190</v>
      </c>
    </row>
    <row r="23" spans="1:3" x14ac:dyDescent="0.35">
      <c r="A23" t="s">
        <v>3191</v>
      </c>
    </row>
    <row r="24" spans="1:3" x14ac:dyDescent="0.35">
      <c r="A24" t="s">
        <v>3192</v>
      </c>
    </row>
    <row r="25" spans="1:3" x14ac:dyDescent="0.35">
      <c r="A25" t="s">
        <v>3193</v>
      </c>
    </row>
    <row r="27" spans="1:3" x14ac:dyDescent="0.35">
      <c r="A27" s="42" t="s">
        <v>3194</v>
      </c>
      <c r="B27" s="159"/>
      <c r="C27" s="159"/>
    </row>
    <row r="28" spans="1:3" x14ac:dyDescent="0.35">
      <c r="A28" t="s">
        <v>2837</v>
      </c>
    </row>
    <row r="29" spans="1:3" x14ac:dyDescent="0.35">
      <c r="A29" t="s">
        <v>2823</v>
      </c>
    </row>
    <row r="30" spans="1:3" x14ac:dyDescent="0.35">
      <c r="A30" t="s">
        <v>2824</v>
      </c>
    </row>
    <row r="31" spans="1:3" x14ac:dyDescent="0.35">
      <c r="A31" t="s">
        <v>2825</v>
      </c>
    </row>
    <row r="32" spans="1:3" x14ac:dyDescent="0.35">
      <c r="A32" t="s">
        <v>2826</v>
      </c>
    </row>
    <row r="34" spans="1:2" x14ac:dyDescent="0.35">
      <c r="A34" t="s">
        <v>2838</v>
      </c>
    </row>
    <row r="35" spans="1:2" x14ac:dyDescent="0.35">
      <c r="A35" t="s">
        <v>2821</v>
      </c>
    </row>
    <row r="36" spans="1:2" x14ac:dyDescent="0.35">
      <c r="A36" t="s">
        <v>2822</v>
      </c>
    </row>
    <row r="38" spans="1:2" x14ac:dyDescent="0.35">
      <c r="A38" t="s">
        <v>2839</v>
      </c>
    </row>
    <row r="39" spans="1:2" x14ac:dyDescent="0.35">
      <c r="A39" t="s">
        <v>2828</v>
      </c>
    </row>
    <row r="40" spans="1:2" x14ac:dyDescent="0.35">
      <c r="A40" t="s">
        <v>2829</v>
      </c>
    </row>
    <row r="42" spans="1:2" x14ac:dyDescent="0.35">
      <c r="A42" t="s">
        <v>2840</v>
      </c>
    </row>
    <row r="43" spans="1:2" x14ac:dyDescent="0.35">
      <c r="A43" t="s">
        <v>2830</v>
      </c>
    </row>
    <row r="44" spans="1:2" x14ac:dyDescent="0.35">
      <c r="A44" t="s">
        <v>2831</v>
      </c>
    </row>
    <row r="46" spans="1:2" x14ac:dyDescent="0.35">
      <c r="A46" s="42" t="s">
        <v>3195</v>
      </c>
      <c r="B46" s="159"/>
    </row>
    <row r="47" spans="1:2" x14ac:dyDescent="0.35">
      <c r="A47" t="s">
        <v>2832</v>
      </c>
    </row>
    <row r="48" spans="1:2" x14ac:dyDescent="0.35">
      <c r="A48" t="s">
        <v>2833</v>
      </c>
    </row>
    <row r="50" spans="1:1" x14ac:dyDescent="0.35">
      <c r="A50" t="s">
        <v>2834</v>
      </c>
    </row>
    <row r="51" spans="1:1" x14ac:dyDescent="0.35">
      <c r="A51" t="s">
        <v>2841</v>
      </c>
    </row>
    <row r="52" spans="1:1" x14ac:dyDescent="0.35">
      <c r="A52" t="s">
        <v>2835</v>
      </c>
    </row>
    <row r="53" spans="1:1" x14ac:dyDescent="0.35">
      <c r="A53" t="s">
        <v>2836</v>
      </c>
    </row>
  </sheetData>
  <conditionalFormatting sqref="B18">
    <cfRule type="containsText" dxfId="9" priority="3" stopIfTrue="1" operator="containsText" text="No duplicate ID numbers">
      <formula>NOT(ISERROR(SEARCH("No duplicate ID numbers",B18)))</formula>
    </cfRule>
    <cfRule type="cellIs" dxfId="8" priority="4" operator="greaterThan">
      <formula>0</formula>
    </cfRule>
  </conditionalFormatting>
  <conditionalFormatting sqref="B19">
    <cfRule type="containsText" dxfId="7" priority="1" stopIfTrue="1" operator="containsText" text="No missing ID numbers">
      <formula>NOT(ISERROR(SEARCH("No missing ID numbers",B19)))</formula>
    </cfRule>
    <cfRule type="cellIs" dxfId="6"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24"/>
  <sheetViews>
    <sheetView workbookViewId="0"/>
  </sheetViews>
  <sheetFormatPr defaultColWidth="8.81640625" defaultRowHeight="14.5" x14ac:dyDescent="0.35"/>
  <cols>
    <col min="1" max="1" width="20.1796875" customWidth="1"/>
    <col min="2" max="2" width="41.26953125" customWidth="1"/>
    <col min="3" max="3" width="45.54296875" customWidth="1"/>
    <col min="4" max="4" width="29.1796875" customWidth="1"/>
    <col min="5" max="5" width="20.1796875" customWidth="1"/>
    <col min="6" max="8" width="10.1796875" customWidth="1"/>
    <col min="9" max="9" width="20.1796875" customWidth="1"/>
    <col min="10" max="10" width="153.453125" customWidth="1"/>
    <col min="11" max="12" width="20.1796875" customWidth="1"/>
    <col min="13" max="13" width="129.453125" style="388" customWidth="1"/>
    <col min="14" max="14" width="67.453125" customWidth="1"/>
  </cols>
  <sheetData>
    <row r="1" spans="1:14" x14ac:dyDescent="0.35">
      <c r="A1" s="9" t="s">
        <v>3171</v>
      </c>
      <c r="M1"/>
    </row>
    <row r="2" spans="1:14" x14ac:dyDescent="0.35">
      <c r="A2" s="16" t="s">
        <v>3172</v>
      </c>
      <c r="M2"/>
    </row>
    <row r="3" spans="1:14" x14ac:dyDescent="0.35">
      <c r="A3" s="381" t="s">
        <v>3</v>
      </c>
      <c r="B3" s="381" t="s">
        <v>0</v>
      </c>
      <c r="C3" s="381" t="s">
        <v>1</v>
      </c>
      <c r="D3" s="382" t="s">
        <v>342</v>
      </c>
      <c r="E3" s="381" t="s">
        <v>2259</v>
      </c>
      <c r="F3" s="383" t="s">
        <v>69</v>
      </c>
      <c r="G3" s="383" t="s">
        <v>70</v>
      </c>
      <c r="H3" s="383" t="s">
        <v>81</v>
      </c>
      <c r="I3" s="381" t="s">
        <v>28</v>
      </c>
      <c r="J3" s="381" t="s">
        <v>2</v>
      </c>
      <c r="K3" s="381" t="s">
        <v>439</v>
      </c>
      <c r="L3" s="381" t="s">
        <v>188</v>
      </c>
      <c r="M3" s="384" t="s">
        <v>143</v>
      </c>
      <c r="N3" s="385" t="s">
        <v>144</v>
      </c>
    </row>
    <row r="4" spans="1:14" x14ac:dyDescent="0.35">
      <c r="A4" s="317" t="s">
        <v>4</v>
      </c>
      <c r="B4" s="317" t="s">
        <v>2385</v>
      </c>
      <c r="C4" t="s">
        <v>2380</v>
      </c>
      <c r="D4" s="317" t="s">
        <v>2379</v>
      </c>
      <c r="E4" s="317" t="s">
        <v>2381</v>
      </c>
      <c r="F4" s="386">
        <v>0</v>
      </c>
      <c r="G4" s="386">
        <v>1</v>
      </c>
      <c r="H4" s="386">
        <v>0.02</v>
      </c>
      <c r="I4" s="317" t="s">
        <v>2382</v>
      </c>
      <c r="J4" s="370" t="s">
        <v>3433</v>
      </c>
      <c r="K4" s="387" t="s">
        <v>2384</v>
      </c>
      <c r="L4" s="317" t="s">
        <v>2383</v>
      </c>
    </row>
    <row r="5" spans="1:14" x14ac:dyDescent="0.35">
      <c r="A5" s="317" t="s">
        <v>4</v>
      </c>
      <c r="B5" s="317" t="s">
        <v>2450</v>
      </c>
      <c r="C5" t="s">
        <v>3441</v>
      </c>
      <c r="D5" s="317" t="s">
        <v>2451</v>
      </c>
      <c r="E5" s="317" t="s">
        <v>2452</v>
      </c>
      <c r="F5" s="389">
        <v>-1</v>
      </c>
      <c r="G5" s="389">
        <v>3</v>
      </c>
      <c r="H5" s="389">
        <v>0.1</v>
      </c>
      <c r="I5" s="317" t="s">
        <v>2870</v>
      </c>
      <c r="J5" s="314" t="s">
        <v>3853</v>
      </c>
      <c r="K5" s="317"/>
      <c r="L5" s="317" t="s">
        <v>2690</v>
      </c>
      <c r="M5" s="388" t="s">
        <v>3188</v>
      </c>
    </row>
    <row r="6" spans="1:14" x14ac:dyDescent="0.35">
      <c r="A6" s="317" t="s">
        <v>4</v>
      </c>
      <c r="B6" s="317" t="s">
        <v>3438</v>
      </c>
      <c r="C6" t="s">
        <v>3439</v>
      </c>
      <c r="D6" s="317" t="s">
        <v>2454</v>
      </c>
      <c r="E6" t="s">
        <v>3442</v>
      </c>
      <c r="F6" s="390">
        <v>0</v>
      </c>
      <c r="G6" s="390">
        <v>1</v>
      </c>
      <c r="H6" s="390">
        <v>0.02</v>
      </c>
      <c r="I6" s="370" t="s">
        <v>2449</v>
      </c>
      <c r="J6" s="370" t="s">
        <v>3440</v>
      </c>
      <c r="K6" s="387"/>
      <c r="L6" s="387" t="s">
        <v>2691</v>
      </c>
      <c r="M6" s="391" t="s">
        <v>2453</v>
      </c>
    </row>
    <row r="7" spans="1:14" x14ac:dyDescent="0.35">
      <c r="A7" s="317" t="s">
        <v>4</v>
      </c>
      <c r="B7" s="317" t="s">
        <v>3416</v>
      </c>
      <c r="C7" t="s">
        <v>3418</v>
      </c>
      <c r="D7" s="317" t="s">
        <v>3420</v>
      </c>
      <c r="E7" t="s">
        <v>3421</v>
      </c>
      <c r="F7" s="392">
        <v>-45000</v>
      </c>
      <c r="G7" s="392">
        <v>50000</v>
      </c>
      <c r="H7" s="392">
        <v>100</v>
      </c>
      <c r="I7" s="392" t="s">
        <v>3423</v>
      </c>
      <c r="J7" s="393" t="s">
        <v>3854</v>
      </c>
      <c r="K7" s="387" t="s">
        <v>458</v>
      </c>
      <c r="L7" s="387" t="s">
        <v>459</v>
      </c>
      <c r="M7" s="391" t="s">
        <v>460</v>
      </c>
    </row>
    <row r="8" spans="1:14" x14ac:dyDescent="0.35">
      <c r="A8" s="317" t="s">
        <v>4</v>
      </c>
      <c r="B8" s="317" t="s">
        <v>3417</v>
      </c>
      <c r="C8" t="s">
        <v>3419</v>
      </c>
      <c r="D8" s="317" t="s">
        <v>3420</v>
      </c>
      <c r="E8" t="s">
        <v>3422</v>
      </c>
      <c r="F8" s="392">
        <v>-45000</v>
      </c>
      <c r="G8" s="392">
        <v>50000</v>
      </c>
      <c r="H8" s="392">
        <v>100</v>
      </c>
      <c r="I8" s="392" t="s">
        <v>3423</v>
      </c>
      <c r="J8" s="393" t="s">
        <v>3855</v>
      </c>
      <c r="K8" s="387" t="s">
        <v>458</v>
      </c>
      <c r="L8" s="387" t="s">
        <v>459</v>
      </c>
      <c r="M8" s="391"/>
    </row>
    <row r="9" spans="1:14" x14ac:dyDescent="0.35">
      <c r="A9" t="s">
        <v>4</v>
      </c>
      <c r="B9" t="s">
        <v>11</v>
      </c>
      <c r="C9" t="s">
        <v>111</v>
      </c>
      <c r="D9" s="20" t="s">
        <v>11</v>
      </c>
      <c r="E9" t="s">
        <v>2298</v>
      </c>
      <c r="F9" s="394">
        <v>0</v>
      </c>
      <c r="G9" s="394">
        <v>1</v>
      </c>
      <c r="H9" s="13">
        <v>0.02</v>
      </c>
      <c r="I9" s="370" t="s">
        <v>440</v>
      </c>
      <c r="J9" s="370" t="s">
        <v>3269</v>
      </c>
      <c r="K9" s="370" t="s">
        <v>189</v>
      </c>
      <c r="L9" s="314" t="s">
        <v>190</v>
      </c>
      <c r="M9" s="395" t="s">
        <v>145</v>
      </c>
      <c r="N9" s="370" t="s">
        <v>171</v>
      </c>
    </row>
    <row r="10" spans="1:14" x14ac:dyDescent="0.35">
      <c r="A10" t="s">
        <v>4</v>
      </c>
      <c r="B10" t="s">
        <v>5</v>
      </c>
      <c r="C10" t="s">
        <v>297</v>
      </c>
      <c r="D10" s="20" t="s">
        <v>343</v>
      </c>
      <c r="E10" t="s">
        <v>2297</v>
      </c>
      <c r="F10" s="394">
        <v>-0.25</v>
      </c>
      <c r="G10" s="394">
        <f>ROUND(MaxBoundCalculations!B88,1)</f>
        <v>1</v>
      </c>
      <c r="H10" s="394">
        <v>0.01</v>
      </c>
      <c r="I10" s="370" t="s">
        <v>3775</v>
      </c>
      <c r="J10" s="370" t="s">
        <v>3774</v>
      </c>
      <c r="K10" s="370" t="s">
        <v>191</v>
      </c>
      <c r="L10" s="314" t="s">
        <v>192</v>
      </c>
      <c r="M10" s="395" t="s">
        <v>3174</v>
      </c>
      <c r="N10" s="370" t="s">
        <v>3175</v>
      </c>
    </row>
    <row r="11" spans="1:14" x14ac:dyDescent="0.35">
      <c r="A11" s="317" t="s">
        <v>4</v>
      </c>
      <c r="B11" s="317" t="s">
        <v>463</v>
      </c>
      <c r="C11" t="s">
        <v>464</v>
      </c>
      <c r="D11" s="317" t="s">
        <v>463</v>
      </c>
      <c r="E11" t="s">
        <v>2296</v>
      </c>
      <c r="F11" s="386">
        <v>0</v>
      </c>
      <c r="G11" s="386">
        <v>1</v>
      </c>
      <c r="H11" s="386">
        <v>0.01</v>
      </c>
      <c r="I11" s="314" t="s">
        <v>465</v>
      </c>
      <c r="J11" s="370" t="s">
        <v>3647</v>
      </c>
      <c r="K11" s="370" t="s">
        <v>466</v>
      </c>
      <c r="L11" s="314" t="s">
        <v>467</v>
      </c>
      <c r="M11" s="396" t="s">
        <v>468</v>
      </c>
    </row>
    <row r="12" spans="1:14" x14ac:dyDescent="0.35">
      <c r="A12" s="317" t="s">
        <v>4</v>
      </c>
      <c r="B12" s="317" t="s">
        <v>3639</v>
      </c>
      <c r="C12" t="s">
        <v>3640</v>
      </c>
      <c r="D12" s="317" t="s">
        <v>463</v>
      </c>
      <c r="E12" t="s">
        <v>3641</v>
      </c>
      <c r="F12" s="397">
        <v>0</v>
      </c>
      <c r="G12" s="397">
        <v>1</v>
      </c>
      <c r="H12" s="397">
        <v>1</v>
      </c>
      <c r="I12" s="370" t="s">
        <v>29</v>
      </c>
      <c r="J12" s="370" t="s">
        <v>3642</v>
      </c>
      <c r="K12" s="370" t="s">
        <v>466</v>
      </c>
      <c r="L12" s="314" t="s">
        <v>467</v>
      </c>
      <c r="M12" s="396" t="s">
        <v>468</v>
      </c>
    </row>
    <row r="13" spans="1:14" x14ac:dyDescent="0.35">
      <c r="A13" t="s">
        <v>4</v>
      </c>
      <c r="B13" t="s">
        <v>2974</v>
      </c>
      <c r="C13" t="s">
        <v>2975</v>
      </c>
      <c r="D13" t="s">
        <v>2974</v>
      </c>
      <c r="E13" t="s">
        <v>2976</v>
      </c>
      <c r="F13" s="13">
        <v>0</v>
      </c>
      <c r="G13" s="13">
        <f>-ROUND(MaxBoundCalculations!$B$206,2)</f>
        <v>0.33</v>
      </c>
      <c r="H13" s="13">
        <v>0.01</v>
      </c>
      <c r="I13" s="370" t="s">
        <v>2977</v>
      </c>
      <c r="J13" s="370" t="s">
        <v>3430</v>
      </c>
      <c r="K13" s="370" t="s">
        <v>193</v>
      </c>
      <c r="L13" s="314" t="s">
        <v>194</v>
      </c>
      <c r="M13" s="398" t="s">
        <v>3187</v>
      </c>
    </row>
    <row r="14" spans="1:14" ht="188.5" x14ac:dyDescent="0.35">
      <c r="A14" s="317" t="s">
        <v>4</v>
      </c>
      <c r="B14" s="317" t="s">
        <v>3850</v>
      </c>
      <c r="C14" t="s">
        <v>3828</v>
      </c>
      <c r="D14" s="317" t="s">
        <v>3409</v>
      </c>
      <c r="E14" t="s">
        <v>3410</v>
      </c>
      <c r="F14" s="394">
        <v>-1</v>
      </c>
      <c r="G14" s="394">
        <v>1</v>
      </c>
      <c r="H14" s="394">
        <v>0.01</v>
      </c>
      <c r="I14" s="370" t="s">
        <v>3646</v>
      </c>
      <c r="J14" s="45" t="s">
        <v>3856</v>
      </c>
      <c r="K14" s="387" t="s">
        <v>461</v>
      </c>
      <c r="L14" s="387" t="s">
        <v>462</v>
      </c>
      <c r="M14" s="388" t="s">
        <v>3173</v>
      </c>
    </row>
    <row r="15" spans="1:14" x14ac:dyDescent="0.35">
      <c r="A15" s="317" t="s">
        <v>4</v>
      </c>
      <c r="B15" s="317" t="s">
        <v>3413</v>
      </c>
      <c r="C15" t="s">
        <v>3414</v>
      </c>
      <c r="D15" s="317" t="s">
        <v>3409</v>
      </c>
      <c r="E15" t="s">
        <v>3411</v>
      </c>
      <c r="F15" s="397">
        <v>0</v>
      </c>
      <c r="G15" s="397">
        <v>1</v>
      </c>
      <c r="H15" s="397">
        <v>1</v>
      </c>
      <c r="I15" s="370" t="s">
        <v>29</v>
      </c>
      <c r="J15" s="370" t="s">
        <v>3412</v>
      </c>
      <c r="K15" s="387"/>
      <c r="L15" s="387"/>
    </row>
    <row r="16" spans="1:14" x14ac:dyDescent="0.35">
      <c r="A16" s="317" t="s">
        <v>4</v>
      </c>
      <c r="B16" s="317" t="s">
        <v>3598</v>
      </c>
      <c r="C16" t="s">
        <v>3599</v>
      </c>
      <c r="D16" s="317" t="s">
        <v>3600</v>
      </c>
      <c r="E16" t="s">
        <v>3601</v>
      </c>
      <c r="F16" s="397">
        <v>-50</v>
      </c>
      <c r="G16" s="397">
        <v>50</v>
      </c>
      <c r="H16" s="397">
        <v>1</v>
      </c>
      <c r="I16" s="370" t="s">
        <v>3645</v>
      </c>
      <c r="J16" s="370" t="s">
        <v>3776</v>
      </c>
      <c r="K16" s="387"/>
      <c r="L16" s="387"/>
    </row>
    <row r="17" spans="1:14" ht="29" x14ac:dyDescent="0.35">
      <c r="A17" t="s">
        <v>4</v>
      </c>
      <c r="B17" t="s">
        <v>3851</v>
      </c>
      <c r="C17" t="s">
        <v>3761</v>
      </c>
      <c r="D17" s="317" t="s">
        <v>3409</v>
      </c>
      <c r="E17" t="s">
        <v>3760</v>
      </c>
      <c r="F17" s="397">
        <v>0</v>
      </c>
      <c r="G17" s="397">
        <v>1</v>
      </c>
      <c r="H17" s="397">
        <v>1</v>
      </c>
      <c r="I17" s="370" t="s">
        <v>29</v>
      </c>
      <c r="J17" s="45" t="s">
        <v>3857</v>
      </c>
      <c r="K17" s="387"/>
      <c r="L17" s="387"/>
    </row>
    <row r="18" spans="1:14" x14ac:dyDescent="0.35">
      <c r="A18" t="s">
        <v>71</v>
      </c>
      <c r="B18" t="s">
        <v>15</v>
      </c>
      <c r="C18" t="s">
        <v>2482</v>
      </c>
      <c r="D18" t="s">
        <v>15</v>
      </c>
      <c r="E18" t="s">
        <v>2481</v>
      </c>
      <c r="F18" s="394">
        <v>0</v>
      </c>
      <c r="G18" s="394">
        <v>1</v>
      </c>
      <c r="H18" s="394">
        <v>0.01</v>
      </c>
      <c r="I18" s="370" t="s">
        <v>113</v>
      </c>
      <c r="J18" s="370" t="s">
        <v>3662</v>
      </c>
      <c r="K18" s="370" t="s">
        <v>195</v>
      </c>
      <c r="L18" s="314" t="s">
        <v>196</v>
      </c>
      <c r="M18" s="395" t="s">
        <v>3176</v>
      </c>
    </row>
    <row r="19" spans="1:14" x14ac:dyDescent="0.35">
      <c r="A19" t="s">
        <v>71</v>
      </c>
      <c r="B19" t="s">
        <v>100</v>
      </c>
      <c r="C19" t="s">
        <v>298</v>
      </c>
      <c r="D19" t="s">
        <v>100</v>
      </c>
      <c r="E19" t="s">
        <v>2295</v>
      </c>
      <c r="F19" s="394">
        <v>0</v>
      </c>
      <c r="G19" s="394">
        <v>0.75</v>
      </c>
      <c r="H19" s="394">
        <v>0.01</v>
      </c>
      <c r="I19" s="370" t="s">
        <v>30</v>
      </c>
      <c r="J19" s="370" t="s">
        <v>3177</v>
      </c>
      <c r="K19" s="370" t="s">
        <v>197</v>
      </c>
      <c r="L19" s="314" t="s">
        <v>198</v>
      </c>
      <c r="M19" s="395" t="s">
        <v>146</v>
      </c>
      <c r="N19" s="370" t="s">
        <v>428</v>
      </c>
    </row>
    <row r="20" spans="1:14" x14ac:dyDescent="0.35">
      <c r="A20" t="s">
        <v>71</v>
      </c>
      <c r="B20" t="s">
        <v>14</v>
      </c>
      <c r="C20" t="s">
        <v>7</v>
      </c>
      <c r="D20" t="s">
        <v>14</v>
      </c>
      <c r="E20" t="s">
        <v>2294</v>
      </c>
      <c r="F20">
        <v>0</v>
      </c>
      <c r="G20">
        <v>1</v>
      </c>
      <c r="H20">
        <v>1</v>
      </c>
      <c r="I20" s="370" t="s">
        <v>29</v>
      </c>
      <c r="J20" s="370" t="s">
        <v>2306</v>
      </c>
      <c r="K20" s="370" t="s">
        <v>199</v>
      </c>
      <c r="L20" s="314" t="s">
        <v>200</v>
      </c>
    </row>
    <row r="21" spans="1:14" x14ac:dyDescent="0.35">
      <c r="A21" t="s">
        <v>71</v>
      </c>
      <c r="B21" t="s">
        <v>258</v>
      </c>
      <c r="C21" t="s">
        <v>299</v>
      </c>
      <c r="D21" s="20" t="s">
        <v>344</v>
      </c>
      <c r="E21" t="s">
        <v>2293</v>
      </c>
      <c r="F21">
        <v>0</v>
      </c>
      <c r="G21" s="13">
        <f>ROUND(MaxBoundCalculations!B172,2)</f>
        <v>0.24</v>
      </c>
      <c r="H21" s="399">
        <v>5.0000000000000001E-3</v>
      </c>
      <c r="I21" s="370" t="s">
        <v>259</v>
      </c>
      <c r="J21" s="370" t="s">
        <v>2299</v>
      </c>
      <c r="K21" s="370" t="s">
        <v>260</v>
      </c>
      <c r="L21" s="314" t="s">
        <v>261</v>
      </c>
      <c r="M21" s="396" t="s">
        <v>303</v>
      </c>
      <c r="N21" s="314" t="s">
        <v>394</v>
      </c>
    </row>
    <row r="22" spans="1:14" x14ac:dyDescent="0.35">
      <c r="A22" t="s">
        <v>71</v>
      </c>
      <c r="B22" t="s">
        <v>262</v>
      </c>
      <c r="C22" t="s">
        <v>3436</v>
      </c>
      <c r="D22" s="20" t="s">
        <v>344</v>
      </c>
      <c r="E22" t="s">
        <v>2292</v>
      </c>
      <c r="F22">
        <v>0</v>
      </c>
      <c r="G22" s="394">
        <v>0.5</v>
      </c>
      <c r="H22" s="13">
        <v>0.01</v>
      </c>
      <c r="I22" s="370" t="s">
        <v>265</v>
      </c>
      <c r="J22" s="370" t="s">
        <v>3437</v>
      </c>
      <c r="K22" s="370" t="s">
        <v>263</v>
      </c>
      <c r="L22" s="314" t="s">
        <v>264</v>
      </c>
      <c r="M22" s="396" t="s">
        <v>304</v>
      </c>
      <c r="N22" s="400"/>
    </row>
    <row r="23" spans="1:14" x14ac:dyDescent="0.35">
      <c r="A23" t="s">
        <v>71</v>
      </c>
      <c r="B23" t="s">
        <v>3714</v>
      </c>
      <c r="C23" t="s">
        <v>3715</v>
      </c>
      <c r="D23" s="20" t="s">
        <v>344</v>
      </c>
      <c r="E23" t="s">
        <v>3716</v>
      </c>
      <c r="F23">
        <v>0</v>
      </c>
      <c r="G23" s="39">
        <v>600000</v>
      </c>
      <c r="H23" s="39">
        <v>5000</v>
      </c>
      <c r="I23" s="370" t="s">
        <v>3717</v>
      </c>
      <c r="J23" s="370" t="s">
        <v>3725</v>
      </c>
      <c r="K23" s="370"/>
      <c r="L23" s="314"/>
    </row>
    <row r="24" spans="1:14" x14ac:dyDescent="0.35">
      <c r="A24" t="s">
        <v>71</v>
      </c>
      <c r="B24" t="s">
        <v>3772</v>
      </c>
      <c r="C24" t="s">
        <v>3771</v>
      </c>
      <c r="D24" s="20" t="s">
        <v>344</v>
      </c>
      <c r="E24" t="s">
        <v>3773</v>
      </c>
      <c r="F24">
        <v>0</v>
      </c>
      <c r="G24">
        <v>1</v>
      </c>
      <c r="H24">
        <v>1</v>
      </c>
      <c r="I24" s="370" t="s">
        <v>29</v>
      </c>
      <c r="J24" s="370" t="s">
        <v>3858</v>
      </c>
      <c r="K24" s="370"/>
      <c r="L24" s="314"/>
    </row>
    <row r="25" spans="1:14" x14ac:dyDescent="0.35">
      <c r="A25" t="s">
        <v>71</v>
      </c>
      <c r="B25" t="s">
        <v>13</v>
      </c>
      <c r="C25" t="s">
        <v>126</v>
      </c>
      <c r="D25" t="s">
        <v>13</v>
      </c>
      <c r="E25" t="s">
        <v>2291</v>
      </c>
      <c r="F25">
        <v>0</v>
      </c>
      <c r="G25">
        <v>1</v>
      </c>
      <c r="H25">
        <v>1</v>
      </c>
      <c r="I25" s="370" t="s">
        <v>29</v>
      </c>
      <c r="J25" s="370" t="s">
        <v>2930</v>
      </c>
      <c r="K25" s="370" t="s">
        <v>201</v>
      </c>
      <c r="L25" s="314" t="s">
        <v>202</v>
      </c>
      <c r="M25" s="396" t="s">
        <v>74</v>
      </c>
      <c r="N25" s="400"/>
    </row>
    <row r="26" spans="1:14" x14ac:dyDescent="0.35">
      <c r="A26" t="s">
        <v>71</v>
      </c>
      <c r="B26" t="s">
        <v>2459</v>
      </c>
      <c r="C26" t="s">
        <v>2458</v>
      </c>
      <c r="D26" t="s">
        <v>16</v>
      </c>
      <c r="E26" t="s">
        <v>2290</v>
      </c>
      <c r="F26" s="394">
        <v>0</v>
      </c>
      <c r="G26" s="394">
        <v>0.5</v>
      </c>
      <c r="H26" s="394">
        <v>0.01</v>
      </c>
      <c r="I26" s="370" t="s">
        <v>2460</v>
      </c>
      <c r="J26" s="370" t="s">
        <v>3648</v>
      </c>
      <c r="K26" s="370" t="s">
        <v>203</v>
      </c>
      <c r="L26" s="314" t="s">
        <v>204</v>
      </c>
      <c r="M26" s="395" t="s">
        <v>150</v>
      </c>
    </row>
    <row r="27" spans="1:14" x14ac:dyDescent="0.35">
      <c r="A27" t="s">
        <v>71</v>
      </c>
      <c r="B27" t="s">
        <v>12</v>
      </c>
      <c r="C27" t="s">
        <v>6</v>
      </c>
      <c r="D27" t="s">
        <v>12</v>
      </c>
      <c r="E27" t="s">
        <v>2289</v>
      </c>
      <c r="F27">
        <v>0</v>
      </c>
      <c r="G27">
        <v>1</v>
      </c>
      <c r="H27">
        <v>1</v>
      </c>
      <c r="I27" s="370" t="s">
        <v>29</v>
      </c>
      <c r="J27" s="370" t="s">
        <v>3178</v>
      </c>
      <c r="K27" s="370" t="s">
        <v>205</v>
      </c>
      <c r="L27" s="314" t="s">
        <v>206</v>
      </c>
    </row>
    <row r="28" spans="1:14" x14ac:dyDescent="0.35">
      <c r="A28" s="317" t="s">
        <v>8</v>
      </c>
      <c r="B28" s="317" t="s">
        <v>327</v>
      </c>
      <c r="C28" t="s">
        <v>328</v>
      </c>
      <c r="D28" s="317" t="s">
        <v>327</v>
      </c>
      <c r="E28" t="s">
        <v>2288</v>
      </c>
      <c r="F28" s="317">
        <v>0</v>
      </c>
      <c r="G28" s="317">
        <v>1</v>
      </c>
      <c r="H28" s="317">
        <v>1</v>
      </c>
      <c r="I28" s="314" t="s">
        <v>29</v>
      </c>
      <c r="J28" s="370" t="s">
        <v>3179</v>
      </c>
      <c r="K28" s="370" t="s">
        <v>329</v>
      </c>
      <c r="L28" s="314" t="s">
        <v>330</v>
      </c>
    </row>
    <row r="29" spans="1:14" x14ac:dyDescent="0.35">
      <c r="A29" s="317" t="s">
        <v>8</v>
      </c>
      <c r="B29" s="317" t="s">
        <v>3718</v>
      </c>
      <c r="C29" t="s">
        <v>3719</v>
      </c>
      <c r="D29" s="317" t="s">
        <v>3718</v>
      </c>
      <c r="E29" t="s">
        <v>3720</v>
      </c>
      <c r="F29" s="317">
        <v>0</v>
      </c>
      <c r="G29" s="317">
        <v>1</v>
      </c>
      <c r="H29" s="317">
        <v>1</v>
      </c>
      <c r="I29" s="314" t="s">
        <v>29</v>
      </c>
      <c r="J29" s="370" t="s">
        <v>3721</v>
      </c>
      <c r="K29" s="370"/>
      <c r="L29" s="314"/>
    </row>
    <row r="30" spans="1:14" x14ac:dyDescent="0.35">
      <c r="A30" t="s">
        <v>8</v>
      </c>
      <c r="B30" s="370" t="s">
        <v>3109</v>
      </c>
      <c r="C30" t="s">
        <v>3907</v>
      </c>
      <c r="D30" s="370" t="s">
        <v>3109</v>
      </c>
      <c r="E30" t="s">
        <v>3908</v>
      </c>
      <c r="F30" s="394">
        <v>0</v>
      </c>
      <c r="G30" s="13">
        <v>1</v>
      </c>
      <c r="H30" s="13">
        <v>0.01</v>
      </c>
      <c r="I30" s="370" t="s">
        <v>34</v>
      </c>
      <c r="J30" s="370" t="s">
        <v>3875</v>
      </c>
      <c r="K30" s="370" t="s">
        <v>2446</v>
      </c>
      <c r="L30" s="314" t="s">
        <v>2447</v>
      </c>
      <c r="M30" s="396" t="s">
        <v>148</v>
      </c>
    </row>
    <row r="31" spans="1:14" x14ac:dyDescent="0.35">
      <c r="A31" t="s">
        <v>8</v>
      </c>
      <c r="B31" s="370" t="s">
        <v>3906</v>
      </c>
      <c r="C31" t="s">
        <v>2735</v>
      </c>
      <c r="D31" s="370" t="s">
        <v>3906</v>
      </c>
      <c r="E31" t="s">
        <v>2279</v>
      </c>
      <c r="F31" s="394">
        <v>0</v>
      </c>
      <c r="G31" s="13">
        <v>1</v>
      </c>
      <c r="H31" s="13">
        <v>0.01</v>
      </c>
      <c r="I31" s="370" t="s">
        <v>34</v>
      </c>
      <c r="J31" s="370" t="s">
        <v>3909</v>
      </c>
      <c r="K31" s="370"/>
      <c r="L31" s="314"/>
      <c r="M31" s="396"/>
    </row>
    <row r="32" spans="1:14" x14ac:dyDescent="0.35">
      <c r="A32" t="s">
        <v>8</v>
      </c>
      <c r="B32" s="370" t="s">
        <v>3520</v>
      </c>
      <c r="C32" t="s">
        <v>3521</v>
      </c>
      <c r="D32" s="184"/>
      <c r="E32" s="184"/>
      <c r="F32" s="317">
        <v>0</v>
      </c>
      <c r="G32" s="317">
        <v>1</v>
      </c>
      <c r="H32" s="317">
        <v>1</v>
      </c>
      <c r="I32" s="314" t="s">
        <v>29</v>
      </c>
      <c r="J32" s="370" t="s">
        <v>3522</v>
      </c>
      <c r="K32" s="370"/>
      <c r="L32" s="314"/>
      <c r="M32" s="396"/>
    </row>
    <row r="33" spans="1:14" x14ac:dyDescent="0.35">
      <c r="A33" t="s">
        <v>8</v>
      </c>
      <c r="B33" s="370" t="s">
        <v>3706</v>
      </c>
      <c r="C33" t="s">
        <v>3707</v>
      </c>
      <c r="D33" s="370" t="s">
        <v>3109</v>
      </c>
      <c r="E33" t="s">
        <v>3704</v>
      </c>
      <c r="F33" s="317">
        <v>0</v>
      </c>
      <c r="G33" s="317">
        <v>1</v>
      </c>
      <c r="H33" s="317">
        <v>1</v>
      </c>
      <c r="I33" s="317" t="s">
        <v>29</v>
      </c>
      <c r="J33" s="370" t="s">
        <v>3705</v>
      </c>
      <c r="K33" s="370"/>
      <c r="L33" s="314"/>
      <c r="M33" s="396"/>
    </row>
    <row r="34" spans="1:14" x14ac:dyDescent="0.35">
      <c r="A34" s="317" t="s">
        <v>8</v>
      </c>
      <c r="B34" s="317" t="s">
        <v>266</v>
      </c>
      <c r="C34" t="s">
        <v>269</v>
      </c>
      <c r="D34" s="317" t="s">
        <v>345</v>
      </c>
      <c r="E34" t="s">
        <v>2287</v>
      </c>
      <c r="F34" s="386">
        <v>-0.5</v>
      </c>
      <c r="G34" s="386">
        <v>1</v>
      </c>
      <c r="H34" s="386">
        <v>0.02</v>
      </c>
      <c r="I34" s="314" t="s">
        <v>270</v>
      </c>
      <c r="J34" s="370" t="s">
        <v>2307</v>
      </c>
      <c r="K34" s="370" t="s">
        <v>272</v>
      </c>
      <c r="L34" s="314" t="s">
        <v>274</v>
      </c>
      <c r="M34" s="396" t="s">
        <v>305</v>
      </c>
    </row>
    <row r="35" spans="1:14" x14ac:dyDescent="0.35">
      <c r="A35" s="317" t="s">
        <v>8</v>
      </c>
      <c r="B35" s="317" t="s">
        <v>267</v>
      </c>
      <c r="C35" t="s">
        <v>268</v>
      </c>
      <c r="D35" s="317" t="s">
        <v>345</v>
      </c>
      <c r="E35" t="s">
        <v>2286</v>
      </c>
      <c r="F35" s="386">
        <v>-0.5</v>
      </c>
      <c r="G35" s="386">
        <v>1</v>
      </c>
      <c r="H35" s="386">
        <v>0.02</v>
      </c>
      <c r="I35" s="314" t="s">
        <v>271</v>
      </c>
      <c r="J35" s="370" t="s">
        <v>2308</v>
      </c>
      <c r="K35" s="370" t="s">
        <v>273</v>
      </c>
      <c r="L35" s="314" t="s">
        <v>274</v>
      </c>
      <c r="M35" s="396" t="s">
        <v>305</v>
      </c>
    </row>
    <row r="36" spans="1:14" x14ac:dyDescent="0.35">
      <c r="A36" t="s">
        <v>8</v>
      </c>
      <c r="B36" t="s">
        <v>301</v>
      </c>
      <c r="C36" t="s">
        <v>300</v>
      </c>
      <c r="D36" t="s">
        <v>301</v>
      </c>
      <c r="E36" t="s">
        <v>2285</v>
      </c>
      <c r="F36">
        <v>0</v>
      </c>
      <c r="G36">
        <v>1</v>
      </c>
      <c r="H36">
        <v>1</v>
      </c>
      <c r="I36" s="370" t="s">
        <v>29</v>
      </c>
    </row>
    <row r="37" spans="1:14" x14ac:dyDescent="0.35">
      <c r="A37" t="s">
        <v>8</v>
      </c>
      <c r="B37" t="s">
        <v>3458</v>
      </c>
      <c r="C37" t="s">
        <v>3459</v>
      </c>
      <c r="D37" t="s">
        <v>3460</v>
      </c>
      <c r="E37" t="s">
        <v>3615</v>
      </c>
      <c r="F37" s="317">
        <v>0</v>
      </c>
      <c r="G37" s="404">
        <v>1</v>
      </c>
      <c r="H37" s="317">
        <v>1</v>
      </c>
      <c r="I37" s="317" t="s">
        <v>3461</v>
      </c>
      <c r="J37" s="370" t="s">
        <v>3462</v>
      </c>
      <c r="K37" s="370"/>
      <c r="L37" s="314"/>
      <c r="M37" s="41" t="s">
        <v>3463</v>
      </c>
    </row>
    <row r="38" spans="1:14" x14ac:dyDescent="0.35">
      <c r="A38" t="s">
        <v>8</v>
      </c>
      <c r="B38" t="s">
        <v>17</v>
      </c>
      <c r="C38" t="s">
        <v>27</v>
      </c>
      <c r="D38" t="s">
        <v>17</v>
      </c>
      <c r="E38" t="s">
        <v>2284</v>
      </c>
      <c r="F38" s="394">
        <v>0</v>
      </c>
      <c r="G38" s="13">
        <v>1</v>
      </c>
      <c r="H38" s="13">
        <v>0.01</v>
      </c>
      <c r="I38" s="370" t="s">
        <v>33</v>
      </c>
      <c r="J38" s="370" t="s">
        <v>3649</v>
      </c>
      <c r="K38" s="370" t="s">
        <v>207</v>
      </c>
      <c r="L38" s="314" t="s">
        <v>208</v>
      </c>
      <c r="M38" s="395" t="s">
        <v>150</v>
      </c>
    </row>
    <row r="39" spans="1:14" x14ac:dyDescent="0.35">
      <c r="A39" t="s">
        <v>8</v>
      </c>
      <c r="B39" t="s">
        <v>128</v>
      </c>
      <c r="C39" t="s">
        <v>127</v>
      </c>
      <c r="D39" t="s">
        <v>128</v>
      </c>
      <c r="E39" t="s">
        <v>2283</v>
      </c>
      <c r="F39" s="39">
        <v>0</v>
      </c>
      <c r="G39" s="39">
        <v>25000</v>
      </c>
      <c r="H39" s="39">
        <v>500</v>
      </c>
      <c r="I39" s="370" t="s">
        <v>185</v>
      </c>
      <c r="J39" s="370" t="s">
        <v>3663</v>
      </c>
      <c r="K39" s="370" t="s">
        <v>209</v>
      </c>
      <c r="L39" s="314" t="s">
        <v>210</v>
      </c>
      <c r="M39" s="395" t="s">
        <v>147</v>
      </c>
      <c r="N39" s="370" t="s">
        <v>186</v>
      </c>
    </row>
    <row r="40" spans="1:14" x14ac:dyDescent="0.35">
      <c r="A40" t="s">
        <v>8</v>
      </c>
      <c r="B40" t="s">
        <v>3003</v>
      </c>
      <c r="C40" t="s">
        <v>3004</v>
      </c>
      <c r="D40" t="s">
        <v>3003</v>
      </c>
      <c r="E40" s="184"/>
      <c r="F40">
        <v>0</v>
      </c>
      <c r="G40">
        <v>1</v>
      </c>
      <c r="H40">
        <v>1</v>
      </c>
      <c r="I40" s="370" t="s">
        <v>29</v>
      </c>
      <c r="J40" s="393" t="s">
        <v>3859</v>
      </c>
    </row>
    <row r="41" spans="1:14" x14ac:dyDescent="0.35">
      <c r="A41" t="s">
        <v>8</v>
      </c>
      <c r="B41" t="s">
        <v>59</v>
      </c>
      <c r="C41" t="s">
        <v>129</v>
      </c>
      <c r="D41" t="s">
        <v>59</v>
      </c>
      <c r="E41" s="184"/>
      <c r="F41">
        <v>0</v>
      </c>
      <c r="G41">
        <v>1</v>
      </c>
      <c r="H41">
        <v>1</v>
      </c>
      <c r="I41" s="370" t="s">
        <v>29</v>
      </c>
      <c r="J41" s="393" t="s">
        <v>3823</v>
      </c>
    </row>
    <row r="42" spans="1:14" x14ac:dyDescent="0.35">
      <c r="A42" t="s">
        <v>8</v>
      </c>
      <c r="B42" t="s">
        <v>3675</v>
      </c>
      <c r="C42" t="s">
        <v>3676</v>
      </c>
      <c r="D42" t="s">
        <v>3675</v>
      </c>
      <c r="E42" s="184"/>
      <c r="F42">
        <v>0</v>
      </c>
      <c r="G42">
        <v>1</v>
      </c>
      <c r="H42">
        <v>1</v>
      </c>
      <c r="I42" s="370" t="s">
        <v>29</v>
      </c>
      <c r="J42" s="393" t="s">
        <v>3860</v>
      </c>
    </row>
    <row r="43" spans="1:14" x14ac:dyDescent="0.35">
      <c r="A43" t="s">
        <v>8</v>
      </c>
      <c r="B43" t="s">
        <v>356</v>
      </c>
      <c r="C43" t="s">
        <v>357</v>
      </c>
      <c r="D43" t="s">
        <v>356</v>
      </c>
      <c r="E43" t="s">
        <v>2282</v>
      </c>
      <c r="F43">
        <v>0</v>
      </c>
      <c r="G43">
        <v>1</v>
      </c>
      <c r="H43">
        <v>1</v>
      </c>
      <c r="I43" s="370" t="s">
        <v>29</v>
      </c>
      <c r="J43" s="370"/>
    </row>
    <row r="44" spans="1:14" x14ac:dyDescent="0.35">
      <c r="A44" s="317" t="s">
        <v>8</v>
      </c>
      <c r="B44" s="317" t="s">
        <v>3862</v>
      </c>
      <c r="C44" t="s">
        <v>254</v>
      </c>
      <c r="D44" s="317" t="s">
        <v>253</v>
      </c>
      <c r="E44" t="s">
        <v>2281</v>
      </c>
      <c r="F44" s="386">
        <v>-0.3</v>
      </c>
      <c r="G44" s="386">
        <v>0.6</v>
      </c>
      <c r="H44" s="386">
        <v>0.01</v>
      </c>
      <c r="I44" s="314" t="s">
        <v>255</v>
      </c>
      <c r="J44" s="370" t="s">
        <v>3861</v>
      </c>
      <c r="K44" s="314" t="s">
        <v>2242</v>
      </c>
      <c r="L44" s="314" t="s">
        <v>256</v>
      </c>
      <c r="M44" s="395" t="s">
        <v>3186</v>
      </c>
    </row>
    <row r="45" spans="1:14" x14ac:dyDescent="0.35">
      <c r="A45" s="317" t="s">
        <v>8</v>
      </c>
      <c r="B45" s="319" t="s">
        <v>2321</v>
      </c>
      <c r="C45" t="s">
        <v>2322</v>
      </c>
      <c r="D45" s="319" t="s">
        <v>2321</v>
      </c>
      <c r="E45" s="317" t="s">
        <v>2323</v>
      </c>
      <c r="F45" s="386">
        <v>0</v>
      </c>
      <c r="G45" s="386">
        <v>0.9</v>
      </c>
      <c r="H45" s="386">
        <v>0.01</v>
      </c>
      <c r="I45" s="314" t="s">
        <v>2324</v>
      </c>
      <c r="J45" s="370" t="s">
        <v>3180</v>
      </c>
      <c r="K45" s="314" t="s">
        <v>2376</v>
      </c>
      <c r="L45" s="314" t="s">
        <v>2375</v>
      </c>
    </row>
    <row r="46" spans="1:14" x14ac:dyDescent="0.35">
      <c r="A46" s="317" t="s">
        <v>8</v>
      </c>
      <c r="B46" s="317" t="s">
        <v>250</v>
      </c>
      <c r="C46" t="s">
        <v>280</v>
      </c>
      <c r="D46" s="317" t="s">
        <v>346</v>
      </c>
      <c r="E46" t="s">
        <v>2280</v>
      </c>
      <c r="F46" s="386">
        <v>0</v>
      </c>
      <c r="G46" s="386">
        <v>0.4</v>
      </c>
      <c r="H46" s="386">
        <v>0.01</v>
      </c>
      <c r="I46" s="314" t="s">
        <v>251</v>
      </c>
      <c r="J46" s="370" t="s">
        <v>2300</v>
      </c>
      <c r="K46" s="314" t="s">
        <v>2243</v>
      </c>
      <c r="L46" s="314" t="s">
        <v>252</v>
      </c>
      <c r="M46" s="396" t="s">
        <v>306</v>
      </c>
    </row>
    <row r="47" spans="1:14" x14ac:dyDescent="0.35">
      <c r="A47" s="317" t="s">
        <v>8</v>
      </c>
      <c r="B47" t="s">
        <v>2781</v>
      </c>
      <c r="C47" t="s">
        <v>2783</v>
      </c>
      <c r="D47" t="s">
        <v>2781</v>
      </c>
      <c r="E47" t="s">
        <v>2784</v>
      </c>
      <c r="F47" s="386">
        <v>0</v>
      </c>
      <c r="G47" s="386">
        <v>0.95</v>
      </c>
      <c r="H47" s="386">
        <v>0.01</v>
      </c>
      <c r="I47" s="314" t="s">
        <v>2785</v>
      </c>
      <c r="J47" s="370" t="s">
        <v>3876</v>
      </c>
      <c r="K47" s="370" t="s">
        <v>211</v>
      </c>
      <c r="L47" s="314"/>
      <c r="M47" s="395" t="s">
        <v>3185</v>
      </c>
    </row>
    <row r="48" spans="1:14" x14ac:dyDescent="0.35">
      <c r="A48" t="s">
        <v>8</v>
      </c>
      <c r="B48" t="s">
        <v>18</v>
      </c>
      <c r="C48" t="s">
        <v>130</v>
      </c>
      <c r="D48" t="s">
        <v>18</v>
      </c>
      <c r="E48" t="s">
        <v>2782</v>
      </c>
      <c r="F48" s="317">
        <v>0</v>
      </c>
      <c r="G48" s="317">
        <v>60</v>
      </c>
      <c r="H48" s="317">
        <v>1</v>
      </c>
      <c r="I48" s="317" t="str">
        <f>UnitControlCenter!$B$56</f>
        <v>$/MWh</v>
      </c>
      <c r="J48" s="370" t="s">
        <v>3877</v>
      </c>
      <c r="K48" s="370" t="s">
        <v>211</v>
      </c>
      <c r="L48" s="314" t="s">
        <v>212</v>
      </c>
      <c r="M48" s="395" t="s">
        <v>149</v>
      </c>
    </row>
    <row r="49" spans="1:14" x14ac:dyDescent="0.35">
      <c r="A49" t="s">
        <v>8</v>
      </c>
      <c r="B49" t="s">
        <v>3550</v>
      </c>
      <c r="C49" t="s">
        <v>3551</v>
      </c>
      <c r="D49" t="s">
        <v>3552</v>
      </c>
      <c r="E49" t="s">
        <v>3553</v>
      </c>
      <c r="F49" s="394">
        <v>0</v>
      </c>
      <c r="G49" s="13">
        <v>1</v>
      </c>
      <c r="H49" s="13">
        <v>0.01</v>
      </c>
      <c r="I49" s="317" t="s">
        <v>3554</v>
      </c>
      <c r="J49" s="370" t="s">
        <v>3555</v>
      </c>
      <c r="K49" s="370"/>
      <c r="L49" s="314"/>
      <c r="M49" s="395"/>
    </row>
    <row r="50" spans="1:14" x14ac:dyDescent="0.35">
      <c r="A50" t="s">
        <v>8</v>
      </c>
      <c r="B50" t="s">
        <v>3820</v>
      </c>
      <c r="C50" t="s">
        <v>3821</v>
      </c>
      <c r="D50" t="s">
        <v>3603</v>
      </c>
      <c r="E50" t="s">
        <v>3822</v>
      </c>
      <c r="F50" s="401">
        <v>-100</v>
      </c>
      <c r="G50">
        <v>100</v>
      </c>
      <c r="H50">
        <v>1</v>
      </c>
      <c r="I50" s="370" t="s">
        <v>3645</v>
      </c>
      <c r="J50" s="370" t="s">
        <v>3863</v>
      </c>
      <c r="K50" s="370"/>
      <c r="L50" s="314"/>
      <c r="M50" s="395"/>
    </row>
    <row r="51" spans="1:14" x14ac:dyDescent="0.35">
      <c r="A51" t="s">
        <v>8</v>
      </c>
      <c r="B51" t="s">
        <v>3604</v>
      </c>
      <c r="C51" t="s">
        <v>3602</v>
      </c>
      <c r="D51" t="s">
        <v>3603</v>
      </c>
      <c r="E51" t="s">
        <v>3607</v>
      </c>
      <c r="F51" s="401">
        <v>-100</v>
      </c>
      <c r="G51">
        <v>100</v>
      </c>
      <c r="H51">
        <v>1</v>
      </c>
      <c r="I51" s="370" t="s">
        <v>3645</v>
      </c>
      <c r="J51" s="370" t="s">
        <v>3777</v>
      </c>
      <c r="K51" s="370"/>
      <c r="L51" s="314"/>
      <c r="M51" s="395"/>
    </row>
    <row r="52" spans="1:14" x14ac:dyDescent="0.35">
      <c r="A52" t="s">
        <v>8</v>
      </c>
      <c r="B52" t="s">
        <v>3605</v>
      </c>
      <c r="C52" t="s">
        <v>3606</v>
      </c>
      <c r="D52" t="s">
        <v>3603</v>
      </c>
      <c r="E52" t="s">
        <v>3608</v>
      </c>
      <c r="F52" s="394">
        <v>-1</v>
      </c>
      <c r="G52" s="13">
        <v>1</v>
      </c>
      <c r="H52" s="13">
        <v>0.01</v>
      </c>
      <c r="I52" s="317" t="s">
        <v>3609</v>
      </c>
      <c r="J52" s="370" t="s">
        <v>3778</v>
      </c>
      <c r="K52" s="370"/>
      <c r="L52" s="314"/>
      <c r="M52" s="395"/>
    </row>
    <row r="53" spans="1:14" x14ac:dyDescent="0.35">
      <c r="A53" t="s">
        <v>8</v>
      </c>
      <c r="B53" t="s">
        <v>3610</v>
      </c>
      <c r="C53" t="s">
        <v>3611</v>
      </c>
      <c r="D53" t="s">
        <v>3610</v>
      </c>
      <c r="E53" t="s">
        <v>3612</v>
      </c>
      <c r="F53" s="401">
        <v>-100</v>
      </c>
      <c r="G53">
        <v>100</v>
      </c>
      <c r="H53">
        <v>1</v>
      </c>
      <c r="I53" s="317" t="s">
        <v>3613</v>
      </c>
      <c r="J53" s="370" t="s">
        <v>3614</v>
      </c>
      <c r="K53" s="370"/>
      <c r="L53" s="314"/>
      <c r="M53" s="395"/>
    </row>
    <row r="54" spans="1:14" x14ac:dyDescent="0.35">
      <c r="A54" t="s">
        <v>9</v>
      </c>
      <c r="B54" t="s">
        <v>3205</v>
      </c>
      <c r="C54" t="s">
        <v>3169</v>
      </c>
      <c r="D54" t="s">
        <v>3205</v>
      </c>
      <c r="E54" t="s">
        <v>3170</v>
      </c>
      <c r="F54" s="386">
        <v>0</v>
      </c>
      <c r="G54" s="386">
        <v>0.5</v>
      </c>
      <c r="H54" s="386">
        <v>0.01</v>
      </c>
      <c r="I54" s="314" t="s">
        <v>3168</v>
      </c>
      <c r="J54" s="370" t="s">
        <v>3206</v>
      </c>
    </row>
    <row r="55" spans="1:14" x14ac:dyDescent="0.35">
      <c r="A55" t="s">
        <v>9</v>
      </c>
      <c r="B55" t="s">
        <v>26</v>
      </c>
      <c r="C55" t="s">
        <v>3006</v>
      </c>
      <c r="D55" t="s">
        <v>3007</v>
      </c>
      <c r="E55" t="s">
        <v>3005</v>
      </c>
      <c r="F55" s="394">
        <v>0</v>
      </c>
      <c r="G55" s="13">
        <v>1</v>
      </c>
      <c r="H55" s="13">
        <v>0.01</v>
      </c>
      <c r="I55" s="370" t="s">
        <v>2808</v>
      </c>
      <c r="J55" s="370" t="s">
        <v>3008</v>
      </c>
      <c r="K55" s="370" t="s">
        <v>238</v>
      </c>
      <c r="L55" s="314" t="s">
        <v>239</v>
      </c>
    </row>
    <row r="56" spans="1:14" x14ac:dyDescent="0.35">
      <c r="A56" t="s">
        <v>9</v>
      </c>
      <c r="B56" t="s">
        <v>3769</v>
      </c>
      <c r="C56" t="s">
        <v>3768</v>
      </c>
      <c r="D56" t="s">
        <v>3007</v>
      </c>
      <c r="E56" t="s">
        <v>3770</v>
      </c>
      <c r="F56">
        <v>0</v>
      </c>
      <c r="G56">
        <v>1</v>
      </c>
      <c r="H56">
        <v>1</v>
      </c>
      <c r="I56" s="370" t="s">
        <v>29</v>
      </c>
      <c r="J56" s="370" t="s">
        <v>3864</v>
      </c>
      <c r="K56" s="370" t="s">
        <v>238</v>
      </c>
      <c r="L56" s="314" t="s">
        <v>239</v>
      </c>
    </row>
    <row r="57" spans="1:14" x14ac:dyDescent="0.35">
      <c r="A57" t="s">
        <v>9</v>
      </c>
      <c r="B57" t="s">
        <v>20</v>
      </c>
      <c r="C57" t="s">
        <v>2763</v>
      </c>
      <c r="D57" t="s">
        <v>20</v>
      </c>
      <c r="E57" t="s">
        <v>2764</v>
      </c>
      <c r="F57" s="394">
        <v>0</v>
      </c>
      <c r="G57" s="13">
        <v>1</v>
      </c>
      <c r="H57" s="13">
        <v>0.01</v>
      </c>
      <c r="I57" s="370" t="s">
        <v>33</v>
      </c>
      <c r="J57" s="370" t="s">
        <v>2388</v>
      </c>
      <c r="K57" s="370" t="s">
        <v>213</v>
      </c>
      <c r="L57" s="314" t="s">
        <v>214</v>
      </c>
      <c r="M57" s="395" t="s">
        <v>2389</v>
      </c>
    </row>
    <row r="58" spans="1:14" x14ac:dyDescent="0.35">
      <c r="A58" t="s">
        <v>9</v>
      </c>
      <c r="B58" t="s">
        <v>24</v>
      </c>
      <c r="C58" t="s">
        <v>281</v>
      </c>
      <c r="D58" t="s">
        <v>24</v>
      </c>
      <c r="E58" t="s">
        <v>2278</v>
      </c>
      <c r="F58" s="394">
        <v>0</v>
      </c>
      <c r="G58" s="13">
        <v>1</v>
      </c>
      <c r="H58" s="13">
        <v>0.01</v>
      </c>
      <c r="I58" s="370" t="s">
        <v>33</v>
      </c>
      <c r="J58" s="370" t="s">
        <v>2301</v>
      </c>
      <c r="K58" s="370" t="s">
        <v>215</v>
      </c>
      <c r="L58" s="314" t="s">
        <v>216</v>
      </c>
      <c r="M58" s="395" t="s">
        <v>150</v>
      </c>
    </row>
    <row r="59" spans="1:14" x14ac:dyDescent="0.35">
      <c r="A59" t="s">
        <v>9</v>
      </c>
      <c r="B59" t="s">
        <v>22</v>
      </c>
      <c r="C59" t="s">
        <v>58</v>
      </c>
      <c r="D59" t="s">
        <v>22</v>
      </c>
      <c r="E59" t="s">
        <v>2277</v>
      </c>
      <c r="F59" s="394">
        <v>0</v>
      </c>
      <c r="G59" s="13">
        <v>1</v>
      </c>
      <c r="H59" s="13">
        <v>0.01</v>
      </c>
      <c r="I59" s="370" t="s">
        <v>33</v>
      </c>
      <c r="J59" s="370" t="s">
        <v>2302</v>
      </c>
      <c r="K59" s="370" t="s">
        <v>217</v>
      </c>
      <c r="L59" s="314" t="s">
        <v>218</v>
      </c>
      <c r="M59" s="395" t="s">
        <v>150</v>
      </c>
    </row>
    <row r="60" spans="1:14" x14ac:dyDescent="0.35">
      <c r="A60" t="s">
        <v>9</v>
      </c>
      <c r="B60" t="s">
        <v>101</v>
      </c>
      <c r="C60" t="s">
        <v>282</v>
      </c>
      <c r="D60" t="s">
        <v>101</v>
      </c>
      <c r="E60" t="s">
        <v>2276</v>
      </c>
      <c r="F60" s="13">
        <v>0</v>
      </c>
      <c r="G60" s="13">
        <v>0.25</v>
      </c>
      <c r="H60" s="13">
        <v>0.01</v>
      </c>
      <c r="I60" s="370" t="s">
        <v>30</v>
      </c>
      <c r="J60" s="370" t="s">
        <v>3012</v>
      </c>
      <c r="K60" s="370" t="s">
        <v>219</v>
      </c>
      <c r="L60" s="314" t="s">
        <v>220</v>
      </c>
      <c r="M60" s="396" t="s">
        <v>2255</v>
      </c>
      <c r="N60" s="314" t="s">
        <v>2255</v>
      </c>
    </row>
    <row r="61" spans="1:14" x14ac:dyDescent="0.35">
      <c r="A61" t="s">
        <v>9</v>
      </c>
      <c r="B61" t="s">
        <v>23</v>
      </c>
      <c r="C61" t="s">
        <v>283</v>
      </c>
      <c r="D61" t="s">
        <v>23</v>
      </c>
      <c r="E61" t="s">
        <v>2275</v>
      </c>
      <c r="F61" s="394">
        <v>0</v>
      </c>
      <c r="G61" s="13">
        <v>1</v>
      </c>
      <c r="H61" s="13">
        <v>0.01</v>
      </c>
      <c r="I61" s="370" t="s">
        <v>33</v>
      </c>
      <c r="J61" s="370" t="s">
        <v>2303</v>
      </c>
      <c r="K61" s="370" t="s">
        <v>221</v>
      </c>
      <c r="L61" s="314" t="s">
        <v>222</v>
      </c>
      <c r="M61" s="395" t="s">
        <v>150</v>
      </c>
    </row>
    <row r="62" spans="1:14" x14ac:dyDescent="0.35">
      <c r="A62" t="s">
        <v>9</v>
      </c>
      <c r="B62" t="s">
        <v>3512</v>
      </c>
      <c r="C62" t="s">
        <v>3514</v>
      </c>
      <c r="D62" t="s">
        <v>3512</v>
      </c>
      <c r="E62" t="s">
        <v>3516</v>
      </c>
      <c r="F62" s="394">
        <v>0</v>
      </c>
      <c r="G62" s="394">
        <v>1</v>
      </c>
      <c r="H62" s="13">
        <v>0.01</v>
      </c>
      <c r="I62" s="370" t="s">
        <v>2409</v>
      </c>
      <c r="J62" s="370" t="s">
        <v>3519</v>
      </c>
      <c r="K62" s="370" t="s">
        <v>223</v>
      </c>
      <c r="L62" s="314" t="s">
        <v>2697</v>
      </c>
      <c r="M62" s="395"/>
    </row>
    <row r="63" spans="1:14" x14ac:dyDescent="0.35">
      <c r="A63" s="317" t="s">
        <v>9</v>
      </c>
      <c r="B63" s="317" t="s">
        <v>2768</v>
      </c>
      <c r="C63" t="s">
        <v>2771</v>
      </c>
      <c r="D63" s="317" t="s">
        <v>2775</v>
      </c>
      <c r="E63" s="317" t="s">
        <v>2776</v>
      </c>
      <c r="F63" s="390">
        <v>0</v>
      </c>
      <c r="G63" s="386">
        <v>1</v>
      </c>
      <c r="H63" s="386">
        <v>0.01</v>
      </c>
      <c r="I63" s="314" t="s">
        <v>33</v>
      </c>
      <c r="J63" s="314" t="s">
        <v>3657</v>
      </c>
      <c r="K63" s="314" t="s">
        <v>2257</v>
      </c>
      <c r="L63" s="314" t="s">
        <v>2258</v>
      </c>
      <c r="M63" s="396" t="s">
        <v>150</v>
      </c>
    </row>
    <row r="64" spans="1:14" x14ac:dyDescent="0.35">
      <c r="A64" s="317" t="s">
        <v>9</v>
      </c>
      <c r="B64" s="317" t="s">
        <v>2769</v>
      </c>
      <c r="C64" t="s">
        <v>2772</v>
      </c>
      <c r="D64" s="317" t="s">
        <v>2775</v>
      </c>
      <c r="E64" s="317" t="s">
        <v>2777</v>
      </c>
      <c r="F64" s="390">
        <v>0</v>
      </c>
      <c r="G64" s="386">
        <v>1</v>
      </c>
      <c r="H64" s="386">
        <v>0.01</v>
      </c>
      <c r="I64" s="314" t="s">
        <v>33</v>
      </c>
      <c r="J64" s="314" t="s">
        <v>3658</v>
      </c>
      <c r="K64" s="314" t="s">
        <v>2257</v>
      </c>
      <c r="L64" s="314" t="s">
        <v>2258</v>
      </c>
      <c r="M64" s="396"/>
    </row>
    <row r="65" spans="1:14" x14ac:dyDescent="0.35">
      <c r="A65" s="317" t="s">
        <v>9</v>
      </c>
      <c r="B65" s="317" t="s">
        <v>2770</v>
      </c>
      <c r="C65" t="s">
        <v>2773</v>
      </c>
      <c r="D65" s="317" t="s">
        <v>2775</v>
      </c>
      <c r="E65" s="317" t="s">
        <v>2778</v>
      </c>
      <c r="F65" s="390">
        <v>0</v>
      </c>
      <c r="G65" s="386">
        <v>1</v>
      </c>
      <c r="H65" s="386">
        <v>0.01</v>
      </c>
      <c r="I65" s="314" t="s">
        <v>33</v>
      </c>
      <c r="J65" s="314" t="s">
        <v>3659</v>
      </c>
      <c r="K65" s="314" t="s">
        <v>2257</v>
      </c>
      <c r="L65" s="314" t="s">
        <v>2258</v>
      </c>
      <c r="M65" s="396"/>
    </row>
    <row r="66" spans="1:14" x14ac:dyDescent="0.35">
      <c r="A66" s="317" t="s">
        <v>9</v>
      </c>
      <c r="B66" s="317" t="s">
        <v>2780</v>
      </c>
      <c r="C66" t="s">
        <v>2774</v>
      </c>
      <c r="D66" s="317" t="s">
        <v>2775</v>
      </c>
      <c r="E66" s="317" t="s">
        <v>2779</v>
      </c>
      <c r="F66" s="390">
        <v>0</v>
      </c>
      <c r="G66" s="386">
        <v>1</v>
      </c>
      <c r="H66" s="386">
        <v>0.01</v>
      </c>
      <c r="I66" s="314" t="s">
        <v>33</v>
      </c>
      <c r="J66" s="314" t="s">
        <v>3660</v>
      </c>
      <c r="K66" s="314" t="s">
        <v>2257</v>
      </c>
      <c r="L66" s="314" t="s">
        <v>2258</v>
      </c>
      <c r="M66" s="396"/>
    </row>
    <row r="67" spans="1:14" x14ac:dyDescent="0.35">
      <c r="A67" t="s">
        <v>9</v>
      </c>
      <c r="B67" t="s">
        <v>3722</v>
      </c>
      <c r="C67" t="s">
        <v>3747</v>
      </c>
      <c r="D67" t="s">
        <v>3722</v>
      </c>
      <c r="E67" s="317" t="s">
        <v>3723</v>
      </c>
      <c r="F67" s="390">
        <v>0</v>
      </c>
      <c r="G67" s="386">
        <v>1</v>
      </c>
      <c r="H67" s="386">
        <v>0.01</v>
      </c>
      <c r="I67" s="314" t="s">
        <v>33</v>
      </c>
      <c r="J67" s="314" t="s">
        <v>3724</v>
      </c>
      <c r="K67" s="314"/>
      <c r="L67" s="314"/>
      <c r="M67" s="396"/>
    </row>
    <row r="68" spans="1:14" x14ac:dyDescent="0.35">
      <c r="A68" t="s">
        <v>9</v>
      </c>
      <c r="B68" t="s">
        <v>3513</v>
      </c>
      <c r="C68" t="s">
        <v>3515</v>
      </c>
      <c r="D68" t="s">
        <v>3513</v>
      </c>
      <c r="E68" t="s">
        <v>3517</v>
      </c>
      <c r="F68" s="394">
        <v>0</v>
      </c>
      <c r="G68" s="394">
        <v>1</v>
      </c>
      <c r="H68" s="13">
        <v>0.01</v>
      </c>
      <c r="I68" s="370" t="s">
        <v>2409</v>
      </c>
      <c r="J68" s="370" t="s">
        <v>3518</v>
      </c>
      <c r="K68" s="370" t="s">
        <v>223</v>
      </c>
      <c r="L68" s="314" t="s">
        <v>2697</v>
      </c>
      <c r="M68" s="395"/>
    </row>
    <row r="69" spans="1:14" x14ac:dyDescent="0.35">
      <c r="A69" t="s">
        <v>9</v>
      </c>
      <c r="B69" t="s">
        <v>2434</v>
      </c>
      <c r="C69" t="s">
        <v>2433</v>
      </c>
      <c r="D69" t="s">
        <v>2434</v>
      </c>
      <c r="E69" t="s">
        <v>2436</v>
      </c>
      <c r="F69" s="394">
        <v>0</v>
      </c>
      <c r="G69" s="13">
        <v>1</v>
      </c>
      <c r="H69" s="13">
        <v>0.01</v>
      </c>
      <c r="I69" s="370" t="s">
        <v>2437</v>
      </c>
      <c r="J69" s="370" t="s">
        <v>3181</v>
      </c>
      <c r="K69" s="370"/>
      <c r="L69" s="314" t="s">
        <v>2692</v>
      </c>
      <c r="M69" s="395" t="s">
        <v>3184</v>
      </c>
    </row>
    <row r="70" spans="1:14" x14ac:dyDescent="0.35">
      <c r="A70" t="s">
        <v>9</v>
      </c>
      <c r="B70" t="s">
        <v>21</v>
      </c>
      <c r="C70" t="s">
        <v>284</v>
      </c>
      <c r="D70" s="20" t="s">
        <v>347</v>
      </c>
      <c r="E70" t="s">
        <v>2274</v>
      </c>
      <c r="F70" s="394">
        <v>0</v>
      </c>
      <c r="G70" s="13">
        <v>1</v>
      </c>
      <c r="H70" s="13">
        <v>0.01</v>
      </c>
      <c r="I70" s="370" t="s">
        <v>33</v>
      </c>
      <c r="J70" s="370" t="s">
        <v>3655</v>
      </c>
      <c r="K70" s="370" t="s">
        <v>224</v>
      </c>
      <c r="L70" s="314" t="s">
        <v>225</v>
      </c>
      <c r="M70" s="395"/>
    </row>
    <row r="71" spans="1:14" x14ac:dyDescent="0.35">
      <c r="A71" t="s">
        <v>9</v>
      </c>
      <c r="B71" t="s">
        <v>19</v>
      </c>
      <c r="C71" t="s">
        <v>285</v>
      </c>
      <c r="D71" s="20" t="s">
        <v>347</v>
      </c>
      <c r="E71" t="s">
        <v>2273</v>
      </c>
      <c r="F71" s="394">
        <v>0</v>
      </c>
      <c r="G71" s="13">
        <v>1</v>
      </c>
      <c r="H71" s="13">
        <v>0.01</v>
      </c>
      <c r="I71" s="370" t="s">
        <v>33</v>
      </c>
      <c r="J71" s="370" t="s">
        <v>3656</v>
      </c>
      <c r="K71" s="370" t="s">
        <v>226</v>
      </c>
      <c r="L71" s="314" t="s">
        <v>227</v>
      </c>
      <c r="M71" s="395"/>
    </row>
    <row r="72" spans="1:14" x14ac:dyDescent="0.35">
      <c r="A72" t="s">
        <v>9</v>
      </c>
      <c r="B72" t="s">
        <v>3213</v>
      </c>
      <c r="C72" t="s">
        <v>3214</v>
      </c>
      <c r="D72" t="s">
        <v>3213</v>
      </c>
      <c r="E72" t="s">
        <v>3215</v>
      </c>
      <c r="F72" s="394">
        <v>0</v>
      </c>
      <c r="G72" s="13">
        <v>1</v>
      </c>
      <c r="H72" s="13">
        <v>0.01</v>
      </c>
      <c r="I72" s="370" t="s">
        <v>33</v>
      </c>
      <c r="J72" s="370" t="s">
        <v>3661</v>
      </c>
      <c r="K72" s="370"/>
      <c r="L72" s="314"/>
      <c r="M72" s="395"/>
    </row>
    <row r="73" spans="1:14" ht="58" x14ac:dyDescent="0.35">
      <c r="A73" t="s">
        <v>9</v>
      </c>
      <c r="B73" t="s">
        <v>3780</v>
      </c>
      <c r="C73" t="s">
        <v>3763</v>
      </c>
      <c r="D73" t="s">
        <v>3781</v>
      </c>
      <c r="E73" t="s">
        <v>3782</v>
      </c>
      <c r="F73">
        <v>0</v>
      </c>
      <c r="G73">
        <v>1</v>
      </c>
      <c r="H73">
        <v>1</v>
      </c>
      <c r="I73" s="370" t="s">
        <v>29</v>
      </c>
      <c r="J73" s="45" t="s">
        <v>3865</v>
      </c>
      <c r="K73" s="370"/>
      <c r="L73" s="314"/>
      <c r="M73" s="395"/>
    </row>
    <row r="74" spans="1:14" x14ac:dyDescent="0.35">
      <c r="A74" t="s">
        <v>9</v>
      </c>
      <c r="B74" t="s">
        <v>2486</v>
      </c>
      <c r="C74" t="s">
        <v>2487</v>
      </c>
      <c r="D74" t="s">
        <v>2487</v>
      </c>
      <c r="E74" t="s">
        <v>2488</v>
      </c>
      <c r="F74" s="394">
        <v>0</v>
      </c>
      <c r="G74" s="13">
        <v>1</v>
      </c>
      <c r="H74" s="13">
        <v>0.01</v>
      </c>
      <c r="I74" s="370" t="s">
        <v>2489</v>
      </c>
      <c r="J74" s="370" t="s">
        <v>3664</v>
      </c>
      <c r="K74" s="370"/>
      <c r="L74" s="314" t="s">
        <v>2693</v>
      </c>
      <c r="M74" s="395" t="s">
        <v>150</v>
      </c>
    </row>
    <row r="75" spans="1:14" x14ac:dyDescent="0.35">
      <c r="A75" t="s">
        <v>132</v>
      </c>
      <c r="B75" t="s">
        <v>134</v>
      </c>
      <c r="C75" t="s">
        <v>429</v>
      </c>
      <c r="D75" t="s">
        <v>134</v>
      </c>
      <c r="E75" t="s">
        <v>2272</v>
      </c>
      <c r="F75" s="394">
        <v>-3</v>
      </c>
      <c r="G75" s="13">
        <v>1</v>
      </c>
      <c r="H75" s="13">
        <v>0.01</v>
      </c>
      <c r="I75" s="370" t="s">
        <v>33</v>
      </c>
      <c r="J75" s="370" t="s">
        <v>3866</v>
      </c>
      <c r="K75" s="370" t="s">
        <v>228</v>
      </c>
      <c r="L75" s="314" t="s">
        <v>229</v>
      </c>
      <c r="M75" s="395" t="s">
        <v>150</v>
      </c>
      <c r="N75" s="370" t="s">
        <v>183</v>
      </c>
    </row>
    <row r="76" spans="1:14" x14ac:dyDescent="0.35">
      <c r="A76" t="s">
        <v>132</v>
      </c>
      <c r="B76" t="s">
        <v>257</v>
      </c>
      <c r="C76" t="s">
        <v>436</v>
      </c>
      <c r="D76" t="s">
        <v>257</v>
      </c>
      <c r="E76" t="s">
        <v>2271</v>
      </c>
      <c r="F76" s="394">
        <v>0</v>
      </c>
      <c r="G76" s="13">
        <v>1</v>
      </c>
      <c r="H76" s="13">
        <v>0.01</v>
      </c>
      <c r="I76" s="370" t="s">
        <v>33</v>
      </c>
      <c r="J76" s="370" t="s">
        <v>3278</v>
      </c>
      <c r="K76" s="370" t="s">
        <v>311</v>
      </c>
      <c r="L76" s="314" t="s">
        <v>312</v>
      </c>
      <c r="M76" s="395"/>
      <c r="N76" s="370"/>
    </row>
    <row r="77" spans="1:14" x14ac:dyDescent="0.35">
      <c r="A77" t="s">
        <v>132</v>
      </c>
      <c r="B77" t="s">
        <v>3396</v>
      </c>
      <c r="C77" t="s">
        <v>433</v>
      </c>
      <c r="D77" t="s">
        <v>3396</v>
      </c>
      <c r="E77" t="s">
        <v>2270</v>
      </c>
      <c r="F77" s="394">
        <v>0</v>
      </c>
      <c r="G77" s="13">
        <v>1</v>
      </c>
      <c r="H77" s="13">
        <v>0.01</v>
      </c>
      <c r="I77" s="370" t="s">
        <v>33</v>
      </c>
      <c r="J77" s="370" t="s">
        <v>3397</v>
      </c>
      <c r="K77" s="370"/>
      <c r="L77" s="314" t="s">
        <v>2698</v>
      </c>
      <c r="M77" s="395" t="s">
        <v>3398</v>
      </c>
      <c r="N77" s="370"/>
    </row>
    <row r="78" spans="1:14" x14ac:dyDescent="0.35">
      <c r="A78" t="s">
        <v>132</v>
      </c>
      <c r="B78" t="s">
        <v>184</v>
      </c>
      <c r="C78" t="s">
        <v>430</v>
      </c>
      <c r="D78" t="s">
        <v>184</v>
      </c>
      <c r="E78" t="s">
        <v>2269</v>
      </c>
      <c r="F78" s="394">
        <v>0</v>
      </c>
      <c r="G78" s="13">
        <v>1</v>
      </c>
      <c r="H78" s="13">
        <v>0.01</v>
      </c>
      <c r="I78" s="370" t="s">
        <v>33</v>
      </c>
      <c r="J78" s="370" t="s">
        <v>2304</v>
      </c>
      <c r="K78" s="370" t="s">
        <v>230</v>
      </c>
      <c r="L78" s="314" t="s">
        <v>231</v>
      </c>
      <c r="M78" s="395" t="s">
        <v>150</v>
      </c>
      <c r="N78" s="370"/>
    </row>
    <row r="79" spans="1:14" x14ac:dyDescent="0.35">
      <c r="A79" t="s">
        <v>132</v>
      </c>
      <c r="B79" t="s">
        <v>2765</v>
      </c>
      <c r="C79" t="s">
        <v>2766</v>
      </c>
      <c r="D79" t="s">
        <v>2765</v>
      </c>
      <c r="E79" t="s">
        <v>2767</v>
      </c>
      <c r="F79" s="394">
        <v>0</v>
      </c>
      <c r="G79" s="13">
        <v>1</v>
      </c>
      <c r="H79" s="13">
        <v>0.01</v>
      </c>
      <c r="I79" s="370" t="s">
        <v>33</v>
      </c>
      <c r="J79" s="370" t="s">
        <v>3867</v>
      </c>
      <c r="K79" s="370" t="s">
        <v>232</v>
      </c>
      <c r="L79" s="314" t="s">
        <v>233</v>
      </c>
      <c r="M79" s="395" t="s">
        <v>150</v>
      </c>
      <c r="N79" s="370"/>
    </row>
    <row r="80" spans="1:14" x14ac:dyDescent="0.35">
      <c r="A80" t="s">
        <v>132</v>
      </c>
      <c r="B80" t="s">
        <v>3399</v>
      </c>
      <c r="C80" t="s">
        <v>3322</v>
      </c>
      <c r="D80" t="s">
        <v>3399</v>
      </c>
      <c r="E80" t="s">
        <v>3323</v>
      </c>
      <c r="F80" s="394">
        <v>0</v>
      </c>
      <c r="G80" s="13">
        <v>1</v>
      </c>
      <c r="H80" s="13">
        <v>0.01</v>
      </c>
      <c r="I80" s="370" t="s">
        <v>33</v>
      </c>
      <c r="J80" s="370" t="s">
        <v>3400</v>
      </c>
      <c r="K80" s="370"/>
      <c r="L80" s="314"/>
      <c r="M80" s="395"/>
      <c r="N80" s="370"/>
    </row>
    <row r="81" spans="1:14" x14ac:dyDescent="0.35">
      <c r="A81" t="s">
        <v>132</v>
      </c>
      <c r="B81" t="s">
        <v>135</v>
      </c>
      <c r="C81" t="s">
        <v>431</v>
      </c>
      <c r="D81" t="s">
        <v>135</v>
      </c>
      <c r="E81" t="s">
        <v>2268</v>
      </c>
      <c r="F81" s="394">
        <v>-1.5</v>
      </c>
      <c r="G81" s="13">
        <v>1</v>
      </c>
      <c r="H81" s="13">
        <v>0.01</v>
      </c>
      <c r="I81" s="370" t="s">
        <v>33</v>
      </c>
      <c r="J81" s="370" t="s">
        <v>3779</v>
      </c>
      <c r="K81" s="370" t="s">
        <v>234</v>
      </c>
      <c r="L81" s="314" t="s">
        <v>235</v>
      </c>
      <c r="M81" s="395" t="s">
        <v>150</v>
      </c>
      <c r="N81" s="370"/>
    </row>
    <row r="82" spans="1:14" x14ac:dyDescent="0.35">
      <c r="A82" t="s">
        <v>132</v>
      </c>
      <c r="B82" t="s">
        <v>133</v>
      </c>
      <c r="C82" t="s">
        <v>2798</v>
      </c>
      <c r="D82" t="s">
        <v>133</v>
      </c>
      <c r="E82" t="s">
        <v>2267</v>
      </c>
      <c r="F82" s="394">
        <v>0</v>
      </c>
      <c r="G82" s="13">
        <v>1</v>
      </c>
      <c r="H82" s="13">
        <v>0.01</v>
      </c>
      <c r="I82" s="370" t="s">
        <v>33</v>
      </c>
      <c r="J82" s="370" t="s">
        <v>3685</v>
      </c>
      <c r="K82" s="370" t="s">
        <v>236</v>
      </c>
      <c r="L82" s="314" t="s">
        <v>237</v>
      </c>
      <c r="M82" s="395" t="s">
        <v>150</v>
      </c>
      <c r="N82" s="370"/>
    </row>
    <row r="83" spans="1:14" x14ac:dyDescent="0.35">
      <c r="A83" t="s">
        <v>132</v>
      </c>
      <c r="B83" t="s">
        <v>3393</v>
      </c>
      <c r="C83" t="s">
        <v>432</v>
      </c>
      <c r="D83" t="s">
        <v>3393</v>
      </c>
      <c r="E83" t="s">
        <v>2266</v>
      </c>
      <c r="F83" s="394">
        <v>0</v>
      </c>
      <c r="G83" s="13">
        <v>1</v>
      </c>
      <c r="H83" s="13">
        <v>0.01</v>
      </c>
      <c r="I83" s="370" t="s">
        <v>33</v>
      </c>
      <c r="J83" s="370" t="s">
        <v>3394</v>
      </c>
      <c r="K83" s="370"/>
      <c r="L83" s="314" t="s">
        <v>2699</v>
      </c>
      <c r="M83" s="395" t="s">
        <v>3395</v>
      </c>
      <c r="N83" s="370"/>
    </row>
    <row r="84" spans="1:14" x14ac:dyDescent="0.35">
      <c r="A84" t="s">
        <v>132</v>
      </c>
      <c r="B84" t="s">
        <v>2438</v>
      </c>
      <c r="C84" t="s">
        <v>2439</v>
      </c>
      <c r="D84" t="s">
        <v>2438</v>
      </c>
      <c r="E84" t="s">
        <v>2440</v>
      </c>
      <c r="F84" s="394">
        <v>0</v>
      </c>
      <c r="G84" s="13">
        <v>1</v>
      </c>
      <c r="H84" s="13">
        <v>0.01</v>
      </c>
      <c r="I84" s="370" t="s">
        <v>2441</v>
      </c>
      <c r="J84" s="370" t="s">
        <v>3216</v>
      </c>
      <c r="K84" s="370"/>
      <c r="L84" s="314" t="s">
        <v>2694</v>
      </c>
      <c r="M84" s="388" t="s">
        <v>2442</v>
      </c>
      <c r="N84" s="370"/>
    </row>
    <row r="85" spans="1:14" x14ac:dyDescent="0.35">
      <c r="A85" s="317" t="s">
        <v>2475</v>
      </c>
      <c r="B85" s="317" t="s">
        <v>2478</v>
      </c>
      <c r="C85" t="s">
        <v>286</v>
      </c>
      <c r="D85" s="317" t="s">
        <v>2477</v>
      </c>
      <c r="E85" t="s">
        <v>2265</v>
      </c>
      <c r="F85" s="386">
        <v>0</v>
      </c>
      <c r="G85" s="386">
        <v>1</v>
      </c>
      <c r="H85" s="386">
        <v>0.01</v>
      </c>
      <c r="I85" s="314" t="s">
        <v>57</v>
      </c>
      <c r="J85" s="314" t="s">
        <v>2305</v>
      </c>
      <c r="K85" s="314" t="s">
        <v>242</v>
      </c>
      <c r="L85" s="314" t="s">
        <v>243</v>
      </c>
      <c r="M85" s="395" t="s">
        <v>150</v>
      </c>
      <c r="N85" s="314"/>
    </row>
    <row r="86" spans="1:14" x14ac:dyDescent="0.35">
      <c r="A86" s="317" t="s">
        <v>2475</v>
      </c>
      <c r="B86" s="317" t="s">
        <v>3711</v>
      </c>
      <c r="C86" t="s">
        <v>2734</v>
      </c>
      <c r="D86" s="317" t="s">
        <v>348</v>
      </c>
      <c r="E86" t="s">
        <v>2732</v>
      </c>
      <c r="F86" s="386">
        <v>0</v>
      </c>
      <c r="G86" s="386">
        <v>1</v>
      </c>
      <c r="H86" s="386">
        <v>0.01</v>
      </c>
      <c r="I86" s="370" t="s">
        <v>2733</v>
      </c>
      <c r="J86" s="314" t="s">
        <v>3665</v>
      </c>
      <c r="K86" s="314" t="s">
        <v>341</v>
      </c>
      <c r="L86" s="314" t="s">
        <v>2695</v>
      </c>
      <c r="M86" s="395" t="s">
        <v>150</v>
      </c>
      <c r="N86" s="314"/>
    </row>
    <row r="87" spans="1:14" x14ac:dyDescent="0.35">
      <c r="A87" s="317" t="s">
        <v>2475</v>
      </c>
      <c r="B87" s="317" t="s">
        <v>3767</v>
      </c>
      <c r="C87" t="s">
        <v>2476</v>
      </c>
      <c r="D87" s="317" t="s">
        <v>3767</v>
      </c>
      <c r="E87" t="s">
        <v>2479</v>
      </c>
      <c r="F87" s="386">
        <v>0</v>
      </c>
      <c r="G87" s="386">
        <v>1</v>
      </c>
      <c r="H87" s="386">
        <v>0.01</v>
      </c>
      <c r="I87" s="370" t="s">
        <v>2480</v>
      </c>
      <c r="J87" s="314" t="s">
        <v>3869</v>
      </c>
      <c r="K87" s="314"/>
      <c r="L87" s="314" t="s">
        <v>2696</v>
      </c>
      <c r="M87" s="395"/>
      <c r="N87" s="314"/>
    </row>
    <row r="88" spans="1:14" x14ac:dyDescent="0.35">
      <c r="A88" s="317" t="s">
        <v>2475</v>
      </c>
      <c r="B88" t="s">
        <v>3868</v>
      </c>
      <c r="C88" t="s">
        <v>3764</v>
      </c>
      <c r="D88" t="s">
        <v>3765</v>
      </c>
      <c r="E88" t="s">
        <v>3766</v>
      </c>
      <c r="F88">
        <v>0</v>
      </c>
      <c r="G88">
        <v>1</v>
      </c>
      <c r="H88">
        <v>1</v>
      </c>
      <c r="I88" s="370" t="s">
        <v>29</v>
      </c>
      <c r="J88" s="314" t="s">
        <v>3870</v>
      </c>
      <c r="K88" s="314"/>
      <c r="L88" s="314" t="s">
        <v>2696</v>
      </c>
      <c r="M88" s="395"/>
      <c r="N88" s="314"/>
    </row>
    <row r="89" spans="1:14" x14ac:dyDescent="0.35">
      <c r="A89" t="s">
        <v>10</v>
      </c>
      <c r="B89" t="s">
        <v>3108</v>
      </c>
      <c r="C89" t="s">
        <v>2410</v>
      </c>
      <c r="D89" t="s">
        <v>3108</v>
      </c>
      <c r="E89" t="s">
        <v>2264</v>
      </c>
      <c r="F89">
        <v>0</v>
      </c>
      <c r="G89">
        <v>300</v>
      </c>
      <c r="H89">
        <v>5</v>
      </c>
      <c r="I89" s="184" t="str">
        <f>UnitControlCenter!$B$55</f>
        <v>$/metric ton CO2e</v>
      </c>
      <c r="J89" s="370" t="s">
        <v>3654</v>
      </c>
      <c r="K89" s="370" t="s">
        <v>240</v>
      </c>
      <c r="L89" s="314" t="s">
        <v>241</v>
      </c>
      <c r="M89" s="396" t="s">
        <v>2386</v>
      </c>
      <c r="N89" s="314" t="s">
        <v>396</v>
      </c>
    </row>
    <row r="90" spans="1:14" x14ac:dyDescent="0.35">
      <c r="A90" t="s">
        <v>10</v>
      </c>
      <c r="B90" t="s">
        <v>25</v>
      </c>
      <c r="C90" t="s">
        <v>138</v>
      </c>
      <c r="D90" t="s">
        <v>25</v>
      </c>
      <c r="E90" t="s">
        <v>2263</v>
      </c>
      <c r="F90" s="386">
        <v>0</v>
      </c>
      <c r="G90" s="386">
        <v>1</v>
      </c>
      <c r="H90" s="386">
        <v>0.01</v>
      </c>
      <c r="I90" s="370" t="s">
        <v>140</v>
      </c>
      <c r="J90" s="370" t="s">
        <v>3871</v>
      </c>
      <c r="K90" s="314" t="s">
        <v>244</v>
      </c>
      <c r="L90" s="314" t="s">
        <v>245</v>
      </c>
      <c r="M90" s="395" t="s">
        <v>150</v>
      </c>
    </row>
    <row r="91" spans="1:14" x14ac:dyDescent="0.35">
      <c r="A91" s="317" t="s">
        <v>10</v>
      </c>
      <c r="B91" s="317" t="s">
        <v>2443</v>
      </c>
      <c r="C91" t="s">
        <v>2444</v>
      </c>
      <c r="D91" s="184"/>
      <c r="E91" s="317" t="s">
        <v>2445</v>
      </c>
      <c r="F91">
        <v>0</v>
      </c>
      <c r="G91">
        <v>1</v>
      </c>
      <c r="H91">
        <v>1</v>
      </c>
      <c r="I91" s="370" t="s">
        <v>29</v>
      </c>
      <c r="J91" s="370" t="s">
        <v>3308</v>
      </c>
      <c r="K91" s="370" t="s">
        <v>240</v>
      </c>
      <c r="L91" s="314" t="s">
        <v>241</v>
      </c>
    </row>
    <row r="92" spans="1:14" x14ac:dyDescent="0.35">
      <c r="A92" s="317" t="s">
        <v>10</v>
      </c>
      <c r="B92" s="317" t="s">
        <v>2962</v>
      </c>
      <c r="C92" t="s">
        <v>3348</v>
      </c>
      <c r="D92" s="184"/>
      <c r="E92" s="317" t="s">
        <v>3350</v>
      </c>
      <c r="F92">
        <v>0</v>
      </c>
      <c r="G92">
        <v>1</v>
      </c>
      <c r="H92">
        <v>1</v>
      </c>
      <c r="I92" s="370" t="s">
        <v>29</v>
      </c>
      <c r="J92" s="370" t="s">
        <v>3872</v>
      </c>
      <c r="K92" s="370" t="s">
        <v>240</v>
      </c>
      <c r="L92" s="314" t="s">
        <v>241</v>
      </c>
    </row>
    <row r="93" spans="1:14" x14ac:dyDescent="0.35">
      <c r="A93" s="317" t="s">
        <v>10</v>
      </c>
      <c r="B93" t="s">
        <v>3307</v>
      </c>
      <c r="C93" t="s">
        <v>3349</v>
      </c>
      <c r="D93" s="184"/>
      <c r="E93" s="184"/>
      <c r="F93">
        <v>0</v>
      </c>
      <c r="G93">
        <v>1</v>
      </c>
      <c r="H93">
        <v>1</v>
      </c>
      <c r="I93" s="370" t="s">
        <v>29</v>
      </c>
      <c r="J93" t="s">
        <v>3873</v>
      </c>
      <c r="K93" s="370" t="s">
        <v>240</v>
      </c>
      <c r="L93" s="314" t="s">
        <v>241</v>
      </c>
    </row>
    <row r="94" spans="1:14" x14ac:dyDescent="0.35">
      <c r="A94" s="317" t="s">
        <v>10</v>
      </c>
      <c r="B94" s="317" t="s">
        <v>2709</v>
      </c>
      <c r="C94" t="s">
        <v>2708</v>
      </c>
      <c r="D94" s="317" t="s">
        <v>2709</v>
      </c>
      <c r="E94" t="s">
        <v>2710</v>
      </c>
      <c r="F94">
        <v>0</v>
      </c>
      <c r="G94">
        <v>1</v>
      </c>
      <c r="H94">
        <v>1</v>
      </c>
      <c r="I94" s="370" t="s">
        <v>29</v>
      </c>
      <c r="J94" s="314"/>
    </row>
    <row r="95" spans="1:14" x14ac:dyDescent="0.35">
      <c r="A95" s="317" t="s">
        <v>10</v>
      </c>
      <c r="B95" s="317" t="s">
        <v>2751</v>
      </c>
      <c r="C95" t="s">
        <v>2751</v>
      </c>
      <c r="D95" s="317" t="s">
        <v>2751</v>
      </c>
      <c r="E95" s="317" t="s">
        <v>2752</v>
      </c>
      <c r="F95" s="386">
        <v>0</v>
      </c>
      <c r="G95" s="386">
        <v>1</v>
      </c>
      <c r="H95" s="386">
        <v>0.01</v>
      </c>
      <c r="I95" s="370" t="s">
        <v>2753</v>
      </c>
      <c r="J95" s="370" t="s">
        <v>3182</v>
      </c>
      <c r="K95" s="314" t="s">
        <v>2897</v>
      </c>
    </row>
    <row r="96" spans="1:14" x14ac:dyDescent="0.35">
      <c r="A96" t="s">
        <v>10</v>
      </c>
      <c r="B96" t="s">
        <v>3254</v>
      </c>
      <c r="C96" t="s">
        <v>3253</v>
      </c>
      <c r="D96" t="s">
        <v>3254</v>
      </c>
      <c r="E96" t="s">
        <v>2262</v>
      </c>
      <c r="F96" s="394">
        <v>-0.9</v>
      </c>
      <c r="G96" s="394">
        <v>0.9</v>
      </c>
      <c r="H96" s="386">
        <v>0.01</v>
      </c>
      <c r="I96" s="370" t="s">
        <v>141</v>
      </c>
      <c r="J96" s="370" t="s">
        <v>3255</v>
      </c>
      <c r="K96" s="314" t="s">
        <v>246</v>
      </c>
      <c r="L96" s="314" t="s">
        <v>247</v>
      </c>
      <c r="M96" s="396" t="s">
        <v>151</v>
      </c>
    </row>
    <row r="97" spans="1:13" x14ac:dyDescent="0.35">
      <c r="A97" t="s">
        <v>10</v>
      </c>
      <c r="B97" t="s">
        <v>3666</v>
      </c>
      <c r="C97" t="s">
        <v>3669</v>
      </c>
      <c r="D97" s="184"/>
      <c r="E97" s="184"/>
      <c r="F97">
        <v>0</v>
      </c>
      <c r="G97">
        <v>1</v>
      </c>
      <c r="H97">
        <v>1</v>
      </c>
      <c r="I97" s="370" t="s">
        <v>29</v>
      </c>
      <c r="J97" t="s">
        <v>3672</v>
      </c>
    </row>
    <row r="98" spans="1:13" x14ac:dyDescent="0.35">
      <c r="A98" t="s">
        <v>10</v>
      </c>
      <c r="B98" t="s">
        <v>3667</v>
      </c>
      <c r="C98" t="s">
        <v>3670</v>
      </c>
      <c r="D98" s="184"/>
      <c r="E98" s="184"/>
      <c r="F98">
        <v>0</v>
      </c>
      <c r="G98">
        <v>1</v>
      </c>
      <c r="H98">
        <v>1</v>
      </c>
      <c r="I98" s="370" t="s">
        <v>29</v>
      </c>
      <c r="J98" t="s">
        <v>3673</v>
      </c>
    </row>
    <row r="99" spans="1:13" x14ac:dyDescent="0.35">
      <c r="A99" t="s">
        <v>10</v>
      </c>
      <c r="B99" t="s">
        <v>3668</v>
      </c>
      <c r="C99" t="s">
        <v>3671</v>
      </c>
      <c r="D99" s="184"/>
      <c r="E99" s="184"/>
      <c r="F99">
        <v>0</v>
      </c>
      <c r="G99">
        <v>1</v>
      </c>
      <c r="H99">
        <v>1</v>
      </c>
      <c r="I99" s="370" t="s">
        <v>29</v>
      </c>
      <c r="J99" t="s">
        <v>3674</v>
      </c>
    </row>
    <row r="100" spans="1:13" x14ac:dyDescent="0.35">
      <c r="A100" t="s">
        <v>2654</v>
      </c>
      <c r="B100" s="184" t="s">
        <v>313</v>
      </c>
      <c r="C100" t="s">
        <v>287</v>
      </c>
      <c r="D100" t="s">
        <v>349</v>
      </c>
      <c r="E100" t="s">
        <v>2261</v>
      </c>
      <c r="F100" s="13">
        <v>0</v>
      </c>
      <c r="G100" s="13">
        <v>0.4</v>
      </c>
      <c r="H100" s="394">
        <v>0.01</v>
      </c>
      <c r="I100" s="370" t="s">
        <v>31</v>
      </c>
      <c r="J100" s="370" t="s">
        <v>3183</v>
      </c>
      <c r="K100" s="370" t="s">
        <v>248</v>
      </c>
      <c r="L100" s="314" t="s">
        <v>249</v>
      </c>
      <c r="M100" s="395"/>
    </row>
    <row r="101" spans="1:13" x14ac:dyDescent="0.35">
      <c r="A101" s="254" t="str">
        <f>A$100</f>
        <v>Research and Development</v>
      </c>
      <c r="B101" s="254" t="str">
        <f t="shared" ref="B101:B104" si="0">B$100</f>
        <v>Capital Cost Reduction</v>
      </c>
      <c r="C101" t="s">
        <v>288</v>
      </c>
      <c r="D101" s="254" t="str">
        <f t="shared" ref="D101:L104" si="1">D$100</f>
        <v>R&amp;D Capital Cost Reductions</v>
      </c>
      <c r="E101" t="s">
        <v>3197</v>
      </c>
      <c r="F101" s="402">
        <f t="shared" si="1"/>
        <v>0</v>
      </c>
      <c r="G101" s="402">
        <f t="shared" si="1"/>
        <v>0.4</v>
      </c>
      <c r="H101" s="402">
        <f t="shared" si="1"/>
        <v>0.01</v>
      </c>
      <c r="I101" s="254" t="str">
        <f t="shared" si="1"/>
        <v>% reduction in cost</v>
      </c>
      <c r="J101" s="254"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1" s="254" t="str">
        <f t="shared" si="1"/>
        <v>architectural-design.html#rnd</v>
      </c>
      <c r="L101" s="254" t="str">
        <f t="shared" si="1"/>
        <v>research-and-development.html</v>
      </c>
      <c r="M101" s="395"/>
    </row>
    <row r="102" spans="1:13" x14ac:dyDescent="0.35">
      <c r="A102" s="254" t="str">
        <f t="shared" ref="A102:A104" si="2">A$100</f>
        <v>Research and Development</v>
      </c>
      <c r="B102" s="254" t="str">
        <f t="shared" si="0"/>
        <v>Capital Cost Reduction</v>
      </c>
      <c r="C102" t="s">
        <v>289</v>
      </c>
      <c r="D102" s="254" t="str">
        <f t="shared" si="1"/>
        <v>R&amp;D Capital Cost Reductions</v>
      </c>
      <c r="E102" t="s">
        <v>3198</v>
      </c>
      <c r="F102" s="402">
        <f t="shared" si="1"/>
        <v>0</v>
      </c>
      <c r="G102" s="402">
        <f t="shared" si="1"/>
        <v>0.4</v>
      </c>
      <c r="H102" s="402">
        <f t="shared" si="1"/>
        <v>0.01</v>
      </c>
      <c r="I102" s="254" t="str">
        <f t="shared" si="1"/>
        <v>% reduction in cost</v>
      </c>
      <c r="J102" s="254"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2" s="254" t="str">
        <f t="shared" si="1"/>
        <v>architectural-design.html#rnd</v>
      </c>
      <c r="L102" s="254" t="str">
        <f t="shared" si="1"/>
        <v>research-and-development.html</v>
      </c>
      <c r="M102" s="395"/>
    </row>
    <row r="103" spans="1:13" x14ac:dyDescent="0.35">
      <c r="A103" s="254" t="str">
        <f t="shared" si="2"/>
        <v>Research and Development</v>
      </c>
      <c r="B103" s="254" t="str">
        <f t="shared" si="0"/>
        <v>Capital Cost Reduction</v>
      </c>
      <c r="C103" t="s">
        <v>290</v>
      </c>
      <c r="D103" s="254" t="str">
        <f t="shared" si="1"/>
        <v>R&amp;D Capital Cost Reductions</v>
      </c>
      <c r="E103" t="s">
        <v>3199</v>
      </c>
      <c r="F103" s="402">
        <f t="shared" si="1"/>
        <v>0</v>
      </c>
      <c r="G103" s="402">
        <f t="shared" si="1"/>
        <v>0.4</v>
      </c>
      <c r="H103" s="402">
        <f t="shared" si="1"/>
        <v>0.01</v>
      </c>
      <c r="I103" s="254" t="str">
        <f t="shared" si="1"/>
        <v>% reduction in cost</v>
      </c>
      <c r="J103" s="254"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3" s="254" t="str">
        <f t="shared" si="1"/>
        <v>architectural-design.html#rnd</v>
      </c>
      <c r="L103" s="254" t="str">
        <f t="shared" si="1"/>
        <v>research-and-development.html</v>
      </c>
      <c r="M103" s="395"/>
    </row>
    <row r="104" spans="1:13" x14ac:dyDescent="0.35">
      <c r="A104" s="254" t="str">
        <f t="shared" si="2"/>
        <v>Research and Development</v>
      </c>
      <c r="B104" s="254" t="str">
        <f t="shared" si="0"/>
        <v>Capital Cost Reduction</v>
      </c>
      <c r="C104" s="317" t="s">
        <v>291</v>
      </c>
      <c r="D104" s="254" t="str">
        <f t="shared" si="1"/>
        <v>R&amp;D Capital Cost Reductions</v>
      </c>
      <c r="E104" t="s">
        <v>3200</v>
      </c>
      <c r="F104" s="402">
        <f t="shared" si="1"/>
        <v>0</v>
      </c>
      <c r="G104" s="402">
        <f t="shared" si="1"/>
        <v>0.4</v>
      </c>
      <c r="H104" s="402">
        <f t="shared" si="1"/>
        <v>0.01</v>
      </c>
      <c r="I104" s="254" t="str">
        <f t="shared" si="1"/>
        <v>% reduction in cost</v>
      </c>
      <c r="J104" s="254"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4" s="254" t="str">
        <f t="shared" si="1"/>
        <v>architectural-design.html#rnd</v>
      </c>
      <c r="L104" s="254" t="str">
        <f t="shared" si="1"/>
        <v>research-and-development.html</v>
      </c>
      <c r="M104" s="395"/>
    </row>
    <row r="105" spans="1:13" x14ac:dyDescent="0.35">
      <c r="A105" s="317" t="s">
        <v>2654</v>
      </c>
      <c r="B105" s="317" t="s">
        <v>2796</v>
      </c>
      <c r="C105" t="s">
        <v>2797</v>
      </c>
      <c r="D105" s="317" t="s">
        <v>3713</v>
      </c>
      <c r="E105" s="390" t="s">
        <v>2799</v>
      </c>
      <c r="F105" s="13">
        <v>0</v>
      </c>
      <c r="G105" s="13">
        <v>1</v>
      </c>
      <c r="H105" s="394">
        <v>0.01</v>
      </c>
      <c r="I105" s="370" t="s">
        <v>33</v>
      </c>
      <c r="J105" s="370" t="s">
        <v>3371</v>
      </c>
      <c r="K105" s="314" t="s">
        <v>2802</v>
      </c>
      <c r="L105" s="314" t="s">
        <v>2801</v>
      </c>
      <c r="M105" s="396" t="s">
        <v>2800</v>
      </c>
    </row>
    <row r="106" spans="1:13" x14ac:dyDescent="0.35">
      <c r="A106" s="317" t="s">
        <v>2654</v>
      </c>
      <c r="B106" s="317" t="s">
        <v>3699</v>
      </c>
      <c r="C106" t="s">
        <v>3700</v>
      </c>
      <c r="D106" s="317" t="s">
        <v>3713</v>
      </c>
      <c r="E106" s="390" t="s">
        <v>3701</v>
      </c>
      <c r="F106" s="13">
        <v>0</v>
      </c>
      <c r="G106" s="13">
        <v>1</v>
      </c>
      <c r="H106" s="394">
        <v>0.01</v>
      </c>
      <c r="I106" s="370" t="s">
        <v>33</v>
      </c>
      <c r="J106" s="370" t="s">
        <v>3703</v>
      </c>
      <c r="K106" s="314"/>
      <c r="L106" s="314"/>
      <c r="M106" s="396" t="s">
        <v>3702</v>
      </c>
    </row>
    <row r="107" spans="1:13" x14ac:dyDescent="0.35">
      <c r="A107" t="s">
        <v>2654</v>
      </c>
      <c r="B107" s="184" t="s">
        <v>326</v>
      </c>
      <c r="C107" t="s">
        <v>292</v>
      </c>
      <c r="D107" t="s">
        <v>350</v>
      </c>
      <c r="E107" t="s">
        <v>2260</v>
      </c>
      <c r="F107" s="13">
        <v>0</v>
      </c>
      <c r="G107" s="13">
        <v>0.4</v>
      </c>
      <c r="H107" s="394">
        <v>0.01</v>
      </c>
      <c r="I107" s="370" t="s">
        <v>32</v>
      </c>
      <c r="J107" s="370" t="s">
        <v>3189</v>
      </c>
      <c r="K107" s="370" t="s">
        <v>248</v>
      </c>
      <c r="L107" s="314" t="s">
        <v>249</v>
      </c>
    </row>
    <row r="108" spans="1:13" x14ac:dyDescent="0.35">
      <c r="A108" s="254" t="str">
        <f>A$107</f>
        <v>Research and Development</v>
      </c>
      <c r="B108" s="254" t="str">
        <f>B$107</f>
        <v>Fuel Use Reduction</v>
      </c>
      <c r="C108" t="s">
        <v>293</v>
      </c>
      <c r="D108" s="254" t="str">
        <f t="shared" ref="D108:L111" si="3">D$107</f>
        <v>R&amp;D Fuel Use Reductions</v>
      </c>
      <c r="E108" t="s">
        <v>3201</v>
      </c>
      <c r="F108" s="261">
        <f t="shared" si="3"/>
        <v>0</v>
      </c>
      <c r="G108" s="261">
        <f t="shared" si="3"/>
        <v>0.4</v>
      </c>
      <c r="H108" s="261">
        <f t="shared" si="3"/>
        <v>0.01</v>
      </c>
      <c r="I108" s="254" t="str">
        <f t="shared" si="3"/>
        <v>% reduction in fuel use</v>
      </c>
      <c r="J108" s="254"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8" s="254" t="str">
        <f t="shared" si="3"/>
        <v>architectural-design.html#rnd</v>
      </c>
      <c r="L108" s="254" t="str">
        <f t="shared" si="3"/>
        <v>research-and-development.html</v>
      </c>
    </row>
    <row r="109" spans="1:13" x14ac:dyDescent="0.35">
      <c r="A109" s="254" t="str">
        <f t="shared" ref="A109:B111" si="4">A$107</f>
        <v>Research and Development</v>
      </c>
      <c r="B109" s="254" t="str">
        <f t="shared" si="4"/>
        <v>Fuel Use Reduction</v>
      </c>
      <c r="C109" t="s">
        <v>294</v>
      </c>
      <c r="D109" s="254" t="str">
        <f t="shared" si="3"/>
        <v>R&amp;D Fuel Use Reductions</v>
      </c>
      <c r="E109" t="s">
        <v>3202</v>
      </c>
      <c r="F109" s="261">
        <f t="shared" si="3"/>
        <v>0</v>
      </c>
      <c r="G109" s="261">
        <f t="shared" si="3"/>
        <v>0.4</v>
      </c>
      <c r="H109" s="261">
        <f t="shared" si="3"/>
        <v>0.01</v>
      </c>
      <c r="I109" s="254" t="str">
        <f t="shared" si="3"/>
        <v>% reduction in fuel use</v>
      </c>
      <c r="J109" s="254"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9" s="254" t="str">
        <f t="shared" si="3"/>
        <v>architectural-design.html#rnd</v>
      </c>
      <c r="L109" s="254" t="str">
        <f t="shared" si="3"/>
        <v>research-and-development.html</v>
      </c>
    </row>
    <row r="110" spans="1:13" x14ac:dyDescent="0.35">
      <c r="A110" s="254" t="str">
        <f t="shared" si="4"/>
        <v>Research and Development</v>
      </c>
      <c r="B110" s="254" t="str">
        <f t="shared" si="4"/>
        <v>Fuel Use Reduction</v>
      </c>
      <c r="C110" t="s">
        <v>295</v>
      </c>
      <c r="D110" s="254" t="str">
        <f t="shared" si="3"/>
        <v>R&amp;D Fuel Use Reductions</v>
      </c>
      <c r="E110" t="s">
        <v>3203</v>
      </c>
      <c r="F110" s="261">
        <f t="shared" si="3"/>
        <v>0</v>
      </c>
      <c r="G110" s="261">
        <f t="shared" si="3"/>
        <v>0.4</v>
      </c>
      <c r="H110" s="261">
        <f t="shared" si="3"/>
        <v>0.01</v>
      </c>
      <c r="I110" s="254" t="str">
        <f t="shared" si="3"/>
        <v>% reduction in fuel use</v>
      </c>
      <c r="J110" s="254"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0" s="254" t="str">
        <f t="shared" si="3"/>
        <v>architectural-design.html#rnd</v>
      </c>
      <c r="L110" s="254" t="str">
        <f t="shared" si="3"/>
        <v>research-and-development.html</v>
      </c>
    </row>
    <row r="111" spans="1:13" x14ac:dyDescent="0.35">
      <c r="A111" s="254" t="str">
        <f t="shared" si="4"/>
        <v>Research and Development</v>
      </c>
      <c r="B111" s="254" t="str">
        <f t="shared" si="4"/>
        <v>Fuel Use Reduction</v>
      </c>
      <c r="C111" t="s">
        <v>296</v>
      </c>
      <c r="D111" s="254" t="str">
        <f t="shared" si="3"/>
        <v>R&amp;D Fuel Use Reductions</v>
      </c>
      <c r="E111" t="s">
        <v>3204</v>
      </c>
      <c r="F111" s="261">
        <f t="shared" si="3"/>
        <v>0</v>
      </c>
      <c r="G111" s="261">
        <f t="shared" si="3"/>
        <v>0.4</v>
      </c>
      <c r="H111" s="261">
        <f t="shared" si="3"/>
        <v>0.01</v>
      </c>
      <c r="I111" s="254" t="str">
        <f t="shared" si="3"/>
        <v>% reduction in fuel use</v>
      </c>
      <c r="J111" s="254"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1" s="254" t="str">
        <f t="shared" si="3"/>
        <v>architectural-design.html#rnd</v>
      </c>
      <c r="L111" s="254" t="str">
        <f t="shared" si="3"/>
        <v>research-and-development.html</v>
      </c>
    </row>
    <row r="112" spans="1:13" ht="188.5" x14ac:dyDescent="0.35">
      <c r="A112" t="s">
        <v>2932</v>
      </c>
      <c r="B112" t="s">
        <v>2933</v>
      </c>
      <c r="C112" t="s">
        <v>2940</v>
      </c>
      <c r="D112" s="184"/>
      <c r="E112" t="s">
        <v>2965</v>
      </c>
      <c r="F112">
        <v>0</v>
      </c>
      <c r="G112">
        <v>10</v>
      </c>
      <c r="H112">
        <v>1</v>
      </c>
      <c r="I112" t="s">
        <v>2910</v>
      </c>
      <c r="J112" s="1" t="s">
        <v>3874</v>
      </c>
      <c r="K112" t="s">
        <v>2911</v>
      </c>
    </row>
    <row r="113" spans="1:13" x14ac:dyDescent="0.35">
      <c r="A113" t="s">
        <v>2932</v>
      </c>
      <c r="B113" t="s">
        <v>2934</v>
      </c>
      <c r="C113" t="s">
        <v>2941</v>
      </c>
      <c r="D113" s="184"/>
      <c r="E113" t="s">
        <v>2966</v>
      </c>
      <c r="F113">
        <v>0</v>
      </c>
      <c r="G113">
        <v>10</v>
      </c>
      <c r="H113">
        <v>1</v>
      </c>
      <c r="I113" t="s">
        <v>2910</v>
      </c>
      <c r="J113" s="254" t="str">
        <f>J$112</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3" s="254" t="str">
        <f t="shared" ref="K113:K122" si="5">K$112</f>
        <v>io-model.html</v>
      </c>
    </row>
    <row r="114" spans="1:13" x14ac:dyDescent="0.35">
      <c r="A114" t="s">
        <v>2932</v>
      </c>
      <c r="B114" t="s">
        <v>3420</v>
      </c>
      <c r="C114" t="s">
        <v>3594</v>
      </c>
      <c r="D114" s="184"/>
      <c r="E114" t="s">
        <v>2967</v>
      </c>
      <c r="F114">
        <v>0</v>
      </c>
      <c r="G114">
        <v>10</v>
      </c>
      <c r="H114">
        <v>1</v>
      </c>
      <c r="I114" t="s">
        <v>2910</v>
      </c>
      <c r="J114" s="254" t="str">
        <f t="shared" ref="J114:J122" si="6">J$112</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4" s="254" t="str">
        <f t="shared" si="5"/>
        <v>io-model.html</v>
      </c>
    </row>
    <row r="115" spans="1:13" x14ac:dyDescent="0.35">
      <c r="A115" t="s">
        <v>2932</v>
      </c>
      <c r="B115" t="s">
        <v>3826</v>
      </c>
      <c r="C115" t="s">
        <v>3829</v>
      </c>
      <c r="D115" s="184"/>
      <c r="E115" t="s">
        <v>3830</v>
      </c>
      <c r="F115">
        <v>0</v>
      </c>
      <c r="G115">
        <v>10</v>
      </c>
      <c r="H115">
        <v>1</v>
      </c>
      <c r="I115" t="s">
        <v>2910</v>
      </c>
      <c r="J115"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5" s="254" t="str">
        <f t="shared" si="5"/>
        <v>io-model.html</v>
      </c>
    </row>
    <row r="116" spans="1:13" x14ac:dyDescent="0.35">
      <c r="A116" t="s">
        <v>2932</v>
      </c>
      <c r="B116" t="s">
        <v>2935</v>
      </c>
      <c r="C116" t="s">
        <v>2942</v>
      </c>
      <c r="D116" s="184"/>
      <c r="E116" t="s">
        <v>2968</v>
      </c>
      <c r="F116">
        <v>0</v>
      </c>
      <c r="G116">
        <v>10</v>
      </c>
      <c r="H116">
        <v>1</v>
      </c>
      <c r="I116" t="s">
        <v>2910</v>
      </c>
      <c r="J116"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6" s="254" t="str">
        <f t="shared" si="5"/>
        <v>io-model.html</v>
      </c>
    </row>
    <row r="117" spans="1:13" x14ac:dyDescent="0.35">
      <c r="A117" t="s">
        <v>2932</v>
      </c>
      <c r="B117" t="s">
        <v>2936</v>
      </c>
      <c r="C117" t="s">
        <v>2943</v>
      </c>
      <c r="D117" s="184"/>
      <c r="E117" t="s">
        <v>2969</v>
      </c>
      <c r="F117">
        <v>0</v>
      </c>
      <c r="G117">
        <v>10</v>
      </c>
      <c r="H117">
        <v>1</v>
      </c>
      <c r="I117" t="s">
        <v>2910</v>
      </c>
      <c r="J117"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7" s="254" t="str">
        <f t="shared" si="5"/>
        <v>io-model.html</v>
      </c>
    </row>
    <row r="118" spans="1:13" x14ac:dyDescent="0.35">
      <c r="A118" t="s">
        <v>2932</v>
      </c>
      <c r="B118" t="s">
        <v>262</v>
      </c>
      <c r="C118" t="s">
        <v>2944</v>
      </c>
      <c r="D118" s="184"/>
      <c r="E118" t="s">
        <v>2970</v>
      </c>
      <c r="F118">
        <v>0</v>
      </c>
      <c r="G118">
        <v>10</v>
      </c>
      <c r="H118">
        <v>1</v>
      </c>
      <c r="I118" t="s">
        <v>2910</v>
      </c>
      <c r="J118"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8" s="254" t="str">
        <f t="shared" si="5"/>
        <v>io-model.html</v>
      </c>
    </row>
    <row r="119" spans="1:13" x14ac:dyDescent="0.35">
      <c r="A119" t="s">
        <v>2932</v>
      </c>
      <c r="B119" t="s">
        <v>2937</v>
      </c>
      <c r="C119" t="s">
        <v>2945</v>
      </c>
      <c r="D119" s="184"/>
      <c r="E119" t="s">
        <v>2971</v>
      </c>
      <c r="F119">
        <v>0</v>
      </c>
      <c r="G119">
        <v>10</v>
      </c>
      <c r="H119">
        <v>1</v>
      </c>
      <c r="I119" t="s">
        <v>2910</v>
      </c>
      <c r="J119"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9" s="254" t="str">
        <f t="shared" si="5"/>
        <v>io-model.html</v>
      </c>
    </row>
    <row r="120" spans="1:13" x14ac:dyDescent="0.35">
      <c r="A120" t="s">
        <v>2932</v>
      </c>
      <c r="B120" t="s">
        <v>3595</v>
      </c>
      <c r="C120" t="s">
        <v>3596</v>
      </c>
      <c r="D120" s="184"/>
      <c r="E120" t="s">
        <v>3597</v>
      </c>
      <c r="F120">
        <v>0</v>
      </c>
      <c r="G120">
        <v>10</v>
      </c>
      <c r="H120">
        <v>1</v>
      </c>
      <c r="I120" t="s">
        <v>2910</v>
      </c>
      <c r="J120"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0" s="254" t="str">
        <f t="shared" si="5"/>
        <v>io-model.html</v>
      </c>
    </row>
    <row r="121" spans="1:13" x14ac:dyDescent="0.35">
      <c r="A121" t="s">
        <v>2932</v>
      </c>
      <c r="B121" t="s">
        <v>2938</v>
      </c>
      <c r="C121" t="s">
        <v>2946</v>
      </c>
      <c r="D121" s="184"/>
      <c r="E121" t="s">
        <v>2972</v>
      </c>
      <c r="F121">
        <v>0</v>
      </c>
      <c r="G121">
        <v>10</v>
      </c>
      <c r="H121">
        <v>1</v>
      </c>
      <c r="I121" t="s">
        <v>2910</v>
      </c>
      <c r="J121"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1" s="254" t="str">
        <f t="shared" si="5"/>
        <v>io-model.html</v>
      </c>
    </row>
    <row r="122" spans="1:13" x14ac:dyDescent="0.35">
      <c r="A122" t="s">
        <v>2932</v>
      </c>
      <c r="B122" t="s">
        <v>2939</v>
      </c>
      <c r="C122" t="s">
        <v>2947</v>
      </c>
      <c r="D122" s="184"/>
      <c r="E122" t="s">
        <v>2973</v>
      </c>
      <c r="F122">
        <v>0</v>
      </c>
      <c r="G122">
        <v>10</v>
      </c>
      <c r="H122">
        <v>1</v>
      </c>
      <c r="I122" t="s">
        <v>2910</v>
      </c>
      <c r="J122"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2" s="254" t="str">
        <f t="shared" si="5"/>
        <v>io-model.html</v>
      </c>
    </row>
    <row r="123" spans="1:13" x14ac:dyDescent="0.35">
      <c r="A123" t="s">
        <v>2817</v>
      </c>
      <c r="B123" t="s">
        <v>2818</v>
      </c>
      <c r="C123" t="s">
        <v>3401</v>
      </c>
      <c r="D123" s="184"/>
      <c r="E123" t="s">
        <v>2819</v>
      </c>
      <c r="F123">
        <v>0</v>
      </c>
      <c r="G123">
        <v>1</v>
      </c>
      <c r="H123">
        <v>1</v>
      </c>
      <c r="I123" s="370" t="s">
        <v>29</v>
      </c>
      <c r="J123" t="s">
        <v>3402</v>
      </c>
      <c r="M123" s="403"/>
    </row>
    <row r="124" spans="1:13" x14ac:dyDescent="0.35">
      <c r="A124" t="s">
        <v>2817</v>
      </c>
      <c r="B124" t="s">
        <v>3267</v>
      </c>
      <c r="C124" t="s">
        <v>3265</v>
      </c>
      <c r="D124" s="184"/>
      <c r="E124" s="184"/>
      <c r="F124">
        <v>0</v>
      </c>
      <c r="G124">
        <v>1</v>
      </c>
      <c r="H124">
        <v>1</v>
      </c>
      <c r="I124" s="370" t="s">
        <v>29</v>
      </c>
      <c r="J124" t="s">
        <v>3266</v>
      </c>
    </row>
  </sheetData>
  <phoneticPr fontId="115" type="noConversion"/>
  <hyperlinks>
    <hyperlink ref="N75" r:id="rId1" display="https://www.fas.org/sgp/crs/misc/R40562.pdf, p.3, paragraph 1" xr:uid="{7CF34F3F-CA8F-4028-84E1-41FC3F30186E}"/>
    <hyperlink ref="M37"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S2025"/>
  <sheetViews>
    <sheetView workbookViewId="0"/>
  </sheetViews>
  <sheetFormatPr defaultColWidth="9.1796875" defaultRowHeight="14.5" x14ac:dyDescent="0.35"/>
  <cols>
    <col min="1" max="1" width="30" style="1" customWidth="1"/>
    <col min="2" max="2" width="41.453125" style="322" customWidth="1"/>
    <col min="3" max="3" width="59.81640625" customWidth="1"/>
    <col min="4" max="4" width="45.453125" style="1" customWidth="1"/>
    <col min="5" max="5" width="38.453125" style="1" customWidth="1"/>
    <col min="6" max="6" width="47.453125" style="1" customWidth="1"/>
    <col min="7" max="7" width="46" style="1" customWidth="1"/>
    <col min="8" max="8" width="19.453125" style="43" customWidth="1"/>
    <col min="9" max="9" width="21.453125" style="322" customWidth="1"/>
    <col min="10" max="10" width="42.1796875" style="256" bestFit="1" customWidth="1"/>
    <col min="11" max="11" width="29.1796875" style="1" customWidth="1"/>
    <col min="12" max="12" width="19" style="1" customWidth="1"/>
    <col min="13" max="14" width="19.1796875" style="1" customWidth="1"/>
    <col min="15" max="15" width="28.453125" style="1" customWidth="1"/>
    <col min="16" max="16" width="113.26953125" style="1" customWidth="1"/>
    <col min="17" max="17" width="53.453125" style="1" customWidth="1"/>
    <col min="18" max="18" width="45.453125" style="2" customWidth="1"/>
    <col min="19" max="16384" width="9.1796875" style="1"/>
  </cols>
  <sheetData>
    <row r="1" spans="1:18" x14ac:dyDescent="0.35">
      <c r="A1" s="259" t="s">
        <v>3</v>
      </c>
      <c r="B1" s="321" t="s">
        <v>0</v>
      </c>
      <c r="C1" s="316" t="s">
        <v>1</v>
      </c>
      <c r="D1" s="257" t="s">
        <v>35</v>
      </c>
      <c r="E1" s="257" t="s">
        <v>36</v>
      </c>
      <c r="F1" s="257" t="s">
        <v>82</v>
      </c>
      <c r="G1" s="257" t="s">
        <v>83</v>
      </c>
      <c r="H1" s="258" t="s">
        <v>455</v>
      </c>
      <c r="I1" s="323" t="s">
        <v>68</v>
      </c>
      <c r="J1" s="260" t="s">
        <v>342</v>
      </c>
      <c r="K1" s="259" t="s">
        <v>2259</v>
      </c>
      <c r="L1" s="259" t="s">
        <v>69</v>
      </c>
      <c r="M1" s="259" t="s">
        <v>70</v>
      </c>
      <c r="N1" s="259" t="s">
        <v>81</v>
      </c>
      <c r="O1" s="259" t="s">
        <v>28</v>
      </c>
      <c r="P1" s="259" t="s">
        <v>2</v>
      </c>
      <c r="Q1" s="259" t="s">
        <v>439</v>
      </c>
      <c r="R1" s="259" t="s">
        <v>188</v>
      </c>
    </row>
    <row r="2" spans="1:18" s="2" customFormat="1" ht="29" x14ac:dyDescent="0.35">
      <c r="A2" s="254" t="str">
        <f>IF(ISBLANK(INDEX('Policy Characteristics'!A:A,MATCH($C2,'Policy Characteristics'!$C:$C,0))),"",INDEX('Policy Characteristics'!A:A,MATCH($C2,'Policy Characteristics'!$C:$C,0)))</f>
        <v>Transportation</v>
      </c>
      <c r="B2" s="262" t="str">
        <f>IF(ISBLANK(INDEX('Policy Characteristics'!B:B,MATCH($C2,'Policy Characteristics'!$C:$C,0))),"",INDEX('Policy Characteristics'!B:B,MATCH($C2,'Policy Characteristics'!$C:$C,0)))</f>
        <v>Conventional Pollutant Standards</v>
      </c>
      <c r="C2" s="317" t="s">
        <v>2380</v>
      </c>
      <c r="D2" s="2" t="s">
        <v>37</v>
      </c>
      <c r="E2" s="2" t="s">
        <v>2220</v>
      </c>
      <c r="F2" s="2" t="s">
        <v>3434</v>
      </c>
      <c r="G2" s="2" t="s">
        <v>2424</v>
      </c>
      <c r="H2" s="47">
        <v>300</v>
      </c>
      <c r="I2" s="324" t="s">
        <v>43</v>
      </c>
      <c r="J2" s="255" t="str">
        <f>IF(ISBLANK(INDEX('Policy Characteristics'!D:D,MATCH($C2,'Policy Characteristics'!$C:$C,0))),"",INDEX('Policy Characteristics'!D:D,MATCH($C2,'Policy Characteristics'!$C:$C,0)))</f>
        <v>Conventional Pollutant Standard</v>
      </c>
      <c r="K2" s="254" t="str">
        <f>IF(ISBLANK(INDEX('Policy Characteristics'!E:E,MATCH($C2,'Policy Characteristics'!$C:$C,0))),"",INDEX('Policy Characteristics'!E:E,MATCH($C2,'Policy Characteristics'!$C:$C,0)))</f>
        <v>trans reduce regulated pollutants</v>
      </c>
      <c r="L2" s="261">
        <f>IF(ISBLANK(INDEX('Policy Characteristics'!F:F,MATCH($C2,'Policy Characteristics'!$C:$C,0))),"",INDEX('Policy Characteristics'!F:F,MATCH($C2,'Policy Characteristics'!$C:$C,0)))</f>
        <v>0</v>
      </c>
      <c r="M2" s="261">
        <f>IF(ISBLANK(INDEX('Policy Characteristics'!G:G,MATCH($C2,'Policy Characteristics'!$C:$C,0))),"",INDEX('Policy Characteristics'!G:G,MATCH($C2,'Policy Characteristics'!$C:$C,0)))</f>
        <v>1</v>
      </c>
      <c r="N2" s="261">
        <f>IF(ISBLANK(INDEX('Policy Characteristics'!H:H,MATCH($C2,'Policy Characteristics'!$C:$C,0))),"",INDEX('Policy Characteristics'!H:H,MATCH($C2,'Policy Characteristics'!$C:$C,0)))</f>
        <v>0.02</v>
      </c>
      <c r="O2" s="254" t="str">
        <f>IF(ISBLANK(INDEX('Policy Characteristics'!I:I,MATCH($C2,'Policy Characteristics'!$C:$C,0))),"",INDEX('Policy Characteristics'!I:I,MATCH($C2,'Policy Characteristics'!$C:$C,0)))</f>
        <v>% reduction in emissions</v>
      </c>
      <c r="P2" s="254" t="str">
        <f>IF(ISBLANK(INDEX('Policy Characteristics'!J:J,MATCH($C2,'Policy Characteristics'!$C:$C,0))),"",INDEX('Policy Characteristics'!J:J,MATCH($C2,'Policy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 s="254" t="str">
        <f>IF(ISBLANK(INDEX('Policy Characteristics'!K:K,MATCH($C2,'Policy Characteristics'!$C:$C,0))),"",INDEX('Policy Characteristics'!K:K,MATCH($C2,'Policy Characteristics'!$C:$C,0)))</f>
        <v>transportation-sector-main.html#conv-pol-stds</v>
      </c>
      <c r="R2" s="254" t="str">
        <f>IF(ISBLANK(INDEX('Policy Characteristics'!L:L,MATCH($C2,'Policy Characteristics'!$C:$C,0))),"",INDEX('Policy Characteristics'!L:L,MATCH($C2,'Policy Characteristics'!$C:$C,0)))</f>
        <v>conventional-pollutant-standards.html</v>
      </c>
    </row>
    <row r="3" spans="1:18" s="2" customFormat="1" ht="29" x14ac:dyDescent="0.35">
      <c r="A3" s="254" t="str">
        <f>IF(ISBLANK(INDEX('Policy Characteristics'!A:A,MATCH($C3,'Policy Characteristics'!$C:$C,0))),"",INDEX('Policy Characteristics'!A:A,MATCH($C3,'Policy Characteristics'!$C:$C,0)))</f>
        <v>Transportation</v>
      </c>
      <c r="B3" s="262" t="str">
        <f>IF(ISBLANK(INDEX('Policy Characteristics'!B:B,MATCH($C3,'Policy Characteristics'!$C:$C,0))),"",INDEX('Policy Characteristics'!B:B,MATCH($C3,'Policy Characteristics'!$C:$C,0)))</f>
        <v>Conventional Pollutant Standards</v>
      </c>
      <c r="C3" s="254" t="str">
        <f t="shared" ref="C3:C22" si="0">C$2</f>
        <v>Percentage Reduction of Separately Regulated Pollutants</v>
      </c>
      <c r="D3" s="2" t="s">
        <v>37</v>
      </c>
      <c r="E3" s="2" t="s">
        <v>483</v>
      </c>
      <c r="F3" s="2" t="s">
        <v>3434</v>
      </c>
      <c r="G3" s="2" t="s">
        <v>483</v>
      </c>
      <c r="H3" s="47">
        <v>301</v>
      </c>
      <c r="I3" s="324" t="s">
        <v>43</v>
      </c>
      <c r="J3" s="255" t="str">
        <f>IF(ISBLANK(INDEX('Policy Characteristics'!D:D,MATCH($C3,'Policy Characteristics'!$C:$C,0))),"",INDEX('Policy Characteristics'!D:D,MATCH($C3,'Policy Characteristics'!$C:$C,0)))</f>
        <v>Conventional Pollutant Standard</v>
      </c>
      <c r="K3" s="254" t="str">
        <f>IF(ISBLANK(INDEX('Policy Characteristics'!E:E,MATCH($C3,'Policy Characteristics'!$C:$C,0))),"",INDEX('Policy Characteristics'!E:E,MATCH($C3,'Policy Characteristics'!$C:$C,0)))</f>
        <v>trans reduce regulated pollutants</v>
      </c>
      <c r="L3" s="261">
        <f>IF(ISBLANK(INDEX('Policy Characteristics'!F:F,MATCH($C3,'Policy Characteristics'!$C:$C,0))),"",INDEX('Policy Characteristics'!F:F,MATCH($C3,'Policy Characteristics'!$C:$C,0)))</f>
        <v>0</v>
      </c>
      <c r="M3" s="261">
        <f>IF(ISBLANK(INDEX('Policy Characteristics'!G:G,MATCH($C3,'Policy Characteristics'!$C:$C,0))),"",INDEX('Policy Characteristics'!G:G,MATCH($C3,'Policy Characteristics'!$C:$C,0)))</f>
        <v>1</v>
      </c>
      <c r="N3" s="261">
        <f>IF(ISBLANK(INDEX('Policy Characteristics'!H:H,MATCH($C3,'Policy Characteristics'!$C:$C,0))),"",INDEX('Policy Characteristics'!H:H,MATCH($C3,'Policy Characteristics'!$C:$C,0)))</f>
        <v>0.02</v>
      </c>
      <c r="O3" s="254" t="str">
        <f>IF(ISBLANK(INDEX('Policy Characteristics'!I:I,MATCH($C3,'Policy Characteristics'!$C:$C,0))),"",INDEX('Policy Characteristics'!I:I,MATCH($C3,'Policy Characteristics'!$C:$C,0)))</f>
        <v>% reduction in emissions</v>
      </c>
      <c r="P3" s="254" t="str">
        <f>IF(ISBLANK(INDEX('Policy Characteristics'!J:J,MATCH($C3,'Policy Characteristics'!$C:$C,0))),"",INDEX('Policy Characteristics'!J:J,MATCH($C3,'Policy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 s="254" t="str">
        <f>IF(ISBLANK(INDEX('Policy Characteristics'!K:K,MATCH($C3,'Policy Characteristics'!$C:$C,0))),"",INDEX('Policy Characteristics'!K:K,MATCH($C3,'Policy Characteristics'!$C:$C,0)))</f>
        <v>transportation-sector-main.html#conv-pol-stds</v>
      </c>
      <c r="R3" s="254" t="str">
        <f>IF(ISBLANK(INDEX('Policy Characteristics'!L:L,MATCH($C3,'Policy Characteristics'!$C:$C,0))),"",INDEX('Policy Characteristics'!L:L,MATCH($C3,'Policy Characteristics'!$C:$C,0)))</f>
        <v>conventional-pollutant-standards.html</v>
      </c>
    </row>
    <row r="4" spans="1:18" s="2" customFormat="1" ht="29" x14ac:dyDescent="0.35">
      <c r="A4" s="254" t="str">
        <f>IF(ISBLANK(INDEX('Policy Characteristics'!A:A,MATCH($C4,'Policy Characteristics'!$C:$C,0))),"",INDEX('Policy Characteristics'!A:A,MATCH($C4,'Policy Characteristics'!$C:$C,0)))</f>
        <v>Transportation</v>
      </c>
      <c r="B4" s="262" t="str">
        <f>IF(ISBLANK(INDEX('Policy Characteristics'!B:B,MATCH($C4,'Policy Characteristics'!$C:$C,0))),"",INDEX('Policy Characteristics'!B:B,MATCH($C4,'Policy Characteristics'!$C:$C,0)))</f>
        <v>Conventional Pollutant Standards</v>
      </c>
      <c r="C4" s="254" t="str">
        <f t="shared" si="0"/>
        <v>Percentage Reduction of Separately Regulated Pollutants</v>
      </c>
      <c r="D4" s="2" t="s">
        <v>37</v>
      </c>
      <c r="E4" s="2" t="s">
        <v>2223</v>
      </c>
      <c r="F4" s="2" t="s">
        <v>3434</v>
      </c>
      <c r="G4" s="2" t="s">
        <v>2223</v>
      </c>
      <c r="H4" s="47">
        <v>302</v>
      </c>
      <c r="I4" s="324" t="s">
        <v>43</v>
      </c>
      <c r="J4" s="255" t="str">
        <f>IF(ISBLANK(INDEX('Policy Characteristics'!D:D,MATCH($C4,'Policy Characteristics'!$C:$C,0))),"",INDEX('Policy Characteristics'!D:D,MATCH($C4,'Policy Characteristics'!$C:$C,0)))</f>
        <v>Conventional Pollutant Standard</v>
      </c>
      <c r="K4" s="254" t="str">
        <f>IF(ISBLANK(INDEX('Policy Characteristics'!E:E,MATCH($C4,'Policy Characteristics'!$C:$C,0))),"",INDEX('Policy Characteristics'!E:E,MATCH($C4,'Policy Characteristics'!$C:$C,0)))</f>
        <v>trans reduce regulated pollutants</v>
      </c>
      <c r="L4" s="261">
        <f>IF(ISBLANK(INDEX('Policy Characteristics'!F:F,MATCH($C4,'Policy Characteristics'!$C:$C,0))),"",INDEX('Policy Characteristics'!F:F,MATCH($C4,'Policy Characteristics'!$C:$C,0)))</f>
        <v>0</v>
      </c>
      <c r="M4" s="261">
        <f>IF(ISBLANK(INDEX('Policy Characteristics'!G:G,MATCH($C4,'Policy Characteristics'!$C:$C,0))),"",INDEX('Policy Characteristics'!G:G,MATCH($C4,'Policy Characteristics'!$C:$C,0)))</f>
        <v>1</v>
      </c>
      <c r="N4" s="261">
        <f>IF(ISBLANK(INDEX('Policy Characteristics'!H:H,MATCH($C4,'Policy Characteristics'!$C:$C,0))),"",INDEX('Policy Characteristics'!H:H,MATCH($C4,'Policy Characteristics'!$C:$C,0)))</f>
        <v>0.02</v>
      </c>
      <c r="O4" s="254" t="str">
        <f>IF(ISBLANK(INDEX('Policy Characteristics'!I:I,MATCH($C4,'Policy Characteristics'!$C:$C,0))),"",INDEX('Policy Characteristics'!I:I,MATCH($C4,'Policy Characteristics'!$C:$C,0)))</f>
        <v>% reduction in emissions</v>
      </c>
      <c r="P4" s="254" t="str">
        <f>IF(ISBLANK(INDEX('Policy Characteristics'!J:J,MATCH($C4,'Policy Characteristics'!$C:$C,0))),"",INDEX('Policy Characteristics'!J:J,MATCH($C4,'Policy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 s="254" t="str">
        <f>IF(ISBLANK(INDEX('Policy Characteristics'!K:K,MATCH($C4,'Policy Characteristics'!$C:$C,0))),"",INDEX('Policy Characteristics'!K:K,MATCH($C4,'Policy Characteristics'!$C:$C,0)))</f>
        <v>transportation-sector-main.html#conv-pol-stds</v>
      </c>
      <c r="R4" s="254" t="str">
        <f>IF(ISBLANK(INDEX('Policy Characteristics'!L:L,MATCH($C4,'Policy Characteristics'!$C:$C,0))),"",INDEX('Policy Characteristics'!L:L,MATCH($C4,'Policy Characteristics'!$C:$C,0)))</f>
        <v>conventional-pollutant-standards.html</v>
      </c>
    </row>
    <row r="5" spans="1:18" s="2" customFormat="1" ht="29" x14ac:dyDescent="0.35">
      <c r="A5" s="254" t="str">
        <f>IF(ISBLANK(INDEX('Policy Characteristics'!A:A,MATCH($C5,'Policy Characteristics'!$C:$C,0))),"",INDEX('Policy Characteristics'!A:A,MATCH($C5,'Policy Characteristics'!$C:$C,0)))</f>
        <v>Transportation</v>
      </c>
      <c r="B5" s="262" t="str">
        <f>IF(ISBLANK(INDEX('Policy Characteristics'!B:B,MATCH($C5,'Policy Characteristics'!$C:$C,0))),"",INDEX('Policy Characteristics'!B:B,MATCH($C5,'Policy Characteristics'!$C:$C,0)))</f>
        <v>Conventional Pollutant Standards</v>
      </c>
      <c r="C5" s="254" t="str">
        <f t="shared" si="0"/>
        <v>Percentage Reduction of Separately Regulated Pollutants</v>
      </c>
      <c r="D5" s="2" t="s">
        <v>37</v>
      </c>
      <c r="E5" s="2" t="s">
        <v>2225</v>
      </c>
      <c r="F5" s="2" t="s">
        <v>3434</v>
      </c>
      <c r="G5" s="2" t="s">
        <v>2225</v>
      </c>
      <c r="H5" s="47">
        <v>303</v>
      </c>
      <c r="I5" s="324" t="s">
        <v>43</v>
      </c>
      <c r="J5" s="255" t="str">
        <f>IF(ISBLANK(INDEX('Policy Characteristics'!D:D,MATCH($C5,'Policy Characteristics'!$C:$C,0))),"",INDEX('Policy Characteristics'!D:D,MATCH($C5,'Policy Characteristics'!$C:$C,0)))</f>
        <v>Conventional Pollutant Standard</v>
      </c>
      <c r="K5" s="254" t="str">
        <f>IF(ISBLANK(INDEX('Policy Characteristics'!E:E,MATCH($C5,'Policy Characteristics'!$C:$C,0))),"",INDEX('Policy Characteristics'!E:E,MATCH($C5,'Policy Characteristics'!$C:$C,0)))</f>
        <v>trans reduce regulated pollutants</v>
      </c>
      <c r="L5" s="261">
        <f>IF(ISBLANK(INDEX('Policy Characteristics'!F:F,MATCH($C5,'Policy Characteristics'!$C:$C,0))),"",INDEX('Policy Characteristics'!F:F,MATCH($C5,'Policy Characteristics'!$C:$C,0)))</f>
        <v>0</v>
      </c>
      <c r="M5" s="261">
        <f>IF(ISBLANK(INDEX('Policy Characteristics'!G:G,MATCH($C5,'Policy Characteristics'!$C:$C,0))),"",INDEX('Policy Characteristics'!G:G,MATCH($C5,'Policy Characteristics'!$C:$C,0)))</f>
        <v>1</v>
      </c>
      <c r="N5" s="261">
        <f>IF(ISBLANK(INDEX('Policy Characteristics'!H:H,MATCH($C5,'Policy Characteristics'!$C:$C,0))),"",INDEX('Policy Characteristics'!H:H,MATCH($C5,'Policy Characteristics'!$C:$C,0)))</f>
        <v>0.02</v>
      </c>
      <c r="O5" s="254" t="str">
        <f>IF(ISBLANK(INDEX('Policy Characteristics'!I:I,MATCH($C5,'Policy Characteristics'!$C:$C,0))),"",INDEX('Policy Characteristics'!I:I,MATCH($C5,'Policy Characteristics'!$C:$C,0)))</f>
        <v>% reduction in emissions</v>
      </c>
      <c r="P5" s="254" t="str">
        <f>IF(ISBLANK(INDEX('Policy Characteristics'!J:J,MATCH($C5,'Policy Characteristics'!$C:$C,0))),"",INDEX('Policy Characteristics'!J:J,MATCH($C5,'Policy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 s="254" t="str">
        <f>IF(ISBLANK(INDEX('Policy Characteristics'!K:K,MATCH($C5,'Policy Characteristics'!$C:$C,0))),"",INDEX('Policy Characteristics'!K:K,MATCH($C5,'Policy Characteristics'!$C:$C,0)))</f>
        <v>transportation-sector-main.html#conv-pol-stds</v>
      </c>
      <c r="R5" s="254" t="str">
        <f>IF(ISBLANK(INDEX('Policy Characteristics'!L:L,MATCH($C5,'Policy Characteristics'!$C:$C,0))),"",INDEX('Policy Characteristics'!L:L,MATCH($C5,'Policy Characteristics'!$C:$C,0)))</f>
        <v>conventional-pollutant-standards.html</v>
      </c>
    </row>
    <row r="6" spans="1:18" s="2" customFormat="1" ht="29" x14ac:dyDescent="0.35">
      <c r="A6" s="254" t="str">
        <f>IF(ISBLANK(INDEX('Policy Characteristics'!A:A,MATCH($C6,'Policy Characteristics'!$C:$C,0))),"",INDEX('Policy Characteristics'!A:A,MATCH($C6,'Policy Characteristics'!$C:$C,0)))</f>
        <v>Transportation</v>
      </c>
      <c r="B6" s="262" t="str">
        <f>IF(ISBLANK(INDEX('Policy Characteristics'!B:B,MATCH($C6,'Policy Characteristics'!$C:$C,0))),"",INDEX('Policy Characteristics'!B:B,MATCH($C6,'Policy Characteristics'!$C:$C,0)))</f>
        <v>Conventional Pollutant Standards</v>
      </c>
      <c r="C6" s="254" t="str">
        <f t="shared" si="0"/>
        <v>Percentage Reduction of Separately Regulated Pollutants</v>
      </c>
      <c r="D6" s="2" t="s">
        <v>37</v>
      </c>
      <c r="E6" s="2" t="s">
        <v>2227</v>
      </c>
      <c r="F6" s="2" t="s">
        <v>3434</v>
      </c>
      <c r="G6" s="2" t="s">
        <v>2317</v>
      </c>
      <c r="H6" s="47">
        <v>304</v>
      </c>
      <c r="I6" s="324" t="s">
        <v>43</v>
      </c>
      <c r="J6" s="255" t="str">
        <f>IF(ISBLANK(INDEX('Policy Characteristics'!D:D,MATCH($C6,'Policy Characteristics'!$C:$C,0))),"",INDEX('Policy Characteristics'!D:D,MATCH($C6,'Policy Characteristics'!$C:$C,0)))</f>
        <v>Conventional Pollutant Standard</v>
      </c>
      <c r="K6" s="254" t="str">
        <f>IF(ISBLANK(INDEX('Policy Characteristics'!E:E,MATCH($C6,'Policy Characteristics'!$C:$C,0))),"",INDEX('Policy Characteristics'!E:E,MATCH($C6,'Policy Characteristics'!$C:$C,0)))</f>
        <v>trans reduce regulated pollutants</v>
      </c>
      <c r="L6" s="261">
        <f>IF(ISBLANK(INDEX('Policy Characteristics'!F:F,MATCH($C6,'Policy Characteristics'!$C:$C,0))),"",INDEX('Policy Characteristics'!F:F,MATCH($C6,'Policy Characteristics'!$C:$C,0)))</f>
        <v>0</v>
      </c>
      <c r="M6" s="261">
        <f>IF(ISBLANK(INDEX('Policy Characteristics'!G:G,MATCH($C6,'Policy Characteristics'!$C:$C,0))),"",INDEX('Policy Characteristics'!G:G,MATCH($C6,'Policy Characteristics'!$C:$C,0)))</f>
        <v>1</v>
      </c>
      <c r="N6" s="261">
        <f>IF(ISBLANK(INDEX('Policy Characteristics'!H:H,MATCH($C6,'Policy Characteristics'!$C:$C,0))),"",INDEX('Policy Characteristics'!H:H,MATCH($C6,'Policy Characteristics'!$C:$C,0)))</f>
        <v>0.02</v>
      </c>
      <c r="O6" s="254" t="str">
        <f>IF(ISBLANK(INDEX('Policy Characteristics'!I:I,MATCH($C6,'Policy Characteristics'!$C:$C,0))),"",INDEX('Policy Characteristics'!I:I,MATCH($C6,'Policy Characteristics'!$C:$C,0)))</f>
        <v>% reduction in emissions</v>
      </c>
      <c r="P6" s="254" t="str">
        <f>IF(ISBLANK(INDEX('Policy Characteristics'!J:J,MATCH($C6,'Policy Characteristics'!$C:$C,0))),"",INDEX('Policy Characteristics'!J:J,MATCH($C6,'Policy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 s="254" t="str">
        <f>IF(ISBLANK(INDEX('Policy Characteristics'!K:K,MATCH($C6,'Policy Characteristics'!$C:$C,0))),"",INDEX('Policy Characteristics'!K:K,MATCH($C6,'Policy Characteristics'!$C:$C,0)))</f>
        <v>transportation-sector-main.html#conv-pol-stds</v>
      </c>
      <c r="R6" s="254" t="str">
        <f>IF(ISBLANK(INDEX('Policy Characteristics'!L:L,MATCH($C6,'Policy Characteristics'!$C:$C,0))),"",INDEX('Policy Characteristics'!L:L,MATCH($C6,'Policy Characteristics'!$C:$C,0)))</f>
        <v>conventional-pollutant-standards.html</v>
      </c>
    </row>
    <row r="7" spans="1:18" s="2" customFormat="1" ht="29" x14ac:dyDescent="0.35">
      <c r="A7" s="254" t="str">
        <f>IF(ISBLANK(INDEX('Policy Characteristics'!A:A,MATCH($C7,'Policy Characteristics'!$C:$C,0))),"",INDEX('Policy Characteristics'!A:A,MATCH($C7,'Policy Characteristics'!$C:$C,0)))</f>
        <v>Transportation</v>
      </c>
      <c r="B7" s="262" t="str">
        <f>IF(ISBLANK(INDEX('Policy Characteristics'!B:B,MATCH($C7,'Policy Characteristics'!$C:$C,0))),"",INDEX('Policy Characteristics'!B:B,MATCH($C7,'Policy Characteristics'!$C:$C,0)))</f>
        <v>Conventional Pollutant Standards</v>
      </c>
      <c r="C7" s="254" t="str">
        <f t="shared" si="0"/>
        <v>Percentage Reduction of Separately Regulated Pollutants</v>
      </c>
      <c r="D7" s="2" t="s">
        <v>37</v>
      </c>
      <c r="E7" s="2" t="s">
        <v>2228</v>
      </c>
      <c r="F7" s="2" t="s">
        <v>3434</v>
      </c>
      <c r="G7" s="2" t="s">
        <v>2228</v>
      </c>
      <c r="H7" s="47">
        <v>305</v>
      </c>
      <c r="I7" s="324" t="s">
        <v>43</v>
      </c>
      <c r="J7" s="255" t="str">
        <f>IF(ISBLANK(INDEX('Policy Characteristics'!D:D,MATCH($C7,'Policy Characteristics'!$C:$C,0))),"",INDEX('Policy Characteristics'!D:D,MATCH($C7,'Policy Characteristics'!$C:$C,0)))</f>
        <v>Conventional Pollutant Standard</v>
      </c>
      <c r="K7" s="254" t="str">
        <f>IF(ISBLANK(INDEX('Policy Characteristics'!E:E,MATCH($C7,'Policy Characteristics'!$C:$C,0))),"",INDEX('Policy Characteristics'!E:E,MATCH($C7,'Policy Characteristics'!$C:$C,0)))</f>
        <v>trans reduce regulated pollutants</v>
      </c>
      <c r="L7" s="261">
        <f>IF(ISBLANK(INDEX('Policy Characteristics'!F:F,MATCH($C7,'Policy Characteristics'!$C:$C,0))),"",INDEX('Policy Characteristics'!F:F,MATCH($C7,'Policy Characteristics'!$C:$C,0)))</f>
        <v>0</v>
      </c>
      <c r="M7" s="261">
        <f>IF(ISBLANK(INDEX('Policy Characteristics'!G:G,MATCH($C7,'Policy Characteristics'!$C:$C,0))),"",INDEX('Policy Characteristics'!G:G,MATCH($C7,'Policy Characteristics'!$C:$C,0)))</f>
        <v>1</v>
      </c>
      <c r="N7" s="261">
        <f>IF(ISBLANK(INDEX('Policy Characteristics'!H:H,MATCH($C7,'Policy Characteristics'!$C:$C,0))),"",INDEX('Policy Characteristics'!H:H,MATCH($C7,'Policy Characteristics'!$C:$C,0)))</f>
        <v>0.02</v>
      </c>
      <c r="O7" s="254" t="str">
        <f>IF(ISBLANK(INDEX('Policy Characteristics'!I:I,MATCH($C7,'Policy Characteristics'!$C:$C,0))),"",INDEX('Policy Characteristics'!I:I,MATCH($C7,'Policy Characteristics'!$C:$C,0)))</f>
        <v>% reduction in emissions</v>
      </c>
      <c r="P7" s="254" t="str">
        <f>IF(ISBLANK(INDEX('Policy Characteristics'!J:J,MATCH($C7,'Policy Characteristics'!$C:$C,0))),"",INDEX('Policy Characteristics'!J:J,MATCH($C7,'Policy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7" s="254" t="str">
        <f>IF(ISBLANK(INDEX('Policy Characteristics'!K:K,MATCH($C7,'Policy Characteristics'!$C:$C,0))),"",INDEX('Policy Characteristics'!K:K,MATCH($C7,'Policy Characteristics'!$C:$C,0)))</f>
        <v>transportation-sector-main.html#conv-pol-stds</v>
      </c>
      <c r="R7" s="254" t="str">
        <f>IF(ISBLANK(INDEX('Policy Characteristics'!L:L,MATCH($C7,'Policy Characteristics'!$C:$C,0))),"",INDEX('Policy Characteristics'!L:L,MATCH($C7,'Policy Characteristics'!$C:$C,0)))</f>
        <v>conventional-pollutant-standards.html</v>
      </c>
    </row>
    <row r="8" spans="1:18" s="2" customFormat="1" ht="29" x14ac:dyDescent="0.35">
      <c r="A8" s="254" t="str">
        <f>IF(ISBLANK(INDEX('Policy Characteristics'!A:A,MATCH($C8,'Policy Characteristics'!$C:$C,0))),"",INDEX('Policy Characteristics'!A:A,MATCH($C8,'Policy Characteristics'!$C:$C,0)))</f>
        <v>Transportation</v>
      </c>
      <c r="B8" s="262" t="str">
        <f>IF(ISBLANK(INDEX('Policy Characteristics'!B:B,MATCH($C8,'Policy Characteristics'!$C:$C,0))),"",INDEX('Policy Characteristics'!B:B,MATCH($C8,'Policy Characteristics'!$C:$C,0)))</f>
        <v>Conventional Pollutant Standards</v>
      </c>
      <c r="C8" s="254" t="str">
        <f t="shared" si="0"/>
        <v>Percentage Reduction of Separately Regulated Pollutants</v>
      </c>
      <c r="D8" s="2" t="s">
        <v>37</v>
      </c>
      <c r="E8" s="2" t="s">
        <v>2230</v>
      </c>
      <c r="F8" s="2" t="s">
        <v>3434</v>
      </c>
      <c r="G8" s="2" t="s">
        <v>2230</v>
      </c>
      <c r="H8" s="47">
        <v>306</v>
      </c>
      <c r="I8" s="324" t="s">
        <v>43</v>
      </c>
      <c r="J8" s="255" t="str">
        <f>IF(ISBLANK(INDEX('Policy Characteristics'!D:D,MATCH($C8,'Policy Characteristics'!$C:$C,0))),"",INDEX('Policy Characteristics'!D:D,MATCH($C8,'Policy Characteristics'!$C:$C,0)))</f>
        <v>Conventional Pollutant Standard</v>
      </c>
      <c r="K8" s="254" t="str">
        <f>IF(ISBLANK(INDEX('Policy Characteristics'!E:E,MATCH($C8,'Policy Characteristics'!$C:$C,0))),"",INDEX('Policy Characteristics'!E:E,MATCH($C8,'Policy Characteristics'!$C:$C,0)))</f>
        <v>trans reduce regulated pollutants</v>
      </c>
      <c r="L8" s="261">
        <f>IF(ISBLANK(INDEX('Policy Characteristics'!F:F,MATCH($C8,'Policy Characteristics'!$C:$C,0))),"",INDEX('Policy Characteristics'!F:F,MATCH($C8,'Policy Characteristics'!$C:$C,0)))</f>
        <v>0</v>
      </c>
      <c r="M8" s="261">
        <f>IF(ISBLANK(INDEX('Policy Characteristics'!G:G,MATCH($C8,'Policy Characteristics'!$C:$C,0))),"",INDEX('Policy Characteristics'!G:G,MATCH($C8,'Policy Characteristics'!$C:$C,0)))</f>
        <v>1</v>
      </c>
      <c r="N8" s="261">
        <f>IF(ISBLANK(INDEX('Policy Characteristics'!H:H,MATCH($C8,'Policy Characteristics'!$C:$C,0))),"",INDEX('Policy Characteristics'!H:H,MATCH($C8,'Policy Characteristics'!$C:$C,0)))</f>
        <v>0.02</v>
      </c>
      <c r="O8" s="254" t="str">
        <f>IF(ISBLANK(INDEX('Policy Characteristics'!I:I,MATCH($C8,'Policy Characteristics'!$C:$C,0))),"",INDEX('Policy Characteristics'!I:I,MATCH($C8,'Policy Characteristics'!$C:$C,0)))</f>
        <v>% reduction in emissions</v>
      </c>
      <c r="P8" s="254" t="str">
        <f>IF(ISBLANK(INDEX('Policy Characteristics'!J:J,MATCH($C8,'Policy Characteristics'!$C:$C,0))),"",INDEX('Policy Characteristics'!J:J,MATCH($C8,'Policy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8" s="254" t="str">
        <f>IF(ISBLANK(INDEX('Policy Characteristics'!K:K,MATCH($C8,'Policy Characteristics'!$C:$C,0))),"",INDEX('Policy Characteristics'!K:K,MATCH($C8,'Policy Characteristics'!$C:$C,0)))</f>
        <v>transportation-sector-main.html#conv-pol-stds</v>
      </c>
      <c r="R8" s="254" t="str">
        <f>IF(ISBLANK(INDEX('Policy Characteristics'!L:L,MATCH($C8,'Policy Characteristics'!$C:$C,0))),"",INDEX('Policy Characteristics'!L:L,MATCH($C8,'Policy Characteristics'!$C:$C,0)))</f>
        <v>conventional-pollutant-standards.html</v>
      </c>
    </row>
    <row r="9" spans="1:18" s="2" customFormat="1" ht="29" x14ac:dyDescent="0.35">
      <c r="A9" s="254" t="str">
        <f>IF(ISBLANK(INDEX('Policy Characteristics'!A:A,MATCH($C9,'Policy Characteristics'!$C:$C,0))),"",INDEX('Policy Characteristics'!A:A,MATCH($C9,'Policy Characteristics'!$C:$C,0)))</f>
        <v>Transportation</v>
      </c>
      <c r="B9" s="262" t="str">
        <f>IF(ISBLANK(INDEX('Policy Characteristics'!B:B,MATCH($C9,'Policy Characteristics'!$C:$C,0))),"",INDEX('Policy Characteristics'!B:B,MATCH($C9,'Policy Characteristics'!$C:$C,0)))</f>
        <v>Conventional Pollutant Standards</v>
      </c>
      <c r="C9" s="254" t="str">
        <f t="shared" si="0"/>
        <v>Percentage Reduction of Separately Regulated Pollutants</v>
      </c>
      <c r="D9" s="2" t="s">
        <v>37</v>
      </c>
      <c r="E9" s="2" t="s">
        <v>2232</v>
      </c>
      <c r="F9" s="2" t="s">
        <v>3434</v>
      </c>
      <c r="G9" s="2" t="s">
        <v>2232</v>
      </c>
      <c r="H9" s="47">
        <v>307</v>
      </c>
      <c r="I9" s="324" t="s">
        <v>43</v>
      </c>
      <c r="J9" s="255" t="str">
        <f>IF(ISBLANK(INDEX('Policy Characteristics'!D:D,MATCH($C9,'Policy Characteristics'!$C:$C,0))),"",INDEX('Policy Characteristics'!D:D,MATCH($C9,'Policy Characteristics'!$C:$C,0)))</f>
        <v>Conventional Pollutant Standard</v>
      </c>
      <c r="K9" s="254" t="str">
        <f>IF(ISBLANK(INDEX('Policy Characteristics'!E:E,MATCH($C9,'Policy Characteristics'!$C:$C,0))),"",INDEX('Policy Characteristics'!E:E,MATCH($C9,'Policy Characteristics'!$C:$C,0)))</f>
        <v>trans reduce regulated pollutants</v>
      </c>
      <c r="L9" s="261">
        <f>IF(ISBLANK(INDEX('Policy Characteristics'!F:F,MATCH($C9,'Policy Characteristics'!$C:$C,0))),"",INDEX('Policy Characteristics'!F:F,MATCH($C9,'Policy Characteristics'!$C:$C,0)))</f>
        <v>0</v>
      </c>
      <c r="M9" s="261">
        <f>IF(ISBLANK(INDEX('Policy Characteristics'!G:G,MATCH($C9,'Policy Characteristics'!$C:$C,0))),"",INDEX('Policy Characteristics'!G:G,MATCH($C9,'Policy Characteristics'!$C:$C,0)))</f>
        <v>1</v>
      </c>
      <c r="N9" s="261">
        <f>IF(ISBLANK(INDEX('Policy Characteristics'!H:H,MATCH($C9,'Policy Characteristics'!$C:$C,0))),"",INDEX('Policy Characteristics'!H:H,MATCH($C9,'Policy Characteristics'!$C:$C,0)))</f>
        <v>0.02</v>
      </c>
      <c r="O9" s="254" t="str">
        <f>IF(ISBLANK(INDEX('Policy Characteristics'!I:I,MATCH($C9,'Policy Characteristics'!$C:$C,0))),"",INDEX('Policy Characteristics'!I:I,MATCH($C9,'Policy Characteristics'!$C:$C,0)))</f>
        <v>% reduction in emissions</v>
      </c>
      <c r="P9" s="254" t="str">
        <f>IF(ISBLANK(INDEX('Policy Characteristics'!J:J,MATCH($C9,'Policy Characteristics'!$C:$C,0))),"",INDEX('Policy Characteristics'!J:J,MATCH($C9,'Policy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9" s="254" t="str">
        <f>IF(ISBLANK(INDEX('Policy Characteristics'!K:K,MATCH($C9,'Policy Characteristics'!$C:$C,0))),"",INDEX('Policy Characteristics'!K:K,MATCH($C9,'Policy Characteristics'!$C:$C,0)))</f>
        <v>transportation-sector-main.html#conv-pol-stds</v>
      </c>
      <c r="R9" s="254" t="str">
        <f>IF(ISBLANK(INDEX('Policy Characteristics'!L:L,MATCH($C9,'Policy Characteristics'!$C:$C,0))),"",INDEX('Policy Characteristics'!L:L,MATCH($C9,'Policy Characteristics'!$C:$C,0)))</f>
        <v>conventional-pollutant-standards.html</v>
      </c>
    </row>
    <row r="10" spans="1:18" s="2" customFormat="1" ht="29" x14ac:dyDescent="0.35">
      <c r="A10" s="254" t="str">
        <f>IF(ISBLANK(INDEX('Policy Characteristics'!A:A,MATCH($C10,'Policy Characteristics'!$C:$C,0))),"",INDEX('Policy Characteristics'!A:A,MATCH($C10,'Policy Characteristics'!$C:$C,0)))</f>
        <v>Transportation</v>
      </c>
      <c r="B10" s="262" t="str">
        <f>IF(ISBLANK(INDEX('Policy Characteristics'!B:B,MATCH($C10,'Policy Characteristics'!$C:$C,0))),"",INDEX('Policy Characteristics'!B:B,MATCH($C10,'Policy Characteristics'!$C:$C,0)))</f>
        <v>Conventional Pollutant Standards</v>
      </c>
      <c r="C10" s="254" t="str">
        <f t="shared" si="0"/>
        <v>Percentage Reduction of Separately Regulated Pollutants</v>
      </c>
      <c r="D10" s="2" t="s">
        <v>37</v>
      </c>
      <c r="E10" s="2" t="s">
        <v>2234</v>
      </c>
      <c r="F10" s="2" t="s">
        <v>3434</v>
      </c>
      <c r="G10" s="2" t="s">
        <v>2234</v>
      </c>
      <c r="H10" s="47">
        <v>308</v>
      </c>
      <c r="I10" s="325" t="s">
        <v>44</v>
      </c>
      <c r="J10" s="255" t="str">
        <f>IF(ISBLANK(INDEX('Policy Characteristics'!D:D,MATCH($C10,'Policy Characteristics'!$C:$C,0))),"",INDEX('Policy Characteristics'!D:D,MATCH($C10,'Policy Characteristics'!$C:$C,0)))</f>
        <v>Conventional Pollutant Standard</v>
      </c>
      <c r="K10" s="254" t="str">
        <f>IF(ISBLANK(INDEX('Policy Characteristics'!E:E,MATCH($C10,'Policy Characteristics'!$C:$C,0))),"",INDEX('Policy Characteristics'!E:E,MATCH($C10,'Policy Characteristics'!$C:$C,0)))</f>
        <v>trans reduce regulated pollutants</v>
      </c>
      <c r="L10" s="261">
        <f>IF(ISBLANK(INDEX('Policy Characteristics'!F:F,MATCH($C10,'Policy Characteristics'!$C:$C,0))),"",INDEX('Policy Characteristics'!F:F,MATCH($C10,'Policy Characteristics'!$C:$C,0)))</f>
        <v>0</v>
      </c>
      <c r="M10" s="261">
        <f>IF(ISBLANK(INDEX('Policy Characteristics'!G:G,MATCH($C10,'Policy Characteristics'!$C:$C,0))),"",INDEX('Policy Characteristics'!G:G,MATCH($C10,'Policy Characteristics'!$C:$C,0)))</f>
        <v>1</v>
      </c>
      <c r="N10" s="261">
        <f>IF(ISBLANK(INDEX('Policy Characteristics'!H:H,MATCH($C10,'Policy Characteristics'!$C:$C,0))),"",INDEX('Policy Characteristics'!H:H,MATCH($C10,'Policy Characteristics'!$C:$C,0)))</f>
        <v>0.02</v>
      </c>
      <c r="O10" s="254" t="str">
        <f>IF(ISBLANK(INDEX('Policy Characteristics'!I:I,MATCH($C10,'Policy Characteristics'!$C:$C,0))),"",INDEX('Policy Characteristics'!I:I,MATCH($C10,'Policy Characteristics'!$C:$C,0)))</f>
        <v>% reduction in emissions</v>
      </c>
      <c r="P10" s="254" t="str">
        <f>IF(ISBLANK(INDEX('Policy Characteristics'!J:J,MATCH($C10,'Policy Characteristics'!$C:$C,0))),"",INDEX('Policy Characteristics'!J:J,MATCH($C10,'Policy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0" s="254" t="str">
        <f>IF(ISBLANK(INDEX('Policy Characteristics'!K:K,MATCH($C10,'Policy Characteristics'!$C:$C,0))),"",INDEX('Policy Characteristics'!K:K,MATCH($C10,'Policy Characteristics'!$C:$C,0)))</f>
        <v>transportation-sector-main.html#conv-pol-stds</v>
      </c>
      <c r="R10" s="254" t="str">
        <f>IF(ISBLANK(INDEX('Policy Characteristics'!L:L,MATCH($C10,'Policy Characteristics'!$C:$C,0))),"",INDEX('Policy Characteristics'!L:L,MATCH($C10,'Policy Characteristics'!$C:$C,0)))</f>
        <v>conventional-pollutant-standards.html</v>
      </c>
    </row>
    <row r="11" spans="1:18" s="2" customFormat="1" ht="29" x14ac:dyDescent="0.35">
      <c r="A11" s="254" t="str">
        <f>IF(ISBLANK(INDEX('Policy Characteristics'!A:A,MATCH($C11,'Policy Characteristics'!$C:$C,0))),"",INDEX('Policy Characteristics'!A:A,MATCH($C11,'Policy Characteristics'!$C:$C,0)))</f>
        <v>Transportation</v>
      </c>
      <c r="B11" s="262" t="str">
        <f>IF(ISBLANK(INDEX('Policy Characteristics'!B:B,MATCH($C11,'Policy Characteristics'!$C:$C,0))),"",INDEX('Policy Characteristics'!B:B,MATCH($C11,'Policy Characteristics'!$C:$C,0)))</f>
        <v>Conventional Pollutant Standards</v>
      </c>
      <c r="C11" s="254" t="str">
        <f t="shared" si="0"/>
        <v>Percentage Reduction of Separately Regulated Pollutants</v>
      </c>
      <c r="D11" s="2" t="s">
        <v>37</v>
      </c>
      <c r="E11" s="2" t="s">
        <v>2236</v>
      </c>
      <c r="F11" s="2" t="s">
        <v>3434</v>
      </c>
      <c r="G11" s="2" t="s">
        <v>2236</v>
      </c>
      <c r="H11" s="47">
        <v>309</v>
      </c>
      <c r="I11" s="325" t="s">
        <v>44</v>
      </c>
      <c r="J11" s="255" t="str">
        <f>IF(ISBLANK(INDEX('Policy Characteristics'!D:D,MATCH($C11,'Policy Characteristics'!$C:$C,0))),"",INDEX('Policy Characteristics'!D:D,MATCH($C11,'Policy Characteristics'!$C:$C,0)))</f>
        <v>Conventional Pollutant Standard</v>
      </c>
      <c r="K11" s="254" t="str">
        <f>IF(ISBLANK(INDEX('Policy Characteristics'!E:E,MATCH($C11,'Policy Characteristics'!$C:$C,0))),"",INDEX('Policy Characteristics'!E:E,MATCH($C11,'Policy Characteristics'!$C:$C,0)))</f>
        <v>trans reduce regulated pollutants</v>
      </c>
      <c r="L11" s="261">
        <f>IF(ISBLANK(INDEX('Policy Characteristics'!F:F,MATCH($C11,'Policy Characteristics'!$C:$C,0))),"",INDEX('Policy Characteristics'!F:F,MATCH($C11,'Policy Characteristics'!$C:$C,0)))</f>
        <v>0</v>
      </c>
      <c r="M11" s="261">
        <f>IF(ISBLANK(INDEX('Policy Characteristics'!G:G,MATCH($C11,'Policy Characteristics'!$C:$C,0))),"",INDEX('Policy Characteristics'!G:G,MATCH($C11,'Policy Characteristics'!$C:$C,0)))</f>
        <v>1</v>
      </c>
      <c r="N11" s="261">
        <f>IF(ISBLANK(INDEX('Policy Characteristics'!H:H,MATCH($C11,'Policy Characteristics'!$C:$C,0))),"",INDEX('Policy Characteristics'!H:H,MATCH($C11,'Policy Characteristics'!$C:$C,0)))</f>
        <v>0.02</v>
      </c>
      <c r="O11" s="254" t="str">
        <f>IF(ISBLANK(INDEX('Policy Characteristics'!I:I,MATCH($C11,'Policy Characteristics'!$C:$C,0))),"",INDEX('Policy Characteristics'!I:I,MATCH($C11,'Policy Characteristics'!$C:$C,0)))</f>
        <v>% reduction in emissions</v>
      </c>
      <c r="P11" s="254" t="str">
        <f>IF(ISBLANK(INDEX('Policy Characteristics'!J:J,MATCH($C11,'Policy Characteristics'!$C:$C,0))),"",INDEX('Policy Characteristics'!J:J,MATCH($C11,'Policy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1" s="254" t="str">
        <f>IF(ISBLANK(INDEX('Policy Characteristics'!K:K,MATCH($C11,'Policy Characteristics'!$C:$C,0))),"",INDEX('Policy Characteristics'!K:K,MATCH($C11,'Policy Characteristics'!$C:$C,0)))</f>
        <v>transportation-sector-main.html#conv-pol-stds</v>
      </c>
      <c r="R11" s="254" t="str">
        <f>IF(ISBLANK(INDEX('Policy Characteristics'!L:L,MATCH($C11,'Policy Characteristics'!$C:$C,0))),"",INDEX('Policy Characteristics'!L:L,MATCH($C11,'Policy Characteristics'!$C:$C,0)))</f>
        <v>conventional-pollutant-standards.html</v>
      </c>
    </row>
    <row r="12" spans="1:18" s="2" customFormat="1" x14ac:dyDescent="0.35">
      <c r="A12" s="254" t="str">
        <f>IF(ISBLANK(INDEX('Policy Characteristics'!A:A,MATCH($C12,'Policy Characteristics'!$C:$C,0))),"",INDEX('Policy Characteristics'!A:A,MATCH($C12,'Policy Characteristics'!$C:$C,0)))</f>
        <v>Transportation</v>
      </c>
      <c r="B12" s="262" t="str">
        <f>IF(ISBLANK(INDEX('Policy Characteristics'!B:B,MATCH($C12,'Policy Characteristics'!$C:$C,0))),"",INDEX('Policy Characteristics'!B:B,MATCH($C12,'Policy Characteristics'!$C:$C,0)))</f>
        <v>Conventional Pollutant Standards</v>
      </c>
      <c r="C12" s="254" t="str">
        <f t="shared" si="0"/>
        <v>Percentage Reduction of Separately Regulated Pollutants</v>
      </c>
      <c r="D12" s="2" t="s">
        <v>38</v>
      </c>
      <c r="E12" s="2" t="s">
        <v>2220</v>
      </c>
      <c r="F12" s="2" t="s">
        <v>3431</v>
      </c>
      <c r="G12" s="2" t="s">
        <v>2424</v>
      </c>
      <c r="H12" s="47">
        <v>310</v>
      </c>
      <c r="I12" s="324" t="s">
        <v>43</v>
      </c>
      <c r="J12" s="255" t="str">
        <f>IF(ISBLANK(INDEX('Policy Characteristics'!D:D,MATCH($C12,'Policy Characteristics'!$C:$C,0))),"",INDEX('Policy Characteristics'!D:D,MATCH($C12,'Policy Characteristics'!$C:$C,0)))</f>
        <v>Conventional Pollutant Standard</v>
      </c>
      <c r="K12" s="254" t="str">
        <f>IF(ISBLANK(INDEX('Policy Characteristics'!E:E,MATCH($C12,'Policy Characteristics'!$C:$C,0))),"",INDEX('Policy Characteristics'!E:E,MATCH($C12,'Policy Characteristics'!$C:$C,0)))</f>
        <v>trans reduce regulated pollutants</v>
      </c>
      <c r="L12" s="261">
        <f>IF(ISBLANK(INDEX('Policy Characteristics'!F:F,MATCH($C12,'Policy Characteristics'!$C:$C,0))),"",INDEX('Policy Characteristics'!F:F,MATCH($C12,'Policy Characteristics'!$C:$C,0)))</f>
        <v>0</v>
      </c>
      <c r="M12" s="261">
        <f>IF(ISBLANK(INDEX('Policy Characteristics'!G:G,MATCH($C12,'Policy Characteristics'!$C:$C,0))),"",INDEX('Policy Characteristics'!G:G,MATCH($C12,'Policy Characteristics'!$C:$C,0)))</f>
        <v>1</v>
      </c>
      <c r="N12" s="261">
        <f>IF(ISBLANK(INDEX('Policy Characteristics'!H:H,MATCH($C12,'Policy Characteristics'!$C:$C,0))),"",INDEX('Policy Characteristics'!H:H,MATCH($C12,'Policy Characteristics'!$C:$C,0)))</f>
        <v>0.02</v>
      </c>
      <c r="O12" s="254" t="str">
        <f>IF(ISBLANK(INDEX('Policy Characteristics'!I:I,MATCH($C12,'Policy Characteristics'!$C:$C,0))),"",INDEX('Policy Characteristics'!I:I,MATCH($C12,'Policy Characteristics'!$C:$C,0)))</f>
        <v>% reduction in emissions</v>
      </c>
      <c r="P12" s="254" t="str">
        <f>IF(ISBLANK(INDEX('Policy Characteristics'!J:J,MATCH($C12,'Policy Characteristics'!$C:$C,0))),"",INDEX('Policy Characteristics'!J:J,MATCH($C12,'Policy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2" s="254" t="str">
        <f>IF(ISBLANK(INDEX('Policy Characteristics'!K:K,MATCH($C12,'Policy Characteristics'!$C:$C,0))),"",INDEX('Policy Characteristics'!K:K,MATCH($C12,'Policy Characteristics'!$C:$C,0)))</f>
        <v>transportation-sector-main.html#conv-pol-stds</v>
      </c>
      <c r="R12" s="254" t="str">
        <f>IF(ISBLANK(INDEX('Policy Characteristics'!L:L,MATCH($C12,'Policy Characteristics'!$C:$C,0))),"",INDEX('Policy Characteristics'!L:L,MATCH($C12,'Policy Characteristics'!$C:$C,0)))</f>
        <v>conventional-pollutant-standards.html</v>
      </c>
    </row>
    <row r="13" spans="1:18" s="2" customFormat="1" x14ac:dyDescent="0.35">
      <c r="A13" s="254" t="str">
        <f>IF(ISBLANK(INDEX('Policy Characteristics'!A:A,MATCH($C13,'Policy Characteristics'!$C:$C,0))),"",INDEX('Policy Characteristics'!A:A,MATCH($C13,'Policy Characteristics'!$C:$C,0)))</f>
        <v>Transportation</v>
      </c>
      <c r="B13" s="262" t="str">
        <f>IF(ISBLANK(INDEX('Policy Characteristics'!B:B,MATCH($C13,'Policy Characteristics'!$C:$C,0))),"",INDEX('Policy Characteristics'!B:B,MATCH($C13,'Policy Characteristics'!$C:$C,0)))</f>
        <v>Conventional Pollutant Standards</v>
      </c>
      <c r="C13" s="254" t="str">
        <f t="shared" si="0"/>
        <v>Percentage Reduction of Separately Regulated Pollutants</v>
      </c>
      <c r="D13" s="2" t="s">
        <v>38</v>
      </c>
      <c r="E13" s="2" t="s">
        <v>483</v>
      </c>
      <c r="F13" s="2" t="s">
        <v>3431</v>
      </c>
      <c r="G13" s="2" t="s">
        <v>483</v>
      </c>
      <c r="H13" s="47">
        <v>311</v>
      </c>
      <c r="I13" s="324" t="s">
        <v>43</v>
      </c>
      <c r="J13" s="255" t="str">
        <f>IF(ISBLANK(INDEX('Policy Characteristics'!D:D,MATCH($C13,'Policy Characteristics'!$C:$C,0))),"",INDEX('Policy Characteristics'!D:D,MATCH($C13,'Policy Characteristics'!$C:$C,0)))</f>
        <v>Conventional Pollutant Standard</v>
      </c>
      <c r="K13" s="254" t="str">
        <f>IF(ISBLANK(INDEX('Policy Characteristics'!E:E,MATCH($C13,'Policy Characteristics'!$C:$C,0))),"",INDEX('Policy Characteristics'!E:E,MATCH($C13,'Policy Characteristics'!$C:$C,0)))</f>
        <v>trans reduce regulated pollutants</v>
      </c>
      <c r="L13" s="261">
        <f>IF(ISBLANK(INDEX('Policy Characteristics'!F:F,MATCH($C13,'Policy Characteristics'!$C:$C,0))),"",INDEX('Policy Characteristics'!F:F,MATCH($C13,'Policy Characteristics'!$C:$C,0)))</f>
        <v>0</v>
      </c>
      <c r="M13" s="261">
        <f>IF(ISBLANK(INDEX('Policy Characteristics'!G:G,MATCH($C13,'Policy Characteristics'!$C:$C,0))),"",INDEX('Policy Characteristics'!G:G,MATCH($C13,'Policy Characteristics'!$C:$C,0)))</f>
        <v>1</v>
      </c>
      <c r="N13" s="261">
        <f>IF(ISBLANK(INDEX('Policy Characteristics'!H:H,MATCH($C13,'Policy Characteristics'!$C:$C,0))),"",INDEX('Policy Characteristics'!H:H,MATCH($C13,'Policy Characteristics'!$C:$C,0)))</f>
        <v>0.02</v>
      </c>
      <c r="O13" s="254" t="str">
        <f>IF(ISBLANK(INDEX('Policy Characteristics'!I:I,MATCH($C13,'Policy Characteristics'!$C:$C,0))),"",INDEX('Policy Characteristics'!I:I,MATCH($C13,'Policy Characteristics'!$C:$C,0)))</f>
        <v>% reduction in emissions</v>
      </c>
      <c r="P13" s="254" t="str">
        <f>IF(ISBLANK(INDEX('Policy Characteristics'!J:J,MATCH($C13,'Policy Characteristics'!$C:$C,0))),"",INDEX('Policy Characteristics'!J:J,MATCH($C13,'Policy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3" s="254" t="str">
        <f>IF(ISBLANK(INDEX('Policy Characteristics'!K:K,MATCH($C13,'Policy Characteristics'!$C:$C,0))),"",INDEX('Policy Characteristics'!K:K,MATCH($C13,'Policy Characteristics'!$C:$C,0)))</f>
        <v>transportation-sector-main.html#conv-pol-stds</v>
      </c>
      <c r="R13" s="254" t="str">
        <f>IF(ISBLANK(INDEX('Policy Characteristics'!L:L,MATCH($C13,'Policy Characteristics'!$C:$C,0))),"",INDEX('Policy Characteristics'!L:L,MATCH($C13,'Policy Characteristics'!$C:$C,0)))</f>
        <v>conventional-pollutant-standards.html</v>
      </c>
    </row>
    <row r="14" spans="1:18" s="2" customFormat="1" x14ac:dyDescent="0.35">
      <c r="A14" s="254" t="str">
        <f>IF(ISBLANK(INDEX('Policy Characteristics'!A:A,MATCH($C14,'Policy Characteristics'!$C:$C,0))),"",INDEX('Policy Characteristics'!A:A,MATCH($C14,'Policy Characteristics'!$C:$C,0)))</f>
        <v>Transportation</v>
      </c>
      <c r="B14" s="262" t="str">
        <f>IF(ISBLANK(INDEX('Policy Characteristics'!B:B,MATCH($C14,'Policy Characteristics'!$C:$C,0))),"",INDEX('Policy Characteristics'!B:B,MATCH($C14,'Policy Characteristics'!$C:$C,0)))</f>
        <v>Conventional Pollutant Standards</v>
      </c>
      <c r="C14" s="254" t="str">
        <f t="shared" si="0"/>
        <v>Percentage Reduction of Separately Regulated Pollutants</v>
      </c>
      <c r="D14" s="2" t="s">
        <v>38</v>
      </c>
      <c r="E14" s="2" t="s">
        <v>2223</v>
      </c>
      <c r="F14" s="2" t="s">
        <v>3431</v>
      </c>
      <c r="G14" s="2" t="s">
        <v>2223</v>
      </c>
      <c r="H14" s="47">
        <v>312</v>
      </c>
      <c r="I14" s="324" t="s">
        <v>43</v>
      </c>
      <c r="J14" s="255" t="str">
        <f>IF(ISBLANK(INDEX('Policy Characteristics'!D:D,MATCH($C14,'Policy Characteristics'!$C:$C,0))),"",INDEX('Policy Characteristics'!D:D,MATCH($C14,'Policy Characteristics'!$C:$C,0)))</f>
        <v>Conventional Pollutant Standard</v>
      </c>
      <c r="K14" s="254" t="str">
        <f>IF(ISBLANK(INDEX('Policy Characteristics'!E:E,MATCH($C14,'Policy Characteristics'!$C:$C,0))),"",INDEX('Policy Characteristics'!E:E,MATCH($C14,'Policy Characteristics'!$C:$C,0)))</f>
        <v>trans reduce regulated pollutants</v>
      </c>
      <c r="L14" s="261">
        <f>IF(ISBLANK(INDEX('Policy Characteristics'!F:F,MATCH($C14,'Policy Characteristics'!$C:$C,0))),"",INDEX('Policy Characteristics'!F:F,MATCH($C14,'Policy Characteristics'!$C:$C,0)))</f>
        <v>0</v>
      </c>
      <c r="M14" s="261">
        <f>IF(ISBLANK(INDEX('Policy Characteristics'!G:G,MATCH($C14,'Policy Characteristics'!$C:$C,0))),"",INDEX('Policy Characteristics'!G:G,MATCH($C14,'Policy Characteristics'!$C:$C,0)))</f>
        <v>1</v>
      </c>
      <c r="N14" s="261">
        <f>IF(ISBLANK(INDEX('Policy Characteristics'!H:H,MATCH($C14,'Policy Characteristics'!$C:$C,0))),"",INDEX('Policy Characteristics'!H:H,MATCH($C14,'Policy Characteristics'!$C:$C,0)))</f>
        <v>0.02</v>
      </c>
      <c r="O14" s="254" t="str">
        <f>IF(ISBLANK(INDEX('Policy Characteristics'!I:I,MATCH($C14,'Policy Characteristics'!$C:$C,0))),"",INDEX('Policy Characteristics'!I:I,MATCH($C14,'Policy Characteristics'!$C:$C,0)))</f>
        <v>% reduction in emissions</v>
      </c>
      <c r="P14" s="254" t="str">
        <f>IF(ISBLANK(INDEX('Policy Characteristics'!J:J,MATCH($C14,'Policy Characteristics'!$C:$C,0))),"",INDEX('Policy Characteristics'!J:J,MATCH($C14,'Policy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4" s="254" t="str">
        <f>IF(ISBLANK(INDEX('Policy Characteristics'!K:K,MATCH($C14,'Policy Characteristics'!$C:$C,0))),"",INDEX('Policy Characteristics'!K:K,MATCH($C14,'Policy Characteristics'!$C:$C,0)))</f>
        <v>transportation-sector-main.html#conv-pol-stds</v>
      </c>
      <c r="R14" s="254" t="str">
        <f>IF(ISBLANK(INDEX('Policy Characteristics'!L:L,MATCH($C14,'Policy Characteristics'!$C:$C,0))),"",INDEX('Policy Characteristics'!L:L,MATCH($C14,'Policy Characteristics'!$C:$C,0)))</f>
        <v>conventional-pollutant-standards.html</v>
      </c>
    </row>
    <row r="15" spans="1:18" s="2" customFormat="1" x14ac:dyDescent="0.35">
      <c r="A15" s="254" t="str">
        <f>IF(ISBLANK(INDEX('Policy Characteristics'!A:A,MATCH($C15,'Policy Characteristics'!$C:$C,0))),"",INDEX('Policy Characteristics'!A:A,MATCH($C15,'Policy Characteristics'!$C:$C,0)))</f>
        <v>Transportation</v>
      </c>
      <c r="B15" s="262" t="str">
        <f>IF(ISBLANK(INDEX('Policy Characteristics'!B:B,MATCH($C15,'Policy Characteristics'!$C:$C,0))),"",INDEX('Policy Characteristics'!B:B,MATCH($C15,'Policy Characteristics'!$C:$C,0)))</f>
        <v>Conventional Pollutant Standards</v>
      </c>
      <c r="C15" s="254" t="str">
        <f t="shared" si="0"/>
        <v>Percentage Reduction of Separately Regulated Pollutants</v>
      </c>
      <c r="D15" s="2" t="s">
        <v>38</v>
      </c>
      <c r="E15" s="2" t="s">
        <v>2225</v>
      </c>
      <c r="F15" s="2" t="s">
        <v>3431</v>
      </c>
      <c r="G15" s="2" t="s">
        <v>2225</v>
      </c>
      <c r="H15" s="47">
        <v>313</v>
      </c>
      <c r="I15" s="324" t="s">
        <v>43</v>
      </c>
      <c r="J15" s="255" t="str">
        <f>IF(ISBLANK(INDEX('Policy Characteristics'!D:D,MATCH($C15,'Policy Characteristics'!$C:$C,0))),"",INDEX('Policy Characteristics'!D:D,MATCH($C15,'Policy Characteristics'!$C:$C,0)))</f>
        <v>Conventional Pollutant Standard</v>
      </c>
      <c r="K15" s="254" t="str">
        <f>IF(ISBLANK(INDEX('Policy Characteristics'!E:E,MATCH($C15,'Policy Characteristics'!$C:$C,0))),"",INDEX('Policy Characteristics'!E:E,MATCH($C15,'Policy Characteristics'!$C:$C,0)))</f>
        <v>trans reduce regulated pollutants</v>
      </c>
      <c r="L15" s="261">
        <f>IF(ISBLANK(INDEX('Policy Characteristics'!F:F,MATCH($C15,'Policy Characteristics'!$C:$C,0))),"",INDEX('Policy Characteristics'!F:F,MATCH($C15,'Policy Characteristics'!$C:$C,0)))</f>
        <v>0</v>
      </c>
      <c r="M15" s="261">
        <f>IF(ISBLANK(INDEX('Policy Characteristics'!G:G,MATCH($C15,'Policy Characteristics'!$C:$C,0))),"",INDEX('Policy Characteristics'!G:G,MATCH($C15,'Policy Characteristics'!$C:$C,0)))</f>
        <v>1</v>
      </c>
      <c r="N15" s="261">
        <f>IF(ISBLANK(INDEX('Policy Characteristics'!H:H,MATCH($C15,'Policy Characteristics'!$C:$C,0))),"",INDEX('Policy Characteristics'!H:H,MATCH($C15,'Policy Characteristics'!$C:$C,0)))</f>
        <v>0.02</v>
      </c>
      <c r="O15" s="254" t="str">
        <f>IF(ISBLANK(INDEX('Policy Characteristics'!I:I,MATCH($C15,'Policy Characteristics'!$C:$C,0))),"",INDEX('Policy Characteristics'!I:I,MATCH($C15,'Policy Characteristics'!$C:$C,0)))</f>
        <v>% reduction in emissions</v>
      </c>
      <c r="P15" s="254" t="str">
        <f>IF(ISBLANK(INDEX('Policy Characteristics'!J:J,MATCH($C15,'Policy Characteristics'!$C:$C,0))),"",INDEX('Policy Characteristics'!J:J,MATCH($C15,'Policy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5" s="254" t="str">
        <f>IF(ISBLANK(INDEX('Policy Characteristics'!K:K,MATCH($C15,'Policy Characteristics'!$C:$C,0))),"",INDEX('Policy Characteristics'!K:K,MATCH($C15,'Policy Characteristics'!$C:$C,0)))</f>
        <v>transportation-sector-main.html#conv-pol-stds</v>
      </c>
      <c r="R15" s="254" t="str">
        <f>IF(ISBLANK(INDEX('Policy Characteristics'!L:L,MATCH($C15,'Policy Characteristics'!$C:$C,0))),"",INDEX('Policy Characteristics'!L:L,MATCH($C15,'Policy Characteristics'!$C:$C,0)))</f>
        <v>conventional-pollutant-standards.html</v>
      </c>
    </row>
    <row r="16" spans="1:18" s="2" customFormat="1" x14ac:dyDescent="0.35">
      <c r="A16" s="254" t="str">
        <f>IF(ISBLANK(INDEX('Policy Characteristics'!A:A,MATCH($C16,'Policy Characteristics'!$C:$C,0))),"",INDEX('Policy Characteristics'!A:A,MATCH($C16,'Policy Characteristics'!$C:$C,0)))</f>
        <v>Transportation</v>
      </c>
      <c r="B16" s="262" t="str">
        <f>IF(ISBLANK(INDEX('Policy Characteristics'!B:B,MATCH($C16,'Policy Characteristics'!$C:$C,0))),"",INDEX('Policy Characteristics'!B:B,MATCH($C16,'Policy Characteristics'!$C:$C,0)))</f>
        <v>Conventional Pollutant Standards</v>
      </c>
      <c r="C16" s="254" t="str">
        <f t="shared" si="0"/>
        <v>Percentage Reduction of Separately Regulated Pollutants</v>
      </c>
      <c r="D16" s="2" t="s">
        <v>38</v>
      </c>
      <c r="E16" s="2" t="s">
        <v>2227</v>
      </c>
      <c r="F16" s="2" t="s">
        <v>3431</v>
      </c>
      <c r="G16" s="2" t="s">
        <v>2317</v>
      </c>
      <c r="H16" s="47">
        <v>314</v>
      </c>
      <c r="I16" s="324" t="s">
        <v>43</v>
      </c>
      <c r="J16" s="255" t="str">
        <f>IF(ISBLANK(INDEX('Policy Characteristics'!D:D,MATCH($C16,'Policy Characteristics'!$C:$C,0))),"",INDEX('Policy Characteristics'!D:D,MATCH($C16,'Policy Characteristics'!$C:$C,0)))</f>
        <v>Conventional Pollutant Standard</v>
      </c>
      <c r="K16" s="254" t="str">
        <f>IF(ISBLANK(INDEX('Policy Characteristics'!E:E,MATCH($C16,'Policy Characteristics'!$C:$C,0))),"",INDEX('Policy Characteristics'!E:E,MATCH($C16,'Policy Characteristics'!$C:$C,0)))</f>
        <v>trans reduce regulated pollutants</v>
      </c>
      <c r="L16" s="261">
        <f>IF(ISBLANK(INDEX('Policy Characteristics'!F:F,MATCH($C16,'Policy Characteristics'!$C:$C,0))),"",INDEX('Policy Characteristics'!F:F,MATCH($C16,'Policy Characteristics'!$C:$C,0)))</f>
        <v>0</v>
      </c>
      <c r="M16" s="261">
        <f>IF(ISBLANK(INDEX('Policy Characteristics'!G:G,MATCH($C16,'Policy Characteristics'!$C:$C,0))),"",INDEX('Policy Characteristics'!G:G,MATCH($C16,'Policy Characteristics'!$C:$C,0)))</f>
        <v>1</v>
      </c>
      <c r="N16" s="261">
        <f>IF(ISBLANK(INDEX('Policy Characteristics'!H:H,MATCH($C16,'Policy Characteristics'!$C:$C,0))),"",INDEX('Policy Characteristics'!H:H,MATCH($C16,'Policy Characteristics'!$C:$C,0)))</f>
        <v>0.02</v>
      </c>
      <c r="O16" s="254" t="str">
        <f>IF(ISBLANK(INDEX('Policy Characteristics'!I:I,MATCH($C16,'Policy Characteristics'!$C:$C,0))),"",INDEX('Policy Characteristics'!I:I,MATCH($C16,'Policy Characteristics'!$C:$C,0)))</f>
        <v>% reduction in emissions</v>
      </c>
      <c r="P16" s="254" t="str">
        <f>IF(ISBLANK(INDEX('Policy Characteristics'!J:J,MATCH($C16,'Policy Characteristics'!$C:$C,0))),"",INDEX('Policy Characteristics'!J:J,MATCH($C16,'Policy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6" s="254" t="str">
        <f>IF(ISBLANK(INDEX('Policy Characteristics'!K:K,MATCH($C16,'Policy Characteristics'!$C:$C,0))),"",INDEX('Policy Characteristics'!K:K,MATCH($C16,'Policy Characteristics'!$C:$C,0)))</f>
        <v>transportation-sector-main.html#conv-pol-stds</v>
      </c>
      <c r="R16" s="254" t="str">
        <f>IF(ISBLANK(INDEX('Policy Characteristics'!L:L,MATCH($C16,'Policy Characteristics'!$C:$C,0))),"",INDEX('Policy Characteristics'!L:L,MATCH($C16,'Policy Characteristics'!$C:$C,0)))</f>
        <v>conventional-pollutant-standards.html</v>
      </c>
    </row>
    <row r="17" spans="1:18" s="2" customFormat="1" x14ac:dyDescent="0.35">
      <c r="A17" s="254" t="str">
        <f>IF(ISBLANK(INDEX('Policy Characteristics'!A:A,MATCH($C17,'Policy Characteristics'!$C:$C,0))),"",INDEX('Policy Characteristics'!A:A,MATCH($C17,'Policy Characteristics'!$C:$C,0)))</f>
        <v>Transportation</v>
      </c>
      <c r="B17" s="262" t="str">
        <f>IF(ISBLANK(INDEX('Policy Characteristics'!B:B,MATCH($C17,'Policy Characteristics'!$C:$C,0))),"",INDEX('Policy Characteristics'!B:B,MATCH($C17,'Policy Characteristics'!$C:$C,0)))</f>
        <v>Conventional Pollutant Standards</v>
      </c>
      <c r="C17" s="254" t="str">
        <f t="shared" si="0"/>
        <v>Percentage Reduction of Separately Regulated Pollutants</v>
      </c>
      <c r="D17" s="2" t="s">
        <v>38</v>
      </c>
      <c r="E17" s="2" t="s">
        <v>2228</v>
      </c>
      <c r="F17" s="2" t="s">
        <v>3431</v>
      </c>
      <c r="G17" s="2" t="s">
        <v>2228</v>
      </c>
      <c r="H17" s="47">
        <v>315</v>
      </c>
      <c r="I17" s="324" t="s">
        <v>43</v>
      </c>
      <c r="J17" s="255" t="str">
        <f>IF(ISBLANK(INDEX('Policy Characteristics'!D:D,MATCH($C17,'Policy Characteristics'!$C:$C,0))),"",INDEX('Policy Characteristics'!D:D,MATCH($C17,'Policy Characteristics'!$C:$C,0)))</f>
        <v>Conventional Pollutant Standard</v>
      </c>
      <c r="K17" s="254" t="str">
        <f>IF(ISBLANK(INDEX('Policy Characteristics'!E:E,MATCH($C17,'Policy Characteristics'!$C:$C,0))),"",INDEX('Policy Characteristics'!E:E,MATCH($C17,'Policy Characteristics'!$C:$C,0)))</f>
        <v>trans reduce regulated pollutants</v>
      </c>
      <c r="L17" s="261">
        <f>IF(ISBLANK(INDEX('Policy Characteristics'!F:F,MATCH($C17,'Policy Characteristics'!$C:$C,0))),"",INDEX('Policy Characteristics'!F:F,MATCH($C17,'Policy Characteristics'!$C:$C,0)))</f>
        <v>0</v>
      </c>
      <c r="M17" s="261">
        <f>IF(ISBLANK(INDEX('Policy Characteristics'!G:G,MATCH($C17,'Policy Characteristics'!$C:$C,0))),"",INDEX('Policy Characteristics'!G:G,MATCH($C17,'Policy Characteristics'!$C:$C,0)))</f>
        <v>1</v>
      </c>
      <c r="N17" s="261">
        <f>IF(ISBLANK(INDEX('Policy Characteristics'!H:H,MATCH($C17,'Policy Characteristics'!$C:$C,0))),"",INDEX('Policy Characteristics'!H:H,MATCH($C17,'Policy Characteristics'!$C:$C,0)))</f>
        <v>0.02</v>
      </c>
      <c r="O17" s="254" t="str">
        <f>IF(ISBLANK(INDEX('Policy Characteristics'!I:I,MATCH($C17,'Policy Characteristics'!$C:$C,0))),"",INDEX('Policy Characteristics'!I:I,MATCH($C17,'Policy Characteristics'!$C:$C,0)))</f>
        <v>% reduction in emissions</v>
      </c>
      <c r="P17" s="254" t="str">
        <f>IF(ISBLANK(INDEX('Policy Characteristics'!J:J,MATCH($C17,'Policy Characteristics'!$C:$C,0))),"",INDEX('Policy Characteristics'!J:J,MATCH($C17,'Policy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7" s="254" t="str">
        <f>IF(ISBLANK(INDEX('Policy Characteristics'!K:K,MATCH($C17,'Policy Characteristics'!$C:$C,0))),"",INDEX('Policy Characteristics'!K:K,MATCH($C17,'Policy Characteristics'!$C:$C,0)))</f>
        <v>transportation-sector-main.html#conv-pol-stds</v>
      </c>
      <c r="R17" s="254" t="str">
        <f>IF(ISBLANK(INDEX('Policy Characteristics'!L:L,MATCH($C17,'Policy Characteristics'!$C:$C,0))),"",INDEX('Policy Characteristics'!L:L,MATCH($C17,'Policy Characteristics'!$C:$C,0)))</f>
        <v>conventional-pollutant-standards.html</v>
      </c>
    </row>
    <row r="18" spans="1:18" s="2" customFormat="1" x14ac:dyDescent="0.35">
      <c r="A18" s="254" t="str">
        <f>IF(ISBLANK(INDEX('Policy Characteristics'!A:A,MATCH($C18,'Policy Characteristics'!$C:$C,0))),"",INDEX('Policy Characteristics'!A:A,MATCH($C18,'Policy Characteristics'!$C:$C,0)))</f>
        <v>Transportation</v>
      </c>
      <c r="B18" s="262" t="str">
        <f>IF(ISBLANK(INDEX('Policy Characteristics'!B:B,MATCH($C18,'Policy Characteristics'!$C:$C,0))),"",INDEX('Policy Characteristics'!B:B,MATCH($C18,'Policy Characteristics'!$C:$C,0)))</f>
        <v>Conventional Pollutant Standards</v>
      </c>
      <c r="C18" s="254" t="str">
        <f t="shared" si="0"/>
        <v>Percentage Reduction of Separately Regulated Pollutants</v>
      </c>
      <c r="D18" s="2" t="s">
        <v>38</v>
      </c>
      <c r="E18" s="2" t="s">
        <v>2230</v>
      </c>
      <c r="F18" s="2" t="s">
        <v>3431</v>
      </c>
      <c r="G18" s="2" t="s">
        <v>2230</v>
      </c>
      <c r="H18" s="47">
        <v>316</v>
      </c>
      <c r="I18" s="324" t="s">
        <v>43</v>
      </c>
      <c r="J18" s="255" t="str">
        <f>IF(ISBLANK(INDEX('Policy Characteristics'!D:D,MATCH($C18,'Policy Characteristics'!$C:$C,0))),"",INDEX('Policy Characteristics'!D:D,MATCH($C18,'Policy Characteristics'!$C:$C,0)))</f>
        <v>Conventional Pollutant Standard</v>
      </c>
      <c r="K18" s="254" t="str">
        <f>IF(ISBLANK(INDEX('Policy Characteristics'!E:E,MATCH($C18,'Policy Characteristics'!$C:$C,0))),"",INDEX('Policy Characteristics'!E:E,MATCH($C18,'Policy Characteristics'!$C:$C,0)))</f>
        <v>trans reduce regulated pollutants</v>
      </c>
      <c r="L18" s="261">
        <f>IF(ISBLANK(INDEX('Policy Characteristics'!F:F,MATCH($C18,'Policy Characteristics'!$C:$C,0))),"",INDEX('Policy Characteristics'!F:F,MATCH($C18,'Policy Characteristics'!$C:$C,0)))</f>
        <v>0</v>
      </c>
      <c r="M18" s="261">
        <f>IF(ISBLANK(INDEX('Policy Characteristics'!G:G,MATCH($C18,'Policy Characteristics'!$C:$C,0))),"",INDEX('Policy Characteristics'!G:G,MATCH($C18,'Policy Characteristics'!$C:$C,0)))</f>
        <v>1</v>
      </c>
      <c r="N18" s="261">
        <f>IF(ISBLANK(INDEX('Policy Characteristics'!H:H,MATCH($C18,'Policy Characteristics'!$C:$C,0))),"",INDEX('Policy Characteristics'!H:H,MATCH($C18,'Policy Characteristics'!$C:$C,0)))</f>
        <v>0.02</v>
      </c>
      <c r="O18" s="254" t="str">
        <f>IF(ISBLANK(INDEX('Policy Characteristics'!I:I,MATCH($C18,'Policy Characteristics'!$C:$C,0))),"",INDEX('Policy Characteristics'!I:I,MATCH($C18,'Policy Characteristics'!$C:$C,0)))</f>
        <v>% reduction in emissions</v>
      </c>
      <c r="P18" s="254" t="str">
        <f>IF(ISBLANK(INDEX('Policy Characteristics'!J:J,MATCH($C18,'Policy Characteristics'!$C:$C,0))),"",INDEX('Policy Characteristics'!J:J,MATCH($C18,'Policy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8" s="254" t="str">
        <f>IF(ISBLANK(INDEX('Policy Characteristics'!K:K,MATCH($C18,'Policy Characteristics'!$C:$C,0))),"",INDEX('Policy Characteristics'!K:K,MATCH($C18,'Policy Characteristics'!$C:$C,0)))</f>
        <v>transportation-sector-main.html#conv-pol-stds</v>
      </c>
      <c r="R18" s="254" t="str">
        <f>IF(ISBLANK(INDEX('Policy Characteristics'!L:L,MATCH($C18,'Policy Characteristics'!$C:$C,0))),"",INDEX('Policy Characteristics'!L:L,MATCH($C18,'Policy Characteristics'!$C:$C,0)))</f>
        <v>conventional-pollutant-standards.html</v>
      </c>
    </row>
    <row r="19" spans="1:18" s="2" customFormat="1" x14ac:dyDescent="0.35">
      <c r="A19" s="254" t="str">
        <f>IF(ISBLANK(INDEX('Policy Characteristics'!A:A,MATCH($C19,'Policy Characteristics'!$C:$C,0))),"",INDEX('Policy Characteristics'!A:A,MATCH($C19,'Policy Characteristics'!$C:$C,0)))</f>
        <v>Transportation</v>
      </c>
      <c r="B19" s="262" t="str">
        <f>IF(ISBLANK(INDEX('Policy Characteristics'!B:B,MATCH($C19,'Policy Characteristics'!$C:$C,0))),"",INDEX('Policy Characteristics'!B:B,MATCH($C19,'Policy Characteristics'!$C:$C,0)))</f>
        <v>Conventional Pollutant Standards</v>
      </c>
      <c r="C19" s="254" t="str">
        <f t="shared" si="0"/>
        <v>Percentage Reduction of Separately Regulated Pollutants</v>
      </c>
      <c r="D19" s="2" t="s">
        <v>38</v>
      </c>
      <c r="E19" s="2" t="s">
        <v>2232</v>
      </c>
      <c r="F19" s="2" t="s">
        <v>3431</v>
      </c>
      <c r="G19" s="2" t="s">
        <v>2232</v>
      </c>
      <c r="H19" s="47">
        <v>317</v>
      </c>
      <c r="I19" s="324" t="s">
        <v>43</v>
      </c>
      <c r="J19" s="255" t="str">
        <f>IF(ISBLANK(INDEX('Policy Characteristics'!D:D,MATCH($C19,'Policy Characteristics'!$C:$C,0))),"",INDEX('Policy Characteristics'!D:D,MATCH($C19,'Policy Characteristics'!$C:$C,0)))</f>
        <v>Conventional Pollutant Standard</v>
      </c>
      <c r="K19" s="254" t="str">
        <f>IF(ISBLANK(INDEX('Policy Characteristics'!E:E,MATCH($C19,'Policy Characteristics'!$C:$C,0))),"",INDEX('Policy Characteristics'!E:E,MATCH($C19,'Policy Characteristics'!$C:$C,0)))</f>
        <v>trans reduce regulated pollutants</v>
      </c>
      <c r="L19" s="261">
        <f>IF(ISBLANK(INDEX('Policy Characteristics'!F:F,MATCH($C19,'Policy Characteristics'!$C:$C,0))),"",INDEX('Policy Characteristics'!F:F,MATCH($C19,'Policy Characteristics'!$C:$C,0)))</f>
        <v>0</v>
      </c>
      <c r="M19" s="261">
        <f>IF(ISBLANK(INDEX('Policy Characteristics'!G:G,MATCH($C19,'Policy Characteristics'!$C:$C,0))),"",INDEX('Policy Characteristics'!G:G,MATCH($C19,'Policy Characteristics'!$C:$C,0)))</f>
        <v>1</v>
      </c>
      <c r="N19" s="261">
        <f>IF(ISBLANK(INDEX('Policy Characteristics'!H:H,MATCH($C19,'Policy Characteristics'!$C:$C,0))),"",INDEX('Policy Characteristics'!H:H,MATCH($C19,'Policy Characteristics'!$C:$C,0)))</f>
        <v>0.02</v>
      </c>
      <c r="O19" s="254" t="str">
        <f>IF(ISBLANK(INDEX('Policy Characteristics'!I:I,MATCH($C19,'Policy Characteristics'!$C:$C,0))),"",INDEX('Policy Characteristics'!I:I,MATCH($C19,'Policy Characteristics'!$C:$C,0)))</f>
        <v>% reduction in emissions</v>
      </c>
      <c r="P19" s="254" t="str">
        <f>IF(ISBLANK(INDEX('Policy Characteristics'!J:J,MATCH($C19,'Policy Characteristics'!$C:$C,0))),"",INDEX('Policy Characteristics'!J:J,MATCH($C19,'Policy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9" s="254" t="str">
        <f>IF(ISBLANK(INDEX('Policy Characteristics'!K:K,MATCH($C19,'Policy Characteristics'!$C:$C,0))),"",INDEX('Policy Characteristics'!K:K,MATCH($C19,'Policy Characteristics'!$C:$C,0)))</f>
        <v>transportation-sector-main.html#conv-pol-stds</v>
      </c>
      <c r="R19" s="254" t="str">
        <f>IF(ISBLANK(INDEX('Policy Characteristics'!L:L,MATCH($C19,'Policy Characteristics'!$C:$C,0))),"",INDEX('Policy Characteristics'!L:L,MATCH($C19,'Policy Characteristics'!$C:$C,0)))</f>
        <v>conventional-pollutant-standards.html</v>
      </c>
    </row>
    <row r="20" spans="1:18" s="2" customFormat="1" x14ac:dyDescent="0.35">
      <c r="A20" s="254" t="str">
        <f>IF(ISBLANK(INDEX('Policy Characteristics'!A:A,MATCH($C20,'Policy Characteristics'!$C:$C,0))),"",INDEX('Policy Characteristics'!A:A,MATCH($C20,'Policy Characteristics'!$C:$C,0)))</f>
        <v>Transportation</v>
      </c>
      <c r="B20" s="262" t="str">
        <f>IF(ISBLANK(INDEX('Policy Characteristics'!B:B,MATCH($C20,'Policy Characteristics'!$C:$C,0))),"",INDEX('Policy Characteristics'!B:B,MATCH($C20,'Policy Characteristics'!$C:$C,0)))</f>
        <v>Conventional Pollutant Standards</v>
      </c>
      <c r="C20" s="254" t="str">
        <f t="shared" si="0"/>
        <v>Percentage Reduction of Separately Regulated Pollutants</v>
      </c>
      <c r="D20" s="2" t="s">
        <v>38</v>
      </c>
      <c r="E20" s="2" t="s">
        <v>2234</v>
      </c>
      <c r="F20" s="2" t="s">
        <v>3431</v>
      </c>
      <c r="G20" s="2" t="s">
        <v>2234</v>
      </c>
      <c r="H20" s="47">
        <v>318</v>
      </c>
      <c r="I20" s="325" t="s">
        <v>44</v>
      </c>
      <c r="J20" s="255" t="str">
        <f>IF(ISBLANK(INDEX('Policy Characteristics'!D:D,MATCH($C20,'Policy Characteristics'!$C:$C,0))),"",INDEX('Policy Characteristics'!D:D,MATCH($C20,'Policy Characteristics'!$C:$C,0)))</f>
        <v>Conventional Pollutant Standard</v>
      </c>
      <c r="K20" s="254" t="str">
        <f>IF(ISBLANK(INDEX('Policy Characteristics'!E:E,MATCH($C20,'Policy Characteristics'!$C:$C,0))),"",INDEX('Policy Characteristics'!E:E,MATCH($C20,'Policy Characteristics'!$C:$C,0)))</f>
        <v>trans reduce regulated pollutants</v>
      </c>
      <c r="L20" s="261">
        <f>IF(ISBLANK(INDEX('Policy Characteristics'!F:F,MATCH($C20,'Policy Characteristics'!$C:$C,0))),"",INDEX('Policy Characteristics'!F:F,MATCH($C20,'Policy Characteristics'!$C:$C,0)))</f>
        <v>0</v>
      </c>
      <c r="M20" s="261">
        <f>IF(ISBLANK(INDEX('Policy Characteristics'!G:G,MATCH($C20,'Policy Characteristics'!$C:$C,0))),"",INDEX('Policy Characteristics'!G:G,MATCH($C20,'Policy Characteristics'!$C:$C,0)))</f>
        <v>1</v>
      </c>
      <c r="N20" s="261">
        <f>IF(ISBLANK(INDEX('Policy Characteristics'!H:H,MATCH($C20,'Policy Characteristics'!$C:$C,0))),"",INDEX('Policy Characteristics'!H:H,MATCH($C20,'Policy Characteristics'!$C:$C,0)))</f>
        <v>0.02</v>
      </c>
      <c r="O20" s="254" t="str">
        <f>IF(ISBLANK(INDEX('Policy Characteristics'!I:I,MATCH($C20,'Policy Characteristics'!$C:$C,0))),"",INDEX('Policy Characteristics'!I:I,MATCH($C20,'Policy Characteristics'!$C:$C,0)))</f>
        <v>% reduction in emissions</v>
      </c>
      <c r="P20" s="254" t="str">
        <f>IF(ISBLANK(INDEX('Policy Characteristics'!J:J,MATCH($C20,'Policy Characteristics'!$C:$C,0))),"",INDEX('Policy Characteristics'!J:J,MATCH($C20,'Policy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 s="254" t="str">
        <f>IF(ISBLANK(INDEX('Policy Characteristics'!K:K,MATCH($C20,'Policy Characteristics'!$C:$C,0))),"",INDEX('Policy Characteristics'!K:K,MATCH($C20,'Policy Characteristics'!$C:$C,0)))</f>
        <v>transportation-sector-main.html#conv-pol-stds</v>
      </c>
      <c r="R20" s="254" t="str">
        <f>IF(ISBLANK(INDEX('Policy Characteristics'!L:L,MATCH($C20,'Policy Characteristics'!$C:$C,0))),"",INDEX('Policy Characteristics'!L:L,MATCH($C20,'Policy Characteristics'!$C:$C,0)))</f>
        <v>conventional-pollutant-standards.html</v>
      </c>
    </row>
    <row r="21" spans="1:18" s="2" customFormat="1" x14ac:dyDescent="0.35">
      <c r="A21" s="254" t="str">
        <f>IF(ISBLANK(INDEX('Policy Characteristics'!A:A,MATCH($C21,'Policy Characteristics'!$C:$C,0))),"",INDEX('Policy Characteristics'!A:A,MATCH($C21,'Policy Characteristics'!$C:$C,0)))</f>
        <v>Transportation</v>
      </c>
      <c r="B21" s="262" t="str">
        <f>IF(ISBLANK(INDEX('Policy Characteristics'!B:B,MATCH($C21,'Policy Characteristics'!$C:$C,0))),"",INDEX('Policy Characteristics'!B:B,MATCH($C21,'Policy Characteristics'!$C:$C,0)))</f>
        <v>Conventional Pollutant Standards</v>
      </c>
      <c r="C21" s="254" t="str">
        <f t="shared" si="0"/>
        <v>Percentage Reduction of Separately Regulated Pollutants</v>
      </c>
      <c r="D21" s="2" t="s">
        <v>38</v>
      </c>
      <c r="E21" s="2" t="s">
        <v>2236</v>
      </c>
      <c r="F21" s="2" t="s">
        <v>3431</v>
      </c>
      <c r="G21" s="2" t="s">
        <v>2236</v>
      </c>
      <c r="H21" s="47">
        <v>319</v>
      </c>
      <c r="I21" s="325" t="s">
        <v>44</v>
      </c>
      <c r="J21" s="255" t="str">
        <f>IF(ISBLANK(INDEX('Policy Characteristics'!D:D,MATCH($C21,'Policy Characteristics'!$C:$C,0))),"",INDEX('Policy Characteristics'!D:D,MATCH($C21,'Policy Characteristics'!$C:$C,0)))</f>
        <v>Conventional Pollutant Standard</v>
      </c>
      <c r="K21" s="254" t="str">
        <f>IF(ISBLANK(INDEX('Policy Characteristics'!E:E,MATCH($C21,'Policy Characteristics'!$C:$C,0))),"",INDEX('Policy Characteristics'!E:E,MATCH($C21,'Policy Characteristics'!$C:$C,0)))</f>
        <v>trans reduce regulated pollutants</v>
      </c>
      <c r="L21" s="261">
        <f>IF(ISBLANK(INDEX('Policy Characteristics'!F:F,MATCH($C21,'Policy Characteristics'!$C:$C,0))),"",INDEX('Policy Characteristics'!F:F,MATCH($C21,'Policy Characteristics'!$C:$C,0)))</f>
        <v>0</v>
      </c>
      <c r="M21" s="261">
        <f>IF(ISBLANK(INDEX('Policy Characteristics'!G:G,MATCH($C21,'Policy Characteristics'!$C:$C,0))),"",INDEX('Policy Characteristics'!G:G,MATCH($C21,'Policy Characteristics'!$C:$C,0)))</f>
        <v>1</v>
      </c>
      <c r="N21" s="261">
        <f>IF(ISBLANK(INDEX('Policy Characteristics'!H:H,MATCH($C21,'Policy Characteristics'!$C:$C,0))),"",INDEX('Policy Characteristics'!H:H,MATCH($C21,'Policy Characteristics'!$C:$C,0)))</f>
        <v>0.02</v>
      </c>
      <c r="O21" s="254" t="str">
        <f>IF(ISBLANK(INDEX('Policy Characteristics'!I:I,MATCH($C21,'Policy Characteristics'!$C:$C,0))),"",INDEX('Policy Characteristics'!I:I,MATCH($C21,'Policy Characteristics'!$C:$C,0)))</f>
        <v>% reduction in emissions</v>
      </c>
      <c r="P21" s="254" t="str">
        <f>IF(ISBLANK(INDEX('Policy Characteristics'!J:J,MATCH($C21,'Policy Characteristics'!$C:$C,0))),"",INDEX('Policy Characteristics'!J:J,MATCH($C21,'Policy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1" s="254" t="str">
        <f>IF(ISBLANK(INDEX('Policy Characteristics'!K:K,MATCH($C21,'Policy Characteristics'!$C:$C,0))),"",INDEX('Policy Characteristics'!K:K,MATCH($C21,'Policy Characteristics'!$C:$C,0)))</f>
        <v>transportation-sector-main.html#conv-pol-stds</v>
      </c>
      <c r="R21" s="254" t="str">
        <f>IF(ISBLANK(INDEX('Policy Characteristics'!L:L,MATCH($C21,'Policy Characteristics'!$C:$C,0))),"",INDEX('Policy Characteristics'!L:L,MATCH($C21,'Policy Characteristics'!$C:$C,0)))</f>
        <v>conventional-pollutant-standards.html</v>
      </c>
    </row>
    <row r="22" spans="1:18" s="2" customFormat="1" x14ac:dyDescent="0.35">
      <c r="A22" s="254" t="str">
        <f>IF(ISBLANK(INDEX('Policy Characteristics'!A:A,MATCH($C22,'Policy Characteristics'!$C:$C,0))),"",INDEX('Policy Characteristics'!A:A,MATCH($C22,'Policy Characteristics'!$C:$C,0)))</f>
        <v>Transportation</v>
      </c>
      <c r="B22" s="262" t="str">
        <f>IF(ISBLANK(INDEX('Policy Characteristics'!B:B,MATCH($C22,'Policy Characteristics'!$C:$C,0))),"",INDEX('Policy Characteristics'!B:B,MATCH($C22,'Policy Characteristics'!$C:$C,0)))</f>
        <v>Conventional Pollutant Standards</v>
      </c>
      <c r="C22" s="254" t="str">
        <f t="shared" si="0"/>
        <v>Percentage Reduction of Separately Regulated Pollutants</v>
      </c>
      <c r="D22" s="2" t="s">
        <v>39</v>
      </c>
      <c r="E22" s="2" t="s">
        <v>2220</v>
      </c>
      <c r="F22" s="2" t="s">
        <v>3270</v>
      </c>
      <c r="G22" s="2" t="s">
        <v>2424</v>
      </c>
      <c r="H22" s="47">
        <v>320</v>
      </c>
      <c r="I22" s="324" t="s">
        <v>43</v>
      </c>
      <c r="J22" s="255" t="str">
        <f>IF(ISBLANK(INDEX('Policy Characteristics'!D:D,MATCH($C22,'Policy Characteristics'!$C:$C,0))),"",INDEX('Policy Characteristics'!D:D,MATCH($C22,'Policy Characteristics'!$C:$C,0)))</f>
        <v>Conventional Pollutant Standard</v>
      </c>
      <c r="K22" s="254" t="str">
        <f>IF(ISBLANK(INDEX('Policy Characteristics'!E:E,MATCH($C22,'Policy Characteristics'!$C:$C,0))),"",INDEX('Policy Characteristics'!E:E,MATCH($C22,'Policy Characteristics'!$C:$C,0)))</f>
        <v>trans reduce regulated pollutants</v>
      </c>
      <c r="L22" s="261">
        <f>IF(ISBLANK(INDEX('Policy Characteristics'!F:F,MATCH($C22,'Policy Characteristics'!$C:$C,0))),"",INDEX('Policy Characteristics'!F:F,MATCH($C22,'Policy Characteristics'!$C:$C,0)))</f>
        <v>0</v>
      </c>
      <c r="M22" s="261">
        <f>IF(ISBLANK(INDEX('Policy Characteristics'!G:G,MATCH($C22,'Policy Characteristics'!$C:$C,0))),"",INDEX('Policy Characteristics'!G:G,MATCH($C22,'Policy Characteristics'!$C:$C,0)))</f>
        <v>1</v>
      </c>
      <c r="N22" s="261">
        <f>IF(ISBLANK(INDEX('Policy Characteristics'!H:H,MATCH($C22,'Policy Characteristics'!$C:$C,0))),"",INDEX('Policy Characteristics'!H:H,MATCH($C22,'Policy Characteristics'!$C:$C,0)))</f>
        <v>0.02</v>
      </c>
      <c r="O22" s="254" t="str">
        <f>IF(ISBLANK(INDEX('Policy Characteristics'!I:I,MATCH($C22,'Policy Characteristics'!$C:$C,0))),"",INDEX('Policy Characteristics'!I:I,MATCH($C22,'Policy Characteristics'!$C:$C,0)))</f>
        <v>% reduction in emissions</v>
      </c>
      <c r="P22" s="254" t="str">
        <f>IF(ISBLANK(INDEX('Policy Characteristics'!J:J,MATCH($C22,'Policy Characteristics'!$C:$C,0))),"",INDEX('Policy Characteristics'!J:J,MATCH($C22,'Policy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2" s="254" t="str">
        <f>IF(ISBLANK(INDEX('Policy Characteristics'!K:K,MATCH($C22,'Policy Characteristics'!$C:$C,0))),"",INDEX('Policy Characteristics'!K:K,MATCH($C22,'Policy Characteristics'!$C:$C,0)))</f>
        <v>transportation-sector-main.html#conv-pol-stds</v>
      </c>
      <c r="R22" s="254" t="str">
        <f>IF(ISBLANK(INDEX('Policy Characteristics'!L:L,MATCH($C22,'Policy Characteristics'!$C:$C,0))),"",INDEX('Policy Characteristics'!L:L,MATCH($C22,'Policy Characteristics'!$C:$C,0)))</f>
        <v>conventional-pollutant-standards.html</v>
      </c>
    </row>
    <row r="23" spans="1:18" s="2" customFormat="1" x14ac:dyDescent="0.35">
      <c r="A23" s="254" t="str">
        <f>IF(ISBLANK(INDEX('Policy Characteristics'!A:A,MATCH($C23,'Policy Characteristics'!$C:$C,0))),"",INDEX('Policy Characteristics'!A:A,MATCH($C23,'Policy Characteristics'!$C:$C,0)))</f>
        <v>Transportation</v>
      </c>
      <c r="B23" s="262" t="str">
        <f>IF(ISBLANK(INDEX('Policy Characteristics'!B:B,MATCH($C23,'Policy Characteristics'!$C:$C,0))),"",INDEX('Policy Characteristics'!B:B,MATCH($C23,'Policy Characteristics'!$C:$C,0)))</f>
        <v>Conventional Pollutant Standards</v>
      </c>
      <c r="C23" s="254" t="str">
        <f t="shared" ref="C23:C32" si="1">C$2</f>
        <v>Percentage Reduction of Separately Regulated Pollutants</v>
      </c>
      <c r="D23" s="2" t="s">
        <v>39</v>
      </c>
      <c r="E23" s="2" t="s">
        <v>483</v>
      </c>
      <c r="F23" s="2" t="s">
        <v>3270</v>
      </c>
      <c r="G23" s="2" t="s">
        <v>483</v>
      </c>
      <c r="H23" s="47">
        <v>321</v>
      </c>
      <c r="I23" s="325" t="s">
        <v>44</v>
      </c>
      <c r="J23" s="255" t="str">
        <f>IF(ISBLANK(INDEX('Policy Characteristics'!D:D,MATCH($C23,'Policy Characteristics'!$C:$C,0))),"",INDEX('Policy Characteristics'!D:D,MATCH($C23,'Policy Characteristics'!$C:$C,0)))</f>
        <v>Conventional Pollutant Standard</v>
      </c>
      <c r="K23" s="254" t="str">
        <f>IF(ISBLANK(INDEX('Policy Characteristics'!E:E,MATCH($C23,'Policy Characteristics'!$C:$C,0))),"",INDEX('Policy Characteristics'!E:E,MATCH($C23,'Policy Characteristics'!$C:$C,0)))</f>
        <v>trans reduce regulated pollutants</v>
      </c>
      <c r="L23" s="261">
        <f>IF(ISBLANK(INDEX('Policy Characteristics'!F:F,MATCH($C23,'Policy Characteristics'!$C:$C,0))),"",INDEX('Policy Characteristics'!F:F,MATCH($C23,'Policy Characteristics'!$C:$C,0)))</f>
        <v>0</v>
      </c>
      <c r="M23" s="261">
        <f>IF(ISBLANK(INDEX('Policy Characteristics'!G:G,MATCH($C23,'Policy Characteristics'!$C:$C,0))),"",INDEX('Policy Characteristics'!G:G,MATCH($C23,'Policy Characteristics'!$C:$C,0)))</f>
        <v>1</v>
      </c>
      <c r="N23" s="261">
        <f>IF(ISBLANK(INDEX('Policy Characteristics'!H:H,MATCH($C23,'Policy Characteristics'!$C:$C,0))),"",INDEX('Policy Characteristics'!H:H,MATCH($C23,'Policy Characteristics'!$C:$C,0)))</f>
        <v>0.02</v>
      </c>
      <c r="O23" s="254" t="str">
        <f>IF(ISBLANK(INDEX('Policy Characteristics'!I:I,MATCH($C23,'Policy Characteristics'!$C:$C,0))),"",INDEX('Policy Characteristics'!I:I,MATCH($C23,'Policy Characteristics'!$C:$C,0)))</f>
        <v>% reduction in emissions</v>
      </c>
      <c r="P23" s="254" t="str">
        <f>IF(ISBLANK(INDEX('Policy Characteristics'!J:J,MATCH($C23,'Policy Characteristics'!$C:$C,0))),"",INDEX('Policy Characteristics'!J:J,MATCH($C23,'Policy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3" s="254" t="str">
        <f>IF(ISBLANK(INDEX('Policy Characteristics'!K:K,MATCH($C23,'Policy Characteristics'!$C:$C,0))),"",INDEX('Policy Characteristics'!K:K,MATCH($C23,'Policy Characteristics'!$C:$C,0)))</f>
        <v>transportation-sector-main.html#conv-pol-stds</v>
      </c>
      <c r="R23" s="254" t="str">
        <f>IF(ISBLANK(INDEX('Policy Characteristics'!L:L,MATCH($C23,'Policy Characteristics'!$C:$C,0))),"",INDEX('Policy Characteristics'!L:L,MATCH($C23,'Policy Characteristics'!$C:$C,0)))</f>
        <v>conventional-pollutant-standards.html</v>
      </c>
    </row>
    <row r="24" spans="1:18" s="2" customFormat="1" x14ac:dyDescent="0.35">
      <c r="A24" s="254" t="str">
        <f>IF(ISBLANK(INDEX('Policy Characteristics'!A:A,MATCH($C24,'Policy Characteristics'!$C:$C,0))),"",INDEX('Policy Characteristics'!A:A,MATCH($C24,'Policy Characteristics'!$C:$C,0)))</f>
        <v>Transportation</v>
      </c>
      <c r="B24" s="262" t="str">
        <f>IF(ISBLANK(INDEX('Policy Characteristics'!B:B,MATCH($C24,'Policy Characteristics'!$C:$C,0))),"",INDEX('Policy Characteristics'!B:B,MATCH($C24,'Policy Characteristics'!$C:$C,0)))</f>
        <v>Conventional Pollutant Standards</v>
      </c>
      <c r="C24" s="254" t="str">
        <f t="shared" si="1"/>
        <v>Percentage Reduction of Separately Regulated Pollutants</v>
      </c>
      <c r="D24" s="2" t="s">
        <v>39</v>
      </c>
      <c r="E24" s="2" t="s">
        <v>2223</v>
      </c>
      <c r="F24" s="2" t="s">
        <v>3270</v>
      </c>
      <c r="G24" s="2" t="s">
        <v>2223</v>
      </c>
      <c r="H24" s="47">
        <v>322</v>
      </c>
      <c r="I24" s="324" t="s">
        <v>43</v>
      </c>
      <c r="J24" s="255" t="str">
        <f>IF(ISBLANK(INDEX('Policy Characteristics'!D:D,MATCH($C24,'Policy Characteristics'!$C:$C,0))),"",INDEX('Policy Characteristics'!D:D,MATCH($C24,'Policy Characteristics'!$C:$C,0)))</f>
        <v>Conventional Pollutant Standard</v>
      </c>
      <c r="K24" s="254" t="str">
        <f>IF(ISBLANK(INDEX('Policy Characteristics'!E:E,MATCH($C24,'Policy Characteristics'!$C:$C,0))),"",INDEX('Policy Characteristics'!E:E,MATCH($C24,'Policy Characteristics'!$C:$C,0)))</f>
        <v>trans reduce regulated pollutants</v>
      </c>
      <c r="L24" s="261">
        <f>IF(ISBLANK(INDEX('Policy Characteristics'!F:F,MATCH($C24,'Policy Characteristics'!$C:$C,0))),"",INDEX('Policy Characteristics'!F:F,MATCH($C24,'Policy Characteristics'!$C:$C,0)))</f>
        <v>0</v>
      </c>
      <c r="M24" s="261">
        <f>IF(ISBLANK(INDEX('Policy Characteristics'!G:G,MATCH($C24,'Policy Characteristics'!$C:$C,0))),"",INDEX('Policy Characteristics'!G:G,MATCH($C24,'Policy Characteristics'!$C:$C,0)))</f>
        <v>1</v>
      </c>
      <c r="N24" s="261">
        <f>IF(ISBLANK(INDEX('Policy Characteristics'!H:H,MATCH($C24,'Policy Characteristics'!$C:$C,0))),"",INDEX('Policy Characteristics'!H:H,MATCH($C24,'Policy Characteristics'!$C:$C,0)))</f>
        <v>0.02</v>
      </c>
      <c r="O24" s="254" t="str">
        <f>IF(ISBLANK(INDEX('Policy Characteristics'!I:I,MATCH($C24,'Policy Characteristics'!$C:$C,0))),"",INDEX('Policy Characteristics'!I:I,MATCH($C24,'Policy Characteristics'!$C:$C,0)))</f>
        <v>% reduction in emissions</v>
      </c>
      <c r="P24" s="254" t="str">
        <f>IF(ISBLANK(INDEX('Policy Characteristics'!J:J,MATCH($C24,'Policy Characteristics'!$C:$C,0))),"",INDEX('Policy Characteristics'!J:J,MATCH($C24,'Policy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4" s="254" t="str">
        <f>IF(ISBLANK(INDEX('Policy Characteristics'!K:K,MATCH($C24,'Policy Characteristics'!$C:$C,0))),"",INDEX('Policy Characteristics'!K:K,MATCH($C24,'Policy Characteristics'!$C:$C,0)))</f>
        <v>transportation-sector-main.html#conv-pol-stds</v>
      </c>
      <c r="R24" s="254" t="str">
        <f>IF(ISBLANK(INDEX('Policy Characteristics'!L:L,MATCH($C24,'Policy Characteristics'!$C:$C,0))),"",INDEX('Policy Characteristics'!L:L,MATCH($C24,'Policy Characteristics'!$C:$C,0)))</f>
        <v>conventional-pollutant-standards.html</v>
      </c>
    </row>
    <row r="25" spans="1:18" s="2" customFormat="1" x14ac:dyDescent="0.35">
      <c r="A25" s="254" t="str">
        <f>IF(ISBLANK(INDEX('Policy Characteristics'!A:A,MATCH($C25,'Policy Characteristics'!$C:$C,0))),"",INDEX('Policy Characteristics'!A:A,MATCH($C25,'Policy Characteristics'!$C:$C,0)))</f>
        <v>Transportation</v>
      </c>
      <c r="B25" s="262" t="str">
        <f>IF(ISBLANK(INDEX('Policy Characteristics'!B:B,MATCH($C25,'Policy Characteristics'!$C:$C,0))),"",INDEX('Policy Characteristics'!B:B,MATCH($C25,'Policy Characteristics'!$C:$C,0)))</f>
        <v>Conventional Pollutant Standards</v>
      </c>
      <c r="C25" s="254" t="str">
        <f t="shared" si="1"/>
        <v>Percentage Reduction of Separately Regulated Pollutants</v>
      </c>
      <c r="D25" s="2" t="s">
        <v>39</v>
      </c>
      <c r="E25" s="2" t="s">
        <v>2225</v>
      </c>
      <c r="F25" s="2" t="s">
        <v>3270</v>
      </c>
      <c r="G25" s="2" t="s">
        <v>2225</v>
      </c>
      <c r="H25" s="47">
        <v>323</v>
      </c>
      <c r="I25" s="325" t="s">
        <v>44</v>
      </c>
      <c r="J25" s="255" t="str">
        <f>IF(ISBLANK(INDEX('Policy Characteristics'!D:D,MATCH($C25,'Policy Characteristics'!$C:$C,0))),"",INDEX('Policy Characteristics'!D:D,MATCH($C25,'Policy Characteristics'!$C:$C,0)))</f>
        <v>Conventional Pollutant Standard</v>
      </c>
      <c r="K25" s="254" t="str">
        <f>IF(ISBLANK(INDEX('Policy Characteristics'!E:E,MATCH($C25,'Policy Characteristics'!$C:$C,0))),"",INDEX('Policy Characteristics'!E:E,MATCH($C25,'Policy Characteristics'!$C:$C,0)))</f>
        <v>trans reduce regulated pollutants</v>
      </c>
      <c r="L25" s="261">
        <f>IF(ISBLANK(INDEX('Policy Characteristics'!F:F,MATCH($C25,'Policy Characteristics'!$C:$C,0))),"",INDEX('Policy Characteristics'!F:F,MATCH($C25,'Policy Characteristics'!$C:$C,0)))</f>
        <v>0</v>
      </c>
      <c r="M25" s="261">
        <f>IF(ISBLANK(INDEX('Policy Characteristics'!G:G,MATCH($C25,'Policy Characteristics'!$C:$C,0))),"",INDEX('Policy Characteristics'!G:G,MATCH($C25,'Policy Characteristics'!$C:$C,0)))</f>
        <v>1</v>
      </c>
      <c r="N25" s="261">
        <f>IF(ISBLANK(INDEX('Policy Characteristics'!H:H,MATCH($C25,'Policy Characteristics'!$C:$C,0))),"",INDEX('Policy Characteristics'!H:H,MATCH($C25,'Policy Characteristics'!$C:$C,0)))</f>
        <v>0.02</v>
      </c>
      <c r="O25" s="254" t="str">
        <f>IF(ISBLANK(INDEX('Policy Characteristics'!I:I,MATCH($C25,'Policy Characteristics'!$C:$C,0))),"",INDEX('Policy Characteristics'!I:I,MATCH($C25,'Policy Characteristics'!$C:$C,0)))</f>
        <v>% reduction in emissions</v>
      </c>
      <c r="P25" s="254" t="str">
        <f>IF(ISBLANK(INDEX('Policy Characteristics'!J:J,MATCH($C25,'Policy Characteristics'!$C:$C,0))),"",INDEX('Policy Characteristics'!J:J,MATCH($C25,'Policy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5" s="254" t="str">
        <f>IF(ISBLANK(INDEX('Policy Characteristics'!K:K,MATCH($C25,'Policy Characteristics'!$C:$C,0))),"",INDEX('Policy Characteristics'!K:K,MATCH($C25,'Policy Characteristics'!$C:$C,0)))</f>
        <v>transportation-sector-main.html#conv-pol-stds</v>
      </c>
      <c r="R25" s="254" t="str">
        <f>IF(ISBLANK(INDEX('Policy Characteristics'!L:L,MATCH($C25,'Policy Characteristics'!$C:$C,0))),"",INDEX('Policy Characteristics'!L:L,MATCH($C25,'Policy Characteristics'!$C:$C,0)))</f>
        <v>conventional-pollutant-standards.html</v>
      </c>
    </row>
    <row r="26" spans="1:18" s="2" customFormat="1" x14ac:dyDescent="0.35">
      <c r="A26" s="254" t="str">
        <f>IF(ISBLANK(INDEX('Policy Characteristics'!A:A,MATCH($C26,'Policy Characteristics'!$C:$C,0))),"",INDEX('Policy Characteristics'!A:A,MATCH($C26,'Policy Characteristics'!$C:$C,0)))</f>
        <v>Transportation</v>
      </c>
      <c r="B26" s="262" t="str">
        <f>IF(ISBLANK(INDEX('Policy Characteristics'!B:B,MATCH($C26,'Policy Characteristics'!$C:$C,0))),"",INDEX('Policy Characteristics'!B:B,MATCH($C26,'Policy Characteristics'!$C:$C,0)))</f>
        <v>Conventional Pollutant Standards</v>
      </c>
      <c r="C26" s="254" t="str">
        <f t="shared" si="1"/>
        <v>Percentage Reduction of Separately Regulated Pollutants</v>
      </c>
      <c r="D26" s="2" t="s">
        <v>39</v>
      </c>
      <c r="E26" s="2" t="s">
        <v>2227</v>
      </c>
      <c r="F26" s="2" t="s">
        <v>3270</v>
      </c>
      <c r="G26" s="2" t="s">
        <v>2317</v>
      </c>
      <c r="H26" s="47">
        <v>324</v>
      </c>
      <c r="I26" s="325" t="s">
        <v>44</v>
      </c>
      <c r="J26" s="255" t="str">
        <f>IF(ISBLANK(INDEX('Policy Characteristics'!D:D,MATCH($C26,'Policy Characteristics'!$C:$C,0))),"",INDEX('Policy Characteristics'!D:D,MATCH($C26,'Policy Characteristics'!$C:$C,0)))</f>
        <v>Conventional Pollutant Standard</v>
      </c>
      <c r="K26" s="254" t="str">
        <f>IF(ISBLANK(INDEX('Policy Characteristics'!E:E,MATCH($C26,'Policy Characteristics'!$C:$C,0))),"",INDEX('Policy Characteristics'!E:E,MATCH($C26,'Policy Characteristics'!$C:$C,0)))</f>
        <v>trans reduce regulated pollutants</v>
      </c>
      <c r="L26" s="261">
        <f>IF(ISBLANK(INDEX('Policy Characteristics'!F:F,MATCH($C26,'Policy Characteristics'!$C:$C,0))),"",INDEX('Policy Characteristics'!F:F,MATCH($C26,'Policy Characteristics'!$C:$C,0)))</f>
        <v>0</v>
      </c>
      <c r="M26" s="261">
        <f>IF(ISBLANK(INDEX('Policy Characteristics'!G:G,MATCH($C26,'Policy Characteristics'!$C:$C,0))),"",INDEX('Policy Characteristics'!G:G,MATCH($C26,'Policy Characteristics'!$C:$C,0)))</f>
        <v>1</v>
      </c>
      <c r="N26" s="261">
        <f>IF(ISBLANK(INDEX('Policy Characteristics'!H:H,MATCH($C26,'Policy Characteristics'!$C:$C,0))),"",INDEX('Policy Characteristics'!H:H,MATCH($C26,'Policy Characteristics'!$C:$C,0)))</f>
        <v>0.02</v>
      </c>
      <c r="O26" s="254" t="str">
        <f>IF(ISBLANK(INDEX('Policy Characteristics'!I:I,MATCH($C26,'Policy Characteristics'!$C:$C,0))),"",INDEX('Policy Characteristics'!I:I,MATCH($C26,'Policy Characteristics'!$C:$C,0)))</f>
        <v>% reduction in emissions</v>
      </c>
      <c r="P26" s="254" t="str">
        <f>IF(ISBLANK(INDEX('Policy Characteristics'!J:J,MATCH($C26,'Policy Characteristics'!$C:$C,0))),"",INDEX('Policy Characteristics'!J:J,MATCH($C26,'Policy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6" s="254" t="str">
        <f>IF(ISBLANK(INDEX('Policy Characteristics'!K:K,MATCH($C26,'Policy Characteristics'!$C:$C,0))),"",INDEX('Policy Characteristics'!K:K,MATCH($C26,'Policy Characteristics'!$C:$C,0)))</f>
        <v>transportation-sector-main.html#conv-pol-stds</v>
      </c>
      <c r="R26" s="254" t="str">
        <f>IF(ISBLANK(INDEX('Policy Characteristics'!L:L,MATCH($C26,'Policy Characteristics'!$C:$C,0))),"",INDEX('Policy Characteristics'!L:L,MATCH($C26,'Policy Characteristics'!$C:$C,0)))</f>
        <v>conventional-pollutant-standards.html</v>
      </c>
    </row>
    <row r="27" spans="1:18" s="2" customFormat="1" x14ac:dyDescent="0.35">
      <c r="A27" s="254" t="str">
        <f>IF(ISBLANK(INDEX('Policy Characteristics'!A:A,MATCH($C27,'Policy Characteristics'!$C:$C,0))),"",INDEX('Policy Characteristics'!A:A,MATCH($C27,'Policy Characteristics'!$C:$C,0)))</f>
        <v>Transportation</v>
      </c>
      <c r="B27" s="262" t="str">
        <f>IF(ISBLANK(INDEX('Policy Characteristics'!B:B,MATCH($C27,'Policy Characteristics'!$C:$C,0))),"",INDEX('Policy Characteristics'!B:B,MATCH($C27,'Policy Characteristics'!$C:$C,0)))</f>
        <v>Conventional Pollutant Standards</v>
      </c>
      <c r="C27" s="254" t="str">
        <f t="shared" si="1"/>
        <v>Percentage Reduction of Separately Regulated Pollutants</v>
      </c>
      <c r="D27" s="2" t="s">
        <v>39</v>
      </c>
      <c r="E27" s="2" t="s">
        <v>2228</v>
      </c>
      <c r="F27" s="2" t="s">
        <v>3270</v>
      </c>
      <c r="G27" s="2" t="s">
        <v>2228</v>
      </c>
      <c r="H27" s="47">
        <v>325</v>
      </c>
      <c r="I27" s="325" t="s">
        <v>44</v>
      </c>
      <c r="J27" s="255" t="str">
        <f>IF(ISBLANK(INDEX('Policy Characteristics'!D:D,MATCH($C27,'Policy Characteristics'!$C:$C,0))),"",INDEX('Policy Characteristics'!D:D,MATCH($C27,'Policy Characteristics'!$C:$C,0)))</f>
        <v>Conventional Pollutant Standard</v>
      </c>
      <c r="K27" s="254" t="str">
        <f>IF(ISBLANK(INDEX('Policy Characteristics'!E:E,MATCH($C27,'Policy Characteristics'!$C:$C,0))),"",INDEX('Policy Characteristics'!E:E,MATCH($C27,'Policy Characteristics'!$C:$C,0)))</f>
        <v>trans reduce regulated pollutants</v>
      </c>
      <c r="L27" s="261">
        <f>IF(ISBLANK(INDEX('Policy Characteristics'!F:F,MATCH($C27,'Policy Characteristics'!$C:$C,0))),"",INDEX('Policy Characteristics'!F:F,MATCH($C27,'Policy Characteristics'!$C:$C,0)))</f>
        <v>0</v>
      </c>
      <c r="M27" s="261">
        <f>IF(ISBLANK(INDEX('Policy Characteristics'!G:G,MATCH($C27,'Policy Characteristics'!$C:$C,0))),"",INDEX('Policy Characteristics'!G:G,MATCH($C27,'Policy Characteristics'!$C:$C,0)))</f>
        <v>1</v>
      </c>
      <c r="N27" s="261">
        <f>IF(ISBLANK(INDEX('Policy Characteristics'!H:H,MATCH($C27,'Policy Characteristics'!$C:$C,0))),"",INDEX('Policy Characteristics'!H:H,MATCH($C27,'Policy Characteristics'!$C:$C,0)))</f>
        <v>0.02</v>
      </c>
      <c r="O27" s="254" t="str">
        <f>IF(ISBLANK(INDEX('Policy Characteristics'!I:I,MATCH($C27,'Policy Characteristics'!$C:$C,0))),"",INDEX('Policy Characteristics'!I:I,MATCH($C27,'Policy Characteristics'!$C:$C,0)))</f>
        <v>% reduction in emissions</v>
      </c>
      <c r="P27" s="254" t="str">
        <f>IF(ISBLANK(INDEX('Policy Characteristics'!J:J,MATCH($C27,'Policy Characteristics'!$C:$C,0))),"",INDEX('Policy Characteristics'!J:J,MATCH($C27,'Policy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7" s="254" t="str">
        <f>IF(ISBLANK(INDEX('Policy Characteristics'!K:K,MATCH($C27,'Policy Characteristics'!$C:$C,0))),"",INDEX('Policy Characteristics'!K:K,MATCH($C27,'Policy Characteristics'!$C:$C,0)))</f>
        <v>transportation-sector-main.html#conv-pol-stds</v>
      </c>
      <c r="R27" s="254" t="str">
        <f>IF(ISBLANK(INDEX('Policy Characteristics'!L:L,MATCH($C27,'Policy Characteristics'!$C:$C,0))),"",INDEX('Policy Characteristics'!L:L,MATCH($C27,'Policy Characteristics'!$C:$C,0)))</f>
        <v>conventional-pollutant-standards.html</v>
      </c>
    </row>
    <row r="28" spans="1:18" s="2" customFormat="1" x14ac:dyDescent="0.35">
      <c r="A28" s="254" t="str">
        <f>IF(ISBLANK(INDEX('Policy Characteristics'!A:A,MATCH($C28,'Policy Characteristics'!$C:$C,0))),"",INDEX('Policy Characteristics'!A:A,MATCH($C28,'Policy Characteristics'!$C:$C,0)))</f>
        <v>Transportation</v>
      </c>
      <c r="B28" s="262" t="str">
        <f>IF(ISBLANK(INDEX('Policy Characteristics'!B:B,MATCH($C28,'Policy Characteristics'!$C:$C,0))),"",INDEX('Policy Characteristics'!B:B,MATCH($C28,'Policy Characteristics'!$C:$C,0)))</f>
        <v>Conventional Pollutant Standards</v>
      </c>
      <c r="C28" s="254" t="str">
        <f t="shared" si="1"/>
        <v>Percentage Reduction of Separately Regulated Pollutants</v>
      </c>
      <c r="D28" s="2" t="s">
        <v>39</v>
      </c>
      <c r="E28" s="2" t="s">
        <v>2230</v>
      </c>
      <c r="F28" s="2" t="s">
        <v>3270</v>
      </c>
      <c r="G28" s="2" t="s">
        <v>2230</v>
      </c>
      <c r="H28" s="47">
        <v>326</v>
      </c>
      <c r="I28" s="325" t="s">
        <v>44</v>
      </c>
      <c r="J28" s="255" t="str">
        <f>IF(ISBLANK(INDEX('Policy Characteristics'!D:D,MATCH($C28,'Policy Characteristics'!$C:$C,0))),"",INDEX('Policy Characteristics'!D:D,MATCH($C28,'Policy Characteristics'!$C:$C,0)))</f>
        <v>Conventional Pollutant Standard</v>
      </c>
      <c r="K28" s="254" t="str">
        <f>IF(ISBLANK(INDEX('Policy Characteristics'!E:E,MATCH($C28,'Policy Characteristics'!$C:$C,0))),"",INDEX('Policy Characteristics'!E:E,MATCH($C28,'Policy Characteristics'!$C:$C,0)))</f>
        <v>trans reduce regulated pollutants</v>
      </c>
      <c r="L28" s="261">
        <f>IF(ISBLANK(INDEX('Policy Characteristics'!F:F,MATCH($C28,'Policy Characteristics'!$C:$C,0))),"",INDEX('Policy Characteristics'!F:F,MATCH($C28,'Policy Characteristics'!$C:$C,0)))</f>
        <v>0</v>
      </c>
      <c r="M28" s="261">
        <f>IF(ISBLANK(INDEX('Policy Characteristics'!G:G,MATCH($C28,'Policy Characteristics'!$C:$C,0))),"",INDEX('Policy Characteristics'!G:G,MATCH($C28,'Policy Characteristics'!$C:$C,0)))</f>
        <v>1</v>
      </c>
      <c r="N28" s="261">
        <f>IF(ISBLANK(INDEX('Policy Characteristics'!H:H,MATCH($C28,'Policy Characteristics'!$C:$C,0))),"",INDEX('Policy Characteristics'!H:H,MATCH($C28,'Policy Characteristics'!$C:$C,0)))</f>
        <v>0.02</v>
      </c>
      <c r="O28" s="254" t="str">
        <f>IF(ISBLANK(INDEX('Policy Characteristics'!I:I,MATCH($C28,'Policy Characteristics'!$C:$C,0))),"",INDEX('Policy Characteristics'!I:I,MATCH($C28,'Policy Characteristics'!$C:$C,0)))</f>
        <v>% reduction in emissions</v>
      </c>
      <c r="P28" s="254" t="str">
        <f>IF(ISBLANK(INDEX('Policy Characteristics'!J:J,MATCH($C28,'Policy Characteristics'!$C:$C,0))),"",INDEX('Policy Characteristics'!J:J,MATCH($C28,'Policy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8" s="254" t="str">
        <f>IF(ISBLANK(INDEX('Policy Characteristics'!K:K,MATCH($C28,'Policy Characteristics'!$C:$C,0))),"",INDEX('Policy Characteristics'!K:K,MATCH($C28,'Policy Characteristics'!$C:$C,0)))</f>
        <v>transportation-sector-main.html#conv-pol-stds</v>
      </c>
      <c r="R28" s="254" t="str">
        <f>IF(ISBLANK(INDEX('Policy Characteristics'!L:L,MATCH($C28,'Policy Characteristics'!$C:$C,0))),"",INDEX('Policy Characteristics'!L:L,MATCH($C28,'Policy Characteristics'!$C:$C,0)))</f>
        <v>conventional-pollutant-standards.html</v>
      </c>
    </row>
    <row r="29" spans="1:18" s="2" customFormat="1" x14ac:dyDescent="0.35">
      <c r="A29" s="254" t="str">
        <f>IF(ISBLANK(INDEX('Policy Characteristics'!A:A,MATCH($C29,'Policy Characteristics'!$C:$C,0))),"",INDEX('Policy Characteristics'!A:A,MATCH($C29,'Policy Characteristics'!$C:$C,0)))</f>
        <v>Transportation</v>
      </c>
      <c r="B29" s="262" t="str">
        <f>IF(ISBLANK(INDEX('Policy Characteristics'!B:B,MATCH($C29,'Policy Characteristics'!$C:$C,0))),"",INDEX('Policy Characteristics'!B:B,MATCH($C29,'Policy Characteristics'!$C:$C,0)))</f>
        <v>Conventional Pollutant Standards</v>
      </c>
      <c r="C29" s="254" t="str">
        <f t="shared" si="1"/>
        <v>Percentage Reduction of Separately Regulated Pollutants</v>
      </c>
      <c r="D29" s="2" t="s">
        <v>39</v>
      </c>
      <c r="E29" s="2" t="s">
        <v>2232</v>
      </c>
      <c r="F29" s="2" t="s">
        <v>3270</v>
      </c>
      <c r="G29" s="2" t="s">
        <v>2232</v>
      </c>
      <c r="H29" s="47">
        <v>327</v>
      </c>
      <c r="I29" s="325" t="s">
        <v>44</v>
      </c>
      <c r="J29" s="255" t="str">
        <f>IF(ISBLANK(INDEX('Policy Characteristics'!D:D,MATCH($C29,'Policy Characteristics'!$C:$C,0))),"",INDEX('Policy Characteristics'!D:D,MATCH($C29,'Policy Characteristics'!$C:$C,0)))</f>
        <v>Conventional Pollutant Standard</v>
      </c>
      <c r="K29" s="254" t="str">
        <f>IF(ISBLANK(INDEX('Policy Characteristics'!E:E,MATCH($C29,'Policy Characteristics'!$C:$C,0))),"",INDEX('Policy Characteristics'!E:E,MATCH($C29,'Policy Characteristics'!$C:$C,0)))</f>
        <v>trans reduce regulated pollutants</v>
      </c>
      <c r="L29" s="261">
        <f>IF(ISBLANK(INDEX('Policy Characteristics'!F:F,MATCH($C29,'Policy Characteristics'!$C:$C,0))),"",INDEX('Policy Characteristics'!F:F,MATCH($C29,'Policy Characteristics'!$C:$C,0)))</f>
        <v>0</v>
      </c>
      <c r="M29" s="261">
        <f>IF(ISBLANK(INDEX('Policy Characteristics'!G:G,MATCH($C29,'Policy Characteristics'!$C:$C,0))),"",INDEX('Policy Characteristics'!G:G,MATCH($C29,'Policy Characteristics'!$C:$C,0)))</f>
        <v>1</v>
      </c>
      <c r="N29" s="261">
        <f>IF(ISBLANK(INDEX('Policy Characteristics'!H:H,MATCH($C29,'Policy Characteristics'!$C:$C,0))),"",INDEX('Policy Characteristics'!H:H,MATCH($C29,'Policy Characteristics'!$C:$C,0)))</f>
        <v>0.02</v>
      </c>
      <c r="O29" s="254" t="str">
        <f>IF(ISBLANK(INDEX('Policy Characteristics'!I:I,MATCH($C29,'Policy Characteristics'!$C:$C,0))),"",INDEX('Policy Characteristics'!I:I,MATCH($C29,'Policy Characteristics'!$C:$C,0)))</f>
        <v>% reduction in emissions</v>
      </c>
      <c r="P29" s="254" t="str">
        <f>IF(ISBLANK(INDEX('Policy Characteristics'!J:J,MATCH($C29,'Policy Characteristics'!$C:$C,0))),"",INDEX('Policy Characteristics'!J:J,MATCH($C29,'Policy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9" s="254" t="str">
        <f>IF(ISBLANK(INDEX('Policy Characteristics'!K:K,MATCH($C29,'Policy Characteristics'!$C:$C,0))),"",INDEX('Policy Characteristics'!K:K,MATCH($C29,'Policy Characteristics'!$C:$C,0)))</f>
        <v>transportation-sector-main.html#conv-pol-stds</v>
      </c>
      <c r="R29" s="254" t="str">
        <f>IF(ISBLANK(INDEX('Policy Characteristics'!L:L,MATCH($C29,'Policy Characteristics'!$C:$C,0))),"",INDEX('Policy Characteristics'!L:L,MATCH($C29,'Policy Characteristics'!$C:$C,0)))</f>
        <v>conventional-pollutant-standards.html</v>
      </c>
    </row>
    <row r="30" spans="1:18" s="2" customFormat="1" x14ac:dyDescent="0.35">
      <c r="A30" s="254" t="str">
        <f>IF(ISBLANK(INDEX('Policy Characteristics'!A:A,MATCH($C30,'Policy Characteristics'!$C:$C,0))),"",INDEX('Policy Characteristics'!A:A,MATCH($C30,'Policy Characteristics'!$C:$C,0)))</f>
        <v>Transportation</v>
      </c>
      <c r="B30" s="262" t="str">
        <f>IF(ISBLANK(INDEX('Policy Characteristics'!B:B,MATCH($C30,'Policy Characteristics'!$C:$C,0))),"",INDEX('Policy Characteristics'!B:B,MATCH($C30,'Policy Characteristics'!$C:$C,0)))</f>
        <v>Conventional Pollutant Standards</v>
      </c>
      <c r="C30" s="254" t="str">
        <f t="shared" si="1"/>
        <v>Percentage Reduction of Separately Regulated Pollutants</v>
      </c>
      <c r="D30" s="2" t="s">
        <v>39</v>
      </c>
      <c r="E30" s="2" t="s">
        <v>2234</v>
      </c>
      <c r="F30" s="2" t="s">
        <v>3270</v>
      </c>
      <c r="G30" s="2" t="s">
        <v>2234</v>
      </c>
      <c r="H30" s="47">
        <v>328</v>
      </c>
      <c r="I30" s="325" t="s">
        <v>44</v>
      </c>
      <c r="J30" s="255" t="str">
        <f>IF(ISBLANK(INDEX('Policy Characteristics'!D:D,MATCH($C30,'Policy Characteristics'!$C:$C,0))),"",INDEX('Policy Characteristics'!D:D,MATCH($C30,'Policy Characteristics'!$C:$C,0)))</f>
        <v>Conventional Pollutant Standard</v>
      </c>
      <c r="K30" s="254" t="str">
        <f>IF(ISBLANK(INDEX('Policy Characteristics'!E:E,MATCH($C30,'Policy Characteristics'!$C:$C,0))),"",INDEX('Policy Characteristics'!E:E,MATCH($C30,'Policy Characteristics'!$C:$C,0)))</f>
        <v>trans reduce regulated pollutants</v>
      </c>
      <c r="L30" s="261">
        <f>IF(ISBLANK(INDEX('Policy Characteristics'!F:F,MATCH($C30,'Policy Characteristics'!$C:$C,0))),"",INDEX('Policy Characteristics'!F:F,MATCH($C30,'Policy Characteristics'!$C:$C,0)))</f>
        <v>0</v>
      </c>
      <c r="M30" s="261">
        <f>IF(ISBLANK(INDEX('Policy Characteristics'!G:G,MATCH($C30,'Policy Characteristics'!$C:$C,0))),"",INDEX('Policy Characteristics'!G:G,MATCH($C30,'Policy Characteristics'!$C:$C,0)))</f>
        <v>1</v>
      </c>
      <c r="N30" s="261">
        <f>IF(ISBLANK(INDEX('Policy Characteristics'!H:H,MATCH($C30,'Policy Characteristics'!$C:$C,0))),"",INDEX('Policy Characteristics'!H:H,MATCH($C30,'Policy Characteristics'!$C:$C,0)))</f>
        <v>0.02</v>
      </c>
      <c r="O30" s="254" t="str">
        <f>IF(ISBLANK(INDEX('Policy Characteristics'!I:I,MATCH($C30,'Policy Characteristics'!$C:$C,0))),"",INDEX('Policy Characteristics'!I:I,MATCH($C30,'Policy Characteristics'!$C:$C,0)))</f>
        <v>% reduction in emissions</v>
      </c>
      <c r="P30" s="254" t="str">
        <f>IF(ISBLANK(INDEX('Policy Characteristics'!J:J,MATCH($C30,'Policy Characteristics'!$C:$C,0))),"",INDEX('Policy Characteristics'!J:J,MATCH($C30,'Policy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0" s="254" t="str">
        <f>IF(ISBLANK(INDEX('Policy Characteristics'!K:K,MATCH($C30,'Policy Characteristics'!$C:$C,0))),"",INDEX('Policy Characteristics'!K:K,MATCH($C30,'Policy Characteristics'!$C:$C,0)))</f>
        <v>transportation-sector-main.html#conv-pol-stds</v>
      </c>
      <c r="R30" s="254" t="str">
        <f>IF(ISBLANK(INDEX('Policy Characteristics'!L:L,MATCH($C30,'Policy Characteristics'!$C:$C,0))),"",INDEX('Policy Characteristics'!L:L,MATCH($C30,'Policy Characteristics'!$C:$C,0)))</f>
        <v>conventional-pollutant-standards.html</v>
      </c>
    </row>
    <row r="31" spans="1:18" s="2" customFormat="1" x14ac:dyDescent="0.35">
      <c r="A31" s="254" t="str">
        <f>IF(ISBLANK(INDEX('Policy Characteristics'!A:A,MATCH($C31,'Policy Characteristics'!$C:$C,0))),"",INDEX('Policy Characteristics'!A:A,MATCH($C31,'Policy Characteristics'!$C:$C,0)))</f>
        <v>Transportation</v>
      </c>
      <c r="B31" s="262" t="str">
        <f>IF(ISBLANK(INDEX('Policy Characteristics'!B:B,MATCH($C31,'Policy Characteristics'!$C:$C,0))),"",INDEX('Policy Characteristics'!B:B,MATCH($C31,'Policy Characteristics'!$C:$C,0)))</f>
        <v>Conventional Pollutant Standards</v>
      </c>
      <c r="C31" s="254" t="str">
        <f t="shared" si="1"/>
        <v>Percentage Reduction of Separately Regulated Pollutants</v>
      </c>
      <c r="D31" s="2" t="s">
        <v>39</v>
      </c>
      <c r="E31" s="2" t="s">
        <v>2236</v>
      </c>
      <c r="F31" s="2" t="s">
        <v>3270</v>
      </c>
      <c r="G31" s="2" t="s">
        <v>2236</v>
      </c>
      <c r="H31" s="47">
        <v>329</v>
      </c>
      <c r="I31" s="325" t="s">
        <v>44</v>
      </c>
      <c r="J31" s="255" t="str">
        <f>IF(ISBLANK(INDEX('Policy Characteristics'!D:D,MATCH($C31,'Policy Characteristics'!$C:$C,0))),"",INDEX('Policy Characteristics'!D:D,MATCH($C31,'Policy Characteristics'!$C:$C,0)))</f>
        <v>Conventional Pollutant Standard</v>
      </c>
      <c r="K31" s="254" t="str">
        <f>IF(ISBLANK(INDEX('Policy Characteristics'!E:E,MATCH($C31,'Policy Characteristics'!$C:$C,0))),"",INDEX('Policy Characteristics'!E:E,MATCH($C31,'Policy Characteristics'!$C:$C,0)))</f>
        <v>trans reduce regulated pollutants</v>
      </c>
      <c r="L31" s="261">
        <f>IF(ISBLANK(INDEX('Policy Characteristics'!F:F,MATCH($C31,'Policy Characteristics'!$C:$C,0))),"",INDEX('Policy Characteristics'!F:F,MATCH($C31,'Policy Characteristics'!$C:$C,0)))</f>
        <v>0</v>
      </c>
      <c r="M31" s="261">
        <f>IF(ISBLANK(INDEX('Policy Characteristics'!G:G,MATCH($C31,'Policy Characteristics'!$C:$C,0))),"",INDEX('Policy Characteristics'!G:G,MATCH($C31,'Policy Characteristics'!$C:$C,0)))</f>
        <v>1</v>
      </c>
      <c r="N31" s="261">
        <f>IF(ISBLANK(INDEX('Policy Characteristics'!H:H,MATCH($C31,'Policy Characteristics'!$C:$C,0))),"",INDEX('Policy Characteristics'!H:H,MATCH($C31,'Policy Characteristics'!$C:$C,0)))</f>
        <v>0.02</v>
      </c>
      <c r="O31" s="254" t="str">
        <f>IF(ISBLANK(INDEX('Policy Characteristics'!I:I,MATCH($C31,'Policy Characteristics'!$C:$C,0))),"",INDEX('Policy Characteristics'!I:I,MATCH($C31,'Policy Characteristics'!$C:$C,0)))</f>
        <v>% reduction in emissions</v>
      </c>
      <c r="P31" s="254" t="str">
        <f>IF(ISBLANK(INDEX('Policy Characteristics'!J:J,MATCH($C31,'Policy Characteristics'!$C:$C,0))),"",INDEX('Policy Characteristics'!J:J,MATCH($C31,'Policy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1" s="254" t="str">
        <f>IF(ISBLANK(INDEX('Policy Characteristics'!K:K,MATCH($C31,'Policy Characteristics'!$C:$C,0))),"",INDEX('Policy Characteristics'!K:K,MATCH($C31,'Policy Characteristics'!$C:$C,0)))</f>
        <v>transportation-sector-main.html#conv-pol-stds</v>
      </c>
      <c r="R31" s="254" t="str">
        <f>IF(ISBLANK(INDEX('Policy Characteristics'!L:L,MATCH($C31,'Policy Characteristics'!$C:$C,0))),"",INDEX('Policy Characteristics'!L:L,MATCH($C31,'Policy Characteristics'!$C:$C,0)))</f>
        <v>conventional-pollutant-standards.html</v>
      </c>
    </row>
    <row r="32" spans="1:18" s="2" customFormat="1" x14ac:dyDescent="0.35">
      <c r="A32" s="254" t="str">
        <f>IF(ISBLANK(INDEX('Policy Characteristics'!A:A,MATCH($C32,'Policy Characteristics'!$C:$C,0))),"",INDEX('Policy Characteristics'!A:A,MATCH($C32,'Policy Characteristics'!$C:$C,0)))</f>
        <v>Transportation</v>
      </c>
      <c r="B32" s="262" t="str">
        <f>IF(ISBLANK(INDEX('Policy Characteristics'!B:B,MATCH($C32,'Policy Characteristics'!$C:$C,0))),"",INDEX('Policy Characteristics'!B:B,MATCH($C32,'Policy Characteristics'!$C:$C,0)))</f>
        <v>Conventional Pollutant Standards</v>
      </c>
      <c r="C32" s="254" t="str">
        <f t="shared" si="1"/>
        <v>Percentage Reduction of Separately Regulated Pollutants</v>
      </c>
      <c r="D32" s="2" t="s">
        <v>40</v>
      </c>
      <c r="E32" s="2" t="s">
        <v>2220</v>
      </c>
      <c r="F32" s="2" t="s">
        <v>3271</v>
      </c>
      <c r="G32" s="2" t="s">
        <v>2424</v>
      </c>
      <c r="H32" s="47">
        <v>330</v>
      </c>
      <c r="I32" s="324" t="s">
        <v>43</v>
      </c>
      <c r="J32" s="255" t="str">
        <f>IF(ISBLANK(INDEX('Policy Characteristics'!D:D,MATCH($C32,'Policy Characteristics'!$C:$C,0))),"",INDEX('Policy Characteristics'!D:D,MATCH($C32,'Policy Characteristics'!$C:$C,0)))</f>
        <v>Conventional Pollutant Standard</v>
      </c>
      <c r="K32" s="254" t="str">
        <f>IF(ISBLANK(INDEX('Policy Characteristics'!E:E,MATCH($C32,'Policy Characteristics'!$C:$C,0))),"",INDEX('Policy Characteristics'!E:E,MATCH($C32,'Policy Characteristics'!$C:$C,0)))</f>
        <v>trans reduce regulated pollutants</v>
      </c>
      <c r="L32" s="261">
        <f>IF(ISBLANK(INDEX('Policy Characteristics'!F:F,MATCH($C32,'Policy Characteristics'!$C:$C,0))),"",INDEX('Policy Characteristics'!F:F,MATCH($C32,'Policy Characteristics'!$C:$C,0)))</f>
        <v>0</v>
      </c>
      <c r="M32" s="261">
        <f>IF(ISBLANK(INDEX('Policy Characteristics'!G:G,MATCH($C32,'Policy Characteristics'!$C:$C,0))),"",INDEX('Policy Characteristics'!G:G,MATCH($C32,'Policy Characteristics'!$C:$C,0)))</f>
        <v>1</v>
      </c>
      <c r="N32" s="261">
        <f>IF(ISBLANK(INDEX('Policy Characteristics'!H:H,MATCH($C32,'Policy Characteristics'!$C:$C,0))),"",INDEX('Policy Characteristics'!H:H,MATCH($C32,'Policy Characteristics'!$C:$C,0)))</f>
        <v>0.02</v>
      </c>
      <c r="O32" s="254" t="str">
        <f>IF(ISBLANK(INDEX('Policy Characteristics'!I:I,MATCH($C32,'Policy Characteristics'!$C:$C,0))),"",INDEX('Policy Characteristics'!I:I,MATCH($C32,'Policy Characteristics'!$C:$C,0)))</f>
        <v>% reduction in emissions</v>
      </c>
      <c r="P32" s="254" t="str">
        <f>IF(ISBLANK(INDEX('Policy Characteristics'!J:J,MATCH($C32,'Policy Characteristics'!$C:$C,0))),"",INDEX('Policy Characteristics'!J:J,MATCH($C32,'Policy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2" s="254" t="str">
        <f>IF(ISBLANK(INDEX('Policy Characteristics'!K:K,MATCH($C32,'Policy Characteristics'!$C:$C,0))),"",INDEX('Policy Characteristics'!K:K,MATCH($C32,'Policy Characteristics'!$C:$C,0)))</f>
        <v>transportation-sector-main.html#conv-pol-stds</v>
      </c>
      <c r="R32" s="254" t="str">
        <f>IF(ISBLANK(INDEX('Policy Characteristics'!L:L,MATCH($C32,'Policy Characteristics'!$C:$C,0))),"",INDEX('Policy Characteristics'!L:L,MATCH($C32,'Policy Characteristics'!$C:$C,0)))</f>
        <v>conventional-pollutant-standards.html</v>
      </c>
    </row>
    <row r="33" spans="1:18" s="2" customFormat="1" x14ac:dyDescent="0.35">
      <c r="A33" s="254" t="str">
        <f>IF(ISBLANK(INDEX('Policy Characteristics'!A:A,MATCH($C33,'Policy Characteristics'!$C:$C,0))),"",INDEX('Policy Characteristics'!A:A,MATCH($C33,'Policy Characteristics'!$C:$C,0)))</f>
        <v>Transportation</v>
      </c>
      <c r="B33" s="262" t="str">
        <f>IF(ISBLANK(INDEX('Policy Characteristics'!B:B,MATCH($C33,'Policy Characteristics'!$C:$C,0))),"",INDEX('Policy Characteristics'!B:B,MATCH($C33,'Policy Characteristics'!$C:$C,0)))</f>
        <v>Conventional Pollutant Standards</v>
      </c>
      <c r="C33" s="254" t="str">
        <f t="shared" ref="C33:C61" si="2">C$2</f>
        <v>Percentage Reduction of Separately Regulated Pollutants</v>
      </c>
      <c r="D33" s="2" t="s">
        <v>40</v>
      </c>
      <c r="E33" s="2" t="s">
        <v>483</v>
      </c>
      <c r="F33" s="2" t="s">
        <v>3271</v>
      </c>
      <c r="G33" s="2" t="s">
        <v>483</v>
      </c>
      <c r="H33" s="47">
        <v>331</v>
      </c>
      <c r="I33" s="324" t="s">
        <v>43</v>
      </c>
      <c r="J33" s="255" t="str">
        <f>IF(ISBLANK(INDEX('Policy Characteristics'!D:D,MATCH($C33,'Policy Characteristics'!$C:$C,0))),"",INDEX('Policy Characteristics'!D:D,MATCH($C33,'Policy Characteristics'!$C:$C,0)))</f>
        <v>Conventional Pollutant Standard</v>
      </c>
      <c r="K33" s="254" t="str">
        <f>IF(ISBLANK(INDEX('Policy Characteristics'!E:E,MATCH($C33,'Policy Characteristics'!$C:$C,0))),"",INDEX('Policy Characteristics'!E:E,MATCH($C33,'Policy Characteristics'!$C:$C,0)))</f>
        <v>trans reduce regulated pollutants</v>
      </c>
      <c r="L33" s="261">
        <f>IF(ISBLANK(INDEX('Policy Characteristics'!F:F,MATCH($C33,'Policy Characteristics'!$C:$C,0))),"",INDEX('Policy Characteristics'!F:F,MATCH($C33,'Policy Characteristics'!$C:$C,0)))</f>
        <v>0</v>
      </c>
      <c r="M33" s="261">
        <f>IF(ISBLANK(INDEX('Policy Characteristics'!G:G,MATCH($C33,'Policy Characteristics'!$C:$C,0))),"",INDEX('Policy Characteristics'!G:G,MATCH($C33,'Policy Characteristics'!$C:$C,0)))</f>
        <v>1</v>
      </c>
      <c r="N33" s="261">
        <f>IF(ISBLANK(INDEX('Policy Characteristics'!H:H,MATCH($C33,'Policy Characteristics'!$C:$C,0))),"",INDEX('Policy Characteristics'!H:H,MATCH($C33,'Policy Characteristics'!$C:$C,0)))</f>
        <v>0.02</v>
      </c>
      <c r="O33" s="254" t="str">
        <f>IF(ISBLANK(INDEX('Policy Characteristics'!I:I,MATCH($C33,'Policy Characteristics'!$C:$C,0))),"",INDEX('Policy Characteristics'!I:I,MATCH($C33,'Policy Characteristics'!$C:$C,0)))</f>
        <v>% reduction in emissions</v>
      </c>
      <c r="P33" s="254" t="str">
        <f>IF(ISBLANK(INDEX('Policy Characteristics'!J:J,MATCH($C33,'Policy Characteristics'!$C:$C,0))),"",INDEX('Policy Characteristics'!J:J,MATCH($C33,'Policy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3" s="254" t="str">
        <f>IF(ISBLANK(INDEX('Policy Characteristics'!K:K,MATCH($C33,'Policy Characteristics'!$C:$C,0))),"",INDEX('Policy Characteristics'!K:K,MATCH($C33,'Policy Characteristics'!$C:$C,0)))</f>
        <v>transportation-sector-main.html#conv-pol-stds</v>
      </c>
      <c r="R33" s="254" t="str">
        <f>IF(ISBLANK(INDEX('Policy Characteristics'!L:L,MATCH($C33,'Policy Characteristics'!$C:$C,0))),"",INDEX('Policy Characteristics'!L:L,MATCH($C33,'Policy Characteristics'!$C:$C,0)))</f>
        <v>conventional-pollutant-standards.html</v>
      </c>
    </row>
    <row r="34" spans="1:18" s="2" customFormat="1" x14ac:dyDescent="0.35">
      <c r="A34" s="254" t="str">
        <f>IF(ISBLANK(INDEX('Policy Characteristics'!A:A,MATCH($C34,'Policy Characteristics'!$C:$C,0))),"",INDEX('Policy Characteristics'!A:A,MATCH($C34,'Policy Characteristics'!$C:$C,0)))</f>
        <v>Transportation</v>
      </c>
      <c r="B34" s="262" t="str">
        <f>IF(ISBLANK(INDEX('Policy Characteristics'!B:B,MATCH($C34,'Policy Characteristics'!$C:$C,0))),"",INDEX('Policy Characteristics'!B:B,MATCH($C34,'Policy Characteristics'!$C:$C,0)))</f>
        <v>Conventional Pollutant Standards</v>
      </c>
      <c r="C34" s="254" t="str">
        <f t="shared" si="2"/>
        <v>Percentage Reduction of Separately Regulated Pollutants</v>
      </c>
      <c r="D34" s="2" t="s">
        <v>40</v>
      </c>
      <c r="E34" s="2" t="s">
        <v>2223</v>
      </c>
      <c r="F34" s="2" t="s">
        <v>3271</v>
      </c>
      <c r="G34" s="2" t="s">
        <v>2223</v>
      </c>
      <c r="H34" s="47">
        <v>332</v>
      </c>
      <c r="I34" s="324" t="s">
        <v>43</v>
      </c>
      <c r="J34" s="255" t="str">
        <f>IF(ISBLANK(INDEX('Policy Characteristics'!D:D,MATCH($C34,'Policy Characteristics'!$C:$C,0))),"",INDEX('Policy Characteristics'!D:D,MATCH($C34,'Policy Characteristics'!$C:$C,0)))</f>
        <v>Conventional Pollutant Standard</v>
      </c>
      <c r="K34" s="254" t="str">
        <f>IF(ISBLANK(INDEX('Policy Characteristics'!E:E,MATCH($C34,'Policy Characteristics'!$C:$C,0))),"",INDEX('Policy Characteristics'!E:E,MATCH($C34,'Policy Characteristics'!$C:$C,0)))</f>
        <v>trans reduce regulated pollutants</v>
      </c>
      <c r="L34" s="261">
        <f>IF(ISBLANK(INDEX('Policy Characteristics'!F:F,MATCH($C34,'Policy Characteristics'!$C:$C,0))),"",INDEX('Policy Characteristics'!F:F,MATCH($C34,'Policy Characteristics'!$C:$C,0)))</f>
        <v>0</v>
      </c>
      <c r="M34" s="261">
        <f>IF(ISBLANK(INDEX('Policy Characteristics'!G:G,MATCH($C34,'Policy Characteristics'!$C:$C,0))),"",INDEX('Policy Characteristics'!G:G,MATCH($C34,'Policy Characteristics'!$C:$C,0)))</f>
        <v>1</v>
      </c>
      <c r="N34" s="261">
        <f>IF(ISBLANK(INDEX('Policy Characteristics'!H:H,MATCH($C34,'Policy Characteristics'!$C:$C,0))),"",INDEX('Policy Characteristics'!H:H,MATCH($C34,'Policy Characteristics'!$C:$C,0)))</f>
        <v>0.02</v>
      </c>
      <c r="O34" s="254" t="str">
        <f>IF(ISBLANK(INDEX('Policy Characteristics'!I:I,MATCH($C34,'Policy Characteristics'!$C:$C,0))),"",INDEX('Policy Characteristics'!I:I,MATCH($C34,'Policy Characteristics'!$C:$C,0)))</f>
        <v>% reduction in emissions</v>
      </c>
      <c r="P34" s="254" t="str">
        <f>IF(ISBLANK(INDEX('Policy Characteristics'!J:J,MATCH($C34,'Policy Characteristics'!$C:$C,0))),"",INDEX('Policy Characteristics'!J:J,MATCH($C34,'Policy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4" s="254" t="str">
        <f>IF(ISBLANK(INDEX('Policy Characteristics'!K:K,MATCH($C34,'Policy Characteristics'!$C:$C,0))),"",INDEX('Policy Characteristics'!K:K,MATCH($C34,'Policy Characteristics'!$C:$C,0)))</f>
        <v>transportation-sector-main.html#conv-pol-stds</v>
      </c>
      <c r="R34" s="254" t="str">
        <f>IF(ISBLANK(INDEX('Policy Characteristics'!L:L,MATCH($C34,'Policy Characteristics'!$C:$C,0))),"",INDEX('Policy Characteristics'!L:L,MATCH($C34,'Policy Characteristics'!$C:$C,0)))</f>
        <v>conventional-pollutant-standards.html</v>
      </c>
    </row>
    <row r="35" spans="1:18" s="2" customFormat="1" x14ac:dyDescent="0.35">
      <c r="A35" s="254" t="str">
        <f>IF(ISBLANK(INDEX('Policy Characteristics'!A:A,MATCH($C35,'Policy Characteristics'!$C:$C,0))),"",INDEX('Policy Characteristics'!A:A,MATCH($C35,'Policy Characteristics'!$C:$C,0)))</f>
        <v>Transportation</v>
      </c>
      <c r="B35" s="262" t="str">
        <f>IF(ISBLANK(INDEX('Policy Characteristics'!B:B,MATCH($C35,'Policy Characteristics'!$C:$C,0))),"",INDEX('Policy Characteristics'!B:B,MATCH($C35,'Policy Characteristics'!$C:$C,0)))</f>
        <v>Conventional Pollutant Standards</v>
      </c>
      <c r="C35" s="254" t="str">
        <f t="shared" si="2"/>
        <v>Percentage Reduction of Separately Regulated Pollutants</v>
      </c>
      <c r="D35" s="2" t="s">
        <v>40</v>
      </c>
      <c r="E35" s="2" t="s">
        <v>2225</v>
      </c>
      <c r="F35" s="2" t="s">
        <v>3271</v>
      </c>
      <c r="G35" s="2" t="s">
        <v>2225</v>
      </c>
      <c r="H35" s="47">
        <v>333</v>
      </c>
      <c r="I35" s="324" t="s">
        <v>43</v>
      </c>
      <c r="J35" s="255" t="str">
        <f>IF(ISBLANK(INDEX('Policy Characteristics'!D:D,MATCH($C35,'Policy Characteristics'!$C:$C,0))),"",INDEX('Policy Characteristics'!D:D,MATCH($C35,'Policy Characteristics'!$C:$C,0)))</f>
        <v>Conventional Pollutant Standard</v>
      </c>
      <c r="K35" s="254" t="str">
        <f>IF(ISBLANK(INDEX('Policy Characteristics'!E:E,MATCH($C35,'Policy Characteristics'!$C:$C,0))),"",INDEX('Policy Characteristics'!E:E,MATCH($C35,'Policy Characteristics'!$C:$C,0)))</f>
        <v>trans reduce regulated pollutants</v>
      </c>
      <c r="L35" s="261">
        <f>IF(ISBLANK(INDEX('Policy Characteristics'!F:F,MATCH($C35,'Policy Characteristics'!$C:$C,0))),"",INDEX('Policy Characteristics'!F:F,MATCH($C35,'Policy Characteristics'!$C:$C,0)))</f>
        <v>0</v>
      </c>
      <c r="M35" s="261">
        <f>IF(ISBLANK(INDEX('Policy Characteristics'!G:G,MATCH($C35,'Policy Characteristics'!$C:$C,0))),"",INDEX('Policy Characteristics'!G:G,MATCH($C35,'Policy Characteristics'!$C:$C,0)))</f>
        <v>1</v>
      </c>
      <c r="N35" s="261">
        <f>IF(ISBLANK(INDEX('Policy Characteristics'!H:H,MATCH($C35,'Policy Characteristics'!$C:$C,0))),"",INDEX('Policy Characteristics'!H:H,MATCH($C35,'Policy Characteristics'!$C:$C,0)))</f>
        <v>0.02</v>
      </c>
      <c r="O35" s="254" t="str">
        <f>IF(ISBLANK(INDEX('Policy Characteristics'!I:I,MATCH($C35,'Policy Characteristics'!$C:$C,0))),"",INDEX('Policy Characteristics'!I:I,MATCH($C35,'Policy Characteristics'!$C:$C,0)))</f>
        <v>% reduction in emissions</v>
      </c>
      <c r="P35" s="254" t="str">
        <f>IF(ISBLANK(INDEX('Policy Characteristics'!J:J,MATCH($C35,'Policy Characteristics'!$C:$C,0))),"",INDEX('Policy Characteristics'!J:J,MATCH($C35,'Policy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5" s="254" t="str">
        <f>IF(ISBLANK(INDEX('Policy Characteristics'!K:K,MATCH($C35,'Policy Characteristics'!$C:$C,0))),"",INDEX('Policy Characteristics'!K:K,MATCH($C35,'Policy Characteristics'!$C:$C,0)))</f>
        <v>transportation-sector-main.html#conv-pol-stds</v>
      </c>
      <c r="R35" s="254" t="str">
        <f>IF(ISBLANK(INDEX('Policy Characteristics'!L:L,MATCH($C35,'Policy Characteristics'!$C:$C,0))),"",INDEX('Policy Characteristics'!L:L,MATCH($C35,'Policy Characteristics'!$C:$C,0)))</f>
        <v>conventional-pollutant-standards.html</v>
      </c>
    </row>
    <row r="36" spans="1:18" s="2" customFormat="1" x14ac:dyDescent="0.35">
      <c r="A36" s="254" t="str">
        <f>IF(ISBLANK(INDEX('Policy Characteristics'!A:A,MATCH($C36,'Policy Characteristics'!$C:$C,0))),"",INDEX('Policy Characteristics'!A:A,MATCH($C36,'Policy Characteristics'!$C:$C,0)))</f>
        <v>Transportation</v>
      </c>
      <c r="B36" s="262" t="str">
        <f>IF(ISBLANK(INDEX('Policy Characteristics'!B:B,MATCH($C36,'Policy Characteristics'!$C:$C,0))),"",INDEX('Policy Characteristics'!B:B,MATCH($C36,'Policy Characteristics'!$C:$C,0)))</f>
        <v>Conventional Pollutant Standards</v>
      </c>
      <c r="C36" s="254" t="str">
        <f t="shared" si="2"/>
        <v>Percentage Reduction of Separately Regulated Pollutants</v>
      </c>
      <c r="D36" s="2" t="s">
        <v>40</v>
      </c>
      <c r="E36" s="2" t="s">
        <v>2227</v>
      </c>
      <c r="F36" s="2" t="s">
        <v>3271</v>
      </c>
      <c r="G36" s="2" t="s">
        <v>2317</v>
      </c>
      <c r="H36" s="47">
        <v>334</v>
      </c>
      <c r="I36" s="324" t="s">
        <v>43</v>
      </c>
      <c r="J36" s="255" t="str">
        <f>IF(ISBLANK(INDEX('Policy Characteristics'!D:D,MATCH($C36,'Policy Characteristics'!$C:$C,0))),"",INDEX('Policy Characteristics'!D:D,MATCH($C36,'Policy Characteristics'!$C:$C,0)))</f>
        <v>Conventional Pollutant Standard</v>
      </c>
      <c r="K36" s="254" t="str">
        <f>IF(ISBLANK(INDEX('Policy Characteristics'!E:E,MATCH($C36,'Policy Characteristics'!$C:$C,0))),"",INDEX('Policy Characteristics'!E:E,MATCH($C36,'Policy Characteristics'!$C:$C,0)))</f>
        <v>trans reduce regulated pollutants</v>
      </c>
      <c r="L36" s="261">
        <f>IF(ISBLANK(INDEX('Policy Characteristics'!F:F,MATCH($C36,'Policy Characteristics'!$C:$C,0))),"",INDEX('Policy Characteristics'!F:F,MATCH($C36,'Policy Characteristics'!$C:$C,0)))</f>
        <v>0</v>
      </c>
      <c r="M36" s="261">
        <f>IF(ISBLANK(INDEX('Policy Characteristics'!G:G,MATCH($C36,'Policy Characteristics'!$C:$C,0))),"",INDEX('Policy Characteristics'!G:G,MATCH($C36,'Policy Characteristics'!$C:$C,0)))</f>
        <v>1</v>
      </c>
      <c r="N36" s="261">
        <f>IF(ISBLANK(INDEX('Policy Characteristics'!H:H,MATCH($C36,'Policy Characteristics'!$C:$C,0))),"",INDEX('Policy Characteristics'!H:H,MATCH($C36,'Policy Characteristics'!$C:$C,0)))</f>
        <v>0.02</v>
      </c>
      <c r="O36" s="254" t="str">
        <f>IF(ISBLANK(INDEX('Policy Characteristics'!I:I,MATCH($C36,'Policy Characteristics'!$C:$C,0))),"",INDEX('Policy Characteristics'!I:I,MATCH($C36,'Policy Characteristics'!$C:$C,0)))</f>
        <v>% reduction in emissions</v>
      </c>
      <c r="P36" s="254" t="str">
        <f>IF(ISBLANK(INDEX('Policy Characteristics'!J:J,MATCH($C36,'Policy Characteristics'!$C:$C,0))),"",INDEX('Policy Characteristics'!J:J,MATCH($C36,'Policy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6" s="254" t="str">
        <f>IF(ISBLANK(INDEX('Policy Characteristics'!K:K,MATCH($C36,'Policy Characteristics'!$C:$C,0))),"",INDEX('Policy Characteristics'!K:K,MATCH($C36,'Policy Characteristics'!$C:$C,0)))</f>
        <v>transportation-sector-main.html#conv-pol-stds</v>
      </c>
      <c r="R36" s="254" t="str">
        <f>IF(ISBLANK(INDEX('Policy Characteristics'!L:L,MATCH($C36,'Policy Characteristics'!$C:$C,0))),"",INDEX('Policy Characteristics'!L:L,MATCH($C36,'Policy Characteristics'!$C:$C,0)))</f>
        <v>conventional-pollutant-standards.html</v>
      </c>
    </row>
    <row r="37" spans="1:18" s="2" customFormat="1" x14ac:dyDescent="0.35">
      <c r="A37" s="254" t="str">
        <f>IF(ISBLANK(INDEX('Policy Characteristics'!A:A,MATCH($C37,'Policy Characteristics'!$C:$C,0))),"",INDEX('Policy Characteristics'!A:A,MATCH($C37,'Policy Characteristics'!$C:$C,0)))</f>
        <v>Transportation</v>
      </c>
      <c r="B37" s="262" t="str">
        <f>IF(ISBLANK(INDEX('Policy Characteristics'!B:B,MATCH($C37,'Policy Characteristics'!$C:$C,0))),"",INDEX('Policy Characteristics'!B:B,MATCH($C37,'Policy Characteristics'!$C:$C,0)))</f>
        <v>Conventional Pollutant Standards</v>
      </c>
      <c r="C37" s="254" t="str">
        <f t="shared" si="2"/>
        <v>Percentage Reduction of Separately Regulated Pollutants</v>
      </c>
      <c r="D37" s="2" t="s">
        <v>40</v>
      </c>
      <c r="E37" s="2" t="s">
        <v>2228</v>
      </c>
      <c r="F37" s="2" t="s">
        <v>3271</v>
      </c>
      <c r="G37" s="2" t="s">
        <v>2228</v>
      </c>
      <c r="H37" s="47">
        <v>335</v>
      </c>
      <c r="I37" s="325" t="s">
        <v>44</v>
      </c>
      <c r="J37" s="255" t="str">
        <f>IF(ISBLANK(INDEX('Policy Characteristics'!D:D,MATCH($C37,'Policy Characteristics'!$C:$C,0))),"",INDEX('Policy Characteristics'!D:D,MATCH($C37,'Policy Characteristics'!$C:$C,0)))</f>
        <v>Conventional Pollutant Standard</v>
      </c>
      <c r="K37" s="254" t="str">
        <f>IF(ISBLANK(INDEX('Policy Characteristics'!E:E,MATCH($C37,'Policy Characteristics'!$C:$C,0))),"",INDEX('Policy Characteristics'!E:E,MATCH($C37,'Policy Characteristics'!$C:$C,0)))</f>
        <v>trans reduce regulated pollutants</v>
      </c>
      <c r="L37" s="261">
        <f>IF(ISBLANK(INDEX('Policy Characteristics'!F:F,MATCH($C37,'Policy Characteristics'!$C:$C,0))),"",INDEX('Policy Characteristics'!F:F,MATCH($C37,'Policy Characteristics'!$C:$C,0)))</f>
        <v>0</v>
      </c>
      <c r="M37" s="261">
        <f>IF(ISBLANK(INDEX('Policy Characteristics'!G:G,MATCH($C37,'Policy Characteristics'!$C:$C,0))),"",INDEX('Policy Characteristics'!G:G,MATCH($C37,'Policy Characteristics'!$C:$C,0)))</f>
        <v>1</v>
      </c>
      <c r="N37" s="261">
        <f>IF(ISBLANK(INDEX('Policy Characteristics'!H:H,MATCH($C37,'Policy Characteristics'!$C:$C,0))),"",INDEX('Policy Characteristics'!H:H,MATCH($C37,'Policy Characteristics'!$C:$C,0)))</f>
        <v>0.02</v>
      </c>
      <c r="O37" s="254" t="str">
        <f>IF(ISBLANK(INDEX('Policy Characteristics'!I:I,MATCH($C37,'Policy Characteristics'!$C:$C,0))),"",INDEX('Policy Characteristics'!I:I,MATCH($C37,'Policy Characteristics'!$C:$C,0)))</f>
        <v>% reduction in emissions</v>
      </c>
      <c r="P37" s="254" t="str">
        <f>IF(ISBLANK(INDEX('Policy Characteristics'!J:J,MATCH($C37,'Policy Characteristics'!$C:$C,0))),"",INDEX('Policy Characteristics'!J:J,MATCH($C37,'Policy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7" s="254" t="str">
        <f>IF(ISBLANK(INDEX('Policy Characteristics'!K:K,MATCH($C37,'Policy Characteristics'!$C:$C,0))),"",INDEX('Policy Characteristics'!K:K,MATCH($C37,'Policy Characteristics'!$C:$C,0)))</f>
        <v>transportation-sector-main.html#conv-pol-stds</v>
      </c>
      <c r="R37" s="254" t="str">
        <f>IF(ISBLANK(INDEX('Policy Characteristics'!L:L,MATCH($C37,'Policy Characteristics'!$C:$C,0))),"",INDEX('Policy Characteristics'!L:L,MATCH($C37,'Policy Characteristics'!$C:$C,0)))</f>
        <v>conventional-pollutant-standards.html</v>
      </c>
    </row>
    <row r="38" spans="1:18" s="2" customFormat="1" x14ac:dyDescent="0.35">
      <c r="A38" s="254" t="str">
        <f>IF(ISBLANK(INDEX('Policy Characteristics'!A:A,MATCH($C38,'Policy Characteristics'!$C:$C,0))),"",INDEX('Policy Characteristics'!A:A,MATCH($C38,'Policy Characteristics'!$C:$C,0)))</f>
        <v>Transportation</v>
      </c>
      <c r="B38" s="262" t="str">
        <f>IF(ISBLANK(INDEX('Policy Characteristics'!B:B,MATCH($C38,'Policy Characteristics'!$C:$C,0))),"",INDEX('Policy Characteristics'!B:B,MATCH($C38,'Policy Characteristics'!$C:$C,0)))</f>
        <v>Conventional Pollutant Standards</v>
      </c>
      <c r="C38" s="254" t="str">
        <f t="shared" si="2"/>
        <v>Percentage Reduction of Separately Regulated Pollutants</v>
      </c>
      <c r="D38" s="2" t="s">
        <v>40</v>
      </c>
      <c r="E38" s="2" t="s">
        <v>2230</v>
      </c>
      <c r="F38" s="2" t="s">
        <v>3271</v>
      </c>
      <c r="G38" s="2" t="s">
        <v>2230</v>
      </c>
      <c r="H38" s="47">
        <v>336</v>
      </c>
      <c r="I38" s="324" t="s">
        <v>43</v>
      </c>
      <c r="J38" s="255" t="str">
        <f>IF(ISBLANK(INDEX('Policy Characteristics'!D:D,MATCH($C38,'Policy Characteristics'!$C:$C,0))),"",INDEX('Policy Characteristics'!D:D,MATCH($C38,'Policy Characteristics'!$C:$C,0)))</f>
        <v>Conventional Pollutant Standard</v>
      </c>
      <c r="K38" s="254" t="str">
        <f>IF(ISBLANK(INDEX('Policy Characteristics'!E:E,MATCH($C38,'Policy Characteristics'!$C:$C,0))),"",INDEX('Policy Characteristics'!E:E,MATCH($C38,'Policy Characteristics'!$C:$C,0)))</f>
        <v>trans reduce regulated pollutants</v>
      </c>
      <c r="L38" s="261">
        <f>IF(ISBLANK(INDEX('Policy Characteristics'!F:F,MATCH($C38,'Policy Characteristics'!$C:$C,0))),"",INDEX('Policy Characteristics'!F:F,MATCH($C38,'Policy Characteristics'!$C:$C,0)))</f>
        <v>0</v>
      </c>
      <c r="M38" s="261">
        <f>IF(ISBLANK(INDEX('Policy Characteristics'!G:G,MATCH($C38,'Policy Characteristics'!$C:$C,0))),"",INDEX('Policy Characteristics'!G:G,MATCH($C38,'Policy Characteristics'!$C:$C,0)))</f>
        <v>1</v>
      </c>
      <c r="N38" s="261">
        <f>IF(ISBLANK(INDEX('Policy Characteristics'!H:H,MATCH($C38,'Policy Characteristics'!$C:$C,0))),"",INDEX('Policy Characteristics'!H:H,MATCH($C38,'Policy Characteristics'!$C:$C,0)))</f>
        <v>0.02</v>
      </c>
      <c r="O38" s="254" t="str">
        <f>IF(ISBLANK(INDEX('Policy Characteristics'!I:I,MATCH($C38,'Policy Characteristics'!$C:$C,0))),"",INDEX('Policy Characteristics'!I:I,MATCH($C38,'Policy Characteristics'!$C:$C,0)))</f>
        <v>% reduction in emissions</v>
      </c>
      <c r="P38" s="254" t="str">
        <f>IF(ISBLANK(INDEX('Policy Characteristics'!J:J,MATCH($C38,'Policy Characteristics'!$C:$C,0))),"",INDEX('Policy Characteristics'!J:J,MATCH($C38,'Policy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 s="254" t="str">
        <f>IF(ISBLANK(INDEX('Policy Characteristics'!K:K,MATCH($C38,'Policy Characteristics'!$C:$C,0))),"",INDEX('Policy Characteristics'!K:K,MATCH($C38,'Policy Characteristics'!$C:$C,0)))</f>
        <v>transportation-sector-main.html#conv-pol-stds</v>
      </c>
      <c r="R38" s="254" t="str">
        <f>IF(ISBLANK(INDEX('Policy Characteristics'!L:L,MATCH($C38,'Policy Characteristics'!$C:$C,0))),"",INDEX('Policy Characteristics'!L:L,MATCH($C38,'Policy Characteristics'!$C:$C,0)))</f>
        <v>conventional-pollutant-standards.html</v>
      </c>
    </row>
    <row r="39" spans="1:18" s="2" customFormat="1" x14ac:dyDescent="0.35">
      <c r="A39" s="254" t="str">
        <f>IF(ISBLANK(INDEX('Policy Characteristics'!A:A,MATCH($C39,'Policy Characteristics'!$C:$C,0))),"",INDEX('Policy Characteristics'!A:A,MATCH($C39,'Policy Characteristics'!$C:$C,0)))</f>
        <v>Transportation</v>
      </c>
      <c r="B39" s="262" t="str">
        <f>IF(ISBLANK(INDEX('Policy Characteristics'!B:B,MATCH($C39,'Policy Characteristics'!$C:$C,0))),"",INDEX('Policy Characteristics'!B:B,MATCH($C39,'Policy Characteristics'!$C:$C,0)))</f>
        <v>Conventional Pollutant Standards</v>
      </c>
      <c r="C39" s="254" t="str">
        <f t="shared" si="2"/>
        <v>Percentage Reduction of Separately Regulated Pollutants</v>
      </c>
      <c r="D39" s="2" t="s">
        <v>40</v>
      </c>
      <c r="E39" s="2" t="s">
        <v>2232</v>
      </c>
      <c r="F39" s="2" t="s">
        <v>3271</v>
      </c>
      <c r="G39" s="2" t="s">
        <v>2232</v>
      </c>
      <c r="H39" s="47">
        <v>337</v>
      </c>
      <c r="I39" s="324" t="s">
        <v>43</v>
      </c>
      <c r="J39" s="255" t="str">
        <f>IF(ISBLANK(INDEX('Policy Characteristics'!D:D,MATCH($C39,'Policy Characteristics'!$C:$C,0))),"",INDEX('Policy Characteristics'!D:D,MATCH($C39,'Policy Characteristics'!$C:$C,0)))</f>
        <v>Conventional Pollutant Standard</v>
      </c>
      <c r="K39" s="254" t="str">
        <f>IF(ISBLANK(INDEX('Policy Characteristics'!E:E,MATCH($C39,'Policy Characteristics'!$C:$C,0))),"",INDEX('Policy Characteristics'!E:E,MATCH($C39,'Policy Characteristics'!$C:$C,0)))</f>
        <v>trans reduce regulated pollutants</v>
      </c>
      <c r="L39" s="261">
        <f>IF(ISBLANK(INDEX('Policy Characteristics'!F:F,MATCH($C39,'Policy Characteristics'!$C:$C,0))),"",INDEX('Policy Characteristics'!F:F,MATCH($C39,'Policy Characteristics'!$C:$C,0)))</f>
        <v>0</v>
      </c>
      <c r="M39" s="261">
        <f>IF(ISBLANK(INDEX('Policy Characteristics'!G:G,MATCH($C39,'Policy Characteristics'!$C:$C,0))),"",INDEX('Policy Characteristics'!G:G,MATCH($C39,'Policy Characteristics'!$C:$C,0)))</f>
        <v>1</v>
      </c>
      <c r="N39" s="261">
        <f>IF(ISBLANK(INDEX('Policy Characteristics'!H:H,MATCH($C39,'Policy Characteristics'!$C:$C,0))),"",INDEX('Policy Characteristics'!H:H,MATCH($C39,'Policy Characteristics'!$C:$C,0)))</f>
        <v>0.02</v>
      </c>
      <c r="O39" s="254" t="str">
        <f>IF(ISBLANK(INDEX('Policy Characteristics'!I:I,MATCH($C39,'Policy Characteristics'!$C:$C,0))),"",INDEX('Policy Characteristics'!I:I,MATCH($C39,'Policy Characteristics'!$C:$C,0)))</f>
        <v>% reduction in emissions</v>
      </c>
      <c r="P39" s="254" t="str">
        <f>IF(ISBLANK(INDEX('Policy Characteristics'!J:J,MATCH($C39,'Policy Characteristics'!$C:$C,0))),"",INDEX('Policy Characteristics'!J:J,MATCH($C39,'Policy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 s="254" t="str">
        <f>IF(ISBLANK(INDEX('Policy Characteristics'!K:K,MATCH($C39,'Policy Characteristics'!$C:$C,0))),"",INDEX('Policy Characteristics'!K:K,MATCH($C39,'Policy Characteristics'!$C:$C,0)))</f>
        <v>transportation-sector-main.html#conv-pol-stds</v>
      </c>
      <c r="R39" s="254" t="str">
        <f>IF(ISBLANK(INDEX('Policy Characteristics'!L:L,MATCH($C39,'Policy Characteristics'!$C:$C,0))),"",INDEX('Policy Characteristics'!L:L,MATCH($C39,'Policy Characteristics'!$C:$C,0)))</f>
        <v>conventional-pollutant-standards.html</v>
      </c>
    </row>
    <row r="40" spans="1:18" s="2" customFormat="1" x14ac:dyDescent="0.35">
      <c r="A40" s="254" t="str">
        <f>IF(ISBLANK(INDEX('Policy Characteristics'!A:A,MATCH($C40,'Policy Characteristics'!$C:$C,0))),"",INDEX('Policy Characteristics'!A:A,MATCH($C40,'Policy Characteristics'!$C:$C,0)))</f>
        <v>Transportation</v>
      </c>
      <c r="B40" s="262" t="str">
        <f>IF(ISBLANK(INDEX('Policy Characteristics'!B:B,MATCH($C40,'Policy Characteristics'!$C:$C,0))),"",INDEX('Policy Characteristics'!B:B,MATCH($C40,'Policy Characteristics'!$C:$C,0)))</f>
        <v>Conventional Pollutant Standards</v>
      </c>
      <c r="C40" s="254" t="str">
        <f t="shared" si="2"/>
        <v>Percentage Reduction of Separately Regulated Pollutants</v>
      </c>
      <c r="D40" s="2" t="s">
        <v>40</v>
      </c>
      <c r="E40" s="2" t="s">
        <v>2234</v>
      </c>
      <c r="F40" s="2" t="s">
        <v>3271</v>
      </c>
      <c r="G40" s="2" t="s">
        <v>2234</v>
      </c>
      <c r="H40" s="47">
        <v>338</v>
      </c>
      <c r="I40" s="325" t="s">
        <v>44</v>
      </c>
      <c r="J40" s="255" t="str">
        <f>IF(ISBLANK(INDEX('Policy Characteristics'!D:D,MATCH($C40,'Policy Characteristics'!$C:$C,0))),"",INDEX('Policy Characteristics'!D:D,MATCH($C40,'Policy Characteristics'!$C:$C,0)))</f>
        <v>Conventional Pollutant Standard</v>
      </c>
      <c r="K40" s="254" t="str">
        <f>IF(ISBLANK(INDEX('Policy Characteristics'!E:E,MATCH($C40,'Policy Characteristics'!$C:$C,0))),"",INDEX('Policy Characteristics'!E:E,MATCH($C40,'Policy Characteristics'!$C:$C,0)))</f>
        <v>trans reduce regulated pollutants</v>
      </c>
      <c r="L40" s="261">
        <f>IF(ISBLANK(INDEX('Policy Characteristics'!F:F,MATCH($C40,'Policy Characteristics'!$C:$C,0))),"",INDEX('Policy Characteristics'!F:F,MATCH($C40,'Policy Characteristics'!$C:$C,0)))</f>
        <v>0</v>
      </c>
      <c r="M40" s="261">
        <f>IF(ISBLANK(INDEX('Policy Characteristics'!G:G,MATCH($C40,'Policy Characteristics'!$C:$C,0))),"",INDEX('Policy Characteristics'!G:G,MATCH($C40,'Policy Characteristics'!$C:$C,0)))</f>
        <v>1</v>
      </c>
      <c r="N40" s="261">
        <f>IF(ISBLANK(INDEX('Policy Characteristics'!H:H,MATCH($C40,'Policy Characteristics'!$C:$C,0))),"",INDEX('Policy Characteristics'!H:H,MATCH($C40,'Policy Characteristics'!$C:$C,0)))</f>
        <v>0.02</v>
      </c>
      <c r="O40" s="254" t="str">
        <f>IF(ISBLANK(INDEX('Policy Characteristics'!I:I,MATCH($C40,'Policy Characteristics'!$C:$C,0))),"",INDEX('Policy Characteristics'!I:I,MATCH($C40,'Policy Characteristics'!$C:$C,0)))</f>
        <v>% reduction in emissions</v>
      </c>
      <c r="P40" s="254" t="str">
        <f>IF(ISBLANK(INDEX('Policy Characteristics'!J:J,MATCH($C40,'Policy Characteristics'!$C:$C,0))),"",INDEX('Policy Characteristics'!J:J,MATCH($C40,'Policy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 s="254" t="str">
        <f>IF(ISBLANK(INDEX('Policy Characteristics'!K:K,MATCH($C40,'Policy Characteristics'!$C:$C,0))),"",INDEX('Policy Characteristics'!K:K,MATCH($C40,'Policy Characteristics'!$C:$C,0)))</f>
        <v>transportation-sector-main.html#conv-pol-stds</v>
      </c>
      <c r="R40" s="254" t="str">
        <f>IF(ISBLANK(INDEX('Policy Characteristics'!L:L,MATCH($C40,'Policy Characteristics'!$C:$C,0))),"",INDEX('Policy Characteristics'!L:L,MATCH($C40,'Policy Characteristics'!$C:$C,0)))</f>
        <v>conventional-pollutant-standards.html</v>
      </c>
    </row>
    <row r="41" spans="1:18" s="2" customFormat="1" x14ac:dyDescent="0.35">
      <c r="A41" s="254" t="str">
        <f>IF(ISBLANK(INDEX('Policy Characteristics'!A:A,MATCH($C41,'Policy Characteristics'!$C:$C,0))),"",INDEX('Policy Characteristics'!A:A,MATCH($C41,'Policy Characteristics'!$C:$C,0)))</f>
        <v>Transportation</v>
      </c>
      <c r="B41" s="262" t="str">
        <f>IF(ISBLANK(INDEX('Policy Characteristics'!B:B,MATCH($C41,'Policy Characteristics'!$C:$C,0))),"",INDEX('Policy Characteristics'!B:B,MATCH($C41,'Policy Characteristics'!$C:$C,0)))</f>
        <v>Conventional Pollutant Standards</v>
      </c>
      <c r="C41" s="254" t="str">
        <f t="shared" si="2"/>
        <v>Percentage Reduction of Separately Regulated Pollutants</v>
      </c>
      <c r="D41" s="2" t="s">
        <v>40</v>
      </c>
      <c r="E41" s="2" t="s">
        <v>2236</v>
      </c>
      <c r="F41" s="2" t="s">
        <v>3271</v>
      </c>
      <c r="G41" s="2" t="s">
        <v>2236</v>
      </c>
      <c r="H41" s="47">
        <v>339</v>
      </c>
      <c r="I41" s="325" t="s">
        <v>44</v>
      </c>
      <c r="J41" s="255" t="str">
        <f>IF(ISBLANK(INDEX('Policy Characteristics'!D:D,MATCH($C41,'Policy Characteristics'!$C:$C,0))),"",INDEX('Policy Characteristics'!D:D,MATCH($C41,'Policy Characteristics'!$C:$C,0)))</f>
        <v>Conventional Pollutant Standard</v>
      </c>
      <c r="K41" s="254" t="str">
        <f>IF(ISBLANK(INDEX('Policy Characteristics'!E:E,MATCH($C41,'Policy Characteristics'!$C:$C,0))),"",INDEX('Policy Characteristics'!E:E,MATCH($C41,'Policy Characteristics'!$C:$C,0)))</f>
        <v>trans reduce regulated pollutants</v>
      </c>
      <c r="L41" s="261">
        <f>IF(ISBLANK(INDEX('Policy Characteristics'!F:F,MATCH($C41,'Policy Characteristics'!$C:$C,0))),"",INDEX('Policy Characteristics'!F:F,MATCH($C41,'Policy Characteristics'!$C:$C,0)))</f>
        <v>0</v>
      </c>
      <c r="M41" s="261">
        <f>IF(ISBLANK(INDEX('Policy Characteristics'!G:G,MATCH($C41,'Policy Characteristics'!$C:$C,0))),"",INDEX('Policy Characteristics'!G:G,MATCH($C41,'Policy Characteristics'!$C:$C,0)))</f>
        <v>1</v>
      </c>
      <c r="N41" s="261">
        <f>IF(ISBLANK(INDEX('Policy Characteristics'!H:H,MATCH($C41,'Policy Characteristics'!$C:$C,0))),"",INDEX('Policy Characteristics'!H:H,MATCH($C41,'Policy Characteristics'!$C:$C,0)))</f>
        <v>0.02</v>
      </c>
      <c r="O41" s="254" t="str">
        <f>IF(ISBLANK(INDEX('Policy Characteristics'!I:I,MATCH($C41,'Policy Characteristics'!$C:$C,0))),"",INDEX('Policy Characteristics'!I:I,MATCH($C41,'Policy Characteristics'!$C:$C,0)))</f>
        <v>% reduction in emissions</v>
      </c>
      <c r="P41" s="254" t="str">
        <f>IF(ISBLANK(INDEX('Policy Characteristics'!J:J,MATCH($C41,'Policy Characteristics'!$C:$C,0))),"",INDEX('Policy Characteristics'!J:J,MATCH($C41,'Policy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 s="254" t="str">
        <f>IF(ISBLANK(INDEX('Policy Characteristics'!K:K,MATCH($C41,'Policy Characteristics'!$C:$C,0))),"",INDEX('Policy Characteristics'!K:K,MATCH($C41,'Policy Characteristics'!$C:$C,0)))</f>
        <v>transportation-sector-main.html#conv-pol-stds</v>
      </c>
      <c r="R41" s="254" t="str">
        <f>IF(ISBLANK(INDEX('Policy Characteristics'!L:L,MATCH($C41,'Policy Characteristics'!$C:$C,0))),"",INDEX('Policy Characteristics'!L:L,MATCH($C41,'Policy Characteristics'!$C:$C,0)))</f>
        <v>conventional-pollutant-standards.html</v>
      </c>
    </row>
    <row r="42" spans="1:18" s="2" customFormat="1" x14ac:dyDescent="0.35">
      <c r="A42" s="254" t="str">
        <f>IF(ISBLANK(INDEX('Policy Characteristics'!A:A,MATCH($C42,'Policy Characteristics'!$C:$C,0))),"",INDEX('Policy Characteristics'!A:A,MATCH($C42,'Policy Characteristics'!$C:$C,0)))</f>
        <v>Transportation</v>
      </c>
      <c r="B42" s="262" t="str">
        <f>IF(ISBLANK(INDEX('Policy Characteristics'!B:B,MATCH($C42,'Policy Characteristics'!$C:$C,0))),"",INDEX('Policy Characteristics'!B:B,MATCH($C42,'Policy Characteristics'!$C:$C,0)))</f>
        <v>Conventional Pollutant Standards</v>
      </c>
      <c r="C42" s="254" t="str">
        <f t="shared" si="2"/>
        <v>Percentage Reduction of Separately Regulated Pollutants</v>
      </c>
      <c r="D42" s="2" t="s">
        <v>41</v>
      </c>
      <c r="E42" s="2" t="s">
        <v>2220</v>
      </c>
      <c r="F42" s="2" t="s">
        <v>3272</v>
      </c>
      <c r="G42" s="2" t="s">
        <v>2424</v>
      </c>
      <c r="H42" s="47">
        <v>340</v>
      </c>
      <c r="I42" s="324" t="s">
        <v>43</v>
      </c>
      <c r="J42" s="255" t="str">
        <f>IF(ISBLANK(INDEX('Policy Characteristics'!D:D,MATCH($C42,'Policy Characteristics'!$C:$C,0))),"",INDEX('Policy Characteristics'!D:D,MATCH($C42,'Policy Characteristics'!$C:$C,0)))</f>
        <v>Conventional Pollutant Standard</v>
      </c>
      <c r="K42" s="254" t="str">
        <f>IF(ISBLANK(INDEX('Policy Characteristics'!E:E,MATCH($C42,'Policy Characteristics'!$C:$C,0))),"",INDEX('Policy Characteristics'!E:E,MATCH($C42,'Policy Characteristics'!$C:$C,0)))</f>
        <v>trans reduce regulated pollutants</v>
      </c>
      <c r="L42" s="261">
        <f>IF(ISBLANK(INDEX('Policy Characteristics'!F:F,MATCH($C42,'Policy Characteristics'!$C:$C,0))),"",INDEX('Policy Characteristics'!F:F,MATCH($C42,'Policy Characteristics'!$C:$C,0)))</f>
        <v>0</v>
      </c>
      <c r="M42" s="261">
        <f>IF(ISBLANK(INDEX('Policy Characteristics'!G:G,MATCH($C42,'Policy Characteristics'!$C:$C,0))),"",INDEX('Policy Characteristics'!G:G,MATCH($C42,'Policy Characteristics'!$C:$C,0)))</f>
        <v>1</v>
      </c>
      <c r="N42" s="261">
        <f>IF(ISBLANK(INDEX('Policy Characteristics'!H:H,MATCH($C42,'Policy Characteristics'!$C:$C,0))),"",INDEX('Policy Characteristics'!H:H,MATCH($C42,'Policy Characteristics'!$C:$C,0)))</f>
        <v>0.02</v>
      </c>
      <c r="O42" s="254" t="str">
        <f>IF(ISBLANK(INDEX('Policy Characteristics'!I:I,MATCH($C42,'Policy Characteristics'!$C:$C,0))),"",INDEX('Policy Characteristics'!I:I,MATCH($C42,'Policy Characteristics'!$C:$C,0)))</f>
        <v>% reduction in emissions</v>
      </c>
      <c r="P42" s="254" t="str">
        <f>IF(ISBLANK(INDEX('Policy Characteristics'!J:J,MATCH($C42,'Policy Characteristics'!$C:$C,0))),"",INDEX('Policy Characteristics'!J:J,MATCH($C42,'Policy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 s="254" t="str">
        <f>IF(ISBLANK(INDEX('Policy Characteristics'!K:K,MATCH($C42,'Policy Characteristics'!$C:$C,0))),"",INDEX('Policy Characteristics'!K:K,MATCH($C42,'Policy Characteristics'!$C:$C,0)))</f>
        <v>transportation-sector-main.html#conv-pol-stds</v>
      </c>
      <c r="R42" s="254" t="str">
        <f>IF(ISBLANK(INDEX('Policy Characteristics'!L:L,MATCH($C42,'Policy Characteristics'!$C:$C,0))),"",INDEX('Policy Characteristics'!L:L,MATCH($C42,'Policy Characteristics'!$C:$C,0)))</f>
        <v>conventional-pollutant-standards.html</v>
      </c>
    </row>
    <row r="43" spans="1:18" s="2" customFormat="1" x14ac:dyDescent="0.35">
      <c r="A43" s="254" t="str">
        <f>IF(ISBLANK(INDEX('Policy Characteristics'!A:A,MATCH($C43,'Policy Characteristics'!$C:$C,0))),"",INDEX('Policy Characteristics'!A:A,MATCH($C43,'Policy Characteristics'!$C:$C,0)))</f>
        <v>Transportation</v>
      </c>
      <c r="B43" s="262" t="str">
        <f>IF(ISBLANK(INDEX('Policy Characteristics'!B:B,MATCH($C43,'Policy Characteristics'!$C:$C,0))),"",INDEX('Policy Characteristics'!B:B,MATCH($C43,'Policy Characteristics'!$C:$C,0)))</f>
        <v>Conventional Pollutant Standards</v>
      </c>
      <c r="C43" s="254" t="str">
        <f t="shared" si="2"/>
        <v>Percentage Reduction of Separately Regulated Pollutants</v>
      </c>
      <c r="D43" s="2" t="s">
        <v>41</v>
      </c>
      <c r="E43" s="2" t="s">
        <v>483</v>
      </c>
      <c r="F43" s="2" t="s">
        <v>3272</v>
      </c>
      <c r="G43" s="2" t="s">
        <v>483</v>
      </c>
      <c r="H43" s="47">
        <v>341</v>
      </c>
      <c r="I43" s="324" t="s">
        <v>43</v>
      </c>
      <c r="J43" s="255" t="str">
        <f>IF(ISBLANK(INDEX('Policy Characteristics'!D:D,MATCH($C43,'Policy Characteristics'!$C:$C,0))),"",INDEX('Policy Characteristics'!D:D,MATCH($C43,'Policy Characteristics'!$C:$C,0)))</f>
        <v>Conventional Pollutant Standard</v>
      </c>
      <c r="K43" s="254" t="str">
        <f>IF(ISBLANK(INDEX('Policy Characteristics'!E:E,MATCH($C43,'Policy Characteristics'!$C:$C,0))),"",INDEX('Policy Characteristics'!E:E,MATCH($C43,'Policy Characteristics'!$C:$C,0)))</f>
        <v>trans reduce regulated pollutants</v>
      </c>
      <c r="L43" s="261">
        <f>IF(ISBLANK(INDEX('Policy Characteristics'!F:F,MATCH($C43,'Policy Characteristics'!$C:$C,0))),"",INDEX('Policy Characteristics'!F:F,MATCH($C43,'Policy Characteristics'!$C:$C,0)))</f>
        <v>0</v>
      </c>
      <c r="M43" s="261">
        <f>IF(ISBLANK(INDEX('Policy Characteristics'!G:G,MATCH($C43,'Policy Characteristics'!$C:$C,0))),"",INDEX('Policy Characteristics'!G:G,MATCH($C43,'Policy Characteristics'!$C:$C,0)))</f>
        <v>1</v>
      </c>
      <c r="N43" s="261">
        <f>IF(ISBLANK(INDEX('Policy Characteristics'!H:H,MATCH($C43,'Policy Characteristics'!$C:$C,0))),"",INDEX('Policy Characteristics'!H:H,MATCH($C43,'Policy Characteristics'!$C:$C,0)))</f>
        <v>0.02</v>
      </c>
      <c r="O43" s="254" t="str">
        <f>IF(ISBLANK(INDEX('Policy Characteristics'!I:I,MATCH($C43,'Policy Characteristics'!$C:$C,0))),"",INDEX('Policy Characteristics'!I:I,MATCH($C43,'Policy Characteristics'!$C:$C,0)))</f>
        <v>% reduction in emissions</v>
      </c>
      <c r="P43" s="254" t="str">
        <f>IF(ISBLANK(INDEX('Policy Characteristics'!J:J,MATCH($C43,'Policy Characteristics'!$C:$C,0))),"",INDEX('Policy Characteristics'!J:J,MATCH($C43,'Policy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 s="254" t="str">
        <f>IF(ISBLANK(INDEX('Policy Characteristics'!K:K,MATCH($C43,'Policy Characteristics'!$C:$C,0))),"",INDEX('Policy Characteristics'!K:K,MATCH($C43,'Policy Characteristics'!$C:$C,0)))</f>
        <v>transportation-sector-main.html#conv-pol-stds</v>
      </c>
      <c r="R43" s="254" t="str">
        <f>IF(ISBLANK(INDEX('Policy Characteristics'!L:L,MATCH($C43,'Policy Characteristics'!$C:$C,0))),"",INDEX('Policy Characteristics'!L:L,MATCH($C43,'Policy Characteristics'!$C:$C,0)))</f>
        <v>conventional-pollutant-standards.html</v>
      </c>
    </row>
    <row r="44" spans="1:18" s="2" customFormat="1" x14ac:dyDescent="0.35">
      <c r="A44" s="254" t="str">
        <f>IF(ISBLANK(INDEX('Policy Characteristics'!A:A,MATCH($C44,'Policy Characteristics'!$C:$C,0))),"",INDEX('Policy Characteristics'!A:A,MATCH($C44,'Policy Characteristics'!$C:$C,0)))</f>
        <v>Transportation</v>
      </c>
      <c r="B44" s="262" t="str">
        <f>IF(ISBLANK(INDEX('Policy Characteristics'!B:B,MATCH($C44,'Policy Characteristics'!$C:$C,0))),"",INDEX('Policy Characteristics'!B:B,MATCH($C44,'Policy Characteristics'!$C:$C,0)))</f>
        <v>Conventional Pollutant Standards</v>
      </c>
      <c r="C44" s="254" t="str">
        <f t="shared" si="2"/>
        <v>Percentage Reduction of Separately Regulated Pollutants</v>
      </c>
      <c r="D44" s="2" t="s">
        <v>41</v>
      </c>
      <c r="E44" s="2" t="s">
        <v>2223</v>
      </c>
      <c r="F44" s="2" t="s">
        <v>3272</v>
      </c>
      <c r="G44" s="2" t="s">
        <v>2223</v>
      </c>
      <c r="H44" s="47">
        <v>342</v>
      </c>
      <c r="I44" s="324" t="s">
        <v>43</v>
      </c>
      <c r="J44" s="255" t="str">
        <f>IF(ISBLANK(INDEX('Policy Characteristics'!D:D,MATCH($C44,'Policy Characteristics'!$C:$C,0))),"",INDEX('Policy Characteristics'!D:D,MATCH($C44,'Policy Characteristics'!$C:$C,0)))</f>
        <v>Conventional Pollutant Standard</v>
      </c>
      <c r="K44" s="254" t="str">
        <f>IF(ISBLANK(INDEX('Policy Characteristics'!E:E,MATCH($C44,'Policy Characteristics'!$C:$C,0))),"",INDEX('Policy Characteristics'!E:E,MATCH($C44,'Policy Characteristics'!$C:$C,0)))</f>
        <v>trans reduce regulated pollutants</v>
      </c>
      <c r="L44" s="261">
        <f>IF(ISBLANK(INDEX('Policy Characteristics'!F:F,MATCH($C44,'Policy Characteristics'!$C:$C,0))),"",INDEX('Policy Characteristics'!F:F,MATCH($C44,'Policy Characteristics'!$C:$C,0)))</f>
        <v>0</v>
      </c>
      <c r="M44" s="261">
        <f>IF(ISBLANK(INDEX('Policy Characteristics'!G:G,MATCH($C44,'Policy Characteristics'!$C:$C,0))),"",INDEX('Policy Characteristics'!G:G,MATCH($C44,'Policy Characteristics'!$C:$C,0)))</f>
        <v>1</v>
      </c>
      <c r="N44" s="261">
        <f>IF(ISBLANK(INDEX('Policy Characteristics'!H:H,MATCH($C44,'Policy Characteristics'!$C:$C,0))),"",INDEX('Policy Characteristics'!H:H,MATCH($C44,'Policy Characteristics'!$C:$C,0)))</f>
        <v>0.02</v>
      </c>
      <c r="O44" s="254" t="str">
        <f>IF(ISBLANK(INDEX('Policy Characteristics'!I:I,MATCH($C44,'Policy Characteristics'!$C:$C,0))),"",INDEX('Policy Characteristics'!I:I,MATCH($C44,'Policy Characteristics'!$C:$C,0)))</f>
        <v>% reduction in emissions</v>
      </c>
      <c r="P44" s="254" t="str">
        <f>IF(ISBLANK(INDEX('Policy Characteristics'!J:J,MATCH($C44,'Policy Characteristics'!$C:$C,0))),"",INDEX('Policy Characteristics'!J:J,MATCH($C44,'Policy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 s="254" t="str">
        <f>IF(ISBLANK(INDEX('Policy Characteristics'!K:K,MATCH($C44,'Policy Characteristics'!$C:$C,0))),"",INDEX('Policy Characteristics'!K:K,MATCH($C44,'Policy Characteristics'!$C:$C,0)))</f>
        <v>transportation-sector-main.html#conv-pol-stds</v>
      </c>
      <c r="R44" s="254" t="str">
        <f>IF(ISBLANK(INDEX('Policy Characteristics'!L:L,MATCH($C44,'Policy Characteristics'!$C:$C,0))),"",INDEX('Policy Characteristics'!L:L,MATCH($C44,'Policy Characteristics'!$C:$C,0)))</f>
        <v>conventional-pollutant-standards.html</v>
      </c>
    </row>
    <row r="45" spans="1:18" s="2" customFormat="1" x14ac:dyDescent="0.35">
      <c r="A45" s="254" t="str">
        <f>IF(ISBLANK(INDEX('Policy Characteristics'!A:A,MATCH($C45,'Policy Characteristics'!$C:$C,0))),"",INDEX('Policy Characteristics'!A:A,MATCH($C45,'Policy Characteristics'!$C:$C,0)))</f>
        <v>Transportation</v>
      </c>
      <c r="B45" s="262" t="str">
        <f>IF(ISBLANK(INDEX('Policy Characteristics'!B:B,MATCH($C45,'Policy Characteristics'!$C:$C,0))),"",INDEX('Policy Characteristics'!B:B,MATCH($C45,'Policy Characteristics'!$C:$C,0)))</f>
        <v>Conventional Pollutant Standards</v>
      </c>
      <c r="C45" s="254" t="str">
        <f t="shared" si="2"/>
        <v>Percentage Reduction of Separately Regulated Pollutants</v>
      </c>
      <c r="D45" s="2" t="s">
        <v>41</v>
      </c>
      <c r="E45" s="2" t="s">
        <v>2225</v>
      </c>
      <c r="F45" s="2" t="s">
        <v>3272</v>
      </c>
      <c r="G45" s="2" t="s">
        <v>2225</v>
      </c>
      <c r="H45" s="47">
        <v>343</v>
      </c>
      <c r="I45" s="324" t="s">
        <v>43</v>
      </c>
      <c r="J45" s="255" t="str">
        <f>IF(ISBLANK(INDEX('Policy Characteristics'!D:D,MATCH($C45,'Policy Characteristics'!$C:$C,0))),"",INDEX('Policy Characteristics'!D:D,MATCH($C45,'Policy Characteristics'!$C:$C,0)))</f>
        <v>Conventional Pollutant Standard</v>
      </c>
      <c r="K45" s="254" t="str">
        <f>IF(ISBLANK(INDEX('Policy Characteristics'!E:E,MATCH($C45,'Policy Characteristics'!$C:$C,0))),"",INDEX('Policy Characteristics'!E:E,MATCH($C45,'Policy Characteristics'!$C:$C,0)))</f>
        <v>trans reduce regulated pollutants</v>
      </c>
      <c r="L45" s="261">
        <f>IF(ISBLANK(INDEX('Policy Characteristics'!F:F,MATCH($C45,'Policy Characteristics'!$C:$C,0))),"",INDEX('Policy Characteristics'!F:F,MATCH($C45,'Policy Characteristics'!$C:$C,0)))</f>
        <v>0</v>
      </c>
      <c r="M45" s="261">
        <f>IF(ISBLANK(INDEX('Policy Characteristics'!G:G,MATCH($C45,'Policy Characteristics'!$C:$C,0))),"",INDEX('Policy Characteristics'!G:G,MATCH($C45,'Policy Characteristics'!$C:$C,0)))</f>
        <v>1</v>
      </c>
      <c r="N45" s="261">
        <f>IF(ISBLANK(INDEX('Policy Characteristics'!H:H,MATCH($C45,'Policy Characteristics'!$C:$C,0))),"",INDEX('Policy Characteristics'!H:H,MATCH($C45,'Policy Characteristics'!$C:$C,0)))</f>
        <v>0.02</v>
      </c>
      <c r="O45" s="254" t="str">
        <f>IF(ISBLANK(INDEX('Policy Characteristics'!I:I,MATCH($C45,'Policy Characteristics'!$C:$C,0))),"",INDEX('Policy Characteristics'!I:I,MATCH($C45,'Policy Characteristics'!$C:$C,0)))</f>
        <v>% reduction in emissions</v>
      </c>
      <c r="P45" s="254" t="str">
        <f>IF(ISBLANK(INDEX('Policy Characteristics'!J:J,MATCH($C45,'Policy Characteristics'!$C:$C,0))),"",INDEX('Policy Characteristics'!J:J,MATCH($C45,'Policy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5" s="254" t="str">
        <f>IF(ISBLANK(INDEX('Policy Characteristics'!K:K,MATCH($C45,'Policy Characteristics'!$C:$C,0))),"",INDEX('Policy Characteristics'!K:K,MATCH($C45,'Policy Characteristics'!$C:$C,0)))</f>
        <v>transportation-sector-main.html#conv-pol-stds</v>
      </c>
      <c r="R45" s="254" t="str">
        <f>IF(ISBLANK(INDEX('Policy Characteristics'!L:L,MATCH($C45,'Policy Characteristics'!$C:$C,0))),"",INDEX('Policy Characteristics'!L:L,MATCH($C45,'Policy Characteristics'!$C:$C,0)))</f>
        <v>conventional-pollutant-standards.html</v>
      </c>
    </row>
    <row r="46" spans="1:18" s="2" customFormat="1" x14ac:dyDescent="0.35">
      <c r="A46" s="254" t="str">
        <f>IF(ISBLANK(INDEX('Policy Characteristics'!A:A,MATCH($C46,'Policy Characteristics'!$C:$C,0))),"",INDEX('Policy Characteristics'!A:A,MATCH($C46,'Policy Characteristics'!$C:$C,0)))</f>
        <v>Transportation</v>
      </c>
      <c r="B46" s="262" t="str">
        <f>IF(ISBLANK(INDEX('Policy Characteristics'!B:B,MATCH($C46,'Policy Characteristics'!$C:$C,0))),"",INDEX('Policy Characteristics'!B:B,MATCH($C46,'Policy Characteristics'!$C:$C,0)))</f>
        <v>Conventional Pollutant Standards</v>
      </c>
      <c r="C46" s="254" t="str">
        <f t="shared" si="2"/>
        <v>Percentage Reduction of Separately Regulated Pollutants</v>
      </c>
      <c r="D46" s="2" t="s">
        <v>41</v>
      </c>
      <c r="E46" s="2" t="s">
        <v>2227</v>
      </c>
      <c r="F46" s="2" t="s">
        <v>3272</v>
      </c>
      <c r="G46" s="2" t="s">
        <v>2317</v>
      </c>
      <c r="H46" s="47">
        <v>344</v>
      </c>
      <c r="I46" s="324" t="s">
        <v>43</v>
      </c>
      <c r="J46" s="255" t="str">
        <f>IF(ISBLANK(INDEX('Policy Characteristics'!D:D,MATCH($C46,'Policy Characteristics'!$C:$C,0))),"",INDEX('Policy Characteristics'!D:D,MATCH($C46,'Policy Characteristics'!$C:$C,0)))</f>
        <v>Conventional Pollutant Standard</v>
      </c>
      <c r="K46" s="254" t="str">
        <f>IF(ISBLANK(INDEX('Policy Characteristics'!E:E,MATCH($C46,'Policy Characteristics'!$C:$C,0))),"",INDEX('Policy Characteristics'!E:E,MATCH($C46,'Policy Characteristics'!$C:$C,0)))</f>
        <v>trans reduce regulated pollutants</v>
      </c>
      <c r="L46" s="261">
        <f>IF(ISBLANK(INDEX('Policy Characteristics'!F:F,MATCH($C46,'Policy Characteristics'!$C:$C,0))),"",INDEX('Policy Characteristics'!F:F,MATCH($C46,'Policy Characteristics'!$C:$C,0)))</f>
        <v>0</v>
      </c>
      <c r="M46" s="261">
        <f>IF(ISBLANK(INDEX('Policy Characteristics'!G:G,MATCH($C46,'Policy Characteristics'!$C:$C,0))),"",INDEX('Policy Characteristics'!G:G,MATCH($C46,'Policy Characteristics'!$C:$C,0)))</f>
        <v>1</v>
      </c>
      <c r="N46" s="261">
        <f>IF(ISBLANK(INDEX('Policy Characteristics'!H:H,MATCH($C46,'Policy Characteristics'!$C:$C,0))),"",INDEX('Policy Characteristics'!H:H,MATCH($C46,'Policy Characteristics'!$C:$C,0)))</f>
        <v>0.02</v>
      </c>
      <c r="O46" s="254" t="str">
        <f>IF(ISBLANK(INDEX('Policy Characteristics'!I:I,MATCH($C46,'Policy Characteristics'!$C:$C,0))),"",INDEX('Policy Characteristics'!I:I,MATCH($C46,'Policy Characteristics'!$C:$C,0)))</f>
        <v>% reduction in emissions</v>
      </c>
      <c r="P46" s="254" t="str">
        <f>IF(ISBLANK(INDEX('Policy Characteristics'!J:J,MATCH($C46,'Policy Characteristics'!$C:$C,0))),"",INDEX('Policy Characteristics'!J:J,MATCH($C46,'Policy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6" s="254" t="str">
        <f>IF(ISBLANK(INDEX('Policy Characteristics'!K:K,MATCH($C46,'Policy Characteristics'!$C:$C,0))),"",INDEX('Policy Characteristics'!K:K,MATCH($C46,'Policy Characteristics'!$C:$C,0)))</f>
        <v>transportation-sector-main.html#conv-pol-stds</v>
      </c>
      <c r="R46" s="254" t="str">
        <f>IF(ISBLANK(INDEX('Policy Characteristics'!L:L,MATCH($C46,'Policy Characteristics'!$C:$C,0))),"",INDEX('Policy Characteristics'!L:L,MATCH($C46,'Policy Characteristics'!$C:$C,0)))</f>
        <v>conventional-pollutant-standards.html</v>
      </c>
    </row>
    <row r="47" spans="1:18" s="2" customFormat="1" x14ac:dyDescent="0.35">
      <c r="A47" s="254" t="str">
        <f>IF(ISBLANK(INDEX('Policy Characteristics'!A:A,MATCH($C47,'Policy Characteristics'!$C:$C,0))),"",INDEX('Policy Characteristics'!A:A,MATCH($C47,'Policy Characteristics'!$C:$C,0)))</f>
        <v>Transportation</v>
      </c>
      <c r="B47" s="262" t="str">
        <f>IF(ISBLANK(INDEX('Policy Characteristics'!B:B,MATCH($C47,'Policy Characteristics'!$C:$C,0))),"",INDEX('Policy Characteristics'!B:B,MATCH($C47,'Policy Characteristics'!$C:$C,0)))</f>
        <v>Conventional Pollutant Standards</v>
      </c>
      <c r="C47" s="254" t="str">
        <f t="shared" si="2"/>
        <v>Percentage Reduction of Separately Regulated Pollutants</v>
      </c>
      <c r="D47" s="2" t="s">
        <v>41</v>
      </c>
      <c r="E47" s="2" t="s">
        <v>2228</v>
      </c>
      <c r="F47" s="2" t="s">
        <v>3272</v>
      </c>
      <c r="G47" s="2" t="s">
        <v>2228</v>
      </c>
      <c r="H47" s="47">
        <v>345</v>
      </c>
      <c r="I47" s="325" t="s">
        <v>44</v>
      </c>
      <c r="J47" s="255" t="str">
        <f>IF(ISBLANK(INDEX('Policy Characteristics'!D:D,MATCH($C47,'Policy Characteristics'!$C:$C,0))),"",INDEX('Policy Characteristics'!D:D,MATCH($C47,'Policy Characteristics'!$C:$C,0)))</f>
        <v>Conventional Pollutant Standard</v>
      </c>
      <c r="K47" s="254" t="str">
        <f>IF(ISBLANK(INDEX('Policy Characteristics'!E:E,MATCH($C47,'Policy Characteristics'!$C:$C,0))),"",INDEX('Policy Characteristics'!E:E,MATCH($C47,'Policy Characteristics'!$C:$C,0)))</f>
        <v>trans reduce regulated pollutants</v>
      </c>
      <c r="L47" s="261">
        <f>IF(ISBLANK(INDEX('Policy Characteristics'!F:F,MATCH($C47,'Policy Characteristics'!$C:$C,0))),"",INDEX('Policy Characteristics'!F:F,MATCH($C47,'Policy Characteristics'!$C:$C,0)))</f>
        <v>0</v>
      </c>
      <c r="M47" s="261">
        <f>IF(ISBLANK(INDEX('Policy Characteristics'!G:G,MATCH($C47,'Policy Characteristics'!$C:$C,0))),"",INDEX('Policy Characteristics'!G:G,MATCH($C47,'Policy Characteristics'!$C:$C,0)))</f>
        <v>1</v>
      </c>
      <c r="N47" s="261">
        <f>IF(ISBLANK(INDEX('Policy Characteristics'!H:H,MATCH($C47,'Policy Characteristics'!$C:$C,0))),"",INDEX('Policy Characteristics'!H:H,MATCH($C47,'Policy Characteristics'!$C:$C,0)))</f>
        <v>0.02</v>
      </c>
      <c r="O47" s="254" t="str">
        <f>IF(ISBLANK(INDEX('Policy Characteristics'!I:I,MATCH($C47,'Policy Characteristics'!$C:$C,0))),"",INDEX('Policy Characteristics'!I:I,MATCH($C47,'Policy Characteristics'!$C:$C,0)))</f>
        <v>% reduction in emissions</v>
      </c>
      <c r="P47" s="254" t="str">
        <f>IF(ISBLANK(INDEX('Policy Characteristics'!J:J,MATCH($C47,'Policy Characteristics'!$C:$C,0))),"",INDEX('Policy Characteristics'!J:J,MATCH($C47,'Policy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7" s="254" t="str">
        <f>IF(ISBLANK(INDEX('Policy Characteristics'!K:K,MATCH($C47,'Policy Characteristics'!$C:$C,0))),"",INDEX('Policy Characteristics'!K:K,MATCH($C47,'Policy Characteristics'!$C:$C,0)))</f>
        <v>transportation-sector-main.html#conv-pol-stds</v>
      </c>
      <c r="R47" s="254" t="str">
        <f>IF(ISBLANK(INDEX('Policy Characteristics'!L:L,MATCH($C47,'Policy Characteristics'!$C:$C,0))),"",INDEX('Policy Characteristics'!L:L,MATCH($C47,'Policy Characteristics'!$C:$C,0)))</f>
        <v>conventional-pollutant-standards.html</v>
      </c>
    </row>
    <row r="48" spans="1:18" s="2" customFormat="1" x14ac:dyDescent="0.35">
      <c r="A48" s="254" t="str">
        <f>IF(ISBLANK(INDEX('Policy Characteristics'!A:A,MATCH($C48,'Policy Characteristics'!$C:$C,0))),"",INDEX('Policy Characteristics'!A:A,MATCH($C48,'Policy Characteristics'!$C:$C,0)))</f>
        <v>Transportation</v>
      </c>
      <c r="B48" s="262" t="str">
        <f>IF(ISBLANK(INDEX('Policy Characteristics'!B:B,MATCH($C48,'Policy Characteristics'!$C:$C,0))),"",INDEX('Policy Characteristics'!B:B,MATCH($C48,'Policy Characteristics'!$C:$C,0)))</f>
        <v>Conventional Pollutant Standards</v>
      </c>
      <c r="C48" s="254" t="str">
        <f t="shared" si="2"/>
        <v>Percentage Reduction of Separately Regulated Pollutants</v>
      </c>
      <c r="D48" s="2" t="s">
        <v>41</v>
      </c>
      <c r="E48" s="2" t="s">
        <v>2230</v>
      </c>
      <c r="F48" s="2" t="s">
        <v>3272</v>
      </c>
      <c r="G48" s="2" t="s">
        <v>2230</v>
      </c>
      <c r="H48" s="47">
        <v>346</v>
      </c>
      <c r="I48" s="324" t="s">
        <v>43</v>
      </c>
      <c r="J48" s="255" t="str">
        <f>IF(ISBLANK(INDEX('Policy Characteristics'!D:D,MATCH($C48,'Policy Characteristics'!$C:$C,0))),"",INDEX('Policy Characteristics'!D:D,MATCH($C48,'Policy Characteristics'!$C:$C,0)))</f>
        <v>Conventional Pollutant Standard</v>
      </c>
      <c r="K48" s="254" t="str">
        <f>IF(ISBLANK(INDEX('Policy Characteristics'!E:E,MATCH($C48,'Policy Characteristics'!$C:$C,0))),"",INDEX('Policy Characteristics'!E:E,MATCH($C48,'Policy Characteristics'!$C:$C,0)))</f>
        <v>trans reduce regulated pollutants</v>
      </c>
      <c r="L48" s="261">
        <f>IF(ISBLANK(INDEX('Policy Characteristics'!F:F,MATCH($C48,'Policy Characteristics'!$C:$C,0))),"",INDEX('Policy Characteristics'!F:F,MATCH($C48,'Policy Characteristics'!$C:$C,0)))</f>
        <v>0</v>
      </c>
      <c r="M48" s="261">
        <f>IF(ISBLANK(INDEX('Policy Characteristics'!G:G,MATCH($C48,'Policy Characteristics'!$C:$C,0))),"",INDEX('Policy Characteristics'!G:G,MATCH($C48,'Policy Characteristics'!$C:$C,0)))</f>
        <v>1</v>
      </c>
      <c r="N48" s="261">
        <f>IF(ISBLANK(INDEX('Policy Characteristics'!H:H,MATCH($C48,'Policy Characteristics'!$C:$C,0))),"",INDEX('Policy Characteristics'!H:H,MATCH($C48,'Policy Characteristics'!$C:$C,0)))</f>
        <v>0.02</v>
      </c>
      <c r="O48" s="254" t="str">
        <f>IF(ISBLANK(INDEX('Policy Characteristics'!I:I,MATCH($C48,'Policy Characteristics'!$C:$C,0))),"",INDEX('Policy Characteristics'!I:I,MATCH($C48,'Policy Characteristics'!$C:$C,0)))</f>
        <v>% reduction in emissions</v>
      </c>
      <c r="P48" s="254" t="str">
        <f>IF(ISBLANK(INDEX('Policy Characteristics'!J:J,MATCH($C48,'Policy Characteristics'!$C:$C,0))),"",INDEX('Policy Characteristics'!J:J,MATCH($C48,'Policy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8" s="254" t="str">
        <f>IF(ISBLANK(INDEX('Policy Characteristics'!K:K,MATCH($C48,'Policy Characteristics'!$C:$C,0))),"",INDEX('Policy Characteristics'!K:K,MATCH($C48,'Policy Characteristics'!$C:$C,0)))</f>
        <v>transportation-sector-main.html#conv-pol-stds</v>
      </c>
      <c r="R48" s="254" t="str">
        <f>IF(ISBLANK(INDEX('Policy Characteristics'!L:L,MATCH($C48,'Policy Characteristics'!$C:$C,0))),"",INDEX('Policy Characteristics'!L:L,MATCH($C48,'Policy Characteristics'!$C:$C,0)))</f>
        <v>conventional-pollutant-standards.html</v>
      </c>
    </row>
    <row r="49" spans="1:18" s="2" customFormat="1" x14ac:dyDescent="0.35">
      <c r="A49" s="254" t="str">
        <f>IF(ISBLANK(INDEX('Policy Characteristics'!A:A,MATCH($C49,'Policy Characteristics'!$C:$C,0))),"",INDEX('Policy Characteristics'!A:A,MATCH($C49,'Policy Characteristics'!$C:$C,0)))</f>
        <v>Transportation</v>
      </c>
      <c r="B49" s="262" t="str">
        <f>IF(ISBLANK(INDEX('Policy Characteristics'!B:B,MATCH($C49,'Policy Characteristics'!$C:$C,0))),"",INDEX('Policy Characteristics'!B:B,MATCH($C49,'Policy Characteristics'!$C:$C,0)))</f>
        <v>Conventional Pollutant Standards</v>
      </c>
      <c r="C49" s="254" t="str">
        <f t="shared" si="2"/>
        <v>Percentage Reduction of Separately Regulated Pollutants</v>
      </c>
      <c r="D49" s="2" t="s">
        <v>41</v>
      </c>
      <c r="E49" s="2" t="s">
        <v>2232</v>
      </c>
      <c r="F49" s="2" t="s">
        <v>3272</v>
      </c>
      <c r="G49" s="2" t="s">
        <v>2232</v>
      </c>
      <c r="H49" s="47">
        <v>347</v>
      </c>
      <c r="I49" s="324" t="s">
        <v>43</v>
      </c>
      <c r="J49" s="255" t="str">
        <f>IF(ISBLANK(INDEX('Policy Characteristics'!D:D,MATCH($C49,'Policy Characteristics'!$C:$C,0))),"",INDEX('Policy Characteristics'!D:D,MATCH($C49,'Policy Characteristics'!$C:$C,0)))</f>
        <v>Conventional Pollutant Standard</v>
      </c>
      <c r="K49" s="254" t="str">
        <f>IF(ISBLANK(INDEX('Policy Characteristics'!E:E,MATCH($C49,'Policy Characteristics'!$C:$C,0))),"",INDEX('Policy Characteristics'!E:E,MATCH($C49,'Policy Characteristics'!$C:$C,0)))</f>
        <v>trans reduce regulated pollutants</v>
      </c>
      <c r="L49" s="261">
        <f>IF(ISBLANK(INDEX('Policy Characteristics'!F:F,MATCH($C49,'Policy Characteristics'!$C:$C,0))),"",INDEX('Policy Characteristics'!F:F,MATCH($C49,'Policy Characteristics'!$C:$C,0)))</f>
        <v>0</v>
      </c>
      <c r="M49" s="261">
        <f>IF(ISBLANK(INDEX('Policy Characteristics'!G:G,MATCH($C49,'Policy Characteristics'!$C:$C,0))),"",INDEX('Policy Characteristics'!G:G,MATCH($C49,'Policy Characteristics'!$C:$C,0)))</f>
        <v>1</v>
      </c>
      <c r="N49" s="261">
        <f>IF(ISBLANK(INDEX('Policy Characteristics'!H:H,MATCH($C49,'Policy Characteristics'!$C:$C,0))),"",INDEX('Policy Characteristics'!H:H,MATCH($C49,'Policy Characteristics'!$C:$C,0)))</f>
        <v>0.02</v>
      </c>
      <c r="O49" s="254" t="str">
        <f>IF(ISBLANK(INDEX('Policy Characteristics'!I:I,MATCH($C49,'Policy Characteristics'!$C:$C,0))),"",INDEX('Policy Characteristics'!I:I,MATCH($C49,'Policy Characteristics'!$C:$C,0)))</f>
        <v>% reduction in emissions</v>
      </c>
      <c r="P49" s="254" t="str">
        <f>IF(ISBLANK(INDEX('Policy Characteristics'!J:J,MATCH($C49,'Policy Characteristics'!$C:$C,0))),"",INDEX('Policy Characteristics'!J:J,MATCH($C49,'Policy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9" s="254" t="str">
        <f>IF(ISBLANK(INDEX('Policy Characteristics'!K:K,MATCH($C49,'Policy Characteristics'!$C:$C,0))),"",INDEX('Policy Characteristics'!K:K,MATCH($C49,'Policy Characteristics'!$C:$C,0)))</f>
        <v>transportation-sector-main.html#conv-pol-stds</v>
      </c>
      <c r="R49" s="254" t="str">
        <f>IF(ISBLANK(INDEX('Policy Characteristics'!L:L,MATCH($C49,'Policy Characteristics'!$C:$C,0))),"",INDEX('Policy Characteristics'!L:L,MATCH($C49,'Policy Characteristics'!$C:$C,0)))</f>
        <v>conventional-pollutant-standards.html</v>
      </c>
    </row>
    <row r="50" spans="1:18" s="2" customFormat="1" x14ac:dyDescent="0.35">
      <c r="A50" s="254" t="str">
        <f>IF(ISBLANK(INDEX('Policy Characteristics'!A:A,MATCH($C50,'Policy Characteristics'!$C:$C,0))),"",INDEX('Policy Characteristics'!A:A,MATCH($C50,'Policy Characteristics'!$C:$C,0)))</f>
        <v>Transportation</v>
      </c>
      <c r="B50" s="262" t="str">
        <f>IF(ISBLANK(INDEX('Policy Characteristics'!B:B,MATCH($C50,'Policy Characteristics'!$C:$C,0))),"",INDEX('Policy Characteristics'!B:B,MATCH($C50,'Policy Characteristics'!$C:$C,0)))</f>
        <v>Conventional Pollutant Standards</v>
      </c>
      <c r="C50" s="254" t="str">
        <f t="shared" si="2"/>
        <v>Percentage Reduction of Separately Regulated Pollutants</v>
      </c>
      <c r="D50" s="2" t="s">
        <v>41</v>
      </c>
      <c r="E50" s="2" t="s">
        <v>2234</v>
      </c>
      <c r="F50" s="2" t="s">
        <v>3272</v>
      </c>
      <c r="G50" s="2" t="s">
        <v>2234</v>
      </c>
      <c r="H50" s="47">
        <v>348</v>
      </c>
      <c r="I50" s="325" t="s">
        <v>44</v>
      </c>
      <c r="J50" s="255" t="str">
        <f>IF(ISBLANK(INDEX('Policy Characteristics'!D:D,MATCH($C50,'Policy Characteristics'!$C:$C,0))),"",INDEX('Policy Characteristics'!D:D,MATCH($C50,'Policy Characteristics'!$C:$C,0)))</f>
        <v>Conventional Pollutant Standard</v>
      </c>
      <c r="K50" s="254" t="str">
        <f>IF(ISBLANK(INDEX('Policy Characteristics'!E:E,MATCH($C50,'Policy Characteristics'!$C:$C,0))),"",INDEX('Policy Characteristics'!E:E,MATCH($C50,'Policy Characteristics'!$C:$C,0)))</f>
        <v>trans reduce regulated pollutants</v>
      </c>
      <c r="L50" s="261">
        <f>IF(ISBLANK(INDEX('Policy Characteristics'!F:F,MATCH($C50,'Policy Characteristics'!$C:$C,0))),"",INDEX('Policy Characteristics'!F:F,MATCH($C50,'Policy Characteristics'!$C:$C,0)))</f>
        <v>0</v>
      </c>
      <c r="M50" s="261">
        <f>IF(ISBLANK(INDEX('Policy Characteristics'!G:G,MATCH($C50,'Policy Characteristics'!$C:$C,0))),"",INDEX('Policy Characteristics'!G:G,MATCH($C50,'Policy Characteristics'!$C:$C,0)))</f>
        <v>1</v>
      </c>
      <c r="N50" s="261">
        <f>IF(ISBLANK(INDEX('Policy Characteristics'!H:H,MATCH($C50,'Policy Characteristics'!$C:$C,0))),"",INDEX('Policy Characteristics'!H:H,MATCH($C50,'Policy Characteristics'!$C:$C,0)))</f>
        <v>0.02</v>
      </c>
      <c r="O50" s="254" t="str">
        <f>IF(ISBLANK(INDEX('Policy Characteristics'!I:I,MATCH($C50,'Policy Characteristics'!$C:$C,0))),"",INDEX('Policy Characteristics'!I:I,MATCH($C50,'Policy Characteristics'!$C:$C,0)))</f>
        <v>% reduction in emissions</v>
      </c>
      <c r="P50" s="254" t="str">
        <f>IF(ISBLANK(INDEX('Policy Characteristics'!J:J,MATCH($C50,'Policy Characteristics'!$C:$C,0))),"",INDEX('Policy Characteristics'!J:J,MATCH($C50,'Policy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0" s="254" t="str">
        <f>IF(ISBLANK(INDEX('Policy Characteristics'!K:K,MATCH($C50,'Policy Characteristics'!$C:$C,0))),"",INDEX('Policy Characteristics'!K:K,MATCH($C50,'Policy Characteristics'!$C:$C,0)))</f>
        <v>transportation-sector-main.html#conv-pol-stds</v>
      </c>
      <c r="R50" s="254" t="str">
        <f>IF(ISBLANK(INDEX('Policy Characteristics'!L:L,MATCH($C50,'Policy Characteristics'!$C:$C,0))),"",INDEX('Policy Characteristics'!L:L,MATCH($C50,'Policy Characteristics'!$C:$C,0)))</f>
        <v>conventional-pollutant-standards.html</v>
      </c>
    </row>
    <row r="51" spans="1:18" s="2" customFormat="1" x14ac:dyDescent="0.35">
      <c r="A51" s="254" t="str">
        <f>IF(ISBLANK(INDEX('Policy Characteristics'!A:A,MATCH($C51,'Policy Characteristics'!$C:$C,0))),"",INDEX('Policy Characteristics'!A:A,MATCH($C51,'Policy Characteristics'!$C:$C,0)))</f>
        <v>Transportation</v>
      </c>
      <c r="B51" s="262" t="str">
        <f>IF(ISBLANK(INDEX('Policy Characteristics'!B:B,MATCH($C51,'Policy Characteristics'!$C:$C,0))),"",INDEX('Policy Characteristics'!B:B,MATCH($C51,'Policy Characteristics'!$C:$C,0)))</f>
        <v>Conventional Pollutant Standards</v>
      </c>
      <c r="C51" s="254" t="str">
        <f t="shared" si="2"/>
        <v>Percentage Reduction of Separately Regulated Pollutants</v>
      </c>
      <c r="D51" s="2" t="s">
        <v>41</v>
      </c>
      <c r="E51" s="2" t="s">
        <v>2236</v>
      </c>
      <c r="F51" s="2" t="s">
        <v>3272</v>
      </c>
      <c r="G51" s="2" t="s">
        <v>2236</v>
      </c>
      <c r="H51" s="47">
        <v>349</v>
      </c>
      <c r="I51" s="325" t="s">
        <v>44</v>
      </c>
      <c r="J51" s="255" t="str">
        <f>IF(ISBLANK(INDEX('Policy Characteristics'!D:D,MATCH($C51,'Policy Characteristics'!$C:$C,0))),"",INDEX('Policy Characteristics'!D:D,MATCH($C51,'Policy Characteristics'!$C:$C,0)))</f>
        <v>Conventional Pollutant Standard</v>
      </c>
      <c r="K51" s="254" t="str">
        <f>IF(ISBLANK(INDEX('Policy Characteristics'!E:E,MATCH($C51,'Policy Characteristics'!$C:$C,0))),"",INDEX('Policy Characteristics'!E:E,MATCH($C51,'Policy Characteristics'!$C:$C,0)))</f>
        <v>trans reduce regulated pollutants</v>
      </c>
      <c r="L51" s="261">
        <f>IF(ISBLANK(INDEX('Policy Characteristics'!F:F,MATCH($C51,'Policy Characteristics'!$C:$C,0))),"",INDEX('Policy Characteristics'!F:F,MATCH($C51,'Policy Characteristics'!$C:$C,0)))</f>
        <v>0</v>
      </c>
      <c r="M51" s="261">
        <f>IF(ISBLANK(INDEX('Policy Characteristics'!G:G,MATCH($C51,'Policy Characteristics'!$C:$C,0))),"",INDEX('Policy Characteristics'!G:G,MATCH($C51,'Policy Characteristics'!$C:$C,0)))</f>
        <v>1</v>
      </c>
      <c r="N51" s="261">
        <f>IF(ISBLANK(INDEX('Policy Characteristics'!H:H,MATCH($C51,'Policy Characteristics'!$C:$C,0))),"",INDEX('Policy Characteristics'!H:H,MATCH($C51,'Policy Characteristics'!$C:$C,0)))</f>
        <v>0.02</v>
      </c>
      <c r="O51" s="254" t="str">
        <f>IF(ISBLANK(INDEX('Policy Characteristics'!I:I,MATCH($C51,'Policy Characteristics'!$C:$C,0))),"",INDEX('Policy Characteristics'!I:I,MATCH($C51,'Policy Characteristics'!$C:$C,0)))</f>
        <v>% reduction in emissions</v>
      </c>
      <c r="P51" s="254" t="str">
        <f>IF(ISBLANK(INDEX('Policy Characteristics'!J:J,MATCH($C51,'Policy Characteristics'!$C:$C,0))),"",INDEX('Policy Characteristics'!J:J,MATCH($C51,'Policy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1" s="254" t="str">
        <f>IF(ISBLANK(INDEX('Policy Characteristics'!K:K,MATCH($C51,'Policy Characteristics'!$C:$C,0))),"",INDEX('Policy Characteristics'!K:K,MATCH($C51,'Policy Characteristics'!$C:$C,0)))</f>
        <v>transportation-sector-main.html#conv-pol-stds</v>
      </c>
      <c r="R51" s="254" t="str">
        <f>IF(ISBLANK(INDEX('Policy Characteristics'!L:L,MATCH($C51,'Policy Characteristics'!$C:$C,0))),"",INDEX('Policy Characteristics'!L:L,MATCH($C51,'Policy Characteristics'!$C:$C,0)))</f>
        <v>conventional-pollutant-standards.html</v>
      </c>
    </row>
    <row r="52" spans="1:18" s="2" customFormat="1" x14ac:dyDescent="0.35">
      <c r="A52" s="254" t="str">
        <f>IF(ISBLANK(INDEX('Policy Characteristics'!A:A,MATCH($C52,'Policy Characteristics'!$C:$C,0))),"",INDEX('Policy Characteristics'!A:A,MATCH($C52,'Policy Characteristics'!$C:$C,0)))</f>
        <v>Transportation</v>
      </c>
      <c r="B52" s="262" t="str">
        <f>IF(ISBLANK(INDEX('Policy Characteristics'!B:B,MATCH($C52,'Policy Characteristics'!$C:$C,0))),"",INDEX('Policy Characteristics'!B:B,MATCH($C52,'Policy Characteristics'!$C:$C,0)))</f>
        <v>Conventional Pollutant Standards</v>
      </c>
      <c r="C52" s="254" t="str">
        <f t="shared" si="2"/>
        <v>Percentage Reduction of Separately Regulated Pollutants</v>
      </c>
      <c r="D52" s="2" t="s">
        <v>112</v>
      </c>
      <c r="E52" s="2" t="s">
        <v>2220</v>
      </c>
      <c r="F52" s="2" t="s">
        <v>3273</v>
      </c>
      <c r="G52" s="2" t="s">
        <v>2424</v>
      </c>
      <c r="H52" s="47">
        <v>350</v>
      </c>
      <c r="I52" s="324" t="s">
        <v>43</v>
      </c>
      <c r="J52" s="255" t="str">
        <f>IF(ISBLANK(INDEX('Policy Characteristics'!D:D,MATCH($C52,'Policy Characteristics'!$C:$C,0))),"",INDEX('Policy Characteristics'!D:D,MATCH($C52,'Policy Characteristics'!$C:$C,0)))</f>
        <v>Conventional Pollutant Standard</v>
      </c>
      <c r="K52" s="254" t="str">
        <f>IF(ISBLANK(INDEX('Policy Characteristics'!E:E,MATCH($C52,'Policy Characteristics'!$C:$C,0))),"",INDEX('Policy Characteristics'!E:E,MATCH($C52,'Policy Characteristics'!$C:$C,0)))</f>
        <v>trans reduce regulated pollutants</v>
      </c>
      <c r="L52" s="261">
        <f>IF(ISBLANK(INDEX('Policy Characteristics'!F:F,MATCH($C52,'Policy Characteristics'!$C:$C,0))),"",INDEX('Policy Characteristics'!F:F,MATCH($C52,'Policy Characteristics'!$C:$C,0)))</f>
        <v>0</v>
      </c>
      <c r="M52" s="261">
        <f>IF(ISBLANK(INDEX('Policy Characteristics'!G:G,MATCH($C52,'Policy Characteristics'!$C:$C,0))),"",INDEX('Policy Characteristics'!G:G,MATCH($C52,'Policy Characteristics'!$C:$C,0)))</f>
        <v>1</v>
      </c>
      <c r="N52" s="261">
        <f>IF(ISBLANK(INDEX('Policy Characteristics'!H:H,MATCH($C52,'Policy Characteristics'!$C:$C,0))),"",INDEX('Policy Characteristics'!H:H,MATCH($C52,'Policy Characteristics'!$C:$C,0)))</f>
        <v>0.02</v>
      </c>
      <c r="O52" s="254" t="str">
        <f>IF(ISBLANK(INDEX('Policy Characteristics'!I:I,MATCH($C52,'Policy Characteristics'!$C:$C,0))),"",INDEX('Policy Characteristics'!I:I,MATCH($C52,'Policy Characteristics'!$C:$C,0)))</f>
        <v>% reduction in emissions</v>
      </c>
      <c r="P52" s="254" t="str">
        <f>IF(ISBLANK(INDEX('Policy Characteristics'!J:J,MATCH($C52,'Policy Characteristics'!$C:$C,0))),"",INDEX('Policy Characteristics'!J:J,MATCH($C52,'Policy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2" s="254" t="str">
        <f>IF(ISBLANK(INDEX('Policy Characteristics'!K:K,MATCH($C52,'Policy Characteristics'!$C:$C,0))),"",INDEX('Policy Characteristics'!K:K,MATCH($C52,'Policy Characteristics'!$C:$C,0)))</f>
        <v>transportation-sector-main.html#conv-pol-stds</v>
      </c>
      <c r="R52" s="254" t="str">
        <f>IF(ISBLANK(INDEX('Policy Characteristics'!L:L,MATCH($C52,'Policy Characteristics'!$C:$C,0))),"",INDEX('Policy Characteristics'!L:L,MATCH($C52,'Policy Characteristics'!$C:$C,0)))</f>
        <v>conventional-pollutant-standards.html</v>
      </c>
    </row>
    <row r="53" spans="1:18" s="2" customFormat="1" x14ac:dyDescent="0.35">
      <c r="A53" s="254" t="str">
        <f>IF(ISBLANK(INDEX('Policy Characteristics'!A:A,MATCH($C53,'Policy Characteristics'!$C:$C,0))),"",INDEX('Policy Characteristics'!A:A,MATCH($C53,'Policy Characteristics'!$C:$C,0)))</f>
        <v>Transportation</v>
      </c>
      <c r="B53" s="262" t="str">
        <f>IF(ISBLANK(INDEX('Policy Characteristics'!B:B,MATCH($C53,'Policy Characteristics'!$C:$C,0))),"",INDEX('Policy Characteristics'!B:B,MATCH($C53,'Policy Characteristics'!$C:$C,0)))</f>
        <v>Conventional Pollutant Standards</v>
      </c>
      <c r="C53" s="254" t="str">
        <f t="shared" si="2"/>
        <v>Percentage Reduction of Separately Regulated Pollutants</v>
      </c>
      <c r="D53" s="2" t="s">
        <v>112</v>
      </c>
      <c r="E53" s="2" t="s">
        <v>483</v>
      </c>
      <c r="F53" s="2" t="s">
        <v>3273</v>
      </c>
      <c r="G53" s="2" t="s">
        <v>483</v>
      </c>
      <c r="H53" s="47">
        <v>351</v>
      </c>
      <c r="I53" s="324" t="s">
        <v>43</v>
      </c>
      <c r="J53" s="255" t="str">
        <f>IF(ISBLANK(INDEX('Policy Characteristics'!D:D,MATCH($C53,'Policy Characteristics'!$C:$C,0))),"",INDEX('Policy Characteristics'!D:D,MATCH($C53,'Policy Characteristics'!$C:$C,0)))</f>
        <v>Conventional Pollutant Standard</v>
      </c>
      <c r="K53" s="254" t="str">
        <f>IF(ISBLANK(INDEX('Policy Characteristics'!E:E,MATCH($C53,'Policy Characteristics'!$C:$C,0))),"",INDEX('Policy Characteristics'!E:E,MATCH($C53,'Policy Characteristics'!$C:$C,0)))</f>
        <v>trans reduce regulated pollutants</v>
      </c>
      <c r="L53" s="261">
        <f>IF(ISBLANK(INDEX('Policy Characteristics'!F:F,MATCH($C53,'Policy Characteristics'!$C:$C,0))),"",INDEX('Policy Characteristics'!F:F,MATCH($C53,'Policy Characteristics'!$C:$C,0)))</f>
        <v>0</v>
      </c>
      <c r="M53" s="261">
        <f>IF(ISBLANK(INDEX('Policy Characteristics'!G:G,MATCH($C53,'Policy Characteristics'!$C:$C,0))),"",INDEX('Policy Characteristics'!G:G,MATCH($C53,'Policy Characteristics'!$C:$C,0)))</f>
        <v>1</v>
      </c>
      <c r="N53" s="261">
        <f>IF(ISBLANK(INDEX('Policy Characteristics'!H:H,MATCH($C53,'Policy Characteristics'!$C:$C,0))),"",INDEX('Policy Characteristics'!H:H,MATCH($C53,'Policy Characteristics'!$C:$C,0)))</f>
        <v>0.02</v>
      </c>
      <c r="O53" s="254" t="str">
        <f>IF(ISBLANK(INDEX('Policy Characteristics'!I:I,MATCH($C53,'Policy Characteristics'!$C:$C,0))),"",INDEX('Policy Characteristics'!I:I,MATCH($C53,'Policy Characteristics'!$C:$C,0)))</f>
        <v>% reduction in emissions</v>
      </c>
      <c r="P53" s="254" t="str">
        <f>IF(ISBLANK(INDEX('Policy Characteristics'!J:J,MATCH($C53,'Policy Characteristics'!$C:$C,0))),"",INDEX('Policy Characteristics'!J:J,MATCH($C53,'Policy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3" s="254" t="str">
        <f>IF(ISBLANK(INDEX('Policy Characteristics'!K:K,MATCH($C53,'Policy Characteristics'!$C:$C,0))),"",INDEX('Policy Characteristics'!K:K,MATCH($C53,'Policy Characteristics'!$C:$C,0)))</f>
        <v>transportation-sector-main.html#conv-pol-stds</v>
      </c>
      <c r="R53" s="254" t="str">
        <f>IF(ISBLANK(INDEX('Policy Characteristics'!L:L,MATCH($C53,'Policy Characteristics'!$C:$C,0))),"",INDEX('Policy Characteristics'!L:L,MATCH($C53,'Policy Characteristics'!$C:$C,0)))</f>
        <v>conventional-pollutant-standards.html</v>
      </c>
    </row>
    <row r="54" spans="1:18" s="2" customFormat="1" x14ac:dyDescent="0.35">
      <c r="A54" s="254" t="str">
        <f>IF(ISBLANK(INDEX('Policy Characteristics'!A:A,MATCH($C54,'Policy Characteristics'!$C:$C,0))),"",INDEX('Policy Characteristics'!A:A,MATCH($C54,'Policy Characteristics'!$C:$C,0)))</f>
        <v>Transportation</v>
      </c>
      <c r="B54" s="262" t="str">
        <f>IF(ISBLANK(INDEX('Policy Characteristics'!B:B,MATCH($C54,'Policy Characteristics'!$C:$C,0))),"",INDEX('Policy Characteristics'!B:B,MATCH($C54,'Policy Characteristics'!$C:$C,0)))</f>
        <v>Conventional Pollutant Standards</v>
      </c>
      <c r="C54" s="254" t="str">
        <f t="shared" si="2"/>
        <v>Percentage Reduction of Separately Regulated Pollutants</v>
      </c>
      <c r="D54" s="2" t="s">
        <v>112</v>
      </c>
      <c r="E54" s="2" t="s">
        <v>2223</v>
      </c>
      <c r="F54" s="2" t="s">
        <v>3273</v>
      </c>
      <c r="G54" s="2" t="s">
        <v>2223</v>
      </c>
      <c r="H54" s="47">
        <v>352</v>
      </c>
      <c r="I54" s="324" t="s">
        <v>43</v>
      </c>
      <c r="J54" s="255" t="str">
        <f>IF(ISBLANK(INDEX('Policy Characteristics'!D:D,MATCH($C54,'Policy Characteristics'!$C:$C,0))),"",INDEX('Policy Characteristics'!D:D,MATCH($C54,'Policy Characteristics'!$C:$C,0)))</f>
        <v>Conventional Pollutant Standard</v>
      </c>
      <c r="K54" s="254" t="str">
        <f>IF(ISBLANK(INDEX('Policy Characteristics'!E:E,MATCH($C54,'Policy Characteristics'!$C:$C,0))),"",INDEX('Policy Characteristics'!E:E,MATCH($C54,'Policy Characteristics'!$C:$C,0)))</f>
        <v>trans reduce regulated pollutants</v>
      </c>
      <c r="L54" s="261">
        <f>IF(ISBLANK(INDEX('Policy Characteristics'!F:F,MATCH($C54,'Policy Characteristics'!$C:$C,0))),"",INDEX('Policy Characteristics'!F:F,MATCH($C54,'Policy Characteristics'!$C:$C,0)))</f>
        <v>0</v>
      </c>
      <c r="M54" s="261">
        <f>IF(ISBLANK(INDEX('Policy Characteristics'!G:G,MATCH($C54,'Policy Characteristics'!$C:$C,0))),"",INDEX('Policy Characteristics'!G:G,MATCH($C54,'Policy Characteristics'!$C:$C,0)))</f>
        <v>1</v>
      </c>
      <c r="N54" s="261">
        <f>IF(ISBLANK(INDEX('Policy Characteristics'!H:H,MATCH($C54,'Policy Characteristics'!$C:$C,0))),"",INDEX('Policy Characteristics'!H:H,MATCH($C54,'Policy Characteristics'!$C:$C,0)))</f>
        <v>0.02</v>
      </c>
      <c r="O54" s="254" t="str">
        <f>IF(ISBLANK(INDEX('Policy Characteristics'!I:I,MATCH($C54,'Policy Characteristics'!$C:$C,0))),"",INDEX('Policy Characteristics'!I:I,MATCH($C54,'Policy Characteristics'!$C:$C,0)))</f>
        <v>% reduction in emissions</v>
      </c>
      <c r="P54" s="254" t="str">
        <f>IF(ISBLANK(INDEX('Policy Characteristics'!J:J,MATCH($C54,'Policy Characteristics'!$C:$C,0))),"",INDEX('Policy Characteristics'!J:J,MATCH($C54,'Policy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4" s="254" t="str">
        <f>IF(ISBLANK(INDEX('Policy Characteristics'!K:K,MATCH($C54,'Policy Characteristics'!$C:$C,0))),"",INDEX('Policy Characteristics'!K:K,MATCH($C54,'Policy Characteristics'!$C:$C,0)))</f>
        <v>transportation-sector-main.html#conv-pol-stds</v>
      </c>
      <c r="R54" s="254" t="str">
        <f>IF(ISBLANK(INDEX('Policy Characteristics'!L:L,MATCH($C54,'Policy Characteristics'!$C:$C,0))),"",INDEX('Policy Characteristics'!L:L,MATCH($C54,'Policy Characteristics'!$C:$C,0)))</f>
        <v>conventional-pollutant-standards.html</v>
      </c>
    </row>
    <row r="55" spans="1:18" s="2" customFormat="1" x14ac:dyDescent="0.35">
      <c r="A55" s="254" t="str">
        <f>IF(ISBLANK(INDEX('Policy Characteristics'!A:A,MATCH($C55,'Policy Characteristics'!$C:$C,0))),"",INDEX('Policy Characteristics'!A:A,MATCH($C55,'Policy Characteristics'!$C:$C,0)))</f>
        <v>Transportation</v>
      </c>
      <c r="B55" s="262" t="str">
        <f>IF(ISBLANK(INDEX('Policy Characteristics'!B:B,MATCH($C55,'Policy Characteristics'!$C:$C,0))),"",INDEX('Policy Characteristics'!B:B,MATCH($C55,'Policy Characteristics'!$C:$C,0)))</f>
        <v>Conventional Pollutant Standards</v>
      </c>
      <c r="C55" s="254" t="str">
        <f t="shared" si="2"/>
        <v>Percentage Reduction of Separately Regulated Pollutants</v>
      </c>
      <c r="D55" s="2" t="s">
        <v>112</v>
      </c>
      <c r="E55" s="2" t="s">
        <v>2225</v>
      </c>
      <c r="F55" s="2" t="s">
        <v>3273</v>
      </c>
      <c r="G55" s="2" t="s">
        <v>2225</v>
      </c>
      <c r="H55" s="47">
        <v>353</v>
      </c>
      <c r="I55" s="324" t="s">
        <v>43</v>
      </c>
      <c r="J55" s="255" t="str">
        <f>IF(ISBLANK(INDEX('Policy Characteristics'!D:D,MATCH($C55,'Policy Characteristics'!$C:$C,0))),"",INDEX('Policy Characteristics'!D:D,MATCH($C55,'Policy Characteristics'!$C:$C,0)))</f>
        <v>Conventional Pollutant Standard</v>
      </c>
      <c r="K55" s="254" t="str">
        <f>IF(ISBLANK(INDEX('Policy Characteristics'!E:E,MATCH($C55,'Policy Characteristics'!$C:$C,0))),"",INDEX('Policy Characteristics'!E:E,MATCH($C55,'Policy Characteristics'!$C:$C,0)))</f>
        <v>trans reduce regulated pollutants</v>
      </c>
      <c r="L55" s="261">
        <f>IF(ISBLANK(INDEX('Policy Characteristics'!F:F,MATCH($C55,'Policy Characteristics'!$C:$C,0))),"",INDEX('Policy Characteristics'!F:F,MATCH($C55,'Policy Characteristics'!$C:$C,0)))</f>
        <v>0</v>
      </c>
      <c r="M55" s="261">
        <f>IF(ISBLANK(INDEX('Policy Characteristics'!G:G,MATCH($C55,'Policy Characteristics'!$C:$C,0))),"",INDEX('Policy Characteristics'!G:G,MATCH($C55,'Policy Characteristics'!$C:$C,0)))</f>
        <v>1</v>
      </c>
      <c r="N55" s="261">
        <f>IF(ISBLANK(INDEX('Policy Characteristics'!H:H,MATCH($C55,'Policy Characteristics'!$C:$C,0))),"",INDEX('Policy Characteristics'!H:H,MATCH($C55,'Policy Characteristics'!$C:$C,0)))</f>
        <v>0.02</v>
      </c>
      <c r="O55" s="254" t="str">
        <f>IF(ISBLANK(INDEX('Policy Characteristics'!I:I,MATCH($C55,'Policy Characteristics'!$C:$C,0))),"",INDEX('Policy Characteristics'!I:I,MATCH($C55,'Policy Characteristics'!$C:$C,0)))</f>
        <v>% reduction in emissions</v>
      </c>
      <c r="P55" s="254" t="str">
        <f>IF(ISBLANK(INDEX('Policy Characteristics'!J:J,MATCH($C55,'Policy Characteristics'!$C:$C,0))),"",INDEX('Policy Characteristics'!J:J,MATCH($C55,'Policy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5" s="254" t="str">
        <f>IF(ISBLANK(INDEX('Policy Characteristics'!K:K,MATCH($C55,'Policy Characteristics'!$C:$C,0))),"",INDEX('Policy Characteristics'!K:K,MATCH($C55,'Policy Characteristics'!$C:$C,0)))</f>
        <v>transportation-sector-main.html#conv-pol-stds</v>
      </c>
      <c r="R55" s="254" t="str">
        <f>IF(ISBLANK(INDEX('Policy Characteristics'!L:L,MATCH($C55,'Policy Characteristics'!$C:$C,0))),"",INDEX('Policy Characteristics'!L:L,MATCH($C55,'Policy Characteristics'!$C:$C,0)))</f>
        <v>conventional-pollutant-standards.html</v>
      </c>
    </row>
    <row r="56" spans="1:18" s="2" customFormat="1" x14ac:dyDescent="0.35">
      <c r="A56" s="254" t="str">
        <f>IF(ISBLANK(INDEX('Policy Characteristics'!A:A,MATCH($C56,'Policy Characteristics'!$C:$C,0))),"",INDEX('Policy Characteristics'!A:A,MATCH($C56,'Policy Characteristics'!$C:$C,0)))</f>
        <v>Transportation</v>
      </c>
      <c r="B56" s="262" t="str">
        <f>IF(ISBLANK(INDEX('Policy Characteristics'!B:B,MATCH($C56,'Policy Characteristics'!$C:$C,0))),"",INDEX('Policy Characteristics'!B:B,MATCH($C56,'Policy Characteristics'!$C:$C,0)))</f>
        <v>Conventional Pollutant Standards</v>
      </c>
      <c r="C56" s="254" t="str">
        <f t="shared" si="2"/>
        <v>Percentage Reduction of Separately Regulated Pollutants</v>
      </c>
      <c r="D56" s="2" t="s">
        <v>112</v>
      </c>
      <c r="E56" s="2" t="s">
        <v>2227</v>
      </c>
      <c r="F56" s="2" t="s">
        <v>3273</v>
      </c>
      <c r="G56" s="2" t="s">
        <v>2317</v>
      </c>
      <c r="H56" s="47">
        <v>354</v>
      </c>
      <c r="I56" s="324" t="s">
        <v>43</v>
      </c>
      <c r="J56" s="255" t="str">
        <f>IF(ISBLANK(INDEX('Policy Characteristics'!D:D,MATCH($C56,'Policy Characteristics'!$C:$C,0))),"",INDEX('Policy Characteristics'!D:D,MATCH($C56,'Policy Characteristics'!$C:$C,0)))</f>
        <v>Conventional Pollutant Standard</v>
      </c>
      <c r="K56" s="254" t="str">
        <f>IF(ISBLANK(INDEX('Policy Characteristics'!E:E,MATCH($C56,'Policy Characteristics'!$C:$C,0))),"",INDEX('Policy Characteristics'!E:E,MATCH($C56,'Policy Characteristics'!$C:$C,0)))</f>
        <v>trans reduce regulated pollutants</v>
      </c>
      <c r="L56" s="261">
        <f>IF(ISBLANK(INDEX('Policy Characteristics'!F:F,MATCH($C56,'Policy Characteristics'!$C:$C,0))),"",INDEX('Policy Characteristics'!F:F,MATCH($C56,'Policy Characteristics'!$C:$C,0)))</f>
        <v>0</v>
      </c>
      <c r="M56" s="261">
        <f>IF(ISBLANK(INDEX('Policy Characteristics'!G:G,MATCH($C56,'Policy Characteristics'!$C:$C,0))),"",INDEX('Policy Characteristics'!G:G,MATCH($C56,'Policy Characteristics'!$C:$C,0)))</f>
        <v>1</v>
      </c>
      <c r="N56" s="261">
        <f>IF(ISBLANK(INDEX('Policy Characteristics'!H:H,MATCH($C56,'Policy Characteristics'!$C:$C,0))),"",INDEX('Policy Characteristics'!H:H,MATCH($C56,'Policy Characteristics'!$C:$C,0)))</f>
        <v>0.02</v>
      </c>
      <c r="O56" s="254" t="str">
        <f>IF(ISBLANK(INDEX('Policy Characteristics'!I:I,MATCH($C56,'Policy Characteristics'!$C:$C,0))),"",INDEX('Policy Characteristics'!I:I,MATCH($C56,'Policy Characteristics'!$C:$C,0)))</f>
        <v>% reduction in emissions</v>
      </c>
      <c r="P56" s="254" t="str">
        <f>IF(ISBLANK(INDEX('Policy Characteristics'!J:J,MATCH($C56,'Policy Characteristics'!$C:$C,0))),"",INDEX('Policy Characteristics'!J:J,MATCH($C56,'Policy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6" s="254" t="str">
        <f>IF(ISBLANK(INDEX('Policy Characteristics'!K:K,MATCH($C56,'Policy Characteristics'!$C:$C,0))),"",INDEX('Policy Characteristics'!K:K,MATCH($C56,'Policy Characteristics'!$C:$C,0)))</f>
        <v>transportation-sector-main.html#conv-pol-stds</v>
      </c>
      <c r="R56" s="254" t="str">
        <f>IF(ISBLANK(INDEX('Policy Characteristics'!L:L,MATCH($C56,'Policy Characteristics'!$C:$C,0))),"",INDEX('Policy Characteristics'!L:L,MATCH($C56,'Policy Characteristics'!$C:$C,0)))</f>
        <v>conventional-pollutant-standards.html</v>
      </c>
    </row>
    <row r="57" spans="1:18" s="2" customFormat="1" x14ac:dyDescent="0.35">
      <c r="A57" s="254" t="str">
        <f>IF(ISBLANK(INDEX('Policy Characteristics'!A:A,MATCH($C57,'Policy Characteristics'!$C:$C,0))),"",INDEX('Policy Characteristics'!A:A,MATCH($C57,'Policy Characteristics'!$C:$C,0)))</f>
        <v>Transportation</v>
      </c>
      <c r="B57" s="262" t="str">
        <f>IF(ISBLANK(INDEX('Policy Characteristics'!B:B,MATCH($C57,'Policy Characteristics'!$C:$C,0))),"",INDEX('Policy Characteristics'!B:B,MATCH($C57,'Policy Characteristics'!$C:$C,0)))</f>
        <v>Conventional Pollutant Standards</v>
      </c>
      <c r="C57" s="254" t="str">
        <f t="shared" si="2"/>
        <v>Percentage Reduction of Separately Regulated Pollutants</v>
      </c>
      <c r="D57" s="2" t="s">
        <v>112</v>
      </c>
      <c r="E57" s="2" t="s">
        <v>2228</v>
      </c>
      <c r="F57" s="2" t="s">
        <v>3273</v>
      </c>
      <c r="G57" s="2" t="s">
        <v>2228</v>
      </c>
      <c r="H57" s="47">
        <v>355</v>
      </c>
      <c r="I57" s="324" t="s">
        <v>43</v>
      </c>
      <c r="J57" s="255" t="str">
        <f>IF(ISBLANK(INDEX('Policy Characteristics'!D:D,MATCH($C57,'Policy Characteristics'!$C:$C,0))),"",INDEX('Policy Characteristics'!D:D,MATCH($C57,'Policy Characteristics'!$C:$C,0)))</f>
        <v>Conventional Pollutant Standard</v>
      </c>
      <c r="K57" s="254" t="str">
        <f>IF(ISBLANK(INDEX('Policy Characteristics'!E:E,MATCH($C57,'Policy Characteristics'!$C:$C,0))),"",INDEX('Policy Characteristics'!E:E,MATCH($C57,'Policy Characteristics'!$C:$C,0)))</f>
        <v>trans reduce regulated pollutants</v>
      </c>
      <c r="L57" s="261">
        <f>IF(ISBLANK(INDEX('Policy Characteristics'!F:F,MATCH($C57,'Policy Characteristics'!$C:$C,0))),"",INDEX('Policy Characteristics'!F:F,MATCH($C57,'Policy Characteristics'!$C:$C,0)))</f>
        <v>0</v>
      </c>
      <c r="M57" s="261">
        <f>IF(ISBLANK(INDEX('Policy Characteristics'!G:G,MATCH($C57,'Policy Characteristics'!$C:$C,0))),"",INDEX('Policy Characteristics'!G:G,MATCH($C57,'Policy Characteristics'!$C:$C,0)))</f>
        <v>1</v>
      </c>
      <c r="N57" s="261">
        <f>IF(ISBLANK(INDEX('Policy Characteristics'!H:H,MATCH($C57,'Policy Characteristics'!$C:$C,0))),"",INDEX('Policy Characteristics'!H:H,MATCH($C57,'Policy Characteristics'!$C:$C,0)))</f>
        <v>0.02</v>
      </c>
      <c r="O57" s="254" t="str">
        <f>IF(ISBLANK(INDEX('Policy Characteristics'!I:I,MATCH($C57,'Policy Characteristics'!$C:$C,0))),"",INDEX('Policy Characteristics'!I:I,MATCH($C57,'Policy Characteristics'!$C:$C,0)))</f>
        <v>% reduction in emissions</v>
      </c>
      <c r="P57" s="254" t="str">
        <f>IF(ISBLANK(INDEX('Policy Characteristics'!J:J,MATCH($C57,'Policy Characteristics'!$C:$C,0))),"",INDEX('Policy Characteristics'!J:J,MATCH($C57,'Policy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7" s="254" t="str">
        <f>IF(ISBLANK(INDEX('Policy Characteristics'!K:K,MATCH($C57,'Policy Characteristics'!$C:$C,0))),"",INDEX('Policy Characteristics'!K:K,MATCH($C57,'Policy Characteristics'!$C:$C,0)))</f>
        <v>transportation-sector-main.html#conv-pol-stds</v>
      </c>
      <c r="R57" s="254" t="str">
        <f>IF(ISBLANK(INDEX('Policy Characteristics'!L:L,MATCH($C57,'Policy Characteristics'!$C:$C,0))),"",INDEX('Policy Characteristics'!L:L,MATCH($C57,'Policy Characteristics'!$C:$C,0)))</f>
        <v>conventional-pollutant-standards.html</v>
      </c>
    </row>
    <row r="58" spans="1:18" s="2" customFormat="1" x14ac:dyDescent="0.35">
      <c r="A58" s="254" t="str">
        <f>IF(ISBLANK(INDEX('Policy Characteristics'!A:A,MATCH($C58,'Policy Characteristics'!$C:$C,0))),"",INDEX('Policy Characteristics'!A:A,MATCH($C58,'Policy Characteristics'!$C:$C,0)))</f>
        <v>Transportation</v>
      </c>
      <c r="B58" s="262" t="str">
        <f>IF(ISBLANK(INDEX('Policy Characteristics'!B:B,MATCH($C58,'Policy Characteristics'!$C:$C,0))),"",INDEX('Policy Characteristics'!B:B,MATCH($C58,'Policy Characteristics'!$C:$C,0)))</f>
        <v>Conventional Pollutant Standards</v>
      </c>
      <c r="C58" s="254" t="str">
        <f t="shared" si="2"/>
        <v>Percentage Reduction of Separately Regulated Pollutants</v>
      </c>
      <c r="D58" s="2" t="s">
        <v>112</v>
      </c>
      <c r="E58" s="2" t="s">
        <v>2230</v>
      </c>
      <c r="F58" s="2" t="s">
        <v>3273</v>
      </c>
      <c r="G58" s="2" t="s">
        <v>2230</v>
      </c>
      <c r="H58" s="47">
        <v>356</v>
      </c>
      <c r="I58" s="324" t="s">
        <v>43</v>
      </c>
      <c r="J58" s="255" t="str">
        <f>IF(ISBLANK(INDEX('Policy Characteristics'!D:D,MATCH($C58,'Policy Characteristics'!$C:$C,0))),"",INDEX('Policy Characteristics'!D:D,MATCH($C58,'Policy Characteristics'!$C:$C,0)))</f>
        <v>Conventional Pollutant Standard</v>
      </c>
      <c r="K58" s="254" t="str">
        <f>IF(ISBLANK(INDEX('Policy Characteristics'!E:E,MATCH($C58,'Policy Characteristics'!$C:$C,0))),"",INDEX('Policy Characteristics'!E:E,MATCH($C58,'Policy Characteristics'!$C:$C,0)))</f>
        <v>trans reduce regulated pollutants</v>
      </c>
      <c r="L58" s="261">
        <f>IF(ISBLANK(INDEX('Policy Characteristics'!F:F,MATCH($C58,'Policy Characteristics'!$C:$C,0))),"",INDEX('Policy Characteristics'!F:F,MATCH($C58,'Policy Characteristics'!$C:$C,0)))</f>
        <v>0</v>
      </c>
      <c r="M58" s="261">
        <f>IF(ISBLANK(INDEX('Policy Characteristics'!G:G,MATCH($C58,'Policy Characteristics'!$C:$C,0))),"",INDEX('Policy Characteristics'!G:G,MATCH($C58,'Policy Characteristics'!$C:$C,0)))</f>
        <v>1</v>
      </c>
      <c r="N58" s="261">
        <f>IF(ISBLANK(INDEX('Policy Characteristics'!H:H,MATCH($C58,'Policy Characteristics'!$C:$C,0))),"",INDEX('Policy Characteristics'!H:H,MATCH($C58,'Policy Characteristics'!$C:$C,0)))</f>
        <v>0.02</v>
      </c>
      <c r="O58" s="254" t="str">
        <f>IF(ISBLANK(INDEX('Policy Characteristics'!I:I,MATCH($C58,'Policy Characteristics'!$C:$C,0))),"",INDEX('Policy Characteristics'!I:I,MATCH($C58,'Policy Characteristics'!$C:$C,0)))</f>
        <v>% reduction in emissions</v>
      </c>
      <c r="P58" s="254" t="str">
        <f>IF(ISBLANK(INDEX('Policy Characteristics'!J:J,MATCH($C58,'Policy Characteristics'!$C:$C,0))),"",INDEX('Policy Characteristics'!J:J,MATCH($C58,'Policy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8" s="254" t="str">
        <f>IF(ISBLANK(INDEX('Policy Characteristics'!K:K,MATCH($C58,'Policy Characteristics'!$C:$C,0))),"",INDEX('Policy Characteristics'!K:K,MATCH($C58,'Policy Characteristics'!$C:$C,0)))</f>
        <v>transportation-sector-main.html#conv-pol-stds</v>
      </c>
      <c r="R58" s="254" t="str">
        <f>IF(ISBLANK(INDEX('Policy Characteristics'!L:L,MATCH($C58,'Policy Characteristics'!$C:$C,0))),"",INDEX('Policy Characteristics'!L:L,MATCH($C58,'Policy Characteristics'!$C:$C,0)))</f>
        <v>conventional-pollutant-standards.html</v>
      </c>
    </row>
    <row r="59" spans="1:18" s="2" customFormat="1" x14ac:dyDescent="0.35">
      <c r="A59" s="254" t="str">
        <f>IF(ISBLANK(INDEX('Policy Characteristics'!A:A,MATCH($C59,'Policy Characteristics'!$C:$C,0))),"",INDEX('Policy Characteristics'!A:A,MATCH($C59,'Policy Characteristics'!$C:$C,0)))</f>
        <v>Transportation</v>
      </c>
      <c r="B59" s="262" t="str">
        <f>IF(ISBLANK(INDEX('Policy Characteristics'!B:B,MATCH($C59,'Policy Characteristics'!$C:$C,0))),"",INDEX('Policy Characteristics'!B:B,MATCH($C59,'Policy Characteristics'!$C:$C,0)))</f>
        <v>Conventional Pollutant Standards</v>
      </c>
      <c r="C59" s="254" t="str">
        <f t="shared" si="2"/>
        <v>Percentage Reduction of Separately Regulated Pollutants</v>
      </c>
      <c r="D59" s="2" t="s">
        <v>112</v>
      </c>
      <c r="E59" s="2" t="s">
        <v>2232</v>
      </c>
      <c r="F59" s="2" t="s">
        <v>3273</v>
      </c>
      <c r="G59" s="2" t="s">
        <v>2232</v>
      </c>
      <c r="H59" s="47">
        <v>357</v>
      </c>
      <c r="I59" s="324" t="s">
        <v>43</v>
      </c>
      <c r="J59" s="255" t="str">
        <f>IF(ISBLANK(INDEX('Policy Characteristics'!D:D,MATCH($C59,'Policy Characteristics'!$C:$C,0))),"",INDEX('Policy Characteristics'!D:D,MATCH($C59,'Policy Characteristics'!$C:$C,0)))</f>
        <v>Conventional Pollutant Standard</v>
      </c>
      <c r="K59" s="254" t="str">
        <f>IF(ISBLANK(INDEX('Policy Characteristics'!E:E,MATCH($C59,'Policy Characteristics'!$C:$C,0))),"",INDEX('Policy Characteristics'!E:E,MATCH($C59,'Policy Characteristics'!$C:$C,0)))</f>
        <v>trans reduce regulated pollutants</v>
      </c>
      <c r="L59" s="261">
        <f>IF(ISBLANK(INDEX('Policy Characteristics'!F:F,MATCH($C59,'Policy Characteristics'!$C:$C,0))),"",INDEX('Policy Characteristics'!F:F,MATCH($C59,'Policy Characteristics'!$C:$C,0)))</f>
        <v>0</v>
      </c>
      <c r="M59" s="261">
        <f>IF(ISBLANK(INDEX('Policy Characteristics'!G:G,MATCH($C59,'Policy Characteristics'!$C:$C,0))),"",INDEX('Policy Characteristics'!G:G,MATCH($C59,'Policy Characteristics'!$C:$C,0)))</f>
        <v>1</v>
      </c>
      <c r="N59" s="261">
        <f>IF(ISBLANK(INDEX('Policy Characteristics'!H:H,MATCH($C59,'Policy Characteristics'!$C:$C,0))),"",INDEX('Policy Characteristics'!H:H,MATCH($C59,'Policy Characteristics'!$C:$C,0)))</f>
        <v>0.02</v>
      </c>
      <c r="O59" s="254" t="str">
        <f>IF(ISBLANK(INDEX('Policy Characteristics'!I:I,MATCH($C59,'Policy Characteristics'!$C:$C,0))),"",INDEX('Policy Characteristics'!I:I,MATCH($C59,'Policy Characteristics'!$C:$C,0)))</f>
        <v>% reduction in emissions</v>
      </c>
      <c r="P59" s="254" t="str">
        <f>IF(ISBLANK(INDEX('Policy Characteristics'!J:J,MATCH($C59,'Policy Characteristics'!$C:$C,0))),"",INDEX('Policy Characteristics'!J:J,MATCH($C59,'Policy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9" s="254" t="str">
        <f>IF(ISBLANK(INDEX('Policy Characteristics'!K:K,MATCH($C59,'Policy Characteristics'!$C:$C,0))),"",INDEX('Policy Characteristics'!K:K,MATCH($C59,'Policy Characteristics'!$C:$C,0)))</f>
        <v>transportation-sector-main.html#conv-pol-stds</v>
      </c>
      <c r="R59" s="254" t="str">
        <f>IF(ISBLANK(INDEX('Policy Characteristics'!L:L,MATCH($C59,'Policy Characteristics'!$C:$C,0))),"",INDEX('Policy Characteristics'!L:L,MATCH($C59,'Policy Characteristics'!$C:$C,0)))</f>
        <v>conventional-pollutant-standards.html</v>
      </c>
    </row>
    <row r="60" spans="1:18" s="2" customFormat="1" x14ac:dyDescent="0.35">
      <c r="A60" s="254" t="str">
        <f>IF(ISBLANK(INDEX('Policy Characteristics'!A:A,MATCH($C60,'Policy Characteristics'!$C:$C,0))),"",INDEX('Policy Characteristics'!A:A,MATCH($C60,'Policy Characteristics'!$C:$C,0)))</f>
        <v>Transportation</v>
      </c>
      <c r="B60" s="262" t="str">
        <f>IF(ISBLANK(INDEX('Policy Characteristics'!B:B,MATCH($C60,'Policy Characteristics'!$C:$C,0))),"",INDEX('Policy Characteristics'!B:B,MATCH($C60,'Policy Characteristics'!$C:$C,0)))</f>
        <v>Conventional Pollutant Standards</v>
      </c>
      <c r="C60" s="254" t="str">
        <f t="shared" si="2"/>
        <v>Percentage Reduction of Separately Regulated Pollutants</v>
      </c>
      <c r="D60" s="2" t="s">
        <v>112</v>
      </c>
      <c r="E60" s="2" t="s">
        <v>2234</v>
      </c>
      <c r="F60" s="2" t="s">
        <v>3273</v>
      </c>
      <c r="G60" s="2" t="s">
        <v>2234</v>
      </c>
      <c r="H60" s="47">
        <v>358</v>
      </c>
      <c r="I60" s="325" t="s">
        <v>44</v>
      </c>
      <c r="J60" s="255" t="str">
        <f>IF(ISBLANK(INDEX('Policy Characteristics'!D:D,MATCH($C60,'Policy Characteristics'!$C:$C,0))),"",INDEX('Policy Characteristics'!D:D,MATCH($C60,'Policy Characteristics'!$C:$C,0)))</f>
        <v>Conventional Pollutant Standard</v>
      </c>
      <c r="K60" s="254" t="str">
        <f>IF(ISBLANK(INDEX('Policy Characteristics'!E:E,MATCH($C60,'Policy Characteristics'!$C:$C,0))),"",INDEX('Policy Characteristics'!E:E,MATCH($C60,'Policy Characteristics'!$C:$C,0)))</f>
        <v>trans reduce regulated pollutants</v>
      </c>
      <c r="L60" s="261">
        <f>IF(ISBLANK(INDEX('Policy Characteristics'!F:F,MATCH($C60,'Policy Characteristics'!$C:$C,0))),"",INDEX('Policy Characteristics'!F:F,MATCH($C60,'Policy Characteristics'!$C:$C,0)))</f>
        <v>0</v>
      </c>
      <c r="M60" s="261">
        <f>IF(ISBLANK(INDEX('Policy Characteristics'!G:G,MATCH($C60,'Policy Characteristics'!$C:$C,0))),"",INDEX('Policy Characteristics'!G:G,MATCH($C60,'Policy Characteristics'!$C:$C,0)))</f>
        <v>1</v>
      </c>
      <c r="N60" s="261">
        <f>IF(ISBLANK(INDEX('Policy Characteristics'!H:H,MATCH($C60,'Policy Characteristics'!$C:$C,0))),"",INDEX('Policy Characteristics'!H:H,MATCH($C60,'Policy Characteristics'!$C:$C,0)))</f>
        <v>0.02</v>
      </c>
      <c r="O60" s="254" t="str">
        <f>IF(ISBLANK(INDEX('Policy Characteristics'!I:I,MATCH($C60,'Policy Characteristics'!$C:$C,0))),"",INDEX('Policy Characteristics'!I:I,MATCH($C60,'Policy Characteristics'!$C:$C,0)))</f>
        <v>% reduction in emissions</v>
      </c>
      <c r="P60" s="254" t="str">
        <f>IF(ISBLANK(INDEX('Policy Characteristics'!J:J,MATCH($C60,'Policy Characteristics'!$C:$C,0))),"",INDEX('Policy Characteristics'!J:J,MATCH($C60,'Policy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0" s="254" t="str">
        <f>IF(ISBLANK(INDEX('Policy Characteristics'!K:K,MATCH($C60,'Policy Characteristics'!$C:$C,0))),"",INDEX('Policy Characteristics'!K:K,MATCH($C60,'Policy Characteristics'!$C:$C,0)))</f>
        <v>transportation-sector-main.html#conv-pol-stds</v>
      </c>
      <c r="R60" s="254" t="str">
        <f>IF(ISBLANK(INDEX('Policy Characteristics'!L:L,MATCH($C60,'Policy Characteristics'!$C:$C,0))),"",INDEX('Policy Characteristics'!L:L,MATCH($C60,'Policy Characteristics'!$C:$C,0)))</f>
        <v>conventional-pollutant-standards.html</v>
      </c>
    </row>
    <row r="61" spans="1:18" s="2" customFormat="1" x14ac:dyDescent="0.35">
      <c r="A61" s="254" t="str">
        <f>IF(ISBLANK(INDEX('Policy Characteristics'!A:A,MATCH($C61,'Policy Characteristics'!$C:$C,0))),"",INDEX('Policy Characteristics'!A:A,MATCH($C61,'Policy Characteristics'!$C:$C,0)))</f>
        <v>Transportation</v>
      </c>
      <c r="B61" s="262" t="str">
        <f>IF(ISBLANK(INDEX('Policy Characteristics'!B:B,MATCH($C61,'Policy Characteristics'!$C:$C,0))),"",INDEX('Policy Characteristics'!B:B,MATCH($C61,'Policy Characteristics'!$C:$C,0)))</f>
        <v>Conventional Pollutant Standards</v>
      </c>
      <c r="C61" s="254" t="str">
        <f t="shared" si="2"/>
        <v>Percentage Reduction of Separately Regulated Pollutants</v>
      </c>
      <c r="D61" s="2" t="s">
        <v>112</v>
      </c>
      <c r="E61" s="2" t="s">
        <v>2236</v>
      </c>
      <c r="F61" s="2" t="s">
        <v>3273</v>
      </c>
      <c r="G61" s="2" t="s">
        <v>2236</v>
      </c>
      <c r="H61" s="47">
        <v>359</v>
      </c>
      <c r="I61" s="325" t="s">
        <v>44</v>
      </c>
      <c r="J61" s="255" t="str">
        <f>IF(ISBLANK(INDEX('Policy Characteristics'!D:D,MATCH($C61,'Policy Characteristics'!$C:$C,0))),"",INDEX('Policy Characteristics'!D:D,MATCH($C61,'Policy Characteristics'!$C:$C,0)))</f>
        <v>Conventional Pollutant Standard</v>
      </c>
      <c r="K61" s="254" t="str">
        <f>IF(ISBLANK(INDEX('Policy Characteristics'!E:E,MATCH($C61,'Policy Characteristics'!$C:$C,0))),"",INDEX('Policy Characteristics'!E:E,MATCH($C61,'Policy Characteristics'!$C:$C,0)))</f>
        <v>trans reduce regulated pollutants</v>
      </c>
      <c r="L61" s="261">
        <f>IF(ISBLANK(INDEX('Policy Characteristics'!F:F,MATCH($C61,'Policy Characteristics'!$C:$C,0))),"",INDEX('Policy Characteristics'!F:F,MATCH($C61,'Policy Characteristics'!$C:$C,0)))</f>
        <v>0</v>
      </c>
      <c r="M61" s="261">
        <f>IF(ISBLANK(INDEX('Policy Characteristics'!G:G,MATCH($C61,'Policy Characteristics'!$C:$C,0))),"",INDEX('Policy Characteristics'!G:G,MATCH($C61,'Policy Characteristics'!$C:$C,0)))</f>
        <v>1</v>
      </c>
      <c r="N61" s="261">
        <f>IF(ISBLANK(INDEX('Policy Characteristics'!H:H,MATCH($C61,'Policy Characteristics'!$C:$C,0))),"",INDEX('Policy Characteristics'!H:H,MATCH($C61,'Policy Characteristics'!$C:$C,0)))</f>
        <v>0.02</v>
      </c>
      <c r="O61" s="254" t="str">
        <f>IF(ISBLANK(INDEX('Policy Characteristics'!I:I,MATCH($C61,'Policy Characteristics'!$C:$C,0))),"",INDEX('Policy Characteristics'!I:I,MATCH($C61,'Policy Characteristics'!$C:$C,0)))</f>
        <v>% reduction in emissions</v>
      </c>
      <c r="P61" s="254" t="str">
        <f>IF(ISBLANK(INDEX('Policy Characteristics'!J:J,MATCH($C61,'Policy Characteristics'!$C:$C,0))),"",INDEX('Policy Characteristics'!J:J,MATCH($C61,'Policy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1" s="254" t="str">
        <f>IF(ISBLANK(INDEX('Policy Characteristics'!K:K,MATCH($C61,'Policy Characteristics'!$C:$C,0))),"",INDEX('Policy Characteristics'!K:K,MATCH($C61,'Policy Characteristics'!$C:$C,0)))</f>
        <v>transportation-sector-main.html#conv-pol-stds</v>
      </c>
      <c r="R61" s="254" t="str">
        <f>IF(ISBLANK(INDEX('Policy Characteristics'!L:L,MATCH($C61,'Policy Characteristics'!$C:$C,0))),"",INDEX('Policy Characteristics'!L:L,MATCH($C61,'Policy Characteristics'!$C:$C,0)))</f>
        <v>conventional-pollutant-standards.html</v>
      </c>
    </row>
    <row r="62" spans="1:18" s="2" customFormat="1" x14ac:dyDescent="0.35">
      <c r="A62" s="254" t="str">
        <f>IF(ISBLANK(INDEX('Policy Characteristics'!A:A,MATCH($C62,'Policy Characteristics'!$C:$C,0))),"",INDEX('Policy Characteristics'!A:A,MATCH($C62,'Policy Characteristics'!$C:$C,0)))</f>
        <v>Transportation</v>
      </c>
      <c r="B62" s="262" t="str">
        <f>IF(ISBLANK(INDEX('Policy Characteristics'!B:B,MATCH($C62,'Policy Characteristics'!$C:$C,0))),"",INDEX('Policy Characteristics'!B:B,MATCH($C62,'Policy Characteristics'!$C:$C,0)))</f>
        <v>Electric Vehicle Charger Deployment</v>
      </c>
      <c r="C62" s="1" t="s">
        <v>3441</v>
      </c>
      <c r="H62" s="47">
        <v>360</v>
      </c>
      <c r="I62" s="325" t="s">
        <v>43</v>
      </c>
      <c r="J62" s="255" t="str">
        <f>IF(ISBLANK(INDEX('Policy Characteristics'!D:D,MATCH($C62,'Policy Characteristics'!$C:$C,0))),"",INDEX('Policy Characteristics'!D:D,MATCH($C62,'Policy Characteristics'!$C:$C,0)))</f>
        <v>EV Charger Deployment</v>
      </c>
      <c r="K62" s="254" t="str">
        <f>IF(ISBLANK(INDEX('Policy Characteristics'!E:E,MATCH($C62,'Policy Characteristics'!$C:$C,0))),"",INDEX('Policy Characteristics'!E:E,MATCH($C62,'Policy Characteristics'!$C:$C,0)))</f>
        <v>trans EV charger deployment</v>
      </c>
      <c r="L62" s="254">
        <f>IF(ISBLANK(INDEX('Policy Characteristics'!F:F,MATCH($C62,'Policy Characteristics'!$C:$C,0))),"",INDEX('Policy Characteristics'!F:F,MATCH($C62,'Policy Characteristics'!$C:$C,0)))</f>
        <v>-1</v>
      </c>
      <c r="M62" s="254">
        <f>IF(ISBLANK(INDEX('Policy Characteristics'!G:G,MATCH($C62,'Policy Characteristics'!$C:$C,0))),"",INDEX('Policy Characteristics'!G:G,MATCH($C62,'Policy Characteristics'!$C:$C,0)))</f>
        <v>3</v>
      </c>
      <c r="N62" s="254">
        <f>IF(ISBLANK(INDEX('Policy Characteristics'!H:H,MATCH($C62,'Policy Characteristics'!$C:$C,0))),"",INDEX('Policy Characteristics'!H:H,MATCH($C62,'Policy Characteristics'!$C:$C,0)))</f>
        <v>0.1</v>
      </c>
      <c r="O62" s="254" t="str">
        <f>IF(ISBLANK(INDEX('Policy Characteristics'!I:I,MATCH($C62,'Policy Characteristics'!$C:$C,0))),"",INDEX('Policy Characteristics'!I:I,MATCH($C62,'Policy Characteristics'!$C:$C,0)))</f>
        <v>% change</v>
      </c>
      <c r="P62" s="254" t="str">
        <f>IF(ISBLANK(INDEX('Policy Characteristics'!J:J,MATCH($C62,'Policy Characteristics'!$C:$C,0))),"",INDEX('Policy Characteristics'!J:J,MATCH($C62,'Policy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62" s="254" t="str">
        <f>IF(ISBLANK(INDEX('Policy Characteristics'!K:K,MATCH($C62,'Policy Characteristics'!$C:$C,0))),"",INDEX('Policy Characteristics'!K:K,MATCH($C62,'Policy Characteristics'!$C:$C,0)))</f>
        <v/>
      </c>
      <c r="R62" s="254" t="str">
        <f>IF(ISBLANK(INDEX('Policy Characteristics'!L:L,MATCH($C62,'Policy Characteristics'!$C:$C,0))),"",INDEX('Policy Characteristics'!L:L,MATCH($C62,'Policy Characteristics'!$C:$C,0)))</f>
        <v>ev-charger-deployment.html</v>
      </c>
    </row>
    <row r="63" spans="1:18" s="2" customFormat="1" x14ac:dyDescent="0.35">
      <c r="A63" s="254" t="str">
        <f>IF(ISBLANK(INDEX('Policy Characteristics'!A:A,MATCH($C63,'Policy Characteristics'!$C:$C,0))),"",INDEX('Policy Characteristics'!A:A,MATCH($C63,'Policy Characteristics'!$C:$C,0)))</f>
        <v>Transportation</v>
      </c>
      <c r="B63" s="262" t="str">
        <f>IF(ISBLANK(INDEX('Policy Characteristics'!B:B,MATCH($C63,'Policy Characteristics'!$C:$C,0))),"",INDEX('Policy Characteristics'!B:B,MATCH($C63,'Policy Characteristics'!$C:$C,0)))</f>
        <v>Passenger Vehicle Subsidy</v>
      </c>
      <c r="C63" s="1" t="s">
        <v>3418</v>
      </c>
      <c r="D63" s="45" t="s">
        <v>37</v>
      </c>
      <c r="E63" s="45" t="s">
        <v>2244</v>
      </c>
      <c r="F63" s="2" t="s">
        <v>3277</v>
      </c>
      <c r="G63" s="45" t="s">
        <v>3424</v>
      </c>
      <c r="H63" s="47">
        <v>189</v>
      </c>
      <c r="I63" s="324" t="s">
        <v>43</v>
      </c>
      <c r="J63" s="255" t="str">
        <f>IF(ISBLANK(INDEX('Policy Characteristics'!D:D,MATCH($C63,'Policy Characteristics'!$C:$C,0))),"",INDEX('Policy Characteristics'!D:D,MATCH($C63,'Policy Characteristics'!$C:$C,0)))</f>
        <v>Vehicle Subsidy</v>
      </c>
      <c r="K63" s="254" t="str">
        <f>IF(ISBLANK(INDEX('Policy Characteristics'!E:E,MATCH($C63,'Policy Characteristics'!$C:$C,0))),"",INDEX('Policy Characteristics'!E:E,MATCH($C63,'Policy Characteristics'!$C:$C,0)))</f>
        <v>trans psgr subsidy</v>
      </c>
      <c r="L63" s="261">
        <f>IF(ISBLANK(INDEX('Policy Characteristics'!F:F,MATCH($C63,'Policy Characteristics'!$C:$C,0))),"",INDEX('Policy Characteristics'!F:F,MATCH($C63,'Policy Characteristics'!$C:$C,0)))</f>
        <v>-45000</v>
      </c>
      <c r="M63" s="261">
        <f>IF(ISBLANK(INDEX('Policy Characteristics'!G:G,MATCH($C63,'Policy Characteristics'!$C:$C,0))),"",INDEX('Policy Characteristics'!G:G,MATCH($C63,'Policy Characteristics'!$C:$C,0)))</f>
        <v>50000</v>
      </c>
      <c r="N63" s="261">
        <f>IF(ISBLANK(INDEX('Policy Characteristics'!H:H,MATCH($C63,'Policy Characteristics'!$C:$C,0))),"",INDEX('Policy Characteristics'!H:H,MATCH($C63,'Policy Characteristics'!$C:$C,0)))</f>
        <v>100</v>
      </c>
      <c r="O63" s="254" t="str">
        <f>IF(ISBLANK(INDEX('Policy Characteristics'!I:I,MATCH($C63,'Policy Characteristics'!$C:$C,0))),"",INDEX('Policy Characteristics'!I:I,MATCH($C63,'Policy Characteristics'!$C:$C,0)))</f>
        <v>$ / vehicle</v>
      </c>
      <c r="P63" s="254" t="str">
        <f>IF(ISBLANK(INDEX('Policy Characteristics'!J:J,MATCH($C63,'Policy Characteristics'!$C:$C,0))),"",INDEX('Policy Characteristics'!J:J,MATCH($C63,'Policy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63" s="254" t="str">
        <f>IF(ISBLANK(INDEX('Policy Characteristics'!K:K,MATCH($C63,'Policy Characteristics'!$C:$C,0))),"",INDEX('Policy Characteristics'!K:K,MATCH($C63,'Policy Characteristics'!$C:$C,0)))</f>
        <v>transportation-sector-main.html#ev-subsidy</v>
      </c>
      <c r="R63" s="254" t="str">
        <f>IF(ISBLANK(INDEX('Policy Characteristics'!L:L,MATCH($C63,'Policy Characteristics'!$C:$C,0))),"",INDEX('Policy Characteristics'!L:L,MATCH($C63,'Policy Characteristics'!$C:$C,0)))</f>
        <v>ev-subsidy.html</v>
      </c>
    </row>
    <row r="64" spans="1:18" ht="14.5" customHeight="1" x14ac:dyDescent="0.35">
      <c r="A64" s="254" t="str">
        <f>IF(ISBLANK(INDEX('Policy Characteristics'!A:A,MATCH($C64,'Policy Characteristics'!$C:$C,0))),"",INDEX('Policy Characteristics'!A:A,MATCH($C64,'Policy Characteristics'!$C:$C,0)))</f>
        <v>Transportation</v>
      </c>
      <c r="B64" s="262" t="str">
        <f>IF(ISBLANK(INDEX('Policy Characteristics'!B:B,MATCH($C64,'Policy Characteristics'!$C:$C,0))),"",INDEX('Policy Characteristics'!B:B,MATCH($C64,'Policy Characteristics'!$C:$C,0)))</f>
        <v>Passenger Vehicle Subsidy</v>
      </c>
      <c r="C64" s="254" t="str">
        <f t="shared" ref="C64:C104" si="3">C$63</f>
        <v>Additional Passenger Vehicle Subsidy</v>
      </c>
      <c r="D64" s="45" t="s">
        <v>37</v>
      </c>
      <c r="E64" s="2" t="s">
        <v>2245</v>
      </c>
      <c r="F64" s="2" t="s">
        <v>3277</v>
      </c>
      <c r="G64" s="2" t="s">
        <v>3425</v>
      </c>
      <c r="H64" s="43">
        <v>592</v>
      </c>
      <c r="I64" s="325" t="s">
        <v>44</v>
      </c>
      <c r="J64" s="255" t="str">
        <f>IF(ISBLANK(INDEX('Policy Characteristics'!D:D,MATCH($C64,'Policy Characteristics'!$C:$C,0))),"",INDEX('Policy Characteristics'!D:D,MATCH($C64,'Policy Characteristics'!$C:$C,0)))</f>
        <v>Vehicle Subsidy</v>
      </c>
      <c r="K64" s="254" t="str">
        <f>IF(ISBLANK(INDEX('Policy Characteristics'!E:E,MATCH($C64,'Policy Characteristics'!$C:$C,0))),"",INDEX('Policy Characteristics'!E:E,MATCH($C64,'Policy Characteristics'!$C:$C,0)))</f>
        <v>trans psgr subsidy</v>
      </c>
      <c r="L64" s="261">
        <f>IF(ISBLANK(INDEX('Policy Characteristics'!F:F,MATCH($C64,'Policy Characteristics'!$C:$C,0))),"",INDEX('Policy Characteristics'!F:F,MATCH($C64,'Policy Characteristics'!$C:$C,0)))</f>
        <v>-45000</v>
      </c>
      <c r="M64" s="261">
        <f>IF(ISBLANK(INDEX('Policy Characteristics'!G:G,MATCH($C64,'Policy Characteristics'!$C:$C,0))),"",INDEX('Policy Characteristics'!G:G,MATCH($C64,'Policy Characteristics'!$C:$C,0)))</f>
        <v>50000</v>
      </c>
      <c r="N64" s="261">
        <f>IF(ISBLANK(INDEX('Policy Characteristics'!H:H,MATCH($C64,'Policy Characteristics'!$C:$C,0))),"",INDEX('Policy Characteristics'!H:H,MATCH($C64,'Policy Characteristics'!$C:$C,0)))</f>
        <v>100</v>
      </c>
      <c r="O64" s="254" t="str">
        <f>IF(ISBLANK(INDEX('Policy Characteristics'!I:I,MATCH($C64,'Policy Characteristics'!$C:$C,0))),"",INDEX('Policy Characteristics'!I:I,MATCH($C64,'Policy Characteristics'!$C:$C,0)))</f>
        <v>$ / vehicle</v>
      </c>
      <c r="P64" s="254" t="str">
        <f>IF(ISBLANK(INDEX('Policy Characteristics'!J:J,MATCH($C64,'Policy Characteristics'!$C:$C,0))),"",INDEX('Policy Characteristics'!J:J,MATCH($C64,'Policy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64" s="254" t="str">
        <f>IF(ISBLANK(INDEX('Policy Characteristics'!K:K,MATCH($C64,'Policy Characteristics'!$C:$C,0))),"",INDEX('Policy Characteristics'!K:K,MATCH($C64,'Policy Characteristics'!$C:$C,0)))</f>
        <v>transportation-sector-main.html#ev-subsidy</v>
      </c>
      <c r="R64" s="254" t="str">
        <f>IF(ISBLANK(INDEX('Policy Characteristics'!L:L,MATCH($C64,'Policy Characteristics'!$C:$C,0))),"",INDEX('Policy Characteristics'!L:L,MATCH($C64,'Policy Characteristics'!$C:$C,0)))</f>
        <v>ev-subsidy.html</v>
      </c>
    </row>
    <row r="65" spans="1:18" x14ac:dyDescent="0.35">
      <c r="A65" s="254" t="str">
        <f>IF(ISBLANK(INDEX('Policy Characteristics'!A:A,MATCH($C65,'Policy Characteristics'!$C:$C,0))),"",INDEX('Policy Characteristics'!A:A,MATCH($C65,'Policy Characteristics'!$C:$C,0)))</f>
        <v>Transportation</v>
      </c>
      <c r="B65" s="262" t="str">
        <f>IF(ISBLANK(INDEX('Policy Characteristics'!B:B,MATCH($C65,'Policy Characteristics'!$C:$C,0))),"",INDEX('Policy Characteristics'!B:B,MATCH($C65,'Policy Characteristics'!$C:$C,0)))</f>
        <v>Passenger Vehicle Subsidy</v>
      </c>
      <c r="C65" s="254" t="str">
        <f t="shared" si="3"/>
        <v>Additional Passenger Vehicle Subsidy</v>
      </c>
      <c r="D65" s="45" t="s">
        <v>37</v>
      </c>
      <c r="E65" s="2" t="s">
        <v>2246</v>
      </c>
      <c r="F65" s="2" t="s">
        <v>3277</v>
      </c>
      <c r="G65" s="2" t="s">
        <v>3426</v>
      </c>
      <c r="H65" s="43">
        <v>593</v>
      </c>
      <c r="I65" s="325" t="s">
        <v>44</v>
      </c>
      <c r="J65" s="255" t="str">
        <f>IF(ISBLANK(INDEX('Policy Characteristics'!D:D,MATCH($C65,'Policy Characteristics'!$C:$C,0))),"",INDEX('Policy Characteristics'!D:D,MATCH($C65,'Policy Characteristics'!$C:$C,0)))</f>
        <v>Vehicle Subsidy</v>
      </c>
      <c r="K65" s="254" t="str">
        <f>IF(ISBLANK(INDEX('Policy Characteristics'!E:E,MATCH($C65,'Policy Characteristics'!$C:$C,0))),"",INDEX('Policy Characteristics'!E:E,MATCH($C65,'Policy Characteristics'!$C:$C,0)))</f>
        <v>trans psgr subsidy</v>
      </c>
      <c r="L65" s="261">
        <f>IF(ISBLANK(INDEX('Policy Characteristics'!F:F,MATCH($C65,'Policy Characteristics'!$C:$C,0))),"",INDEX('Policy Characteristics'!F:F,MATCH($C65,'Policy Characteristics'!$C:$C,0)))</f>
        <v>-45000</v>
      </c>
      <c r="M65" s="261">
        <f>IF(ISBLANK(INDEX('Policy Characteristics'!G:G,MATCH($C65,'Policy Characteristics'!$C:$C,0))),"",INDEX('Policy Characteristics'!G:G,MATCH($C65,'Policy Characteristics'!$C:$C,0)))</f>
        <v>50000</v>
      </c>
      <c r="N65" s="261">
        <f>IF(ISBLANK(INDEX('Policy Characteristics'!H:H,MATCH($C65,'Policy Characteristics'!$C:$C,0))),"",INDEX('Policy Characteristics'!H:H,MATCH($C65,'Policy Characteristics'!$C:$C,0)))</f>
        <v>100</v>
      </c>
      <c r="O65" s="254" t="str">
        <f>IF(ISBLANK(INDEX('Policy Characteristics'!I:I,MATCH($C65,'Policy Characteristics'!$C:$C,0))),"",INDEX('Policy Characteristics'!I:I,MATCH($C65,'Policy Characteristics'!$C:$C,0)))</f>
        <v>$ / vehicle</v>
      </c>
      <c r="P65" s="254" t="str">
        <f>IF(ISBLANK(INDEX('Policy Characteristics'!J:J,MATCH($C65,'Policy Characteristics'!$C:$C,0))),"",INDEX('Policy Characteristics'!J:J,MATCH($C65,'Policy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65" s="254" t="str">
        <f>IF(ISBLANK(INDEX('Policy Characteristics'!K:K,MATCH($C65,'Policy Characteristics'!$C:$C,0))),"",INDEX('Policy Characteristics'!K:K,MATCH($C65,'Policy Characteristics'!$C:$C,0)))</f>
        <v>transportation-sector-main.html#ev-subsidy</v>
      </c>
      <c r="R65" s="254" t="str">
        <f>IF(ISBLANK(INDEX('Policy Characteristics'!L:L,MATCH($C65,'Policy Characteristics'!$C:$C,0))),"",INDEX('Policy Characteristics'!L:L,MATCH($C65,'Policy Characteristics'!$C:$C,0)))</f>
        <v>ev-subsidy.html</v>
      </c>
    </row>
    <row r="66" spans="1:18" x14ac:dyDescent="0.35">
      <c r="A66" s="254" t="str">
        <f>IF(ISBLANK(INDEX('Policy Characteristics'!A:A,MATCH($C66,'Policy Characteristics'!$C:$C,0))),"",INDEX('Policy Characteristics'!A:A,MATCH($C66,'Policy Characteristics'!$C:$C,0)))</f>
        <v>Transportation</v>
      </c>
      <c r="B66" s="262" t="str">
        <f>IF(ISBLANK(INDEX('Policy Characteristics'!B:B,MATCH($C66,'Policy Characteristics'!$C:$C,0))),"",INDEX('Policy Characteristics'!B:B,MATCH($C66,'Policy Characteristics'!$C:$C,0)))</f>
        <v>Passenger Vehicle Subsidy</v>
      </c>
      <c r="C66" s="254" t="str">
        <f t="shared" si="3"/>
        <v>Additional Passenger Vehicle Subsidy</v>
      </c>
      <c r="D66" s="45" t="s">
        <v>37</v>
      </c>
      <c r="E66" s="2" t="s">
        <v>2247</v>
      </c>
      <c r="F66" s="2" t="s">
        <v>3277</v>
      </c>
      <c r="G66" s="2" t="s">
        <v>3427</v>
      </c>
      <c r="H66" s="43">
        <v>594</v>
      </c>
      <c r="I66" s="325" t="s">
        <v>44</v>
      </c>
      <c r="J66" s="255" t="str">
        <f>IF(ISBLANK(INDEX('Policy Characteristics'!D:D,MATCH($C66,'Policy Characteristics'!$C:$C,0))),"",INDEX('Policy Characteristics'!D:D,MATCH($C66,'Policy Characteristics'!$C:$C,0)))</f>
        <v>Vehicle Subsidy</v>
      </c>
      <c r="K66" s="254" t="str">
        <f>IF(ISBLANK(INDEX('Policy Characteristics'!E:E,MATCH($C66,'Policy Characteristics'!$C:$C,0))),"",INDEX('Policy Characteristics'!E:E,MATCH($C66,'Policy Characteristics'!$C:$C,0)))</f>
        <v>trans psgr subsidy</v>
      </c>
      <c r="L66" s="261">
        <f>IF(ISBLANK(INDEX('Policy Characteristics'!F:F,MATCH($C66,'Policy Characteristics'!$C:$C,0))),"",INDEX('Policy Characteristics'!F:F,MATCH($C66,'Policy Characteristics'!$C:$C,0)))</f>
        <v>-45000</v>
      </c>
      <c r="M66" s="261">
        <f>IF(ISBLANK(INDEX('Policy Characteristics'!G:G,MATCH($C66,'Policy Characteristics'!$C:$C,0))),"",INDEX('Policy Characteristics'!G:G,MATCH($C66,'Policy Characteristics'!$C:$C,0)))</f>
        <v>50000</v>
      </c>
      <c r="N66" s="261">
        <f>IF(ISBLANK(INDEX('Policy Characteristics'!H:H,MATCH($C66,'Policy Characteristics'!$C:$C,0))),"",INDEX('Policy Characteristics'!H:H,MATCH($C66,'Policy Characteristics'!$C:$C,0)))</f>
        <v>100</v>
      </c>
      <c r="O66" s="254" t="str">
        <f>IF(ISBLANK(INDEX('Policy Characteristics'!I:I,MATCH($C66,'Policy Characteristics'!$C:$C,0))),"",INDEX('Policy Characteristics'!I:I,MATCH($C66,'Policy Characteristics'!$C:$C,0)))</f>
        <v>$ / vehicle</v>
      </c>
      <c r="P66" s="254" t="str">
        <f>IF(ISBLANK(INDEX('Policy Characteristics'!J:J,MATCH($C66,'Policy Characteristics'!$C:$C,0))),"",INDEX('Policy Characteristics'!J:J,MATCH($C66,'Policy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66" s="254" t="str">
        <f>IF(ISBLANK(INDEX('Policy Characteristics'!K:K,MATCH($C66,'Policy Characteristics'!$C:$C,0))),"",INDEX('Policy Characteristics'!K:K,MATCH($C66,'Policy Characteristics'!$C:$C,0)))</f>
        <v>transportation-sector-main.html#ev-subsidy</v>
      </c>
      <c r="R66" s="254" t="str">
        <f>IF(ISBLANK(INDEX('Policy Characteristics'!L:L,MATCH($C66,'Policy Characteristics'!$C:$C,0))),"",INDEX('Policy Characteristics'!L:L,MATCH($C66,'Policy Characteristics'!$C:$C,0)))</f>
        <v>ev-subsidy.html</v>
      </c>
    </row>
    <row r="67" spans="1:18" x14ac:dyDescent="0.35">
      <c r="A67" s="254" t="str">
        <f>IF(ISBLANK(INDEX('Policy Characteristics'!A:A,MATCH($C67,'Policy Characteristics'!$C:$C,0))),"",INDEX('Policy Characteristics'!A:A,MATCH($C67,'Policy Characteristics'!$C:$C,0)))</f>
        <v>Transportation</v>
      </c>
      <c r="B67" s="262" t="str">
        <f>IF(ISBLANK(INDEX('Policy Characteristics'!B:B,MATCH($C67,'Policy Characteristics'!$C:$C,0))),"",INDEX('Policy Characteristics'!B:B,MATCH($C67,'Policy Characteristics'!$C:$C,0)))</f>
        <v>Passenger Vehicle Subsidy</v>
      </c>
      <c r="C67" s="254" t="str">
        <f t="shared" si="3"/>
        <v>Additional Passenger Vehicle Subsidy</v>
      </c>
      <c r="D67" s="45" t="s">
        <v>37</v>
      </c>
      <c r="E67" s="2" t="s">
        <v>2248</v>
      </c>
      <c r="F67" s="2" t="s">
        <v>3277</v>
      </c>
      <c r="G67" s="2" t="s">
        <v>3428</v>
      </c>
      <c r="H67" s="43">
        <v>595</v>
      </c>
      <c r="I67" s="324" t="s">
        <v>43</v>
      </c>
      <c r="J67" s="255" t="str">
        <f>IF(ISBLANK(INDEX('Policy Characteristics'!D:D,MATCH($C67,'Policy Characteristics'!$C:$C,0))),"",INDEX('Policy Characteristics'!D:D,MATCH($C67,'Policy Characteristics'!$C:$C,0)))</f>
        <v>Vehicle Subsidy</v>
      </c>
      <c r="K67" s="254" t="str">
        <f>IF(ISBLANK(INDEX('Policy Characteristics'!E:E,MATCH($C67,'Policy Characteristics'!$C:$C,0))),"",INDEX('Policy Characteristics'!E:E,MATCH($C67,'Policy Characteristics'!$C:$C,0)))</f>
        <v>trans psgr subsidy</v>
      </c>
      <c r="L67" s="261">
        <f>IF(ISBLANK(INDEX('Policy Characteristics'!F:F,MATCH($C67,'Policy Characteristics'!$C:$C,0))),"",INDEX('Policy Characteristics'!F:F,MATCH($C67,'Policy Characteristics'!$C:$C,0)))</f>
        <v>-45000</v>
      </c>
      <c r="M67" s="261">
        <f>IF(ISBLANK(INDEX('Policy Characteristics'!G:G,MATCH($C67,'Policy Characteristics'!$C:$C,0))),"",INDEX('Policy Characteristics'!G:G,MATCH($C67,'Policy Characteristics'!$C:$C,0)))</f>
        <v>50000</v>
      </c>
      <c r="N67" s="261">
        <f>IF(ISBLANK(INDEX('Policy Characteristics'!H:H,MATCH($C67,'Policy Characteristics'!$C:$C,0))),"",INDEX('Policy Characteristics'!H:H,MATCH($C67,'Policy Characteristics'!$C:$C,0)))</f>
        <v>100</v>
      </c>
      <c r="O67" s="254" t="str">
        <f>IF(ISBLANK(INDEX('Policy Characteristics'!I:I,MATCH($C67,'Policy Characteristics'!$C:$C,0))),"",INDEX('Policy Characteristics'!I:I,MATCH($C67,'Policy Characteristics'!$C:$C,0)))</f>
        <v>$ / vehicle</v>
      </c>
      <c r="P67" s="254" t="str">
        <f>IF(ISBLANK(INDEX('Policy Characteristics'!J:J,MATCH($C67,'Policy Characteristics'!$C:$C,0))),"",INDEX('Policy Characteristics'!J:J,MATCH($C67,'Policy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67" s="254" t="str">
        <f>IF(ISBLANK(INDEX('Policy Characteristics'!K:K,MATCH($C67,'Policy Characteristics'!$C:$C,0))),"",INDEX('Policy Characteristics'!K:K,MATCH($C67,'Policy Characteristics'!$C:$C,0)))</f>
        <v>transportation-sector-main.html#ev-subsidy</v>
      </c>
      <c r="R67" s="254" t="str">
        <f>IF(ISBLANK(INDEX('Policy Characteristics'!L:L,MATCH($C67,'Policy Characteristics'!$C:$C,0))),"",INDEX('Policy Characteristics'!L:L,MATCH($C67,'Policy Characteristics'!$C:$C,0)))</f>
        <v>ev-subsidy.html</v>
      </c>
    </row>
    <row r="68" spans="1:18" x14ac:dyDescent="0.35">
      <c r="A68" s="254" t="str">
        <f>IF(ISBLANK(INDEX('Policy Characteristics'!A:A,MATCH($C68,'Policy Characteristics'!$C:$C,0))),"",INDEX('Policy Characteristics'!A:A,MATCH($C68,'Policy Characteristics'!$C:$C,0)))</f>
        <v>Transportation</v>
      </c>
      <c r="B68" s="262" t="str">
        <f>IF(ISBLANK(INDEX('Policy Characteristics'!B:B,MATCH($C68,'Policy Characteristics'!$C:$C,0))),"",INDEX('Policy Characteristics'!B:B,MATCH($C68,'Policy Characteristics'!$C:$C,0)))</f>
        <v>Passenger Vehicle Subsidy</v>
      </c>
      <c r="C68" s="254" t="str">
        <f t="shared" si="3"/>
        <v>Additional Passenger Vehicle Subsidy</v>
      </c>
      <c r="D68" s="45" t="s">
        <v>37</v>
      </c>
      <c r="E68" s="2" t="s">
        <v>2504</v>
      </c>
      <c r="F68" s="2" t="s">
        <v>3277</v>
      </c>
      <c r="G68" s="2" t="s">
        <v>2504</v>
      </c>
      <c r="H68" s="43">
        <v>596</v>
      </c>
      <c r="I68" s="325" t="s">
        <v>44</v>
      </c>
      <c r="J68" s="255" t="str">
        <f>IF(ISBLANK(INDEX('Policy Characteristics'!D:D,MATCH($C68,'Policy Characteristics'!$C:$C,0))),"",INDEX('Policy Characteristics'!D:D,MATCH($C68,'Policy Characteristics'!$C:$C,0)))</f>
        <v>Vehicle Subsidy</v>
      </c>
      <c r="K68" s="254" t="str">
        <f>IF(ISBLANK(INDEX('Policy Characteristics'!E:E,MATCH($C68,'Policy Characteristics'!$C:$C,0))),"",INDEX('Policy Characteristics'!E:E,MATCH($C68,'Policy Characteristics'!$C:$C,0)))</f>
        <v>trans psgr subsidy</v>
      </c>
      <c r="L68" s="261">
        <f>IF(ISBLANK(INDEX('Policy Characteristics'!F:F,MATCH($C68,'Policy Characteristics'!$C:$C,0))),"",INDEX('Policy Characteristics'!F:F,MATCH($C68,'Policy Characteristics'!$C:$C,0)))</f>
        <v>-45000</v>
      </c>
      <c r="M68" s="261">
        <f>IF(ISBLANK(INDEX('Policy Characteristics'!G:G,MATCH($C68,'Policy Characteristics'!$C:$C,0))),"",INDEX('Policy Characteristics'!G:G,MATCH($C68,'Policy Characteristics'!$C:$C,0)))</f>
        <v>50000</v>
      </c>
      <c r="N68" s="261">
        <f>IF(ISBLANK(INDEX('Policy Characteristics'!H:H,MATCH($C68,'Policy Characteristics'!$C:$C,0))),"",INDEX('Policy Characteristics'!H:H,MATCH($C68,'Policy Characteristics'!$C:$C,0)))</f>
        <v>100</v>
      </c>
      <c r="O68" s="254" t="str">
        <f>IF(ISBLANK(INDEX('Policy Characteristics'!I:I,MATCH($C68,'Policy Characteristics'!$C:$C,0))),"",INDEX('Policy Characteristics'!I:I,MATCH($C68,'Policy Characteristics'!$C:$C,0)))</f>
        <v>$ / vehicle</v>
      </c>
      <c r="P68" s="254" t="str">
        <f>IF(ISBLANK(INDEX('Policy Characteristics'!J:J,MATCH($C68,'Policy Characteristics'!$C:$C,0))),"",INDEX('Policy Characteristics'!J:J,MATCH($C68,'Policy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68" s="254" t="str">
        <f>IF(ISBLANK(INDEX('Policy Characteristics'!K:K,MATCH($C68,'Policy Characteristics'!$C:$C,0))),"",INDEX('Policy Characteristics'!K:K,MATCH($C68,'Policy Characteristics'!$C:$C,0)))</f>
        <v>transportation-sector-main.html#ev-subsidy</v>
      </c>
      <c r="R68" s="254" t="str">
        <f>IF(ISBLANK(INDEX('Policy Characteristics'!L:L,MATCH($C68,'Policy Characteristics'!$C:$C,0))),"",INDEX('Policy Characteristics'!L:L,MATCH($C68,'Policy Characteristics'!$C:$C,0)))</f>
        <v>ev-subsidy.html</v>
      </c>
    </row>
    <row r="69" spans="1:18" x14ac:dyDescent="0.35">
      <c r="A69" s="254" t="str">
        <f>IF(ISBLANK(INDEX('Policy Characteristics'!A:A,MATCH($C69,'Policy Characteristics'!$C:$C,0))),"",INDEX('Policy Characteristics'!A:A,MATCH($C69,'Policy Characteristics'!$C:$C,0)))</f>
        <v>Transportation</v>
      </c>
      <c r="B69" s="262" t="str">
        <f>IF(ISBLANK(INDEX('Policy Characteristics'!B:B,MATCH($C69,'Policy Characteristics'!$C:$C,0))),"",INDEX('Policy Characteristics'!B:B,MATCH($C69,'Policy Characteristics'!$C:$C,0)))</f>
        <v>Passenger Vehicle Subsidy</v>
      </c>
      <c r="C69" s="254" t="str">
        <f t="shared" si="3"/>
        <v>Additional Passenger Vehicle Subsidy</v>
      </c>
      <c r="D69" s="45" t="s">
        <v>37</v>
      </c>
      <c r="E69" s="2" t="s">
        <v>2503</v>
      </c>
      <c r="F69" s="2" t="s">
        <v>3277</v>
      </c>
      <c r="G69" s="2" t="s">
        <v>3429</v>
      </c>
      <c r="H69" s="43">
        <v>597</v>
      </c>
      <c r="I69" s="324" t="s">
        <v>43</v>
      </c>
      <c r="J69" s="255" t="str">
        <f>IF(ISBLANK(INDEX('Policy Characteristics'!D:D,MATCH($C69,'Policy Characteristics'!$C:$C,0))),"",INDEX('Policy Characteristics'!D:D,MATCH($C69,'Policy Characteristics'!$C:$C,0)))</f>
        <v>Vehicle Subsidy</v>
      </c>
      <c r="K69" s="254" t="str">
        <f>IF(ISBLANK(INDEX('Policy Characteristics'!E:E,MATCH($C69,'Policy Characteristics'!$C:$C,0))),"",INDEX('Policy Characteristics'!E:E,MATCH($C69,'Policy Characteristics'!$C:$C,0)))</f>
        <v>trans psgr subsidy</v>
      </c>
      <c r="L69" s="261">
        <f>IF(ISBLANK(INDEX('Policy Characteristics'!F:F,MATCH($C69,'Policy Characteristics'!$C:$C,0))),"",INDEX('Policy Characteristics'!F:F,MATCH($C69,'Policy Characteristics'!$C:$C,0)))</f>
        <v>-45000</v>
      </c>
      <c r="M69" s="261">
        <f>IF(ISBLANK(INDEX('Policy Characteristics'!G:G,MATCH($C69,'Policy Characteristics'!$C:$C,0))),"",INDEX('Policy Characteristics'!G:G,MATCH($C69,'Policy Characteristics'!$C:$C,0)))</f>
        <v>50000</v>
      </c>
      <c r="N69" s="261">
        <f>IF(ISBLANK(INDEX('Policy Characteristics'!H:H,MATCH($C69,'Policy Characteristics'!$C:$C,0))),"",INDEX('Policy Characteristics'!H:H,MATCH($C69,'Policy Characteristics'!$C:$C,0)))</f>
        <v>100</v>
      </c>
      <c r="O69" s="254" t="str">
        <f>IF(ISBLANK(INDEX('Policy Characteristics'!I:I,MATCH($C69,'Policy Characteristics'!$C:$C,0))),"",INDEX('Policy Characteristics'!I:I,MATCH($C69,'Policy Characteristics'!$C:$C,0)))</f>
        <v>$ / vehicle</v>
      </c>
      <c r="P69" s="254" t="str">
        <f>IF(ISBLANK(INDEX('Policy Characteristics'!J:J,MATCH($C69,'Policy Characteristics'!$C:$C,0))),"",INDEX('Policy Characteristics'!J:J,MATCH($C69,'Policy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69" s="254" t="str">
        <f>IF(ISBLANK(INDEX('Policy Characteristics'!K:K,MATCH($C69,'Policy Characteristics'!$C:$C,0))),"",INDEX('Policy Characteristics'!K:K,MATCH($C69,'Policy Characteristics'!$C:$C,0)))</f>
        <v>transportation-sector-main.html#ev-subsidy</v>
      </c>
      <c r="R69" s="254" t="str">
        <f>IF(ISBLANK(INDEX('Policy Characteristics'!L:L,MATCH($C69,'Policy Characteristics'!$C:$C,0))),"",INDEX('Policy Characteristics'!L:L,MATCH($C69,'Policy Characteristics'!$C:$C,0)))</f>
        <v>ev-subsidy.html</v>
      </c>
    </row>
    <row r="70" spans="1:18" x14ac:dyDescent="0.35">
      <c r="A70" s="254" t="str">
        <f>IF(ISBLANK(INDEX('Policy Characteristics'!A:A,MATCH($C70,'Policy Characteristics'!$C:$C,0))),"",INDEX('Policy Characteristics'!A:A,MATCH($C70,'Policy Characteristics'!$C:$C,0)))</f>
        <v>Transportation</v>
      </c>
      <c r="B70" s="262" t="str">
        <f>IF(ISBLANK(INDEX('Policy Characteristics'!B:B,MATCH($C70,'Policy Characteristics'!$C:$C,0))),"",INDEX('Policy Characteristics'!B:B,MATCH($C70,'Policy Characteristics'!$C:$C,0)))</f>
        <v>Passenger Vehicle Subsidy</v>
      </c>
      <c r="C70" s="254" t="str">
        <f t="shared" si="3"/>
        <v>Additional Passenger Vehicle Subsidy</v>
      </c>
      <c r="D70" s="45" t="s">
        <v>38</v>
      </c>
      <c r="E70" s="45" t="s">
        <v>2244</v>
      </c>
      <c r="F70" s="2" t="s">
        <v>2342</v>
      </c>
      <c r="G70" s="45" t="s">
        <v>3424</v>
      </c>
      <c r="H70" s="43">
        <v>598</v>
      </c>
      <c r="I70" s="324" t="s">
        <v>43</v>
      </c>
      <c r="J70" s="255" t="str">
        <f>IF(ISBLANK(INDEX('Policy Characteristics'!D:D,MATCH($C70,'Policy Characteristics'!$C:$C,0))),"",INDEX('Policy Characteristics'!D:D,MATCH($C70,'Policy Characteristics'!$C:$C,0)))</f>
        <v>Vehicle Subsidy</v>
      </c>
      <c r="K70" s="254" t="str">
        <f>IF(ISBLANK(INDEX('Policy Characteristics'!E:E,MATCH($C70,'Policy Characteristics'!$C:$C,0))),"",INDEX('Policy Characteristics'!E:E,MATCH($C70,'Policy Characteristics'!$C:$C,0)))</f>
        <v>trans psgr subsidy</v>
      </c>
      <c r="L70" s="261">
        <f>IF(ISBLANK(INDEX('Policy Characteristics'!F:F,MATCH($C70,'Policy Characteristics'!$C:$C,0))),"",INDEX('Policy Characteristics'!F:F,MATCH($C70,'Policy Characteristics'!$C:$C,0)))</f>
        <v>-45000</v>
      </c>
      <c r="M70" s="261">
        <f>IF(ISBLANK(INDEX('Policy Characteristics'!G:G,MATCH($C70,'Policy Characteristics'!$C:$C,0))),"",INDEX('Policy Characteristics'!G:G,MATCH($C70,'Policy Characteristics'!$C:$C,0)))</f>
        <v>50000</v>
      </c>
      <c r="N70" s="261">
        <f>IF(ISBLANK(INDEX('Policy Characteristics'!H:H,MATCH($C70,'Policy Characteristics'!$C:$C,0))),"",INDEX('Policy Characteristics'!H:H,MATCH($C70,'Policy Characteristics'!$C:$C,0)))</f>
        <v>100</v>
      </c>
      <c r="O70" s="254" t="str">
        <f>IF(ISBLANK(INDEX('Policy Characteristics'!I:I,MATCH($C70,'Policy Characteristics'!$C:$C,0))),"",INDEX('Policy Characteristics'!I:I,MATCH($C70,'Policy Characteristics'!$C:$C,0)))</f>
        <v>$ / vehicle</v>
      </c>
      <c r="P70" s="254" t="str">
        <f>IF(ISBLANK(INDEX('Policy Characteristics'!J:J,MATCH($C70,'Policy Characteristics'!$C:$C,0))),"",INDEX('Policy Characteristics'!J:J,MATCH($C70,'Policy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0" s="254" t="str">
        <f>IF(ISBLANK(INDEX('Policy Characteristics'!K:K,MATCH($C70,'Policy Characteristics'!$C:$C,0))),"",INDEX('Policy Characteristics'!K:K,MATCH($C70,'Policy Characteristics'!$C:$C,0)))</f>
        <v>transportation-sector-main.html#ev-subsidy</v>
      </c>
      <c r="R70" s="254" t="str">
        <f>IF(ISBLANK(INDEX('Policy Characteristics'!L:L,MATCH($C70,'Policy Characteristics'!$C:$C,0))),"",INDEX('Policy Characteristics'!L:L,MATCH($C70,'Policy Characteristics'!$C:$C,0)))</f>
        <v>ev-subsidy.html</v>
      </c>
    </row>
    <row r="71" spans="1:18" x14ac:dyDescent="0.35">
      <c r="A71" s="254" t="str">
        <f>IF(ISBLANK(INDEX('Policy Characteristics'!A:A,MATCH($C71,'Policy Characteristics'!$C:$C,0))),"",INDEX('Policy Characteristics'!A:A,MATCH($C71,'Policy Characteristics'!$C:$C,0)))</f>
        <v>Transportation</v>
      </c>
      <c r="B71" s="262" t="str">
        <f>IF(ISBLANK(INDEX('Policy Characteristics'!B:B,MATCH($C71,'Policy Characteristics'!$C:$C,0))),"",INDEX('Policy Characteristics'!B:B,MATCH($C71,'Policy Characteristics'!$C:$C,0)))</f>
        <v>Passenger Vehicle Subsidy</v>
      </c>
      <c r="C71" s="254" t="str">
        <f t="shared" si="3"/>
        <v>Additional Passenger Vehicle Subsidy</v>
      </c>
      <c r="D71" s="45" t="s">
        <v>38</v>
      </c>
      <c r="E71" s="2" t="s">
        <v>2245</v>
      </c>
      <c r="F71" s="2" t="s">
        <v>2342</v>
      </c>
      <c r="G71" s="2" t="s">
        <v>3425</v>
      </c>
      <c r="H71" s="43">
        <v>599</v>
      </c>
      <c r="I71" s="325" t="s">
        <v>44</v>
      </c>
      <c r="J71" s="255" t="str">
        <f>IF(ISBLANK(INDEX('Policy Characteristics'!D:D,MATCH($C71,'Policy Characteristics'!$C:$C,0))),"",INDEX('Policy Characteristics'!D:D,MATCH($C71,'Policy Characteristics'!$C:$C,0)))</f>
        <v>Vehicle Subsidy</v>
      </c>
      <c r="K71" s="254" t="str">
        <f>IF(ISBLANK(INDEX('Policy Characteristics'!E:E,MATCH($C71,'Policy Characteristics'!$C:$C,0))),"",INDEX('Policy Characteristics'!E:E,MATCH($C71,'Policy Characteristics'!$C:$C,0)))</f>
        <v>trans psgr subsidy</v>
      </c>
      <c r="L71" s="261">
        <f>IF(ISBLANK(INDEX('Policy Characteristics'!F:F,MATCH($C71,'Policy Characteristics'!$C:$C,0))),"",INDEX('Policy Characteristics'!F:F,MATCH($C71,'Policy Characteristics'!$C:$C,0)))</f>
        <v>-45000</v>
      </c>
      <c r="M71" s="261">
        <f>IF(ISBLANK(INDEX('Policy Characteristics'!G:G,MATCH($C71,'Policy Characteristics'!$C:$C,0))),"",INDEX('Policy Characteristics'!G:G,MATCH($C71,'Policy Characteristics'!$C:$C,0)))</f>
        <v>50000</v>
      </c>
      <c r="N71" s="261">
        <f>IF(ISBLANK(INDEX('Policy Characteristics'!H:H,MATCH($C71,'Policy Characteristics'!$C:$C,0))),"",INDEX('Policy Characteristics'!H:H,MATCH($C71,'Policy Characteristics'!$C:$C,0)))</f>
        <v>100</v>
      </c>
      <c r="O71" s="254" t="str">
        <f>IF(ISBLANK(INDEX('Policy Characteristics'!I:I,MATCH($C71,'Policy Characteristics'!$C:$C,0))),"",INDEX('Policy Characteristics'!I:I,MATCH($C71,'Policy Characteristics'!$C:$C,0)))</f>
        <v>$ / vehicle</v>
      </c>
      <c r="P71" s="254" t="str">
        <f>IF(ISBLANK(INDEX('Policy Characteristics'!J:J,MATCH($C71,'Policy Characteristics'!$C:$C,0))),"",INDEX('Policy Characteristics'!J:J,MATCH($C71,'Policy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1" s="254" t="str">
        <f>IF(ISBLANK(INDEX('Policy Characteristics'!K:K,MATCH($C71,'Policy Characteristics'!$C:$C,0))),"",INDEX('Policy Characteristics'!K:K,MATCH($C71,'Policy Characteristics'!$C:$C,0)))</f>
        <v>transportation-sector-main.html#ev-subsidy</v>
      </c>
      <c r="R71" s="254" t="str">
        <f>IF(ISBLANK(INDEX('Policy Characteristics'!L:L,MATCH($C71,'Policy Characteristics'!$C:$C,0))),"",INDEX('Policy Characteristics'!L:L,MATCH($C71,'Policy Characteristics'!$C:$C,0)))</f>
        <v>ev-subsidy.html</v>
      </c>
    </row>
    <row r="72" spans="1:18" x14ac:dyDescent="0.35">
      <c r="A72" s="254" t="str">
        <f>IF(ISBLANK(INDEX('Policy Characteristics'!A:A,MATCH($C72,'Policy Characteristics'!$C:$C,0))),"",INDEX('Policy Characteristics'!A:A,MATCH($C72,'Policy Characteristics'!$C:$C,0)))</f>
        <v>Transportation</v>
      </c>
      <c r="B72" s="262" t="str">
        <f>IF(ISBLANK(INDEX('Policy Characteristics'!B:B,MATCH($C72,'Policy Characteristics'!$C:$C,0))),"",INDEX('Policy Characteristics'!B:B,MATCH($C72,'Policy Characteristics'!$C:$C,0)))</f>
        <v>Passenger Vehicle Subsidy</v>
      </c>
      <c r="C72" s="254" t="str">
        <f t="shared" si="3"/>
        <v>Additional Passenger Vehicle Subsidy</v>
      </c>
      <c r="D72" s="45" t="s">
        <v>38</v>
      </c>
      <c r="E72" s="2" t="s">
        <v>2246</v>
      </c>
      <c r="F72" s="2" t="s">
        <v>2342</v>
      </c>
      <c r="G72" s="2" t="s">
        <v>3426</v>
      </c>
      <c r="H72" s="43">
        <v>600</v>
      </c>
      <c r="I72" s="325" t="s">
        <v>44</v>
      </c>
      <c r="J72" s="255" t="str">
        <f>IF(ISBLANK(INDEX('Policy Characteristics'!D:D,MATCH($C72,'Policy Characteristics'!$C:$C,0))),"",INDEX('Policy Characteristics'!D:D,MATCH($C72,'Policy Characteristics'!$C:$C,0)))</f>
        <v>Vehicle Subsidy</v>
      </c>
      <c r="K72" s="254" t="str">
        <f>IF(ISBLANK(INDEX('Policy Characteristics'!E:E,MATCH($C72,'Policy Characteristics'!$C:$C,0))),"",INDEX('Policy Characteristics'!E:E,MATCH($C72,'Policy Characteristics'!$C:$C,0)))</f>
        <v>trans psgr subsidy</v>
      </c>
      <c r="L72" s="261">
        <f>IF(ISBLANK(INDEX('Policy Characteristics'!F:F,MATCH($C72,'Policy Characteristics'!$C:$C,0))),"",INDEX('Policy Characteristics'!F:F,MATCH($C72,'Policy Characteristics'!$C:$C,0)))</f>
        <v>-45000</v>
      </c>
      <c r="M72" s="261">
        <f>IF(ISBLANK(INDEX('Policy Characteristics'!G:G,MATCH($C72,'Policy Characteristics'!$C:$C,0))),"",INDEX('Policy Characteristics'!G:G,MATCH($C72,'Policy Characteristics'!$C:$C,0)))</f>
        <v>50000</v>
      </c>
      <c r="N72" s="261">
        <f>IF(ISBLANK(INDEX('Policy Characteristics'!H:H,MATCH($C72,'Policy Characteristics'!$C:$C,0))),"",INDEX('Policy Characteristics'!H:H,MATCH($C72,'Policy Characteristics'!$C:$C,0)))</f>
        <v>100</v>
      </c>
      <c r="O72" s="254" t="str">
        <f>IF(ISBLANK(INDEX('Policy Characteristics'!I:I,MATCH($C72,'Policy Characteristics'!$C:$C,0))),"",INDEX('Policy Characteristics'!I:I,MATCH($C72,'Policy Characteristics'!$C:$C,0)))</f>
        <v>$ / vehicle</v>
      </c>
      <c r="P72" s="254" t="str">
        <f>IF(ISBLANK(INDEX('Policy Characteristics'!J:J,MATCH($C72,'Policy Characteristics'!$C:$C,0))),"",INDEX('Policy Characteristics'!J:J,MATCH($C72,'Policy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2" s="254" t="str">
        <f>IF(ISBLANK(INDEX('Policy Characteristics'!K:K,MATCH($C72,'Policy Characteristics'!$C:$C,0))),"",INDEX('Policy Characteristics'!K:K,MATCH($C72,'Policy Characteristics'!$C:$C,0)))</f>
        <v>transportation-sector-main.html#ev-subsidy</v>
      </c>
      <c r="R72" s="254" t="str">
        <f>IF(ISBLANK(INDEX('Policy Characteristics'!L:L,MATCH($C72,'Policy Characteristics'!$C:$C,0))),"",INDEX('Policy Characteristics'!L:L,MATCH($C72,'Policy Characteristics'!$C:$C,0)))</f>
        <v>ev-subsidy.html</v>
      </c>
    </row>
    <row r="73" spans="1:18" x14ac:dyDescent="0.35">
      <c r="A73" s="254" t="str">
        <f>IF(ISBLANK(INDEX('Policy Characteristics'!A:A,MATCH($C73,'Policy Characteristics'!$C:$C,0))),"",INDEX('Policy Characteristics'!A:A,MATCH($C73,'Policy Characteristics'!$C:$C,0)))</f>
        <v>Transportation</v>
      </c>
      <c r="B73" s="262" t="str">
        <f>IF(ISBLANK(INDEX('Policy Characteristics'!B:B,MATCH($C73,'Policy Characteristics'!$C:$C,0))),"",INDEX('Policy Characteristics'!B:B,MATCH($C73,'Policy Characteristics'!$C:$C,0)))</f>
        <v>Passenger Vehicle Subsidy</v>
      </c>
      <c r="C73" s="254" t="str">
        <f t="shared" si="3"/>
        <v>Additional Passenger Vehicle Subsidy</v>
      </c>
      <c r="D73" s="45" t="s">
        <v>38</v>
      </c>
      <c r="E73" s="2" t="s">
        <v>2247</v>
      </c>
      <c r="F73" s="2" t="s">
        <v>2342</v>
      </c>
      <c r="G73" s="2" t="s">
        <v>3427</v>
      </c>
      <c r="H73" s="43">
        <v>601</v>
      </c>
      <c r="I73" s="325" t="s">
        <v>44</v>
      </c>
      <c r="J73" s="255" t="str">
        <f>IF(ISBLANK(INDEX('Policy Characteristics'!D:D,MATCH($C73,'Policy Characteristics'!$C:$C,0))),"",INDEX('Policy Characteristics'!D:D,MATCH($C73,'Policy Characteristics'!$C:$C,0)))</f>
        <v>Vehicle Subsidy</v>
      </c>
      <c r="K73" s="254" t="str">
        <f>IF(ISBLANK(INDEX('Policy Characteristics'!E:E,MATCH($C73,'Policy Characteristics'!$C:$C,0))),"",INDEX('Policy Characteristics'!E:E,MATCH($C73,'Policy Characteristics'!$C:$C,0)))</f>
        <v>trans psgr subsidy</v>
      </c>
      <c r="L73" s="261">
        <f>IF(ISBLANK(INDEX('Policy Characteristics'!F:F,MATCH($C73,'Policy Characteristics'!$C:$C,0))),"",INDEX('Policy Characteristics'!F:F,MATCH($C73,'Policy Characteristics'!$C:$C,0)))</f>
        <v>-45000</v>
      </c>
      <c r="M73" s="261">
        <f>IF(ISBLANK(INDEX('Policy Characteristics'!G:G,MATCH($C73,'Policy Characteristics'!$C:$C,0))),"",INDEX('Policy Characteristics'!G:G,MATCH($C73,'Policy Characteristics'!$C:$C,0)))</f>
        <v>50000</v>
      </c>
      <c r="N73" s="261">
        <f>IF(ISBLANK(INDEX('Policy Characteristics'!H:H,MATCH($C73,'Policy Characteristics'!$C:$C,0))),"",INDEX('Policy Characteristics'!H:H,MATCH($C73,'Policy Characteristics'!$C:$C,0)))</f>
        <v>100</v>
      </c>
      <c r="O73" s="254" t="str">
        <f>IF(ISBLANK(INDEX('Policy Characteristics'!I:I,MATCH($C73,'Policy Characteristics'!$C:$C,0))),"",INDEX('Policy Characteristics'!I:I,MATCH($C73,'Policy Characteristics'!$C:$C,0)))</f>
        <v>$ / vehicle</v>
      </c>
      <c r="P73" s="254" t="str">
        <f>IF(ISBLANK(INDEX('Policy Characteristics'!J:J,MATCH($C73,'Policy Characteristics'!$C:$C,0))),"",INDEX('Policy Characteristics'!J:J,MATCH($C73,'Policy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3" s="254" t="str">
        <f>IF(ISBLANK(INDEX('Policy Characteristics'!K:K,MATCH($C73,'Policy Characteristics'!$C:$C,0))),"",INDEX('Policy Characteristics'!K:K,MATCH($C73,'Policy Characteristics'!$C:$C,0)))</f>
        <v>transportation-sector-main.html#ev-subsidy</v>
      </c>
      <c r="R73" s="254" t="str">
        <f>IF(ISBLANK(INDEX('Policy Characteristics'!L:L,MATCH($C73,'Policy Characteristics'!$C:$C,0))),"",INDEX('Policy Characteristics'!L:L,MATCH($C73,'Policy Characteristics'!$C:$C,0)))</f>
        <v>ev-subsidy.html</v>
      </c>
    </row>
    <row r="74" spans="1:18" x14ac:dyDescent="0.35">
      <c r="A74" s="254" t="str">
        <f>IF(ISBLANK(INDEX('Policy Characteristics'!A:A,MATCH($C74,'Policy Characteristics'!$C:$C,0))),"",INDEX('Policy Characteristics'!A:A,MATCH($C74,'Policy Characteristics'!$C:$C,0)))</f>
        <v>Transportation</v>
      </c>
      <c r="B74" s="262" t="str">
        <f>IF(ISBLANK(INDEX('Policy Characteristics'!B:B,MATCH($C74,'Policy Characteristics'!$C:$C,0))),"",INDEX('Policy Characteristics'!B:B,MATCH($C74,'Policy Characteristics'!$C:$C,0)))</f>
        <v>Passenger Vehicle Subsidy</v>
      </c>
      <c r="C74" s="254" t="str">
        <f t="shared" si="3"/>
        <v>Additional Passenger Vehicle Subsidy</v>
      </c>
      <c r="D74" s="45" t="s">
        <v>38</v>
      </c>
      <c r="E74" s="2" t="s">
        <v>2248</v>
      </c>
      <c r="F74" s="2" t="s">
        <v>2342</v>
      </c>
      <c r="G74" s="2" t="s">
        <v>3428</v>
      </c>
      <c r="H74" s="43">
        <v>602</v>
      </c>
      <c r="I74" s="324" t="s">
        <v>43</v>
      </c>
      <c r="J74" s="255" t="str">
        <f>IF(ISBLANK(INDEX('Policy Characteristics'!D:D,MATCH($C74,'Policy Characteristics'!$C:$C,0))),"",INDEX('Policy Characteristics'!D:D,MATCH($C74,'Policy Characteristics'!$C:$C,0)))</f>
        <v>Vehicle Subsidy</v>
      </c>
      <c r="K74" s="254" t="str">
        <f>IF(ISBLANK(INDEX('Policy Characteristics'!E:E,MATCH($C74,'Policy Characteristics'!$C:$C,0))),"",INDEX('Policy Characteristics'!E:E,MATCH($C74,'Policy Characteristics'!$C:$C,0)))</f>
        <v>trans psgr subsidy</v>
      </c>
      <c r="L74" s="261">
        <f>IF(ISBLANK(INDEX('Policy Characteristics'!F:F,MATCH($C74,'Policy Characteristics'!$C:$C,0))),"",INDEX('Policy Characteristics'!F:F,MATCH($C74,'Policy Characteristics'!$C:$C,0)))</f>
        <v>-45000</v>
      </c>
      <c r="M74" s="261">
        <f>IF(ISBLANK(INDEX('Policy Characteristics'!G:G,MATCH($C74,'Policy Characteristics'!$C:$C,0))),"",INDEX('Policy Characteristics'!G:G,MATCH($C74,'Policy Characteristics'!$C:$C,0)))</f>
        <v>50000</v>
      </c>
      <c r="N74" s="261">
        <f>IF(ISBLANK(INDEX('Policy Characteristics'!H:H,MATCH($C74,'Policy Characteristics'!$C:$C,0))),"",INDEX('Policy Characteristics'!H:H,MATCH($C74,'Policy Characteristics'!$C:$C,0)))</f>
        <v>100</v>
      </c>
      <c r="O74" s="254" t="str">
        <f>IF(ISBLANK(INDEX('Policy Characteristics'!I:I,MATCH($C74,'Policy Characteristics'!$C:$C,0))),"",INDEX('Policy Characteristics'!I:I,MATCH($C74,'Policy Characteristics'!$C:$C,0)))</f>
        <v>$ / vehicle</v>
      </c>
      <c r="P74" s="254" t="str">
        <f>IF(ISBLANK(INDEX('Policy Characteristics'!J:J,MATCH($C74,'Policy Characteristics'!$C:$C,0))),"",INDEX('Policy Characteristics'!J:J,MATCH($C74,'Policy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4" s="254" t="str">
        <f>IF(ISBLANK(INDEX('Policy Characteristics'!K:K,MATCH($C74,'Policy Characteristics'!$C:$C,0))),"",INDEX('Policy Characteristics'!K:K,MATCH($C74,'Policy Characteristics'!$C:$C,0)))</f>
        <v>transportation-sector-main.html#ev-subsidy</v>
      </c>
      <c r="R74" s="254" t="str">
        <f>IF(ISBLANK(INDEX('Policy Characteristics'!L:L,MATCH($C74,'Policy Characteristics'!$C:$C,0))),"",INDEX('Policy Characteristics'!L:L,MATCH($C74,'Policy Characteristics'!$C:$C,0)))</f>
        <v>ev-subsidy.html</v>
      </c>
    </row>
    <row r="75" spans="1:18" x14ac:dyDescent="0.35">
      <c r="A75" s="254" t="str">
        <f>IF(ISBLANK(INDEX('Policy Characteristics'!A:A,MATCH($C75,'Policy Characteristics'!$C:$C,0))),"",INDEX('Policy Characteristics'!A:A,MATCH($C75,'Policy Characteristics'!$C:$C,0)))</f>
        <v>Transportation</v>
      </c>
      <c r="B75" s="262" t="str">
        <f>IF(ISBLANK(INDEX('Policy Characteristics'!B:B,MATCH($C75,'Policy Characteristics'!$C:$C,0))),"",INDEX('Policy Characteristics'!B:B,MATCH($C75,'Policy Characteristics'!$C:$C,0)))</f>
        <v>Passenger Vehicle Subsidy</v>
      </c>
      <c r="C75" s="254" t="str">
        <f t="shared" si="3"/>
        <v>Additional Passenger Vehicle Subsidy</v>
      </c>
      <c r="D75" s="45" t="s">
        <v>38</v>
      </c>
      <c r="E75" s="2" t="s">
        <v>2504</v>
      </c>
      <c r="F75" s="2" t="s">
        <v>2342</v>
      </c>
      <c r="G75" s="2" t="s">
        <v>2504</v>
      </c>
      <c r="H75" s="43">
        <v>1656</v>
      </c>
      <c r="I75" s="325" t="s">
        <v>44</v>
      </c>
      <c r="J75" s="255" t="str">
        <f>IF(ISBLANK(INDEX('Policy Characteristics'!D:D,MATCH($C75,'Policy Characteristics'!$C:$C,0))),"",INDEX('Policy Characteristics'!D:D,MATCH($C75,'Policy Characteristics'!$C:$C,0)))</f>
        <v>Vehicle Subsidy</v>
      </c>
      <c r="K75" s="254" t="str">
        <f>IF(ISBLANK(INDEX('Policy Characteristics'!E:E,MATCH($C75,'Policy Characteristics'!$C:$C,0))),"",INDEX('Policy Characteristics'!E:E,MATCH($C75,'Policy Characteristics'!$C:$C,0)))</f>
        <v>trans psgr subsidy</v>
      </c>
      <c r="L75" s="261">
        <f>IF(ISBLANK(INDEX('Policy Characteristics'!F:F,MATCH($C75,'Policy Characteristics'!$C:$C,0))),"",INDEX('Policy Characteristics'!F:F,MATCH($C75,'Policy Characteristics'!$C:$C,0)))</f>
        <v>-45000</v>
      </c>
      <c r="M75" s="261">
        <f>IF(ISBLANK(INDEX('Policy Characteristics'!G:G,MATCH($C75,'Policy Characteristics'!$C:$C,0))),"",INDEX('Policy Characteristics'!G:G,MATCH($C75,'Policy Characteristics'!$C:$C,0)))</f>
        <v>50000</v>
      </c>
      <c r="N75" s="261">
        <f>IF(ISBLANK(INDEX('Policy Characteristics'!H:H,MATCH($C75,'Policy Characteristics'!$C:$C,0))),"",INDEX('Policy Characteristics'!H:H,MATCH($C75,'Policy Characteristics'!$C:$C,0)))</f>
        <v>100</v>
      </c>
      <c r="O75" s="254" t="str">
        <f>IF(ISBLANK(INDEX('Policy Characteristics'!I:I,MATCH($C75,'Policy Characteristics'!$C:$C,0))),"",INDEX('Policy Characteristics'!I:I,MATCH($C75,'Policy Characteristics'!$C:$C,0)))</f>
        <v>$ / vehicle</v>
      </c>
      <c r="P75" s="254" t="str">
        <f>IF(ISBLANK(INDEX('Policy Characteristics'!J:J,MATCH($C75,'Policy Characteristics'!$C:$C,0))),"",INDEX('Policy Characteristics'!J:J,MATCH($C75,'Policy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5" s="254" t="str">
        <f>IF(ISBLANK(INDEX('Policy Characteristics'!K:K,MATCH($C75,'Policy Characteristics'!$C:$C,0))),"",INDEX('Policy Characteristics'!K:K,MATCH($C75,'Policy Characteristics'!$C:$C,0)))</f>
        <v>transportation-sector-main.html#ev-subsidy</v>
      </c>
      <c r="R75" s="254" t="str">
        <f>IF(ISBLANK(INDEX('Policy Characteristics'!L:L,MATCH($C75,'Policy Characteristics'!$C:$C,0))),"",INDEX('Policy Characteristics'!L:L,MATCH($C75,'Policy Characteristics'!$C:$C,0)))</f>
        <v>ev-subsidy.html</v>
      </c>
    </row>
    <row r="76" spans="1:18" x14ac:dyDescent="0.35">
      <c r="A76" s="254" t="str">
        <f>IF(ISBLANK(INDEX('Policy Characteristics'!A:A,MATCH($C76,'Policy Characteristics'!$C:$C,0))),"",INDEX('Policy Characteristics'!A:A,MATCH($C76,'Policy Characteristics'!$C:$C,0)))</f>
        <v>Transportation</v>
      </c>
      <c r="B76" s="262" t="str">
        <f>IF(ISBLANK(INDEX('Policy Characteristics'!B:B,MATCH($C76,'Policy Characteristics'!$C:$C,0))),"",INDEX('Policy Characteristics'!B:B,MATCH($C76,'Policy Characteristics'!$C:$C,0)))</f>
        <v>Passenger Vehicle Subsidy</v>
      </c>
      <c r="C76" s="254" t="str">
        <f t="shared" si="3"/>
        <v>Additional Passenger Vehicle Subsidy</v>
      </c>
      <c r="D76" s="45" t="s">
        <v>38</v>
      </c>
      <c r="E76" s="2" t="s">
        <v>2503</v>
      </c>
      <c r="F76" s="2" t="s">
        <v>2342</v>
      </c>
      <c r="G76" s="2" t="s">
        <v>3429</v>
      </c>
      <c r="H76" s="43">
        <v>1657</v>
      </c>
      <c r="I76" s="324" t="s">
        <v>43</v>
      </c>
      <c r="J76" s="255" t="str">
        <f>IF(ISBLANK(INDEX('Policy Characteristics'!D:D,MATCH($C76,'Policy Characteristics'!$C:$C,0))),"",INDEX('Policy Characteristics'!D:D,MATCH($C76,'Policy Characteristics'!$C:$C,0)))</f>
        <v>Vehicle Subsidy</v>
      </c>
      <c r="K76" s="254" t="str">
        <f>IF(ISBLANK(INDEX('Policy Characteristics'!E:E,MATCH($C76,'Policy Characteristics'!$C:$C,0))),"",INDEX('Policy Characteristics'!E:E,MATCH($C76,'Policy Characteristics'!$C:$C,0)))</f>
        <v>trans psgr subsidy</v>
      </c>
      <c r="L76" s="261">
        <f>IF(ISBLANK(INDEX('Policy Characteristics'!F:F,MATCH($C76,'Policy Characteristics'!$C:$C,0))),"",INDEX('Policy Characteristics'!F:F,MATCH($C76,'Policy Characteristics'!$C:$C,0)))</f>
        <v>-45000</v>
      </c>
      <c r="M76" s="261">
        <f>IF(ISBLANK(INDEX('Policy Characteristics'!G:G,MATCH($C76,'Policy Characteristics'!$C:$C,0))),"",INDEX('Policy Characteristics'!G:G,MATCH($C76,'Policy Characteristics'!$C:$C,0)))</f>
        <v>50000</v>
      </c>
      <c r="N76" s="261">
        <f>IF(ISBLANK(INDEX('Policy Characteristics'!H:H,MATCH($C76,'Policy Characteristics'!$C:$C,0))),"",INDEX('Policy Characteristics'!H:H,MATCH($C76,'Policy Characteristics'!$C:$C,0)))</f>
        <v>100</v>
      </c>
      <c r="O76" s="254" t="str">
        <f>IF(ISBLANK(INDEX('Policy Characteristics'!I:I,MATCH($C76,'Policy Characteristics'!$C:$C,0))),"",INDEX('Policy Characteristics'!I:I,MATCH($C76,'Policy Characteristics'!$C:$C,0)))</f>
        <v>$ / vehicle</v>
      </c>
      <c r="P76" s="254" t="str">
        <f>IF(ISBLANK(INDEX('Policy Characteristics'!J:J,MATCH($C76,'Policy Characteristics'!$C:$C,0))),"",INDEX('Policy Characteristics'!J:J,MATCH($C76,'Policy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6" s="254" t="str">
        <f>IF(ISBLANK(INDEX('Policy Characteristics'!K:K,MATCH($C76,'Policy Characteristics'!$C:$C,0))),"",INDEX('Policy Characteristics'!K:K,MATCH($C76,'Policy Characteristics'!$C:$C,0)))</f>
        <v>transportation-sector-main.html#ev-subsidy</v>
      </c>
      <c r="R76" s="254" t="str">
        <f>IF(ISBLANK(INDEX('Policy Characteristics'!L:L,MATCH($C76,'Policy Characteristics'!$C:$C,0))),"",INDEX('Policy Characteristics'!L:L,MATCH($C76,'Policy Characteristics'!$C:$C,0)))</f>
        <v>ev-subsidy.html</v>
      </c>
    </row>
    <row r="77" spans="1:18" x14ac:dyDescent="0.35">
      <c r="A77" s="254" t="str">
        <f>IF(ISBLANK(INDEX('Policy Characteristics'!A:A,MATCH($C77,'Policy Characteristics'!$C:$C,0))),"",INDEX('Policy Characteristics'!A:A,MATCH($C77,'Policy Characteristics'!$C:$C,0)))</f>
        <v>Transportation</v>
      </c>
      <c r="B77" s="262" t="str">
        <f>IF(ISBLANK(INDEX('Policy Characteristics'!B:B,MATCH($C77,'Policy Characteristics'!$C:$C,0))),"",INDEX('Policy Characteristics'!B:B,MATCH($C77,'Policy Characteristics'!$C:$C,0)))</f>
        <v>Passenger Vehicle Subsidy</v>
      </c>
      <c r="C77" s="254" t="str">
        <f t="shared" si="3"/>
        <v>Additional Passenger Vehicle Subsidy</v>
      </c>
      <c r="D77" s="2" t="s">
        <v>39</v>
      </c>
      <c r="E77" s="45" t="s">
        <v>2244</v>
      </c>
      <c r="F77" s="2" t="s">
        <v>3274</v>
      </c>
      <c r="G77" s="45" t="s">
        <v>3424</v>
      </c>
      <c r="H77" s="43">
        <v>1658</v>
      </c>
      <c r="I77" s="325" t="s">
        <v>44</v>
      </c>
      <c r="J77" s="255" t="str">
        <f>IF(ISBLANK(INDEX('Policy Characteristics'!D:D,MATCH($C77,'Policy Characteristics'!$C:$C,0))),"",INDEX('Policy Characteristics'!D:D,MATCH($C77,'Policy Characteristics'!$C:$C,0)))</f>
        <v>Vehicle Subsidy</v>
      </c>
      <c r="K77" s="254" t="str">
        <f>IF(ISBLANK(INDEX('Policy Characteristics'!E:E,MATCH($C77,'Policy Characteristics'!$C:$C,0))),"",INDEX('Policy Characteristics'!E:E,MATCH($C77,'Policy Characteristics'!$C:$C,0)))</f>
        <v>trans psgr subsidy</v>
      </c>
      <c r="L77" s="261">
        <f>IF(ISBLANK(INDEX('Policy Characteristics'!F:F,MATCH($C77,'Policy Characteristics'!$C:$C,0))),"",INDEX('Policy Characteristics'!F:F,MATCH($C77,'Policy Characteristics'!$C:$C,0)))</f>
        <v>-45000</v>
      </c>
      <c r="M77" s="261">
        <f>IF(ISBLANK(INDEX('Policy Characteristics'!G:G,MATCH($C77,'Policy Characteristics'!$C:$C,0))),"",INDEX('Policy Characteristics'!G:G,MATCH($C77,'Policy Characteristics'!$C:$C,0)))</f>
        <v>50000</v>
      </c>
      <c r="N77" s="261">
        <f>IF(ISBLANK(INDEX('Policy Characteristics'!H:H,MATCH($C77,'Policy Characteristics'!$C:$C,0))),"",INDEX('Policy Characteristics'!H:H,MATCH($C77,'Policy Characteristics'!$C:$C,0)))</f>
        <v>100</v>
      </c>
      <c r="O77" s="254" t="str">
        <f>IF(ISBLANK(INDEX('Policy Characteristics'!I:I,MATCH($C77,'Policy Characteristics'!$C:$C,0))),"",INDEX('Policy Characteristics'!I:I,MATCH($C77,'Policy Characteristics'!$C:$C,0)))</f>
        <v>$ / vehicle</v>
      </c>
      <c r="P77" s="254" t="str">
        <f>IF(ISBLANK(INDEX('Policy Characteristics'!J:J,MATCH($C77,'Policy Characteristics'!$C:$C,0))),"",INDEX('Policy Characteristics'!J:J,MATCH($C77,'Policy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7" s="254" t="str">
        <f>IF(ISBLANK(INDEX('Policy Characteristics'!K:K,MATCH($C77,'Policy Characteristics'!$C:$C,0))),"",INDEX('Policy Characteristics'!K:K,MATCH($C77,'Policy Characteristics'!$C:$C,0)))</f>
        <v>transportation-sector-main.html#ev-subsidy</v>
      </c>
      <c r="R77" s="254" t="str">
        <f>IF(ISBLANK(INDEX('Policy Characteristics'!L:L,MATCH($C77,'Policy Characteristics'!$C:$C,0))),"",INDEX('Policy Characteristics'!L:L,MATCH($C77,'Policy Characteristics'!$C:$C,0)))</f>
        <v>ev-subsidy.html</v>
      </c>
    </row>
    <row r="78" spans="1:18" x14ac:dyDescent="0.35">
      <c r="A78" s="254" t="str">
        <f>IF(ISBLANK(INDEX('Policy Characteristics'!A:A,MATCH($C78,'Policy Characteristics'!$C:$C,0))),"",INDEX('Policy Characteristics'!A:A,MATCH($C78,'Policy Characteristics'!$C:$C,0)))</f>
        <v>Transportation</v>
      </c>
      <c r="B78" s="262" t="str">
        <f>IF(ISBLANK(INDEX('Policy Characteristics'!B:B,MATCH($C78,'Policy Characteristics'!$C:$C,0))),"",INDEX('Policy Characteristics'!B:B,MATCH($C78,'Policy Characteristics'!$C:$C,0)))</f>
        <v>Passenger Vehicle Subsidy</v>
      </c>
      <c r="C78" s="254" t="str">
        <f t="shared" si="3"/>
        <v>Additional Passenger Vehicle Subsidy</v>
      </c>
      <c r="D78" s="2" t="s">
        <v>39</v>
      </c>
      <c r="E78" s="2" t="s">
        <v>2245</v>
      </c>
      <c r="F78" s="2" t="s">
        <v>3274</v>
      </c>
      <c r="G78" s="2" t="s">
        <v>3425</v>
      </c>
      <c r="H78" s="43">
        <v>1659</v>
      </c>
      <c r="I78" s="325" t="s">
        <v>44</v>
      </c>
      <c r="J78" s="255" t="str">
        <f>IF(ISBLANK(INDEX('Policy Characteristics'!D:D,MATCH($C78,'Policy Characteristics'!$C:$C,0))),"",INDEX('Policy Characteristics'!D:D,MATCH($C78,'Policy Characteristics'!$C:$C,0)))</f>
        <v>Vehicle Subsidy</v>
      </c>
      <c r="K78" s="254" t="str">
        <f>IF(ISBLANK(INDEX('Policy Characteristics'!E:E,MATCH($C78,'Policy Characteristics'!$C:$C,0))),"",INDEX('Policy Characteristics'!E:E,MATCH($C78,'Policy Characteristics'!$C:$C,0)))</f>
        <v>trans psgr subsidy</v>
      </c>
      <c r="L78" s="261">
        <f>IF(ISBLANK(INDEX('Policy Characteristics'!F:F,MATCH($C78,'Policy Characteristics'!$C:$C,0))),"",INDEX('Policy Characteristics'!F:F,MATCH($C78,'Policy Characteristics'!$C:$C,0)))</f>
        <v>-45000</v>
      </c>
      <c r="M78" s="261">
        <f>IF(ISBLANK(INDEX('Policy Characteristics'!G:G,MATCH($C78,'Policy Characteristics'!$C:$C,0))),"",INDEX('Policy Characteristics'!G:G,MATCH($C78,'Policy Characteristics'!$C:$C,0)))</f>
        <v>50000</v>
      </c>
      <c r="N78" s="261">
        <f>IF(ISBLANK(INDEX('Policy Characteristics'!H:H,MATCH($C78,'Policy Characteristics'!$C:$C,0))),"",INDEX('Policy Characteristics'!H:H,MATCH($C78,'Policy Characteristics'!$C:$C,0)))</f>
        <v>100</v>
      </c>
      <c r="O78" s="254" t="str">
        <f>IF(ISBLANK(INDEX('Policy Characteristics'!I:I,MATCH($C78,'Policy Characteristics'!$C:$C,0))),"",INDEX('Policy Characteristics'!I:I,MATCH($C78,'Policy Characteristics'!$C:$C,0)))</f>
        <v>$ / vehicle</v>
      </c>
      <c r="P78" s="254" t="str">
        <f>IF(ISBLANK(INDEX('Policy Characteristics'!J:J,MATCH($C78,'Policy Characteristics'!$C:$C,0))),"",INDEX('Policy Characteristics'!J:J,MATCH($C78,'Policy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8" s="254" t="str">
        <f>IF(ISBLANK(INDEX('Policy Characteristics'!K:K,MATCH($C78,'Policy Characteristics'!$C:$C,0))),"",INDEX('Policy Characteristics'!K:K,MATCH($C78,'Policy Characteristics'!$C:$C,0)))</f>
        <v>transportation-sector-main.html#ev-subsidy</v>
      </c>
      <c r="R78" s="254" t="str">
        <f>IF(ISBLANK(INDEX('Policy Characteristics'!L:L,MATCH($C78,'Policy Characteristics'!$C:$C,0))),"",INDEX('Policy Characteristics'!L:L,MATCH($C78,'Policy Characteristics'!$C:$C,0)))</f>
        <v>ev-subsidy.html</v>
      </c>
    </row>
    <row r="79" spans="1:18" x14ac:dyDescent="0.35">
      <c r="A79" s="254" t="str">
        <f>IF(ISBLANK(INDEX('Policy Characteristics'!A:A,MATCH($C79,'Policy Characteristics'!$C:$C,0))),"",INDEX('Policy Characteristics'!A:A,MATCH($C79,'Policy Characteristics'!$C:$C,0)))</f>
        <v>Transportation</v>
      </c>
      <c r="B79" s="262" t="str">
        <f>IF(ISBLANK(INDEX('Policy Characteristics'!B:B,MATCH($C79,'Policy Characteristics'!$C:$C,0))),"",INDEX('Policy Characteristics'!B:B,MATCH($C79,'Policy Characteristics'!$C:$C,0)))</f>
        <v>Passenger Vehicle Subsidy</v>
      </c>
      <c r="C79" s="254" t="str">
        <f t="shared" si="3"/>
        <v>Additional Passenger Vehicle Subsidy</v>
      </c>
      <c r="D79" s="2" t="s">
        <v>39</v>
      </c>
      <c r="E79" s="2" t="s">
        <v>2246</v>
      </c>
      <c r="F79" s="2" t="s">
        <v>3274</v>
      </c>
      <c r="G79" s="2" t="s">
        <v>3426</v>
      </c>
      <c r="H79" s="43">
        <v>1660</v>
      </c>
      <c r="I79" s="325" t="s">
        <v>44</v>
      </c>
      <c r="J79" s="255" t="str">
        <f>IF(ISBLANK(INDEX('Policy Characteristics'!D:D,MATCH($C79,'Policy Characteristics'!$C:$C,0))),"",INDEX('Policy Characteristics'!D:D,MATCH($C79,'Policy Characteristics'!$C:$C,0)))</f>
        <v>Vehicle Subsidy</v>
      </c>
      <c r="K79" s="254" t="str">
        <f>IF(ISBLANK(INDEX('Policy Characteristics'!E:E,MATCH($C79,'Policy Characteristics'!$C:$C,0))),"",INDEX('Policy Characteristics'!E:E,MATCH($C79,'Policy Characteristics'!$C:$C,0)))</f>
        <v>trans psgr subsidy</v>
      </c>
      <c r="L79" s="261">
        <f>IF(ISBLANK(INDEX('Policy Characteristics'!F:F,MATCH($C79,'Policy Characteristics'!$C:$C,0))),"",INDEX('Policy Characteristics'!F:F,MATCH($C79,'Policy Characteristics'!$C:$C,0)))</f>
        <v>-45000</v>
      </c>
      <c r="M79" s="261">
        <f>IF(ISBLANK(INDEX('Policy Characteristics'!G:G,MATCH($C79,'Policy Characteristics'!$C:$C,0))),"",INDEX('Policy Characteristics'!G:G,MATCH($C79,'Policy Characteristics'!$C:$C,0)))</f>
        <v>50000</v>
      </c>
      <c r="N79" s="261">
        <f>IF(ISBLANK(INDEX('Policy Characteristics'!H:H,MATCH($C79,'Policy Characteristics'!$C:$C,0))),"",INDEX('Policy Characteristics'!H:H,MATCH($C79,'Policy Characteristics'!$C:$C,0)))</f>
        <v>100</v>
      </c>
      <c r="O79" s="254" t="str">
        <f>IF(ISBLANK(INDEX('Policy Characteristics'!I:I,MATCH($C79,'Policy Characteristics'!$C:$C,0))),"",INDEX('Policy Characteristics'!I:I,MATCH($C79,'Policy Characteristics'!$C:$C,0)))</f>
        <v>$ / vehicle</v>
      </c>
      <c r="P79" s="254" t="str">
        <f>IF(ISBLANK(INDEX('Policy Characteristics'!J:J,MATCH($C79,'Policy Characteristics'!$C:$C,0))),"",INDEX('Policy Characteristics'!J:J,MATCH($C79,'Policy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9" s="254" t="str">
        <f>IF(ISBLANK(INDEX('Policy Characteristics'!K:K,MATCH($C79,'Policy Characteristics'!$C:$C,0))),"",INDEX('Policy Characteristics'!K:K,MATCH($C79,'Policy Characteristics'!$C:$C,0)))</f>
        <v>transportation-sector-main.html#ev-subsidy</v>
      </c>
      <c r="R79" s="254" t="str">
        <f>IF(ISBLANK(INDEX('Policy Characteristics'!L:L,MATCH($C79,'Policy Characteristics'!$C:$C,0))),"",INDEX('Policy Characteristics'!L:L,MATCH($C79,'Policy Characteristics'!$C:$C,0)))</f>
        <v>ev-subsidy.html</v>
      </c>
    </row>
    <row r="80" spans="1:18" x14ac:dyDescent="0.35">
      <c r="A80" s="254" t="str">
        <f>IF(ISBLANK(INDEX('Policy Characteristics'!A:A,MATCH($C80,'Policy Characteristics'!$C:$C,0))),"",INDEX('Policy Characteristics'!A:A,MATCH($C80,'Policy Characteristics'!$C:$C,0)))</f>
        <v>Transportation</v>
      </c>
      <c r="B80" s="262" t="str">
        <f>IF(ISBLANK(INDEX('Policy Characteristics'!B:B,MATCH($C80,'Policy Characteristics'!$C:$C,0))),"",INDEX('Policy Characteristics'!B:B,MATCH($C80,'Policy Characteristics'!$C:$C,0)))</f>
        <v>Passenger Vehicle Subsidy</v>
      </c>
      <c r="C80" s="254" t="str">
        <f t="shared" si="3"/>
        <v>Additional Passenger Vehicle Subsidy</v>
      </c>
      <c r="D80" s="2" t="s">
        <v>39</v>
      </c>
      <c r="E80" s="2" t="s">
        <v>2247</v>
      </c>
      <c r="F80" s="2" t="s">
        <v>3274</v>
      </c>
      <c r="G80" s="2" t="s">
        <v>3427</v>
      </c>
      <c r="H80" s="43">
        <v>1661</v>
      </c>
      <c r="I80" s="325" t="s">
        <v>44</v>
      </c>
      <c r="J80" s="255" t="str">
        <f>IF(ISBLANK(INDEX('Policy Characteristics'!D:D,MATCH($C80,'Policy Characteristics'!$C:$C,0))),"",INDEX('Policy Characteristics'!D:D,MATCH($C80,'Policy Characteristics'!$C:$C,0)))</f>
        <v>Vehicle Subsidy</v>
      </c>
      <c r="K80" s="254" t="str">
        <f>IF(ISBLANK(INDEX('Policy Characteristics'!E:E,MATCH($C80,'Policy Characteristics'!$C:$C,0))),"",INDEX('Policy Characteristics'!E:E,MATCH($C80,'Policy Characteristics'!$C:$C,0)))</f>
        <v>trans psgr subsidy</v>
      </c>
      <c r="L80" s="261">
        <f>IF(ISBLANK(INDEX('Policy Characteristics'!F:F,MATCH($C80,'Policy Characteristics'!$C:$C,0))),"",INDEX('Policy Characteristics'!F:F,MATCH($C80,'Policy Characteristics'!$C:$C,0)))</f>
        <v>-45000</v>
      </c>
      <c r="M80" s="261">
        <f>IF(ISBLANK(INDEX('Policy Characteristics'!G:G,MATCH($C80,'Policy Characteristics'!$C:$C,0))),"",INDEX('Policy Characteristics'!G:G,MATCH($C80,'Policy Characteristics'!$C:$C,0)))</f>
        <v>50000</v>
      </c>
      <c r="N80" s="261">
        <f>IF(ISBLANK(INDEX('Policy Characteristics'!H:H,MATCH($C80,'Policy Characteristics'!$C:$C,0))),"",INDEX('Policy Characteristics'!H:H,MATCH($C80,'Policy Characteristics'!$C:$C,0)))</f>
        <v>100</v>
      </c>
      <c r="O80" s="254" t="str">
        <f>IF(ISBLANK(INDEX('Policy Characteristics'!I:I,MATCH($C80,'Policy Characteristics'!$C:$C,0))),"",INDEX('Policy Characteristics'!I:I,MATCH($C80,'Policy Characteristics'!$C:$C,0)))</f>
        <v>$ / vehicle</v>
      </c>
      <c r="P80" s="254" t="str">
        <f>IF(ISBLANK(INDEX('Policy Characteristics'!J:J,MATCH($C80,'Policy Characteristics'!$C:$C,0))),"",INDEX('Policy Characteristics'!J:J,MATCH($C80,'Policy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0" s="254" t="str">
        <f>IF(ISBLANK(INDEX('Policy Characteristics'!K:K,MATCH($C80,'Policy Characteristics'!$C:$C,0))),"",INDEX('Policy Characteristics'!K:K,MATCH($C80,'Policy Characteristics'!$C:$C,0)))</f>
        <v>transportation-sector-main.html#ev-subsidy</v>
      </c>
      <c r="R80" s="254" t="str">
        <f>IF(ISBLANK(INDEX('Policy Characteristics'!L:L,MATCH($C80,'Policy Characteristics'!$C:$C,0))),"",INDEX('Policy Characteristics'!L:L,MATCH($C80,'Policy Characteristics'!$C:$C,0)))</f>
        <v>ev-subsidy.html</v>
      </c>
    </row>
    <row r="81" spans="1:18" x14ac:dyDescent="0.35">
      <c r="A81" s="254" t="str">
        <f>IF(ISBLANK(INDEX('Policy Characteristics'!A:A,MATCH($C81,'Policy Characteristics'!$C:$C,0))),"",INDEX('Policy Characteristics'!A:A,MATCH($C81,'Policy Characteristics'!$C:$C,0)))</f>
        <v>Transportation</v>
      </c>
      <c r="B81" s="262" t="str">
        <f>IF(ISBLANK(INDEX('Policy Characteristics'!B:B,MATCH($C81,'Policy Characteristics'!$C:$C,0))),"",INDEX('Policy Characteristics'!B:B,MATCH($C81,'Policy Characteristics'!$C:$C,0)))</f>
        <v>Passenger Vehicle Subsidy</v>
      </c>
      <c r="C81" s="254" t="str">
        <f t="shared" si="3"/>
        <v>Additional Passenger Vehicle Subsidy</v>
      </c>
      <c r="D81" s="2" t="s">
        <v>39</v>
      </c>
      <c r="E81" s="2" t="s">
        <v>2248</v>
      </c>
      <c r="F81" s="2" t="s">
        <v>3274</v>
      </c>
      <c r="G81" s="2" t="s">
        <v>3428</v>
      </c>
      <c r="H81" s="43">
        <v>1662</v>
      </c>
      <c r="I81" s="325" t="s">
        <v>44</v>
      </c>
      <c r="J81" s="255" t="str">
        <f>IF(ISBLANK(INDEX('Policy Characteristics'!D:D,MATCH($C81,'Policy Characteristics'!$C:$C,0))),"",INDEX('Policy Characteristics'!D:D,MATCH($C81,'Policy Characteristics'!$C:$C,0)))</f>
        <v>Vehicle Subsidy</v>
      </c>
      <c r="K81" s="254" t="str">
        <f>IF(ISBLANK(INDEX('Policy Characteristics'!E:E,MATCH($C81,'Policy Characteristics'!$C:$C,0))),"",INDEX('Policy Characteristics'!E:E,MATCH($C81,'Policy Characteristics'!$C:$C,0)))</f>
        <v>trans psgr subsidy</v>
      </c>
      <c r="L81" s="261">
        <f>IF(ISBLANK(INDEX('Policy Characteristics'!F:F,MATCH($C81,'Policy Characteristics'!$C:$C,0))),"",INDEX('Policy Characteristics'!F:F,MATCH($C81,'Policy Characteristics'!$C:$C,0)))</f>
        <v>-45000</v>
      </c>
      <c r="M81" s="261">
        <f>IF(ISBLANK(INDEX('Policy Characteristics'!G:G,MATCH($C81,'Policy Characteristics'!$C:$C,0))),"",INDEX('Policy Characteristics'!G:G,MATCH($C81,'Policy Characteristics'!$C:$C,0)))</f>
        <v>50000</v>
      </c>
      <c r="N81" s="261">
        <f>IF(ISBLANK(INDEX('Policy Characteristics'!H:H,MATCH($C81,'Policy Characteristics'!$C:$C,0))),"",INDEX('Policy Characteristics'!H:H,MATCH($C81,'Policy Characteristics'!$C:$C,0)))</f>
        <v>100</v>
      </c>
      <c r="O81" s="254" t="str">
        <f>IF(ISBLANK(INDEX('Policy Characteristics'!I:I,MATCH($C81,'Policy Characteristics'!$C:$C,0))),"",INDEX('Policy Characteristics'!I:I,MATCH($C81,'Policy Characteristics'!$C:$C,0)))</f>
        <v>$ / vehicle</v>
      </c>
      <c r="P81" s="254" t="str">
        <f>IF(ISBLANK(INDEX('Policy Characteristics'!J:J,MATCH($C81,'Policy Characteristics'!$C:$C,0))),"",INDEX('Policy Characteristics'!J:J,MATCH($C81,'Policy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1" s="254" t="str">
        <f>IF(ISBLANK(INDEX('Policy Characteristics'!K:K,MATCH($C81,'Policy Characteristics'!$C:$C,0))),"",INDEX('Policy Characteristics'!K:K,MATCH($C81,'Policy Characteristics'!$C:$C,0)))</f>
        <v>transportation-sector-main.html#ev-subsidy</v>
      </c>
      <c r="R81" s="254" t="str">
        <f>IF(ISBLANK(INDEX('Policy Characteristics'!L:L,MATCH($C81,'Policy Characteristics'!$C:$C,0))),"",INDEX('Policy Characteristics'!L:L,MATCH($C81,'Policy Characteristics'!$C:$C,0)))</f>
        <v>ev-subsidy.html</v>
      </c>
    </row>
    <row r="82" spans="1:18" x14ac:dyDescent="0.35">
      <c r="A82" s="254" t="str">
        <f>IF(ISBLANK(INDEX('Policy Characteristics'!A:A,MATCH($C82,'Policy Characteristics'!$C:$C,0))),"",INDEX('Policy Characteristics'!A:A,MATCH($C82,'Policy Characteristics'!$C:$C,0)))</f>
        <v>Transportation</v>
      </c>
      <c r="B82" s="262" t="str">
        <f>IF(ISBLANK(INDEX('Policy Characteristics'!B:B,MATCH($C82,'Policy Characteristics'!$C:$C,0))),"",INDEX('Policy Characteristics'!B:B,MATCH($C82,'Policy Characteristics'!$C:$C,0)))</f>
        <v>Passenger Vehicle Subsidy</v>
      </c>
      <c r="C82" s="254" t="str">
        <f t="shared" si="3"/>
        <v>Additional Passenger Vehicle Subsidy</v>
      </c>
      <c r="D82" s="2" t="s">
        <v>39</v>
      </c>
      <c r="E82" s="2" t="s">
        <v>2504</v>
      </c>
      <c r="F82" s="2" t="s">
        <v>3274</v>
      </c>
      <c r="G82" s="2" t="s">
        <v>2504</v>
      </c>
      <c r="H82" s="43">
        <v>1663</v>
      </c>
      <c r="I82" s="325" t="s">
        <v>44</v>
      </c>
      <c r="J82" s="255" t="str">
        <f>IF(ISBLANK(INDEX('Policy Characteristics'!D:D,MATCH($C82,'Policy Characteristics'!$C:$C,0))),"",INDEX('Policy Characteristics'!D:D,MATCH($C82,'Policy Characteristics'!$C:$C,0)))</f>
        <v>Vehicle Subsidy</v>
      </c>
      <c r="K82" s="254" t="str">
        <f>IF(ISBLANK(INDEX('Policy Characteristics'!E:E,MATCH($C82,'Policy Characteristics'!$C:$C,0))),"",INDEX('Policy Characteristics'!E:E,MATCH($C82,'Policy Characteristics'!$C:$C,0)))</f>
        <v>trans psgr subsidy</v>
      </c>
      <c r="L82" s="261">
        <f>IF(ISBLANK(INDEX('Policy Characteristics'!F:F,MATCH($C82,'Policy Characteristics'!$C:$C,0))),"",INDEX('Policy Characteristics'!F:F,MATCH($C82,'Policy Characteristics'!$C:$C,0)))</f>
        <v>-45000</v>
      </c>
      <c r="M82" s="261">
        <f>IF(ISBLANK(INDEX('Policy Characteristics'!G:G,MATCH($C82,'Policy Characteristics'!$C:$C,0))),"",INDEX('Policy Characteristics'!G:G,MATCH($C82,'Policy Characteristics'!$C:$C,0)))</f>
        <v>50000</v>
      </c>
      <c r="N82" s="261">
        <f>IF(ISBLANK(INDEX('Policy Characteristics'!H:H,MATCH($C82,'Policy Characteristics'!$C:$C,0))),"",INDEX('Policy Characteristics'!H:H,MATCH($C82,'Policy Characteristics'!$C:$C,0)))</f>
        <v>100</v>
      </c>
      <c r="O82" s="254" t="str">
        <f>IF(ISBLANK(INDEX('Policy Characteristics'!I:I,MATCH($C82,'Policy Characteristics'!$C:$C,0))),"",INDEX('Policy Characteristics'!I:I,MATCH($C82,'Policy Characteristics'!$C:$C,0)))</f>
        <v>$ / vehicle</v>
      </c>
      <c r="P82" s="254" t="str">
        <f>IF(ISBLANK(INDEX('Policy Characteristics'!J:J,MATCH($C82,'Policy Characteristics'!$C:$C,0))),"",INDEX('Policy Characteristics'!J:J,MATCH($C82,'Policy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2" s="254" t="str">
        <f>IF(ISBLANK(INDEX('Policy Characteristics'!K:K,MATCH($C82,'Policy Characteristics'!$C:$C,0))),"",INDEX('Policy Characteristics'!K:K,MATCH($C82,'Policy Characteristics'!$C:$C,0)))</f>
        <v>transportation-sector-main.html#ev-subsidy</v>
      </c>
      <c r="R82" s="254" t="str">
        <f>IF(ISBLANK(INDEX('Policy Characteristics'!L:L,MATCH($C82,'Policy Characteristics'!$C:$C,0))),"",INDEX('Policy Characteristics'!L:L,MATCH($C82,'Policy Characteristics'!$C:$C,0)))</f>
        <v>ev-subsidy.html</v>
      </c>
    </row>
    <row r="83" spans="1:18" x14ac:dyDescent="0.35">
      <c r="A83" s="254" t="str">
        <f>IF(ISBLANK(INDEX('Policy Characteristics'!A:A,MATCH($C83,'Policy Characteristics'!$C:$C,0))),"",INDEX('Policy Characteristics'!A:A,MATCH($C83,'Policy Characteristics'!$C:$C,0)))</f>
        <v>Transportation</v>
      </c>
      <c r="B83" s="262" t="str">
        <f>IF(ISBLANK(INDEX('Policy Characteristics'!B:B,MATCH($C83,'Policy Characteristics'!$C:$C,0))),"",INDEX('Policy Characteristics'!B:B,MATCH($C83,'Policy Characteristics'!$C:$C,0)))</f>
        <v>Passenger Vehicle Subsidy</v>
      </c>
      <c r="C83" s="254" t="str">
        <f t="shared" si="3"/>
        <v>Additional Passenger Vehicle Subsidy</v>
      </c>
      <c r="D83" s="2" t="s">
        <v>39</v>
      </c>
      <c r="E83" s="2" t="s">
        <v>2503</v>
      </c>
      <c r="F83" s="2" t="s">
        <v>3274</v>
      </c>
      <c r="G83" s="2" t="s">
        <v>3429</v>
      </c>
      <c r="H83" s="43">
        <v>1664</v>
      </c>
      <c r="I83" s="325" t="s">
        <v>44</v>
      </c>
      <c r="J83" s="255" t="str">
        <f>IF(ISBLANK(INDEX('Policy Characteristics'!D:D,MATCH($C83,'Policy Characteristics'!$C:$C,0))),"",INDEX('Policy Characteristics'!D:D,MATCH($C83,'Policy Characteristics'!$C:$C,0)))</f>
        <v>Vehicle Subsidy</v>
      </c>
      <c r="K83" s="254" t="str">
        <f>IF(ISBLANK(INDEX('Policy Characteristics'!E:E,MATCH($C83,'Policy Characteristics'!$C:$C,0))),"",INDEX('Policy Characteristics'!E:E,MATCH($C83,'Policy Characteristics'!$C:$C,0)))</f>
        <v>trans psgr subsidy</v>
      </c>
      <c r="L83" s="261">
        <f>IF(ISBLANK(INDEX('Policy Characteristics'!F:F,MATCH($C83,'Policy Characteristics'!$C:$C,0))),"",INDEX('Policy Characteristics'!F:F,MATCH($C83,'Policy Characteristics'!$C:$C,0)))</f>
        <v>-45000</v>
      </c>
      <c r="M83" s="261">
        <f>IF(ISBLANK(INDEX('Policy Characteristics'!G:G,MATCH($C83,'Policy Characteristics'!$C:$C,0))),"",INDEX('Policy Characteristics'!G:G,MATCH($C83,'Policy Characteristics'!$C:$C,0)))</f>
        <v>50000</v>
      </c>
      <c r="N83" s="261">
        <f>IF(ISBLANK(INDEX('Policy Characteristics'!H:H,MATCH($C83,'Policy Characteristics'!$C:$C,0))),"",INDEX('Policy Characteristics'!H:H,MATCH($C83,'Policy Characteristics'!$C:$C,0)))</f>
        <v>100</v>
      </c>
      <c r="O83" s="254" t="str">
        <f>IF(ISBLANK(INDEX('Policy Characteristics'!I:I,MATCH($C83,'Policy Characteristics'!$C:$C,0))),"",INDEX('Policy Characteristics'!I:I,MATCH($C83,'Policy Characteristics'!$C:$C,0)))</f>
        <v>$ / vehicle</v>
      </c>
      <c r="P83" s="254" t="str">
        <f>IF(ISBLANK(INDEX('Policy Characteristics'!J:J,MATCH($C83,'Policy Characteristics'!$C:$C,0))),"",INDEX('Policy Characteristics'!J:J,MATCH($C83,'Policy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3" s="254" t="str">
        <f>IF(ISBLANK(INDEX('Policy Characteristics'!K:K,MATCH($C83,'Policy Characteristics'!$C:$C,0))),"",INDEX('Policy Characteristics'!K:K,MATCH($C83,'Policy Characteristics'!$C:$C,0)))</f>
        <v>transportation-sector-main.html#ev-subsidy</v>
      </c>
      <c r="R83" s="254" t="str">
        <f>IF(ISBLANK(INDEX('Policy Characteristics'!L:L,MATCH($C83,'Policy Characteristics'!$C:$C,0))),"",INDEX('Policy Characteristics'!L:L,MATCH($C83,'Policy Characteristics'!$C:$C,0)))</f>
        <v>ev-subsidy.html</v>
      </c>
    </row>
    <row r="84" spans="1:18" x14ac:dyDescent="0.35">
      <c r="A84" s="254" t="str">
        <f>IF(ISBLANK(INDEX('Policy Characteristics'!A:A,MATCH($C84,'Policy Characteristics'!$C:$C,0))),"",INDEX('Policy Characteristics'!A:A,MATCH($C84,'Policy Characteristics'!$C:$C,0)))</f>
        <v>Transportation</v>
      </c>
      <c r="B84" s="262" t="str">
        <f>IF(ISBLANK(INDEX('Policy Characteristics'!B:B,MATCH($C84,'Policy Characteristics'!$C:$C,0))),"",INDEX('Policy Characteristics'!B:B,MATCH($C84,'Policy Characteristics'!$C:$C,0)))</f>
        <v>Passenger Vehicle Subsidy</v>
      </c>
      <c r="C84" s="254" t="str">
        <f t="shared" si="3"/>
        <v>Additional Passenger Vehicle Subsidy</v>
      </c>
      <c r="D84" s="45" t="s">
        <v>40</v>
      </c>
      <c r="E84" s="45" t="s">
        <v>2244</v>
      </c>
      <c r="F84" s="2" t="s">
        <v>86</v>
      </c>
      <c r="G84" s="45" t="s">
        <v>3424</v>
      </c>
      <c r="H84" s="43">
        <v>1665</v>
      </c>
      <c r="I84" s="325" t="s">
        <v>44</v>
      </c>
      <c r="J84" s="255" t="str">
        <f>IF(ISBLANK(INDEX('Policy Characteristics'!D:D,MATCH($C84,'Policy Characteristics'!$C:$C,0))),"",INDEX('Policy Characteristics'!D:D,MATCH($C84,'Policy Characteristics'!$C:$C,0)))</f>
        <v>Vehicle Subsidy</v>
      </c>
      <c r="K84" s="254" t="str">
        <f>IF(ISBLANK(INDEX('Policy Characteristics'!E:E,MATCH($C84,'Policy Characteristics'!$C:$C,0))),"",INDEX('Policy Characteristics'!E:E,MATCH($C84,'Policy Characteristics'!$C:$C,0)))</f>
        <v>trans psgr subsidy</v>
      </c>
      <c r="L84" s="261">
        <f>IF(ISBLANK(INDEX('Policy Characteristics'!F:F,MATCH($C84,'Policy Characteristics'!$C:$C,0))),"",INDEX('Policy Characteristics'!F:F,MATCH($C84,'Policy Characteristics'!$C:$C,0)))</f>
        <v>-45000</v>
      </c>
      <c r="M84" s="261">
        <f>IF(ISBLANK(INDEX('Policy Characteristics'!G:G,MATCH($C84,'Policy Characteristics'!$C:$C,0))),"",INDEX('Policy Characteristics'!G:G,MATCH($C84,'Policy Characteristics'!$C:$C,0)))</f>
        <v>50000</v>
      </c>
      <c r="N84" s="261">
        <f>IF(ISBLANK(INDEX('Policy Characteristics'!H:H,MATCH($C84,'Policy Characteristics'!$C:$C,0))),"",INDEX('Policy Characteristics'!H:H,MATCH($C84,'Policy Characteristics'!$C:$C,0)))</f>
        <v>100</v>
      </c>
      <c r="O84" s="254" t="str">
        <f>IF(ISBLANK(INDEX('Policy Characteristics'!I:I,MATCH($C84,'Policy Characteristics'!$C:$C,0))),"",INDEX('Policy Characteristics'!I:I,MATCH($C84,'Policy Characteristics'!$C:$C,0)))</f>
        <v>$ / vehicle</v>
      </c>
      <c r="P84" s="254" t="str">
        <f>IF(ISBLANK(INDEX('Policy Characteristics'!J:J,MATCH($C84,'Policy Characteristics'!$C:$C,0))),"",INDEX('Policy Characteristics'!J:J,MATCH($C84,'Policy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4" s="254" t="str">
        <f>IF(ISBLANK(INDEX('Policy Characteristics'!K:K,MATCH($C84,'Policy Characteristics'!$C:$C,0))),"",INDEX('Policy Characteristics'!K:K,MATCH($C84,'Policy Characteristics'!$C:$C,0)))</f>
        <v>transportation-sector-main.html#ev-subsidy</v>
      </c>
      <c r="R84" s="254" t="str">
        <f>IF(ISBLANK(INDEX('Policy Characteristics'!L:L,MATCH($C84,'Policy Characteristics'!$C:$C,0))),"",INDEX('Policy Characteristics'!L:L,MATCH($C84,'Policy Characteristics'!$C:$C,0)))</f>
        <v>ev-subsidy.html</v>
      </c>
    </row>
    <row r="85" spans="1:18" x14ac:dyDescent="0.35">
      <c r="A85" s="254" t="str">
        <f>IF(ISBLANK(INDEX('Policy Characteristics'!A:A,MATCH($C85,'Policy Characteristics'!$C:$C,0))),"",INDEX('Policy Characteristics'!A:A,MATCH($C85,'Policy Characteristics'!$C:$C,0)))</f>
        <v>Transportation</v>
      </c>
      <c r="B85" s="262" t="str">
        <f>IF(ISBLANK(INDEX('Policy Characteristics'!B:B,MATCH($C85,'Policy Characteristics'!$C:$C,0))),"",INDEX('Policy Characteristics'!B:B,MATCH($C85,'Policy Characteristics'!$C:$C,0)))</f>
        <v>Passenger Vehicle Subsidy</v>
      </c>
      <c r="C85" s="254" t="str">
        <f t="shared" si="3"/>
        <v>Additional Passenger Vehicle Subsidy</v>
      </c>
      <c r="D85" s="45" t="s">
        <v>40</v>
      </c>
      <c r="E85" s="2" t="s">
        <v>2245</v>
      </c>
      <c r="F85" s="2" t="s">
        <v>86</v>
      </c>
      <c r="G85" s="2" t="s">
        <v>3425</v>
      </c>
      <c r="H85" s="43">
        <v>1666</v>
      </c>
      <c r="I85" s="325" t="s">
        <v>44</v>
      </c>
      <c r="J85" s="255" t="str">
        <f>IF(ISBLANK(INDEX('Policy Characteristics'!D:D,MATCH($C85,'Policy Characteristics'!$C:$C,0))),"",INDEX('Policy Characteristics'!D:D,MATCH($C85,'Policy Characteristics'!$C:$C,0)))</f>
        <v>Vehicle Subsidy</v>
      </c>
      <c r="K85" s="254" t="str">
        <f>IF(ISBLANK(INDEX('Policy Characteristics'!E:E,MATCH($C85,'Policy Characteristics'!$C:$C,0))),"",INDEX('Policy Characteristics'!E:E,MATCH($C85,'Policy Characteristics'!$C:$C,0)))</f>
        <v>trans psgr subsidy</v>
      </c>
      <c r="L85" s="261">
        <f>IF(ISBLANK(INDEX('Policy Characteristics'!F:F,MATCH($C85,'Policy Characteristics'!$C:$C,0))),"",INDEX('Policy Characteristics'!F:F,MATCH($C85,'Policy Characteristics'!$C:$C,0)))</f>
        <v>-45000</v>
      </c>
      <c r="M85" s="261">
        <f>IF(ISBLANK(INDEX('Policy Characteristics'!G:G,MATCH($C85,'Policy Characteristics'!$C:$C,0))),"",INDEX('Policy Characteristics'!G:G,MATCH($C85,'Policy Characteristics'!$C:$C,0)))</f>
        <v>50000</v>
      </c>
      <c r="N85" s="261">
        <f>IF(ISBLANK(INDEX('Policy Characteristics'!H:H,MATCH($C85,'Policy Characteristics'!$C:$C,0))),"",INDEX('Policy Characteristics'!H:H,MATCH($C85,'Policy Characteristics'!$C:$C,0)))</f>
        <v>100</v>
      </c>
      <c r="O85" s="254" t="str">
        <f>IF(ISBLANK(INDEX('Policy Characteristics'!I:I,MATCH($C85,'Policy Characteristics'!$C:$C,0))),"",INDEX('Policy Characteristics'!I:I,MATCH($C85,'Policy Characteristics'!$C:$C,0)))</f>
        <v>$ / vehicle</v>
      </c>
      <c r="P85" s="254" t="str">
        <f>IF(ISBLANK(INDEX('Policy Characteristics'!J:J,MATCH($C85,'Policy Characteristics'!$C:$C,0))),"",INDEX('Policy Characteristics'!J:J,MATCH($C85,'Policy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5" s="254" t="str">
        <f>IF(ISBLANK(INDEX('Policy Characteristics'!K:K,MATCH($C85,'Policy Characteristics'!$C:$C,0))),"",INDEX('Policy Characteristics'!K:K,MATCH($C85,'Policy Characteristics'!$C:$C,0)))</f>
        <v>transportation-sector-main.html#ev-subsidy</v>
      </c>
      <c r="R85" s="254" t="str">
        <f>IF(ISBLANK(INDEX('Policy Characteristics'!L:L,MATCH($C85,'Policy Characteristics'!$C:$C,0))),"",INDEX('Policy Characteristics'!L:L,MATCH($C85,'Policy Characteristics'!$C:$C,0)))</f>
        <v>ev-subsidy.html</v>
      </c>
    </row>
    <row r="86" spans="1:18" x14ac:dyDescent="0.35">
      <c r="A86" s="254" t="str">
        <f>IF(ISBLANK(INDEX('Policy Characteristics'!A:A,MATCH($C86,'Policy Characteristics'!$C:$C,0))),"",INDEX('Policy Characteristics'!A:A,MATCH($C86,'Policy Characteristics'!$C:$C,0)))</f>
        <v>Transportation</v>
      </c>
      <c r="B86" s="262" t="str">
        <f>IF(ISBLANK(INDEX('Policy Characteristics'!B:B,MATCH($C86,'Policy Characteristics'!$C:$C,0))),"",INDEX('Policy Characteristics'!B:B,MATCH($C86,'Policy Characteristics'!$C:$C,0)))</f>
        <v>Passenger Vehicle Subsidy</v>
      </c>
      <c r="C86" s="254" t="str">
        <f t="shared" si="3"/>
        <v>Additional Passenger Vehicle Subsidy</v>
      </c>
      <c r="D86" s="45" t="s">
        <v>40</v>
      </c>
      <c r="E86" s="2" t="s">
        <v>2246</v>
      </c>
      <c r="F86" s="2" t="s">
        <v>86</v>
      </c>
      <c r="G86" s="2" t="s">
        <v>3426</v>
      </c>
      <c r="H86" s="43">
        <v>1667</v>
      </c>
      <c r="I86" s="325" t="s">
        <v>44</v>
      </c>
      <c r="J86" s="255" t="str">
        <f>IF(ISBLANK(INDEX('Policy Characteristics'!D:D,MATCH($C86,'Policy Characteristics'!$C:$C,0))),"",INDEX('Policy Characteristics'!D:D,MATCH($C86,'Policy Characteristics'!$C:$C,0)))</f>
        <v>Vehicle Subsidy</v>
      </c>
      <c r="K86" s="254" t="str">
        <f>IF(ISBLANK(INDEX('Policy Characteristics'!E:E,MATCH($C86,'Policy Characteristics'!$C:$C,0))),"",INDEX('Policy Characteristics'!E:E,MATCH($C86,'Policy Characteristics'!$C:$C,0)))</f>
        <v>trans psgr subsidy</v>
      </c>
      <c r="L86" s="261">
        <f>IF(ISBLANK(INDEX('Policy Characteristics'!F:F,MATCH($C86,'Policy Characteristics'!$C:$C,0))),"",INDEX('Policy Characteristics'!F:F,MATCH($C86,'Policy Characteristics'!$C:$C,0)))</f>
        <v>-45000</v>
      </c>
      <c r="M86" s="261">
        <f>IF(ISBLANK(INDEX('Policy Characteristics'!G:G,MATCH($C86,'Policy Characteristics'!$C:$C,0))),"",INDEX('Policy Characteristics'!G:G,MATCH($C86,'Policy Characteristics'!$C:$C,0)))</f>
        <v>50000</v>
      </c>
      <c r="N86" s="261">
        <f>IF(ISBLANK(INDEX('Policy Characteristics'!H:H,MATCH($C86,'Policy Characteristics'!$C:$C,0))),"",INDEX('Policy Characteristics'!H:H,MATCH($C86,'Policy Characteristics'!$C:$C,0)))</f>
        <v>100</v>
      </c>
      <c r="O86" s="254" t="str">
        <f>IF(ISBLANK(INDEX('Policy Characteristics'!I:I,MATCH($C86,'Policy Characteristics'!$C:$C,0))),"",INDEX('Policy Characteristics'!I:I,MATCH($C86,'Policy Characteristics'!$C:$C,0)))</f>
        <v>$ / vehicle</v>
      </c>
      <c r="P86" s="254" t="str">
        <f>IF(ISBLANK(INDEX('Policy Characteristics'!J:J,MATCH($C86,'Policy Characteristics'!$C:$C,0))),"",INDEX('Policy Characteristics'!J:J,MATCH($C86,'Policy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6" s="254" t="str">
        <f>IF(ISBLANK(INDEX('Policy Characteristics'!K:K,MATCH($C86,'Policy Characteristics'!$C:$C,0))),"",INDEX('Policy Characteristics'!K:K,MATCH($C86,'Policy Characteristics'!$C:$C,0)))</f>
        <v>transportation-sector-main.html#ev-subsidy</v>
      </c>
      <c r="R86" s="254" t="str">
        <f>IF(ISBLANK(INDEX('Policy Characteristics'!L:L,MATCH($C86,'Policy Characteristics'!$C:$C,0))),"",INDEX('Policy Characteristics'!L:L,MATCH($C86,'Policy Characteristics'!$C:$C,0)))</f>
        <v>ev-subsidy.html</v>
      </c>
    </row>
    <row r="87" spans="1:18" x14ac:dyDescent="0.35">
      <c r="A87" s="254" t="str">
        <f>IF(ISBLANK(INDEX('Policy Characteristics'!A:A,MATCH($C87,'Policy Characteristics'!$C:$C,0))),"",INDEX('Policy Characteristics'!A:A,MATCH($C87,'Policy Characteristics'!$C:$C,0)))</f>
        <v>Transportation</v>
      </c>
      <c r="B87" s="262" t="str">
        <f>IF(ISBLANK(INDEX('Policy Characteristics'!B:B,MATCH($C87,'Policy Characteristics'!$C:$C,0))),"",INDEX('Policy Characteristics'!B:B,MATCH($C87,'Policy Characteristics'!$C:$C,0)))</f>
        <v>Passenger Vehicle Subsidy</v>
      </c>
      <c r="C87" s="254" t="str">
        <f t="shared" si="3"/>
        <v>Additional Passenger Vehicle Subsidy</v>
      </c>
      <c r="D87" s="45" t="s">
        <v>40</v>
      </c>
      <c r="E87" s="2" t="s">
        <v>2247</v>
      </c>
      <c r="F87" s="2" t="s">
        <v>86</v>
      </c>
      <c r="G87" s="2" t="s">
        <v>3427</v>
      </c>
      <c r="H87" s="43">
        <v>1668</v>
      </c>
      <c r="I87" s="325" t="s">
        <v>44</v>
      </c>
      <c r="J87" s="255" t="str">
        <f>IF(ISBLANK(INDEX('Policy Characteristics'!D:D,MATCH($C87,'Policy Characteristics'!$C:$C,0))),"",INDEX('Policy Characteristics'!D:D,MATCH($C87,'Policy Characteristics'!$C:$C,0)))</f>
        <v>Vehicle Subsidy</v>
      </c>
      <c r="K87" s="254" t="str">
        <f>IF(ISBLANK(INDEX('Policy Characteristics'!E:E,MATCH($C87,'Policy Characteristics'!$C:$C,0))),"",INDEX('Policy Characteristics'!E:E,MATCH($C87,'Policy Characteristics'!$C:$C,0)))</f>
        <v>trans psgr subsidy</v>
      </c>
      <c r="L87" s="261">
        <f>IF(ISBLANK(INDEX('Policy Characteristics'!F:F,MATCH($C87,'Policy Characteristics'!$C:$C,0))),"",INDEX('Policy Characteristics'!F:F,MATCH($C87,'Policy Characteristics'!$C:$C,0)))</f>
        <v>-45000</v>
      </c>
      <c r="M87" s="261">
        <f>IF(ISBLANK(INDEX('Policy Characteristics'!G:G,MATCH($C87,'Policy Characteristics'!$C:$C,0))),"",INDEX('Policy Characteristics'!G:G,MATCH($C87,'Policy Characteristics'!$C:$C,0)))</f>
        <v>50000</v>
      </c>
      <c r="N87" s="261">
        <f>IF(ISBLANK(INDEX('Policy Characteristics'!H:H,MATCH($C87,'Policy Characteristics'!$C:$C,0))),"",INDEX('Policy Characteristics'!H:H,MATCH($C87,'Policy Characteristics'!$C:$C,0)))</f>
        <v>100</v>
      </c>
      <c r="O87" s="254" t="str">
        <f>IF(ISBLANK(INDEX('Policy Characteristics'!I:I,MATCH($C87,'Policy Characteristics'!$C:$C,0))),"",INDEX('Policy Characteristics'!I:I,MATCH($C87,'Policy Characteristics'!$C:$C,0)))</f>
        <v>$ / vehicle</v>
      </c>
      <c r="P87" s="254" t="str">
        <f>IF(ISBLANK(INDEX('Policy Characteristics'!J:J,MATCH($C87,'Policy Characteristics'!$C:$C,0))),"",INDEX('Policy Characteristics'!J:J,MATCH($C87,'Policy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7" s="254" t="str">
        <f>IF(ISBLANK(INDEX('Policy Characteristics'!K:K,MATCH($C87,'Policy Characteristics'!$C:$C,0))),"",INDEX('Policy Characteristics'!K:K,MATCH($C87,'Policy Characteristics'!$C:$C,0)))</f>
        <v>transportation-sector-main.html#ev-subsidy</v>
      </c>
      <c r="R87" s="254" t="str">
        <f>IF(ISBLANK(INDEX('Policy Characteristics'!L:L,MATCH($C87,'Policy Characteristics'!$C:$C,0))),"",INDEX('Policy Characteristics'!L:L,MATCH($C87,'Policy Characteristics'!$C:$C,0)))</f>
        <v>ev-subsidy.html</v>
      </c>
    </row>
    <row r="88" spans="1:18" x14ac:dyDescent="0.35">
      <c r="A88" s="254" t="str">
        <f>IF(ISBLANK(INDEX('Policy Characteristics'!A:A,MATCH($C88,'Policy Characteristics'!$C:$C,0))),"",INDEX('Policy Characteristics'!A:A,MATCH($C88,'Policy Characteristics'!$C:$C,0)))</f>
        <v>Transportation</v>
      </c>
      <c r="B88" s="262" t="str">
        <f>IF(ISBLANK(INDEX('Policy Characteristics'!B:B,MATCH($C88,'Policy Characteristics'!$C:$C,0))),"",INDEX('Policy Characteristics'!B:B,MATCH($C88,'Policy Characteristics'!$C:$C,0)))</f>
        <v>Passenger Vehicle Subsidy</v>
      </c>
      <c r="C88" s="254" t="str">
        <f t="shared" si="3"/>
        <v>Additional Passenger Vehicle Subsidy</v>
      </c>
      <c r="D88" s="45" t="s">
        <v>40</v>
      </c>
      <c r="E88" s="2" t="s">
        <v>2248</v>
      </c>
      <c r="F88" s="2" t="s">
        <v>86</v>
      </c>
      <c r="G88" s="2" t="s">
        <v>3428</v>
      </c>
      <c r="H88" s="43">
        <v>1669</v>
      </c>
      <c r="I88" s="325" t="s">
        <v>44</v>
      </c>
      <c r="J88" s="255" t="str">
        <f>IF(ISBLANK(INDEX('Policy Characteristics'!D:D,MATCH($C88,'Policy Characteristics'!$C:$C,0))),"",INDEX('Policy Characteristics'!D:D,MATCH($C88,'Policy Characteristics'!$C:$C,0)))</f>
        <v>Vehicle Subsidy</v>
      </c>
      <c r="K88" s="254" t="str">
        <f>IF(ISBLANK(INDEX('Policy Characteristics'!E:E,MATCH($C88,'Policy Characteristics'!$C:$C,0))),"",INDEX('Policy Characteristics'!E:E,MATCH($C88,'Policy Characteristics'!$C:$C,0)))</f>
        <v>trans psgr subsidy</v>
      </c>
      <c r="L88" s="261">
        <f>IF(ISBLANK(INDEX('Policy Characteristics'!F:F,MATCH($C88,'Policy Characteristics'!$C:$C,0))),"",INDEX('Policy Characteristics'!F:F,MATCH($C88,'Policy Characteristics'!$C:$C,0)))</f>
        <v>-45000</v>
      </c>
      <c r="M88" s="261">
        <f>IF(ISBLANK(INDEX('Policy Characteristics'!G:G,MATCH($C88,'Policy Characteristics'!$C:$C,0))),"",INDEX('Policy Characteristics'!G:G,MATCH($C88,'Policy Characteristics'!$C:$C,0)))</f>
        <v>50000</v>
      </c>
      <c r="N88" s="261">
        <f>IF(ISBLANK(INDEX('Policy Characteristics'!H:H,MATCH($C88,'Policy Characteristics'!$C:$C,0))),"",INDEX('Policy Characteristics'!H:H,MATCH($C88,'Policy Characteristics'!$C:$C,0)))</f>
        <v>100</v>
      </c>
      <c r="O88" s="254" t="str">
        <f>IF(ISBLANK(INDEX('Policy Characteristics'!I:I,MATCH($C88,'Policy Characteristics'!$C:$C,0))),"",INDEX('Policy Characteristics'!I:I,MATCH($C88,'Policy Characteristics'!$C:$C,0)))</f>
        <v>$ / vehicle</v>
      </c>
      <c r="P88" s="254" t="str">
        <f>IF(ISBLANK(INDEX('Policy Characteristics'!J:J,MATCH($C88,'Policy Characteristics'!$C:$C,0))),"",INDEX('Policy Characteristics'!J:J,MATCH($C88,'Policy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8" s="254" t="str">
        <f>IF(ISBLANK(INDEX('Policy Characteristics'!K:K,MATCH($C88,'Policy Characteristics'!$C:$C,0))),"",INDEX('Policy Characteristics'!K:K,MATCH($C88,'Policy Characteristics'!$C:$C,0)))</f>
        <v>transportation-sector-main.html#ev-subsidy</v>
      </c>
      <c r="R88" s="254" t="str">
        <f>IF(ISBLANK(INDEX('Policy Characteristics'!L:L,MATCH($C88,'Policy Characteristics'!$C:$C,0))),"",INDEX('Policy Characteristics'!L:L,MATCH($C88,'Policy Characteristics'!$C:$C,0)))</f>
        <v>ev-subsidy.html</v>
      </c>
    </row>
    <row r="89" spans="1:18" x14ac:dyDescent="0.35">
      <c r="A89" s="254" t="str">
        <f>IF(ISBLANK(INDEX('Policy Characteristics'!A:A,MATCH($C89,'Policy Characteristics'!$C:$C,0))),"",INDEX('Policy Characteristics'!A:A,MATCH($C89,'Policy Characteristics'!$C:$C,0)))</f>
        <v>Transportation</v>
      </c>
      <c r="B89" s="262" t="str">
        <f>IF(ISBLANK(INDEX('Policy Characteristics'!B:B,MATCH($C89,'Policy Characteristics'!$C:$C,0))),"",INDEX('Policy Characteristics'!B:B,MATCH($C89,'Policy Characteristics'!$C:$C,0)))</f>
        <v>Passenger Vehicle Subsidy</v>
      </c>
      <c r="C89" s="254" t="str">
        <f t="shared" si="3"/>
        <v>Additional Passenger Vehicle Subsidy</v>
      </c>
      <c r="D89" s="45" t="s">
        <v>40</v>
      </c>
      <c r="E89" s="2" t="s">
        <v>2504</v>
      </c>
      <c r="F89" s="2" t="s">
        <v>86</v>
      </c>
      <c r="G89" s="2" t="s">
        <v>2504</v>
      </c>
      <c r="H89" s="43">
        <v>1670</v>
      </c>
      <c r="I89" s="325" t="s">
        <v>44</v>
      </c>
      <c r="J89" s="255" t="str">
        <f>IF(ISBLANK(INDEX('Policy Characteristics'!D:D,MATCH($C89,'Policy Characteristics'!$C:$C,0))),"",INDEX('Policy Characteristics'!D:D,MATCH($C89,'Policy Characteristics'!$C:$C,0)))</f>
        <v>Vehicle Subsidy</v>
      </c>
      <c r="K89" s="254" t="str">
        <f>IF(ISBLANK(INDEX('Policy Characteristics'!E:E,MATCH($C89,'Policy Characteristics'!$C:$C,0))),"",INDEX('Policy Characteristics'!E:E,MATCH($C89,'Policy Characteristics'!$C:$C,0)))</f>
        <v>trans psgr subsidy</v>
      </c>
      <c r="L89" s="261">
        <f>IF(ISBLANK(INDEX('Policy Characteristics'!F:F,MATCH($C89,'Policy Characteristics'!$C:$C,0))),"",INDEX('Policy Characteristics'!F:F,MATCH($C89,'Policy Characteristics'!$C:$C,0)))</f>
        <v>-45000</v>
      </c>
      <c r="M89" s="261">
        <f>IF(ISBLANK(INDEX('Policy Characteristics'!G:G,MATCH($C89,'Policy Characteristics'!$C:$C,0))),"",INDEX('Policy Characteristics'!G:G,MATCH($C89,'Policy Characteristics'!$C:$C,0)))</f>
        <v>50000</v>
      </c>
      <c r="N89" s="261">
        <f>IF(ISBLANK(INDEX('Policy Characteristics'!H:H,MATCH($C89,'Policy Characteristics'!$C:$C,0))),"",INDEX('Policy Characteristics'!H:H,MATCH($C89,'Policy Characteristics'!$C:$C,0)))</f>
        <v>100</v>
      </c>
      <c r="O89" s="254" t="str">
        <f>IF(ISBLANK(INDEX('Policy Characteristics'!I:I,MATCH($C89,'Policy Characteristics'!$C:$C,0))),"",INDEX('Policy Characteristics'!I:I,MATCH($C89,'Policy Characteristics'!$C:$C,0)))</f>
        <v>$ / vehicle</v>
      </c>
      <c r="P89" s="254" t="str">
        <f>IF(ISBLANK(INDEX('Policy Characteristics'!J:J,MATCH($C89,'Policy Characteristics'!$C:$C,0))),"",INDEX('Policy Characteristics'!J:J,MATCH($C89,'Policy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9" s="254" t="str">
        <f>IF(ISBLANK(INDEX('Policy Characteristics'!K:K,MATCH($C89,'Policy Characteristics'!$C:$C,0))),"",INDEX('Policy Characteristics'!K:K,MATCH($C89,'Policy Characteristics'!$C:$C,0)))</f>
        <v>transportation-sector-main.html#ev-subsidy</v>
      </c>
      <c r="R89" s="254" t="str">
        <f>IF(ISBLANK(INDEX('Policy Characteristics'!L:L,MATCH($C89,'Policy Characteristics'!$C:$C,0))),"",INDEX('Policy Characteristics'!L:L,MATCH($C89,'Policy Characteristics'!$C:$C,0)))</f>
        <v>ev-subsidy.html</v>
      </c>
    </row>
    <row r="90" spans="1:18" x14ac:dyDescent="0.35">
      <c r="A90" s="254" t="str">
        <f>IF(ISBLANK(INDEX('Policy Characteristics'!A:A,MATCH($C90,'Policy Characteristics'!$C:$C,0))),"",INDEX('Policy Characteristics'!A:A,MATCH($C90,'Policy Characteristics'!$C:$C,0)))</f>
        <v>Transportation</v>
      </c>
      <c r="B90" s="262" t="str">
        <f>IF(ISBLANK(INDEX('Policy Characteristics'!B:B,MATCH($C90,'Policy Characteristics'!$C:$C,0))),"",INDEX('Policy Characteristics'!B:B,MATCH($C90,'Policy Characteristics'!$C:$C,0)))</f>
        <v>Passenger Vehicle Subsidy</v>
      </c>
      <c r="C90" s="254" t="str">
        <f t="shared" si="3"/>
        <v>Additional Passenger Vehicle Subsidy</v>
      </c>
      <c r="D90" s="45" t="s">
        <v>40</v>
      </c>
      <c r="E90" s="2" t="s">
        <v>2503</v>
      </c>
      <c r="F90" s="2" t="s">
        <v>86</v>
      </c>
      <c r="G90" s="2" t="s">
        <v>3429</v>
      </c>
      <c r="H90" s="43">
        <v>1671</v>
      </c>
      <c r="I90" s="325" t="s">
        <v>44</v>
      </c>
      <c r="J90" s="255" t="str">
        <f>IF(ISBLANK(INDEX('Policy Characteristics'!D:D,MATCH($C90,'Policy Characteristics'!$C:$C,0))),"",INDEX('Policy Characteristics'!D:D,MATCH($C90,'Policy Characteristics'!$C:$C,0)))</f>
        <v>Vehicle Subsidy</v>
      </c>
      <c r="K90" s="254" t="str">
        <f>IF(ISBLANK(INDEX('Policy Characteristics'!E:E,MATCH($C90,'Policy Characteristics'!$C:$C,0))),"",INDEX('Policy Characteristics'!E:E,MATCH($C90,'Policy Characteristics'!$C:$C,0)))</f>
        <v>trans psgr subsidy</v>
      </c>
      <c r="L90" s="261">
        <f>IF(ISBLANK(INDEX('Policy Characteristics'!F:F,MATCH($C90,'Policy Characteristics'!$C:$C,0))),"",INDEX('Policy Characteristics'!F:F,MATCH($C90,'Policy Characteristics'!$C:$C,0)))</f>
        <v>-45000</v>
      </c>
      <c r="M90" s="261">
        <f>IF(ISBLANK(INDEX('Policy Characteristics'!G:G,MATCH($C90,'Policy Characteristics'!$C:$C,0))),"",INDEX('Policy Characteristics'!G:G,MATCH($C90,'Policy Characteristics'!$C:$C,0)))</f>
        <v>50000</v>
      </c>
      <c r="N90" s="261">
        <f>IF(ISBLANK(INDEX('Policy Characteristics'!H:H,MATCH($C90,'Policy Characteristics'!$C:$C,0))),"",INDEX('Policy Characteristics'!H:H,MATCH($C90,'Policy Characteristics'!$C:$C,0)))</f>
        <v>100</v>
      </c>
      <c r="O90" s="254" t="str">
        <f>IF(ISBLANK(INDEX('Policy Characteristics'!I:I,MATCH($C90,'Policy Characteristics'!$C:$C,0))),"",INDEX('Policy Characteristics'!I:I,MATCH($C90,'Policy Characteristics'!$C:$C,0)))</f>
        <v>$ / vehicle</v>
      </c>
      <c r="P90" s="254" t="str">
        <f>IF(ISBLANK(INDEX('Policy Characteristics'!J:J,MATCH($C90,'Policy Characteristics'!$C:$C,0))),"",INDEX('Policy Characteristics'!J:J,MATCH($C90,'Policy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0" s="254" t="str">
        <f>IF(ISBLANK(INDEX('Policy Characteristics'!K:K,MATCH($C90,'Policy Characteristics'!$C:$C,0))),"",INDEX('Policy Characteristics'!K:K,MATCH($C90,'Policy Characteristics'!$C:$C,0)))</f>
        <v>transportation-sector-main.html#ev-subsidy</v>
      </c>
      <c r="R90" s="254" t="str">
        <f>IF(ISBLANK(INDEX('Policy Characteristics'!L:L,MATCH($C90,'Policy Characteristics'!$C:$C,0))),"",INDEX('Policy Characteristics'!L:L,MATCH($C90,'Policy Characteristics'!$C:$C,0)))</f>
        <v>ev-subsidy.html</v>
      </c>
    </row>
    <row r="91" spans="1:18" x14ac:dyDescent="0.35">
      <c r="A91" s="254" t="str">
        <f>IF(ISBLANK(INDEX('Policy Characteristics'!A:A,MATCH($C91,'Policy Characteristics'!$C:$C,0))),"",INDEX('Policy Characteristics'!A:A,MATCH($C91,'Policy Characteristics'!$C:$C,0)))</f>
        <v>Transportation</v>
      </c>
      <c r="B91" s="262" t="str">
        <f>IF(ISBLANK(INDEX('Policy Characteristics'!B:B,MATCH($C91,'Policy Characteristics'!$C:$C,0))),"",INDEX('Policy Characteristics'!B:B,MATCH($C91,'Policy Characteristics'!$C:$C,0)))</f>
        <v>Passenger Vehicle Subsidy</v>
      </c>
      <c r="C91" s="254" t="str">
        <f t="shared" si="3"/>
        <v>Additional Passenger Vehicle Subsidy</v>
      </c>
      <c r="D91" s="45" t="s">
        <v>41</v>
      </c>
      <c r="E91" s="45" t="s">
        <v>2244</v>
      </c>
      <c r="F91" s="2" t="s">
        <v>3275</v>
      </c>
      <c r="G91" s="45" t="s">
        <v>3424</v>
      </c>
      <c r="H91" s="43">
        <v>1672</v>
      </c>
      <c r="I91" s="325" t="s">
        <v>44</v>
      </c>
      <c r="J91" s="255" t="str">
        <f>IF(ISBLANK(INDEX('Policy Characteristics'!D:D,MATCH($C91,'Policy Characteristics'!$C:$C,0))),"",INDEX('Policy Characteristics'!D:D,MATCH($C91,'Policy Characteristics'!$C:$C,0)))</f>
        <v>Vehicle Subsidy</v>
      </c>
      <c r="K91" s="254" t="str">
        <f>IF(ISBLANK(INDEX('Policy Characteristics'!E:E,MATCH($C91,'Policy Characteristics'!$C:$C,0))),"",INDEX('Policy Characteristics'!E:E,MATCH($C91,'Policy Characteristics'!$C:$C,0)))</f>
        <v>trans psgr subsidy</v>
      </c>
      <c r="L91" s="261">
        <f>IF(ISBLANK(INDEX('Policy Characteristics'!F:F,MATCH($C91,'Policy Characteristics'!$C:$C,0))),"",INDEX('Policy Characteristics'!F:F,MATCH($C91,'Policy Characteristics'!$C:$C,0)))</f>
        <v>-45000</v>
      </c>
      <c r="M91" s="261">
        <f>IF(ISBLANK(INDEX('Policy Characteristics'!G:G,MATCH($C91,'Policy Characteristics'!$C:$C,0))),"",INDEX('Policy Characteristics'!G:G,MATCH($C91,'Policy Characteristics'!$C:$C,0)))</f>
        <v>50000</v>
      </c>
      <c r="N91" s="261">
        <f>IF(ISBLANK(INDEX('Policy Characteristics'!H:H,MATCH($C91,'Policy Characteristics'!$C:$C,0))),"",INDEX('Policy Characteristics'!H:H,MATCH($C91,'Policy Characteristics'!$C:$C,0)))</f>
        <v>100</v>
      </c>
      <c r="O91" s="254" t="str">
        <f>IF(ISBLANK(INDEX('Policy Characteristics'!I:I,MATCH($C91,'Policy Characteristics'!$C:$C,0))),"",INDEX('Policy Characteristics'!I:I,MATCH($C91,'Policy Characteristics'!$C:$C,0)))</f>
        <v>$ / vehicle</v>
      </c>
      <c r="P91" s="254" t="str">
        <f>IF(ISBLANK(INDEX('Policy Characteristics'!J:J,MATCH($C91,'Policy Characteristics'!$C:$C,0))),"",INDEX('Policy Characteristics'!J:J,MATCH($C91,'Policy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1" s="254" t="str">
        <f>IF(ISBLANK(INDEX('Policy Characteristics'!K:K,MATCH($C91,'Policy Characteristics'!$C:$C,0))),"",INDEX('Policy Characteristics'!K:K,MATCH($C91,'Policy Characteristics'!$C:$C,0)))</f>
        <v>transportation-sector-main.html#ev-subsidy</v>
      </c>
      <c r="R91" s="254" t="str">
        <f>IF(ISBLANK(INDEX('Policy Characteristics'!L:L,MATCH($C91,'Policy Characteristics'!$C:$C,0))),"",INDEX('Policy Characteristics'!L:L,MATCH($C91,'Policy Characteristics'!$C:$C,0)))</f>
        <v>ev-subsidy.html</v>
      </c>
    </row>
    <row r="92" spans="1:18" x14ac:dyDescent="0.35">
      <c r="A92" s="254" t="str">
        <f>IF(ISBLANK(INDEX('Policy Characteristics'!A:A,MATCH($C92,'Policy Characteristics'!$C:$C,0))),"",INDEX('Policy Characteristics'!A:A,MATCH($C92,'Policy Characteristics'!$C:$C,0)))</f>
        <v>Transportation</v>
      </c>
      <c r="B92" s="262" t="str">
        <f>IF(ISBLANK(INDEX('Policy Characteristics'!B:B,MATCH($C92,'Policy Characteristics'!$C:$C,0))),"",INDEX('Policy Characteristics'!B:B,MATCH($C92,'Policy Characteristics'!$C:$C,0)))</f>
        <v>Passenger Vehicle Subsidy</v>
      </c>
      <c r="C92" s="254" t="str">
        <f t="shared" si="3"/>
        <v>Additional Passenger Vehicle Subsidy</v>
      </c>
      <c r="D92" s="45" t="s">
        <v>41</v>
      </c>
      <c r="E92" s="2" t="s">
        <v>2245</v>
      </c>
      <c r="F92" s="2" t="s">
        <v>3275</v>
      </c>
      <c r="G92" s="2" t="s">
        <v>3425</v>
      </c>
      <c r="H92" s="43">
        <v>1673</v>
      </c>
      <c r="I92" s="325" t="s">
        <v>44</v>
      </c>
      <c r="J92" s="255" t="str">
        <f>IF(ISBLANK(INDEX('Policy Characteristics'!D:D,MATCH($C92,'Policy Characteristics'!$C:$C,0))),"",INDEX('Policy Characteristics'!D:D,MATCH($C92,'Policy Characteristics'!$C:$C,0)))</f>
        <v>Vehicle Subsidy</v>
      </c>
      <c r="K92" s="254" t="str">
        <f>IF(ISBLANK(INDEX('Policy Characteristics'!E:E,MATCH($C92,'Policy Characteristics'!$C:$C,0))),"",INDEX('Policy Characteristics'!E:E,MATCH($C92,'Policy Characteristics'!$C:$C,0)))</f>
        <v>trans psgr subsidy</v>
      </c>
      <c r="L92" s="261">
        <f>IF(ISBLANK(INDEX('Policy Characteristics'!F:F,MATCH($C92,'Policy Characteristics'!$C:$C,0))),"",INDEX('Policy Characteristics'!F:F,MATCH($C92,'Policy Characteristics'!$C:$C,0)))</f>
        <v>-45000</v>
      </c>
      <c r="M92" s="261">
        <f>IF(ISBLANK(INDEX('Policy Characteristics'!G:G,MATCH($C92,'Policy Characteristics'!$C:$C,0))),"",INDEX('Policy Characteristics'!G:G,MATCH($C92,'Policy Characteristics'!$C:$C,0)))</f>
        <v>50000</v>
      </c>
      <c r="N92" s="261">
        <f>IF(ISBLANK(INDEX('Policy Characteristics'!H:H,MATCH($C92,'Policy Characteristics'!$C:$C,0))),"",INDEX('Policy Characteristics'!H:H,MATCH($C92,'Policy Characteristics'!$C:$C,0)))</f>
        <v>100</v>
      </c>
      <c r="O92" s="254" t="str">
        <f>IF(ISBLANK(INDEX('Policy Characteristics'!I:I,MATCH($C92,'Policy Characteristics'!$C:$C,0))),"",INDEX('Policy Characteristics'!I:I,MATCH($C92,'Policy Characteristics'!$C:$C,0)))</f>
        <v>$ / vehicle</v>
      </c>
      <c r="P92" s="254" t="str">
        <f>IF(ISBLANK(INDEX('Policy Characteristics'!J:J,MATCH($C92,'Policy Characteristics'!$C:$C,0))),"",INDEX('Policy Characteristics'!J:J,MATCH($C92,'Policy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2" s="254" t="str">
        <f>IF(ISBLANK(INDEX('Policy Characteristics'!K:K,MATCH($C92,'Policy Characteristics'!$C:$C,0))),"",INDEX('Policy Characteristics'!K:K,MATCH($C92,'Policy Characteristics'!$C:$C,0)))</f>
        <v>transportation-sector-main.html#ev-subsidy</v>
      </c>
      <c r="R92" s="254" t="str">
        <f>IF(ISBLANK(INDEX('Policy Characteristics'!L:L,MATCH($C92,'Policy Characteristics'!$C:$C,0))),"",INDEX('Policy Characteristics'!L:L,MATCH($C92,'Policy Characteristics'!$C:$C,0)))</f>
        <v>ev-subsidy.html</v>
      </c>
    </row>
    <row r="93" spans="1:18" x14ac:dyDescent="0.35">
      <c r="A93" s="254" t="str">
        <f>IF(ISBLANK(INDEX('Policy Characteristics'!A:A,MATCH($C93,'Policy Characteristics'!$C:$C,0))),"",INDEX('Policy Characteristics'!A:A,MATCH($C93,'Policy Characteristics'!$C:$C,0)))</f>
        <v>Transportation</v>
      </c>
      <c r="B93" s="262" t="str">
        <f>IF(ISBLANK(INDEX('Policy Characteristics'!B:B,MATCH($C93,'Policy Characteristics'!$C:$C,0))),"",INDEX('Policy Characteristics'!B:B,MATCH($C93,'Policy Characteristics'!$C:$C,0)))</f>
        <v>Passenger Vehicle Subsidy</v>
      </c>
      <c r="C93" s="254" t="str">
        <f t="shared" si="3"/>
        <v>Additional Passenger Vehicle Subsidy</v>
      </c>
      <c r="D93" s="45" t="s">
        <v>41</v>
      </c>
      <c r="E93" s="2" t="s">
        <v>2246</v>
      </c>
      <c r="F93" s="2" t="s">
        <v>3275</v>
      </c>
      <c r="G93" s="2" t="s">
        <v>3426</v>
      </c>
      <c r="H93" s="43">
        <v>1674</v>
      </c>
      <c r="I93" s="325" t="s">
        <v>44</v>
      </c>
      <c r="J93" s="255" t="str">
        <f>IF(ISBLANK(INDEX('Policy Characteristics'!D:D,MATCH($C93,'Policy Characteristics'!$C:$C,0))),"",INDEX('Policy Characteristics'!D:D,MATCH($C93,'Policy Characteristics'!$C:$C,0)))</f>
        <v>Vehicle Subsidy</v>
      </c>
      <c r="K93" s="254" t="str">
        <f>IF(ISBLANK(INDEX('Policy Characteristics'!E:E,MATCH($C93,'Policy Characteristics'!$C:$C,0))),"",INDEX('Policy Characteristics'!E:E,MATCH($C93,'Policy Characteristics'!$C:$C,0)))</f>
        <v>trans psgr subsidy</v>
      </c>
      <c r="L93" s="261">
        <f>IF(ISBLANK(INDEX('Policy Characteristics'!F:F,MATCH($C93,'Policy Characteristics'!$C:$C,0))),"",INDEX('Policy Characteristics'!F:F,MATCH($C93,'Policy Characteristics'!$C:$C,0)))</f>
        <v>-45000</v>
      </c>
      <c r="M93" s="261">
        <f>IF(ISBLANK(INDEX('Policy Characteristics'!G:G,MATCH($C93,'Policy Characteristics'!$C:$C,0))),"",INDEX('Policy Characteristics'!G:G,MATCH($C93,'Policy Characteristics'!$C:$C,0)))</f>
        <v>50000</v>
      </c>
      <c r="N93" s="261">
        <f>IF(ISBLANK(INDEX('Policy Characteristics'!H:H,MATCH($C93,'Policy Characteristics'!$C:$C,0))),"",INDEX('Policy Characteristics'!H:H,MATCH($C93,'Policy Characteristics'!$C:$C,0)))</f>
        <v>100</v>
      </c>
      <c r="O93" s="254" t="str">
        <f>IF(ISBLANK(INDEX('Policy Characteristics'!I:I,MATCH($C93,'Policy Characteristics'!$C:$C,0))),"",INDEX('Policy Characteristics'!I:I,MATCH($C93,'Policy Characteristics'!$C:$C,0)))</f>
        <v>$ / vehicle</v>
      </c>
      <c r="P93" s="254" t="str">
        <f>IF(ISBLANK(INDEX('Policy Characteristics'!J:J,MATCH($C93,'Policy Characteristics'!$C:$C,0))),"",INDEX('Policy Characteristics'!J:J,MATCH($C93,'Policy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3" s="254" t="str">
        <f>IF(ISBLANK(INDEX('Policy Characteristics'!K:K,MATCH($C93,'Policy Characteristics'!$C:$C,0))),"",INDEX('Policy Characteristics'!K:K,MATCH($C93,'Policy Characteristics'!$C:$C,0)))</f>
        <v>transportation-sector-main.html#ev-subsidy</v>
      </c>
      <c r="R93" s="254" t="str">
        <f>IF(ISBLANK(INDEX('Policy Characteristics'!L:L,MATCH($C93,'Policy Characteristics'!$C:$C,0))),"",INDEX('Policy Characteristics'!L:L,MATCH($C93,'Policy Characteristics'!$C:$C,0)))</f>
        <v>ev-subsidy.html</v>
      </c>
    </row>
    <row r="94" spans="1:18" x14ac:dyDescent="0.35">
      <c r="A94" s="254" t="str">
        <f>IF(ISBLANK(INDEX('Policy Characteristics'!A:A,MATCH($C94,'Policy Characteristics'!$C:$C,0))),"",INDEX('Policy Characteristics'!A:A,MATCH($C94,'Policy Characteristics'!$C:$C,0)))</f>
        <v>Transportation</v>
      </c>
      <c r="B94" s="262" t="str">
        <f>IF(ISBLANK(INDEX('Policy Characteristics'!B:B,MATCH($C94,'Policy Characteristics'!$C:$C,0))),"",INDEX('Policy Characteristics'!B:B,MATCH($C94,'Policy Characteristics'!$C:$C,0)))</f>
        <v>Passenger Vehicle Subsidy</v>
      </c>
      <c r="C94" s="254" t="str">
        <f t="shared" si="3"/>
        <v>Additional Passenger Vehicle Subsidy</v>
      </c>
      <c r="D94" s="45" t="s">
        <v>41</v>
      </c>
      <c r="E94" s="2" t="s">
        <v>2247</v>
      </c>
      <c r="F94" s="2" t="s">
        <v>3275</v>
      </c>
      <c r="G94" s="2" t="s">
        <v>3427</v>
      </c>
      <c r="H94" s="43">
        <v>1675</v>
      </c>
      <c r="I94" s="325" t="s">
        <v>44</v>
      </c>
      <c r="J94" s="255" t="str">
        <f>IF(ISBLANK(INDEX('Policy Characteristics'!D:D,MATCH($C94,'Policy Characteristics'!$C:$C,0))),"",INDEX('Policy Characteristics'!D:D,MATCH($C94,'Policy Characteristics'!$C:$C,0)))</f>
        <v>Vehicle Subsidy</v>
      </c>
      <c r="K94" s="254" t="str">
        <f>IF(ISBLANK(INDEX('Policy Characteristics'!E:E,MATCH($C94,'Policy Characteristics'!$C:$C,0))),"",INDEX('Policy Characteristics'!E:E,MATCH($C94,'Policy Characteristics'!$C:$C,0)))</f>
        <v>trans psgr subsidy</v>
      </c>
      <c r="L94" s="261">
        <f>IF(ISBLANK(INDEX('Policy Characteristics'!F:F,MATCH($C94,'Policy Characteristics'!$C:$C,0))),"",INDEX('Policy Characteristics'!F:F,MATCH($C94,'Policy Characteristics'!$C:$C,0)))</f>
        <v>-45000</v>
      </c>
      <c r="M94" s="261">
        <f>IF(ISBLANK(INDEX('Policy Characteristics'!G:G,MATCH($C94,'Policy Characteristics'!$C:$C,0))),"",INDEX('Policy Characteristics'!G:G,MATCH($C94,'Policy Characteristics'!$C:$C,0)))</f>
        <v>50000</v>
      </c>
      <c r="N94" s="261">
        <f>IF(ISBLANK(INDEX('Policy Characteristics'!H:H,MATCH($C94,'Policy Characteristics'!$C:$C,0))),"",INDEX('Policy Characteristics'!H:H,MATCH($C94,'Policy Characteristics'!$C:$C,0)))</f>
        <v>100</v>
      </c>
      <c r="O94" s="254" t="str">
        <f>IF(ISBLANK(INDEX('Policy Characteristics'!I:I,MATCH($C94,'Policy Characteristics'!$C:$C,0))),"",INDEX('Policy Characteristics'!I:I,MATCH($C94,'Policy Characteristics'!$C:$C,0)))</f>
        <v>$ / vehicle</v>
      </c>
      <c r="P94" s="254" t="str">
        <f>IF(ISBLANK(INDEX('Policy Characteristics'!J:J,MATCH($C94,'Policy Characteristics'!$C:$C,0))),"",INDEX('Policy Characteristics'!J:J,MATCH($C94,'Policy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4" s="254" t="str">
        <f>IF(ISBLANK(INDEX('Policy Characteristics'!K:K,MATCH($C94,'Policy Characteristics'!$C:$C,0))),"",INDEX('Policy Characteristics'!K:K,MATCH($C94,'Policy Characteristics'!$C:$C,0)))</f>
        <v>transportation-sector-main.html#ev-subsidy</v>
      </c>
      <c r="R94" s="254" t="str">
        <f>IF(ISBLANK(INDEX('Policy Characteristics'!L:L,MATCH($C94,'Policy Characteristics'!$C:$C,0))),"",INDEX('Policy Characteristics'!L:L,MATCH($C94,'Policy Characteristics'!$C:$C,0)))</f>
        <v>ev-subsidy.html</v>
      </c>
    </row>
    <row r="95" spans="1:18" x14ac:dyDescent="0.35">
      <c r="A95" s="254" t="str">
        <f>IF(ISBLANK(INDEX('Policy Characteristics'!A:A,MATCH($C95,'Policy Characteristics'!$C:$C,0))),"",INDEX('Policy Characteristics'!A:A,MATCH($C95,'Policy Characteristics'!$C:$C,0)))</f>
        <v>Transportation</v>
      </c>
      <c r="B95" s="262" t="str">
        <f>IF(ISBLANK(INDEX('Policy Characteristics'!B:B,MATCH($C95,'Policy Characteristics'!$C:$C,0))),"",INDEX('Policy Characteristics'!B:B,MATCH($C95,'Policy Characteristics'!$C:$C,0)))</f>
        <v>Passenger Vehicle Subsidy</v>
      </c>
      <c r="C95" s="254" t="str">
        <f t="shared" si="3"/>
        <v>Additional Passenger Vehicle Subsidy</v>
      </c>
      <c r="D95" s="45" t="s">
        <v>41</v>
      </c>
      <c r="E95" s="2" t="s">
        <v>2248</v>
      </c>
      <c r="F95" s="2" t="s">
        <v>3275</v>
      </c>
      <c r="G95" s="2" t="s">
        <v>3428</v>
      </c>
      <c r="H95" s="43">
        <v>1676</v>
      </c>
      <c r="I95" s="325" t="s">
        <v>44</v>
      </c>
      <c r="J95" s="255" t="str">
        <f>IF(ISBLANK(INDEX('Policy Characteristics'!D:D,MATCH($C95,'Policy Characteristics'!$C:$C,0))),"",INDEX('Policy Characteristics'!D:D,MATCH($C95,'Policy Characteristics'!$C:$C,0)))</f>
        <v>Vehicle Subsidy</v>
      </c>
      <c r="K95" s="254" t="str">
        <f>IF(ISBLANK(INDEX('Policy Characteristics'!E:E,MATCH($C95,'Policy Characteristics'!$C:$C,0))),"",INDEX('Policy Characteristics'!E:E,MATCH($C95,'Policy Characteristics'!$C:$C,0)))</f>
        <v>trans psgr subsidy</v>
      </c>
      <c r="L95" s="261">
        <f>IF(ISBLANK(INDEX('Policy Characteristics'!F:F,MATCH($C95,'Policy Characteristics'!$C:$C,0))),"",INDEX('Policy Characteristics'!F:F,MATCH($C95,'Policy Characteristics'!$C:$C,0)))</f>
        <v>-45000</v>
      </c>
      <c r="M95" s="261">
        <f>IF(ISBLANK(INDEX('Policy Characteristics'!G:G,MATCH($C95,'Policy Characteristics'!$C:$C,0))),"",INDEX('Policy Characteristics'!G:G,MATCH($C95,'Policy Characteristics'!$C:$C,0)))</f>
        <v>50000</v>
      </c>
      <c r="N95" s="261">
        <f>IF(ISBLANK(INDEX('Policy Characteristics'!H:H,MATCH($C95,'Policy Characteristics'!$C:$C,0))),"",INDEX('Policy Characteristics'!H:H,MATCH($C95,'Policy Characteristics'!$C:$C,0)))</f>
        <v>100</v>
      </c>
      <c r="O95" s="254" t="str">
        <f>IF(ISBLANK(INDEX('Policy Characteristics'!I:I,MATCH($C95,'Policy Characteristics'!$C:$C,0))),"",INDEX('Policy Characteristics'!I:I,MATCH($C95,'Policy Characteristics'!$C:$C,0)))</f>
        <v>$ / vehicle</v>
      </c>
      <c r="P95" s="254" t="str">
        <f>IF(ISBLANK(INDEX('Policy Characteristics'!J:J,MATCH($C95,'Policy Characteristics'!$C:$C,0))),"",INDEX('Policy Characteristics'!J:J,MATCH($C95,'Policy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5" s="254" t="str">
        <f>IF(ISBLANK(INDEX('Policy Characteristics'!K:K,MATCH($C95,'Policy Characteristics'!$C:$C,0))),"",INDEX('Policy Characteristics'!K:K,MATCH($C95,'Policy Characteristics'!$C:$C,0)))</f>
        <v>transportation-sector-main.html#ev-subsidy</v>
      </c>
      <c r="R95" s="254" t="str">
        <f>IF(ISBLANK(INDEX('Policy Characteristics'!L:L,MATCH($C95,'Policy Characteristics'!$C:$C,0))),"",INDEX('Policy Characteristics'!L:L,MATCH($C95,'Policy Characteristics'!$C:$C,0)))</f>
        <v>ev-subsidy.html</v>
      </c>
    </row>
    <row r="96" spans="1:18" x14ac:dyDescent="0.35">
      <c r="A96" s="254" t="str">
        <f>IF(ISBLANK(INDEX('Policy Characteristics'!A:A,MATCH($C96,'Policy Characteristics'!$C:$C,0))),"",INDEX('Policy Characteristics'!A:A,MATCH($C96,'Policy Characteristics'!$C:$C,0)))</f>
        <v>Transportation</v>
      </c>
      <c r="B96" s="262" t="str">
        <f>IF(ISBLANK(INDEX('Policy Characteristics'!B:B,MATCH($C96,'Policy Characteristics'!$C:$C,0))),"",INDEX('Policy Characteristics'!B:B,MATCH($C96,'Policy Characteristics'!$C:$C,0)))</f>
        <v>Passenger Vehicle Subsidy</v>
      </c>
      <c r="C96" s="254" t="str">
        <f t="shared" si="3"/>
        <v>Additional Passenger Vehicle Subsidy</v>
      </c>
      <c r="D96" s="45" t="s">
        <v>41</v>
      </c>
      <c r="E96" s="2" t="s">
        <v>2504</v>
      </c>
      <c r="F96" s="2" t="s">
        <v>3275</v>
      </c>
      <c r="G96" s="2" t="s">
        <v>2504</v>
      </c>
      <c r="H96" s="43">
        <v>1677</v>
      </c>
      <c r="I96" s="325" t="s">
        <v>44</v>
      </c>
      <c r="J96" s="255" t="str">
        <f>IF(ISBLANK(INDEX('Policy Characteristics'!D:D,MATCH($C96,'Policy Characteristics'!$C:$C,0))),"",INDEX('Policy Characteristics'!D:D,MATCH($C96,'Policy Characteristics'!$C:$C,0)))</f>
        <v>Vehicle Subsidy</v>
      </c>
      <c r="K96" s="254" t="str">
        <f>IF(ISBLANK(INDEX('Policy Characteristics'!E:E,MATCH($C96,'Policy Characteristics'!$C:$C,0))),"",INDEX('Policy Characteristics'!E:E,MATCH($C96,'Policy Characteristics'!$C:$C,0)))</f>
        <v>trans psgr subsidy</v>
      </c>
      <c r="L96" s="261">
        <f>IF(ISBLANK(INDEX('Policy Characteristics'!F:F,MATCH($C96,'Policy Characteristics'!$C:$C,0))),"",INDEX('Policy Characteristics'!F:F,MATCH($C96,'Policy Characteristics'!$C:$C,0)))</f>
        <v>-45000</v>
      </c>
      <c r="M96" s="261">
        <f>IF(ISBLANK(INDEX('Policy Characteristics'!G:G,MATCH($C96,'Policy Characteristics'!$C:$C,0))),"",INDEX('Policy Characteristics'!G:G,MATCH($C96,'Policy Characteristics'!$C:$C,0)))</f>
        <v>50000</v>
      </c>
      <c r="N96" s="261">
        <f>IF(ISBLANK(INDEX('Policy Characteristics'!H:H,MATCH($C96,'Policy Characteristics'!$C:$C,0))),"",INDEX('Policy Characteristics'!H:H,MATCH($C96,'Policy Characteristics'!$C:$C,0)))</f>
        <v>100</v>
      </c>
      <c r="O96" s="254" t="str">
        <f>IF(ISBLANK(INDEX('Policy Characteristics'!I:I,MATCH($C96,'Policy Characteristics'!$C:$C,0))),"",INDEX('Policy Characteristics'!I:I,MATCH($C96,'Policy Characteristics'!$C:$C,0)))</f>
        <v>$ / vehicle</v>
      </c>
      <c r="P96" s="254" t="str">
        <f>IF(ISBLANK(INDEX('Policy Characteristics'!J:J,MATCH($C96,'Policy Characteristics'!$C:$C,0))),"",INDEX('Policy Characteristics'!J:J,MATCH($C96,'Policy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6" s="254" t="str">
        <f>IF(ISBLANK(INDEX('Policy Characteristics'!K:K,MATCH($C96,'Policy Characteristics'!$C:$C,0))),"",INDEX('Policy Characteristics'!K:K,MATCH($C96,'Policy Characteristics'!$C:$C,0)))</f>
        <v>transportation-sector-main.html#ev-subsidy</v>
      </c>
      <c r="R96" s="254" t="str">
        <f>IF(ISBLANK(INDEX('Policy Characteristics'!L:L,MATCH($C96,'Policy Characteristics'!$C:$C,0))),"",INDEX('Policy Characteristics'!L:L,MATCH($C96,'Policy Characteristics'!$C:$C,0)))</f>
        <v>ev-subsidy.html</v>
      </c>
    </row>
    <row r="97" spans="1:18" x14ac:dyDescent="0.35">
      <c r="A97" s="254" t="str">
        <f>IF(ISBLANK(INDEX('Policy Characteristics'!A:A,MATCH($C97,'Policy Characteristics'!$C:$C,0))),"",INDEX('Policy Characteristics'!A:A,MATCH($C97,'Policy Characteristics'!$C:$C,0)))</f>
        <v>Transportation</v>
      </c>
      <c r="B97" s="262" t="str">
        <f>IF(ISBLANK(INDEX('Policy Characteristics'!B:B,MATCH($C97,'Policy Characteristics'!$C:$C,0))),"",INDEX('Policy Characteristics'!B:B,MATCH($C97,'Policy Characteristics'!$C:$C,0)))</f>
        <v>Passenger Vehicle Subsidy</v>
      </c>
      <c r="C97" s="254" t="str">
        <f t="shared" si="3"/>
        <v>Additional Passenger Vehicle Subsidy</v>
      </c>
      <c r="D97" s="45" t="s">
        <v>41</v>
      </c>
      <c r="E97" s="2" t="s">
        <v>2503</v>
      </c>
      <c r="F97" s="2" t="s">
        <v>3275</v>
      </c>
      <c r="G97" s="2" t="s">
        <v>3429</v>
      </c>
      <c r="H97" s="43">
        <v>1678</v>
      </c>
      <c r="I97" s="325" t="s">
        <v>44</v>
      </c>
      <c r="J97" s="255" t="str">
        <f>IF(ISBLANK(INDEX('Policy Characteristics'!D:D,MATCH($C97,'Policy Characteristics'!$C:$C,0))),"",INDEX('Policy Characteristics'!D:D,MATCH($C97,'Policy Characteristics'!$C:$C,0)))</f>
        <v>Vehicle Subsidy</v>
      </c>
      <c r="K97" s="254" t="str">
        <f>IF(ISBLANK(INDEX('Policy Characteristics'!E:E,MATCH($C97,'Policy Characteristics'!$C:$C,0))),"",INDEX('Policy Characteristics'!E:E,MATCH($C97,'Policy Characteristics'!$C:$C,0)))</f>
        <v>trans psgr subsidy</v>
      </c>
      <c r="L97" s="261">
        <f>IF(ISBLANK(INDEX('Policy Characteristics'!F:F,MATCH($C97,'Policy Characteristics'!$C:$C,0))),"",INDEX('Policy Characteristics'!F:F,MATCH($C97,'Policy Characteristics'!$C:$C,0)))</f>
        <v>-45000</v>
      </c>
      <c r="M97" s="261">
        <f>IF(ISBLANK(INDEX('Policy Characteristics'!G:G,MATCH($C97,'Policy Characteristics'!$C:$C,0))),"",INDEX('Policy Characteristics'!G:G,MATCH($C97,'Policy Characteristics'!$C:$C,0)))</f>
        <v>50000</v>
      </c>
      <c r="N97" s="261">
        <f>IF(ISBLANK(INDEX('Policy Characteristics'!H:H,MATCH($C97,'Policy Characteristics'!$C:$C,0))),"",INDEX('Policy Characteristics'!H:H,MATCH($C97,'Policy Characteristics'!$C:$C,0)))</f>
        <v>100</v>
      </c>
      <c r="O97" s="254" t="str">
        <f>IF(ISBLANK(INDEX('Policy Characteristics'!I:I,MATCH($C97,'Policy Characteristics'!$C:$C,0))),"",INDEX('Policy Characteristics'!I:I,MATCH($C97,'Policy Characteristics'!$C:$C,0)))</f>
        <v>$ / vehicle</v>
      </c>
      <c r="P97" s="254" t="str">
        <f>IF(ISBLANK(INDEX('Policy Characteristics'!J:J,MATCH($C97,'Policy Characteristics'!$C:$C,0))),"",INDEX('Policy Characteristics'!J:J,MATCH($C97,'Policy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7" s="254" t="str">
        <f>IF(ISBLANK(INDEX('Policy Characteristics'!K:K,MATCH($C97,'Policy Characteristics'!$C:$C,0))),"",INDEX('Policy Characteristics'!K:K,MATCH($C97,'Policy Characteristics'!$C:$C,0)))</f>
        <v>transportation-sector-main.html#ev-subsidy</v>
      </c>
      <c r="R97" s="254" t="str">
        <f>IF(ISBLANK(INDEX('Policy Characteristics'!L:L,MATCH($C97,'Policy Characteristics'!$C:$C,0))),"",INDEX('Policy Characteristics'!L:L,MATCH($C97,'Policy Characteristics'!$C:$C,0)))</f>
        <v>ev-subsidy.html</v>
      </c>
    </row>
    <row r="98" spans="1:18" x14ac:dyDescent="0.35">
      <c r="A98" s="254" t="str">
        <f>IF(ISBLANK(INDEX('Policy Characteristics'!A:A,MATCH($C98,'Policy Characteristics'!$C:$C,0))),"",INDEX('Policy Characteristics'!A:A,MATCH($C98,'Policy Characteristics'!$C:$C,0)))</f>
        <v>Transportation</v>
      </c>
      <c r="B98" s="262" t="str">
        <f>IF(ISBLANK(INDEX('Policy Characteristics'!B:B,MATCH($C98,'Policy Characteristics'!$C:$C,0))),"",INDEX('Policy Characteristics'!B:B,MATCH($C98,'Policy Characteristics'!$C:$C,0)))</f>
        <v>Passenger Vehicle Subsidy</v>
      </c>
      <c r="C98" s="254" t="str">
        <f t="shared" si="3"/>
        <v>Additional Passenger Vehicle Subsidy</v>
      </c>
      <c r="D98" s="45" t="s">
        <v>112</v>
      </c>
      <c r="E98" s="45" t="s">
        <v>2244</v>
      </c>
      <c r="F98" s="2" t="s">
        <v>142</v>
      </c>
      <c r="G98" s="45" t="s">
        <v>3424</v>
      </c>
      <c r="H98" s="43">
        <v>1679</v>
      </c>
      <c r="I98" s="324" t="s">
        <v>43</v>
      </c>
      <c r="J98" s="255" t="str">
        <f>IF(ISBLANK(INDEX('Policy Characteristics'!D:D,MATCH($C98,'Policy Characteristics'!$C:$C,0))),"",INDEX('Policy Characteristics'!D:D,MATCH($C98,'Policy Characteristics'!$C:$C,0)))</f>
        <v>Vehicle Subsidy</v>
      </c>
      <c r="K98" s="254" t="str">
        <f>IF(ISBLANK(INDEX('Policy Characteristics'!E:E,MATCH($C98,'Policy Characteristics'!$C:$C,0))),"",INDEX('Policy Characteristics'!E:E,MATCH($C98,'Policy Characteristics'!$C:$C,0)))</f>
        <v>trans psgr subsidy</v>
      </c>
      <c r="L98" s="261">
        <f>IF(ISBLANK(INDEX('Policy Characteristics'!F:F,MATCH($C98,'Policy Characteristics'!$C:$C,0))),"",INDEX('Policy Characteristics'!F:F,MATCH($C98,'Policy Characteristics'!$C:$C,0)))</f>
        <v>-45000</v>
      </c>
      <c r="M98" s="261">
        <f>IF(ISBLANK(INDEX('Policy Characteristics'!G:G,MATCH($C98,'Policy Characteristics'!$C:$C,0))),"",INDEX('Policy Characteristics'!G:G,MATCH($C98,'Policy Characteristics'!$C:$C,0)))</f>
        <v>50000</v>
      </c>
      <c r="N98" s="261">
        <f>IF(ISBLANK(INDEX('Policy Characteristics'!H:H,MATCH($C98,'Policy Characteristics'!$C:$C,0))),"",INDEX('Policy Characteristics'!H:H,MATCH($C98,'Policy Characteristics'!$C:$C,0)))</f>
        <v>100</v>
      </c>
      <c r="O98" s="254" t="str">
        <f>IF(ISBLANK(INDEX('Policy Characteristics'!I:I,MATCH($C98,'Policy Characteristics'!$C:$C,0))),"",INDEX('Policy Characteristics'!I:I,MATCH($C98,'Policy Characteristics'!$C:$C,0)))</f>
        <v>$ / vehicle</v>
      </c>
      <c r="P98" s="254" t="str">
        <f>IF(ISBLANK(INDEX('Policy Characteristics'!J:J,MATCH($C98,'Policy Characteristics'!$C:$C,0))),"",INDEX('Policy Characteristics'!J:J,MATCH($C98,'Policy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8" s="254" t="str">
        <f>IF(ISBLANK(INDEX('Policy Characteristics'!K:K,MATCH($C98,'Policy Characteristics'!$C:$C,0))),"",INDEX('Policy Characteristics'!K:K,MATCH($C98,'Policy Characteristics'!$C:$C,0)))</f>
        <v>transportation-sector-main.html#ev-subsidy</v>
      </c>
      <c r="R98" s="254" t="str">
        <f>IF(ISBLANK(INDEX('Policy Characteristics'!L:L,MATCH($C98,'Policy Characteristics'!$C:$C,0))),"",INDEX('Policy Characteristics'!L:L,MATCH($C98,'Policy Characteristics'!$C:$C,0)))</f>
        <v>ev-subsidy.html</v>
      </c>
    </row>
    <row r="99" spans="1:18" x14ac:dyDescent="0.35">
      <c r="A99" s="254" t="str">
        <f>IF(ISBLANK(INDEX('Policy Characteristics'!A:A,MATCH($C99,'Policy Characteristics'!$C:$C,0))),"",INDEX('Policy Characteristics'!A:A,MATCH($C99,'Policy Characteristics'!$C:$C,0)))</f>
        <v>Transportation</v>
      </c>
      <c r="B99" s="262" t="str">
        <f>IF(ISBLANK(INDEX('Policy Characteristics'!B:B,MATCH($C99,'Policy Characteristics'!$C:$C,0))),"",INDEX('Policy Characteristics'!B:B,MATCH($C99,'Policy Characteristics'!$C:$C,0)))</f>
        <v>Passenger Vehicle Subsidy</v>
      </c>
      <c r="C99" s="254" t="str">
        <f t="shared" si="3"/>
        <v>Additional Passenger Vehicle Subsidy</v>
      </c>
      <c r="D99" s="45" t="s">
        <v>112</v>
      </c>
      <c r="E99" s="2" t="s">
        <v>2245</v>
      </c>
      <c r="F99" s="2" t="s">
        <v>142</v>
      </c>
      <c r="G99" s="2" t="s">
        <v>3425</v>
      </c>
      <c r="H99" s="43">
        <v>1680</v>
      </c>
      <c r="I99" s="325" t="s">
        <v>44</v>
      </c>
      <c r="J99" s="255" t="str">
        <f>IF(ISBLANK(INDEX('Policy Characteristics'!D:D,MATCH($C99,'Policy Characteristics'!$C:$C,0))),"",INDEX('Policy Characteristics'!D:D,MATCH($C99,'Policy Characteristics'!$C:$C,0)))</f>
        <v>Vehicle Subsidy</v>
      </c>
      <c r="K99" s="254" t="str">
        <f>IF(ISBLANK(INDEX('Policy Characteristics'!E:E,MATCH($C99,'Policy Characteristics'!$C:$C,0))),"",INDEX('Policy Characteristics'!E:E,MATCH($C99,'Policy Characteristics'!$C:$C,0)))</f>
        <v>trans psgr subsidy</v>
      </c>
      <c r="L99" s="261">
        <f>IF(ISBLANK(INDEX('Policy Characteristics'!F:F,MATCH($C99,'Policy Characteristics'!$C:$C,0))),"",INDEX('Policy Characteristics'!F:F,MATCH($C99,'Policy Characteristics'!$C:$C,0)))</f>
        <v>-45000</v>
      </c>
      <c r="M99" s="261">
        <f>IF(ISBLANK(INDEX('Policy Characteristics'!G:G,MATCH($C99,'Policy Characteristics'!$C:$C,0))),"",INDEX('Policy Characteristics'!G:G,MATCH($C99,'Policy Characteristics'!$C:$C,0)))</f>
        <v>50000</v>
      </c>
      <c r="N99" s="261">
        <f>IF(ISBLANK(INDEX('Policy Characteristics'!H:H,MATCH($C99,'Policy Characteristics'!$C:$C,0))),"",INDEX('Policy Characteristics'!H:H,MATCH($C99,'Policy Characteristics'!$C:$C,0)))</f>
        <v>100</v>
      </c>
      <c r="O99" s="254" t="str">
        <f>IF(ISBLANK(INDEX('Policy Characteristics'!I:I,MATCH($C99,'Policy Characteristics'!$C:$C,0))),"",INDEX('Policy Characteristics'!I:I,MATCH($C99,'Policy Characteristics'!$C:$C,0)))</f>
        <v>$ / vehicle</v>
      </c>
      <c r="P99" s="254" t="str">
        <f>IF(ISBLANK(INDEX('Policy Characteristics'!J:J,MATCH($C99,'Policy Characteristics'!$C:$C,0))),"",INDEX('Policy Characteristics'!J:J,MATCH($C99,'Policy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9" s="254" t="str">
        <f>IF(ISBLANK(INDEX('Policy Characteristics'!K:K,MATCH($C99,'Policy Characteristics'!$C:$C,0))),"",INDEX('Policy Characteristics'!K:K,MATCH($C99,'Policy Characteristics'!$C:$C,0)))</f>
        <v>transportation-sector-main.html#ev-subsidy</v>
      </c>
      <c r="R99" s="254" t="str">
        <f>IF(ISBLANK(INDEX('Policy Characteristics'!L:L,MATCH($C99,'Policy Characteristics'!$C:$C,0))),"",INDEX('Policy Characteristics'!L:L,MATCH($C99,'Policy Characteristics'!$C:$C,0)))</f>
        <v>ev-subsidy.html</v>
      </c>
    </row>
    <row r="100" spans="1:18" x14ac:dyDescent="0.35">
      <c r="A100" s="254" t="str">
        <f>IF(ISBLANK(INDEX('Policy Characteristics'!A:A,MATCH($C100,'Policy Characteristics'!$C:$C,0))),"",INDEX('Policy Characteristics'!A:A,MATCH($C100,'Policy Characteristics'!$C:$C,0)))</f>
        <v>Transportation</v>
      </c>
      <c r="B100" s="262" t="str">
        <f>IF(ISBLANK(INDEX('Policy Characteristics'!B:B,MATCH($C100,'Policy Characteristics'!$C:$C,0))),"",INDEX('Policy Characteristics'!B:B,MATCH($C100,'Policy Characteristics'!$C:$C,0)))</f>
        <v>Passenger Vehicle Subsidy</v>
      </c>
      <c r="C100" s="254" t="str">
        <f t="shared" si="3"/>
        <v>Additional Passenger Vehicle Subsidy</v>
      </c>
      <c r="D100" s="45" t="s">
        <v>112</v>
      </c>
      <c r="E100" s="2" t="s">
        <v>2246</v>
      </c>
      <c r="F100" s="2" t="s">
        <v>142</v>
      </c>
      <c r="G100" s="2" t="s">
        <v>3426</v>
      </c>
      <c r="H100" s="43">
        <v>1681</v>
      </c>
      <c r="I100" s="325" t="s">
        <v>44</v>
      </c>
      <c r="J100" s="255" t="str">
        <f>IF(ISBLANK(INDEX('Policy Characteristics'!D:D,MATCH($C100,'Policy Characteristics'!$C:$C,0))),"",INDEX('Policy Characteristics'!D:D,MATCH($C100,'Policy Characteristics'!$C:$C,0)))</f>
        <v>Vehicle Subsidy</v>
      </c>
      <c r="K100" s="254" t="str">
        <f>IF(ISBLANK(INDEX('Policy Characteristics'!E:E,MATCH($C100,'Policy Characteristics'!$C:$C,0))),"",INDEX('Policy Characteristics'!E:E,MATCH($C100,'Policy Characteristics'!$C:$C,0)))</f>
        <v>trans psgr subsidy</v>
      </c>
      <c r="L100" s="261">
        <f>IF(ISBLANK(INDEX('Policy Characteristics'!F:F,MATCH($C100,'Policy Characteristics'!$C:$C,0))),"",INDEX('Policy Characteristics'!F:F,MATCH($C100,'Policy Characteristics'!$C:$C,0)))</f>
        <v>-45000</v>
      </c>
      <c r="M100" s="261">
        <f>IF(ISBLANK(INDEX('Policy Characteristics'!G:G,MATCH($C100,'Policy Characteristics'!$C:$C,0))),"",INDEX('Policy Characteristics'!G:G,MATCH($C100,'Policy Characteristics'!$C:$C,0)))</f>
        <v>50000</v>
      </c>
      <c r="N100" s="261">
        <f>IF(ISBLANK(INDEX('Policy Characteristics'!H:H,MATCH($C100,'Policy Characteristics'!$C:$C,0))),"",INDEX('Policy Characteristics'!H:H,MATCH($C100,'Policy Characteristics'!$C:$C,0)))</f>
        <v>100</v>
      </c>
      <c r="O100" s="254" t="str">
        <f>IF(ISBLANK(INDEX('Policy Characteristics'!I:I,MATCH($C100,'Policy Characteristics'!$C:$C,0))),"",INDEX('Policy Characteristics'!I:I,MATCH($C100,'Policy Characteristics'!$C:$C,0)))</f>
        <v>$ / vehicle</v>
      </c>
      <c r="P100" s="254" t="str">
        <f>IF(ISBLANK(INDEX('Policy Characteristics'!J:J,MATCH($C100,'Policy Characteristics'!$C:$C,0))),"",INDEX('Policy Characteristics'!J:J,MATCH($C100,'Policy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100" s="254" t="str">
        <f>IF(ISBLANK(INDEX('Policy Characteristics'!K:K,MATCH($C100,'Policy Characteristics'!$C:$C,0))),"",INDEX('Policy Characteristics'!K:K,MATCH($C100,'Policy Characteristics'!$C:$C,0)))</f>
        <v>transportation-sector-main.html#ev-subsidy</v>
      </c>
      <c r="R100" s="254" t="str">
        <f>IF(ISBLANK(INDEX('Policy Characteristics'!L:L,MATCH($C100,'Policy Characteristics'!$C:$C,0))),"",INDEX('Policy Characteristics'!L:L,MATCH($C100,'Policy Characteristics'!$C:$C,0)))</f>
        <v>ev-subsidy.html</v>
      </c>
    </row>
    <row r="101" spans="1:18" x14ac:dyDescent="0.35">
      <c r="A101" s="254" t="str">
        <f>IF(ISBLANK(INDEX('Policy Characteristics'!A:A,MATCH($C101,'Policy Characteristics'!$C:$C,0))),"",INDEX('Policy Characteristics'!A:A,MATCH($C101,'Policy Characteristics'!$C:$C,0)))</f>
        <v>Transportation</v>
      </c>
      <c r="B101" s="262" t="str">
        <f>IF(ISBLANK(INDEX('Policy Characteristics'!B:B,MATCH($C101,'Policy Characteristics'!$C:$C,0))),"",INDEX('Policy Characteristics'!B:B,MATCH($C101,'Policy Characteristics'!$C:$C,0)))</f>
        <v>Passenger Vehicle Subsidy</v>
      </c>
      <c r="C101" s="254" t="str">
        <f t="shared" si="3"/>
        <v>Additional Passenger Vehicle Subsidy</v>
      </c>
      <c r="D101" s="45" t="s">
        <v>112</v>
      </c>
      <c r="E101" s="2" t="s">
        <v>2247</v>
      </c>
      <c r="F101" s="2" t="s">
        <v>142</v>
      </c>
      <c r="G101" s="2" t="s">
        <v>3427</v>
      </c>
      <c r="H101" s="43">
        <v>1682</v>
      </c>
      <c r="I101" s="325" t="s">
        <v>44</v>
      </c>
      <c r="J101" s="255" t="str">
        <f>IF(ISBLANK(INDEX('Policy Characteristics'!D:D,MATCH($C101,'Policy Characteristics'!$C:$C,0))),"",INDEX('Policy Characteristics'!D:D,MATCH($C101,'Policy Characteristics'!$C:$C,0)))</f>
        <v>Vehicle Subsidy</v>
      </c>
      <c r="K101" s="254" t="str">
        <f>IF(ISBLANK(INDEX('Policy Characteristics'!E:E,MATCH($C101,'Policy Characteristics'!$C:$C,0))),"",INDEX('Policy Characteristics'!E:E,MATCH($C101,'Policy Characteristics'!$C:$C,0)))</f>
        <v>trans psgr subsidy</v>
      </c>
      <c r="L101" s="261">
        <f>IF(ISBLANK(INDEX('Policy Characteristics'!F:F,MATCH($C101,'Policy Characteristics'!$C:$C,0))),"",INDEX('Policy Characteristics'!F:F,MATCH($C101,'Policy Characteristics'!$C:$C,0)))</f>
        <v>-45000</v>
      </c>
      <c r="M101" s="261">
        <f>IF(ISBLANK(INDEX('Policy Characteristics'!G:G,MATCH($C101,'Policy Characteristics'!$C:$C,0))),"",INDEX('Policy Characteristics'!G:G,MATCH($C101,'Policy Characteristics'!$C:$C,0)))</f>
        <v>50000</v>
      </c>
      <c r="N101" s="261">
        <f>IF(ISBLANK(INDEX('Policy Characteristics'!H:H,MATCH($C101,'Policy Characteristics'!$C:$C,0))),"",INDEX('Policy Characteristics'!H:H,MATCH($C101,'Policy Characteristics'!$C:$C,0)))</f>
        <v>100</v>
      </c>
      <c r="O101" s="254" t="str">
        <f>IF(ISBLANK(INDEX('Policy Characteristics'!I:I,MATCH($C101,'Policy Characteristics'!$C:$C,0))),"",INDEX('Policy Characteristics'!I:I,MATCH($C101,'Policy Characteristics'!$C:$C,0)))</f>
        <v>$ / vehicle</v>
      </c>
      <c r="P101" s="254" t="str">
        <f>IF(ISBLANK(INDEX('Policy Characteristics'!J:J,MATCH($C101,'Policy Characteristics'!$C:$C,0))),"",INDEX('Policy Characteristics'!J:J,MATCH($C101,'Policy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101" s="254" t="str">
        <f>IF(ISBLANK(INDEX('Policy Characteristics'!K:K,MATCH($C101,'Policy Characteristics'!$C:$C,0))),"",INDEX('Policy Characteristics'!K:K,MATCH($C101,'Policy Characteristics'!$C:$C,0)))</f>
        <v>transportation-sector-main.html#ev-subsidy</v>
      </c>
      <c r="R101" s="254" t="str">
        <f>IF(ISBLANK(INDEX('Policy Characteristics'!L:L,MATCH($C101,'Policy Characteristics'!$C:$C,0))),"",INDEX('Policy Characteristics'!L:L,MATCH($C101,'Policy Characteristics'!$C:$C,0)))</f>
        <v>ev-subsidy.html</v>
      </c>
    </row>
    <row r="102" spans="1:18" x14ac:dyDescent="0.35">
      <c r="A102" s="254" t="str">
        <f>IF(ISBLANK(INDEX('Policy Characteristics'!A:A,MATCH($C102,'Policy Characteristics'!$C:$C,0))),"",INDEX('Policy Characteristics'!A:A,MATCH($C102,'Policy Characteristics'!$C:$C,0)))</f>
        <v>Transportation</v>
      </c>
      <c r="B102" s="262" t="str">
        <f>IF(ISBLANK(INDEX('Policy Characteristics'!B:B,MATCH($C102,'Policy Characteristics'!$C:$C,0))),"",INDEX('Policy Characteristics'!B:B,MATCH($C102,'Policy Characteristics'!$C:$C,0)))</f>
        <v>Passenger Vehicle Subsidy</v>
      </c>
      <c r="C102" s="254" t="str">
        <f t="shared" si="3"/>
        <v>Additional Passenger Vehicle Subsidy</v>
      </c>
      <c r="D102" s="45" t="s">
        <v>112</v>
      </c>
      <c r="E102" s="2" t="s">
        <v>2248</v>
      </c>
      <c r="F102" s="2" t="s">
        <v>142</v>
      </c>
      <c r="G102" s="2" t="s">
        <v>3428</v>
      </c>
      <c r="H102" s="43">
        <v>1683</v>
      </c>
      <c r="I102" s="324" t="s">
        <v>43</v>
      </c>
      <c r="J102" s="255" t="str">
        <f>IF(ISBLANK(INDEX('Policy Characteristics'!D:D,MATCH($C102,'Policy Characteristics'!$C:$C,0))),"",INDEX('Policy Characteristics'!D:D,MATCH($C102,'Policy Characteristics'!$C:$C,0)))</f>
        <v>Vehicle Subsidy</v>
      </c>
      <c r="K102" s="254" t="str">
        <f>IF(ISBLANK(INDEX('Policy Characteristics'!E:E,MATCH($C102,'Policy Characteristics'!$C:$C,0))),"",INDEX('Policy Characteristics'!E:E,MATCH($C102,'Policy Characteristics'!$C:$C,0)))</f>
        <v>trans psgr subsidy</v>
      </c>
      <c r="L102" s="261">
        <f>IF(ISBLANK(INDEX('Policy Characteristics'!F:F,MATCH($C102,'Policy Characteristics'!$C:$C,0))),"",INDEX('Policy Characteristics'!F:F,MATCH($C102,'Policy Characteristics'!$C:$C,0)))</f>
        <v>-45000</v>
      </c>
      <c r="M102" s="261">
        <f>IF(ISBLANK(INDEX('Policy Characteristics'!G:G,MATCH($C102,'Policy Characteristics'!$C:$C,0))),"",INDEX('Policy Characteristics'!G:G,MATCH($C102,'Policy Characteristics'!$C:$C,0)))</f>
        <v>50000</v>
      </c>
      <c r="N102" s="261">
        <f>IF(ISBLANK(INDEX('Policy Characteristics'!H:H,MATCH($C102,'Policy Characteristics'!$C:$C,0))),"",INDEX('Policy Characteristics'!H:H,MATCH($C102,'Policy Characteristics'!$C:$C,0)))</f>
        <v>100</v>
      </c>
      <c r="O102" s="254" t="str">
        <f>IF(ISBLANK(INDEX('Policy Characteristics'!I:I,MATCH($C102,'Policy Characteristics'!$C:$C,0))),"",INDEX('Policy Characteristics'!I:I,MATCH($C102,'Policy Characteristics'!$C:$C,0)))</f>
        <v>$ / vehicle</v>
      </c>
      <c r="P102" s="254" t="str">
        <f>IF(ISBLANK(INDEX('Policy Characteristics'!J:J,MATCH($C102,'Policy Characteristics'!$C:$C,0))),"",INDEX('Policy Characteristics'!J:J,MATCH($C102,'Policy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102" s="254" t="str">
        <f>IF(ISBLANK(INDEX('Policy Characteristics'!K:K,MATCH($C102,'Policy Characteristics'!$C:$C,0))),"",INDEX('Policy Characteristics'!K:K,MATCH($C102,'Policy Characteristics'!$C:$C,0)))</f>
        <v>transportation-sector-main.html#ev-subsidy</v>
      </c>
      <c r="R102" s="254" t="str">
        <f>IF(ISBLANK(INDEX('Policy Characteristics'!L:L,MATCH($C102,'Policy Characteristics'!$C:$C,0))),"",INDEX('Policy Characteristics'!L:L,MATCH($C102,'Policy Characteristics'!$C:$C,0)))</f>
        <v>ev-subsidy.html</v>
      </c>
    </row>
    <row r="103" spans="1:18" x14ac:dyDescent="0.35">
      <c r="A103" s="254" t="str">
        <f>IF(ISBLANK(INDEX('Policy Characteristics'!A:A,MATCH($C103,'Policy Characteristics'!$C:$C,0))),"",INDEX('Policy Characteristics'!A:A,MATCH($C103,'Policy Characteristics'!$C:$C,0)))</f>
        <v>Transportation</v>
      </c>
      <c r="B103" s="262" t="str">
        <f>IF(ISBLANK(INDEX('Policy Characteristics'!B:B,MATCH($C103,'Policy Characteristics'!$C:$C,0))),"",INDEX('Policy Characteristics'!B:B,MATCH($C103,'Policy Characteristics'!$C:$C,0)))</f>
        <v>Passenger Vehicle Subsidy</v>
      </c>
      <c r="C103" s="254" t="str">
        <f t="shared" si="3"/>
        <v>Additional Passenger Vehicle Subsidy</v>
      </c>
      <c r="D103" s="45" t="s">
        <v>112</v>
      </c>
      <c r="E103" s="2" t="s">
        <v>2504</v>
      </c>
      <c r="F103" s="2" t="s">
        <v>142</v>
      </c>
      <c r="G103" s="2" t="s">
        <v>2504</v>
      </c>
      <c r="H103" s="43">
        <v>1684</v>
      </c>
      <c r="I103" s="325" t="s">
        <v>44</v>
      </c>
      <c r="J103" s="255" t="str">
        <f>IF(ISBLANK(INDEX('Policy Characteristics'!D:D,MATCH($C103,'Policy Characteristics'!$C:$C,0))),"",INDEX('Policy Characteristics'!D:D,MATCH($C103,'Policy Characteristics'!$C:$C,0)))</f>
        <v>Vehicle Subsidy</v>
      </c>
      <c r="K103" s="254" t="str">
        <f>IF(ISBLANK(INDEX('Policy Characteristics'!E:E,MATCH($C103,'Policy Characteristics'!$C:$C,0))),"",INDEX('Policy Characteristics'!E:E,MATCH($C103,'Policy Characteristics'!$C:$C,0)))</f>
        <v>trans psgr subsidy</v>
      </c>
      <c r="L103" s="261">
        <f>IF(ISBLANK(INDEX('Policy Characteristics'!F:F,MATCH($C103,'Policy Characteristics'!$C:$C,0))),"",INDEX('Policy Characteristics'!F:F,MATCH($C103,'Policy Characteristics'!$C:$C,0)))</f>
        <v>-45000</v>
      </c>
      <c r="M103" s="261">
        <f>IF(ISBLANK(INDEX('Policy Characteristics'!G:G,MATCH($C103,'Policy Characteristics'!$C:$C,0))),"",INDEX('Policy Characteristics'!G:G,MATCH($C103,'Policy Characteristics'!$C:$C,0)))</f>
        <v>50000</v>
      </c>
      <c r="N103" s="261">
        <f>IF(ISBLANK(INDEX('Policy Characteristics'!H:H,MATCH($C103,'Policy Characteristics'!$C:$C,0))),"",INDEX('Policy Characteristics'!H:H,MATCH($C103,'Policy Characteristics'!$C:$C,0)))</f>
        <v>100</v>
      </c>
      <c r="O103" s="254" t="str">
        <f>IF(ISBLANK(INDEX('Policy Characteristics'!I:I,MATCH($C103,'Policy Characteristics'!$C:$C,0))),"",INDEX('Policy Characteristics'!I:I,MATCH($C103,'Policy Characteristics'!$C:$C,0)))</f>
        <v>$ / vehicle</v>
      </c>
      <c r="P103" s="254" t="str">
        <f>IF(ISBLANK(INDEX('Policy Characteristics'!J:J,MATCH($C103,'Policy Characteristics'!$C:$C,0))),"",INDEX('Policy Characteristics'!J:J,MATCH($C103,'Policy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103" s="254" t="str">
        <f>IF(ISBLANK(INDEX('Policy Characteristics'!K:K,MATCH($C103,'Policy Characteristics'!$C:$C,0))),"",INDEX('Policy Characteristics'!K:K,MATCH($C103,'Policy Characteristics'!$C:$C,0)))</f>
        <v>transportation-sector-main.html#ev-subsidy</v>
      </c>
      <c r="R103" s="254" t="str">
        <f>IF(ISBLANK(INDEX('Policy Characteristics'!L:L,MATCH($C103,'Policy Characteristics'!$C:$C,0))),"",INDEX('Policy Characteristics'!L:L,MATCH($C103,'Policy Characteristics'!$C:$C,0)))</f>
        <v>ev-subsidy.html</v>
      </c>
    </row>
    <row r="104" spans="1:18" x14ac:dyDescent="0.35">
      <c r="A104" s="254" t="str">
        <f>IF(ISBLANK(INDEX('Policy Characteristics'!A:A,MATCH($C104,'Policy Characteristics'!$C:$C,0))),"",INDEX('Policy Characteristics'!A:A,MATCH($C104,'Policy Characteristics'!$C:$C,0)))</f>
        <v>Transportation</v>
      </c>
      <c r="B104" s="262" t="str">
        <f>IF(ISBLANK(INDEX('Policy Characteristics'!B:B,MATCH($C104,'Policy Characteristics'!$C:$C,0))),"",INDEX('Policy Characteristics'!B:B,MATCH($C104,'Policy Characteristics'!$C:$C,0)))</f>
        <v>Passenger Vehicle Subsidy</v>
      </c>
      <c r="C104" s="254" t="str">
        <f t="shared" si="3"/>
        <v>Additional Passenger Vehicle Subsidy</v>
      </c>
      <c r="D104" s="45" t="s">
        <v>112</v>
      </c>
      <c r="E104" s="2" t="s">
        <v>2503</v>
      </c>
      <c r="F104" s="2" t="s">
        <v>142</v>
      </c>
      <c r="G104" s="2" t="s">
        <v>3429</v>
      </c>
      <c r="H104" s="43">
        <v>1685</v>
      </c>
      <c r="I104" s="324" t="s">
        <v>43</v>
      </c>
      <c r="J104" s="255" t="str">
        <f>IF(ISBLANK(INDEX('Policy Characteristics'!D:D,MATCH($C104,'Policy Characteristics'!$C:$C,0))),"",INDEX('Policy Characteristics'!D:D,MATCH($C104,'Policy Characteristics'!$C:$C,0)))</f>
        <v>Vehicle Subsidy</v>
      </c>
      <c r="K104" s="254" t="str">
        <f>IF(ISBLANK(INDEX('Policy Characteristics'!E:E,MATCH($C104,'Policy Characteristics'!$C:$C,0))),"",INDEX('Policy Characteristics'!E:E,MATCH($C104,'Policy Characteristics'!$C:$C,0)))</f>
        <v>trans psgr subsidy</v>
      </c>
      <c r="L104" s="261">
        <f>IF(ISBLANK(INDEX('Policy Characteristics'!F:F,MATCH($C104,'Policy Characteristics'!$C:$C,0))),"",INDEX('Policy Characteristics'!F:F,MATCH($C104,'Policy Characteristics'!$C:$C,0)))</f>
        <v>-45000</v>
      </c>
      <c r="M104" s="261">
        <f>IF(ISBLANK(INDEX('Policy Characteristics'!G:G,MATCH($C104,'Policy Characteristics'!$C:$C,0))),"",INDEX('Policy Characteristics'!G:G,MATCH($C104,'Policy Characteristics'!$C:$C,0)))</f>
        <v>50000</v>
      </c>
      <c r="N104" s="261">
        <f>IF(ISBLANK(INDEX('Policy Characteristics'!H:H,MATCH($C104,'Policy Characteristics'!$C:$C,0))),"",INDEX('Policy Characteristics'!H:H,MATCH($C104,'Policy Characteristics'!$C:$C,0)))</f>
        <v>100</v>
      </c>
      <c r="O104" s="254" t="str">
        <f>IF(ISBLANK(INDEX('Policy Characteristics'!I:I,MATCH($C104,'Policy Characteristics'!$C:$C,0))),"",INDEX('Policy Characteristics'!I:I,MATCH($C104,'Policy Characteristics'!$C:$C,0)))</f>
        <v>$ / vehicle</v>
      </c>
      <c r="P104" s="254" t="str">
        <f>IF(ISBLANK(INDEX('Policy Characteristics'!J:J,MATCH($C104,'Policy Characteristics'!$C:$C,0))),"",INDEX('Policy Characteristics'!J:J,MATCH($C104,'Policy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104" s="254" t="str">
        <f>IF(ISBLANK(INDEX('Policy Characteristics'!K:K,MATCH($C104,'Policy Characteristics'!$C:$C,0))),"",INDEX('Policy Characteristics'!K:K,MATCH($C104,'Policy Characteristics'!$C:$C,0)))</f>
        <v>transportation-sector-main.html#ev-subsidy</v>
      </c>
      <c r="R104" s="254" t="str">
        <f>IF(ISBLANK(INDEX('Policy Characteristics'!L:L,MATCH($C104,'Policy Characteristics'!$C:$C,0))),"",INDEX('Policy Characteristics'!L:L,MATCH($C104,'Policy Characteristics'!$C:$C,0)))</f>
        <v>ev-subsidy.html</v>
      </c>
    </row>
    <row r="105" spans="1:18" s="2" customFormat="1" x14ac:dyDescent="0.35">
      <c r="A105" s="254" t="str">
        <f>IF(ISBLANK(INDEX('Policy Characteristics'!A:A,MATCH($C105,'Policy Characteristics'!$C:$C,0))),"",INDEX('Policy Characteristics'!A:A,MATCH($C105,'Policy Characteristics'!$C:$C,0)))</f>
        <v>Transportation</v>
      </c>
      <c r="B105" s="262" t="str">
        <f>IF(ISBLANK(INDEX('Policy Characteristics'!B:B,MATCH($C105,'Policy Characteristics'!$C:$C,0))),"",INDEX('Policy Characteristics'!B:B,MATCH($C105,'Policy Characteristics'!$C:$C,0)))</f>
        <v>Freight Vehicle Subsidy</v>
      </c>
      <c r="C105" s="1" t="s">
        <v>3419</v>
      </c>
      <c r="D105" s="45" t="s">
        <v>37</v>
      </c>
      <c r="E105" s="45" t="s">
        <v>2244</v>
      </c>
      <c r="F105" s="2" t="s">
        <v>3435</v>
      </c>
      <c r="G105" s="45" t="s">
        <v>3424</v>
      </c>
      <c r="H105" s="43">
        <v>1686</v>
      </c>
      <c r="I105" s="324" t="s">
        <v>43</v>
      </c>
      <c r="J105" s="255" t="str">
        <f>IF(ISBLANK(INDEX('Policy Characteristics'!D:D,MATCH($C105,'Policy Characteristics'!$C:$C,0))),"",INDEX('Policy Characteristics'!D:D,MATCH($C105,'Policy Characteristics'!$C:$C,0)))</f>
        <v>Vehicle Subsidy</v>
      </c>
      <c r="K105" s="254" t="str">
        <f>IF(ISBLANK(INDEX('Policy Characteristics'!E:E,MATCH($C105,'Policy Characteristics'!$C:$C,0))),"",INDEX('Policy Characteristics'!E:E,MATCH($C105,'Policy Characteristics'!$C:$C,0)))</f>
        <v>trans frgt subsidy</v>
      </c>
      <c r="L105" s="261">
        <f>IF(ISBLANK(INDEX('Policy Characteristics'!F:F,MATCH($C105,'Policy Characteristics'!$C:$C,0))),"",INDEX('Policy Characteristics'!F:F,MATCH($C105,'Policy Characteristics'!$C:$C,0)))</f>
        <v>-45000</v>
      </c>
      <c r="M105" s="261">
        <f>IF(ISBLANK(INDEX('Policy Characteristics'!G:G,MATCH($C105,'Policy Characteristics'!$C:$C,0))),"",INDEX('Policy Characteristics'!G:G,MATCH($C105,'Policy Characteristics'!$C:$C,0)))</f>
        <v>50000</v>
      </c>
      <c r="N105" s="261">
        <f>IF(ISBLANK(INDEX('Policy Characteristics'!H:H,MATCH($C105,'Policy Characteristics'!$C:$C,0))),"",INDEX('Policy Characteristics'!H:H,MATCH($C105,'Policy Characteristics'!$C:$C,0)))</f>
        <v>100</v>
      </c>
      <c r="O105" s="254" t="str">
        <f>IF(ISBLANK(INDEX('Policy Characteristics'!I:I,MATCH($C105,'Policy Characteristics'!$C:$C,0))),"",INDEX('Policy Characteristics'!I:I,MATCH($C105,'Policy Characteristics'!$C:$C,0)))</f>
        <v>$ / vehicle</v>
      </c>
      <c r="P105" s="254" t="str">
        <f>IF(ISBLANK(INDEX('Policy Characteristics'!J:J,MATCH($C105,'Policy Characteristics'!$C:$C,0))),"",INDEX('Policy Characteristics'!J:J,MATCH($C105,'Policy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05" s="254" t="str">
        <f>IF(ISBLANK(INDEX('Policy Characteristics'!K:K,MATCH($C105,'Policy Characteristics'!$C:$C,0))),"",INDEX('Policy Characteristics'!K:K,MATCH($C105,'Policy Characteristics'!$C:$C,0)))</f>
        <v>transportation-sector-main.html#ev-subsidy</v>
      </c>
      <c r="R105" s="254" t="str">
        <f>IF(ISBLANK(INDEX('Policy Characteristics'!L:L,MATCH($C105,'Policy Characteristics'!$C:$C,0))),"",INDEX('Policy Characteristics'!L:L,MATCH($C105,'Policy Characteristics'!$C:$C,0)))</f>
        <v>ev-subsidy.html</v>
      </c>
    </row>
    <row r="106" spans="1:18" ht="14.5" customHeight="1" x14ac:dyDescent="0.35">
      <c r="A106" s="254" t="str">
        <f>IF(ISBLANK(INDEX('Policy Characteristics'!A:A,MATCH($C106,'Policy Characteristics'!$C:$C,0))),"",INDEX('Policy Characteristics'!A:A,MATCH($C106,'Policy Characteristics'!$C:$C,0)))</f>
        <v>Transportation</v>
      </c>
      <c r="B106" s="262" t="str">
        <f>IF(ISBLANK(INDEX('Policy Characteristics'!B:B,MATCH($C106,'Policy Characteristics'!$C:$C,0))),"",INDEX('Policy Characteristics'!B:B,MATCH($C106,'Policy Characteristics'!$C:$C,0)))</f>
        <v>Freight Vehicle Subsidy</v>
      </c>
      <c r="C106" s="254" t="str">
        <f>C$105</f>
        <v>Additional Freight Vehicle Subsidy</v>
      </c>
      <c r="D106" s="45" t="s">
        <v>37</v>
      </c>
      <c r="E106" s="2" t="s">
        <v>2245</v>
      </c>
      <c r="F106" s="2" t="s">
        <v>3435</v>
      </c>
      <c r="G106" s="2" t="s">
        <v>3425</v>
      </c>
      <c r="H106" s="43">
        <v>1687</v>
      </c>
      <c r="I106" s="324" t="s">
        <v>43</v>
      </c>
      <c r="J106" s="255" t="str">
        <f>IF(ISBLANK(INDEX('Policy Characteristics'!D:D,MATCH($C106,'Policy Characteristics'!$C:$C,0))),"",INDEX('Policy Characteristics'!D:D,MATCH($C106,'Policy Characteristics'!$C:$C,0)))</f>
        <v>Vehicle Subsidy</v>
      </c>
      <c r="K106" s="254" t="str">
        <f>IF(ISBLANK(INDEX('Policy Characteristics'!E:E,MATCH($C106,'Policy Characteristics'!$C:$C,0))),"",INDEX('Policy Characteristics'!E:E,MATCH($C106,'Policy Characteristics'!$C:$C,0)))</f>
        <v>trans frgt subsidy</v>
      </c>
      <c r="L106" s="261">
        <f>IF(ISBLANK(INDEX('Policy Characteristics'!F:F,MATCH($C106,'Policy Characteristics'!$C:$C,0))),"",INDEX('Policy Characteristics'!F:F,MATCH($C106,'Policy Characteristics'!$C:$C,0)))</f>
        <v>-45000</v>
      </c>
      <c r="M106" s="261">
        <f>IF(ISBLANK(INDEX('Policy Characteristics'!G:G,MATCH($C106,'Policy Characteristics'!$C:$C,0))),"",INDEX('Policy Characteristics'!G:G,MATCH($C106,'Policy Characteristics'!$C:$C,0)))</f>
        <v>50000</v>
      </c>
      <c r="N106" s="261">
        <f>IF(ISBLANK(INDEX('Policy Characteristics'!H:H,MATCH($C106,'Policy Characteristics'!$C:$C,0))),"",INDEX('Policy Characteristics'!H:H,MATCH($C106,'Policy Characteristics'!$C:$C,0)))</f>
        <v>100</v>
      </c>
      <c r="O106" s="254" t="str">
        <f>IF(ISBLANK(INDEX('Policy Characteristics'!I:I,MATCH($C106,'Policy Characteristics'!$C:$C,0))),"",INDEX('Policy Characteristics'!I:I,MATCH($C106,'Policy Characteristics'!$C:$C,0)))</f>
        <v>$ / vehicle</v>
      </c>
      <c r="P106" s="254" t="str">
        <f>IF(ISBLANK(INDEX('Policy Characteristics'!J:J,MATCH($C106,'Policy Characteristics'!$C:$C,0))),"",INDEX('Policy Characteristics'!J:J,MATCH($C106,'Policy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06" s="254" t="str">
        <f>IF(ISBLANK(INDEX('Policy Characteristics'!K:K,MATCH($C106,'Policy Characteristics'!$C:$C,0))),"",INDEX('Policy Characteristics'!K:K,MATCH($C106,'Policy Characteristics'!$C:$C,0)))</f>
        <v>transportation-sector-main.html#ev-subsidy</v>
      </c>
      <c r="R106" s="254" t="str">
        <f>IF(ISBLANK(INDEX('Policy Characteristics'!L:L,MATCH($C106,'Policy Characteristics'!$C:$C,0))),"",INDEX('Policy Characteristics'!L:L,MATCH($C106,'Policy Characteristics'!$C:$C,0)))</f>
        <v>ev-subsidy.html</v>
      </c>
    </row>
    <row r="107" spans="1:18" x14ac:dyDescent="0.35">
      <c r="A107" s="254" t="str">
        <f>IF(ISBLANK(INDEX('Policy Characteristics'!A:A,MATCH($C107,'Policy Characteristics'!$C:$C,0))),"",INDEX('Policy Characteristics'!A:A,MATCH($C107,'Policy Characteristics'!$C:$C,0)))</f>
        <v>Transportation</v>
      </c>
      <c r="B107" s="262" t="str">
        <f>IF(ISBLANK(INDEX('Policy Characteristics'!B:B,MATCH($C107,'Policy Characteristics'!$C:$C,0))),"",INDEX('Policy Characteristics'!B:B,MATCH($C107,'Policy Characteristics'!$C:$C,0)))</f>
        <v>Freight Vehicle Subsidy</v>
      </c>
      <c r="C107" s="254" t="str">
        <f t="shared" ref="C107:C146" si="4">C$105</f>
        <v>Additional Freight Vehicle Subsidy</v>
      </c>
      <c r="D107" s="45" t="s">
        <v>37</v>
      </c>
      <c r="E107" s="2" t="s">
        <v>2246</v>
      </c>
      <c r="F107" s="2" t="s">
        <v>3435</v>
      </c>
      <c r="G107" s="2" t="s">
        <v>3426</v>
      </c>
      <c r="H107" s="43">
        <v>1688</v>
      </c>
      <c r="I107" s="325" t="s">
        <v>44</v>
      </c>
      <c r="J107" s="255" t="str">
        <f>IF(ISBLANK(INDEX('Policy Characteristics'!D:D,MATCH($C107,'Policy Characteristics'!$C:$C,0))),"",INDEX('Policy Characteristics'!D:D,MATCH($C107,'Policy Characteristics'!$C:$C,0)))</f>
        <v>Vehicle Subsidy</v>
      </c>
      <c r="K107" s="254" t="str">
        <f>IF(ISBLANK(INDEX('Policy Characteristics'!E:E,MATCH($C107,'Policy Characteristics'!$C:$C,0))),"",INDEX('Policy Characteristics'!E:E,MATCH($C107,'Policy Characteristics'!$C:$C,0)))</f>
        <v>trans frgt subsidy</v>
      </c>
      <c r="L107" s="261">
        <f>IF(ISBLANK(INDEX('Policy Characteristics'!F:F,MATCH($C107,'Policy Characteristics'!$C:$C,0))),"",INDEX('Policy Characteristics'!F:F,MATCH($C107,'Policy Characteristics'!$C:$C,0)))</f>
        <v>-45000</v>
      </c>
      <c r="M107" s="261">
        <f>IF(ISBLANK(INDEX('Policy Characteristics'!G:G,MATCH($C107,'Policy Characteristics'!$C:$C,0))),"",INDEX('Policy Characteristics'!G:G,MATCH($C107,'Policy Characteristics'!$C:$C,0)))</f>
        <v>50000</v>
      </c>
      <c r="N107" s="261">
        <f>IF(ISBLANK(INDEX('Policy Characteristics'!H:H,MATCH($C107,'Policy Characteristics'!$C:$C,0))),"",INDEX('Policy Characteristics'!H:H,MATCH($C107,'Policy Characteristics'!$C:$C,0)))</f>
        <v>100</v>
      </c>
      <c r="O107" s="254" t="str">
        <f>IF(ISBLANK(INDEX('Policy Characteristics'!I:I,MATCH($C107,'Policy Characteristics'!$C:$C,0))),"",INDEX('Policy Characteristics'!I:I,MATCH($C107,'Policy Characteristics'!$C:$C,0)))</f>
        <v>$ / vehicle</v>
      </c>
      <c r="P107" s="254" t="str">
        <f>IF(ISBLANK(INDEX('Policy Characteristics'!J:J,MATCH($C107,'Policy Characteristics'!$C:$C,0))),"",INDEX('Policy Characteristics'!J:J,MATCH($C107,'Policy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07" s="254" t="str">
        <f>IF(ISBLANK(INDEX('Policy Characteristics'!K:K,MATCH($C107,'Policy Characteristics'!$C:$C,0))),"",INDEX('Policy Characteristics'!K:K,MATCH($C107,'Policy Characteristics'!$C:$C,0)))</f>
        <v>transportation-sector-main.html#ev-subsidy</v>
      </c>
      <c r="R107" s="254" t="str">
        <f>IF(ISBLANK(INDEX('Policy Characteristics'!L:L,MATCH($C107,'Policy Characteristics'!$C:$C,0))),"",INDEX('Policy Characteristics'!L:L,MATCH($C107,'Policy Characteristics'!$C:$C,0)))</f>
        <v>ev-subsidy.html</v>
      </c>
    </row>
    <row r="108" spans="1:18" x14ac:dyDescent="0.35">
      <c r="A108" s="254" t="str">
        <f>IF(ISBLANK(INDEX('Policy Characteristics'!A:A,MATCH($C108,'Policy Characteristics'!$C:$C,0))),"",INDEX('Policy Characteristics'!A:A,MATCH($C108,'Policy Characteristics'!$C:$C,0)))</f>
        <v>Transportation</v>
      </c>
      <c r="B108" s="262" t="str">
        <f>IF(ISBLANK(INDEX('Policy Characteristics'!B:B,MATCH($C108,'Policy Characteristics'!$C:$C,0))),"",INDEX('Policy Characteristics'!B:B,MATCH($C108,'Policy Characteristics'!$C:$C,0)))</f>
        <v>Freight Vehicle Subsidy</v>
      </c>
      <c r="C108" s="254" t="str">
        <f t="shared" si="4"/>
        <v>Additional Freight Vehicle Subsidy</v>
      </c>
      <c r="D108" s="45" t="s">
        <v>37</v>
      </c>
      <c r="E108" s="2" t="s">
        <v>2247</v>
      </c>
      <c r="F108" s="2" t="s">
        <v>3435</v>
      </c>
      <c r="G108" s="2" t="s">
        <v>3427</v>
      </c>
      <c r="H108" s="43">
        <v>1689</v>
      </c>
      <c r="I108" s="325" t="s">
        <v>44</v>
      </c>
      <c r="J108" s="255" t="str">
        <f>IF(ISBLANK(INDEX('Policy Characteristics'!D:D,MATCH($C108,'Policy Characteristics'!$C:$C,0))),"",INDEX('Policy Characteristics'!D:D,MATCH($C108,'Policy Characteristics'!$C:$C,0)))</f>
        <v>Vehicle Subsidy</v>
      </c>
      <c r="K108" s="254" t="str">
        <f>IF(ISBLANK(INDEX('Policy Characteristics'!E:E,MATCH($C108,'Policy Characteristics'!$C:$C,0))),"",INDEX('Policy Characteristics'!E:E,MATCH($C108,'Policy Characteristics'!$C:$C,0)))</f>
        <v>trans frgt subsidy</v>
      </c>
      <c r="L108" s="261">
        <f>IF(ISBLANK(INDEX('Policy Characteristics'!F:F,MATCH($C108,'Policy Characteristics'!$C:$C,0))),"",INDEX('Policy Characteristics'!F:F,MATCH($C108,'Policy Characteristics'!$C:$C,0)))</f>
        <v>-45000</v>
      </c>
      <c r="M108" s="261">
        <f>IF(ISBLANK(INDEX('Policy Characteristics'!G:G,MATCH($C108,'Policy Characteristics'!$C:$C,0))),"",INDEX('Policy Characteristics'!G:G,MATCH($C108,'Policy Characteristics'!$C:$C,0)))</f>
        <v>50000</v>
      </c>
      <c r="N108" s="261">
        <f>IF(ISBLANK(INDEX('Policy Characteristics'!H:H,MATCH($C108,'Policy Characteristics'!$C:$C,0))),"",INDEX('Policy Characteristics'!H:H,MATCH($C108,'Policy Characteristics'!$C:$C,0)))</f>
        <v>100</v>
      </c>
      <c r="O108" s="254" t="str">
        <f>IF(ISBLANK(INDEX('Policy Characteristics'!I:I,MATCH($C108,'Policy Characteristics'!$C:$C,0))),"",INDEX('Policy Characteristics'!I:I,MATCH($C108,'Policy Characteristics'!$C:$C,0)))</f>
        <v>$ / vehicle</v>
      </c>
      <c r="P108" s="254" t="str">
        <f>IF(ISBLANK(INDEX('Policy Characteristics'!J:J,MATCH($C108,'Policy Characteristics'!$C:$C,0))),"",INDEX('Policy Characteristics'!J:J,MATCH($C108,'Policy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08" s="254" t="str">
        <f>IF(ISBLANK(INDEX('Policy Characteristics'!K:K,MATCH($C108,'Policy Characteristics'!$C:$C,0))),"",INDEX('Policy Characteristics'!K:K,MATCH($C108,'Policy Characteristics'!$C:$C,0)))</f>
        <v>transportation-sector-main.html#ev-subsidy</v>
      </c>
      <c r="R108" s="254" t="str">
        <f>IF(ISBLANK(INDEX('Policy Characteristics'!L:L,MATCH($C108,'Policy Characteristics'!$C:$C,0))),"",INDEX('Policy Characteristics'!L:L,MATCH($C108,'Policy Characteristics'!$C:$C,0)))</f>
        <v>ev-subsidy.html</v>
      </c>
    </row>
    <row r="109" spans="1:18" x14ac:dyDescent="0.35">
      <c r="A109" s="254" t="str">
        <f>IF(ISBLANK(INDEX('Policy Characteristics'!A:A,MATCH($C109,'Policy Characteristics'!$C:$C,0))),"",INDEX('Policy Characteristics'!A:A,MATCH($C109,'Policy Characteristics'!$C:$C,0)))</f>
        <v>Transportation</v>
      </c>
      <c r="B109" s="262" t="str">
        <f>IF(ISBLANK(INDEX('Policy Characteristics'!B:B,MATCH($C109,'Policy Characteristics'!$C:$C,0))),"",INDEX('Policy Characteristics'!B:B,MATCH($C109,'Policy Characteristics'!$C:$C,0)))</f>
        <v>Freight Vehicle Subsidy</v>
      </c>
      <c r="C109" s="254" t="str">
        <f t="shared" si="4"/>
        <v>Additional Freight Vehicle Subsidy</v>
      </c>
      <c r="D109" s="45" t="s">
        <v>37</v>
      </c>
      <c r="E109" s="2" t="s">
        <v>2248</v>
      </c>
      <c r="F109" s="2" t="s">
        <v>3435</v>
      </c>
      <c r="G109" s="2" t="s">
        <v>3428</v>
      </c>
      <c r="H109" s="43">
        <v>1690</v>
      </c>
      <c r="I109" s="325" t="s">
        <v>43</v>
      </c>
      <c r="J109" s="255" t="str">
        <f>IF(ISBLANK(INDEX('Policy Characteristics'!D:D,MATCH($C109,'Policy Characteristics'!$C:$C,0))),"",INDEX('Policy Characteristics'!D:D,MATCH($C109,'Policy Characteristics'!$C:$C,0)))</f>
        <v>Vehicle Subsidy</v>
      </c>
      <c r="K109" s="254" t="str">
        <f>IF(ISBLANK(INDEX('Policy Characteristics'!E:E,MATCH($C109,'Policy Characteristics'!$C:$C,0))),"",INDEX('Policy Characteristics'!E:E,MATCH($C109,'Policy Characteristics'!$C:$C,0)))</f>
        <v>trans frgt subsidy</v>
      </c>
      <c r="L109" s="261">
        <f>IF(ISBLANK(INDEX('Policy Characteristics'!F:F,MATCH($C109,'Policy Characteristics'!$C:$C,0))),"",INDEX('Policy Characteristics'!F:F,MATCH($C109,'Policy Characteristics'!$C:$C,0)))</f>
        <v>-45000</v>
      </c>
      <c r="M109" s="261">
        <f>IF(ISBLANK(INDEX('Policy Characteristics'!G:G,MATCH($C109,'Policy Characteristics'!$C:$C,0))),"",INDEX('Policy Characteristics'!G:G,MATCH($C109,'Policy Characteristics'!$C:$C,0)))</f>
        <v>50000</v>
      </c>
      <c r="N109" s="261">
        <f>IF(ISBLANK(INDEX('Policy Characteristics'!H:H,MATCH($C109,'Policy Characteristics'!$C:$C,0))),"",INDEX('Policy Characteristics'!H:H,MATCH($C109,'Policy Characteristics'!$C:$C,0)))</f>
        <v>100</v>
      </c>
      <c r="O109" s="254" t="str">
        <f>IF(ISBLANK(INDEX('Policy Characteristics'!I:I,MATCH($C109,'Policy Characteristics'!$C:$C,0))),"",INDEX('Policy Characteristics'!I:I,MATCH($C109,'Policy Characteristics'!$C:$C,0)))</f>
        <v>$ / vehicle</v>
      </c>
      <c r="P109" s="254" t="str">
        <f>IF(ISBLANK(INDEX('Policy Characteristics'!J:J,MATCH($C109,'Policy Characteristics'!$C:$C,0))),"",INDEX('Policy Characteristics'!J:J,MATCH($C109,'Policy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09" s="254" t="str">
        <f>IF(ISBLANK(INDEX('Policy Characteristics'!K:K,MATCH($C109,'Policy Characteristics'!$C:$C,0))),"",INDEX('Policy Characteristics'!K:K,MATCH($C109,'Policy Characteristics'!$C:$C,0)))</f>
        <v>transportation-sector-main.html#ev-subsidy</v>
      </c>
      <c r="R109" s="254" t="str">
        <f>IF(ISBLANK(INDEX('Policy Characteristics'!L:L,MATCH($C109,'Policy Characteristics'!$C:$C,0))),"",INDEX('Policy Characteristics'!L:L,MATCH($C109,'Policy Characteristics'!$C:$C,0)))</f>
        <v>ev-subsidy.html</v>
      </c>
    </row>
    <row r="110" spans="1:18" x14ac:dyDescent="0.35">
      <c r="A110" s="254" t="str">
        <f>IF(ISBLANK(INDEX('Policy Characteristics'!A:A,MATCH($C110,'Policy Characteristics'!$C:$C,0))),"",INDEX('Policy Characteristics'!A:A,MATCH($C110,'Policy Characteristics'!$C:$C,0)))</f>
        <v>Transportation</v>
      </c>
      <c r="B110" s="262" t="str">
        <f>IF(ISBLANK(INDEX('Policy Characteristics'!B:B,MATCH($C110,'Policy Characteristics'!$C:$C,0))),"",INDEX('Policy Characteristics'!B:B,MATCH($C110,'Policy Characteristics'!$C:$C,0)))</f>
        <v>Freight Vehicle Subsidy</v>
      </c>
      <c r="C110" s="254" t="str">
        <f t="shared" si="4"/>
        <v>Additional Freight Vehicle Subsidy</v>
      </c>
      <c r="D110" s="45" t="s">
        <v>37</v>
      </c>
      <c r="E110" s="2" t="s">
        <v>2504</v>
      </c>
      <c r="F110" s="2" t="s">
        <v>3435</v>
      </c>
      <c r="G110" s="2" t="s">
        <v>2504</v>
      </c>
      <c r="H110" s="43">
        <v>1691</v>
      </c>
      <c r="I110" s="324" t="s">
        <v>43</v>
      </c>
      <c r="J110" s="255" t="str">
        <f>IF(ISBLANK(INDEX('Policy Characteristics'!D:D,MATCH($C110,'Policy Characteristics'!$C:$C,0))),"",INDEX('Policy Characteristics'!D:D,MATCH($C110,'Policy Characteristics'!$C:$C,0)))</f>
        <v>Vehicle Subsidy</v>
      </c>
      <c r="K110" s="254" t="str">
        <f>IF(ISBLANK(INDEX('Policy Characteristics'!E:E,MATCH($C110,'Policy Characteristics'!$C:$C,0))),"",INDEX('Policy Characteristics'!E:E,MATCH($C110,'Policy Characteristics'!$C:$C,0)))</f>
        <v>trans frgt subsidy</v>
      </c>
      <c r="L110" s="261">
        <f>IF(ISBLANK(INDEX('Policy Characteristics'!F:F,MATCH($C110,'Policy Characteristics'!$C:$C,0))),"",INDEX('Policy Characteristics'!F:F,MATCH($C110,'Policy Characteristics'!$C:$C,0)))</f>
        <v>-45000</v>
      </c>
      <c r="M110" s="261">
        <f>IF(ISBLANK(INDEX('Policy Characteristics'!G:G,MATCH($C110,'Policy Characteristics'!$C:$C,0))),"",INDEX('Policy Characteristics'!G:G,MATCH($C110,'Policy Characteristics'!$C:$C,0)))</f>
        <v>50000</v>
      </c>
      <c r="N110" s="261">
        <f>IF(ISBLANK(INDEX('Policy Characteristics'!H:H,MATCH($C110,'Policy Characteristics'!$C:$C,0))),"",INDEX('Policy Characteristics'!H:H,MATCH($C110,'Policy Characteristics'!$C:$C,0)))</f>
        <v>100</v>
      </c>
      <c r="O110" s="254" t="str">
        <f>IF(ISBLANK(INDEX('Policy Characteristics'!I:I,MATCH($C110,'Policy Characteristics'!$C:$C,0))),"",INDEX('Policy Characteristics'!I:I,MATCH($C110,'Policy Characteristics'!$C:$C,0)))</f>
        <v>$ / vehicle</v>
      </c>
      <c r="P110" s="254" t="str">
        <f>IF(ISBLANK(INDEX('Policy Characteristics'!J:J,MATCH($C110,'Policy Characteristics'!$C:$C,0))),"",INDEX('Policy Characteristics'!J:J,MATCH($C110,'Policy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0" s="254" t="str">
        <f>IF(ISBLANK(INDEX('Policy Characteristics'!K:K,MATCH($C110,'Policy Characteristics'!$C:$C,0))),"",INDEX('Policy Characteristics'!K:K,MATCH($C110,'Policy Characteristics'!$C:$C,0)))</f>
        <v>transportation-sector-main.html#ev-subsidy</v>
      </c>
      <c r="R110" s="254" t="str">
        <f>IF(ISBLANK(INDEX('Policy Characteristics'!L:L,MATCH($C110,'Policy Characteristics'!$C:$C,0))),"",INDEX('Policy Characteristics'!L:L,MATCH($C110,'Policy Characteristics'!$C:$C,0)))</f>
        <v>ev-subsidy.html</v>
      </c>
    </row>
    <row r="111" spans="1:18" x14ac:dyDescent="0.35">
      <c r="A111" s="254" t="str">
        <f>IF(ISBLANK(INDEX('Policy Characteristics'!A:A,MATCH($C111,'Policy Characteristics'!$C:$C,0))),"",INDEX('Policy Characteristics'!A:A,MATCH($C111,'Policy Characteristics'!$C:$C,0)))</f>
        <v>Transportation</v>
      </c>
      <c r="B111" s="262" t="str">
        <f>IF(ISBLANK(INDEX('Policy Characteristics'!B:B,MATCH($C111,'Policy Characteristics'!$C:$C,0))),"",INDEX('Policy Characteristics'!B:B,MATCH($C111,'Policy Characteristics'!$C:$C,0)))</f>
        <v>Freight Vehicle Subsidy</v>
      </c>
      <c r="C111" s="254" t="str">
        <f t="shared" si="4"/>
        <v>Additional Freight Vehicle Subsidy</v>
      </c>
      <c r="D111" s="45" t="s">
        <v>37</v>
      </c>
      <c r="E111" s="2" t="s">
        <v>2503</v>
      </c>
      <c r="F111" s="2" t="s">
        <v>3435</v>
      </c>
      <c r="G111" s="2" t="s">
        <v>3429</v>
      </c>
      <c r="H111" s="43">
        <v>1692</v>
      </c>
      <c r="I111" s="325" t="s">
        <v>43</v>
      </c>
      <c r="J111" s="255" t="str">
        <f>IF(ISBLANK(INDEX('Policy Characteristics'!D:D,MATCH($C111,'Policy Characteristics'!$C:$C,0))),"",INDEX('Policy Characteristics'!D:D,MATCH($C111,'Policy Characteristics'!$C:$C,0)))</f>
        <v>Vehicle Subsidy</v>
      </c>
      <c r="K111" s="254" t="str">
        <f>IF(ISBLANK(INDEX('Policy Characteristics'!E:E,MATCH($C111,'Policy Characteristics'!$C:$C,0))),"",INDEX('Policy Characteristics'!E:E,MATCH($C111,'Policy Characteristics'!$C:$C,0)))</f>
        <v>trans frgt subsidy</v>
      </c>
      <c r="L111" s="261">
        <f>IF(ISBLANK(INDEX('Policy Characteristics'!F:F,MATCH($C111,'Policy Characteristics'!$C:$C,0))),"",INDEX('Policy Characteristics'!F:F,MATCH($C111,'Policy Characteristics'!$C:$C,0)))</f>
        <v>-45000</v>
      </c>
      <c r="M111" s="261">
        <f>IF(ISBLANK(INDEX('Policy Characteristics'!G:G,MATCH($C111,'Policy Characteristics'!$C:$C,0))),"",INDEX('Policy Characteristics'!G:G,MATCH($C111,'Policy Characteristics'!$C:$C,0)))</f>
        <v>50000</v>
      </c>
      <c r="N111" s="261">
        <f>IF(ISBLANK(INDEX('Policy Characteristics'!H:H,MATCH($C111,'Policy Characteristics'!$C:$C,0))),"",INDEX('Policy Characteristics'!H:H,MATCH($C111,'Policy Characteristics'!$C:$C,0)))</f>
        <v>100</v>
      </c>
      <c r="O111" s="254" t="str">
        <f>IF(ISBLANK(INDEX('Policy Characteristics'!I:I,MATCH($C111,'Policy Characteristics'!$C:$C,0))),"",INDEX('Policy Characteristics'!I:I,MATCH($C111,'Policy Characteristics'!$C:$C,0)))</f>
        <v>$ / vehicle</v>
      </c>
      <c r="P111" s="254" t="str">
        <f>IF(ISBLANK(INDEX('Policy Characteristics'!J:J,MATCH($C111,'Policy Characteristics'!$C:$C,0))),"",INDEX('Policy Characteristics'!J:J,MATCH($C111,'Policy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1" s="254" t="str">
        <f>IF(ISBLANK(INDEX('Policy Characteristics'!K:K,MATCH($C111,'Policy Characteristics'!$C:$C,0))),"",INDEX('Policy Characteristics'!K:K,MATCH($C111,'Policy Characteristics'!$C:$C,0)))</f>
        <v>transportation-sector-main.html#ev-subsidy</v>
      </c>
      <c r="R111" s="254" t="str">
        <f>IF(ISBLANK(INDEX('Policy Characteristics'!L:L,MATCH($C111,'Policy Characteristics'!$C:$C,0))),"",INDEX('Policy Characteristics'!L:L,MATCH($C111,'Policy Characteristics'!$C:$C,0)))</f>
        <v>ev-subsidy.html</v>
      </c>
    </row>
    <row r="112" spans="1:18" x14ac:dyDescent="0.35">
      <c r="A112" s="254" t="str">
        <f>IF(ISBLANK(INDEX('Policy Characteristics'!A:A,MATCH($C112,'Policy Characteristics'!$C:$C,0))),"",INDEX('Policy Characteristics'!A:A,MATCH($C112,'Policy Characteristics'!$C:$C,0)))</f>
        <v>Transportation</v>
      </c>
      <c r="B112" s="262" t="str">
        <f>IF(ISBLANK(INDEX('Policy Characteristics'!B:B,MATCH($C112,'Policy Characteristics'!$C:$C,0))),"",INDEX('Policy Characteristics'!B:B,MATCH($C112,'Policy Characteristics'!$C:$C,0)))</f>
        <v>Freight Vehicle Subsidy</v>
      </c>
      <c r="C112" s="254" t="str">
        <f t="shared" si="4"/>
        <v>Additional Freight Vehicle Subsidy</v>
      </c>
      <c r="D112" s="45" t="s">
        <v>38</v>
      </c>
      <c r="E112" s="45" t="s">
        <v>2244</v>
      </c>
      <c r="F112" s="2" t="s">
        <v>3432</v>
      </c>
      <c r="G112" s="45" t="s">
        <v>3424</v>
      </c>
      <c r="H112" s="43">
        <v>1693</v>
      </c>
      <c r="I112" s="324" t="s">
        <v>43</v>
      </c>
      <c r="J112" s="255" t="str">
        <f>IF(ISBLANK(INDEX('Policy Characteristics'!D:D,MATCH($C112,'Policy Characteristics'!$C:$C,0))),"",INDEX('Policy Characteristics'!D:D,MATCH($C112,'Policy Characteristics'!$C:$C,0)))</f>
        <v>Vehicle Subsidy</v>
      </c>
      <c r="K112" s="254" t="str">
        <f>IF(ISBLANK(INDEX('Policy Characteristics'!E:E,MATCH($C112,'Policy Characteristics'!$C:$C,0))),"",INDEX('Policy Characteristics'!E:E,MATCH($C112,'Policy Characteristics'!$C:$C,0)))</f>
        <v>trans frgt subsidy</v>
      </c>
      <c r="L112" s="261">
        <f>IF(ISBLANK(INDEX('Policy Characteristics'!F:F,MATCH($C112,'Policy Characteristics'!$C:$C,0))),"",INDEX('Policy Characteristics'!F:F,MATCH($C112,'Policy Characteristics'!$C:$C,0)))</f>
        <v>-45000</v>
      </c>
      <c r="M112" s="261">
        <f>IF(ISBLANK(INDEX('Policy Characteristics'!G:G,MATCH($C112,'Policy Characteristics'!$C:$C,0))),"",INDEX('Policy Characteristics'!G:G,MATCH($C112,'Policy Characteristics'!$C:$C,0)))</f>
        <v>50000</v>
      </c>
      <c r="N112" s="261">
        <f>IF(ISBLANK(INDEX('Policy Characteristics'!H:H,MATCH($C112,'Policy Characteristics'!$C:$C,0))),"",INDEX('Policy Characteristics'!H:H,MATCH($C112,'Policy Characteristics'!$C:$C,0)))</f>
        <v>100</v>
      </c>
      <c r="O112" s="254" t="str">
        <f>IF(ISBLANK(INDEX('Policy Characteristics'!I:I,MATCH($C112,'Policy Characteristics'!$C:$C,0))),"",INDEX('Policy Characteristics'!I:I,MATCH($C112,'Policy Characteristics'!$C:$C,0)))</f>
        <v>$ / vehicle</v>
      </c>
      <c r="P112" s="254" t="str">
        <f>IF(ISBLANK(INDEX('Policy Characteristics'!J:J,MATCH($C112,'Policy Characteristics'!$C:$C,0))),"",INDEX('Policy Characteristics'!J:J,MATCH($C112,'Policy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2" s="254" t="str">
        <f>IF(ISBLANK(INDEX('Policy Characteristics'!K:K,MATCH($C112,'Policy Characteristics'!$C:$C,0))),"",INDEX('Policy Characteristics'!K:K,MATCH($C112,'Policy Characteristics'!$C:$C,0)))</f>
        <v>transportation-sector-main.html#ev-subsidy</v>
      </c>
      <c r="R112" s="254" t="str">
        <f>IF(ISBLANK(INDEX('Policy Characteristics'!L:L,MATCH($C112,'Policy Characteristics'!$C:$C,0))),"",INDEX('Policy Characteristics'!L:L,MATCH($C112,'Policy Characteristics'!$C:$C,0)))</f>
        <v>ev-subsidy.html</v>
      </c>
    </row>
    <row r="113" spans="1:18" x14ac:dyDescent="0.35">
      <c r="A113" s="254" t="str">
        <f>IF(ISBLANK(INDEX('Policy Characteristics'!A:A,MATCH($C113,'Policy Characteristics'!$C:$C,0))),"",INDEX('Policy Characteristics'!A:A,MATCH($C113,'Policy Characteristics'!$C:$C,0)))</f>
        <v>Transportation</v>
      </c>
      <c r="B113" s="262" t="str">
        <f>IF(ISBLANK(INDEX('Policy Characteristics'!B:B,MATCH($C113,'Policy Characteristics'!$C:$C,0))),"",INDEX('Policy Characteristics'!B:B,MATCH($C113,'Policy Characteristics'!$C:$C,0)))</f>
        <v>Freight Vehicle Subsidy</v>
      </c>
      <c r="C113" s="254" t="str">
        <f t="shared" si="4"/>
        <v>Additional Freight Vehicle Subsidy</v>
      </c>
      <c r="D113" s="45" t="s">
        <v>38</v>
      </c>
      <c r="E113" s="2" t="s">
        <v>2245</v>
      </c>
      <c r="F113" s="2" t="s">
        <v>3432</v>
      </c>
      <c r="G113" s="2" t="s">
        <v>3425</v>
      </c>
      <c r="H113" s="43">
        <v>1694</v>
      </c>
      <c r="I113" s="325" t="s">
        <v>44</v>
      </c>
      <c r="J113" s="255" t="str">
        <f>IF(ISBLANK(INDEX('Policy Characteristics'!D:D,MATCH($C113,'Policy Characteristics'!$C:$C,0))),"",INDEX('Policy Characteristics'!D:D,MATCH($C113,'Policy Characteristics'!$C:$C,0)))</f>
        <v>Vehicle Subsidy</v>
      </c>
      <c r="K113" s="254" t="str">
        <f>IF(ISBLANK(INDEX('Policy Characteristics'!E:E,MATCH($C113,'Policy Characteristics'!$C:$C,0))),"",INDEX('Policy Characteristics'!E:E,MATCH($C113,'Policy Characteristics'!$C:$C,0)))</f>
        <v>trans frgt subsidy</v>
      </c>
      <c r="L113" s="261">
        <f>IF(ISBLANK(INDEX('Policy Characteristics'!F:F,MATCH($C113,'Policy Characteristics'!$C:$C,0))),"",INDEX('Policy Characteristics'!F:F,MATCH($C113,'Policy Characteristics'!$C:$C,0)))</f>
        <v>-45000</v>
      </c>
      <c r="M113" s="261">
        <f>IF(ISBLANK(INDEX('Policy Characteristics'!G:G,MATCH($C113,'Policy Characteristics'!$C:$C,0))),"",INDEX('Policy Characteristics'!G:G,MATCH($C113,'Policy Characteristics'!$C:$C,0)))</f>
        <v>50000</v>
      </c>
      <c r="N113" s="261">
        <f>IF(ISBLANK(INDEX('Policy Characteristics'!H:H,MATCH($C113,'Policy Characteristics'!$C:$C,0))),"",INDEX('Policy Characteristics'!H:H,MATCH($C113,'Policy Characteristics'!$C:$C,0)))</f>
        <v>100</v>
      </c>
      <c r="O113" s="254" t="str">
        <f>IF(ISBLANK(INDEX('Policy Characteristics'!I:I,MATCH($C113,'Policy Characteristics'!$C:$C,0))),"",INDEX('Policy Characteristics'!I:I,MATCH($C113,'Policy Characteristics'!$C:$C,0)))</f>
        <v>$ / vehicle</v>
      </c>
      <c r="P113" s="254" t="str">
        <f>IF(ISBLANK(INDEX('Policy Characteristics'!J:J,MATCH($C113,'Policy Characteristics'!$C:$C,0))),"",INDEX('Policy Characteristics'!J:J,MATCH($C113,'Policy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3" s="254" t="str">
        <f>IF(ISBLANK(INDEX('Policy Characteristics'!K:K,MATCH($C113,'Policy Characteristics'!$C:$C,0))),"",INDEX('Policy Characteristics'!K:K,MATCH($C113,'Policy Characteristics'!$C:$C,0)))</f>
        <v>transportation-sector-main.html#ev-subsidy</v>
      </c>
      <c r="R113" s="254" t="str">
        <f>IF(ISBLANK(INDEX('Policy Characteristics'!L:L,MATCH($C113,'Policy Characteristics'!$C:$C,0))),"",INDEX('Policy Characteristics'!L:L,MATCH($C113,'Policy Characteristics'!$C:$C,0)))</f>
        <v>ev-subsidy.html</v>
      </c>
    </row>
    <row r="114" spans="1:18" x14ac:dyDescent="0.35">
      <c r="A114" s="254" t="str">
        <f>IF(ISBLANK(INDEX('Policy Characteristics'!A:A,MATCH($C114,'Policy Characteristics'!$C:$C,0))),"",INDEX('Policy Characteristics'!A:A,MATCH($C114,'Policy Characteristics'!$C:$C,0)))</f>
        <v>Transportation</v>
      </c>
      <c r="B114" s="262" t="str">
        <f>IF(ISBLANK(INDEX('Policy Characteristics'!B:B,MATCH($C114,'Policy Characteristics'!$C:$C,0))),"",INDEX('Policy Characteristics'!B:B,MATCH($C114,'Policy Characteristics'!$C:$C,0)))</f>
        <v>Freight Vehicle Subsidy</v>
      </c>
      <c r="C114" s="254" t="str">
        <f t="shared" si="4"/>
        <v>Additional Freight Vehicle Subsidy</v>
      </c>
      <c r="D114" s="45" t="s">
        <v>38</v>
      </c>
      <c r="E114" s="2" t="s">
        <v>2246</v>
      </c>
      <c r="F114" s="2" t="s">
        <v>3432</v>
      </c>
      <c r="G114" s="2" t="s">
        <v>3426</v>
      </c>
      <c r="H114" s="43">
        <v>1695</v>
      </c>
      <c r="I114" s="325" t="s">
        <v>44</v>
      </c>
      <c r="J114" s="255" t="str">
        <f>IF(ISBLANK(INDEX('Policy Characteristics'!D:D,MATCH($C114,'Policy Characteristics'!$C:$C,0))),"",INDEX('Policy Characteristics'!D:D,MATCH($C114,'Policy Characteristics'!$C:$C,0)))</f>
        <v>Vehicle Subsidy</v>
      </c>
      <c r="K114" s="254" t="str">
        <f>IF(ISBLANK(INDEX('Policy Characteristics'!E:E,MATCH($C114,'Policy Characteristics'!$C:$C,0))),"",INDEX('Policy Characteristics'!E:E,MATCH($C114,'Policy Characteristics'!$C:$C,0)))</f>
        <v>trans frgt subsidy</v>
      </c>
      <c r="L114" s="261">
        <f>IF(ISBLANK(INDEX('Policy Characteristics'!F:F,MATCH($C114,'Policy Characteristics'!$C:$C,0))),"",INDEX('Policy Characteristics'!F:F,MATCH($C114,'Policy Characteristics'!$C:$C,0)))</f>
        <v>-45000</v>
      </c>
      <c r="M114" s="261">
        <f>IF(ISBLANK(INDEX('Policy Characteristics'!G:G,MATCH($C114,'Policy Characteristics'!$C:$C,0))),"",INDEX('Policy Characteristics'!G:G,MATCH($C114,'Policy Characteristics'!$C:$C,0)))</f>
        <v>50000</v>
      </c>
      <c r="N114" s="261">
        <f>IF(ISBLANK(INDEX('Policy Characteristics'!H:H,MATCH($C114,'Policy Characteristics'!$C:$C,0))),"",INDEX('Policy Characteristics'!H:H,MATCH($C114,'Policy Characteristics'!$C:$C,0)))</f>
        <v>100</v>
      </c>
      <c r="O114" s="254" t="str">
        <f>IF(ISBLANK(INDEX('Policy Characteristics'!I:I,MATCH($C114,'Policy Characteristics'!$C:$C,0))),"",INDEX('Policy Characteristics'!I:I,MATCH($C114,'Policy Characteristics'!$C:$C,0)))</f>
        <v>$ / vehicle</v>
      </c>
      <c r="P114" s="254" t="str">
        <f>IF(ISBLANK(INDEX('Policy Characteristics'!J:J,MATCH($C114,'Policy Characteristics'!$C:$C,0))),"",INDEX('Policy Characteristics'!J:J,MATCH($C114,'Policy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4" s="254" t="str">
        <f>IF(ISBLANK(INDEX('Policy Characteristics'!K:K,MATCH($C114,'Policy Characteristics'!$C:$C,0))),"",INDEX('Policy Characteristics'!K:K,MATCH($C114,'Policy Characteristics'!$C:$C,0)))</f>
        <v>transportation-sector-main.html#ev-subsidy</v>
      </c>
      <c r="R114" s="254" t="str">
        <f>IF(ISBLANK(INDEX('Policy Characteristics'!L:L,MATCH($C114,'Policy Characteristics'!$C:$C,0))),"",INDEX('Policy Characteristics'!L:L,MATCH($C114,'Policy Characteristics'!$C:$C,0)))</f>
        <v>ev-subsidy.html</v>
      </c>
    </row>
    <row r="115" spans="1:18" x14ac:dyDescent="0.35">
      <c r="A115" s="254" t="str">
        <f>IF(ISBLANK(INDEX('Policy Characteristics'!A:A,MATCH($C115,'Policy Characteristics'!$C:$C,0))),"",INDEX('Policy Characteristics'!A:A,MATCH($C115,'Policy Characteristics'!$C:$C,0)))</f>
        <v>Transportation</v>
      </c>
      <c r="B115" s="262" t="str">
        <f>IF(ISBLANK(INDEX('Policy Characteristics'!B:B,MATCH($C115,'Policy Characteristics'!$C:$C,0))),"",INDEX('Policy Characteristics'!B:B,MATCH($C115,'Policy Characteristics'!$C:$C,0)))</f>
        <v>Freight Vehicle Subsidy</v>
      </c>
      <c r="C115" s="254" t="str">
        <f t="shared" si="4"/>
        <v>Additional Freight Vehicle Subsidy</v>
      </c>
      <c r="D115" s="45" t="s">
        <v>38</v>
      </c>
      <c r="E115" s="2" t="s">
        <v>2247</v>
      </c>
      <c r="F115" s="2" t="s">
        <v>3432</v>
      </c>
      <c r="G115" s="2" t="s">
        <v>3427</v>
      </c>
      <c r="H115" s="43">
        <v>1696</v>
      </c>
      <c r="I115" s="325" t="s">
        <v>44</v>
      </c>
      <c r="J115" s="255" t="str">
        <f>IF(ISBLANK(INDEX('Policy Characteristics'!D:D,MATCH($C115,'Policy Characteristics'!$C:$C,0))),"",INDEX('Policy Characteristics'!D:D,MATCH($C115,'Policy Characteristics'!$C:$C,0)))</f>
        <v>Vehicle Subsidy</v>
      </c>
      <c r="K115" s="254" t="str">
        <f>IF(ISBLANK(INDEX('Policy Characteristics'!E:E,MATCH($C115,'Policy Characteristics'!$C:$C,0))),"",INDEX('Policy Characteristics'!E:E,MATCH($C115,'Policy Characteristics'!$C:$C,0)))</f>
        <v>trans frgt subsidy</v>
      </c>
      <c r="L115" s="261">
        <f>IF(ISBLANK(INDEX('Policy Characteristics'!F:F,MATCH($C115,'Policy Characteristics'!$C:$C,0))),"",INDEX('Policy Characteristics'!F:F,MATCH($C115,'Policy Characteristics'!$C:$C,0)))</f>
        <v>-45000</v>
      </c>
      <c r="M115" s="261">
        <f>IF(ISBLANK(INDEX('Policy Characteristics'!G:G,MATCH($C115,'Policy Characteristics'!$C:$C,0))),"",INDEX('Policy Characteristics'!G:G,MATCH($C115,'Policy Characteristics'!$C:$C,0)))</f>
        <v>50000</v>
      </c>
      <c r="N115" s="261">
        <f>IF(ISBLANK(INDEX('Policy Characteristics'!H:H,MATCH($C115,'Policy Characteristics'!$C:$C,0))),"",INDEX('Policy Characteristics'!H:H,MATCH($C115,'Policy Characteristics'!$C:$C,0)))</f>
        <v>100</v>
      </c>
      <c r="O115" s="254" t="str">
        <f>IF(ISBLANK(INDEX('Policy Characteristics'!I:I,MATCH($C115,'Policy Characteristics'!$C:$C,0))),"",INDEX('Policy Characteristics'!I:I,MATCH($C115,'Policy Characteristics'!$C:$C,0)))</f>
        <v>$ / vehicle</v>
      </c>
      <c r="P115" s="254" t="str">
        <f>IF(ISBLANK(INDEX('Policy Characteristics'!J:J,MATCH($C115,'Policy Characteristics'!$C:$C,0))),"",INDEX('Policy Characteristics'!J:J,MATCH($C115,'Policy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5" s="254" t="str">
        <f>IF(ISBLANK(INDEX('Policy Characteristics'!K:K,MATCH($C115,'Policy Characteristics'!$C:$C,0))),"",INDEX('Policy Characteristics'!K:K,MATCH($C115,'Policy Characteristics'!$C:$C,0)))</f>
        <v>transportation-sector-main.html#ev-subsidy</v>
      </c>
      <c r="R115" s="254" t="str">
        <f>IF(ISBLANK(INDEX('Policy Characteristics'!L:L,MATCH($C115,'Policy Characteristics'!$C:$C,0))),"",INDEX('Policy Characteristics'!L:L,MATCH($C115,'Policy Characteristics'!$C:$C,0)))</f>
        <v>ev-subsidy.html</v>
      </c>
    </row>
    <row r="116" spans="1:18" x14ac:dyDescent="0.35">
      <c r="A116" s="254" t="str">
        <f>IF(ISBLANK(INDEX('Policy Characteristics'!A:A,MATCH($C116,'Policy Characteristics'!$C:$C,0))),"",INDEX('Policy Characteristics'!A:A,MATCH($C116,'Policy Characteristics'!$C:$C,0)))</f>
        <v>Transportation</v>
      </c>
      <c r="B116" s="262" t="str">
        <f>IF(ISBLANK(INDEX('Policy Characteristics'!B:B,MATCH($C116,'Policy Characteristics'!$C:$C,0))),"",INDEX('Policy Characteristics'!B:B,MATCH($C116,'Policy Characteristics'!$C:$C,0)))</f>
        <v>Freight Vehicle Subsidy</v>
      </c>
      <c r="C116" s="254" t="str">
        <f t="shared" si="4"/>
        <v>Additional Freight Vehicle Subsidy</v>
      </c>
      <c r="D116" s="45" t="s">
        <v>38</v>
      </c>
      <c r="E116" s="2" t="s">
        <v>2248</v>
      </c>
      <c r="F116" s="2" t="s">
        <v>3432</v>
      </c>
      <c r="G116" s="2" t="s">
        <v>3428</v>
      </c>
      <c r="H116" s="43">
        <v>1697</v>
      </c>
      <c r="I116" s="324" t="s">
        <v>43</v>
      </c>
      <c r="J116" s="255" t="str">
        <f>IF(ISBLANK(INDEX('Policy Characteristics'!D:D,MATCH($C116,'Policy Characteristics'!$C:$C,0))),"",INDEX('Policy Characteristics'!D:D,MATCH($C116,'Policy Characteristics'!$C:$C,0)))</f>
        <v>Vehicle Subsidy</v>
      </c>
      <c r="K116" s="254" t="str">
        <f>IF(ISBLANK(INDEX('Policy Characteristics'!E:E,MATCH($C116,'Policy Characteristics'!$C:$C,0))),"",INDEX('Policy Characteristics'!E:E,MATCH($C116,'Policy Characteristics'!$C:$C,0)))</f>
        <v>trans frgt subsidy</v>
      </c>
      <c r="L116" s="261">
        <f>IF(ISBLANK(INDEX('Policy Characteristics'!F:F,MATCH($C116,'Policy Characteristics'!$C:$C,0))),"",INDEX('Policy Characteristics'!F:F,MATCH($C116,'Policy Characteristics'!$C:$C,0)))</f>
        <v>-45000</v>
      </c>
      <c r="M116" s="261">
        <f>IF(ISBLANK(INDEX('Policy Characteristics'!G:G,MATCH($C116,'Policy Characteristics'!$C:$C,0))),"",INDEX('Policy Characteristics'!G:G,MATCH($C116,'Policy Characteristics'!$C:$C,0)))</f>
        <v>50000</v>
      </c>
      <c r="N116" s="261">
        <f>IF(ISBLANK(INDEX('Policy Characteristics'!H:H,MATCH($C116,'Policy Characteristics'!$C:$C,0))),"",INDEX('Policy Characteristics'!H:H,MATCH($C116,'Policy Characteristics'!$C:$C,0)))</f>
        <v>100</v>
      </c>
      <c r="O116" s="254" t="str">
        <f>IF(ISBLANK(INDEX('Policy Characteristics'!I:I,MATCH($C116,'Policy Characteristics'!$C:$C,0))),"",INDEX('Policy Characteristics'!I:I,MATCH($C116,'Policy Characteristics'!$C:$C,0)))</f>
        <v>$ / vehicle</v>
      </c>
      <c r="P116" s="254" t="str">
        <f>IF(ISBLANK(INDEX('Policy Characteristics'!J:J,MATCH($C116,'Policy Characteristics'!$C:$C,0))),"",INDEX('Policy Characteristics'!J:J,MATCH($C116,'Policy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6" s="254" t="str">
        <f>IF(ISBLANK(INDEX('Policy Characteristics'!K:K,MATCH($C116,'Policy Characteristics'!$C:$C,0))),"",INDEX('Policy Characteristics'!K:K,MATCH($C116,'Policy Characteristics'!$C:$C,0)))</f>
        <v>transportation-sector-main.html#ev-subsidy</v>
      </c>
      <c r="R116" s="254" t="str">
        <f>IF(ISBLANK(INDEX('Policy Characteristics'!L:L,MATCH($C116,'Policy Characteristics'!$C:$C,0))),"",INDEX('Policy Characteristics'!L:L,MATCH($C116,'Policy Characteristics'!$C:$C,0)))</f>
        <v>ev-subsidy.html</v>
      </c>
    </row>
    <row r="117" spans="1:18" x14ac:dyDescent="0.35">
      <c r="A117" s="254" t="str">
        <f>IF(ISBLANK(INDEX('Policy Characteristics'!A:A,MATCH($C117,'Policy Characteristics'!$C:$C,0))),"",INDEX('Policy Characteristics'!A:A,MATCH($C117,'Policy Characteristics'!$C:$C,0)))</f>
        <v>Transportation</v>
      </c>
      <c r="B117" s="262" t="str">
        <f>IF(ISBLANK(INDEX('Policy Characteristics'!B:B,MATCH($C117,'Policy Characteristics'!$C:$C,0))),"",INDEX('Policy Characteristics'!B:B,MATCH($C117,'Policy Characteristics'!$C:$C,0)))</f>
        <v>Freight Vehicle Subsidy</v>
      </c>
      <c r="C117" s="254" t="str">
        <f t="shared" si="4"/>
        <v>Additional Freight Vehicle Subsidy</v>
      </c>
      <c r="D117" s="45" t="s">
        <v>38</v>
      </c>
      <c r="E117" s="2" t="s">
        <v>2504</v>
      </c>
      <c r="F117" s="2" t="s">
        <v>3432</v>
      </c>
      <c r="G117" s="2" t="s">
        <v>2504</v>
      </c>
      <c r="H117" s="43">
        <v>1698</v>
      </c>
      <c r="I117" s="325" t="s">
        <v>44</v>
      </c>
      <c r="J117" s="255" t="str">
        <f>IF(ISBLANK(INDEX('Policy Characteristics'!D:D,MATCH($C117,'Policy Characteristics'!$C:$C,0))),"",INDEX('Policy Characteristics'!D:D,MATCH($C117,'Policy Characteristics'!$C:$C,0)))</f>
        <v>Vehicle Subsidy</v>
      </c>
      <c r="K117" s="254" t="str">
        <f>IF(ISBLANK(INDEX('Policy Characteristics'!E:E,MATCH($C117,'Policy Characteristics'!$C:$C,0))),"",INDEX('Policy Characteristics'!E:E,MATCH($C117,'Policy Characteristics'!$C:$C,0)))</f>
        <v>trans frgt subsidy</v>
      </c>
      <c r="L117" s="261">
        <f>IF(ISBLANK(INDEX('Policy Characteristics'!F:F,MATCH($C117,'Policy Characteristics'!$C:$C,0))),"",INDEX('Policy Characteristics'!F:F,MATCH($C117,'Policy Characteristics'!$C:$C,0)))</f>
        <v>-45000</v>
      </c>
      <c r="M117" s="261">
        <f>IF(ISBLANK(INDEX('Policy Characteristics'!G:G,MATCH($C117,'Policy Characteristics'!$C:$C,0))),"",INDEX('Policy Characteristics'!G:G,MATCH($C117,'Policy Characteristics'!$C:$C,0)))</f>
        <v>50000</v>
      </c>
      <c r="N117" s="261">
        <f>IF(ISBLANK(INDEX('Policy Characteristics'!H:H,MATCH($C117,'Policy Characteristics'!$C:$C,0))),"",INDEX('Policy Characteristics'!H:H,MATCH($C117,'Policy Characteristics'!$C:$C,0)))</f>
        <v>100</v>
      </c>
      <c r="O117" s="254" t="str">
        <f>IF(ISBLANK(INDEX('Policy Characteristics'!I:I,MATCH($C117,'Policy Characteristics'!$C:$C,0))),"",INDEX('Policy Characteristics'!I:I,MATCH($C117,'Policy Characteristics'!$C:$C,0)))</f>
        <v>$ / vehicle</v>
      </c>
      <c r="P117" s="254" t="str">
        <f>IF(ISBLANK(INDEX('Policy Characteristics'!J:J,MATCH($C117,'Policy Characteristics'!$C:$C,0))),"",INDEX('Policy Characteristics'!J:J,MATCH($C117,'Policy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7" s="254" t="str">
        <f>IF(ISBLANK(INDEX('Policy Characteristics'!K:K,MATCH($C117,'Policy Characteristics'!$C:$C,0))),"",INDEX('Policy Characteristics'!K:K,MATCH($C117,'Policy Characteristics'!$C:$C,0)))</f>
        <v>transportation-sector-main.html#ev-subsidy</v>
      </c>
      <c r="R117" s="254" t="str">
        <f>IF(ISBLANK(INDEX('Policy Characteristics'!L:L,MATCH($C117,'Policy Characteristics'!$C:$C,0))),"",INDEX('Policy Characteristics'!L:L,MATCH($C117,'Policy Characteristics'!$C:$C,0)))</f>
        <v>ev-subsidy.html</v>
      </c>
    </row>
    <row r="118" spans="1:18" x14ac:dyDescent="0.35">
      <c r="A118" s="254" t="str">
        <f>IF(ISBLANK(INDEX('Policy Characteristics'!A:A,MATCH($C118,'Policy Characteristics'!$C:$C,0))),"",INDEX('Policy Characteristics'!A:A,MATCH($C118,'Policy Characteristics'!$C:$C,0)))</f>
        <v>Transportation</v>
      </c>
      <c r="B118" s="262" t="str">
        <f>IF(ISBLANK(INDEX('Policy Characteristics'!B:B,MATCH($C118,'Policy Characteristics'!$C:$C,0))),"",INDEX('Policy Characteristics'!B:B,MATCH($C118,'Policy Characteristics'!$C:$C,0)))</f>
        <v>Freight Vehicle Subsidy</v>
      </c>
      <c r="C118" s="254" t="str">
        <f t="shared" si="4"/>
        <v>Additional Freight Vehicle Subsidy</v>
      </c>
      <c r="D118" s="45" t="s">
        <v>38</v>
      </c>
      <c r="E118" s="2" t="s">
        <v>2503</v>
      </c>
      <c r="F118" s="2" t="s">
        <v>3432</v>
      </c>
      <c r="G118" s="2" t="s">
        <v>3429</v>
      </c>
      <c r="H118" s="43">
        <v>1699</v>
      </c>
      <c r="I118" s="324" t="s">
        <v>43</v>
      </c>
      <c r="J118" s="255" t="str">
        <f>IF(ISBLANK(INDEX('Policy Characteristics'!D:D,MATCH($C118,'Policy Characteristics'!$C:$C,0))),"",INDEX('Policy Characteristics'!D:D,MATCH($C118,'Policy Characteristics'!$C:$C,0)))</f>
        <v>Vehicle Subsidy</v>
      </c>
      <c r="K118" s="254" t="str">
        <f>IF(ISBLANK(INDEX('Policy Characteristics'!E:E,MATCH($C118,'Policy Characteristics'!$C:$C,0))),"",INDEX('Policy Characteristics'!E:E,MATCH($C118,'Policy Characteristics'!$C:$C,0)))</f>
        <v>trans frgt subsidy</v>
      </c>
      <c r="L118" s="261">
        <f>IF(ISBLANK(INDEX('Policy Characteristics'!F:F,MATCH($C118,'Policy Characteristics'!$C:$C,0))),"",INDEX('Policy Characteristics'!F:F,MATCH($C118,'Policy Characteristics'!$C:$C,0)))</f>
        <v>-45000</v>
      </c>
      <c r="M118" s="261">
        <f>IF(ISBLANK(INDEX('Policy Characteristics'!G:G,MATCH($C118,'Policy Characteristics'!$C:$C,0))),"",INDEX('Policy Characteristics'!G:G,MATCH($C118,'Policy Characteristics'!$C:$C,0)))</f>
        <v>50000</v>
      </c>
      <c r="N118" s="261">
        <f>IF(ISBLANK(INDEX('Policy Characteristics'!H:H,MATCH($C118,'Policy Characteristics'!$C:$C,0))),"",INDEX('Policy Characteristics'!H:H,MATCH($C118,'Policy Characteristics'!$C:$C,0)))</f>
        <v>100</v>
      </c>
      <c r="O118" s="254" t="str">
        <f>IF(ISBLANK(INDEX('Policy Characteristics'!I:I,MATCH($C118,'Policy Characteristics'!$C:$C,0))),"",INDEX('Policy Characteristics'!I:I,MATCH($C118,'Policy Characteristics'!$C:$C,0)))</f>
        <v>$ / vehicle</v>
      </c>
      <c r="P118" s="254" t="str">
        <f>IF(ISBLANK(INDEX('Policy Characteristics'!J:J,MATCH($C118,'Policy Characteristics'!$C:$C,0))),"",INDEX('Policy Characteristics'!J:J,MATCH($C118,'Policy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8" s="254" t="str">
        <f>IF(ISBLANK(INDEX('Policy Characteristics'!K:K,MATCH($C118,'Policy Characteristics'!$C:$C,0))),"",INDEX('Policy Characteristics'!K:K,MATCH($C118,'Policy Characteristics'!$C:$C,0)))</f>
        <v>transportation-sector-main.html#ev-subsidy</v>
      </c>
      <c r="R118" s="254" t="str">
        <f>IF(ISBLANK(INDEX('Policy Characteristics'!L:L,MATCH($C118,'Policy Characteristics'!$C:$C,0))),"",INDEX('Policy Characteristics'!L:L,MATCH($C118,'Policy Characteristics'!$C:$C,0)))</f>
        <v>ev-subsidy.html</v>
      </c>
    </row>
    <row r="119" spans="1:18" x14ac:dyDescent="0.35">
      <c r="A119" s="254" t="str">
        <f>IF(ISBLANK(INDEX('Policy Characteristics'!A:A,MATCH($C119,'Policy Characteristics'!$C:$C,0))),"",INDEX('Policy Characteristics'!A:A,MATCH($C119,'Policy Characteristics'!$C:$C,0)))</f>
        <v>Transportation</v>
      </c>
      <c r="B119" s="262" t="str">
        <f>IF(ISBLANK(INDEX('Policy Characteristics'!B:B,MATCH($C119,'Policy Characteristics'!$C:$C,0))),"",INDEX('Policy Characteristics'!B:B,MATCH($C119,'Policy Characteristics'!$C:$C,0)))</f>
        <v>Freight Vehicle Subsidy</v>
      </c>
      <c r="C119" s="254" t="str">
        <f t="shared" si="4"/>
        <v>Additional Freight Vehicle Subsidy</v>
      </c>
      <c r="D119" s="2" t="s">
        <v>39</v>
      </c>
      <c r="E119" s="45" t="s">
        <v>2244</v>
      </c>
      <c r="F119" s="2" t="s">
        <v>3274</v>
      </c>
      <c r="G119" s="45" t="s">
        <v>3424</v>
      </c>
      <c r="H119" s="43">
        <v>1700</v>
      </c>
      <c r="I119" s="325" t="s">
        <v>44</v>
      </c>
      <c r="J119" s="255" t="str">
        <f>IF(ISBLANK(INDEX('Policy Characteristics'!D:D,MATCH($C119,'Policy Characteristics'!$C:$C,0))),"",INDEX('Policy Characteristics'!D:D,MATCH($C119,'Policy Characteristics'!$C:$C,0)))</f>
        <v>Vehicle Subsidy</v>
      </c>
      <c r="K119" s="254" t="str">
        <f>IF(ISBLANK(INDEX('Policy Characteristics'!E:E,MATCH($C119,'Policy Characteristics'!$C:$C,0))),"",INDEX('Policy Characteristics'!E:E,MATCH($C119,'Policy Characteristics'!$C:$C,0)))</f>
        <v>trans frgt subsidy</v>
      </c>
      <c r="L119" s="261">
        <f>IF(ISBLANK(INDEX('Policy Characteristics'!F:F,MATCH($C119,'Policy Characteristics'!$C:$C,0))),"",INDEX('Policy Characteristics'!F:F,MATCH($C119,'Policy Characteristics'!$C:$C,0)))</f>
        <v>-45000</v>
      </c>
      <c r="M119" s="261">
        <f>IF(ISBLANK(INDEX('Policy Characteristics'!G:G,MATCH($C119,'Policy Characteristics'!$C:$C,0))),"",INDEX('Policy Characteristics'!G:G,MATCH($C119,'Policy Characteristics'!$C:$C,0)))</f>
        <v>50000</v>
      </c>
      <c r="N119" s="261">
        <f>IF(ISBLANK(INDEX('Policy Characteristics'!H:H,MATCH($C119,'Policy Characteristics'!$C:$C,0))),"",INDEX('Policy Characteristics'!H:H,MATCH($C119,'Policy Characteristics'!$C:$C,0)))</f>
        <v>100</v>
      </c>
      <c r="O119" s="254" t="str">
        <f>IF(ISBLANK(INDEX('Policy Characteristics'!I:I,MATCH($C119,'Policy Characteristics'!$C:$C,0))),"",INDEX('Policy Characteristics'!I:I,MATCH($C119,'Policy Characteristics'!$C:$C,0)))</f>
        <v>$ / vehicle</v>
      </c>
      <c r="P119" s="254" t="str">
        <f>IF(ISBLANK(INDEX('Policy Characteristics'!J:J,MATCH($C119,'Policy Characteristics'!$C:$C,0))),"",INDEX('Policy Characteristics'!J:J,MATCH($C119,'Policy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9" s="254" t="str">
        <f>IF(ISBLANK(INDEX('Policy Characteristics'!K:K,MATCH($C119,'Policy Characteristics'!$C:$C,0))),"",INDEX('Policy Characteristics'!K:K,MATCH($C119,'Policy Characteristics'!$C:$C,0)))</f>
        <v>transportation-sector-main.html#ev-subsidy</v>
      </c>
      <c r="R119" s="254" t="str">
        <f>IF(ISBLANK(INDEX('Policy Characteristics'!L:L,MATCH($C119,'Policy Characteristics'!$C:$C,0))),"",INDEX('Policy Characteristics'!L:L,MATCH($C119,'Policy Characteristics'!$C:$C,0)))</f>
        <v>ev-subsidy.html</v>
      </c>
    </row>
    <row r="120" spans="1:18" x14ac:dyDescent="0.35">
      <c r="A120" s="254" t="str">
        <f>IF(ISBLANK(INDEX('Policy Characteristics'!A:A,MATCH($C120,'Policy Characteristics'!$C:$C,0))),"",INDEX('Policy Characteristics'!A:A,MATCH($C120,'Policy Characteristics'!$C:$C,0)))</f>
        <v>Transportation</v>
      </c>
      <c r="B120" s="262" t="str">
        <f>IF(ISBLANK(INDEX('Policy Characteristics'!B:B,MATCH($C120,'Policy Characteristics'!$C:$C,0))),"",INDEX('Policy Characteristics'!B:B,MATCH($C120,'Policy Characteristics'!$C:$C,0)))</f>
        <v>Freight Vehicle Subsidy</v>
      </c>
      <c r="C120" s="254" t="str">
        <f t="shared" si="4"/>
        <v>Additional Freight Vehicle Subsidy</v>
      </c>
      <c r="D120" s="2" t="s">
        <v>39</v>
      </c>
      <c r="E120" s="2" t="s">
        <v>2245</v>
      </c>
      <c r="F120" s="2" t="s">
        <v>3274</v>
      </c>
      <c r="G120" s="2" t="s">
        <v>3425</v>
      </c>
      <c r="H120" s="43">
        <v>1701</v>
      </c>
      <c r="I120" s="325" t="s">
        <v>44</v>
      </c>
      <c r="J120" s="255" t="str">
        <f>IF(ISBLANK(INDEX('Policy Characteristics'!D:D,MATCH($C120,'Policy Characteristics'!$C:$C,0))),"",INDEX('Policy Characteristics'!D:D,MATCH($C120,'Policy Characteristics'!$C:$C,0)))</f>
        <v>Vehicle Subsidy</v>
      </c>
      <c r="K120" s="254" t="str">
        <f>IF(ISBLANK(INDEX('Policy Characteristics'!E:E,MATCH($C120,'Policy Characteristics'!$C:$C,0))),"",INDEX('Policy Characteristics'!E:E,MATCH($C120,'Policy Characteristics'!$C:$C,0)))</f>
        <v>trans frgt subsidy</v>
      </c>
      <c r="L120" s="261">
        <f>IF(ISBLANK(INDEX('Policy Characteristics'!F:F,MATCH($C120,'Policy Characteristics'!$C:$C,0))),"",INDEX('Policy Characteristics'!F:F,MATCH($C120,'Policy Characteristics'!$C:$C,0)))</f>
        <v>-45000</v>
      </c>
      <c r="M120" s="261">
        <f>IF(ISBLANK(INDEX('Policy Characteristics'!G:G,MATCH($C120,'Policy Characteristics'!$C:$C,0))),"",INDEX('Policy Characteristics'!G:G,MATCH($C120,'Policy Characteristics'!$C:$C,0)))</f>
        <v>50000</v>
      </c>
      <c r="N120" s="261">
        <f>IF(ISBLANK(INDEX('Policy Characteristics'!H:H,MATCH($C120,'Policy Characteristics'!$C:$C,0))),"",INDEX('Policy Characteristics'!H:H,MATCH($C120,'Policy Characteristics'!$C:$C,0)))</f>
        <v>100</v>
      </c>
      <c r="O120" s="254" t="str">
        <f>IF(ISBLANK(INDEX('Policy Characteristics'!I:I,MATCH($C120,'Policy Characteristics'!$C:$C,0))),"",INDEX('Policy Characteristics'!I:I,MATCH($C120,'Policy Characteristics'!$C:$C,0)))</f>
        <v>$ / vehicle</v>
      </c>
      <c r="P120" s="254" t="str">
        <f>IF(ISBLANK(INDEX('Policy Characteristics'!J:J,MATCH($C120,'Policy Characteristics'!$C:$C,0))),"",INDEX('Policy Characteristics'!J:J,MATCH($C120,'Policy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0" s="254" t="str">
        <f>IF(ISBLANK(INDEX('Policy Characteristics'!K:K,MATCH($C120,'Policy Characteristics'!$C:$C,0))),"",INDEX('Policy Characteristics'!K:K,MATCH($C120,'Policy Characteristics'!$C:$C,0)))</f>
        <v>transportation-sector-main.html#ev-subsidy</v>
      </c>
      <c r="R120" s="254" t="str">
        <f>IF(ISBLANK(INDEX('Policy Characteristics'!L:L,MATCH($C120,'Policy Characteristics'!$C:$C,0))),"",INDEX('Policy Characteristics'!L:L,MATCH($C120,'Policy Characteristics'!$C:$C,0)))</f>
        <v>ev-subsidy.html</v>
      </c>
    </row>
    <row r="121" spans="1:18" x14ac:dyDescent="0.35">
      <c r="A121" s="254" t="str">
        <f>IF(ISBLANK(INDEX('Policy Characteristics'!A:A,MATCH($C121,'Policy Characteristics'!$C:$C,0))),"",INDEX('Policy Characteristics'!A:A,MATCH($C121,'Policy Characteristics'!$C:$C,0)))</f>
        <v>Transportation</v>
      </c>
      <c r="B121" s="262" t="str">
        <f>IF(ISBLANK(INDEX('Policy Characteristics'!B:B,MATCH($C121,'Policy Characteristics'!$C:$C,0))),"",INDEX('Policy Characteristics'!B:B,MATCH($C121,'Policy Characteristics'!$C:$C,0)))</f>
        <v>Freight Vehicle Subsidy</v>
      </c>
      <c r="C121" s="254" t="str">
        <f t="shared" si="4"/>
        <v>Additional Freight Vehicle Subsidy</v>
      </c>
      <c r="D121" s="2" t="s">
        <v>39</v>
      </c>
      <c r="E121" s="2" t="s">
        <v>2246</v>
      </c>
      <c r="F121" s="2" t="s">
        <v>3274</v>
      </c>
      <c r="G121" s="2" t="s">
        <v>3426</v>
      </c>
      <c r="H121" s="43">
        <v>1702</v>
      </c>
      <c r="I121" s="325" t="s">
        <v>44</v>
      </c>
      <c r="J121" s="255" t="str">
        <f>IF(ISBLANK(INDEX('Policy Characteristics'!D:D,MATCH($C121,'Policy Characteristics'!$C:$C,0))),"",INDEX('Policy Characteristics'!D:D,MATCH($C121,'Policy Characteristics'!$C:$C,0)))</f>
        <v>Vehicle Subsidy</v>
      </c>
      <c r="K121" s="254" t="str">
        <f>IF(ISBLANK(INDEX('Policy Characteristics'!E:E,MATCH($C121,'Policy Characteristics'!$C:$C,0))),"",INDEX('Policy Characteristics'!E:E,MATCH($C121,'Policy Characteristics'!$C:$C,0)))</f>
        <v>trans frgt subsidy</v>
      </c>
      <c r="L121" s="261">
        <f>IF(ISBLANK(INDEX('Policy Characteristics'!F:F,MATCH($C121,'Policy Characteristics'!$C:$C,0))),"",INDEX('Policy Characteristics'!F:F,MATCH($C121,'Policy Characteristics'!$C:$C,0)))</f>
        <v>-45000</v>
      </c>
      <c r="M121" s="261">
        <f>IF(ISBLANK(INDEX('Policy Characteristics'!G:G,MATCH($C121,'Policy Characteristics'!$C:$C,0))),"",INDEX('Policy Characteristics'!G:G,MATCH($C121,'Policy Characteristics'!$C:$C,0)))</f>
        <v>50000</v>
      </c>
      <c r="N121" s="261">
        <f>IF(ISBLANK(INDEX('Policy Characteristics'!H:H,MATCH($C121,'Policy Characteristics'!$C:$C,0))),"",INDEX('Policy Characteristics'!H:H,MATCH($C121,'Policy Characteristics'!$C:$C,0)))</f>
        <v>100</v>
      </c>
      <c r="O121" s="254" t="str">
        <f>IF(ISBLANK(INDEX('Policy Characteristics'!I:I,MATCH($C121,'Policy Characteristics'!$C:$C,0))),"",INDEX('Policy Characteristics'!I:I,MATCH($C121,'Policy Characteristics'!$C:$C,0)))</f>
        <v>$ / vehicle</v>
      </c>
      <c r="P121" s="254" t="str">
        <f>IF(ISBLANK(INDEX('Policy Characteristics'!J:J,MATCH($C121,'Policy Characteristics'!$C:$C,0))),"",INDEX('Policy Characteristics'!J:J,MATCH($C121,'Policy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1" s="254" t="str">
        <f>IF(ISBLANK(INDEX('Policy Characteristics'!K:K,MATCH($C121,'Policy Characteristics'!$C:$C,0))),"",INDEX('Policy Characteristics'!K:K,MATCH($C121,'Policy Characteristics'!$C:$C,0)))</f>
        <v>transportation-sector-main.html#ev-subsidy</v>
      </c>
      <c r="R121" s="254" t="str">
        <f>IF(ISBLANK(INDEX('Policy Characteristics'!L:L,MATCH($C121,'Policy Characteristics'!$C:$C,0))),"",INDEX('Policy Characteristics'!L:L,MATCH($C121,'Policy Characteristics'!$C:$C,0)))</f>
        <v>ev-subsidy.html</v>
      </c>
    </row>
    <row r="122" spans="1:18" x14ac:dyDescent="0.35">
      <c r="A122" s="254" t="str">
        <f>IF(ISBLANK(INDEX('Policy Characteristics'!A:A,MATCH($C122,'Policy Characteristics'!$C:$C,0))),"",INDEX('Policy Characteristics'!A:A,MATCH($C122,'Policy Characteristics'!$C:$C,0)))</f>
        <v>Transportation</v>
      </c>
      <c r="B122" s="262" t="str">
        <f>IF(ISBLANK(INDEX('Policy Characteristics'!B:B,MATCH($C122,'Policy Characteristics'!$C:$C,0))),"",INDEX('Policy Characteristics'!B:B,MATCH($C122,'Policy Characteristics'!$C:$C,0)))</f>
        <v>Freight Vehicle Subsidy</v>
      </c>
      <c r="C122" s="254" t="str">
        <f t="shared" si="4"/>
        <v>Additional Freight Vehicle Subsidy</v>
      </c>
      <c r="D122" s="2" t="s">
        <v>39</v>
      </c>
      <c r="E122" s="2" t="s">
        <v>2247</v>
      </c>
      <c r="F122" s="2" t="s">
        <v>3274</v>
      </c>
      <c r="G122" s="2" t="s">
        <v>3427</v>
      </c>
      <c r="H122" s="43">
        <v>1703</v>
      </c>
      <c r="I122" s="325" t="s">
        <v>44</v>
      </c>
      <c r="J122" s="255" t="str">
        <f>IF(ISBLANK(INDEX('Policy Characteristics'!D:D,MATCH($C122,'Policy Characteristics'!$C:$C,0))),"",INDEX('Policy Characteristics'!D:D,MATCH($C122,'Policy Characteristics'!$C:$C,0)))</f>
        <v>Vehicle Subsidy</v>
      </c>
      <c r="K122" s="254" t="str">
        <f>IF(ISBLANK(INDEX('Policy Characteristics'!E:E,MATCH($C122,'Policy Characteristics'!$C:$C,0))),"",INDEX('Policy Characteristics'!E:E,MATCH($C122,'Policy Characteristics'!$C:$C,0)))</f>
        <v>trans frgt subsidy</v>
      </c>
      <c r="L122" s="261">
        <f>IF(ISBLANK(INDEX('Policy Characteristics'!F:F,MATCH($C122,'Policy Characteristics'!$C:$C,0))),"",INDEX('Policy Characteristics'!F:F,MATCH($C122,'Policy Characteristics'!$C:$C,0)))</f>
        <v>-45000</v>
      </c>
      <c r="M122" s="261">
        <f>IF(ISBLANK(INDEX('Policy Characteristics'!G:G,MATCH($C122,'Policy Characteristics'!$C:$C,0))),"",INDEX('Policy Characteristics'!G:G,MATCH($C122,'Policy Characteristics'!$C:$C,0)))</f>
        <v>50000</v>
      </c>
      <c r="N122" s="261">
        <f>IF(ISBLANK(INDEX('Policy Characteristics'!H:H,MATCH($C122,'Policy Characteristics'!$C:$C,0))),"",INDEX('Policy Characteristics'!H:H,MATCH($C122,'Policy Characteristics'!$C:$C,0)))</f>
        <v>100</v>
      </c>
      <c r="O122" s="254" t="str">
        <f>IF(ISBLANK(INDEX('Policy Characteristics'!I:I,MATCH($C122,'Policy Characteristics'!$C:$C,0))),"",INDEX('Policy Characteristics'!I:I,MATCH($C122,'Policy Characteristics'!$C:$C,0)))</f>
        <v>$ / vehicle</v>
      </c>
      <c r="P122" s="254" t="str">
        <f>IF(ISBLANK(INDEX('Policy Characteristics'!J:J,MATCH($C122,'Policy Characteristics'!$C:$C,0))),"",INDEX('Policy Characteristics'!J:J,MATCH($C122,'Policy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2" s="254" t="str">
        <f>IF(ISBLANK(INDEX('Policy Characteristics'!K:K,MATCH($C122,'Policy Characteristics'!$C:$C,0))),"",INDEX('Policy Characteristics'!K:K,MATCH($C122,'Policy Characteristics'!$C:$C,0)))</f>
        <v>transportation-sector-main.html#ev-subsidy</v>
      </c>
      <c r="R122" s="254" t="str">
        <f>IF(ISBLANK(INDEX('Policy Characteristics'!L:L,MATCH($C122,'Policy Characteristics'!$C:$C,0))),"",INDEX('Policy Characteristics'!L:L,MATCH($C122,'Policy Characteristics'!$C:$C,0)))</f>
        <v>ev-subsidy.html</v>
      </c>
    </row>
    <row r="123" spans="1:18" x14ac:dyDescent="0.35">
      <c r="A123" s="254" t="str">
        <f>IF(ISBLANK(INDEX('Policy Characteristics'!A:A,MATCH($C123,'Policy Characteristics'!$C:$C,0))),"",INDEX('Policy Characteristics'!A:A,MATCH($C123,'Policy Characteristics'!$C:$C,0)))</f>
        <v>Transportation</v>
      </c>
      <c r="B123" s="262" t="str">
        <f>IF(ISBLANK(INDEX('Policy Characteristics'!B:B,MATCH($C123,'Policy Characteristics'!$C:$C,0))),"",INDEX('Policy Characteristics'!B:B,MATCH($C123,'Policy Characteristics'!$C:$C,0)))</f>
        <v>Freight Vehicle Subsidy</v>
      </c>
      <c r="C123" s="254" t="str">
        <f t="shared" si="4"/>
        <v>Additional Freight Vehicle Subsidy</v>
      </c>
      <c r="D123" s="2" t="s">
        <v>39</v>
      </c>
      <c r="E123" s="2" t="s">
        <v>2248</v>
      </c>
      <c r="F123" s="2" t="s">
        <v>3274</v>
      </c>
      <c r="G123" s="2" t="s">
        <v>3428</v>
      </c>
      <c r="H123" s="43">
        <v>1704</v>
      </c>
      <c r="I123" s="325" t="s">
        <v>44</v>
      </c>
      <c r="J123" s="255" t="str">
        <f>IF(ISBLANK(INDEX('Policy Characteristics'!D:D,MATCH($C123,'Policy Characteristics'!$C:$C,0))),"",INDEX('Policy Characteristics'!D:D,MATCH($C123,'Policy Characteristics'!$C:$C,0)))</f>
        <v>Vehicle Subsidy</v>
      </c>
      <c r="K123" s="254" t="str">
        <f>IF(ISBLANK(INDEX('Policy Characteristics'!E:E,MATCH($C123,'Policy Characteristics'!$C:$C,0))),"",INDEX('Policy Characteristics'!E:E,MATCH($C123,'Policy Characteristics'!$C:$C,0)))</f>
        <v>trans frgt subsidy</v>
      </c>
      <c r="L123" s="261">
        <f>IF(ISBLANK(INDEX('Policy Characteristics'!F:F,MATCH($C123,'Policy Characteristics'!$C:$C,0))),"",INDEX('Policy Characteristics'!F:F,MATCH($C123,'Policy Characteristics'!$C:$C,0)))</f>
        <v>-45000</v>
      </c>
      <c r="M123" s="261">
        <f>IF(ISBLANK(INDEX('Policy Characteristics'!G:G,MATCH($C123,'Policy Characteristics'!$C:$C,0))),"",INDEX('Policy Characteristics'!G:G,MATCH($C123,'Policy Characteristics'!$C:$C,0)))</f>
        <v>50000</v>
      </c>
      <c r="N123" s="261">
        <f>IF(ISBLANK(INDEX('Policy Characteristics'!H:H,MATCH($C123,'Policy Characteristics'!$C:$C,0))),"",INDEX('Policy Characteristics'!H:H,MATCH($C123,'Policy Characteristics'!$C:$C,0)))</f>
        <v>100</v>
      </c>
      <c r="O123" s="254" t="str">
        <f>IF(ISBLANK(INDEX('Policy Characteristics'!I:I,MATCH($C123,'Policy Characteristics'!$C:$C,0))),"",INDEX('Policy Characteristics'!I:I,MATCH($C123,'Policy Characteristics'!$C:$C,0)))</f>
        <v>$ / vehicle</v>
      </c>
      <c r="P123" s="254" t="str">
        <f>IF(ISBLANK(INDEX('Policy Characteristics'!J:J,MATCH($C123,'Policy Characteristics'!$C:$C,0))),"",INDEX('Policy Characteristics'!J:J,MATCH($C123,'Policy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3" s="254" t="str">
        <f>IF(ISBLANK(INDEX('Policy Characteristics'!K:K,MATCH($C123,'Policy Characteristics'!$C:$C,0))),"",INDEX('Policy Characteristics'!K:K,MATCH($C123,'Policy Characteristics'!$C:$C,0)))</f>
        <v>transportation-sector-main.html#ev-subsidy</v>
      </c>
      <c r="R123" s="254" t="str">
        <f>IF(ISBLANK(INDEX('Policy Characteristics'!L:L,MATCH($C123,'Policy Characteristics'!$C:$C,0))),"",INDEX('Policy Characteristics'!L:L,MATCH($C123,'Policy Characteristics'!$C:$C,0)))</f>
        <v>ev-subsidy.html</v>
      </c>
    </row>
    <row r="124" spans="1:18" x14ac:dyDescent="0.35">
      <c r="A124" s="254" t="str">
        <f>IF(ISBLANK(INDEX('Policy Characteristics'!A:A,MATCH($C124,'Policy Characteristics'!$C:$C,0))),"",INDEX('Policy Characteristics'!A:A,MATCH($C124,'Policy Characteristics'!$C:$C,0)))</f>
        <v>Transportation</v>
      </c>
      <c r="B124" s="262" t="str">
        <f>IF(ISBLANK(INDEX('Policy Characteristics'!B:B,MATCH($C124,'Policy Characteristics'!$C:$C,0))),"",INDEX('Policy Characteristics'!B:B,MATCH($C124,'Policy Characteristics'!$C:$C,0)))</f>
        <v>Freight Vehicle Subsidy</v>
      </c>
      <c r="C124" s="254" t="str">
        <f t="shared" si="4"/>
        <v>Additional Freight Vehicle Subsidy</v>
      </c>
      <c r="D124" s="2" t="s">
        <v>39</v>
      </c>
      <c r="E124" s="2" t="s">
        <v>2504</v>
      </c>
      <c r="F124" s="2" t="s">
        <v>3274</v>
      </c>
      <c r="G124" s="2" t="s">
        <v>2504</v>
      </c>
      <c r="H124" s="43">
        <v>1705</v>
      </c>
      <c r="I124" s="325" t="s">
        <v>44</v>
      </c>
      <c r="J124" s="255" t="str">
        <f>IF(ISBLANK(INDEX('Policy Characteristics'!D:D,MATCH($C124,'Policy Characteristics'!$C:$C,0))),"",INDEX('Policy Characteristics'!D:D,MATCH($C124,'Policy Characteristics'!$C:$C,0)))</f>
        <v>Vehicle Subsidy</v>
      </c>
      <c r="K124" s="254" t="str">
        <f>IF(ISBLANK(INDEX('Policy Characteristics'!E:E,MATCH($C124,'Policy Characteristics'!$C:$C,0))),"",INDEX('Policy Characteristics'!E:E,MATCH($C124,'Policy Characteristics'!$C:$C,0)))</f>
        <v>trans frgt subsidy</v>
      </c>
      <c r="L124" s="261">
        <f>IF(ISBLANK(INDEX('Policy Characteristics'!F:F,MATCH($C124,'Policy Characteristics'!$C:$C,0))),"",INDEX('Policy Characteristics'!F:F,MATCH($C124,'Policy Characteristics'!$C:$C,0)))</f>
        <v>-45000</v>
      </c>
      <c r="M124" s="261">
        <f>IF(ISBLANK(INDEX('Policy Characteristics'!G:G,MATCH($C124,'Policy Characteristics'!$C:$C,0))),"",INDEX('Policy Characteristics'!G:G,MATCH($C124,'Policy Characteristics'!$C:$C,0)))</f>
        <v>50000</v>
      </c>
      <c r="N124" s="261">
        <f>IF(ISBLANK(INDEX('Policy Characteristics'!H:H,MATCH($C124,'Policy Characteristics'!$C:$C,0))),"",INDEX('Policy Characteristics'!H:H,MATCH($C124,'Policy Characteristics'!$C:$C,0)))</f>
        <v>100</v>
      </c>
      <c r="O124" s="254" t="str">
        <f>IF(ISBLANK(INDEX('Policy Characteristics'!I:I,MATCH($C124,'Policy Characteristics'!$C:$C,0))),"",INDEX('Policy Characteristics'!I:I,MATCH($C124,'Policy Characteristics'!$C:$C,0)))</f>
        <v>$ / vehicle</v>
      </c>
      <c r="P124" s="254" t="str">
        <f>IF(ISBLANK(INDEX('Policy Characteristics'!J:J,MATCH($C124,'Policy Characteristics'!$C:$C,0))),"",INDEX('Policy Characteristics'!J:J,MATCH($C124,'Policy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4" s="254" t="str">
        <f>IF(ISBLANK(INDEX('Policy Characteristics'!K:K,MATCH($C124,'Policy Characteristics'!$C:$C,0))),"",INDEX('Policy Characteristics'!K:K,MATCH($C124,'Policy Characteristics'!$C:$C,0)))</f>
        <v>transportation-sector-main.html#ev-subsidy</v>
      </c>
      <c r="R124" s="254" t="str">
        <f>IF(ISBLANK(INDEX('Policy Characteristics'!L:L,MATCH($C124,'Policy Characteristics'!$C:$C,0))),"",INDEX('Policy Characteristics'!L:L,MATCH($C124,'Policy Characteristics'!$C:$C,0)))</f>
        <v>ev-subsidy.html</v>
      </c>
    </row>
    <row r="125" spans="1:18" x14ac:dyDescent="0.35">
      <c r="A125" s="254" t="str">
        <f>IF(ISBLANK(INDEX('Policy Characteristics'!A:A,MATCH($C125,'Policy Characteristics'!$C:$C,0))),"",INDEX('Policy Characteristics'!A:A,MATCH($C125,'Policy Characteristics'!$C:$C,0)))</f>
        <v>Transportation</v>
      </c>
      <c r="B125" s="262" t="str">
        <f>IF(ISBLANK(INDEX('Policy Characteristics'!B:B,MATCH($C125,'Policy Characteristics'!$C:$C,0))),"",INDEX('Policy Characteristics'!B:B,MATCH($C125,'Policy Characteristics'!$C:$C,0)))</f>
        <v>Freight Vehicle Subsidy</v>
      </c>
      <c r="C125" s="254" t="str">
        <f t="shared" si="4"/>
        <v>Additional Freight Vehicle Subsidy</v>
      </c>
      <c r="D125" s="2" t="s">
        <v>39</v>
      </c>
      <c r="E125" s="2" t="s">
        <v>2503</v>
      </c>
      <c r="F125" s="2" t="s">
        <v>3274</v>
      </c>
      <c r="G125" s="2" t="s">
        <v>3429</v>
      </c>
      <c r="H125" s="43">
        <v>1706</v>
      </c>
      <c r="I125" s="325" t="s">
        <v>44</v>
      </c>
      <c r="J125" s="255" t="str">
        <f>IF(ISBLANK(INDEX('Policy Characteristics'!D:D,MATCH($C125,'Policy Characteristics'!$C:$C,0))),"",INDEX('Policy Characteristics'!D:D,MATCH($C125,'Policy Characteristics'!$C:$C,0)))</f>
        <v>Vehicle Subsidy</v>
      </c>
      <c r="K125" s="254" t="str">
        <f>IF(ISBLANK(INDEX('Policy Characteristics'!E:E,MATCH($C125,'Policy Characteristics'!$C:$C,0))),"",INDEX('Policy Characteristics'!E:E,MATCH($C125,'Policy Characteristics'!$C:$C,0)))</f>
        <v>trans frgt subsidy</v>
      </c>
      <c r="L125" s="261">
        <f>IF(ISBLANK(INDEX('Policy Characteristics'!F:F,MATCH($C125,'Policy Characteristics'!$C:$C,0))),"",INDEX('Policy Characteristics'!F:F,MATCH($C125,'Policy Characteristics'!$C:$C,0)))</f>
        <v>-45000</v>
      </c>
      <c r="M125" s="261">
        <f>IF(ISBLANK(INDEX('Policy Characteristics'!G:G,MATCH($C125,'Policy Characteristics'!$C:$C,0))),"",INDEX('Policy Characteristics'!G:G,MATCH($C125,'Policy Characteristics'!$C:$C,0)))</f>
        <v>50000</v>
      </c>
      <c r="N125" s="261">
        <f>IF(ISBLANK(INDEX('Policy Characteristics'!H:H,MATCH($C125,'Policy Characteristics'!$C:$C,0))),"",INDEX('Policy Characteristics'!H:H,MATCH($C125,'Policy Characteristics'!$C:$C,0)))</f>
        <v>100</v>
      </c>
      <c r="O125" s="254" t="str">
        <f>IF(ISBLANK(INDEX('Policy Characteristics'!I:I,MATCH($C125,'Policy Characteristics'!$C:$C,0))),"",INDEX('Policy Characteristics'!I:I,MATCH($C125,'Policy Characteristics'!$C:$C,0)))</f>
        <v>$ / vehicle</v>
      </c>
      <c r="P125" s="254" t="str">
        <f>IF(ISBLANK(INDEX('Policy Characteristics'!J:J,MATCH($C125,'Policy Characteristics'!$C:$C,0))),"",INDEX('Policy Characteristics'!J:J,MATCH($C125,'Policy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5" s="254" t="str">
        <f>IF(ISBLANK(INDEX('Policy Characteristics'!K:K,MATCH($C125,'Policy Characteristics'!$C:$C,0))),"",INDEX('Policy Characteristics'!K:K,MATCH($C125,'Policy Characteristics'!$C:$C,0)))</f>
        <v>transportation-sector-main.html#ev-subsidy</v>
      </c>
      <c r="R125" s="254" t="str">
        <f>IF(ISBLANK(INDEX('Policy Characteristics'!L:L,MATCH($C125,'Policy Characteristics'!$C:$C,0))),"",INDEX('Policy Characteristics'!L:L,MATCH($C125,'Policy Characteristics'!$C:$C,0)))</f>
        <v>ev-subsidy.html</v>
      </c>
    </row>
    <row r="126" spans="1:18" x14ac:dyDescent="0.35">
      <c r="A126" s="254" t="str">
        <f>IF(ISBLANK(INDEX('Policy Characteristics'!A:A,MATCH($C126,'Policy Characteristics'!$C:$C,0))),"",INDEX('Policy Characteristics'!A:A,MATCH($C126,'Policy Characteristics'!$C:$C,0)))</f>
        <v>Transportation</v>
      </c>
      <c r="B126" s="262" t="str">
        <f>IF(ISBLANK(INDEX('Policy Characteristics'!B:B,MATCH($C126,'Policy Characteristics'!$C:$C,0))),"",INDEX('Policy Characteristics'!B:B,MATCH($C126,'Policy Characteristics'!$C:$C,0)))</f>
        <v>Freight Vehicle Subsidy</v>
      </c>
      <c r="C126" s="254" t="str">
        <f t="shared" si="4"/>
        <v>Additional Freight Vehicle Subsidy</v>
      </c>
      <c r="D126" s="45" t="s">
        <v>40</v>
      </c>
      <c r="E126" s="45" t="s">
        <v>2244</v>
      </c>
      <c r="F126" s="2" t="s">
        <v>86</v>
      </c>
      <c r="G126" s="45" t="s">
        <v>3424</v>
      </c>
      <c r="H126" s="43">
        <v>1707</v>
      </c>
      <c r="I126" s="325" t="s">
        <v>44</v>
      </c>
      <c r="J126" s="255" t="str">
        <f>IF(ISBLANK(INDEX('Policy Characteristics'!D:D,MATCH($C126,'Policy Characteristics'!$C:$C,0))),"",INDEX('Policy Characteristics'!D:D,MATCH($C126,'Policy Characteristics'!$C:$C,0)))</f>
        <v>Vehicle Subsidy</v>
      </c>
      <c r="K126" s="254" t="str">
        <f>IF(ISBLANK(INDEX('Policy Characteristics'!E:E,MATCH($C126,'Policy Characteristics'!$C:$C,0))),"",INDEX('Policy Characteristics'!E:E,MATCH($C126,'Policy Characteristics'!$C:$C,0)))</f>
        <v>trans frgt subsidy</v>
      </c>
      <c r="L126" s="261">
        <f>IF(ISBLANK(INDEX('Policy Characteristics'!F:F,MATCH($C126,'Policy Characteristics'!$C:$C,0))),"",INDEX('Policy Characteristics'!F:F,MATCH($C126,'Policy Characteristics'!$C:$C,0)))</f>
        <v>-45000</v>
      </c>
      <c r="M126" s="261">
        <f>IF(ISBLANK(INDEX('Policy Characteristics'!G:G,MATCH($C126,'Policy Characteristics'!$C:$C,0))),"",INDEX('Policy Characteristics'!G:G,MATCH($C126,'Policy Characteristics'!$C:$C,0)))</f>
        <v>50000</v>
      </c>
      <c r="N126" s="261">
        <f>IF(ISBLANK(INDEX('Policy Characteristics'!H:H,MATCH($C126,'Policy Characteristics'!$C:$C,0))),"",INDEX('Policy Characteristics'!H:H,MATCH($C126,'Policy Characteristics'!$C:$C,0)))</f>
        <v>100</v>
      </c>
      <c r="O126" s="254" t="str">
        <f>IF(ISBLANK(INDEX('Policy Characteristics'!I:I,MATCH($C126,'Policy Characteristics'!$C:$C,0))),"",INDEX('Policy Characteristics'!I:I,MATCH($C126,'Policy Characteristics'!$C:$C,0)))</f>
        <v>$ / vehicle</v>
      </c>
      <c r="P126" s="254" t="str">
        <f>IF(ISBLANK(INDEX('Policy Characteristics'!J:J,MATCH($C126,'Policy Characteristics'!$C:$C,0))),"",INDEX('Policy Characteristics'!J:J,MATCH($C126,'Policy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6" s="254" t="str">
        <f>IF(ISBLANK(INDEX('Policy Characteristics'!K:K,MATCH($C126,'Policy Characteristics'!$C:$C,0))),"",INDEX('Policy Characteristics'!K:K,MATCH($C126,'Policy Characteristics'!$C:$C,0)))</f>
        <v>transportation-sector-main.html#ev-subsidy</v>
      </c>
      <c r="R126" s="254" t="str">
        <f>IF(ISBLANK(INDEX('Policy Characteristics'!L:L,MATCH($C126,'Policy Characteristics'!$C:$C,0))),"",INDEX('Policy Characteristics'!L:L,MATCH($C126,'Policy Characteristics'!$C:$C,0)))</f>
        <v>ev-subsidy.html</v>
      </c>
    </row>
    <row r="127" spans="1:18" x14ac:dyDescent="0.35">
      <c r="A127" s="254" t="str">
        <f>IF(ISBLANK(INDEX('Policy Characteristics'!A:A,MATCH($C127,'Policy Characteristics'!$C:$C,0))),"",INDEX('Policy Characteristics'!A:A,MATCH($C127,'Policy Characteristics'!$C:$C,0)))</f>
        <v>Transportation</v>
      </c>
      <c r="B127" s="262" t="str">
        <f>IF(ISBLANK(INDEX('Policy Characteristics'!B:B,MATCH($C127,'Policy Characteristics'!$C:$C,0))),"",INDEX('Policy Characteristics'!B:B,MATCH($C127,'Policy Characteristics'!$C:$C,0)))</f>
        <v>Freight Vehicle Subsidy</v>
      </c>
      <c r="C127" s="254" t="str">
        <f t="shared" si="4"/>
        <v>Additional Freight Vehicle Subsidy</v>
      </c>
      <c r="D127" s="45" t="s">
        <v>40</v>
      </c>
      <c r="E127" s="2" t="s">
        <v>2245</v>
      </c>
      <c r="F127" s="2" t="s">
        <v>86</v>
      </c>
      <c r="G127" s="2" t="s">
        <v>3425</v>
      </c>
      <c r="H127" s="43">
        <v>1708</v>
      </c>
      <c r="I127" s="325" t="s">
        <v>44</v>
      </c>
      <c r="J127" s="255" t="str">
        <f>IF(ISBLANK(INDEX('Policy Characteristics'!D:D,MATCH($C127,'Policy Characteristics'!$C:$C,0))),"",INDEX('Policy Characteristics'!D:D,MATCH($C127,'Policy Characteristics'!$C:$C,0)))</f>
        <v>Vehicle Subsidy</v>
      </c>
      <c r="K127" s="254" t="str">
        <f>IF(ISBLANK(INDEX('Policy Characteristics'!E:E,MATCH($C127,'Policy Characteristics'!$C:$C,0))),"",INDEX('Policy Characteristics'!E:E,MATCH($C127,'Policy Characteristics'!$C:$C,0)))</f>
        <v>trans frgt subsidy</v>
      </c>
      <c r="L127" s="261">
        <f>IF(ISBLANK(INDEX('Policy Characteristics'!F:F,MATCH($C127,'Policy Characteristics'!$C:$C,0))),"",INDEX('Policy Characteristics'!F:F,MATCH($C127,'Policy Characteristics'!$C:$C,0)))</f>
        <v>-45000</v>
      </c>
      <c r="M127" s="261">
        <f>IF(ISBLANK(INDEX('Policy Characteristics'!G:G,MATCH($C127,'Policy Characteristics'!$C:$C,0))),"",INDEX('Policy Characteristics'!G:G,MATCH($C127,'Policy Characteristics'!$C:$C,0)))</f>
        <v>50000</v>
      </c>
      <c r="N127" s="261">
        <f>IF(ISBLANK(INDEX('Policy Characteristics'!H:H,MATCH($C127,'Policy Characteristics'!$C:$C,0))),"",INDEX('Policy Characteristics'!H:H,MATCH($C127,'Policy Characteristics'!$C:$C,0)))</f>
        <v>100</v>
      </c>
      <c r="O127" s="254" t="str">
        <f>IF(ISBLANK(INDEX('Policy Characteristics'!I:I,MATCH($C127,'Policy Characteristics'!$C:$C,0))),"",INDEX('Policy Characteristics'!I:I,MATCH($C127,'Policy Characteristics'!$C:$C,0)))</f>
        <v>$ / vehicle</v>
      </c>
      <c r="P127" s="254" t="str">
        <f>IF(ISBLANK(INDEX('Policy Characteristics'!J:J,MATCH($C127,'Policy Characteristics'!$C:$C,0))),"",INDEX('Policy Characteristics'!J:J,MATCH($C127,'Policy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7" s="254" t="str">
        <f>IF(ISBLANK(INDEX('Policy Characteristics'!K:K,MATCH($C127,'Policy Characteristics'!$C:$C,0))),"",INDEX('Policy Characteristics'!K:K,MATCH($C127,'Policy Characteristics'!$C:$C,0)))</f>
        <v>transportation-sector-main.html#ev-subsidy</v>
      </c>
      <c r="R127" s="254" t="str">
        <f>IF(ISBLANK(INDEX('Policy Characteristics'!L:L,MATCH($C127,'Policy Characteristics'!$C:$C,0))),"",INDEX('Policy Characteristics'!L:L,MATCH($C127,'Policy Characteristics'!$C:$C,0)))</f>
        <v>ev-subsidy.html</v>
      </c>
    </row>
    <row r="128" spans="1:18" x14ac:dyDescent="0.35">
      <c r="A128" s="254" t="str">
        <f>IF(ISBLANK(INDEX('Policy Characteristics'!A:A,MATCH($C128,'Policy Characteristics'!$C:$C,0))),"",INDEX('Policy Characteristics'!A:A,MATCH($C128,'Policy Characteristics'!$C:$C,0)))</f>
        <v>Transportation</v>
      </c>
      <c r="B128" s="262" t="str">
        <f>IF(ISBLANK(INDEX('Policy Characteristics'!B:B,MATCH($C128,'Policy Characteristics'!$C:$C,0))),"",INDEX('Policy Characteristics'!B:B,MATCH($C128,'Policy Characteristics'!$C:$C,0)))</f>
        <v>Freight Vehicle Subsidy</v>
      </c>
      <c r="C128" s="254" t="str">
        <f t="shared" si="4"/>
        <v>Additional Freight Vehicle Subsidy</v>
      </c>
      <c r="D128" s="45" t="s">
        <v>40</v>
      </c>
      <c r="E128" s="2" t="s">
        <v>2246</v>
      </c>
      <c r="F128" s="2" t="s">
        <v>86</v>
      </c>
      <c r="G128" s="2" t="s">
        <v>3426</v>
      </c>
      <c r="H128" s="43">
        <v>1709</v>
      </c>
      <c r="I128" s="325" t="s">
        <v>44</v>
      </c>
      <c r="J128" s="255" t="str">
        <f>IF(ISBLANK(INDEX('Policy Characteristics'!D:D,MATCH($C128,'Policy Characteristics'!$C:$C,0))),"",INDEX('Policy Characteristics'!D:D,MATCH($C128,'Policy Characteristics'!$C:$C,0)))</f>
        <v>Vehicle Subsidy</v>
      </c>
      <c r="K128" s="254" t="str">
        <f>IF(ISBLANK(INDEX('Policy Characteristics'!E:E,MATCH($C128,'Policy Characteristics'!$C:$C,0))),"",INDEX('Policy Characteristics'!E:E,MATCH($C128,'Policy Characteristics'!$C:$C,0)))</f>
        <v>trans frgt subsidy</v>
      </c>
      <c r="L128" s="261">
        <f>IF(ISBLANK(INDEX('Policy Characteristics'!F:F,MATCH($C128,'Policy Characteristics'!$C:$C,0))),"",INDEX('Policy Characteristics'!F:F,MATCH($C128,'Policy Characteristics'!$C:$C,0)))</f>
        <v>-45000</v>
      </c>
      <c r="M128" s="261">
        <f>IF(ISBLANK(INDEX('Policy Characteristics'!G:G,MATCH($C128,'Policy Characteristics'!$C:$C,0))),"",INDEX('Policy Characteristics'!G:G,MATCH($C128,'Policy Characteristics'!$C:$C,0)))</f>
        <v>50000</v>
      </c>
      <c r="N128" s="261">
        <f>IF(ISBLANK(INDEX('Policy Characteristics'!H:H,MATCH($C128,'Policy Characteristics'!$C:$C,0))),"",INDEX('Policy Characteristics'!H:H,MATCH($C128,'Policy Characteristics'!$C:$C,0)))</f>
        <v>100</v>
      </c>
      <c r="O128" s="254" t="str">
        <f>IF(ISBLANK(INDEX('Policy Characteristics'!I:I,MATCH($C128,'Policy Characteristics'!$C:$C,0))),"",INDEX('Policy Characteristics'!I:I,MATCH($C128,'Policy Characteristics'!$C:$C,0)))</f>
        <v>$ / vehicle</v>
      </c>
      <c r="P128" s="254" t="str">
        <f>IF(ISBLANK(INDEX('Policy Characteristics'!J:J,MATCH($C128,'Policy Characteristics'!$C:$C,0))),"",INDEX('Policy Characteristics'!J:J,MATCH($C128,'Policy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8" s="254" t="str">
        <f>IF(ISBLANK(INDEX('Policy Characteristics'!K:K,MATCH($C128,'Policy Characteristics'!$C:$C,0))),"",INDEX('Policy Characteristics'!K:K,MATCH($C128,'Policy Characteristics'!$C:$C,0)))</f>
        <v>transportation-sector-main.html#ev-subsidy</v>
      </c>
      <c r="R128" s="254" t="str">
        <f>IF(ISBLANK(INDEX('Policy Characteristics'!L:L,MATCH($C128,'Policy Characteristics'!$C:$C,0))),"",INDEX('Policy Characteristics'!L:L,MATCH($C128,'Policy Characteristics'!$C:$C,0)))</f>
        <v>ev-subsidy.html</v>
      </c>
    </row>
    <row r="129" spans="1:18" x14ac:dyDescent="0.35">
      <c r="A129" s="254" t="str">
        <f>IF(ISBLANK(INDEX('Policy Characteristics'!A:A,MATCH($C129,'Policy Characteristics'!$C:$C,0))),"",INDEX('Policy Characteristics'!A:A,MATCH($C129,'Policy Characteristics'!$C:$C,0)))</f>
        <v>Transportation</v>
      </c>
      <c r="B129" s="262" t="str">
        <f>IF(ISBLANK(INDEX('Policy Characteristics'!B:B,MATCH($C129,'Policy Characteristics'!$C:$C,0))),"",INDEX('Policy Characteristics'!B:B,MATCH($C129,'Policy Characteristics'!$C:$C,0)))</f>
        <v>Freight Vehicle Subsidy</v>
      </c>
      <c r="C129" s="254" t="str">
        <f t="shared" si="4"/>
        <v>Additional Freight Vehicle Subsidy</v>
      </c>
      <c r="D129" s="45" t="s">
        <v>40</v>
      </c>
      <c r="E129" s="2" t="s">
        <v>2247</v>
      </c>
      <c r="F129" s="2" t="s">
        <v>86</v>
      </c>
      <c r="G129" s="2" t="s">
        <v>3427</v>
      </c>
      <c r="H129" s="43">
        <v>1710</v>
      </c>
      <c r="I129" s="325" t="s">
        <v>44</v>
      </c>
      <c r="J129" s="255" t="str">
        <f>IF(ISBLANK(INDEX('Policy Characteristics'!D:D,MATCH($C129,'Policy Characteristics'!$C:$C,0))),"",INDEX('Policy Characteristics'!D:D,MATCH($C129,'Policy Characteristics'!$C:$C,0)))</f>
        <v>Vehicle Subsidy</v>
      </c>
      <c r="K129" s="254" t="str">
        <f>IF(ISBLANK(INDEX('Policy Characteristics'!E:E,MATCH($C129,'Policy Characteristics'!$C:$C,0))),"",INDEX('Policy Characteristics'!E:E,MATCH($C129,'Policy Characteristics'!$C:$C,0)))</f>
        <v>trans frgt subsidy</v>
      </c>
      <c r="L129" s="261">
        <f>IF(ISBLANK(INDEX('Policy Characteristics'!F:F,MATCH($C129,'Policy Characteristics'!$C:$C,0))),"",INDEX('Policy Characteristics'!F:F,MATCH($C129,'Policy Characteristics'!$C:$C,0)))</f>
        <v>-45000</v>
      </c>
      <c r="M129" s="261">
        <f>IF(ISBLANK(INDEX('Policy Characteristics'!G:G,MATCH($C129,'Policy Characteristics'!$C:$C,0))),"",INDEX('Policy Characteristics'!G:G,MATCH($C129,'Policy Characteristics'!$C:$C,0)))</f>
        <v>50000</v>
      </c>
      <c r="N129" s="261">
        <f>IF(ISBLANK(INDEX('Policy Characteristics'!H:H,MATCH($C129,'Policy Characteristics'!$C:$C,0))),"",INDEX('Policy Characteristics'!H:H,MATCH($C129,'Policy Characteristics'!$C:$C,0)))</f>
        <v>100</v>
      </c>
      <c r="O129" s="254" t="str">
        <f>IF(ISBLANK(INDEX('Policy Characteristics'!I:I,MATCH($C129,'Policy Characteristics'!$C:$C,0))),"",INDEX('Policy Characteristics'!I:I,MATCH($C129,'Policy Characteristics'!$C:$C,0)))</f>
        <v>$ / vehicle</v>
      </c>
      <c r="P129" s="254" t="str">
        <f>IF(ISBLANK(INDEX('Policy Characteristics'!J:J,MATCH($C129,'Policy Characteristics'!$C:$C,0))),"",INDEX('Policy Characteristics'!J:J,MATCH($C129,'Policy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9" s="254" t="str">
        <f>IF(ISBLANK(INDEX('Policy Characteristics'!K:K,MATCH($C129,'Policy Characteristics'!$C:$C,0))),"",INDEX('Policy Characteristics'!K:K,MATCH($C129,'Policy Characteristics'!$C:$C,0)))</f>
        <v>transportation-sector-main.html#ev-subsidy</v>
      </c>
      <c r="R129" s="254" t="str">
        <f>IF(ISBLANK(INDEX('Policy Characteristics'!L:L,MATCH($C129,'Policy Characteristics'!$C:$C,0))),"",INDEX('Policy Characteristics'!L:L,MATCH($C129,'Policy Characteristics'!$C:$C,0)))</f>
        <v>ev-subsidy.html</v>
      </c>
    </row>
    <row r="130" spans="1:18" x14ac:dyDescent="0.35">
      <c r="A130" s="254" t="str">
        <f>IF(ISBLANK(INDEX('Policy Characteristics'!A:A,MATCH($C130,'Policy Characteristics'!$C:$C,0))),"",INDEX('Policy Characteristics'!A:A,MATCH($C130,'Policy Characteristics'!$C:$C,0)))</f>
        <v>Transportation</v>
      </c>
      <c r="B130" s="262" t="str">
        <f>IF(ISBLANK(INDEX('Policy Characteristics'!B:B,MATCH($C130,'Policy Characteristics'!$C:$C,0))),"",INDEX('Policy Characteristics'!B:B,MATCH($C130,'Policy Characteristics'!$C:$C,0)))</f>
        <v>Freight Vehicle Subsidy</v>
      </c>
      <c r="C130" s="254" t="str">
        <f t="shared" si="4"/>
        <v>Additional Freight Vehicle Subsidy</v>
      </c>
      <c r="D130" s="45" t="s">
        <v>40</v>
      </c>
      <c r="E130" s="2" t="s">
        <v>2248</v>
      </c>
      <c r="F130" s="2" t="s">
        <v>86</v>
      </c>
      <c r="G130" s="2" t="s">
        <v>3428</v>
      </c>
      <c r="H130" s="43">
        <v>1711</v>
      </c>
      <c r="I130" s="325" t="s">
        <v>44</v>
      </c>
      <c r="J130" s="255" t="str">
        <f>IF(ISBLANK(INDEX('Policy Characteristics'!D:D,MATCH($C130,'Policy Characteristics'!$C:$C,0))),"",INDEX('Policy Characteristics'!D:D,MATCH($C130,'Policy Characteristics'!$C:$C,0)))</f>
        <v>Vehicle Subsidy</v>
      </c>
      <c r="K130" s="254" t="str">
        <f>IF(ISBLANK(INDEX('Policy Characteristics'!E:E,MATCH($C130,'Policy Characteristics'!$C:$C,0))),"",INDEX('Policy Characteristics'!E:E,MATCH($C130,'Policy Characteristics'!$C:$C,0)))</f>
        <v>trans frgt subsidy</v>
      </c>
      <c r="L130" s="261">
        <f>IF(ISBLANK(INDEX('Policy Characteristics'!F:F,MATCH($C130,'Policy Characteristics'!$C:$C,0))),"",INDEX('Policy Characteristics'!F:F,MATCH($C130,'Policy Characteristics'!$C:$C,0)))</f>
        <v>-45000</v>
      </c>
      <c r="M130" s="261">
        <f>IF(ISBLANK(INDEX('Policy Characteristics'!G:G,MATCH($C130,'Policy Characteristics'!$C:$C,0))),"",INDEX('Policy Characteristics'!G:G,MATCH($C130,'Policy Characteristics'!$C:$C,0)))</f>
        <v>50000</v>
      </c>
      <c r="N130" s="261">
        <f>IF(ISBLANK(INDEX('Policy Characteristics'!H:H,MATCH($C130,'Policy Characteristics'!$C:$C,0))),"",INDEX('Policy Characteristics'!H:H,MATCH($C130,'Policy Characteristics'!$C:$C,0)))</f>
        <v>100</v>
      </c>
      <c r="O130" s="254" t="str">
        <f>IF(ISBLANK(INDEX('Policy Characteristics'!I:I,MATCH($C130,'Policy Characteristics'!$C:$C,0))),"",INDEX('Policy Characteristics'!I:I,MATCH($C130,'Policy Characteristics'!$C:$C,0)))</f>
        <v>$ / vehicle</v>
      </c>
      <c r="P130" s="254" t="str">
        <f>IF(ISBLANK(INDEX('Policy Characteristics'!J:J,MATCH($C130,'Policy Characteristics'!$C:$C,0))),"",INDEX('Policy Characteristics'!J:J,MATCH($C130,'Policy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0" s="254" t="str">
        <f>IF(ISBLANK(INDEX('Policy Characteristics'!K:K,MATCH($C130,'Policy Characteristics'!$C:$C,0))),"",INDEX('Policy Characteristics'!K:K,MATCH($C130,'Policy Characteristics'!$C:$C,0)))</f>
        <v>transportation-sector-main.html#ev-subsidy</v>
      </c>
      <c r="R130" s="254" t="str">
        <f>IF(ISBLANK(INDEX('Policy Characteristics'!L:L,MATCH($C130,'Policy Characteristics'!$C:$C,0))),"",INDEX('Policy Characteristics'!L:L,MATCH($C130,'Policy Characteristics'!$C:$C,0)))</f>
        <v>ev-subsidy.html</v>
      </c>
    </row>
    <row r="131" spans="1:18" x14ac:dyDescent="0.35">
      <c r="A131" s="254" t="str">
        <f>IF(ISBLANK(INDEX('Policy Characteristics'!A:A,MATCH($C131,'Policy Characteristics'!$C:$C,0))),"",INDEX('Policy Characteristics'!A:A,MATCH($C131,'Policy Characteristics'!$C:$C,0)))</f>
        <v>Transportation</v>
      </c>
      <c r="B131" s="262" t="str">
        <f>IF(ISBLANK(INDEX('Policy Characteristics'!B:B,MATCH($C131,'Policy Characteristics'!$C:$C,0))),"",INDEX('Policy Characteristics'!B:B,MATCH($C131,'Policy Characteristics'!$C:$C,0)))</f>
        <v>Freight Vehicle Subsidy</v>
      </c>
      <c r="C131" s="254" t="str">
        <f t="shared" si="4"/>
        <v>Additional Freight Vehicle Subsidy</v>
      </c>
      <c r="D131" s="45" t="s">
        <v>40</v>
      </c>
      <c r="E131" s="2" t="s">
        <v>2504</v>
      </c>
      <c r="F131" s="2" t="s">
        <v>86</v>
      </c>
      <c r="G131" s="2" t="s">
        <v>2504</v>
      </c>
      <c r="H131" s="43">
        <v>1712</v>
      </c>
      <c r="I131" s="325" t="s">
        <v>44</v>
      </c>
      <c r="J131" s="255" t="str">
        <f>IF(ISBLANK(INDEX('Policy Characteristics'!D:D,MATCH($C131,'Policy Characteristics'!$C:$C,0))),"",INDEX('Policy Characteristics'!D:D,MATCH($C131,'Policy Characteristics'!$C:$C,0)))</f>
        <v>Vehicle Subsidy</v>
      </c>
      <c r="K131" s="254" t="str">
        <f>IF(ISBLANK(INDEX('Policy Characteristics'!E:E,MATCH($C131,'Policy Characteristics'!$C:$C,0))),"",INDEX('Policy Characteristics'!E:E,MATCH($C131,'Policy Characteristics'!$C:$C,0)))</f>
        <v>trans frgt subsidy</v>
      </c>
      <c r="L131" s="261">
        <f>IF(ISBLANK(INDEX('Policy Characteristics'!F:F,MATCH($C131,'Policy Characteristics'!$C:$C,0))),"",INDEX('Policy Characteristics'!F:F,MATCH($C131,'Policy Characteristics'!$C:$C,0)))</f>
        <v>-45000</v>
      </c>
      <c r="M131" s="261">
        <f>IF(ISBLANK(INDEX('Policy Characteristics'!G:G,MATCH($C131,'Policy Characteristics'!$C:$C,0))),"",INDEX('Policy Characteristics'!G:G,MATCH($C131,'Policy Characteristics'!$C:$C,0)))</f>
        <v>50000</v>
      </c>
      <c r="N131" s="261">
        <f>IF(ISBLANK(INDEX('Policy Characteristics'!H:H,MATCH($C131,'Policy Characteristics'!$C:$C,0))),"",INDEX('Policy Characteristics'!H:H,MATCH($C131,'Policy Characteristics'!$C:$C,0)))</f>
        <v>100</v>
      </c>
      <c r="O131" s="254" t="str">
        <f>IF(ISBLANK(INDEX('Policy Characteristics'!I:I,MATCH($C131,'Policy Characteristics'!$C:$C,0))),"",INDEX('Policy Characteristics'!I:I,MATCH($C131,'Policy Characteristics'!$C:$C,0)))</f>
        <v>$ / vehicle</v>
      </c>
      <c r="P131" s="254" t="str">
        <f>IF(ISBLANK(INDEX('Policy Characteristics'!J:J,MATCH($C131,'Policy Characteristics'!$C:$C,0))),"",INDEX('Policy Characteristics'!J:J,MATCH($C131,'Policy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1" s="254" t="str">
        <f>IF(ISBLANK(INDEX('Policy Characteristics'!K:K,MATCH($C131,'Policy Characteristics'!$C:$C,0))),"",INDEX('Policy Characteristics'!K:K,MATCH($C131,'Policy Characteristics'!$C:$C,0)))</f>
        <v>transportation-sector-main.html#ev-subsidy</v>
      </c>
      <c r="R131" s="254" t="str">
        <f>IF(ISBLANK(INDEX('Policy Characteristics'!L:L,MATCH($C131,'Policy Characteristics'!$C:$C,0))),"",INDEX('Policy Characteristics'!L:L,MATCH($C131,'Policy Characteristics'!$C:$C,0)))</f>
        <v>ev-subsidy.html</v>
      </c>
    </row>
    <row r="132" spans="1:18" x14ac:dyDescent="0.35">
      <c r="A132" s="254" t="str">
        <f>IF(ISBLANK(INDEX('Policy Characteristics'!A:A,MATCH($C132,'Policy Characteristics'!$C:$C,0))),"",INDEX('Policy Characteristics'!A:A,MATCH($C132,'Policy Characteristics'!$C:$C,0)))</f>
        <v>Transportation</v>
      </c>
      <c r="B132" s="262" t="str">
        <f>IF(ISBLANK(INDEX('Policy Characteristics'!B:B,MATCH($C132,'Policy Characteristics'!$C:$C,0))),"",INDEX('Policy Characteristics'!B:B,MATCH($C132,'Policy Characteristics'!$C:$C,0)))</f>
        <v>Freight Vehicle Subsidy</v>
      </c>
      <c r="C132" s="254" t="str">
        <f t="shared" si="4"/>
        <v>Additional Freight Vehicle Subsidy</v>
      </c>
      <c r="D132" s="45" t="s">
        <v>40</v>
      </c>
      <c r="E132" s="2" t="s">
        <v>2503</v>
      </c>
      <c r="F132" s="2" t="s">
        <v>86</v>
      </c>
      <c r="G132" s="2" t="s">
        <v>3429</v>
      </c>
      <c r="H132" s="43">
        <v>1713</v>
      </c>
      <c r="I132" s="325" t="s">
        <v>44</v>
      </c>
      <c r="J132" s="255" t="str">
        <f>IF(ISBLANK(INDEX('Policy Characteristics'!D:D,MATCH($C132,'Policy Characteristics'!$C:$C,0))),"",INDEX('Policy Characteristics'!D:D,MATCH($C132,'Policy Characteristics'!$C:$C,0)))</f>
        <v>Vehicle Subsidy</v>
      </c>
      <c r="K132" s="254" t="str">
        <f>IF(ISBLANK(INDEX('Policy Characteristics'!E:E,MATCH($C132,'Policy Characteristics'!$C:$C,0))),"",INDEX('Policy Characteristics'!E:E,MATCH($C132,'Policy Characteristics'!$C:$C,0)))</f>
        <v>trans frgt subsidy</v>
      </c>
      <c r="L132" s="261">
        <f>IF(ISBLANK(INDEX('Policy Characteristics'!F:F,MATCH($C132,'Policy Characteristics'!$C:$C,0))),"",INDEX('Policy Characteristics'!F:F,MATCH($C132,'Policy Characteristics'!$C:$C,0)))</f>
        <v>-45000</v>
      </c>
      <c r="M132" s="261">
        <f>IF(ISBLANK(INDEX('Policy Characteristics'!G:G,MATCH($C132,'Policy Characteristics'!$C:$C,0))),"",INDEX('Policy Characteristics'!G:G,MATCH($C132,'Policy Characteristics'!$C:$C,0)))</f>
        <v>50000</v>
      </c>
      <c r="N132" s="261">
        <f>IF(ISBLANK(INDEX('Policy Characteristics'!H:H,MATCH($C132,'Policy Characteristics'!$C:$C,0))),"",INDEX('Policy Characteristics'!H:H,MATCH($C132,'Policy Characteristics'!$C:$C,0)))</f>
        <v>100</v>
      </c>
      <c r="O132" s="254" t="str">
        <f>IF(ISBLANK(INDEX('Policy Characteristics'!I:I,MATCH($C132,'Policy Characteristics'!$C:$C,0))),"",INDEX('Policy Characteristics'!I:I,MATCH($C132,'Policy Characteristics'!$C:$C,0)))</f>
        <v>$ / vehicle</v>
      </c>
      <c r="P132" s="254" t="str">
        <f>IF(ISBLANK(INDEX('Policy Characteristics'!J:J,MATCH($C132,'Policy Characteristics'!$C:$C,0))),"",INDEX('Policy Characteristics'!J:J,MATCH($C132,'Policy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2" s="254" t="str">
        <f>IF(ISBLANK(INDEX('Policy Characteristics'!K:K,MATCH($C132,'Policy Characteristics'!$C:$C,0))),"",INDEX('Policy Characteristics'!K:K,MATCH($C132,'Policy Characteristics'!$C:$C,0)))</f>
        <v>transportation-sector-main.html#ev-subsidy</v>
      </c>
      <c r="R132" s="254" t="str">
        <f>IF(ISBLANK(INDEX('Policy Characteristics'!L:L,MATCH($C132,'Policy Characteristics'!$C:$C,0))),"",INDEX('Policy Characteristics'!L:L,MATCH($C132,'Policy Characteristics'!$C:$C,0)))</f>
        <v>ev-subsidy.html</v>
      </c>
    </row>
    <row r="133" spans="1:18" x14ac:dyDescent="0.35">
      <c r="A133" s="254" t="str">
        <f>IF(ISBLANK(INDEX('Policy Characteristics'!A:A,MATCH($C133,'Policy Characteristics'!$C:$C,0))),"",INDEX('Policy Characteristics'!A:A,MATCH($C133,'Policy Characteristics'!$C:$C,0)))</f>
        <v>Transportation</v>
      </c>
      <c r="B133" s="262" t="str">
        <f>IF(ISBLANK(INDEX('Policy Characteristics'!B:B,MATCH($C133,'Policy Characteristics'!$C:$C,0))),"",INDEX('Policy Characteristics'!B:B,MATCH($C133,'Policy Characteristics'!$C:$C,0)))</f>
        <v>Freight Vehicle Subsidy</v>
      </c>
      <c r="C133" s="254" t="str">
        <f t="shared" si="4"/>
        <v>Additional Freight Vehicle Subsidy</v>
      </c>
      <c r="D133" s="45" t="s">
        <v>41</v>
      </c>
      <c r="E133" s="45" t="s">
        <v>2244</v>
      </c>
      <c r="F133" s="2" t="s">
        <v>3276</v>
      </c>
      <c r="G133" s="45" t="s">
        <v>3424</v>
      </c>
      <c r="H133" s="43">
        <v>1714</v>
      </c>
      <c r="I133" s="325" t="s">
        <v>44</v>
      </c>
      <c r="J133" s="255" t="str">
        <f>IF(ISBLANK(INDEX('Policy Characteristics'!D:D,MATCH($C133,'Policy Characteristics'!$C:$C,0))),"",INDEX('Policy Characteristics'!D:D,MATCH($C133,'Policy Characteristics'!$C:$C,0)))</f>
        <v>Vehicle Subsidy</v>
      </c>
      <c r="K133" s="254" t="str">
        <f>IF(ISBLANK(INDEX('Policy Characteristics'!E:E,MATCH($C133,'Policy Characteristics'!$C:$C,0))),"",INDEX('Policy Characteristics'!E:E,MATCH($C133,'Policy Characteristics'!$C:$C,0)))</f>
        <v>trans frgt subsidy</v>
      </c>
      <c r="L133" s="261">
        <f>IF(ISBLANK(INDEX('Policy Characteristics'!F:F,MATCH($C133,'Policy Characteristics'!$C:$C,0))),"",INDEX('Policy Characteristics'!F:F,MATCH($C133,'Policy Characteristics'!$C:$C,0)))</f>
        <v>-45000</v>
      </c>
      <c r="M133" s="261">
        <f>IF(ISBLANK(INDEX('Policy Characteristics'!G:G,MATCH($C133,'Policy Characteristics'!$C:$C,0))),"",INDEX('Policy Characteristics'!G:G,MATCH($C133,'Policy Characteristics'!$C:$C,0)))</f>
        <v>50000</v>
      </c>
      <c r="N133" s="261">
        <f>IF(ISBLANK(INDEX('Policy Characteristics'!H:H,MATCH($C133,'Policy Characteristics'!$C:$C,0))),"",INDEX('Policy Characteristics'!H:H,MATCH($C133,'Policy Characteristics'!$C:$C,0)))</f>
        <v>100</v>
      </c>
      <c r="O133" s="254" t="str">
        <f>IF(ISBLANK(INDEX('Policy Characteristics'!I:I,MATCH($C133,'Policy Characteristics'!$C:$C,0))),"",INDEX('Policy Characteristics'!I:I,MATCH($C133,'Policy Characteristics'!$C:$C,0)))</f>
        <v>$ / vehicle</v>
      </c>
      <c r="P133" s="254" t="str">
        <f>IF(ISBLANK(INDEX('Policy Characteristics'!J:J,MATCH($C133,'Policy Characteristics'!$C:$C,0))),"",INDEX('Policy Characteristics'!J:J,MATCH($C133,'Policy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3" s="254" t="str">
        <f>IF(ISBLANK(INDEX('Policy Characteristics'!K:K,MATCH($C133,'Policy Characteristics'!$C:$C,0))),"",INDEX('Policy Characteristics'!K:K,MATCH($C133,'Policy Characteristics'!$C:$C,0)))</f>
        <v>transportation-sector-main.html#ev-subsidy</v>
      </c>
      <c r="R133" s="254" t="str">
        <f>IF(ISBLANK(INDEX('Policy Characteristics'!L:L,MATCH($C133,'Policy Characteristics'!$C:$C,0))),"",INDEX('Policy Characteristics'!L:L,MATCH($C133,'Policy Characteristics'!$C:$C,0)))</f>
        <v>ev-subsidy.html</v>
      </c>
    </row>
    <row r="134" spans="1:18" x14ac:dyDescent="0.35">
      <c r="A134" s="254" t="str">
        <f>IF(ISBLANK(INDEX('Policy Characteristics'!A:A,MATCH($C134,'Policy Characteristics'!$C:$C,0))),"",INDEX('Policy Characteristics'!A:A,MATCH($C134,'Policy Characteristics'!$C:$C,0)))</f>
        <v>Transportation</v>
      </c>
      <c r="B134" s="262" t="str">
        <f>IF(ISBLANK(INDEX('Policy Characteristics'!B:B,MATCH($C134,'Policy Characteristics'!$C:$C,0))),"",INDEX('Policy Characteristics'!B:B,MATCH($C134,'Policy Characteristics'!$C:$C,0)))</f>
        <v>Freight Vehicle Subsidy</v>
      </c>
      <c r="C134" s="254" t="str">
        <f t="shared" si="4"/>
        <v>Additional Freight Vehicle Subsidy</v>
      </c>
      <c r="D134" s="45" t="s">
        <v>41</v>
      </c>
      <c r="E134" s="2" t="s">
        <v>2245</v>
      </c>
      <c r="F134" s="2" t="s">
        <v>3276</v>
      </c>
      <c r="G134" s="2" t="s">
        <v>3425</v>
      </c>
      <c r="H134" s="43">
        <v>1715</v>
      </c>
      <c r="I134" s="325" t="s">
        <v>44</v>
      </c>
      <c r="J134" s="255" t="str">
        <f>IF(ISBLANK(INDEX('Policy Characteristics'!D:D,MATCH($C134,'Policy Characteristics'!$C:$C,0))),"",INDEX('Policy Characteristics'!D:D,MATCH($C134,'Policy Characteristics'!$C:$C,0)))</f>
        <v>Vehicle Subsidy</v>
      </c>
      <c r="K134" s="254" t="str">
        <f>IF(ISBLANK(INDEX('Policy Characteristics'!E:E,MATCH($C134,'Policy Characteristics'!$C:$C,0))),"",INDEX('Policy Characteristics'!E:E,MATCH($C134,'Policy Characteristics'!$C:$C,0)))</f>
        <v>trans frgt subsidy</v>
      </c>
      <c r="L134" s="261">
        <f>IF(ISBLANK(INDEX('Policy Characteristics'!F:F,MATCH($C134,'Policy Characteristics'!$C:$C,0))),"",INDEX('Policy Characteristics'!F:F,MATCH($C134,'Policy Characteristics'!$C:$C,0)))</f>
        <v>-45000</v>
      </c>
      <c r="M134" s="261">
        <f>IF(ISBLANK(INDEX('Policy Characteristics'!G:G,MATCH($C134,'Policy Characteristics'!$C:$C,0))),"",INDEX('Policy Characteristics'!G:G,MATCH($C134,'Policy Characteristics'!$C:$C,0)))</f>
        <v>50000</v>
      </c>
      <c r="N134" s="261">
        <f>IF(ISBLANK(INDEX('Policy Characteristics'!H:H,MATCH($C134,'Policy Characteristics'!$C:$C,0))),"",INDEX('Policy Characteristics'!H:H,MATCH($C134,'Policy Characteristics'!$C:$C,0)))</f>
        <v>100</v>
      </c>
      <c r="O134" s="254" t="str">
        <f>IF(ISBLANK(INDEX('Policy Characteristics'!I:I,MATCH($C134,'Policy Characteristics'!$C:$C,0))),"",INDEX('Policy Characteristics'!I:I,MATCH($C134,'Policy Characteristics'!$C:$C,0)))</f>
        <v>$ / vehicle</v>
      </c>
      <c r="P134" s="254" t="str">
        <f>IF(ISBLANK(INDEX('Policy Characteristics'!J:J,MATCH($C134,'Policy Characteristics'!$C:$C,0))),"",INDEX('Policy Characteristics'!J:J,MATCH($C134,'Policy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4" s="254" t="str">
        <f>IF(ISBLANK(INDEX('Policy Characteristics'!K:K,MATCH($C134,'Policy Characteristics'!$C:$C,0))),"",INDEX('Policy Characteristics'!K:K,MATCH($C134,'Policy Characteristics'!$C:$C,0)))</f>
        <v>transportation-sector-main.html#ev-subsidy</v>
      </c>
      <c r="R134" s="254" t="str">
        <f>IF(ISBLANK(INDEX('Policy Characteristics'!L:L,MATCH($C134,'Policy Characteristics'!$C:$C,0))),"",INDEX('Policy Characteristics'!L:L,MATCH($C134,'Policy Characteristics'!$C:$C,0)))</f>
        <v>ev-subsidy.html</v>
      </c>
    </row>
    <row r="135" spans="1:18" x14ac:dyDescent="0.35">
      <c r="A135" s="254" t="str">
        <f>IF(ISBLANK(INDEX('Policy Characteristics'!A:A,MATCH($C135,'Policy Characteristics'!$C:$C,0))),"",INDEX('Policy Characteristics'!A:A,MATCH($C135,'Policy Characteristics'!$C:$C,0)))</f>
        <v>Transportation</v>
      </c>
      <c r="B135" s="262" t="str">
        <f>IF(ISBLANK(INDEX('Policy Characteristics'!B:B,MATCH($C135,'Policy Characteristics'!$C:$C,0))),"",INDEX('Policy Characteristics'!B:B,MATCH($C135,'Policy Characteristics'!$C:$C,0)))</f>
        <v>Freight Vehicle Subsidy</v>
      </c>
      <c r="C135" s="254" t="str">
        <f t="shared" si="4"/>
        <v>Additional Freight Vehicle Subsidy</v>
      </c>
      <c r="D135" s="45" t="s">
        <v>41</v>
      </c>
      <c r="E135" s="2" t="s">
        <v>2246</v>
      </c>
      <c r="F135" s="2" t="s">
        <v>3276</v>
      </c>
      <c r="G135" s="2" t="s">
        <v>3426</v>
      </c>
      <c r="H135" s="43">
        <v>1716</v>
      </c>
      <c r="I135" s="325" t="s">
        <v>44</v>
      </c>
      <c r="J135" s="255" t="str">
        <f>IF(ISBLANK(INDEX('Policy Characteristics'!D:D,MATCH($C135,'Policy Characteristics'!$C:$C,0))),"",INDEX('Policy Characteristics'!D:D,MATCH($C135,'Policy Characteristics'!$C:$C,0)))</f>
        <v>Vehicle Subsidy</v>
      </c>
      <c r="K135" s="254" t="str">
        <f>IF(ISBLANK(INDEX('Policy Characteristics'!E:E,MATCH($C135,'Policy Characteristics'!$C:$C,0))),"",INDEX('Policy Characteristics'!E:E,MATCH($C135,'Policy Characteristics'!$C:$C,0)))</f>
        <v>trans frgt subsidy</v>
      </c>
      <c r="L135" s="261">
        <f>IF(ISBLANK(INDEX('Policy Characteristics'!F:F,MATCH($C135,'Policy Characteristics'!$C:$C,0))),"",INDEX('Policy Characteristics'!F:F,MATCH($C135,'Policy Characteristics'!$C:$C,0)))</f>
        <v>-45000</v>
      </c>
      <c r="M135" s="261">
        <f>IF(ISBLANK(INDEX('Policy Characteristics'!G:G,MATCH($C135,'Policy Characteristics'!$C:$C,0))),"",INDEX('Policy Characteristics'!G:G,MATCH($C135,'Policy Characteristics'!$C:$C,0)))</f>
        <v>50000</v>
      </c>
      <c r="N135" s="261">
        <f>IF(ISBLANK(INDEX('Policy Characteristics'!H:H,MATCH($C135,'Policy Characteristics'!$C:$C,0))),"",INDEX('Policy Characteristics'!H:H,MATCH($C135,'Policy Characteristics'!$C:$C,0)))</f>
        <v>100</v>
      </c>
      <c r="O135" s="254" t="str">
        <f>IF(ISBLANK(INDEX('Policy Characteristics'!I:I,MATCH($C135,'Policy Characteristics'!$C:$C,0))),"",INDEX('Policy Characteristics'!I:I,MATCH($C135,'Policy Characteristics'!$C:$C,0)))</f>
        <v>$ / vehicle</v>
      </c>
      <c r="P135" s="254" t="str">
        <f>IF(ISBLANK(INDEX('Policy Characteristics'!J:J,MATCH($C135,'Policy Characteristics'!$C:$C,0))),"",INDEX('Policy Characteristics'!J:J,MATCH($C135,'Policy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5" s="254" t="str">
        <f>IF(ISBLANK(INDEX('Policy Characteristics'!K:K,MATCH($C135,'Policy Characteristics'!$C:$C,0))),"",INDEX('Policy Characteristics'!K:K,MATCH($C135,'Policy Characteristics'!$C:$C,0)))</f>
        <v>transportation-sector-main.html#ev-subsidy</v>
      </c>
      <c r="R135" s="254" t="str">
        <f>IF(ISBLANK(INDEX('Policy Characteristics'!L:L,MATCH($C135,'Policy Characteristics'!$C:$C,0))),"",INDEX('Policy Characteristics'!L:L,MATCH($C135,'Policy Characteristics'!$C:$C,0)))</f>
        <v>ev-subsidy.html</v>
      </c>
    </row>
    <row r="136" spans="1:18" x14ac:dyDescent="0.35">
      <c r="A136" s="254" t="str">
        <f>IF(ISBLANK(INDEX('Policy Characteristics'!A:A,MATCH($C136,'Policy Characteristics'!$C:$C,0))),"",INDEX('Policy Characteristics'!A:A,MATCH($C136,'Policy Characteristics'!$C:$C,0)))</f>
        <v>Transportation</v>
      </c>
      <c r="B136" s="262" t="str">
        <f>IF(ISBLANK(INDEX('Policy Characteristics'!B:B,MATCH($C136,'Policy Characteristics'!$C:$C,0))),"",INDEX('Policy Characteristics'!B:B,MATCH($C136,'Policy Characteristics'!$C:$C,0)))</f>
        <v>Freight Vehicle Subsidy</v>
      </c>
      <c r="C136" s="254" t="str">
        <f t="shared" si="4"/>
        <v>Additional Freight Vehicle Subsidy</v>
      </c>
      <c r="D136" s="45" t="s">
        <v>41</v>
      </c>
      <c r="E136" s="2" t="s">
        <v>2247</v>
      </c>
      <c r="F136" s="2" t="s">
        <v>3276</v>
      </c>
      <c r="G136" s="2" t="s">
        <v>3427</v>
      </c>
      <c r="H136" s="43">
        <v>1717</v>
      </c>
      <c r="I136" s="325" t="s">
        <v>44</v>
      </c>
      <c r="J136" s="255" t="str">
        <f>IF(ISBLANK(INDEX('Policy Characteristics'!D:D,MATCH($C136,'Policy Characteristics'!$C:$C,0))),"",INDEX('Policy Characteristics'!D:D,MATCH($C136,'Policy Characteristics'!$C:$C,0)))</f>
        <v>Vehicle Subsidy</v>
      </c>
      <c r="K136" s="254" t="str">
        <f>IF(ISBLANK(INDEX('Policy Characteristics'!E:E,MATCH($C136,'Policy Characteristics'!$C:$C,0))),"",INDEX('Policy Characteristics'!E:E,MATCH($C136,'Policy Characteristics'!$C:$C,0)))</f>
        <v>trans frgt subsidy</v>
      </c>
      <c r="L136" s="261">
        <f>IF(ISBLANK(INDEX('Policy Characteristics'!F:F,MATCH($C136,'Policy Characteristics'!$C:$C,0))),"",INDEX('Policy Characteristics'!F:F,MATCH($C136,'Policy Characteristics'!$C:$C,0)))</f>
        <v>-45000</v>
      </c>
      <c r="M136" s="261">
        <f>IF(ISBLANK(INDEX('Policy Characteristics'!G:G,MATCH($C136,'Policy Characteristics'!$C:$C,0))),"",INDEX('Policy Characteristics'!G:G,MATCH($C136,'Policy Characteristics'!$C:$C,0)))</f>
        <v>50000</v>
      </c>
      <c r="N136" s="261">
        <f>IF(ISBLANK(INDEX('Policy Characteristics'!H:H,MATCH($C136,'Policy Characteristics'!$C:$C,0))),"",INDEX('Policy Characteristics'!H:H,MATCH($C136,'Policy Characteristics'!$C:$C,0)))</f>
        <v>100</v>
      </c>
      <c r="O136" s="254" t="str">
        <f>IF(ISBLANK(INDEX('Policy Characteristics'!I:I,MATCH($C136,'Policy Characteristics'!$C:$C,0))),"",INDEX('Policy Characteristics'!I:I,MATCH($C136,'Policy Characteristics'!$C:$C,0)))</f>
        <v>$ / vehicle</v>
      </c>
      <c r="P136" s="254" t="str">
        <f>IF(ISBLANK(INDEX('Policy Characteristics'!J:J,MATCH($C136,'Policy Characteristics'!$C:$C,0))),"",INDEX('Policy Characteristics'!J:J,MATCH($C136,'Policy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6" s="254" t="str">
        <f>IF(ISBLANK(INDEX('Policy Characteristics'!K:K,MATCH($C136,'Policy Characteristics'!$C:$C,0))),"",INDEX('Policy Characteristics'!K:K,MATCH($C136,'Policy Characteristics'!$C:$C,0)))</f>
        <v>transportation-sector-main.html#ev-subsidy</v>
      </c>
      <c r="R136" s="254" t="str">
        <f>IF(ISBLANK(INDEX('Policy Characteristics'!L:L,MATCH($C136,'Policy Characteristics'!$C:$C,0))),"",INDEX('Policy Characteristics'!L:L,MATCH($C136,'Policy Characteristics'!$C:$C,0)))</f>
        <v>ev-subsidy.html</v>
      </c>
    </row>
    <row r="137" spans="1:18" x14ac:dyDescent="0.35">
      <c r="A137" s="254" t="str">
        <f>IF(ISBLANK(INDEX('Policy Characteristics'!A:A,MATCH($C137,'Policy Characteristics'!$C:$C,0))),"",INDEX('Policy Characteristics'!A:A,MATCH($C137,'Policy Characteristics'!$C:$C,0)))</f>
        <v>Transportation</v>
      </c>
      <c r="B137" s="262" t="str">
        <f>IF(ISBLANK(INDEX('Policy Characteristics'!B:B,MATCH($C137,'Policy Characteristics'!$C:$C,0))),"",INDEX('Policy Characteristics'!B:B,MATCH($C137,'Policy Characteristics'!$C:$C,0)))</f>
        <v>Freight Vehicle Subsidy</v>
      </c>
      <c r="C137" s="254" t="str">
        <f t="shared" si="4"/>
        <v>Additional Freight Vehicle Subsidy</v>
      </c>
      <c r="D137" s="45" t="s">
        <v>41</v>
      </c>
      <c r="E137" s="2" t="s">
        <v>2248</v>
      </c>
      <c r="F137" s="2" t="s">
        <v>3276</v>
      </c>
      <c r="G137" s="2" t="s">
        <v>3428</v>
      </c>
      <c r="H137" s="43">
        <v>1718</v>
      </c>
      <c r="I137" s="325" t="s">
        <v>44</v>
      </c>
      <c r="J137" s="255" t="str">
        <f>IF(ISBLANK(INDEX('Policy Characteristics'!D:D,MATCH($C137,'Policy Characteristics'!$C:$C,0))),"",INDEX('Policy Characteristics'!D:D,MATCH($C137,'Policy Characteristics'!$C:$C,0)))</f>
        <v>Vehicle Subsidy</v>
      </c>
      <c r="K137" s="254" t="str">
        <f>IF(ISBLANK(INDEX('Policy Characteristics'!E:E,MATCH($C137,'Policy Characteristics'!$C:$C,0))),"",INDEX('Policy Characteristics'!E:E,MATCH($C137,'Policy Characteristics'!$C:$C,0)))</f>
        <v>trans frgt subsidy</v>
      </c>
      <c r="L137" s="261">
        <f>IF(ISBLANK(INDEX('Policy Characteristics'!F:F,MATCH($C137,'Policy Characteristics'!$C:$C,0))),"",INDEX('Policy Characteristics'!F:F,MATCH($C137,'Policy Characteristics'!$C:$C,0)))</f>
        <v>-45000</v>
      </c>
      <c r="M137" s="261">
        <f>IF(ISBLANK(INDEX('Policy Characteristics'!G:G,MATCH($C137,'Policy Characteristics'!$C:$C,0))),"",INDEX('Policy Characteristics'!G:G,MATCH($C137,'Policy Characteristics'!$C:$C,0)))</f>
        <v>50000</v>
      </c>
      <c r="N137" s="261">
        <f>IF(ISBLANK(INDEX('Policy Characteristics'!H:H,MATCH($C137,'Policy Characteristics'!$C:$C,0))),"",INDEX('Policy Characteristics'!H:H,MATCH($C137,'Policy Characteristics'!$C:$C,0)))</f>
        <v>100</v>
      </c>
      <c r="O137" s="254" t="str">
        <f>IF(ISBLANK(INDEX('Policy Characteristics'!I:I,MATCH($C137,'Policy Characteristics'!$C:$C,0))),"",INDEX('Policy Characteristics'!I:I,MATCH($C137,'Policy Characteristics'!$C:$C,0)))</f>
        <v>$ / vehicle</v>
      </c>
      <c r="P137" s="254" t="str">
        <f>IF(ISBLANK(INDEX('Policy Characteristics'!J:J,MATCH($C137,'Policy Characteristics'!$C:$C,0))),"",INDEX('Policy Characteristics'!J:J,MATCH($C137,'Policy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7" s="254" t="str">
        <f>IF(ISBLANK(INDEX('Policy Characteristics'!K:K,MATCH($C137,'Policy Characteristics'!$C:$C,0))),"",INDEX('Policy Characteristics'!K:K,MATCH($C137,'Policy Characteristics'!$C:$C,0)))</f>
        <v>transportation-sector-main.html#ev-subsidy</v>
      </c>
      <c r="R137" s="254" t="str">
        <f>IF(ISBLANK(INDEX('Policy Characteristics'!L:L,MATCH($C137,'Policy Characteristics'!$C:$C,0))),"",INDEX('Policy Characteristics'!L:L,MATCH($C137,'Policy Characteristics'!$C:$C,0)))</f>
        <v>ev-subsidy.html</v>
      </c>
    </row>
    <row r="138" spans="1:18" x14ac:dyDescent="0.35">
      <c r="A138" s="254" t="str">
        <f>IF(ISBLANK(INDEX('Policy Characteristics'!A:A,MATCH($C138,'Policy Characteristics'!$C:$C,0))),"",INDEX('Policy Characteristics'!A:A,MATCH($C138,'Policy Characteristics'!$C:$C,0)))</f>
        <v>Transportation</v>
      </c>
      <c r="B138" s="262" t="str">
        <f>IF(ISBLANK(INDEX('Policy Characteristics'!B:B,MATCH($C138,'Policy Characteristics'!$C:$C,0))),"",INDEX('Policy Characteristics'!B:B,MATCH($C138,'Policy Characteristics'!$C:$C,0)))</f>
        <v>Freight Vehicle Subsidy</v>
      </c>
      <c r="C138" s="254" t="str">
        <f t="shared" si="4"/>
        <v>Additional Freight Vehicle Subsidy</v>
      </c>
      <c r="D138" s="45" t="s">
        <v>41</v>
      </c>
      <c r="E138" s="2" t="s">
        <v>2504</v>
      </c>
      <c r="F138" s="2" t="s">
        <v>3276</v>
      </c>
      <c r="G138" s="2" t="s">
        <v>2504</v>
      </c>
      <c r="H138" s="43">
        <v>1719</v>
      </c>
      <c r="I138" s="325" t="s">
        <v>44</v>
      </c>
      <c r="J138" s="255" t="str">
        <f>IF(ISBLANK(INDEX('Policy Characteristics'!D:D,MATCH($C138,'Policy Characteristics'!$C:$C,0))),"",INDEX('Policy Characteristics'!D:D,MATCH($C138,'Policy Characteristics'!$C:$C,0)))</f>
        <v>Vehicle Subsidy</v>
      </c>
      <c r="K138" s="254" t="str">
        <f>IF(ISBLANK(INDEX('Policy Characteristics'!E:E,MATCH($C138,'Policy Characteristics'!$C:$C,0))),"",INDEX('Policy Characteristics'!E:E,MATCH($C138,'Policy Characteristics'!$C:$C,0)))</f>
        <v>trans frgt subsidy</v>
      </c>
      <c r="L138" s="261">
        <f>IF(ISBLANK(INDEX('Policy Characteristics'!F:F,MATCH($C138,'Policy Characteristics'!$C:$C,0))),"",INDEX('Policy Characteristics'!F:F,MATCH($C138,'Policy Characteristics'!$C:$C,0)))</f>
        <v>-45000</v>
      </c>
      <c r="M138" s="261">
        <f>IF(ISBLANK(INDEX('Policy Characteristics'!G:G,MATCH($C138,'Policy Characteristics'!$C:$C,0))),"",INDEX('Policy Characteristics'!G:G,MATCH($C138,'Policy Characteristics'!$C:$C,0)))</f>
        <v>50000</v>
      </c>
      <c r="N138" s="261">
        <f>IF(ISBLANK(INDEX('Policy Characteristics'!H:H,MATCH($C138,'Policy Characteristics'!$C:$C,0))),"",INDEX('Policy Characteristics'!H:H,MATCH($C138,'Policy Characteristics'!$C:$C,0)))</f>
        <v>100</v>
      </c>
      <c r="O138" s="254" t="str">
        <f>IF(ISBLANK(INDEX('Policy Characteristics'!I:I,MATCH($C138,'Policy Characteristics'!$C:$C,0))),"",INDEX('Policy Characteristics'!I:I,MATCH($C138,'Policy Characteristics'!$C:$C,0)))</f>
        <v>$ / vehicle</v>
      </c>
      <c r="P138" s="254" t="str">
        <f>IF(ISBLANK(INDEX('Policy Characteristics'!J:J,MATCH($C138,'Policy Characteristics'!$C:$C,0))),"",INDEX('Policy Characteristics'!J:J,MATCH($C138,'Policy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8" s="254" t="str">
        <f>IF(ISBLANK(INDEX('Policy Characteristics'!K:K,MATCH($C138,'Policy Characteristics'!$C:$C,0))),"",INDEX('Policy Characteristics'!K:K,MATCH($C138,'Policy Characteristics'!$C:$C,0)))</f>
        <v>transportation-sector-main.html#ev-subsidy</v>
      </c>
      <c r="R138" s="254" t="str">
        <f>IF(ISBLANK(INDEX('Policy Characteristics'!L:L,MATCH($C138,'Policy Characteristics'!$C:$C,0))),"",INDEX('Policy Characteristics'!L:L,MATCH($C138,'Policy Characteristics'!$C:$C,0)))</f>
        <v>ev-subsidy.html</v>
      </c>
    </row>
    <row r="139" spans="1:18" x14ac:dyDescent="0.35">
      <c r="A139" s="254" t="str">
        <f>IF(ISBLANK(INDEX('Policy Characteristics'!A:A,MATCH($C139,'Policy Characteristics'!$C:$C,0))),"",INDEX('Policy Characteristics'!A:A,MATCH($C139,'Policy Characteristics'!$C:$C,0)))</f>
        <v>Transportation</v>
      </c>
      <c r="B139" s="262" t="str">
        <f>IF(ISBLANK(INDEX('Policy Characteristics'!B:B,MATCH($C139,'Policy Characteristics'!$C:$C,0))),"",INDEX('Policy Characteristics'!B:B,MATCH($C139,'Policy Characteristics'!$C:$C,0)))</f>
        <v>Freight Vehicle Subsidy</v>
      </c>
      <c r="C139" s="254" t="str">
        <f t="shared" si="4"/>
        <v>Additional Freight Vehicle Subsidy</v>
      </c>
      <c r="D139" s="45" t="s">
        <v>41</v>
      </c>
      <c r="E139" s="2" t="s">
        <v>2503</v>
      </c>
      <c r="F139" s="2" t="s">
        <v>3276</v>
      </c>
      <c r="G139" s="2" t="s">
        <v>3429</v>
      </c>
      <c r="H139" s="43">
        <v>1720</v>
      </c>
      <c r="I139" s="325" t="s">
        <v>44</v>
      </c>
      <c r="J139" s="255" t="str">
        <f>IF(ISBLANK(INDEX('Policy Characteristics'!D:D,MATCH($C139,'Policy Characteristics'!$C:$C,0))),"",INDEX('Policy Characteristics'!D:D,MATCH($C139,'Policy Characteristics'!$C:$C,0)))</f>
        <v>Vehicle Subsidy</v>
      </c>
      <c r="K139" s="254" t="str">
        <f>IF(ISBLANK(INDEX('Policy Characteristics'!E:E,MATCH($C139,'Policy Characteristics'!$C:$C,0))),"",INDEX('Policy Characteristics'!E:E,MATCH($C139,'Policy Characteristics'!$C:$C,0)))</f>
        <v>trans frgt subsidy</v>
      </c>
      <c r="L139" s="261">
        <f>IF(ISBLANK(INDEX('Policy Characteristics'!F:F,MATCH($C139,'Policy Characteristics'!$C:$C,0))),"",INDEX('Policy Characteristics'!F:F,MATCH($C139,'Policy Characteristics'!$C:$C,0)))</f>
        <v>-45000</v>
      </c>
      <c r="M139" s="261">
        <f>IF(ISBLANK(INDEX('Policy Characteristics'!G:G,MATCH($C139,'Policy Characteristics'!$C:$C,0))),"",INDEX('Policy Characteristics'!G:G,MATCH($C139,'Policy Characteristics'!$C:$C,0)))</f>
        <v>50000</v>
      </c>
      <c r="N139" s="261">
        <f>IF(ISBLANK(INDEX('Policy Characteristics'!H:H,MATCH($C139,'Policy Characteristics'!$C:$C,0))),"",INDEX('Policy Characteristics'!H:H,MATCH($C139,'Policy Characteristics'!$C:$C,0)))</f>
        <v>100</v>
      </c>
      <c r="O139" s="254" t="str">
        <f>IF(ISBLANK(INDEX('Policy Characteristics'!I:I,MATCH($C139,'Policy Characteristics'!$C:$C,0))),"",INDEX('Policy Characteristics'!I:I,MATCH($C139,'Policy Characteristics'!$C:$C,0)))</f>
        <v>$ / vehicle</v>
      </c>
      <c r="P139" s="254" t="str">
        <f>IF(ISBLANK(INDEX('Policy Characteristics'!J:J,MATCH($C139,'Policy Characteristics'!$C:$C,0))),"",INDEX('Policy Characteristics'!J:J,MATCH($C139,'Policy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9" s="254" t="str">
        <f>IF(ISBLANK(INDEX('Policy Characteristics'!K:K,MATCH($C139,'Policy Characteristics'!$C:$C,0))),"",INDEX('Policy Characteristics'!K:K,MATCH($C139,'Policy Characteristics'!$C:$C,0)))</f>
        <v>transportation-sector-main.html#ev-subsidy</v>
      </c>
      <c r="R139" s="254" t="str">
        <f>IF(ISBLANK(INDEX('Policy Characteristics'!L:L,MATCH($C139,'Policy Characteristics'!$C:$C,0))),"",INDEX('Policy Characteristics'!L:L,MATCH($C139,'Policy Characteristics'!$C:$C,0)))</f>
        <v>ev-subsidy.html</v>
      </c>
    </row>
    <row r="140" spans="1:18" x14ac:dyDescent="0.35">
      <c r="A140" s="254" t="str">
        <f>IF(ISBLANK(INDEX('Policy Characteristics'!A:A,MATCH($C140,'Policy Characteristics'!$C:$C,0))),"",INDEX('Policy Characteristics'!A:A,MATCH($C140,'Policy Characteristics'!$C:$C,0)))</f>
        <v>Transportation</v>
      </c>
      <c r="B140" s="262" t="str">
        <f>IF(ISBLANK(INDEX('Policy Characteristics'!B:B,MATCH($C140,'Policy Characteristics'!$C:$C,0))),"",INDEX('Policy Characteristics'!B:B,MATCH($C140,'Policy Characteristics'!$C:$C,0)))</f>
        <v>Freight Vehicle Subsidy</v>
      </c>
      <c r="C140" s="254" t="str">
        <f t="shared" si="4"/>
        <v>Additional Freight Vehicle Subsidy</v>
      </c>
      <c r="D140" s="45" t="s">
        <v>112</v>
      </c>
      <c r="E140" s="45" t="s">
        <v>2244</v>
      </c>
      <c r="F140" s="2" t="s">
        <v>142</v>
      </c>
      <c r="G140" s="45" t="s">
        <v>3424</v>
      </c>
      <c r="H140" s="43">
        <v>1721</v>
      </c>
      <c r="I140" s="325" t="s">
        <v>44</v>
      </c>
      <c r="J140" s="255" t="str">
        <f>IF(ISBLANK(INDEX('Policy Characteristics'!D:D,MATCH($C140,'Policy Characteristics'!$C:$C,0))),"",INDEX('Policy Characteristics'!D:D,MATCH($C140,'Policy Characteristics'!$C:$C,0)))</f>
        <v>Vehicle Subsidy</v>
      </c>
      <c r="K140" s="254" t="str">
        <f>IF(ISBLANK(INDEX('Policy Characteristics'!E:E,MATCH($C140,'Policy Characteristics'!$C:$C,0))),"",INDEX('Policy Characteristics'!E:E,MATCH($C140,'Policy Characteristics'!$C:$C,0)))</f>
        <v>trans frgt subsidy</v>
      </c>
      <c r="L140" s="261">
        <f>IF(ISBLANK(INDEX('Policy Characteristics'!F:F,MATCH($C140,'Policy Characteristics'!$C:$C,0))),"",INDEX('Policy Characteristics'!F:F,MATCH($C140,'Policy Characteristics'!$C:$C,0)))</f>
        <v>-45000</v>
      </c>
      <c r="M140" s="261">
        <f>IF(ISBLANK(INDEX('Policy Characteristics'!G:G,MATCH($C140,'Policy Characteristics'!$C:$C,0))),"",INDEX('Policy Characteristics'!G:G,MATCH($C140,'Policy Characteristics'!$C:$C,0)))</f>
        <v>50000</v>
      </c>
      <c r="N140" s="261">
        <f>IF(ISBLANK(INDEX('Policy Characteristics'!H:H,MATCH($C140,'Policy Characteristics'!$C:$C,0))),"",INDEX('Policy Characteristics'!H:H,MATCH($C140,'Policy Characteristics'!$C:$C,0)))</f>
        <v>100</v>
      </c>
      <c r="O140" s="254" t="str">
        <f>IF(ISBLANK(INDEX('Policy Characteristics'!I:I,MATCH($C140,'Policy Characteristics'!$C:$C,0))),"",INDEX('Policy Characteristics'!I:I,MATCH($C140,'Policy Characteristics'!$C:$C,0)))</f>
        <v>$ / vehicle</v>
      </c>
      <c r="P140" s="254" t="str">
        <f>IF(ISBLANK(INDEX('Policy Characteristics'!J:J,MATCH($C140,'Policy Characteristics'!$C:$C,0))),"",INDEX('Policy Characteristics'!J:J,MATCH($C140,'Policy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40" s="254" t="str">
        <f>IF(ISBLANK(INDEX('Policy Characteristics'!K:K,MATCH($C140,'Policy Characteristics'!$C:$C,0))),"",INDEX('Policy Characteristics'!K:K,MATCH($C140,'Policy Characteristics'!$C:$C,0)))</f>
        <v>transportation-sector-main.html#ev-subsidy</v>
      </c>
      <c r="R140" s="254" t="str">
        <f>IF(ISBLANK(INDEX('Policy Characteristics'!L:L,MATCH($C140,'Policy Characteristics'!$C:$C,0))),"",INDEX('Policy Characteristics'!L:L,MATCH($C140,'Policy Characteristics'!$C:$C,0)))</f>
        <v>ev-subsidy.html</v>
      </c>
    </row>
    <row r="141" spans="1:18" x14ac:dyDescent="0.35">
      <c r="A141" s="254" t="str">
        <f>IF(ISBLANK(INDEX('Policy Characteristics'!A:A,MATCH($C141,'Policy Characteristics'!$C:$C,0))),"",INDEX('Policy Characteristics'!A:A,MATCH($C141,'Policy Characteristics'!$C:$C,0)))</f>
        <v>Transportation</v>
      </c>
      <c r="B141" s="262" t="str">
        <f>IF(ISBLANK(INDEX('Policy Characteristics'!B:B,MATCH($C141,'Policy Characteristics'!$C:$C,0))),"",INDEX('Policy Characteristics'!B:B,MATCH($C141,'Policy Characteristics'!$C:$C,0)))</f>
        <v>Freight Vehicle Subsidy</v>
      </c>
      <c r="C141" s="254" t="str">
        <f t="shared" si="4"/>
        <v>Additional Freight Vehicle Subsidy</v>
      </c>
      <c r="D141" s="45" t="s">
        <v>112</v>
      </c>
      <c r="E141" s="2" t="s">
        <v>2245</v>
      </c>
      <c r="F141" s="2" t="s">
        <v>142</v>
      </c>
      <c r="G141" s="2" t="s">
        <v>3425</v>
      </c>
      <c r="H141" s="43">
        <v>1722</v>
      </c>
      <c r="I141" s="325" t="s">
        <v>44</v>
      </c>
      <c r="J141" s="255" t="str">
        <f>IF(ISBLANK(INDEX('Policy Characteristics'!D:D,MATCH($C141,'Policy Characteristics'!$C:$C,0))),"",INDEX('Policy Characteristics'!D:D,MATCH($C141,'Policy Characteristics'!$C:$C,0)))</f>
        <v>Vehicle Subsidy</v>
      </c>
      <c r="K141" s="254" t="str">
        <f>IF(ISBLANK(INDEX('Policy Characteristics'!E:E,MATCH($C141,'Policy Characteristics'!$C:$C,0))),"",INDEX('Policy Characteristics'!E:E,MATCH($C141,'Policy Characteristics'!$C:$C,0)))</f>
        <v>trans frgt subsidy</v>
      </c>
      <c r="L141" s="261">
        <f>IF(ISBLANK(INDEX('Policy Characteristics'!F:F,MATCH($C141,'Policy Characteristics'!$C:$C,0))),"",INDEX('Policy Characteristics'!F:F,MATCH($C141,'Policy Characteristics'!$C:$C,0)))</f>
        <v>-45000</v>
      </c>
      <c r="M141" s="261">
        <f>IF(ISBLANK(INDEX('Policy Characteristics'!G:G,MATCH($C141,'Policy Characteristics'!$C:$C,0))),"",INDEX('Policy Characteristics'!G:G,MATCH($C141,'Policy Characteristics'!$C:$C,0)))</f>
        <v>50000</v>
      </c>
      <c r="N141" s="261">
        <f>IF(ISBLANK(INDEX('Policy Characteristics'!H:H,MATCH($C141,'Policy Characteristics'!$C:$C,0))),"",INDEX('Policy Characteristics'!H:H,MATCH($C141,'Policy Characteristics'!$C:$C,0)))</f>
        <v>100</v>
      </c>
      <c r="O141" s="254" t="str">
        <f>IF(ISBLANK(INDEX('Policy Characteristics'!I:I,MATCH($C141,'Policy Characteristics'!$C:$C,0))),"",INDEX('Policy Characteristics'!I:I,MATCH($C141,'Policy Characteristics'!$C:$C,0)))</f>
        <v>$ / vehicle</v>
      </c>
      <c r="P141" s="254" t="str">
        <f>IF(ISBLANK(INDEX('Policy Characteristics'!J:J,MATCH($C141,'Policy Characteristics'!$C:$C,0))),"",INDEX('Policy Characteristics'!J:J,MATCH($C141,'Policy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41" s="254" t="str">
        <f>IF(ISBLANK(INDEX('Policy Characteristics'!K:K,MATCH($C141,'Policy Characteristics'!$C:$C,0))),"",INDEX('Policy Characteristics'!K:K,MATCH($C141,'Policy Characteristics'!$C:$C,0)))</f>
        <v>transportation-sector-main.html#ev-subsidy</v>
      </c>
      <c r="R141" s="254" t="str">
        <f>IF(ISBLANK(INDEX('Policy Characteristics'!L:L,MATCH($C141,'Policy Characteristics'!$C:$C,0))),"",INDEX('Policy Characteristics'!L:L,MATCH($C141,'Policy Characteristics'!$C:$C,0)))</f>
        <v>ev-subsidy.html</v>
      </c>
    </row>
    <row r="142" spans="1:18" x14ac:dyDescent="0.35">
      <c r="A142" s="254" t="str">
        <f>IF(ISBLANK(INDEX('Policy Characteristics'!A:A,MATCH($C142,'Policy Characteristics'!$C:$C,0))),"",INDEX('Policy Characteristics'!A:A,MATCH($C142,'Policy Characteristics'!$C:$C,0)))</f>
        <v>Transportation</v>
      </c>
      <c r="B142" s="262" t="str">
        <f>IF(ISBLANK(INDEX('Policy Characteristics'!B:B,MATCH($C142,'Policy Characteristics'!$C:$C,0))),"",INDEX('Policy Characteristics'!B:B,MATCH($C142,'Policy Characteristics'!$C:$C,0)))</f>
        <v>Freight Vehicle Subsidy</v>
      </c>
      <c r="C142" s="254" t="str">
        <f t="shared" si="4"/>
        <v>Additional Freight Vehicle Subsidy</v>
      </c>
      <c r="D142" s="45" t="s">
        <v>112</v>
      </c>
      <c r="E142" s="2" t="s">
        <v>2246</v>
      </c>
      <c r="F142" s="2" t="s">
        <v>142</v>
      </c>
      <c r="G142" s="2" t="s">
        <v>3426</v>
      </c>
      <c r="H142" s="43">
        <v>1723</v>
      </c>
      <c r="I142" s="325" t="s">
        <v>44</v>
      </c>
      <c r="J142" s="255" t="str">
        <f>IF(ISBLANK(INDEX('Policy Characteristics'!D:D,MATCH($C142,'Policy Characteristics'!$C:$C,0))),"",INDEX('Policy Characteristics'!D:D,MATCH($C142,'Policy Characteristics'!$C:$C,0)))</f>
        <v>Vehicle Subsidy</v>
      </c>
      <c r="K142" s="254" t="str">
        <f>IF(ISBLANK(INDEX('Policy Characteristics'!E:E,MATCH($C142,'Policy Characteristics'!$C:$C,0))),"",INDEX('Policy Characteristics'!E:E,MATCH($C142,'Policy Characteristics'!$C:$C,0)))</f>
        <v>trans frgt subsidy</v>
      </c>
      <c r="L142" s="261">
        <f>IF(ISBLANK(INDEX('Policy Characteristics'!F:F,MATCH($C142,'Policy Characteristics'!$C:$C,0))),"",INDEX('Policy Characteristics'!F:F,MATCH($C142,'Policy Characteristics'!$C:$C,0)))</f>
        <v>-45000</v>
      </c>
      <c r="M142" s="261">
        <f>IF(ISBLANK(INDEX('Policy Characteristics'!G:G,MATCH($C142,'Policy Characteristics'!$C:$C,0))),"",INDEX('Policy Characteristics'!G:G,MATCH($C142,'Policy Characteristics'!$C:$C,0)))</f>
        <v>50000</v>
      </c>
      <c r="N142" s="261">
        <f>IF(ISBLANK(INDEX('Policy Characteristics'!H:H,MATCH($C142,'Policy Characteristics'!$C:$C,0))),"",INDEX('Policy Characteristics'!H:H,MATCH($C142,'Policy Characteristics'!$C:$C,0)))</f>
        <v>100</v>
      </c>
      <c r="O142" s="254" t="str">
        <f>IF(ISBLANK(INDEX('Policy Characteristics'!I:I,MATCH($C142,'Policy Characteristics'!$C:$C,0))),"",INDEX('Policy Characteristics'!I:I,MATCH($C142,'Policy Characteristics'!$C:$C,0)))</f>
        <v>$ / vehicle</v>
      </c>
      <c r="P142" s="254" t="str">
        <f>IF(ISBLANK(INDEX('Policy Characteristics'!J:J,MATCH($C142,'Policy Characteristics'!$C:$C,0))),"",INDEX('Policy Characteristics'!J:J,MATCH($C142,'Policy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42" s="254" t="str">
        <f>IF(ISBLANK(INDEX('Policy Characteristics'!K:K,MATCH($C142,'Policy Characteristics'!$C:$C,0))),"",INDEX('Policy Characteristics'!K:K,MATCH($C142,'Policy Characteristics'!$C:$C,0)))</f>
        <v>transportation-sector-main.html#ev-subsidy</v>
      </c>
      <c r="R142" s="254" t="str">
        <f>IF(ISBLANK(INDEX('Policy Characteristics'!L:L,MATCH($C142,'Policy Characteristics'!$C:$C,0))),"",INDEX('Policy Characteristics'!L:L,MATCH($C142,'Policy Characteristics'!$C:$C,0)))</f>
        <v>ev-subsidy.html</v>
      </c>
    </row>
    <row r="143" spans="1:18" x14ac:dyDescent="0.35">
      <c r="A143" s="254" t="str">
        <f>IF(ISBLANK(INDEX('Policy Characteristics'!A:A,MATCH($C143,'Policy Characteristics'!$C:$C,0))),"",INDEX('Policy Characteristics'!A:A,MATCH($C143,'Policy Characteristics'!$C:$C,0)))</f>
        <v>Transportation</v>
      </c>
      <c r="B143" s="262" t="str">
        <f>IF(ISBLANK(INDEX('Policy Characteristics'!B:B,MATCH($C143,'Policy Characteristics'!$C:$C,0))),"",INDEX('Policy Characteristics'!B:B,MATCH($C143,'Policy Characteristics'!$C:$C,0)))</f>
        <v>Freight Vehicle Subsidy</v>
      </c>
      <c r="C143" s="254" t="str">
        <f t="shared" si="4"/>
        <v>Additional Freight Vehicle Subsidy</v>
      </c>
      <c r="D143" s="45" t="s">
        <v>112</v>
      </c>
      <c r="E143" s="2" t="s">
        <v>2247</v>
      </c>
      <c r="F143" s="2" t="s">
        <v>142</v>
      </c>
      <c r="G143" s="2" t="s">
        <v>3427</v>
      </c>
      <c r="H143" s="43">
        <v>1724</v>
      </c>
      <c r="I143" s="325" t="s">
        <v>44</v>
      </c>
      <c r="J143" s="255" t="str">
        <f>IF(ISBLANK(INDEX('Policy Characteristics'!D:D,MATCH($C143,'Policy Characteristics'!$C:$C,0))),"",INDEX('Policy Characteristics'!D:D,MATCH($C143,'Policy Characteristics'!$C:$C,0)))</f>
        <v>Vehicle Subsidy</v>
      </c>
      <c r="K143" s="254" t="str">
        <f>IF(ISBLANK(INDEX('Policy Characteristics'!E:E,MATCH($C143,'Policy Characteristics'!$C:$C,0))),"",INDEX('Policy Characteristics'!E:E,MATCH($C143,'Policy Characteristics'!$C:$C,0)))</f>
        <v>trans frgt subsidy</v>
      </c>
      <c r="L143" s="261">
        <f>IF(ISBLANK(INDEX('Policy Characteristics'!F:F,MATCH($C143,'Policy Characteristics'!$C:$C,0))),"",INDEX('Policy Characteristics'!F:F,MATCH($C143,'Policy Characteristics'!$C:$C,0)))</f>
        <v>-45000</v>
      </c>
      <c r="M143" s="261">
        <f>IF(ISBLANK(INDEX('Policy Characteristics'!G:G,MATCH($C143,'Policy Characteristics'!$C:$C,0))),"",INDEX('Policy Characteristics'!G:G,MATCH($C143,'Policy Characteristics'!$C:$C,0)))</f>
        <v>50000</v>
      </c>
      <c r="N143" s="261">
        <f>IF(ISBLANK(INDEX('Policy Characteristics'!H:H,MATCH($C143,'Policy Characteristics'!$C:$C,0))),"",INDEX('Policy Characteristics'!H:H,MATCH($C143,'Policy Characteristics'!$C:$C,0)))</f>
        <v>100</v>
      </c>
      <c r="O143" s="254" t="str">
        <f>IF(ISBLANK(INDEX('Policy Characteristics'!I:I,MATCH($C143,'Policy Characteristics'!$C:$C,0))),"",INDEX('Policy Characteristics'!I:I,MATCH($C143,'Policy Characteristics'!$C:$C,0)))</f>
        <v>$ / vehicle</v>
      </c>
      <c r="P143" s="254" t="str">
        <f>IF(ISBLANK(INDEX('Policy Characteristics'!J:J,MATCH($C143,'Policy Characteristics'!$C:$C,0))),"",INDEX('Policy Characteristics'!J:J,MATCH($C143,'Policy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43" s="254" t="str">
        <f>IF(ISBLANK(INDEX('Policy Characteristics'!K:K,MATCH($C143,'Policy Characteristics'!$C:$C,0))),"",INDEX('Policy Characteristics'!K:K,MATCH($C143,'Policy Characteristics'!$C:$C,0)))</f>
        <v>transportation-sector-main.html#ev-subsidy</v>
      </c>
      <c r="R143" s="254" t="str">
        <f>IF(ISBLANK(INDEX('Policy Characteristics'!L:L,MATCH($C143,'Policy Characteristics'!$C:$C,0))),"",INDEX('Policy Characteristics'!L:L,MATCH($C143,'Policy Characteristics'!$C:$C,0)))</f>
        <v>ev-subsidy.html</v>
      </c>
    </row>
    <row r="144" spans="1:18" x14ac:dyDescent="0.35">
      <c r="A144" s="254" t="str">
        <f>IF(ISBLANK(INDEX('Policy Characteristics'!A:A,MATCH($C144,'Policy Characteristics'!$C:$C,0))),"",INDEX('Policy Characteristics'!A:A,MATCH($C144,'Policy Characteristics'!$C:$C,0)))</f>
        <v>Transportation</v>
      </c>
      <c r="B144" s="262" t="str">
        <f>IF(ISBLANK(INDEX('Policy Characteristics'!B:B,MATCH($C144,'Policy Characteristics'!$C:$C,0))),"",INDEX('Policy Characteristics'!B:B,MATCH($C144,'Policy Characteristics'!$C:$C,0)))</f>
        <v>Freight Vehicle Subsidy</v>
      </c>
      <c r="C144" s="254" t="str">
        <f t="shared" si="4"/>
        <v>Additional Freight Vehicle Subsidy</v>
      </c>
      <c r="D144" s="45" t="s">
        <v>112</v>
      </c>
      <c r="E144" s="2" t="s">
        <v>2248</v>
      </c>
      <c r="F144" s="2" t="s">
        <v>142</v>
      </c>
      <c r="G144" s="2" t="s">
        <v>3428</v>
      </c>
      <c r="H144" s="43">
        <v>1725</v>
      </c>
      <c r="I144" s="325" t="s">
        <v>44</v>
      </c>
      <c r="J144" s="255" t="str">
        <f>IF(ISBLANK(INDEX('Policy Characteristics'!D:D,MATCH($C144,'Policy Characteristics'!$C:$C,0))),"",INDEX('Policy Characteristics'!D:D,MATCH($C144,'Policy Characteristics'!$C:$C,0)))</f>
        <v>Vehicle Subsidy</v>
      </c>
      <c r="K144" s="254" t="str">
        <f>IF(ISBLANK(INDEX('Policy Characteristics'!E:E,MATCH($C144,'Policy Characteristics'!$C:$C,0))),"",INDEX('Policy Characteristics'!E:E,MATCH($C144,'Policy Characteristics'!$C:$C,0)))</f>
        <v>trans frgt subsidy</v>
      </c>
      <c r="L144" s="261">
        <f>IF(ISBLANK(INDEX('Policy Characteristics'!F:F,MATCH($C144,'Policy Characteristics'!$C:$C,0))),"",INDEX('Policy Characteristics'!F:F,MATCH($C144,'Policy Characteristics'!$C:$C,0)))</f>
        <v>-45000</v>
      </c>
      <c r="M144" s="261">
        <f>IF(ISBLANK(INDEX('Policy Characteristics'!G:G,MATCH($C144,'Policy Characteristics'!$C:$C,0))),"",INDEX('Policy Characteristics'!G:G,MATCH($C144,'Policy Characteristics'!$C:$C,0)))</f>
        <v>50000</v>
      </c>
      <c r="N144" s="261">
        <f>IF(ISBLANK(INDEX('Policy Characteristics'!H:H,MATCH($C144,'Policy Characteristics'!$C:$C,0))),"",INDEX('Policy Characteristics'!H:H,MATCH($C144,'Policy Characteristics'!$C:$C,0)))</f>
        <v>100</v>
      </c>
      <c r="O144" s="254" t="str">
        <f>IF(ISBLANK(INDEX('Policy Characteristics'!I:I,MATCH($C144,'Policy Characteristics'!$C:$C,0))),"",INDEX('Policy Characteristics'!I:I,MATCH($C144,'Policy Characteristics'!$C:$C,0)))</f>
        <v>$ / vehicle</v>
      </c>
      <c r="P144" s="254" t="str">
        <f>IF(ISBLANK(INDEX('Policy Characteristics'!J:J,MATCH($C144,'Policy Characteristics'!$C:$C,0))),"",INDEX('Policy Characteristics'!J:J,MATCH($C144,'Policy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44" s="254" t="str">
        <f>IF(ISBLANK(INDEX('Policy Characteristics'!K:K,MATCH($C144,'Policy Characteristics'!$C:$C,0))),"",INDEX('Policy Characteristics'!K:K,MATCH($C144,'Policy Characteristics'!$C:$C,0)))</f>
        <v>transportation-sector-main.html#ev-subsidy</v>
      </c>
      <c r="R144" s="254" t="str">
        <f>IF(ISBLANK(INDEX('Policy Characteristics'!L:L,MATCH($C144,'Policy Characteristics'!$C:$C,0))),"",INDEX('Policy Characteristics'!L:L,MATCH($C144,'Policy Characteristics'!$C:$C,0)))</f>
        <v>ev-subsidy.html</v>
      </c>
    </row>
    <row r="145" spans="1:18" x14ac:dyDescent="0.35">
      <c r="A145" s="254" t="str">
        <f>IF(ISBLANK(INDEX('Policy Characteristics'!A:A,MATCH($C145,'Policy Characteristics'!$C:$C,0))),"",INDEX('Policy Characteristics'!A:A,MATCH($C145,'Policy Characteristics'!$C:$C,0)))</f>
        <v>Transportation</v>
      </c>
      <c r="B145" s="262" t="str">
        <f>IF(ISBLANK(INDEX('Policy Characteristics'!B:B,MATCH($C145,'Policy Characteristics'!$C:$C,0))),"",INDEX('Policy Characteristics'!B:B,MATCH($C145,'Policy Characteristics'!$C:$C,0)))</f>
        <v>Freight Vehicle Subsidy</v>
      </c>
      <c r="C145" s="254" t="str">
        <f t="shared" si="4"/>
        <v>Additional Freight Vehicle Subsidy</v>
      </c>
      <c r="D145" s="45" t="s">
        <v>112</v>
      </c>
      <c r="E145" s="2" t="s">
        <v>2504</v>
      </c>
      <c r="F145" s="2" t="s">
        <v>142</v>
      </c>
      <c r="G145" s="2" t="s">
        <v>2504</v>
      </c>
      <c r="H145" s="43">
        <v>1726</v>
      </c>
      <c r="I145" s="325" t="s">
        <v>44</v>
      </c>
      <c r="J145" s="255" t="str">
        <f>IF(ISBLANK(INDEX('Policy Characteristics'!D:D,MATCH($C145,'Policy Characteristics'!$C:$C,0))),"",INDEX('Policy Characteristics'!D:D,MATCH($C145,'Policy Characteristics'!$C:$C,0)))</f>
        <v>Vehicle Subsidy</v>
      </c>
      <c r="K145" s="254" t="str">
        <f>IF(ISBLANK(INDEX('Policy Characteristics'!E:E,MATCH($C145,'Policy Characteristics'!$C:$C,0))),"",INDEX('Policy Characteristics'!E:E,MATCH($C145,'Policy Characteristics'!$C:$C,0)))</f>
        <v>trans frgt subsidy</v>
      </c>
      <c r="L145" s="261">
        <f>IF(ISBLANK(INDEX('Policy Characteristics'!F:F,MATCH($C145,'Policy Characteristics'!$C:$C,0))),"",INDEX('Policy Characteristics'!F:F,MATCH($C145,'Policy Characteristics'!$C:$C,0)))</f>
        <v>-45000</v>
      </c>
      <c r="M145" s="261">
        <f>IF(ISBLANK(INDEX('Policy Characteristics'!G:G,MATCH($C145,'Policy Characteristics'!$C:$C,0))),"",INDEX('Policy Characteristics'!G:G,MATCH($C145,'Policy Characteristics'!$C:$C,0)))</f>
        <v>50000</v>
      </c>
      <c r="N145" s="261">
        <f>IF(ISBLANK(INDEX('Policy Characteristics'!H:H,MATCH($C145,'Policy Characteristics'!$C:$C,0))),"",INDEX('Policy Characteristics'!H:H,MATCH($C145,'Policy Characteristics'!$C:$C,0)))</f>
        <v>100</v>
      </c>
      <c r="O145" s="254" t="str">
        <f>IF(ISBLANK(INDEX('Policy Characteristics'!I:I,MATCH($C145,'Policy Characteristics'!$C:$C,0))),"",INDEX('Policy Characteristics'!I:I,MATCH($C145,'Policy Characteristics'!$C:$C,0)))</f>
        <v>$ / vehicle</v>
      </c>
      <c r="P145" s="254" t="str">
        <f>IF(ISBLANK(INDEX('Policy Characteristics'!J:J,MATCH($C145,'Policy Characteristics'!$C:$C,0))),"",INDEX('Policy Characteristics'!J:J,MATCH($C145,'Policy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45" s="254" t="str">
        <f>IF(ISBLANK(INDEX('Policy Characteristics'!K:K,MATCH($C145,'Policy Characteristics'!$C:$C,0))),"",INDEX('Policy Characteristics'!K:K,MATCH($C145,'Policy Characteristics'!$C:$C,0)))</f>
        <v>transportation-sector-main.html#ev-subsidy</v>
      </c>
      <c r="R145" s="254" t="str">
        <f>IF(ISBLANK(INDEX('Policy Characteristics'!L:L,MATCH($C145,'Policy Characteristics'!$C:$C,0))),"",INDEX('Policy Characteristics'!L:L,MATCH($C145,'Policy Characteristics'!$C:$C,0)))</f>
        <v>ev-subsidy.html</v>
      </c>
    </row>
    <row r="146" spans="1:18" x14ac:dyDescent="0.35">
      <c r="A146" s="254" t="str">
        <f>IF(ISBLANK(INDEX('Policy Characteristics'!A:A,MATCH($C146,'Policy Characteristics'!$C:$C,0))),"",INDEX('Policy Characteristics'!A:A,MATCH($C146,'Policy Characteristics'!$C:$C,0)))</f>
        <v>Transportation</v>
      </c>
      <c r="B146" s="262" t="str">
        <f>IF(ISBLANK(INDEX('Policy Characteristics'!B:B,MATCH($C146,'Policy Characteristics'!$C:$C,0))),"",INDEX('Policy Characteristics'!B:B,MATCH($C146,'Policy Characteristics'!$C:$C,0)))</f>
        <v>Freight Vehicle Subsidy</v>
      </c>
      <c r="C146" s="254" t="str">
        <f t="shared" si="4"/>
        <v>Additional Freight Vehicle Subsidy</v>
      </c>
      <c r="D146" s="45" t="s">
        <v>112</v>
      </c>
      <c r="E146" s="2" t="s">
        <v>2503</v>
      </c>
      <c r="F146" s="2" t="s">
        <v>142</v>
      </c>
      <c r="G146" s="2" t="s">
        <v>3429</v>
      </c>
      <c r="H146" s="43">
        <v>1727</v>
      </c>
      <c r="I146" s="325" t="s">
        <v>44</v>
      </c>
      <c r="J146" s="255" t="str">
        <f>IF(ISBLANK(INDEX('Policy Characteristics'!D:D,MATCH($C146,'Policy Characteristics'!$C:$C,0))),"",INDEX('Policy Characteristics'!D:D,MATCH($C146,'Policy Characteristics'!$C:$C,0)))</f>
        <v>Vehicle Subsidy</v>
      </c>
      <c r="K146" s="254" t="str">
        <f>IF(ISBLANK(INDEX('Policy Characteristics'!E:E,MATCH($C146,'Policy Characteristics'!$C:$C,0))),"",INDEX('Policy Characteristics'!E:E,MATCH($C146,'Policy Characteristics'!$C:$C,0)))</f>
        <v>trans frgt subsidy</v>
      </c>
      <c r="L146" s="261">
        <f>IF(ISBLANK(INDEX('Policy Characteristics'!F:F,MATCH($C146,'Policy Characteristics'!$C:$C,0))),"",INDEX('Policy Characteristics'!F:F,MATCH($C146,'Policy Characteristics'!$C:$C,0)))</f>
        <v>-45000</v>
      </c>
      <c r="M146" s="261">
        <f>IF(ISBLANK(INDEX('Policy Characteristics'!G:G,MATCH($C146,'Policy Characteristics'!$C:$C,0))),"",INDEX('Policy Characteristics'!G:G,MATCH($C146,'Policy Characteristics'!$C:$C,0)))</f>
        <v>50000</v>
      </c>
      <c r="N146" s="261">
        <f>IF(ISBLANK(INDEX('Policy Characteristics'!H:H,MATCH($C146,'Policy Characteristics'!$C:$C,0))),"",INDEX('Policy Characteristics'!H:H,MATCH($C146,'Policy Characteristics'!$C:$C,0)))</f>
        <v>100</v>
      </c>
      <c r="O146" s="254" t="str">
        <f>IF(ISBLANK(INDEX('Policy Characteristics'!I:I,MATCH($C146,'Policy Characteristics'!$C:$C,0))),"",INDEX('Policy Characteristics'!I:I,MATCH($C146,'Policy Characteristics'!$C:$C,0)))</f>
        <v>$ / vehicle</v>
      </c>
      <c r="P146" s="254" t="str">
        <f>IF(ISBLANK(INDEX('Policy Characteristics'!J:J,MATCH($C146,'Policy Characteristics'!$C:$C,0))),"",INDEX('Policy Characteristics'!J:J,MATCH($C146,'Policy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46" s="254" t="str">
        <f>IF(ISBLANK(INDEX('Policy Characteristics'!K:K,MATCH($C146,'Policy Characteristics'!$C:$C,0))),"",INDEX('Policy Characteristics'!K:K,MATCH($C146,'Policy Characteristics'!$C:$C,0)))</f>
        <v>transportation-sector-main.html#ev-subsidy</v>
      </c>
      <c r="R146" s="254" t="str">
        <f>IF(ISBLANK(INDEX('Policy Characteristics'!L:L,MATCH($C146,'Policy Characteristics'!$C:$C,0))),"",INDEX('Policy Characteristics'!L:L,MATCH($C146,'Policy Characteristics'!$C:$C,0)))</f>
        <v>ev-subsidy.html</v>
      </c>
    </row>
    <row r="147" spans="1:18" x14ac:dyDescent="0.35">
      <c r="A147" s="254" t="str">
        <f>IF(ISBLANK(INDEX('Policy Characteristics'!A:A,MATCH($C147,'Policy Characteristics'!$C:$C,0))),"",INDEX('Policy Characteristics'!A:A,MATCH($C147,'Policy Characteristics'!$C:$C,0)))</f>
        <v>Transportation</v>
      </c>
      <c r="B147" s="262" t="str">
        <f>IF(ISBLANK(INDEX('Policy Characteristics'!B:B,MATCH($C147,'Policy Characteristics'!$C:$C,0))),"",INDEX('Policy Characteristics'!B:B,MATCH($C147,'Policy Characteristics'!$C:$C,0)))</f>
        <v>Feebate</v>
      </c>
      <c r="C147" t="s">
        <v>111</v>
      </c>
      <c r="D147" s="45"/>
      <c r="E147" s="45"/>
      <c r="F147" s="45"/>
      <c r="G147" s="45"/>
      <c r="H147" s="43">
        <v>1</v>
      </c>
      <c r="I147" s="324" t="s">
        <v>43</v>
      </c>
      <c r="J147" s="255" t="str">
        <f>IF(ISBLANK(INDEX('Policy Characteristics'!D:D,MATCH($C147,'Policy Characteristics'!$C:$C,0))),"",INDEX('Policy Characteristics'!D:D,MATCH($C147,'Policy Characteristics'!$C:$C,0)))</f>
        <v>Feebate</v>
      </c>
      <c r="K147" s="254" t="str">
        <f>IF(ISBLANK(INDEX('Policy Characteristics'!E:E,MATCH($C147,'Policy Characteristics'!$C:$C,0))),"",INDEX('Policy Characteristics'!E:E,MATCH($C147,'Policy Characteristics'!$C:$C,0)))</f>
        <v>trans LDVs feebate</v>
      </c>
      <c r="L147" s="261">
        <f>IF(ISBLANK(INDEX('Policy Characteristics'!F:F,MATCH($C147,'Policy Characteristics'!$C:$C,0))),"",INDEX('Policy Characteristics'!F:F,MATCH($C147,'Policy Characteristics'!$C:$C,0)))</f>
        <v>0</v>
      </c>
      <c r="M147" s="261">
        <f>IF(ISBLANK(INDEX('Policy Characteristics'!G:G,MATCH($C147,'Policy Characteristics'!$C:$C,0))),"",INDEX('Policy Characteristics'!G:G,MATCH($C147,'Policy Characteristics'!$C:$C,0)))</f>
        <v>1</v>
      </c>
      <c r="N147" s="261">
        <f>IF(ISBLANK(INDEX('Policy Characteristics'!H:H,MATCH($C147,'Policy Characteristics'!$C:$C,0))),"",INDEX('Policy Characteristics'!H:H,MATCH($C147,'Policy Characteristics'!$C:$C,0)))</f>
        <v>0.02</v>
      </c>
      <c r="O147" s="254" t="str">
        <f>IF(ISBLANK(INDEX('Policy Characteristics'!I:I,MATCH($C147,'Policy Characteristics'!$C:$C,0))),"",INDEX('Policy Characteristics'!I:I,MATCH($C147,'Policy Characteristics'!$C:$C,0)))</f>
        <v>% of global best practice rate</v>
      </c>
      <c r="P147" s="254" t="str">
        <f>IF(ISBLANK(INDEX('Policy Characteristics'!J:J,MATCH($C147,'Policy Characteristics'!$C:$C,0))),"",INDEX('Policy Characteristics'!J:J,MATCH($C147,'Policy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147" s="254" t="str">
        <f>IF(ISBLANK(INDEX('Policy Characteristics'!K:K,MATCH($C147,'Policy Characteristics'!$C:$C,0))),"",INDEX('Policy Characteristics'!K:K,MATCH($C147,'Policy Characteristics'!$C:$C,0)))</f>
        <v>transportation-sector-main.html#feebate</v>
      </c>
      <c r="R147" s="254" t="str">
        <f>IF(ISBLANK(INDEX('Policy Characteristics'!L:L,MATCH($C147,'Policy Characteristics'!$C:$C,0))),"",INDEX('Policy Characteristics'!L:L,MATCH($C147,'Policy Characteristics'!$C:$C,0)))</f>
        <v>feebate.html</v>
      </c>
    </row>
    <row r="148" spans="1:18" x14ac:dyDescent="0.35">
      <c r="A148" s="254" t="str">
        <f>IF(ISBLANK(INDEX('Policy Characteristics'!A:A,MATCH($C148,'Policy Characteristics'!$C:$C,0))),"",INDEX('Policy Characteristics'!A:A,MATCH($C148,'Policy Characteristics'!$C:$C,0)))</f>
        <v>Transportation</v>
      </c>
      <c r="B148" s="262" t="str">
        <f>IF(ISBLANK(INDEX('Policy Characteristics'!B:B,MATCH($C148,'Policy Characteristics'!$C:$C,0))),"",INDEX('Policy Characteristics'!B:B,MATCH($C148,'Policy Characteristics'!$C:$C,0)))</f>
        <v>Fuel Economy Standard</v>
      </c>
      <c r="C148" t="s">
        <v>297</v>
      </c>
      <c r="D148" s="45" t="s">
        <v>45</v>
      </c>
      <c r="E148" s="45" t="s">
        <v>37</v>
      </c>
      <c r="F148" s="45" t="s">
        <v>84</v>
      </c>
      <c r="G148" s="2" t="s">
        <v>3277</v>
      </c>
      <c r="H148" s="43">
        <v>362</v>
      </c>
      <c r="I148" s="325" t="s">
        <v>43</v>
      </c>
      <c r="J148" s="255" t="str">
        <f>IF(ISBLANK(INDEX('Policy Characteristics'!D:D,MATCH($C148,'Policy Characteristics'!$C:$C,0))),"",INDEX('Policy Characteristics'!D:D,MATCH($C148,'Policy Characteristics'!$C:$C,0)))</f>
        <v>Vehicle Fuel Economy Standards</v>
      </c>
      <c r="K148" s="254" t="str">
        <f>IF(ISBLANK(INDEX('Policy Characteristics'!E:E,MATCH($C148,'Policy Characteristics'!$C:$C,0))),"",INDEX('Policy Characteristics'!E:E,MATCH($C148,'Policy Characteristics'!$C:$C,0)))</f>
        <v>trans fuel economy standards</v>
      </c>
      <c r="L148" s="261">
        <f>IF(ISBLANK(INDEX('Policy Characteristics'!F:F,MATCH($C148,'Policy Characteristics'!$C:$C,0))),"",INDEX('Policy Characteristics'!F:F,MATCH($C148,'Policy Characteristics'!$C:$C,0)))</f>
        <v>-0.25</v>
      </c>
      <c r="M148" s="261">
        <f>IF(ISBLANK(INDEX('Policy Characteristics'!G:G,MATCH($C148,'Policy Characteristics'!$C:$C,0))),"",INDEX('Policy Characteristics'!G:G,MATCH($C148,'Policy Characteristics'!$C:$C,0)))</f>
        <v>1</v>
      </c>
      <c r="N148" s="261">
        <f>IF(ISBLANK(INDEX('Policy Characteristics'!H:H,MATCH($C148,'Policy Characteristics'!$C:$C,0))),"",INDEX('Policy Characteristics'!H:H,MATCH($C148,'Policy Characteristics'!$C:$C,0)))</f>
        <v>0.01</v>
      </c>
      <c r="O148" s="254" t="str">
        <f>IF(ISBLANK(INDEX('Policy Characteristics'!I:I,MATCH($C148,'Policy Characteristics'!$C:$C,0))),"",INDEX('Policy Characteristics'!I:I,MATCH($C148,'Policy Characteristics'!$C:$C,0)))</f>
        <v>% change in miles/gal</v>
      </c>
      <c r="P148" s="254" t="str">
        <f>IF(ISBLANK(INDEX('Policy Characteristics'!J:J,MATCH($C148,'Policy Characteristics'!$C:$C,0))),"",INDEX('Policy Characteristics'!J:J,MATCH($C148,'Policy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removing chargers relative to the Current Policies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8" s="254" t="str">
        <f>IF(ISBLANK(INDEX('Policy Characteristics'!K:K,MATCH($C148,'Policy Characteristics'!$C:$C,0))),"",INDEX('Policy Characteristics'!K:K,MATCH($C148,'Policy Characteristics'!$C:$C,0)))</f>
        <v>transportation-sector-main.html#fuel-econ-std</v>
      </c>
      <c r="R148" s="254" t="str">
        <f>IF(ISBLANK(INDEX('Policy Characteristics'!L:L,MATCH($C148,'Policy Characteristics'!$C:$C,0))),"",INDEX('Policy Characteristics'!L:L,MATCH($C148,'Policy Characteristics'!$C:$C,0)))</f>
        <v>fuel-economy-standard.html</v>
      </c>
    </row>
    <row r="149" spans="1:18" x14ac:dyDescent="0.35">
      <c r="A149" s="254" t="str">
        <f>IF(ISBLANK(INDEX('Policy Characteristics'!A:A,MATCH($C149,'Policy Characteristics'!$C:$C,0))),"",INDEX('Policy Characteristics'!A:A,MATCH($C149,'Policy Characteristics'!$C:$C,0)))</f>
        <v>Transportation</v>
      </c>
      <c r="B149" s="262" t="str">
        <f>IF(ISBLANK(INDEX('Policy Characteristics'!B:B,MATCH($C149,'Policy Characteristics'!$C:$C,0))),"",INDEX('Policy Characteristics'!B:B,MATCH($C149,'Policy Characteristics'!$C:$C,0)))</f>
        <v>Fuel Economy Standard</v>
      </c>
      <c r="C149" s="254" t="str">
        <f t="shared" ref="C149:C152" si="5">C$148</f>
        <v>Percentage Additional Improvement of Fuel Economy Std</v>
      </c>
      <c r="D149" s="45" t="s">
        <v>42</v>
      </c>
      <c r="E149" s="45" t="s">
        <v>37</v>
      </c>
      <c r="F149" s="45" t="s">
        <v>85</v>
      </c>
      <c r="G149" s="2" t="s">
        <v>3435</v>
      </c>
      <c r="H149" s="43">
        <v>363</v>
      </c>
      <c r="I149" s="325" t="s">
        <v>43</v>
      </c>
      <c r="J149" s="255" t="str">
        <f>IF(ISBLANK(INDEX('Policy Characteristics'!D:D,MATCH($C149,'Policy Characteristics'!$C:$C,0))),"",INDEX('Policy Characteristics'!D:D,MATCH($C149,'Policy Characteristics'!$C:$C,0)))</f>
        <v>Vehicle Fuel Economy Standards</v>
      </c>
      <c r="K149" s="254" t="str">
        <f>IF(ISBLANK(INDEX('Policy Characteristics'!E:E,MATCH($C149,'Policy Characteristics'!$C:$C,0))),"",INDEX('Policy Characteristics'!E:E,MATCH($C149,'Policy Characteristics'!$C:$C,0)))</f>
        <v>trans fuel economy standards</v>
      </c>
      <c r="L149" s="261">
        <f>IF(ISBLANK(INDEX('Policy Characteristics'!F:F,MATCH($C149,'Policy Characteristics'!$C:$C,0))),"",INDEX('Policy Characteristics'!F:F,MATCH($C149,'Policy Characteristics'!$C:$C,0)))</f>
        <v>-0.25</v>
      </c>
      <c r="M149" s="261">
        <f>IF(ISBLANK(INDEX('Policy Characteristics'!G:G,MATCH($C149,'Policy Characteristics'!$C:$C,0))),"",INDEX('Policy Characteristics'!G:G,MATCH($C149,'Policy Characteristics'!$C:$C,0)))</f>
        <v>1</v>
      </c>
      <c r="N149" s="261">
        <f>IF(ISBLANK(INDEX('Policy Characteristics'!H:H,MATCH($C149,'Policy Characteristics'!$C:$C,0))),"",INDEX('Policy Characteristics'!H:H,MATCH($C149,'Policy Characteristics'!$C:$C,0)))</f>
        <v>0.01</v>
      </c>
      <c r="O149" s="254" t="str">
        <f>IF(ISBLANK(INDEX('Policy Characteristics'!I:I,MATCH($C149,'Policy Characteristics'!$C:$C,0))),"",INDEX('Policy Characteristics'!I:I,MATCH($C149,'Policy Characteristics'!$C:$C,0)))</f>
        <v>% change in miles/gal</v>
      </c>
      <c r="P149" s="254" t="str">
        <f>IF(ISBLANK(INDEX('Policy Characteristics'!J:J,MATCH($C149,'Policy Characteristics'!$C:$C,0))),"",INDEX('Policy Characteristics'!J:J,MATCH($C149,'Policy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removing chargers relative to the Current Policies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9" s="254" t="str">
        <f>IF(ISBLANK(INDEX('Policy Characteristics'!K:K,MATCH($C149,'Policy Characteristics'!$C:$C,0))),"",INDEX('Policy Characteristics'!K:K,MATCH($C149,'Policy Characteristics'!$C:$C,0)))</f>
        <v>transportation-sector-main.html#fuel-econ-std</v>
      </c>
      <c r="R149" s="254" t="str">
        <f>IF(ISBLANK(INDEX('Policy Characteristics'!L:L,MATCH($C149,'Policy Characteristics'!$C:$C,0))),"",INDEX('Policy Characteristics'!L:L,MATCH($C149,'Policy Characteristics'!$C:$C,0)))</f>
        <v>fuel-economy-standard.html</v>
      </c>
    </row>
    <row r="150" spans="1:18" x14ac:dyDescent="0.35">
      <c r="A150" s="254" t="str">
        <f>IF(ISBLANK(INDEX('Policy Characteristics'!A:A,MATCH($C150,'Policy Characteristics'!$C:$C,0))),"",INDEX('Policy Characteristics'!A:A,MATCH($C150,'Policy Characteristics'!$C:$C,0)))</f>
        <v>Transportation</v>
      </c>
      <c r="B150" s="262" t="str">
        <f>IF(ISBLANK(INDEX('Policy Characteristics'!B:B,MATCH($C150,'Policy Characteristics'!$C:$C,0))),"",INDEX('Policy Characteristics'!B:B,MATCH($C150,'Policy Characteristics'!$C:$C,0)))</f>
        <v>Fuel Economy Standard</v>
      </c>
      <c r="C150" s="254" t="str">
        <f t="shared" ref="C150:C153" si="6">C$148</f>
        <v>Percentage Additional Improvement of Fuel Economy Std</v>
      </c>
      <c r="D150" s="45" t="s">
        <v>45</v>
      </c>
      <c r="E150" s="45" t="s">
        <v>38</v>
      </c>
      <c r="F150" s="45" t="s">
        <v>84</v>
      </c>
      <c r="G150" s="2" t="s">
        <v>2342</v>
      </c>
      <c r="H150" s="43">
        <v>364</v>
      </c>
      <c r="I150" s="325" t="s">
        <v>43</v>
      </c>
      <c r="J150" s="255" t="str">
        <f>IF(ISBLANK(INDEX('Policy Characteristics'!D:D,MATCH($C150,'Policy Characteristics'!$C:$C,0))),"",INDEX('Policy Characteristics'!D:D,MATCH($C150,'Policy Characteristics'!$C:$C,0)))</f>
        <v>Vehicle Fuel Economy Standards</v>
      </c>
      <c r="K150" s="254" t="str">
        <f>IF(ISBLANK(INDEX('Policy Characteristics'!E:E,MATCH($C150,'Policy Characteristics'!$C:$C,0))),"",INDEX('Policy Characteristics'!E:E,MATCH($C150,'Policy Characteristics'!$C:$C,0)))</f>
        <v>trans fuel economy standards</v>
      </c>
      <c r="L150" s="261">
        <f>IF(ISBLANK(INDEX('Policy Characteristics'!F:F,MATCH($C150,'Policy Characteristics'!$C:$C,0))),"",INDEX('Policy Characteristics'!F:F,MATCH($C150,'Policy Characteristics'!$C:$C,0)))</f>
        <v>-0.25</v>
      </c>
      <c r="M150" s="261">
        <f>IF(ISBLANK(INDEX('Policy Characteristics'!G:G,MATCH($C150,'Policy Characteristics'!$C:$C,0))),"",INDEX('Policy Characteristics'!G:G,MATCH($C150,'Policy Characteristics'!$C:$C,0)))</f>
        <v>1</v>
      </c>
      <c r="N150" s="261">
        <f>IF(ISBLANK(INDEX('Policy Characteristics'!H:H,MATCH($C150,'Policy Characteristics'!$C:$C,0))),"",INDEX('Policy Characteristics'!H:H,MATCH($C150,'Policy Characteristics'!$C:$C,0)))</f>
        <v>0.01</v>
      </c>
      <c r="O150" s="254" t="str">
        <f>IF(ISBLANK(INDEX('Policy Characteristics'!I:I,MATCH($C150,'Policy Characteristics'!$C:$C,0))),"",INDEX('Policy Characteristics'!I:I,MATCH($C150,'Policy Characteristics'!$C:$C,0)))</f>
        <v>% change in miles/gal</v>
      </c>
      <c r="P150" s="254" t="str">
        <f>IF(ISBLANK(INDEX('Policy Characteristics'!J:J,MATCH($C150,'Policy Characteristics'!$C:$C,0))),"",INDEX('Policy Characteristics'!J:J,MATCH($C150,'Policy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removing chargers relative to the Current Policies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0" s="254" t="str">
        <f>IF(ISBLANK(INDEX('Policy Characteristics'!K:K,MATCH($C150,'Policy Characteristics'!$C:$C,0))),"",INDEX('Policy Characteristics'!K:K,MATCH($C150,'Policy Characteristics'!$C:$C,0)))</f>
        <v>transportation-sector-main.html#fuel-econ-std</v>
      </c>
      <c r="R150" s="254" t="str">
        <f>IF(ISBLANK(INDEX('Policy Characteristics'!L:L,MATCH($C150,'Policy Characteristics'!$C:$C,0))),"",INDEX('Policy Characteristics'!L:L,MATCH($C150,'Policy Characteristics'!$C:$C,0)))</f>
        <v>fuel-economy-standard.html</v>
      </c>
    </row>
    <row r="151" spans="1:18" x14ac:dyDescent="0.35">
      <c r="A151" s="254" t="str">
        <f>IF(ISBLANK(INDEX('Policy Characteristics'!A:A,MATCH($C151,'Policy Characteristics'!$C:$C,0))),"",INDEX('Policy Characteristics'!A:A,MATCH($C151,'Policy Characteristics'!$C:$C,0)))</f>
        <v>Transportation</v>
      </c>
      <c r="B151" s="262" t="str">
        <f>IF(ISBLANK(INDEX('Policy Characteristics'!B:B,MATCH($C151,'Policy Characteristics'!$C:$C,0))),"",INDEX('Policy Characteristics'!B:B,MATCH($C151,'Policy Characteristics'!$C:$C,0)))</f>
        <v>Fuel Economy Standard</v>
      </c>
      <c r="C151" s="254" t="str">
        <f t="shared" si="5"/>
        <v>Percentage Additional Improvement of Fuel Economy Std</v>
      </c>
      <c r="D151" s="45" t="s">
        <v>42</v>
      </c>
      <c r="E151" s="45" t="s">
        <v>38</v>
      </c>
      <c r="F151" s="45" t="s">
        <v>85</v>
      </c>
      <c r="G151" s="2" t="s">
        <v>3432</v>
      </c>
      <c r="H151" s="43">
        <v>365</v>
      </c>
      <c r="I151" s="325" t="s">
        <v>43</v>
      </c>
      <c r="J151" s="255" t="str">
        <f>IF(ISBLANK(INDEX('Policy Characteristics'!D:D,MATCH($C151,'Policy Characteristics'!$C:$C,0))),"",INDEX('Policy Characteristics'!D:D,MATCH($C151,'Policy Characteristics'!$C:$C,0)))</f>
        <v>Vehicle Fuel Economy Standards</v>
      </c>
      <c r="K151" s="254" t="str">
        <f>IF(ISBLANK(INDEX('Policy Characteristics'!E:E,MATCH($C151,'Policy Characteristics'!$C:$C,0))),"",INDEX('Policy Characteristics'!E:E,MATCH($C151,'Policy Characteristics'!$C:$C,0)))</f>
        <v>trans fuel economy standards</v>
      </c>
      <c r="L151" s="261">
        <f>IF(ISBLANK(INDEX('Policy Characteristics'!F:F,MATCH($C151,'Policy Characteristics'!$C:$C,0))),"",INDEX('Policy Characteristics'!F:F,MATCH($C151,'Policy Characteristics'!$C:$C,0)))</f>
        <v>-0.25</v>
      </c>
      <c r="M151" s="261">
        <f>IF(ISBLANK(INDEX('Policy Characteristics'!G:G,MATCH($C151,'Policy Characteristics'!$C:$C,0))),"",INDEX('Policy Characteristics'!G:G,MATCH($C151,'Policy Characteristics'!$C:$C,0)))</f>
        <v>1</v>
      </c>
      <c r="N151" s="261">
        <f>IF(ISBLANK(INDEX('Policy Characteristics'!H:H,MATCH($C151,'Policy Characteristics'!$C:$C,0))),"",INDEX('Policy Characteristics'!H:H,MATCH($C151,'Policy Characteristics'!$C:$C,0)))</f>
        <v>0.01</v>
      </c>
      <c r="O151" s="254" t="str">
        <f>IF(ISBLANK(INDEX('Policy Characteristics'!I:I,MATCH($C151,'Policy Characteristics'!$C:$C,0))),"",INDEX('Policy Characteristics'!I:I,MATCH($C151,'Policy Characteristics'!$C:$C,0)))</f>
        <v>% change in miles/gal</v>
      </c>
      <c r="P151" s="254" t="str">
        <f>IF(ISBLANK(INDEX('Policy Characteristics'!J:J,MATCH($C151,'Policy Characteristics'!$C:$C,0))),"",INDEX('Policy Characteristics'!J:J,MATCH($C151,'Policy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removing chargers relative to the Current Policies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1" s="254" t="str">
        <f>IF(ISBLANK(INDEX('Policy Characteristics'!K:K,MATCH($C151,'Policy Characteristics'!$C:$C,0))),"",INDEX('Policy Characteristics'!K:K,MATCH($C151,'Policy Characteristics'!$C:$C,0)))</f>
        <v>transportation-sector-main.html#fuel-econ-std</v>
      </c>
      <c r="R151" s="254" t="str">
        <f>IF(ISBLANK(INDEX('Policy Characteristics'!L:L,MATCH($C151,'Policy Characteristics'!$C:$C,0))),"",INDEX('Policy Characteristics'!L:L,MATCH($C151,'Policy Characteristics'!$C:$C,0)))</f>
        <v>fuel-economy-standard.html</v>
      </c>
    </row>
    <row r="152" spans="1:18" x14ac:dyDescent="0.35">
      <c r="A152" s="254" t="str">
        <f>IF(ISBLANK(INDEX('Policy Characteristics'!A:A,MATCH($C152,'Policy Characteristics'!$C:$C,0))),"",INDEX('Policy Characteristics'!A:A,MATCH($C152,'Policy Characteristics'!$C:$C,0)))</f>
        <v>Transportation</v>
      </c>
      <c r="B152" s="262" t="str">
        <f>IF(ISBLANK(INDEX('Policy Characteristics'!B:B,MATCH($C152,'Policy Characteristics'!$C:$C,0))),"",INDEX('Policy Characteristics'!B:B,MATCH($C152,'Policy Characteristics'!$C:$C,0)))</f>
        <v>Fuel Economy Standard</v>
      </c>
      <c r="C152" s="254" t="str">
        <f t="shared" si="5"/>
        <v>Percentage Additional Improvement of Fuel Economy Std</v>
      </c>
      <c r="D152" s="45" t="s">
        <v>45</v>
      </c>
      <c r="E152" s="45" t="s">
        <v>39</v>
      </c>
      <c r="F152" s="45" t="s">
        <v>84</v>
      </c>
      <c r="G152" s="2" t="s">
        <v>3274</v>
      </c>
      <c r="H152" s="43">
        <v>366</v>
      </c>
      <c r="I152" s="325" t="s">
        <v>43</v>
      </c>
      <c r="J152" s="255" t="str">
        <f>IF(ISBLANK(INDEX('Policy Characteristics'!D:D,MATCH($C152,'Policy Characteristics'!$C:$C,0))),"",INDEX('Policy Characteristics'!D:D,MATCH($C152,'Policy Characteristics'!$C:$C,0)))</f>
        <v>Vehicle Fuel Economy Standards</v>
      </c>
      <c r="K152" s="254" t="str">
        <f>IF(ISBLANK(INDEX('Policy Characteristics'!E:E,MATCH($C152,'Policy Characteristics'!$C:$C,0))),"",INDEX('Policy Characteristics'!E:E,MATCH($C152,'Policy Characteristics'!$C:$C,0)))</f>
        <v>trans fuel economy standards</v>
      </c>
      <c r="L152" s="261">
        <f>IF(ISBLANK(INDEX('Policy Characteristics'!F:F,MATCH($C152,'Policy Characteristics'!$C:$C,0))),"",INDEX('Policy Characteristics'!F:F,MATCH($C152,'Policy Characteristics'!$C:$C,0)))</f>
        <v>-0.25</v>
      </c>
      <c r="M152" s="261">
        <f>IF(ISBLANK(INDEX('Policy Characteristics'!G:G,MATCH($C152,'Policy Characteristics'!$C:$C,0))),"",INDEX('Policy Characteristics'!G:G,MATCH($C152,'Policy Characteristics'!$C:$C,0)))</f>
        <v>1</v>
      </c>
      <c r="N152" s="261">
        <f>IF(ISBLANK(INDEX('Policy Characteristics'!H:H,MATCH($C152,'Policy Characteristics'!$C:$C,0))),"",INDEX('Policy Characteristics'!H:H,MATCH($C152,'Policy Characteristics'!$C:$C,0)))</f>
        <v>0.01</v>
      </c>
      <c r="O152" s="254" t="str">
        <f>IF(ISBLANK(INDEX('Policy Characteristics'!I:I,MATCH($C152,'Policy Characteristics'!$C:$C,0))),"",INDEX('Policy Characteristics'!I:I,MATCH($C152,'Policy Characteristics'!$C:$C,0)))</f>
        <v>% change in miles/gal</v>
      </c>
      <c r="P152" s="254" t="str">
        <f>IF(ISBLANK(INDEX('Policy Characteristics'!J:J,MATCH($C152,'Policy Characteristics'!$C:$C,0))),"",INDEX('Policy Characteristics'!J:J,MATCH($C152,'Policy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removing chargers relative to the Current Policies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2" s="254" t="str">
        <f>IF(ISBLANK(INDEX('Policy Characteristics'!K:K,MATCH($C152,'Policy Characteristics'!$C:$C,0))),"",INDEX('Policy Characteristics'!K:K,MATCH($C152,'Policy Characteristics'!$C:$C,0)))</f>
        <v>transportation-sector-main.html#fuel-econ-std</v>
      </c>
      <c r="R152" s="254" t="str">
        <f>IF(ISBLANK(INDEX('Policy Characteristics'!L:L,MATCH($C152,'Policy Characteristics'!$C:$C,0))),"",INDEX('Policy Characteristics'!L:L,MATCH($C152,'Policy Characteristics'!$C:$C,0)))</f>
        <v>fuel-economy-standard.html</v>
      </c>
    </row>
    <row r="153" spans="1:18" x14ac:dyDescent="0.35">
      <c r="A153" s="254" t="str">
        <f>IF(ISBLANK(INDEX('Policy Characteristics'!A:A,MATCH($C153,'Policy Characteristics'!$C:$C,0))),"",INDEX('Policy Characteristics'!A:A,MATCH($C153,'Policy Characteristics'!$C:$C,0)))</f>
        <v>Transportation</v>
      </c>
      <c r="B153" s="262" t="str">
        <f>IF(ISBLANK(INDEX('Policy Characteristics'!B:B,MATCH($C153,'Policy Characteristics'!$C:$C,0))),"",INDEX('Policy Characteristics'!B:B,MATCH($C153,'Policy Characteristics'!$C:$C,0)))</f>
        <v>Fuel Economy Standard</v>
      </c>
      <c r="C153" s="254" t="str">
        <f t="shared" si="6"/>
        <v>Percentage Additional Improvement of Fuel Economy Std</v>
      </c>
      <c r="D153" s="45" t="s">
        <v>42</v>
      </c>
      <c r="E153" s="45" t="s">
        <v>39</v>
      </c>
      <c r="F153" s="45" t="s">
        <v>85</v>
      </c>
      <c r="G153" s="2" t="s">
        <v>3274</v>
      </c>
      <c r="H153" s="43">
        <v>367</v>
      </c>
      <c r="I153" s="325" t="s">
        <v>43</v>
      </c>
      <c r="J153" s="255" t="str">
        <f>IF(ISBLANK(INDEX('Policy Characteristics'!D:D,MATCH($C153,'Policy Characteristics'!$C:$C,0))),"",INDEX('Policy Characteristics'!D:D,MATCH($C153,'Policy Characteristics'!$C:$C,0)))</f>
        <v>Vehicle Fuel Economy Standards</v>
      </c>
      <c r="K153" s="254" t="str">
        <f>IF(ISBLANK(INDEX('Policy Characteristics'!E:E,MATCH($C153,'Policy Characteristics'!$C:$C,0))),"",INDEX('Policy Characteristics'!E:E,MATCH($C153,'Policy Characteristics'!$C:$C,0)))</f>
        <v>trans fuel economy standards</v>
      </c>
      <c r="L153" s="261">
        <f>IF(ISBLANK(INDEX('Policy Characteristics'!F:F,MATCH($C153,'Policy Characteristics'!$C:$C,0))),"",INDEX('Policy Characteristics'!F:F,MATCH($C153,'Policy Characteristics'!$C:$C,0)))</f>
        <v>-0.25</v>
      </c>
      <c r="M153" s="261">
        <f>IF(ISBLANK(INDEX('Policy Characteristics'!G:G,MATCH($C153,'Policy Characteristics'!$C:$C,0))),"",INDEX('Policy Characteristics'!G:G,MATCH($C153,'Policy Characteristics'!$C:$C,0)))</f>
        <v>1</v>
      </c>
      <c r="N153" s="261">
        <f>IF(ISBLANK(INDEX('Policy Characteristics'!H:H,MATCH($C153,'Policy Characteristics'!$C:$C,0))),"",INDEX('Policy Characteristics'!H:H,MATCH($C153,'Policy Characteristics'!$C:$C,0)))</f>
        <v>0.01</v>
      </c>
      <c r="O153" s="254" t="str">
        <f>IF(ISBLANK(INDEX('Policy Characteristics'!I:I,MATCH($C153,'Policy Characteristics'!$C:$C,0))),"",INDEX('Policy Characteristics'!I:I,MATCH($C153,'Policy Characteristics'!$C:$C,0)))</f>
        <v>% change in miles/gal</v>
      </c>
      <c r="P153" s="254" t="str">
        <f>IF(ISBLANK(INDEX('Policy Characteristics'!J:J,MATCH($C153,'Policy Characteristics'!$C:$C,0))),"",INDEX('Policy Characteristics'!J:J,MATCH($C153,'Policy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removing chargers relative to the Current Policies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3" s="254" t="str">
        <f>IF(ISBLANK(INDEX('Policy Characteristics'!K:K,MATCH($C153,'Policy Characteristics'!$C:$C,0))),"",INDEX('Policy Characteristics'!K:K,MATCH($C153,'Policy Characteristics'!$C:$C,0)))</f>
        <v>transportation-sector-main.html#fuel-econ-std</v>
      </c>
      <c r="R153" s="254" t="str">
        <f>IF(ISBLANK(INDEX('Policy Characteristics'!L:L,MATCH($C153,'Policy Characteristics'!$C:$C,0))),"",INDEX('Policy Characteristics'!L:L,MATCH($C153,'Policy Characteristics'!$C:$C,0)))</f>
        <v>fuel-economy-standard.html</v>
      </c>
    </row>
    <row r="154" spans="1:18" x14ac:dyDescent="0.35">
      <c r="A154" s="254" t="str">
        <f>IF(ISBLANK(INDEX('Policy Characteristics'!A:A,MATCH($C154,'Policy Characteristics'!$C:$C,0))),"",INDEX('Policy Characteristics'!A:A,MATCH($C154,'Policy Characteristics'!$C:$C,0)))</f>
        <v>Transportation</v>
      </c>
      <c r="B154" s="262" t="str">
        <f>IF(ISBLANK(INDEX('Policy Characteristics'!B:B,MATCH($C154,'Policy Characteristics'!$C:$C,0))),"",INDEX('Policy Characteristics'!B:B,MATCH($C154,'Policy Characteristics'!$C:$C,0)))</f>
        <v>Fuel Economy Standard</v>
      </c>
      <c r="C154" s="254" t="str">
        <f t="shared" ref="C154:C159" si="7">C$148</f>
        <v>Percentage Additional Improvement of Fuel Economy Std</v>
      </c>
      <c r="D154" s="45" t="s">
        <v>45</v>
      </c>
      <c r="E154" s="45" t="s">
        <v>40</v>
      </c>
      <c r="F154" s="45" t="s">
        <v>84</v>
      </c>
      <c r="G154" s="2" t="s">
        <v>86</v>
      </c>
      <c r="H154" s="43">
        <v>368</v>
      </c>
      <c r="I154" s="325" t="s">
        <v>43</v>
      </c>
      <c r="J154" s="255" t="str">
        <f>IF(ISBLANK(INDEX('Policy Characteristics'!D:D,MATCH($C154,'Policy Characteristics'!$C:$C,0))),"",INDEX('Policy Characteristics'!D:D,MATCH($C154,'Policy Characteristics'!$C:$C,0)))</f>
        <v>Vehicle Fuel Economy Standards</v>
      </c>
      <c r="K154" s="254" t="str">
        <f>IF(ISBLANK(INDEX('Policy Characteristics'!E:E,MATCH($C154,'Policy Characteristics'!$C:$C,0))),"",INDEX('Policy Characteristics'!E:E,MATCH($C154,'Policy Characteristics'!$C:$C,0)))</f>
        <v>trans fuel economy standards</v>
      </c>
      <c r="L154" s="261">
        <f>IF(ISBLANK(INDEX('Policy Characteristics'!F:F,MATCH($C154,'Policy Characteristics'!$C:$C,0))),"",INDEX('Policy Characteristics'!F:F,MATCH($C154,'Policy Characteristics'!$C:$C,0)))</f>
        <v>-0.25</v>
      </c>
      <c r="M154" s="261">
        <f>IF(ISBLANK(INDEX('Policy Characteristics'!G:G,MATCH($C154,'Policy Characteristics'!$C:$C,0))),"",INDEX('Policy Characteristics'!G:G,MATCH($C154,'Policy Characteristics'!$C:$C,0)))</f>
        <v>1</v>
      </c>
      <c r="N154" s="261">
        <f>IF(ISBLANK(INDEX('Policy Characteristics'!H:H,MATCH($C154,'Policy Characteristics'!$C:$C,0))),"",INDEX('Policy Characteristics'!H:H,MATCH($C154,'Policy Characteristics'!$C:$C,0)))</f>
        <v>0.01</v>
      </c>
      <c r="O154" s="254" t="str">
        <f>IF(ISBLANK(INDEX('Policy Characteristics'!I:I,MATCH($C154,'Policy Characteristics'!$C:$C,0))),"",INDEX('Policy Characteristics'!I:I,MATCH($C154,'Policy Characteristics'!$C:$C,0)))</f>
        <v>% change in miles/gal</v>
      </c>
      <c r="P154" s="254" t="str">
        <f>IF(ISBLANK(INDEX('Policy Characteristics'!J:J,MATCH($C154,'Policy Characteristics'!$C:$C,0))),"",INDEX('Policy Characteristics'!J:J,MATCH($C154,'Policy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removing chargers relative to the Current Policies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4" s="254" t="str">
        <f>IF(ISBLANK(INDEX('Policy Characteristics'!K:K,MATCH($C154,'Policy Characteristics'!$C:$C,0))),"",INDEX('Policy Characteristics'!K:K,MATCH($C154,'Policy Characteristics'!$C:$C,0)))</f>
        <v>transportation-sector-main.html#fuel-econ-std</v>
      </c>
      <c r="R154" s="254" t="str">
        <f>IF(ISBLANK(INDEX('Policy Characteristics'!L:L,MATCH($C154,'Policy Characteristics'!$C:$C,0))),"",INDEX('Policy Characteristics'!L:L,MATCH($C154,'Policy Characteristics'!$C:$C,0)))</f>
        <v>fuel-economy-standard.html</v>
      </c>
    </row>
    <row r="155" spans="1:18" x14ac:dyDescent="0.35">
      <c r="A155" s="254" t="str">
        <f>IF(ISBLANK(INDEX('Policy Characteristics'!A:A,MATCH($C155,'Policy Characteristics'!$C:$C,0))),"",INDEX('Policy Characteristics'!A:A,MATCH($C155,'Policy Characteristics'!$C:$C,0)))</f>
        <v>Transportation</v>
      </c>
      <c r="B155" s="262" t="str">
        <f>IF(ISBLANK(INDEX('Policy Characteristics'!B:B,MATCH($C155,'Policy Characteristics'!$C:$C,0))),"",INDEX('Policy Characteristics'!B:B,MATCH($C155,'Policy Characteristics'!$C:$C,0)))</f>
        <v>Fuel Economy Standard</v>
      </c>
      <c r="C155" s="254" t="str">
        <f t="shared" si="7"/>
        <v>Percentage Additional Improvement of Fuel Economy Std</v>
      </c>
      <c r="D155" s="45" t="s">
        <v>42</v>
      </c>
      <c r="E155" s="45" t="s">
        <v>40</v>
      </c>
      <c r="F155" s="45" t="s">
        <v>85</v>
      </c>
      <c r="G155" s="2" t="s">
        <v>86</v>
      </c>
      <c r="H155" s="43">
        <v>369</v>
      </c>
      <c r="I155" s="325" t="s">
        <v>43</v>
      </c>
      <c r="J155" s="255" t="str">
        <f>IF(ISBLANK(INDEX('Policy Characteristics'!D:D,MATCH($C155,'Policy Characteristics'!$C:$C,0))),"",INDEX('Policy Characteristics'!D:D,MATCH($C155,'Policy Characteristics'!$C:$C,0)))</f>
        <v>Vehicle Fuel Economy Standards</v>
      </c>
      <c r="K155" s="254" t="str">
        <f>IF(ISBLANK(INDEX('Policy Characteristics'!E:E,MATCH($C155,'Policy Characteristics'!$C:$C,0))),"",INDEX('Policy Characteristics'!E:E,MATCH($C155,'Policy Characteristics'!$C:$C,0)))</f>
        <v>trans fuel economy standards</v>
      </c>
      <c r="L155" s="261">
        <f>IF(ISBLANK(INDEX('Policy Characteristics'!F:F,MATCH($C155,'Policy Characteristics'!$C:$C,0))),"",INDEX('Policy Characteristics'!F:F,MATCH($C155,'Policy Characteristics'!$C:$C,0)))</f>
        <v>-0.25</v>
      </c>
      <c r="M155" s="261">
        <f>IF(ISBLANK(INDEX('Policy Characteristics'!G:G,MATCH($C155,'Policy Characteristics'!$C:$C,0))),"",INDEX('Policy Characteristics'!G:G,MATCH($C155,'Policy Characteristics'!$C:$C,0)))</f>
        <v>1</v>
      </c>
      <c r="N155" s="261">
        <f>IF(ISBLANK(INDEX('Policy Characteristics'!H:H,MATCH($C155,'Policy Characteristics'!$C:$C,0))),"",INDEX('Policy Characteristics'!H:H,MATCH($C155,'Policy Characteristics'!$C:$C,0)))</f>
        <v>0.01</v>
      </c>
      <c r="O155" s="254" t="str">
        <f>IF(ISBLANK(INDEX('Policy Characteristics'!I:I,MATCH($C155,'Policy Characteristics'!$C:$C,0))),"",INDEX('Policy Characteristics'!I:I,MATCH($C155,'Policy Characteristics'!$C:$C,0)))</f>
        <v>% change in miles/gal</v>
      </c>
      <c r="P155" s="254" t="str">
        <f>IF(ISBLANK(INDEX('Policy Characteristics'!J:J,MATCH($C155,'Policy Characteristics'!$C:$C,0))),"",INDEX('Policy Characteristics'!J:J,MATCH($C155,'Policy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removing chargers relative to the Current Policies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5" s="254" t="str">
        <f>IF(ISBLANK(INDEX('Policy Characteristics'!K:K,MATCH($C155,'Policy Characteristics'!$C:$C,0))),"",INDEX('Policy Characteristics'!K:K,MATCH($C155,'Policy Characteristics'!$C:$C,0)))</f>
        <v>transportation-sector-main.html#fuel-econ-std</v>
      </c>
      <c r="R155" s="254" t="str">
        <f>IF(ISBLANK(INDEX('Policy Characteristics'!L:L,MATCH($C155,'Policy Characteristics'!$C:$C,0))),"",INDEX('Policy Characteristics'!L:L,MATCH($C155,'Policy Characteristics'!$C:$C,0)))</f>
        <v>fuel-economy-standard.html</v>
      </c>
    </row>
    <row r="156" spans="1:18" x14ac:dyDescent="0.35">
      <c r="A156" s="254" t="str">
        <f>IF(ISBLANK(INDEX('Policy Characteristics'!A:A,MATCH($C156,'Policy Characteristics'!$C:$C,0))),"",INDEX('Policy Characteristics'!A:A,MATCH($C156,'Policy Characteristics'!$C:$C,0)))</f>
        <v>Transportation</v>
      </c>
      <c r="B156" s="262" t="str">
        <f>IF(ISBLANK(INDEX('Policy Characteristics'!B:B,MATCH($C156,'Policy Characteristics'!$C:$C,0))),"",INDEX('Policy Characteristics'!B:B,MATCH($C156,'Policy Characteristics'!$C:$C,0)))</f>
        <v>Fuel Economy Standard</v>
      </c>
      <c r="C156" s="254" t="str">
        <f t="shared" si="7"/>
        <v>Percentage Additional Improvement of Fuel Economy Std</v>
      </c>
      <c r="D156" s="45" t="s">
        <v>45</v>
      </c>
      <c r="E156" s="45" t="s">
        <v>41</v>
      </c>
      <c r="F156" s="45" t="s">
        <v>84</v>
      </c>
      <c r="G156" s="2" t="s">
        <v>3275</v>
      </c>
      <c r="H156" s="43">
        <v>370</v>
      </c>
      <c r="I156" s="325" t="s">
        <v>43</v>
      </c>
      <c r="J156" s="255" t="str">
        <f>IF(ISBLANK(INDEX('Policy Characteristics'!D:D,MATCH($C156,'Policy Characteristics'!$C:$C,0))),"",INDEX('Policy Characteristics'!D:D,MATCH($C156,'Policy Characteristics'!$C:$C,0)))</f>
        <v>Vehicle Fuel Economy Standards</v>
      </c>
      <c r="K156" s="254" t="str">
        <f>IF(ISBLANK(INDEX('Policy Characteristics'!E:E,MATCH($C156,'Policy Characteristics'!$C:$C,0))),"",INDEX('Policy Characteristics'!E:E,MATCH($C156,'Policy Characteristics'!$C:$C,0)))</f>
        <v>trans fuel economy standards</v>
      </c>
      <c r="L156" s="261">
        <f>IF(ISBLANK(INDEX('Policy Characteristics'!F:F,MATCH($C156,'Policy Characteristics'!$C:$C,0))),"",INDEX('Policy Characteristics'!F:F,MATCH($C156,'Policy Characteristics'!$C:$C,0)))</f>
        <v>-0.25</v>
      </c>
      <c r="M156" s="261">
        <f>IF(ISBLANK(INDEX('Policy Characteristics'!G:G,MATCH($C156,'Policy Characteristics'!$C:$C,0))),"",INDEX('Policy Characteristics'!G:G,MATCH($C156,'Policy Characteristics'!$C:$C,0)))</f>
        <v>1</v>
      </c>
      <c r="N156" s="261">
        <f>IF(ISBLANK(INDEX('Policy Characteristics'!H:H,MATCH($C156,'Policy Characteristics'!$C:$C,0))),"",INDEX('Policy Characteristics'!H:H,MATCH($C156,'Policy Characteristics'!$C:$C,0)))</f>
        <v>0.01</v>
      </c>
      <c r="O156" s="254" t="str">
        <f>IF(ISBLANK(INDEX('Policy Characteristics'!I:I,MATCH($C156,'Policy Characteristics'!$C:$C,0))),"",INDEX('Policy Characteristics'!I:I,MATCH($C156,'Policy Characteristics'!$C:$C,0)))</f>
        <v>% change in miles/gal</v>
      </c>
      <c r="P156" s="254" t="str">
        <f>IF(ISBLANK(INDEX('Policy Characteristics'!J:J,MATCH($C156,'Policy Characteristics'!$C:$C,0))),"",INDEX('Policy Characteristics'!J:J,MATCH($C156,'Policy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removing chargers relative to the Current Policies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6" s="254" t="str">
        <f>IF(ISBLANK(INDEX('Policy Characteristics'!K:K,MATCH($C156,'Policy Characteristics'!$C:$C,0))),"",INDEX('Policy Characteristics'!K:K,MATCH($C156,'Policy Characteristics'!$C:$C,0)))</f>
        <v>transportation-sector-main.html#fuel-econ-std</v>
      </c>
      <c r="R156" s="254" t="str">
        <f>IF(ISBLANK(INDEX('Policy Characteristics'!L:L,MATCH($C156,'Policy Characteristics'!$C:$C,0))),"",INDEX('Policy Characteristics'!L:L,MATCH($C156,'Policy Characteristics'!$C:$C,0)))</f>
        <v>fuel-economy-standard.html</v>
      </c>
    </row>
    <row r="157" spans="1:18" x14ac:dyDescent="0.35">
      <c r="A157" s="254" t="str">
        <f>IF(ISBLANK(INDEX('Policy Characteristics'!A:A,MATCH($C157,'Policy Characteristics'!$C:$C,0))),"",INDEX('Policy Characteristics'!A:A,MATCH($C157,'Policy Characteristics'!$C:$C,0)))</f>
        <v>Transportation</v>
      </c>
      <c r="B157" s="262" t="str">
        <f>IF(ISBLANK(INDEX('Policy Characteristics'!B:B,MATCH($C157,'Policy Characteristics'!$C:$C,0))),"",INDEX('Policy Characteristics'!B:B,MATCH($C157,'Policy Characteristics'!$C:$C,0)))</f>
        <v>Fuel Economy Standard</v>
      </c>
      <c r="C157" s="254" t="str">
        <f t="shared" si="7"/>
        <v>Percentage Additional Improvement of Fuel Economy Std</v>
      </c>
      <c r="D157" s="45" t="s">
        <v>42</v>
      </c>
      <c r="E157" s="45" t="s">
        <v>41</v>
      </c>
      <c r="F157" s="45" t="s">
        <v>85</v>
      </c>
      <c r="G157" s="2" t="s">
        <v>3276</v>
      </c>
      <c r="H157" s="43">
        <v>371</v>
      </c>
      <c r="I157" s="325" t="s">
        <v>43</v>
      </c>
      <c r="J157" s="255" t="str">
        <f>IF(ISBLANK(INDEX('Policy Characteristics'!D:D,MATCH($C157,'Policy Characteristics'!$C:$C,0))),"",INDEX('Policy Characteristics'!D:D,MATCH($C157,'Policy Characteristics'!$C:$C,0)))</f>
        <v>Vehicle Fuel Economy Standards</v>
      </c>
      <c r="K157" s="254" t="str">
        <f>IF(ISBLANK(INDEX('Policy Characteristics'!E:E,MATCH($C157,'Policy Characteristics'!$C:$C,0))),"",INDEX('Policy Characteristics'!E:E,MATCH($C157,'Policy Characteristics'!$C:$C,0)))</f>
        <v>trans fuel economy standards</v>
      </c>
      <c r="L157" s="261">
        <f>IF(ISBLANK(INDEX('Policy Characteristics'!F:F,MATCH($C157,'Policy Characteristics'!$C:$C,0))),"",INDEX('Policy Characteristics'!F:F,MATCH($C157,'Policy Characteristics'!$C:$C,0)))</f>
        <v>-0.25</v>
      </c>
      <c r="M157" s="261">
        <f>IF(ISBLANK(INDEX('Policy Characteristics'!G:G,MATCH($C157,'Policy Characteristics'!$C:$C,0))),"",INDEX('Policy Characteristics'!G:G,MATCH($C157,'Policy Characteristics'!$C:$C,0)))</f>
        <v>1</v>
      </c>
      <c r="N157" s="261">
        <f>IF(ISBLANK(INDEX('Policy Characteristics'!H:H,MATCH($C157,'Policy Characteristics'!$C:$C,0))),"",INDEX('Policy Characteristics'!H:H,MATCH($C157,'Policy Characteristics'!$C:$C,0)))</f>
        <v>0.01</v>
      </c>
      <c r="O157" s="254" t="str">
        <f>IF(ISBLANK(INDEX('Policy Characteristics'!I:I,MATCH($C157,'Policy Characteristics'!$C:$C,0))),"",INDEX('Policy Characteristics'!I:I,MATCH($C157,'Policy Characteristics'!$C:$C,0)))</f>
        <v>% change in miles/gal</v>
      </c>
      <c r="P157" s="254" t="str">
        <f>IF(ISBLANK(INDEX('Policy Characteristics'!J:J,MATCH($C157,'Policy Characteristics'!$C:$C,0))),"",INDEX('Policy Characteristics'!J:J,MATCH($C157,'Policy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removing chargers relative to the Current Policies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7" s="254" t="str">
        <f>IF(ISBLANK(INDEX('Policy Characteristics'!K:K,MATCH($C157,'Policy Characteristics'!$C:$C,0))),"",INDEX('Policy Characteristics'!K:K,MATCH($C157,'Policy Characteristics'!$C:$C,0)))</f>
        <v>transportation-sector-main.html#fuel-econ-std</v>
      </c>
      <c r="R157" s="254" t="str">
        <f>IF(ISBLANK(INDEX('Policy Characteristics'!L:L,MATCH($C157,'Policy Characteristics'!$C:$C,0))),"",INDEX('Policy Characteristics'!L:L,MATCH($C157,'Policy Characteristics'!$C:$C,0)))</f>
        <v>fuel-economy-standard.html</v>
      </c>
    </row>
    <row r="158" spans="1:18" x14ac:dyDescent="0.35">
      <c r="A158" s="254" t="str">
        <f>IF(ISBLANK(INDEX('Policy Characteristics'!A:A,MATCH($C158,'Policy Characteristics'!$C:$C,0))),"",INDEX('Policy Characteristics'!A:A,MATCH($C158,'Policy Characteristics'!$C:$C,0)))</f>
        <v>Transportation</v>
      </c>
      <c r="B158" s="262" t="str">
        <f>IF(ISBLANK(INDEX('Policy Characteristics'!B:B,MATCH($C158,'Policy Characteristics'!$C:$C,0))),"",INDEX('Policy Characteristics'!B:B,MATCH($C158,'Policy Characteristics'!$C:$C,0)))</f>
        <v>Fuel Economy Standard</v>
      </c>
      <c r="C158" s="254" t="str">
        <f t="shared" si="7"/>
        <v>Percentage Additional Improvement of Fuel Economy Std</v>
      </c>
      <c r="D158" s="45" t="s">
        <v>45</v>
      </c>
      <c r="E158" s="45" t="s">
        <v>112</v>
      </c>
      <c r="F158" s="45" t="s">
        <v>84</v>
      </c>
      <c r="G158" s="2" t="s">
        <v>142</v>
      </c>
      <c r="H158" s="43">
        <v>372</v>
      </c>
      <c r="I158" s="325" t="s">
        <v>43</v>
      </c>
      <c r="J158" s="255" t="str">
        <f>IF(ISBLANK(INDEX('Policy Characteristics'!D:D,MATCH($C158,'Policy Characteristics'!$C:$C,0))),"",INDEX('Policy Characteristics'!D:D,MATCH($C158,'Policy Characteristics'!$C:$C,0)))</f>
        <v>Vehicle Fuel Economy Standards</v>
      </c>
      <c r="K158" s="254" t="str">
        <f>IF(ISBLANK(INDEX('Policy Characteristics'!E:E,MATCH($C158,'Policy Characteristics'!$C:$C,0))),"",INDEX('Policy Characteristics'!E:E,MATCH($C158,'Policy Characteristics'!$C:$C,0)))</f>
        <v>trans fuel economy standards</v>
      </c>
      <c r="L158" s="261">
        <f>IF(ISBLANK(INDEX('Policy Characteristics'!F:F,MATCH($C158,'Policy Characteristics'!$C:$C,0))),"",INDEX('Policy Characteristics'!F:F,MATCH($C158,'Policy Characteristics'!$C:$C,0)))</f>
        <v>-0.25</v>
      </c>
      <c r="M158" s="261">
        <f>IF(ISBLANK(INDEX('Policy Characteristics'!G:G,MATCH($C158,'Policy Characteristics'!$C:$C,0))),"",INDEX('Policy Characteristics'!G:G,MATCH($C158,'Policy Characteristics'!$C:$C,0)))</f>
        <v>1</v>
      </c>
      <c r="N158" s="261">
        <f>IF(ISBLANK(INDEX('Policy Characteristics'!H:H,MATCH($C158,'Policy Characteristics'!$C:$C,0))),"",INDEX('Policy Characteristics'!H:H,MATCH($C158,'Policy Characteristics'!$C:$C,0)))</f>
        <v>0.01</v>
      </c>
      <c r="O158" s="254" t="str">
        <f>IF(ISBLANK(INDEX('Policy Characteristics'!I:I,MATCH($C158,'Policy Characteristics'!$C:$C,0))),"",INDEX('Policy Characteristics'!I:I,MATCH($C158,'Policy Characteristics'!$C:$C,0)))</f>
        <v>% change in miles/gal</v>
      </c>
      <c r="P158" s="254" t="str">
        <f>IF(ISBLANK(INDEX('Policy Characteristics'!J:J,MATCH($C158,'Policy Characteristics'!$C:$C,0))),"",INDEX('Policy Characteristics'!J:J,MATCH($C158,'Policy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removing chargers relative to the Current Policies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8" s="254" t="str">
        <f>IF(ISBLANK(INDEX('Policy Characteristics'!K:K,MATCH($C158,'Policy Characteristics'!$C:$C,0))),"",INDEX('Policy Characteristics'!K:K,MATCH($C158,'Policy Characteristics'!$C:$C,0)))</f>
        <v>transportation-sector-main.html#fuel-econ-std</v>
      </c>
      <c r="R158" s="254" t="str">
        <f>IF(ISBLANK(INDEX('Policy Characteristics'!L:L,MATCH($C158,'Policy Characteristics'!$C:$C,0))),"",INDEX('Policy Characteristics'!L:L,MATCH($C158,'Policy Characteristics'!$C:$C,0)))</f>
        <v>fuel-economy-standard.html</v>
      </c>
    </row>
    <row r="159" spans="1:18" x14ac:dyDescent="0.35">
      <c r="A159" s="254" t="str">
        <f>IF(ISBLANK(INDEX('Policy Characteristics'!A:A,MATCH($C159,'Policy Characteristics'!$C:$C,0))),"",INDEX('Policy Characteristics'!A:A,MATCH($C159,'Policy Characteristics'!$C:$C,0)))</f>
        <v>Transportation</v>
      </c>
      <c r="B159" s="262" t="str">
        <f>IF(ISBLANK(INDEX('Policy Characteristics'!B:B,MATCH($C159,'Policy Characteristics'!$C:$C,0))),"",INDEX('Policy Characteristics'!B:B,MATCH($C159,'Policy Characteristics'!$C:$C,0)))</f>
        <v>Fuel Economy Standard</v>
      </c>
      <c r="C159" s="254" t="str">
        <f t="shared" si="7"/>
        <v>Percentage Additional Improvement of Fuel Economy Std</v>
      </c>
      <c r="D159" s="45" t="s">
        <v>42</v>
      </c>
      <c r="E159" s="45" t="s">
        <v>112</v>
      </c>
      <c r="F159" s="45" t="s">
        <v>85</v>
      </c>
      <c r="G159" s="2" t="s">
        <v>142</v>
      </c>
      <c r="H159" s="43">
        <v>373</v>
      </c>
      <c r="I159" s="325" t="s">
        <v>44</v>
      </c>
      <c r="J159" s="255" t="str">
        <f>IF(ISBLANK(INDEX('Policy Characteristics'!D:D,MATCH($C159,'Policy Characteristics'!$C:$C,0))),"",INDEX('Policy Characteristics'!D:D,MATCH($C159,'Policy Characteristics'!$C:$C,0)))</f>
        <v>Vehicle Fuel Economy Standards</v>
      </c>
      <c r="K159" s="254" t="str">
        <f>IF(ISBLANK(INDEX('Policy Characteristics'!E:E,MATCH($C159,'Policy Characteristics'!$C:$C,0))),"",INDEX('Policy Characteristics'!E:E,MATCH($C159,'Policy Characteristics'!$C:$C,0)))</f>
        <v>trans fuel economy standards</v>
      </c>
      <c r="L159" s="261">
        <f>IF(ISBLANK(INDEX('Policy Characteristics'!F:F,MATCH($C159,'Policy Characteristics'!$C:$C,0))),"",INDEX('Policy Characteristics'!F:F,MATCH($C159,'Policy Characteristics'!$C:$C,0)))</f>
        <v>-0.25</v>
      </c>
      <c r="M159" s="261">
        <f>IF(ISBLANK(INDEX('Policy Characteristics'!G:G,MATCH($C159,'Policy Characteristics'!$C:$C,0))),"",INDEX('Policy Characteristics'!G:G,MATCH($C159,'Policy Characteristics'!$C:$C,0)))</f>
        <v>1</v>
      </c>
      <c r="N159" s="261">
        <f>IF(ISBLANK(INDEX('Policy Characteristics'!H:H,MATCH($C159,'Policy Characteristics'!$C:$C,0))),"",INDEX('Policy Characteristics'!H:H,MATCH($C159,'Policy Characteristics'!$C:$C,0)))</f>
        <v>0.01</v>
      </c>
      <c r="O159" s="254" t="str">
        <f>IF(ISBLANK(INDEX('Policy Characteristics'!I:I,MATCH($C159,'Policy Characteristics'!$C:$C,0))),"",INDEX('Policy Characteristics'!I:I,MATCH($C159,'Policy Characteristics'!$C:$C,0)))</f>
        <v>% change in miles/gal</v>
      </c>
      <c r="P159" s="254" t="str">
        <f>IF(ISBLANK(INDEX('Policy Characteristics'!J:J,MATCH($C159,'Policy Characteristics'!$C:$C,0))),"",INDEX('Policy Characteristics'!J:J,MATCH($C159,'Policy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removing chargers relative to the Current Policies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9" s="254" t="str">
        <f>IF(ISBLANK(INDEX('Policy Characteristics'!K:K,MATCH($C159,'Policy Characteristics'!$C:$C,0))),"",INDEX('Policy Characteristics'!K:K,MATCH($C159,'Policy Characteristics'!$C:$C,0)))</f>
        <v>transportation-sector-main.html#fuel-econ-std</v>
      </c>
      <c r="R159" s="254" t="str">
        <f>IF(ISBLANK(INDEX('Policy Characteristics'!L:L,MATCH($C159,'Policy Characteristics'!$C:$C,0))),"",INDEX('Policy Characteristics'!L:L,MATCH($C159,'Policy Characteristics'!$C:$C,0)))</f>
        <v>fuel-economy-standard.html</v>
      </c>
    </row>
    <row r="160" spans="1:18" s="2" customFormat="1" x14ac:dyDescent="0.35">
      <c r="A160" s="254" t="str">
        <f>IF(ISBLANK(INDEX('Policy Characteristics'!A:A,MATCH($C160,'Policy Characteristics'!$C:$C,0))),"",INDEX('Policy Characteristics'!A:A,MATCH($C160,'Policy Characteristics'!$C:$C,0)))</f>
        <v>Transportation</v>
      </c>
      <c r="B160" s="262" t="str">
        <f>IF(ISBLANK(INDEX('Policy Characteristics'!B:B,MATCH($C160,'Policy Characteristics'!$C:$C,0))),"",INDEX('Policy Characteristics'!B:B,MATCH($C160,'Policy Characteristics'!$C:$C,0)))</f>
        <v>Low Carbon Fuel Standard</v>
      </c>
      <c r="C160" s="317" t="s">
        <v>464</v>
      </c>
      <c r="D160" s="45"/>
      <c r="E160" s="45"/>
      <c r="F160" s="45"/>
      <c r="G160" s="45"/>
      <c r="H160" s="47">
        <v>190</v>
      </c>
      <c r="I160" s="324" t="s">
        <v>43</v>
      </c>
      <c r="J160" s="255" t="str">
        <f>IF(ISBLANK(INDEX('Policy Characteristics'!D:D,MATCH($C160,'Policy Characteristics'!$C:$C,0))),"",INDEX('Policy Characteristics'!D:D,MATCH($C160,'Policy Characteristics'!$C:$C,0)))</f>
        <v>Low Carbon Fuel Standard</v>
      </c>
      <c r="K160" s="254" t="str">
        <f>IF(ISBLANK(INDEX('Policy Characteristics'!E:E,MATCH($C160,'Policy Characteristics'!$C:$C,0))),"",INDEX('Policy Characteristics'!E:E,MATCH($C160,'Policy Characteristics'!$C:$C,0)))</f>
        <v>trans LCFS</v>
      </c>
      <c r="L160" s="261">
        <f>IF(ISBLANK(INDEX('Policy Characteristics'!F:F,MATCH($C160,'Policy Characteristics'!$C:$C,0))),"",INDEX('Policy Characteristics'!F:F,MATCH($C160,'Policy Characteristics'!$C:$C,0)))</f>
        <v>0</v>
      </c>
      <c r="M160" s="261">
        <f>IF(ISBLANK(INDEX('Policy Characteristics'!G:G,MATCH($C160,'Policy Characteristics'!$C:$C,0))),"",INDEX('Policy Characteristics'!G:G,MATCH($C160,'Policy Characteristics'!$C:$C,0)))</f>
        <v>1</v>
      </c>
      <c r="N160" s="261">
        <f>IF(ISBLANK(INDEX('Policy Characteristics'!H:H,MATCH($C160,'Policy Characteristics'!$C:$C,0))),"",INDEX('Policy Characteristics'!H:H,MATCH($C160,'Policy Characteristics'!$C:$C,0)))</f>
        <v>0.01</v>
      </c>
      <c r="O160" s="254" t="str">
        <f>IF(ISBLANK(INDEX('Policy Characteristics'!I:I,MATCH($C160,'Policy Characteristics'!$C:$C,0))),"",INDEX('Policy Characteristics'!I:I,MATCH($C160,'Policy Characteristics'!$C:$C,0)))</f>
        <v>% reduction in carbon emissions</v>
      </c>
      <c r="P160" s="254" t="str">
        <f>IF(ISBLANK(INDEX('Policy Characteristics'!J:J,MATCH($C160,'Policy Characteristics'!$C:$C,0))),"",INDEX('Policy Characteristics'!J:J,MATCH($C160,'Policy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10% reduction in carbon intensity of the transportation fuel pool by 2020.</v>
      </c>
      <c r="Q160" s="254" t="str">
        <f>IF(ISBLANK(INDEX('Policy Characteristics'!K:K,MATCH($C160,'Policy Characteristics'!$C:$C,0))),"",INDEX('Policy Characteristics'!K:K,MATCH($C160,'Policy Characteristics'!$C:$C,0)))</f>
        <v>transportation-sector-main.html#lcfs</v>
      </c>
      <c r="R160" s="254" t="str">
        <f>IF(ISBLANK(INDEX('Policy Characteristics'!L:L,MATCH($C160,'Policy Characteristics'!$C:$C,0))),"",INDEX('Policy Characteristics'!L:L,MATCH($C160,'Policy Characteristics'!$C:$C,0)))</f>
        <v>low-carbon-fuel-standard.html</v>
      </c>
    </row>
    <row r="161" spans="1:18" s="2" customFormat="1" x14ac:dyDescent="0.35">
      <c r="A161" s="254" t="str">
        <f>IF(ISBLANK(INDEX('Policy Characteristics'!A:A,MATCH($C161,'Policy Characteristics'!$C:$C,0))),"",INDEX('Policy Characteristics'!A:A,MATCH($C161,'Policy Characteristics'!$C:$C,0)))</f>
        <v>Transportation</v>
      </c>
      <c r="B161" s="262" t="str">
        <f>IF(ISBLANK(INDEX('Policy Characteristics'!B:B,MATCH($C161,'Policy Characteristics'!$C:$C,0))),"",INDEX('Policy Characteristics'!B:B,MATCH($C161,'Policy Characteristics'!$C:$C,0)))</f>
        <v>Non-BAU LCFS-Qualifying Vehicles</v>
      </c>
      <c r="C161" s="1" t="s">
        <v>3640</v>
      </c>
      <c r="D161" s="45"/>
      <c r="E161" s="45"/>
      <c r="F161" s="45"/>
      <c r="G161" s="45"/>
      <c r="H161" s="47">
        <v>2284</v>
      </c>
      <c r="I161" s="324" t="s">
        <v>43</v>
      </c>
      <c r="J161" s="255" t="str">
        <f>IF(ISBLANK(INDEX('Policy Characteristics'!D:D,MATCH($C161,'Policy Characteristics'!$C:$C,0))),"",INDEX('Policy Characteristics'!D:D,MATCH($C161,'Policy Characteristics'!$C:$C,0)))</f>
        <v>Low Carbon Fuel Standard</v>
      </c>
      <c r="K161" s="254" t="str">
        <f>IF(ISBLANK(INDEX('Policy Characteristics'!E:E,MATCH($C161,'Policy Characteristics'!$C:$C,0))),"",INDEX('Policy Characteristics'!E:E,MATCH($C161,'Policy Characteristics'!$C:$C,0)))</f>
        <v>trans LCFS vehicles</v>
      </c>
      <c r="L161" s="261">
        <f>IF(ISBLANK(INDEX('Policy Characteristics'!F:F,MATCH($C161,'Policy Characteristics'!$C:$C,0))),"",INDEX('Policy Characteristics'!F:F,MATCH($C161,'Policy Characteristics'!$C:$C,0)))</f>
        <v>0</v>
      </c>
      <c r="M161" s="261">
        <f>IF(ISBLANK(INDEX('Policy Characteristics'!G:G,MATCH($C161,'Policy Characteristics'!$C:$C,0))),"",INDEX('Policy Characteristics'!G:G,MATCH($C161,'Policy Characteristics'!$C:$C,0)))</f>
        <v>1</v>
      </c>
      <c r="N161" s="261">
        <f>IF(ISBLANK(INDEX('Policy Characteristics'!H:H,MATCH($C161,'Policy Characteristics'!$C:$C,0))),"",INDEX('Policy Characteristics'!H:H,MATCH($C161,'Policy Characteristics'!$C:$C,0)))</f>
        <v>1</v>
      </c>
      <c r="O161" s="254" t="str">
        <f>IF(ISBLANK(INDEX('Policy Characteristics'!I:I,MATCH($C161,'Policy Characteristics'!$C:$C,0))),"",INDEX('Policy Characteristics'!I:I,MATCH($C161,'Policy Characteristics'!$C:$C,0)))</f>
        <v>on/off</v>
      </c>
      <c r="P161" s="254" t="str">
        <f>IF(ISBLANK(INDEX('Policy Characteristics'!J:J,MATCH($C161,'Policy Characteristics'!$C:$C,0))),"",INDEX('Policy Characteristics'!J:J,MATCH($C161,'Policy Characteristics'!$C:$C,0)))</f>
        <v>**Description:** This lever changes which vehicles qualify under the low carbon fuel standard. With the lever off, LCFS-qualifying vehicles include all vehicle types except aircraft. With the lever on, only aircraft qualify.</v>
      </c>
      <c r="Q161" s="254" t="str">
        <f>IF(ISBLANK(INDEX('Policy Characteristics'!K:K,MATCH($C161,'Policy Characteristics'!$C:$C,0))),"",INDEX('Policy Characteristics'!K:K,MATCH($C161,'Policy Characteristics'!$C:$C,0)))</f>
        <v>transportation-sector-main.html#lcfs</v>
      </c>
      <c r="R161" s="254" t="str">
        <f>IF(ISBLANK(INDEX('Policy Characteristics'!L:L,MATCH($C161,'Policy Characteristics'!$C:$C,0))),"",INDEX('Policy Characteristics'!L:L,MATCH($C161,'Policy Characteristics'!$C:$C,0)))</f>
        <v>low-carbon-fuel-standard.html</v>
      </c>
    </row>
    <row r="162" spans="1:18" x14ac:dyDescent="0.35">
      <c r="A162" s="254" t="str">
        <f>IF(ISBLANK(INDEX('Policy Characteristics'!A:A,MATCH($C162,'Policy Characteristics'!$C:$C,0))),"",INDEX('Policy Characteristics'!A:A,MATCH($C162,'Policy Characteristics'!$C:$C,0)))</f>
        <v>Transportation</v>
      </c>
      <c r="B162" s="262" t="str">
        <f>IF(ISBLANK(INDEX('Policy Characteristics'!B:B,MATCH($C162,'Policy Characteristics'!$C:$C,0))),"",INDEX('Policy Characteristics'!B:B,MATCH($C162,'Policy Characteristics'!$C:$C,0)))</f>
        <v>Mode Shifting</v>
      </c>
      <c r="C162" t="s">
        <v>2975</v>
      </c>
      <c r="D162" s="45" t="s">
        <v>45</v>
      </c>
      <c r="E162" s="45" t="s">
        <v>37</v>
      </c>
      <c r="F162" s="45" t="s">
        <v>84</v>
      </c>
      <c r="G162" s="2" t="s">
        <v>3277</v>
      </c>
      <c r="H162" s="43">
        <v>848</v>
      </c>
      <c r="I162" s="324" t="s">
        <v>43</v>
      </c>
      <c r="J162" s="255" t="str">
        <f>IF(ISBLANK(INDEX('Policy Characteristics'!D:D,MATCH($C162,'Policy Characteristics'!$C:$C,0))),"",INDEX('Policy Characteristics'!D:D,MATCH($C162,'Policy Characteristics'!$C:$C,0)))</f>
        <v>Mode Shifting</v>
      </c>
      <c r="K162" s="254" t="str">
        <f>IF(ISBLANK(INDEX('Policy Characteristics'!E:E,MATCH($C162,'Policy Characteristics'!$C:$C,0))),"",INDEX('Policy Characteristics'!E:E,MATCH($C162,'Policy Characteristics'!$C:$C,0)))</f>
        <v>trans mode shifting</v>
      </c>
      <c r="L162" s="261">
        <f>IF(ISBLANK(INDEX('Policy Characteristics'!F:F,MATCH($C162,'Policy Characteristics'!$C:$C,0))),"",INDEX('Policy Characteristics'!F:F,MATCH($C162,'Policy Characteristics'!$C:$C,0)))</f>
        <v>0</v>
      </c>
      <c r="M162" s="261">
        <f>IF(ISBLANK(INDEX('Policy Characteristics'!G:G,MATCH($C162,'Policy Characteristics'!$C:$C,0))),"",INDEX('Policy Characteristics'!G:G,MATCH($C162,'Policy Characteristics'!$C:$C,0)))</f>
        <v>0.33</v>
      </c>
      <c r="N162" s="261">
        <f>IF(ISBLANK(INDEX('Policy Characteristics'!H:H,MATCH($C162,'Policy Characteristics'!$C:$C,0))),"",INDEX('Policy Characteristics'!H:H,MATCH($C162,'Policy Characteristics'!$C:$C,0)))</f>
        <v>0.01</v>
      </c>
      <c r="O162" s="254" t="str">
        <f>IF(ISBLANK(INDEX('Policy Characteristics'!I:I,MATCH($C162,'Policy Characteristics'!$C:$C,0))),"",INDEX('Policy Characteristics'!I:I,MATCH($C162,'Policy Characteristics'!$C:$C,0)))</f>
        <v>% of trips shifted</v>
      </c>
      <c r="P162" s="254" t="str">
        <f>IF(ISBLANK(INDEX('Policy Characteristics'!J:J,MATCH($C162,'Policy Characteristics'!$C:$C,0))),"",INDEX('Policy Characteristics'!J:J,MATCH($C162,'Policy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2" s="254" t="str">
        <f>IF(ISBLANK(INDEX('Policy Characteristics'!K:K,MATCH($C162,'Policy Characteristics'!$C:$C,0))),"",INDEX('Policy Characteristics'!K:K,MATCH($C162,'Policy Characteristics'!$C:$C,0)))</f>
        <v>transportation-sector-main.html#tdm</v>
      </c>
      <c r="R162" s="254" t="str">
        <f>IF(ISBLANK(INDEX('Policy Characteristics'!L:L,MATCH($C162,'Policy Characteristics'!$C:$C,0))),"",INDEX('Policy Characteristics'!L:L,MATCH($C162,'Policy Characteristics'!$C:$C,0)))</f>
        <v>transportation-demand-management.html</v>
      </c>
    </row>
    <row r="163" spans="1:18" x14ac:dyDescent="0.35">
      <c r="A163" s="254" t="str">
        <f>IF(ISBLANK(INDEX('Policy Characteristics'!A:A,MATCH($C163,'Policy Characteristics'!$C:$C,0))),"",INDEX('Policy Characteristics'!A:A,MATCH($C163,'Policy Characteristics'!$C:$C,0)))</f>
        <v>Transportation</v>
      </c>
      <c r="B163" s="262" t="str">
        <f>IF(ISBLANK(INDEX('Policy Characteristics'!B:B,MATCH($C163,'Policy Characteristics'!$C:$C,0))),"",INDEX('Policy Characteristics'!B:B,MATCH($C163,'Policy Characteristics'!$C:$C,0)))</f>
        <v>Mode Shifting</v>
      </c>
      <c r="C163" s="254" t="str">
        <f t="shared" ref="C163:C173" si="8">C$162</f>
        <v>Percent of Travel Demand Shifted to Other Modes or Eliminated</v>
      </c>
      <c r="D163" s="45" t="s">
        <v>45</v>
      </c>
      <c r="E163" s="45" t="s">
        <v>38</v>
      </c>
      <c r="F163" s="45" t="s">
        <v>84</v>
      </c>
      <c r="G163" s="2" t="s">
        <v>2342</v>
      </c>
      <c r="H163" s="43">
        <v>849</v>
      </c>
      <c r="I163" s="325" t="s">
        <v>44</v>
      </c>
      <c r="J163" s="255" t="str">
        <f>IF(ISBLANK(INDEX('Policy Characteristics'!D:D,MATCH($C163,'Policy Characteristics'!$C:$C,0))),"",INDEX('Policy Characteristics'!D:D,MATCH($C163,'Policy Characteristics'!$C:$C,0)))</f>
        <v>Mode Shifting</v>
      </c>
      <c r="K163" s="254" t="str">
        <f>IF(ISBLANK(INDEX('Policy Characteristics'!E:E,MATCH($C163,'Policy Characteristics'!$C:$C,0))),"",INDEX('Policy Characteristics'!E:E,MATCH($C163,'Policy Characteristics'!$C:$C,0)))</f>
        <v>trans mode shifting</v>
      </c>
      <c r="L163" s="261">
        <f>IF(ISBLANK(INDEX('Policy Characteristics'!F:F,MATCH($C163,'Policy Characteristics'!$C:$C,0))),"",INDEX('Policy Characteristics'!F:F,MATCH($C163,'Policy Characteristics'!$C:$C,0)))</f>
        <v>0</v>
      </c>
      <c r="M163" s="261">
        <f>IF(ISBLANK(INDEX('Policy Characteristics'!G:G,MATCH($C163,'Policy Characteristics'!$C:$C,0))),"",INDEX('Policy Characteristics'!G:G,MATCH($C163,'Policy Characteristics'!$C:$C,0)))</f>
        <v>0.33</v>
      </c>
      <c r="N163" s="261">
        <f>IF(ISBLANK(INDEX('Policy Characteristics'!H:H,MATCH($C163,'Policy Characteristics'!$C:$C,0))),"",INDEX('Policy Characteristics'!H:H,MATCH($C163,'Policy Characteristics'!$C:$C,0)))</f>
        <v>0.01</v>
      </c>
      <c r="O163" s="254" t="str">
        <f>IF(ISBLANK(INDEX('Policy Characteristics'!I:I,MATCH($C163,'Policy Characteristics'!$C:$C,0))),"",INDEX('Policy Characteristics'!I:I,MATCH($C163,'Policy Characteristics'!$C:$C,0)))</f>
        <v>% of trips shifted</v>
      </c>
      <c r="P163" s="254" t="str">
        <f>IF(ISBLANK(INDEX('Policy Characteristics'!J:J,MATCH($C163,'Policy Characteristics'!$C:$C,0))),"",INDEX('Policy Characteristics'!J:J,MATCH($C163,'Policy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3" s="254" t="str">
        <f>IF(ISBLANK(INDEX('Policy Characteristics'!K:K,MATCH($C163,'Policy Characteristics'!$C:$C,0))),"",INDEX('Policy Characteristics'!K:K,MATCH($C163,'Policy Characteristics'!$C:$C,0)))</f>
        <v>transportation-sector-main.html#tdm</v>
      </c>
      <c r="R163" s="254" t="str">
        <f>IF(ISBLANK(INDEX('Policy Characteristics'!L:L,MATCH($C163,'Policy Characteristics'!$C:$C,0))),"",INDEX('Policy Characteristics'!L:L,MATCH($C163,'Policy Characteristics'!$C:$C,0)))</f>
        <v>transportation-demand-management.html</v>
      </c>
    </row>
    <row r="164" spans="1:18" x14ac:dyDescent="0.35">
      <c r="A164" s="254" t="str">
        <f>IF(ISBLANK(INDEX('Policy Characteristics'!A:A,MATCH($C164,'Policy Characteristics'!$C:$C,0))),"",INDEX('Policy Characteristics'!A:A,MATCH($C164,'Policy Characteristics'!$C:$C,0)))</f>
        <v>Transportation</v>
      </c>
      <c r="B164" s="262" t="str">
        <f>IF(ISBLANK(INDEX('Policy Characteristics'!B:B,MATCH($C164,'Policy Characteristics'!$C:$C,0))),"",INDEX('Policy Characteristics'!B:B,MATCH($C164,'Policy Characteristics'!$C:$C,0)))</f>
        <v>Mode Shifting</v>
      </c>
      <c r="C164" s="254" t="str">
        <f t="shared" si="8"/>
        <v>Percent of Travel Demand Shifted to Other Modes or Eliminated</v>
      </c>
      <c r="D164" s="45" t="s">
        <v>45</v>
      </c>
      <c r="E164" s="45" t="s">
        <v>39</v>
      </c>
      <c r="F164" s="45" t="s">
        <v>84</v>
      </c>
      <c r="G164" s="2" t="s">
        <v>3274</v>
      </c>
      <c r="H164" s="43">
        <v>850</v>
      </c>
      <c r="I164" s="324" t="s">
        <v>43</v>
      </c>
      <c r="J164" s="255" t="str">
        <f>IF(ISBLANK(INDEX('Policy Characteristics'!D:D,MATCH($C164,'Policy Characteristics'!$C:$C,0))),"",INDEX('Policy Characteristics'!D:D,MATCH($C164,'Policy Characteristics'!$C:$C,0)))</f>
        <v>Mode Shifting</v>
      </c>
      <c r="K164" s="254" t="str">
        <f>IF(ISBLANK(INDEX('Policy Characteristics'!E:E,MATCH($C164,'Policy Characteristics'!$C:$C,0))),"",INDEX('Policy Characteristics'!E:E,MATCH($C164,'Policy Characteristics'!$C:$C,0)))</f>
        <v>trans mode shifting</v>
      </c>
      <c r="L164" s="261">
        <f>IF(ISBLANK(INDEX('Policy Characteristics'!F:F,MATCH($C164,'Policy Characteristics'!$C:$C,0))),"",INDEX('Policy Characteristics'!F:F,MATCH($C164,'Policy Characteristics'!$C:$C,0)))</f>
        <v>0</v>
      </c>
      <c r="M164" s="261">
        <f>IF(ISBLANK(INDEX('Policy Characteristics'!G:G,MATCH($C164,'Policy Characteristics'!$C:$C,0))),"",INDEX('Policy Characteristics'!G:G,MATCH($C164,'Policy Characteristics'!$C:$C,0)))</f>
        <v>0.33</v>
      </c>
      <c r="N164" s="261">
        <f>IF(ISBLANK(INDEX('Policy Characteristics'!H:H,MATCH($C164,'Policy Characteristics'!$C:$C,0))),"",INDEX('Policy Characteristics'!H:H,MATCH($C164,'Policy Characteristics'!$C:$C,0)))</f>
        <v>0.01</v>
      </c>
      <c r="O164" s="254" t="str">
        <f>IF(ISBLANK(INDEX('Policy Characteristics'!I:I,MATCH($C164,'Policy Characteristics'!$C:$C,0))),"",INDEX('Policy Characteristics'!I:I,MATCH($C164,'Policy Characteristics'!$C:$C,0)))</f>
        <v>% of trips shifted</v>
      </c>
      <c r="P164" s="254" t="str">
        <f>IF(ISBLANK(INDEX('Policy Characteristics'!J:J,MATCH($C164,'Policy Characteristics'!$C:$C,0))),"",INDEX('Policy Characteristics'!J:J,MATCH($C164,'Policy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4" s="254" t="str">
        <f>IF(ISBLANK(INDEX('Policy Characteristics'!K:K,MATCH($C164,'Policy Characteristics'!$C:$C,0))),"",INDEX('Policy Characteristics'!K:K,MATCH($C164,'Policy Characteristics'!$C:$C,0)))</f>
        <v>transportation-sector-main.html#tdm</v>
      </c>
      <c r="R164" s="254" t="str">
        <f>IF(ISBLANK(INDEX('Policy Characteristics'!L:L,MATCH($C164,'Policy Characteristics'!$C:$C,0))),"",INDEX('Policy Characteristics'!L:L,MATCH($C164,'Policy Characteristics'!$C:$C,0)))</f>
        <v>transportation-demand-management.html</v>
      </c>
    </row>
    <row r="165" spans="1:18" x14ac:dyDescent="0.35">
      <c r="A165" s="254" t="str">
        <f>IF(ISBLANK(INDEX('Policy Characteristics'!A:A,MATCH($C165,'Policy Characteristics'!$C:$C,0))),"",INDEX('Policy Characteristics'!A:A,MATCH($C165,'Policy Characteristics'!$C:$C,0)))</f>
        <v>Transportation</v>
      </c>
      <c r="B165" s="262" t="str">
        <f>IF(ISBLANK(INDEX('Policy Characteristics'!B:B,MATCH($C165,'Policy Characteristics'!$C:$C,0))),"",INDEX('Policy Characteristics'!B:B,MATCH($C165,'Policy Characteristics'!$C:$C,0)))</f>
        <v>Mode Shifting</v>
      </c>
      <c r="C165" s="254" t="str">
        <f t="shared" si="8"/>
        <v>Percent of Travel Demand Shifted to Other Modes or Eliminated</v>
      </c>
      <c r="D165" s="45" t="s">
        <v>45</v>
      </c>
      <c r="E165" s="45" t="s">
        <v>40</v>
      </c>
      <c r="F165" s="45" t="s">
        <v>84</v>
      </c>
      <c r="G165" s="45" t="s">
        <v>86</v>
      </c>
      <c r="H165" s="43">
        <v>851</v>
      </c>
      <c r="I165" s="325" t="s">
        <v>44</v>
      </c>
      <c r="J165" s="255" t="str">
        <f>IF(ISBLANK(INDEX('Policy Characteristics'!D:D,MATCH($C165,'Policy Characteristics'!$C:$C,0))),"",INDEX('Policy Characteristics'!D:D,MATCH($C165,'Policy Characteristics'!$C:$C,0)))</f>
        <v>Mode Shifting</v>
      </c>
      <c r="K165" s="254" t="str">
        <f>IF(ISBLANK(INDEX('Policy Characteristics'!E:E,MATCH($C165,'Policy Characteristics'!$C:$C,0))),"",INDEX('Policy Characteristics'!E:E,MATCH($C165,'Policy Characteristics'!$C:$C,0)))</f>
        <v>trans mode shifting</v>
      </c>
      <c r="L165" s="261">
        <f>IF(ISBLANK(INDEX('Policy Characteristics'!F:F,MATCH($C165,'Policy Characteristics'!$C:$C,0))),"",INDEX('Policy Characteristics'!F:F,MATCH($C165,'Policy Characteristics'!$C:$C,0)))</f>
        <v>0</v>
      </c>
      <c r="M165" s="261">
        <f>IF(ISBLANK(INDEX('Policy Characteristics'!G:G,MATCH($C165,'Policy Characteristics'!$C:$C,0))),"",INDEX('Policy Characteristics'!G:G,MATCH($C165,'Policy Characteristics'!$C:$C,0)))</f>
        <v>0.33</v>
      </c>
      <c r="N165" s="261">
        <f>IF(ISBLANK(INDEX('Policy Characteristics'!H:H,MATCH($C165,'Policy Characteristics'!$C:$C,0))),"",INDEX('Policy Characteristics'!H:H,MATCH($C165,'Policy Characteristics'!$C:$C,0)))</f>
        <v>0.01</v>
      </c>
      <c r="O165" s="254" t="str">
        <f>IF(ISBLANK(INDEX('Policy Characteristics'!I:I,MATCH($C165,'Policy Characteristics'!$C:$C,0))),"",INDEX('Policy Characteristics'!I:I,MATCH($C165,'Policy Characteristics'!$C:$C,0)))</f>
        <v>% of trips shifted</v>
      </c>
      <c r="P165" s="254" t="str">
        <f>IF(ISBLANK(INDEX('Policy Characteristics'!J:J,MATCH($C165,'Policy Characteristics'!$C:$C,0))),"",INDEX('Policy Characteristics'!J:J,MATCH($C165,'Policy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5" s="254" t="str">
        <f>IF(ISBLANK(INDEX('Policy Characteristics'!K:K,MATCH($C165,'Policy Characteristics'!$C:$C,0))),"",INDEX('Policy Characteristics'!K:K,MATCH($C165,'Policy Characteristics'!$C:$C,0)))</f>
        <v>transportation-sector-main.html#tdm</v>
      </c>
      <c r="R165" s="254" t="str">
        <f>IF(ISBLANK(INDEX('Policy Characteristics'!L:L,MATCH($C165,'Policy Characteristics'!$C:$C,0))),"",INDEX('Policy Characteristics'!L:L,MATCH($C165,'Policy Characteristics'!$C:$C,0)))</f>
        <v>transportation-demand-management.html</v>
      </c>
    </row>
    <row r="166" spans="1:18" x14ac:dyDescent="0.35">
      <c r="A166" s="254" t="str">
        <f>IF(ISBLANK(INDEX('Policy Characteristics'!A:A,MATCH($C166,'Policy Characteristics'!$C:$C,0))),"",INDEX('Policy Characteristics'!A:A,MATCH($C166,'Policy Characteristics'!$C:$C,0)))</f>
        <v>Transportation</v>
      </c>
      <c r="B166" s="262" t="str">
        <f>IF(ISBLANK(INDEX('Policy Characteristics'!B:B,MATCH($C166,'Policy Characteristics'!$C:$C,0))),"",INDEX('Policy Characteristics'!B:B,MATCH($C166,'Policy Characteristics'!$C:$C,0)))</f>
        <v>Mode Shifting</v>
      </c>
      <c r="C166" s="254" t="str">
        <f t="shared" si="8"/>
        <v>Percent of Travel Demand Shifted to Other Modes or Eliminated</v>
      </c>
      <c r="D166" s="45" t="s">
        <v>45</v>
      </c>
      <c r="E166" s="45" t="s">
        <v>41</v>
      </c>
      <c r="F166" s="45" t="s">
        <v>84</v>
      </c>
      <c r="G166" s="2" t="s">
        <v>3275</v>
      </c>
      <c r="H166" s="43">
        <v>852</v>
      </c>
      <c r="I166" s="325" t="s">
        <v>44</v>
      </c>
      <c r="J166" s="255" t="str">
        <f>IF(ISBLANK(INDEX('Policy Characteristics'!D:D,MATCH($C166,'Policy Characteristics'!$C:$C,0))),"",INDEX('Policy Characteristics'!D:D,MATCH($C166,'Policy Characteristics'!$C:$C,0)))</f>
        <v>Mode Shifting</v>
      </c>
      <c r="K166" s="254" t="str">
        <f>IF(ISBLANK(INDEX('Policy Characteristics'!E:E,MATCH($C166,'Policy Characteristics'!$C:$C,0))),"",INDEX('Policy Characteristics'!E:E,MATCH($C166,'Policy Characteristics'!$C:$C,0)))</f>
        <v>trans mode shifting</v>
      </c>
      <c r="L166" s="261">
        <f>IF(ISBLANK(INDEX('Policy Characteristics'!F:F,MATCH($C166,'Policy Characteristics'!$C:$C,0))),"",INDEX('Policy Characteristics'!F:F,MATCH($C166,'Policy Characteristics'!$C:$C,0)))</f>
        <v>0</v>
      </c>
      <c r="M166" s="261">
        <f>IF(ISBLANK(INDEX('Policy Characteristics'!G:G,MATCH($C166,'Policy Characteristics'!$C:$C,0))),"",INDEX('Policy Characteristics'!G:G,MATCH($C166,'Policy Characteristics'!$C:$C,0)))</f>
        <v>0.33</v>
      </c>
      <c r="N166" s="261">
        <f>IF(ISBLANK(INDEX('Policy Characteristics'!H:H,MATCH($C166,'Policy Characteristics'!$C:$C,0))),"",INDEX('Policy Characteristics'!H:H,MATCH($C166,'Policy Characteristics'!$C:$C,0)))</f>
        <v>0.01</v>
      </c>
      <c r="O166" s="254" t="str">
        <f>IF(ISBLANK(INDEX('Policy Characteristics'!I:I,MATCH($C166,'Policy Characteristics'!$C:$C,0))),"",INDEX('Policy Characteristics'!I:I,MATCH($C166,'Policy Characteristics'!$C:$C,0)))</f>
        <v>% of trips shifted</v>
      </c>
      <c r="P166" s="254" t="str">
        <f>IF(ISBLANK(INDEX('Policy Characteristics'!J:J,MATCH($C166,'Policy Characteristics'!$C:$C,0))),"",INDEX('Policy Characteristics'!J:J,MATCH($C166,'Policy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6" s="254" t="str">
        <f>IF(ISBLANK(INDEX('Policy Characteristics'!K:K,MATCH($C166,'Policy Characteristics'!$C:$C,0))),"",INDEX('Policy Characteristics'!K:K,MATCH($C166,'Policy Characteristics'!$C:$C,0)))</f>
        <v>transportation-sector-main.html#tdm</v>
      </c>
      <c r="R166" s="254" t="str">
        <f>IF(ISBLANK(INDEX('Policy Characteristics'!L:L,MATCH($C166,'Policy Characteristics'!$C:$C,0))),"",INDEX('Policy Characteristics'!L:L,MATCH($C166,'Policy Characteristics'!$C:$C,0)))</f>
        <v>transportation-demand-management.html</v>
      </c>
    </row>
    <row r="167" spans="1:18" x14ac:dyDescent="0.35">
      <c r="A167" s="254" t="str">
        <f>IF(ISBLANK(INDEX('Policy Characteristics'!A:A,MATCH($C167,'Policy Characteristics'!$C:$C,0))),"",INDEX('Policy Characteristics'!A:A,MATCH($C167,'Policy Characteristics'!$C:$C,0)))</f>
        <v>Transportation</v>
      </c>
      <c r="B167" s="262" t="str">
        <f>IF(ISBLANK(INDEX('Policy Characteristics'!B:B,MATCH($C167,'Policy Characteristics'!$C:$C,0))),"",INDEX('Policy Characteristics'!B:B,MATCH($C167,'Policy Characteristics'!$C:$C,0)))</f>
        <v>Mode Shifting</v>
      </c>
      <c r="C167" s="254" t="str">
        <f t="shared" si="8"/>
        <v>Percent of Travel Demand Shifted to Other Modes or Eliminated</v>
      </c>
      <c r="D167" s="45" t="s">
        <v>45</v>
      </c>
      <c r="E167" s="45" t="s">
        <v>112</v>
      </c>
      <c r="F167" s="45" t="s">
        <v>84</v>
      </c>
      <c r="G167" s="45" t="s">
        <v>142</v>
      </c>
      <c r="H167" s="43">
        <v>853</v>
      </c>
      <c r="I167" s="325" t="s">
        <v>44</v>
      </c>
      <c r="J167" s="255" t="str">
        <f>IF(ISBLANK(INDEX('Policy Characteristics'!D:D,MATCH($C167,'Policy Characteristics'!$C:$C,0))),"",INDEX('Policy Characteristics'!D:D,MATCH($C167,'Policy Characteristics'!$C:$C,0)))</f>
        <v>Mode Shifting</v>
      </c>
      <c r="K167" s="254" t="str">
        <f>IF(ISBLANK(INDEX('Policy Characteristics'!E:E,MATCH($C167,'Policy Characteristics'!$C:$C,0))),"",INDEX('Policy Characteristics'!E:E,MATCH($C167,'Policy Characteristics'!$C:$C,0)))</f>
        <v>trans mode shifting</v>
      </c>
      <c r="L167" s="261">
        <f>IF(ISBLANK(INDEX('Policy Characteristics'!F:F,MATCH($C167,'Policy Characteristics'!$C:$C,0))),"",INDEX('Policy Characteristics'!F:F,MATCH($C167,'Policy Characteristics'!$C:$C,0)))</f>
        <v>0</v>
      </c>
      <c r="M167" s="261">
        <f>IF(ISBLANK(INDEX('Policy Characteristics'!G:G,MATCH($C167,'Policy Characteristics'!$C:$C,0))),"",INDEX('Policy Characteristics'!G:G,MATCH($C167,'Policy Characteristics'!$C:$C,0)))</f>
        <v>0.33</v>
      </c>
      <c r="N167" s="261">
        <f>IF(ISBLANK(INDEX('Policy Characteristics'!H:H,MATCH($C167,'Policy Characteristics'!$C:$C,0))),"",INDEX('Policy Characteristics'!H:H,MATCH($C167,'Policy Characteristics'!$C:$C,0)))</f>
        <v>0.01</v>
      </c>
      <c r="O167" s="254" t="str">
        <f>IF(ISBLANK(INDEX('Policy Characteristics'!I:I,MATCH($C167,'Policy Characteristics'!$C:$C,0))),"",INDEX('Policy Characteristics'!I:I,MATCH($C167,'Policy Characteristics'!$C:$C,0)))</f>
        <v>% of trips shifted</v>
      </c>
      <c r="P167" s="254" t="str">
        <f>IF(ISBLANK(INDEX('Policy Characteristics'!J:J,MATCH($C167,'Policy Characteristics'!$C:$C,0))),"",INDEX('Policy Characteristics'!J:J,MATCH($C167,'Policy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7" s="254" t="str">
        <f>IF(ISBLANK(INDEX('Policy Characteristics'!K:K,MATCH($C167,'Policy Characteristics'!$C:$C,0))),"",INDEX('Policy Characteristics'!K:K,MATCH($C167,'Policy Characteristics'!$C:$C,0)))</f>
        <v>transportation-sector-main.html#tdm</v>
      </c>
      <c r="R167" s="254" t="str">
        <f>IF(ISBLANK(INDEX('Policy Characteristics'!L:L,MATCH($C167,'Policy Characteristics'!$C:$C,0))),"",INDEX('Policy Characteristics'!L:L,MATCH($C167,'Policy Characteristics'!$C:$C,0)))</f>
        <v>transportation-demand-management.html</v>
      </c>
    </row>
    <row r="168" spans="1:18" x14ac:dyDescent="0.35">
      <c r="A168" s="254" t="str">
        <f>IF(ISBLANK(INDEX('Policy Characteristics'!A:A,MATCH($C168,'Policy Characteristics'!$C:$C,0))),"",INDEX('Policy Characteristics'!A:A,MATCH($C168,'Policy Characteristics'!$C:$C,0)))</f>
        <v>Transportation</v>
      </c>
      <c r="B168" s="262" t="str">
        <f>IF(ISBLANK(INDEX('Policy Characteristics'!B:B,MATCH($C168,'Policy Characteristics'!$C:$C,0))),"",INDEX('Policy Characteristics'!B:B,MATCH($C168,'Policy Characteristics'!$C:$C,0)))</f>
        <v>Mode Shifting</v>
      </c>
      <c r="C168" s="254" t="str">
        <f t="shared" si="8"/>
        <v>Percent of Travel Demand Shifted to Other Modes or Eliminated</v>
      </c>
      <c r="D168" s="45" t="s">
        <v>42</v>
      </c>
      <c r="E168" s="45" t="s">
        <v>37</v>
      </c>
      <c r="F168" s="45" t="s">
        <v>85</v>
      </c>
      <c r="G168" s="2" t="s">
        <v>3435</v>
      </c>
      <c r="H168" s="43">
        <v>854</v>
      </c>
      <c r="I168" s="325" t="s">
        <v>44</v>
      </c>
      <c r="J168" s="255" t="str">
        <f>IF(ISBLANK(INDEX('Policy Characteristics'!D:D,MATCH($C168,'Policy Characteristics'!$C:$C,0))),"",INDEX('Policy Characteristics'!D:D,MATCH($C168,'Policy Characteristics'!$C:$C,0)))</f>
        <v>Mode Shifting</v>
      </c>
      <c r="K168" s="254" t="str">
        <f>IF(ISBLANK(INDEX('Policy Characteristics'!E:E,MATCH($C168,'Policy Characteristics'!$C:$C,0))),"",INDEX('Policy Characteristics'!E:E,MATCH($C168,'Policy Characteristics'!$C:$C,0)))</f>
        <v>trans mode shifting</v>
      </c>
      <c r="L168" s="261">
        <f>IF(ISBLANK(INDEX('Policy Characteristics'!F:F,MATCH($C168,'Policy Characteristics'!$C:$C,0))),"",INDEX('Policy Characteristics'!F:F,MATCH($C168,'Policy Characteristics'!$C:$C,0)))</f>
        <v>0</v>
      </c>
      <c r="M168" s="261">
        <f>IF(ISBLANK(INDEX('Policy Characteristics'!G:G,MATCH($C168,'Policy Characteristics'!$C:$C,0))),"",INDEX('Policy Characteristics'!G:G,MATCH($C168,'Policy Characteristics'!$C:$C,0)))</f>
        <v>0.33</v>
      </c>
      <c r="N168" s="261">
        <f>IF(ISBLANK(INDEX('Policy Characteristics'!H:H,MATCH($C168,'Policy Characteristics'!$C:$C,0))),"",INDEX('Policy Characteristics'!H:H,MATCH($C168,'Policy Characteristics'!$C:$C,0)))</f>
        <v>0.01</v>
      </c>
      <c r="O168" s="254" t="str">
        <f>IF(ISBLANK(INDEX('Policy Characteristics'!I:I,MATCH($C168,'Policy Characteristics'!$C:$C,0))),"",INDEX('Policy Characteristics'!I:I,MATCH($C168,'Policy Characteristics'!$C:$C,0)))</f>
        <v>% of trips shifted</v>
      </c>
      <c r="P168" s="254" t="str">
        <f>IF(ISBLANK(INDEX('Policy Characteristics'!J:J,MATCH($C168,'Policy Characteristics'!$C:$C,0))),"",INDEX('Policy Characteristics'!J:J,MATCH($C168,'Policy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8" s="254" t="str">
        <f>IF(ISBLANK(INDEX('Policy Characteristics'!K:K,MATCH($C168,'Policy Characteristics'!$C:$C,0))),"",INDEX('Policy Characteristics'!K:K,MATCH($C168,'Policy Characteristics'!$C:$C,0)))</f>
        <v>transportation-sector-main.html#tdm</v>
      </c>
      <c r="R168" s="254" t="str">
        <f>IF(ISBLANK(INDEX('Policy Characteristics'!L:L,MATCH($C168,'Policy Characteristics'!$C:$C,0))),"",INDEX('Policy Characteristics'!L:L,MATCH($C168,'Policy Characteristics'!$C:$C,0)))</f>
        <v>transportation-demand-management.html</v>
      </c>
    </row>
    <row r="169" spans="1:18" x14ac:dyDescent="0.35">
      <c r="A169" s="254" t="str">
        <f>IF(ISBLANK(INDEX('Policy Characteristics'!A:A,MATCH($C169,'Policy Characteristics'!$C:$C,0))),"",INDEX('Policy Characteristics'!A:A,MATCH($C169,'Policy Characteristics'!$C:$C,0)))</f>
        <v>Transportation</v>
      </c>
      <c r="B169" s="262" t="str">
        <f>IF(ISBLANK(INDEX('Policy Characteristics'!B:B,MATCH($C169,'Policy Characteristics'!$C:$C,0))),"",INDEX('Policy Characteristics'!B:B,MATCH($C169,'Policy Characteristics'!$C:$C,0)))</f>
        <v>Mode Shifting</v>
      </c>
      <c r="C169" s="254" t="str">
        <f t="shared" si="8"/>
        <v>Percent of Travel Demand Shifted to Other Modes or Eliminated</v>
      </c>
      <c r="D169" s="45" t="s">
        <v>42</v>
      </c>
      <c r="E169" s="45" t="s">
        <v>38</v>
      </c>
      <c r="F169" s="45" t="s">
        <v>85</v>
      </c>
      <c r="G169" s="2" t="s">
        <v>3432</v>
      </c>
      <c r="H169" s="43">
        <v>855</v>
      </c>
      <c r="I169" s="324" t="s">
        <v>43</v>
      </c>
      <c r="J169" s="255" t="str">
        <f>IF(ISBLANK(INDEX('Policy Characteristics'!D:D,MATCH($C169,'Policy Characteristics'!$C:$C,0))),"",INDEX('Policy Characteristics'!D:D,MATCH($C169,'Policy Characteristics'!$C:$C,0)))</f>
        <v>Mode Shifting</v>
      </c>
      <c r="K169" s="254" t="str">
        <f>IF(ISBLANK(INDEX('Policy Characteristics'!E:E,MATCH($C169,'Policy Characteristics'!$C:$C,0))),"",INDEX('Policy Characteristics'!E:E,MATCH($C169,'Policy Characteristics'!$C:$C,0)))</f>
        <v>trans mode shifting</v>
      </c>
      <c r="L169" s="261">
        <f>IF(ISBLANK(INDEX('Policy Characteristics'!F:F,MATCH($C169,'Policy Characteristics'!$C:$C,0))),"",INDEX('Policy Characteristics'!F:F,MATCH($C169,'Policy Characteristics'!$C:$C,0)))</f>
        <v>0</v>
      </c>
      <c r="M169" s="261">
        <f>IF(ISBLANK(INDEX('Policy Characteristics'!G:G,MATCH($C169,'Policy Characteristics'!$C:$C,0))),"",INDEX('Policy Characteristics'!G:G,MATCH($C169,'Policy Characteristics'!$C:$C,0)))</f>
        <v>0.33</v>
      </c>
      <c r="N169" s="261">
        <f>IF(ISBLANK(INDEX('Policy Characteristics'!H:H,MATCH($C169,'Policy Characteristics'!$C:$C,0))),"",INDEX('Policy Characteristics'!H:H,MATCH($C169,'Policy Characteristics'!$C:$C,0)))</f>
        <v>0.01</v>
      </c>
      <c r="O169" s="254" t="str">
        <f>IF(ISBLANK(INDEX('Policy Characteristics'!I:I,MATCH($C169,'Policy Characteristics'!$C:$C,0))),"",INDEX('Policy Characteristics'!I:I,MATCH($C169,'Policy Characteristics'!$C:$C,0)))</f>
        <v>% of trips shifted</v>
      </c>
      <c r="P169" s="254" t="str">
        <f>IF(ISBLANK(INDEX('Policy Characteristics'!J:J,MATCH($C169,'Policy Characteristics'!$C:$C,0))),"",INDEX('Policy Characteristics'!J:J,MATCH($C169,'Policy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9" s="254" t="str">
        <f>IF(ISBLANK(INDEX('Policy Characteristics'!K:K,MATCH($C169,'Policy Characteristics'!$C:$C,0))),"",INDEX('Policy Characteristics'!K:K,MATCH($C169,'Policy Characteristics'!$C:$C,0)))</f>
        <v>transportation-sector-main.html#tdm</v>
      </c>
      <c r="R169" s="254" t="str">
        <f>IF(ISBLANK(INDEX('Policy Characteristics'!L:L,MATCH($C169,'Policy Characteristics'!$C:$C,0))),"",INDEX('Policy Characteristics'!L:L,MATCH($C169,'Policy Characteristics'!$C:$C,0)))</f>
        <v>transportation-demand-management.html</v>
      </c>
    </row>
    <row r="170" spans="1:18" x14ac:dyDescent="0.35">
      <c r="A170" s="254" t="str">
        <f>IF(ISBLANK(INDEX('Policy Characteristics'!A:A,MATCH($C170,'Policy Characteristics'!$C:$C,0))),"",INDEX('Policy Characteristics'!A:A,MATCH($C170,'Policy Characteristics'!$C:$C,0)))</f>
        <v>Transportation</v>
      </c>
      <c r="B170" s="262" t="str">
        <f>IF(ISBLANK(INDEX('Policy Characteristics'!B:B,MATCH($C170,'Policy Characteristics'!$C:$C,0))),"",INDEX('Policy Characteristics'!B:B,MATCH($C170,'Policy Characteristics'!$C:$C,0)))</f>
        <v>Mode Shifting</v>
      </c>
      <c r="C170" s="254" t="str">
        <f t="shared" si="8"/>
        <v>Percent of Travel Demand Shifted to Other Modes or Eliminated</v>
      </c>
      <c r="D170" s="45" t="s">
        <v>42</v>
      </c>
      <c r="E170" s="45" t="s">
        <v>39</v>
      </c>
      <c r="F170" s="45" t="s">
        <v>85</v>
      </c>
      <c r="G170" s="2" t="s">
        <v>3274</v>
      </c>
      <c r="H170" s="43">
        <v>856</v>
      </c>
      <c r="I170" s="325" t="s">
        <v>44</v>
      </c>
      <c r="J170" s="255" t="str">
        <f>IF(ISBLANK(INDEX('Policy Characteristics'!D:D,MATCH($C170,'Policy Characteristics'!$C:$C,0))),"",INDEX('Policy Characteristics'!D:D,MATCH($C170,'Policy Characteristics'!$C:$C,0)))</f>
        <v>Mode Shifting</v>
      </c>
      <c r="K170" s="254" t="str">
        <f>IF(ISBLANK(INDEX('Policy Characteristics'!E:E,MATCH($C170,'Policy Characteristics'!$C:$C,0))),"",INDEX('Policy Characteristics'!E:E,MATCH($C170,'Policy Characteristics'!$C:$C,0)))</f>
        <v>trans mode shifting</v>
      </c>
      <c r="L170" s="261">
        <f>IF(ISBLANK(INDEX('Policy Characteristics'!F:F,MATCH($C170,'Policy Characteristics'!$C:$C,0))),"",INDEX('Policy Characteristics'!F:F,MATCH($C170,'Policy Characteristics'!$C:$C,0)))</f>
        <v>0</v>
      </c>
      <c r="M170" s="261">
        <f>IF(ISBLANK(INDEX('Policy Characteristics'!G:G,MATCH($C170,'Policy Characteristics'!$C:$C,0))),"",INDEX('Policy Characteristics'!G:G,MATCH($C170,'Policy Characteristics'!$C:$C,0)))</f>
        <v>0.33</v>
      </c>
      <c r="N170" s="261">
        <f>IF(ISBLANK(INDEX('Policy Characteristics'!H:H,MATCH($C170,'Policy Characteristics'!$C:$C,0))),"",INDEX('Policy Characteristics'!H:H,MATCH($C170,'Policy Characteristics'!$C:$C,0)))</f>
        <v>0.01</v>
      </c>
      <c r="O170" s="254" t="str">
        <f>IF(ISBLANK(INDEX('Policy Characteristics'!I:I,MATCH($C170,'Policy Characteristics'!$C:$C,0))),"",INDEX('Policy Characteristics'!I:I,MATCH($C170,'Policy Characteristics'!$C:$C,0)))</f>
        <v>% of trips shifted</v>
      </c>
      <c r="P170" s="254" t="str">
        <f>IF(ISBLANK(INDEX('Policy Characteristics'!J:J,MATCH($C170,'Policy Characteristics'!$C:$C,0))),"",INDEX('Policy Characteristics'!J:J,MATCH($C170,'Policy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0" s="254" t="str">
        <f>IF(ISBLANK(INDEX('Policy Characteristics'!K:K,MATCH($C170,'Policy Characteristics'!$C:$C,0))),"",INDEX('Policy Characteristics'!K:K,MATCH($C170,'Policy Characteristics'!$C:$C,0)))</f>
        <v>transportation-sector-main.html#tdm</v>
      </c>
      <c r="R170" s="254" t="str">
        <f>IF(ISBLANK(INDEX('Policy Characteristics'!L:L,MATCH($C170,'Policy Characteristics'!$C:$C,0))),"",INDEX('Policy Characteristics'!L:L,MATCH($C170,'Policy Characteristics'!$C:$C,0)))</f>
        <v>transportation-demand-management.html</v>
      </c>
    </row>
    <row r="171" spans="1:18" x14ac:dyDescent="0.35">
      <c r="A171" s="254" t="str">
        <f>IF(ISBLANK(INDEX('Policy Characteristics'!A:A,MATCH($C171,'Policy Characteristics'!$C:$C,0))),"",INDEX('Policy Characteristics'!A:A,MATCH($C171,'Policy Characteristics'!$C:$C,0)))</f>
        <v>Transportation</v>
      </c>
      <c r="B171" s="262" t="str">
        <f>IF(ISBLANK(INDEX('Policy Characteristics'!B:B,MATCH($C171,'Policy Characteristics'!$C:$C,0))),"",INDEX('Policy Characteristics'!B:B,MATCH($C171,'Policy Characteristics'!$C:$C,0)))</f>
        <v>Mode Shifting</v>
      </c>
      <c r="C171" s="254" t="str">
        <f t="shared" si="8"/>
        <v>Percent of Travel Demand Shifted to Other Modes or Eliminated</v>
      </c>
      <c r="D171" s="45" t="s">
        <v>42</v>
      </c>
      <c r="E171" s="45" t="s">
        <v>40</v>
      </c>
      <c r="F171" s="45" t="s">
        <v>85</v>
      </c>
      <c r="G171" s="45" t="s">
        <v>86</v>
      </c>
      <c r="H171" s="43">
        <v>857</v>
      </c>
      <c r="I171" s="325" t="s">
        <v>43</v>
      </c>
      <c r="J171" s="255" t="str">
        <f>IF(ISBLANK(INDEX('Policy Characteristics'!D:D,MATCH($C171,'Policy Characteristics'!$C:$C,0))),"",INDEX('Policy Characteristics'!D:D,MATCH($C171,'Policy Characteristics'!$C:$C,0)))</f>
        <v>Mode Shifting</v>
      </c>
      <c r="K171" s="254" t="str">
        <f>IF(ISBLANK(INDEX('Policy Characteristics'!E:E,MATCH($C171,'Policy Characteristics'!$C:$C,0))),"",INDEX('Policy Characteristics'!E:E,MATCH($C171,'Policy Characteristics'!$C:$C,0)))</f>
        <v>trans mode shifting</v>
      </c>
      <c r="L171" s="261">
        <f>IF(ISBLANK(INDEX('Policy Characteristics'!F:F,MATCH($C171,'Policy Characteristics'!$C:$C,0))),"",INDEX('Policy Characteristics'!F:F,MATCH($C171,'Policy Characteristics'!$C:$C,0)))</f>
        <v>0</v>
      </c>
      <c r="M171" s="261">
        <f>IF(ISBLANK(INDEX('Policy Characteristics'!G:G,MATCH($C171,'Policy Characteristics'!$C:$C,0))),"",INDEX('Policy Characteristics'!G:G,MATCH($C171,'Policy Characteristics'!$C:$C,0)))</f>
        <v>0.33</v>
      </c>
      <c r="N171" s="261">
        <f>IF(ISBLANK(INDEX('Policy Characteristics'!H:H,MATCH($C171,'Policy Characteristics'!$C:$C,0))),"",INDEX('Policy Characteristics'!H:H,MATCH($C171,'Policy Characteristics'!$C:$C,0)))</f>
        <v>0.01</v>
      </c>
      <c r="O171" s="254" t="str">
        <f>IF(ISBLANK(INDEX('Policy Characteristics'!I:I,MATCH($C171,'Policy Characteristics'!$C:$C,0))),"",INDEX('Policy Characteristics'!I:I,MATCH($C171,'Policy Characteristics'!$C:$C,0)))</f>
        <v>% of trips shifted</v>
      </c>
      <c r="P171" s="254" t="str">
        <f>IF(ISBLANK(INDEX('Policy Characteristics'!J:J,MATCH($C171,'Policy Characteristics'!$C:$C,0))),"",INDEX('Policy Characteristics'!J:J,MATCH($C171,'Policy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1" s="254" t="str">
        <f>IF(ISBLANK(INDEX('Policy Characteristics'!K:K,MATCH($C171,'Policy Characteristics'!$C:$C,0))),"",INDEX('Policy Characteristics'!K:K,MATCH($C171,'Policy Characteristics'!$C:$C,0)))</f>
        <v>transportation-sector-main.html#tdm</v>
      </c>
      <c r="R171" s="254" t="str">
        <f>IF(ISBLANK(INDEX('Policy Characteristics'!L:L,MATCH($C171,'Policy Characteristics'!$C:$C,0))),"",INDEX('Policy Characteristics'!L:L,MATCH($C171,'Policy Characteristics'!$C:$C,0)))</f>
        <v>transportation-demand-management.html</v>
      </c>
    </row>
    <row r="172" spans="1:18" x14ac:dyDescent="0.35">
      <c r="A172" s="254" t="str">
        <f>IF(ISBLANK(INDEX('Policy Characteristics'!A:A,MATCH($C172,'Policy Characteristics'!$C:$C,0))),"",INDEX('Policy Characteristics'!A:A,MATCH($C172,'Policy Characteristics'!$C:$C,0)))</f>
        <v>Transportation</v>
      </c>
      <c r="B172" s="262" t="str">
        <f>IF(ISBLANK(INDEX('Policy Characteristics'!B:B,MATCH($C172,'Policy Characteristics'!$C:$C,0))),"",INDEX('Policy Characteristics'!B:B,MATCH($C172,'Policy Characteristics'!$C:$C,0)))</f>
        <v>Mode Shifting</v>
      </c>
      <c r="C172" s="254" t="str">
        <f t="shared" si="8"/>
        <v>Percent of Travel Demand Shifted to Other Modes or Eliminated</v>
      </c>
      <c r="D172" s="45" t="s">
        <v>42</v>
      </c>
      <c r="E172" s="45" t="s">
        <v>41</v>
      </c>
      <c r="F172" s="45" t="s">
        <v>85</v>
      </c>
      <c r="G172" s="2" t="s">
        <v>3276</v>
      </c>
      <c r="H172" s="43">
        <v>858</v>
      </c>
      <c r="I172" s="325" t="s">
        <v>44</v>
      </c>
      <c r="J172" s="255" t="str">
        <f>IF(ISBLANK(INDEX('Policy Characteristics'!D:D,MATCH($C172,'Policy Characteristics'!$C:$C,0))),"",INDEX('Policy Characteristics'!D:D,MATCH($C172,'Policy Characteristics'!$C:$C,0)))</f>
        <v>Mode Shifting</v>
      </c>
      <c r="K172" s="254" t="str">
        <f>IF(ISBLANK(INDEX('Policy Characteristics'!E:E,MATCH($C172,'Policy Characteristics'!$C:$C,0))),"",INDEX('Policy Characteristics'!E:E,MATCH($C172,'Policy Characteristics'!$C:$C,0)))</f>
        <v>trans mode shifting</v>
      </c>
      <c r="L172" s="261">
        <f>IF(ISBLANK(INDEX('Policy Characteristics'!F:F,MATCH($C172,'Policy Characteristics'!$C:$C,0))),"",INDEX('Policy Characteristics'!F:F,MATCH($C172,'Policy Characteristics'!$C:$C,0)))</f>
        <v>0</v>
      </c>
      <c r="M172" s="261">
        <f>IF(ISBLANK(INDEX('Policy Characteristics'!G:G,MATCH($C172,'Policy Characteristics'!$C:$C,0))),"",INDEX('Policy Characteristics'!G:G,MATCH($C172,'Policy Characteristics'!$C:$C,0)))</f>
        <v>0.33</v>
      </c>
      <c r="N172" s="261">
        <f>IF(ISBLANK(INDEX('Policy Characteristics'!H:H,MATCH($C172,'Policy Characteristics'!$C:$C,0))),"",INDEX('Policy Characteristics'!H:H,MATCH($C172,'Policy Characteristics'!$C:$C,0)))</f>
        <v>0.01</v>
      </c>
      <c r="O172" s="254" t="str">
        <f>IF(ISBLANK(INDEX('Policy Characteristics'!I:I,MATCH($C172,'Policy Characteristics'!$C:$C,0))),"",INDEX('Policy Characteristics'!I:I,MATCH($C172,'Policy Characteristics'!$C:$C,0)))</f>
        <v>% of trips shifted</v>
      </c>
      <c r="P172" s="254" t="str">
        <f>IF(ISBLANK(INDEX('Policy Characteristics'!J:J,MATCH($C172,'Policy Characteristics'!$C:$C,0))),"",INDEX('Policy Characteristics'!J:J,MATCH($C172,'Policy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2" s="254" t="str">
        <f>IF(ISBLANK(INDEX('Policy Characteristics'!K:K,MATCH($C172,'Policy Characteristics'!$C:$C,0))),"",INDEX('Policy Characteristics'!K:K,MATCH($C172,'Policy Characteristics'!$C:$C,0)))</f>
        <v>transportation-sector-main.html#tdm</v>
      </c>
      <c r="R172" s="254" t="str">
        <f>IF(ISBLANK(INDEX('Policy Characteristics'!L:L,MATCH($C172,'Policy Characteristics'!$C:$C,0))),"",INDEX('Policy Characteristics'!L:L,MATCH($C172,'Policy Characteristics'!$C:$C,0)))</f>
        <v>transportation-demand-management.html</v>
      </c>
    </row>
    <row r="173" spans="1:18" x14ac:dyDescent="0.35">
      <c r="A173" s="254" t="str">
        <f>IF(ISBLANK(INDEX('Policy Characteristics'!A:A,MATCH($C173,'Policy Characteristics'!$C:$C,0))),"",INDEX('Policy Characteristics'!A:A,MATCH($C173,'Policy Characteristics'!$C:$C,0)))</f>
        <v>Transportation</v>
      </c>
      <c r="B173" s="262" t="str">
        <f>IF(ISBLANK(INDEX('Policy Characteristics'!B:B,MATCH($C173,'Policy Characteristics'!$C:$C,0))),"",INDEX('Policy Characteristics'!B:B,MATCH($C173,'Policy Characteristics'!$C:$C,0)))</f>
        <v>Mode Shifting</v>
      </c>
      <c r="C173" s="254" t="str">
        <f t="shared" si="8"/>
        <v>Percent of Travel Demand Shifted to Other Modes or Eliminated</v>
      </c>
      <c r="D173" s="45" t="s">
        <v>42</v>
      </c>
      <c r="E173" s="45" t="s">
        <v>112</v>
      </c>
      <c r="F173" s="45" t="s">
        <v>85</v>
      </c>
      <c r="G173" s="45" t="s">
        <v>142</v>
      </c>
      <c r="H173" s="43">
        <v>859</v>
      </c>
      <c r="I173" s="325" t="s">
        <v>44</v>
      </c>
      <c r="J173" s="255" t="str">
        <f>IF(ISBLANK(INDEX('Policy Characteristics'!D:D,MATCH($C173,'Policy Characteristics'!$C:$C,0))),"",INDEX('Policy Characteristics'!D:D,MATCH($C173,'Policy Characteristics'!$C:$C,0)))</f>
        <v>Mode Shifting</v>
      </c>
      <c r="K173" s="254" t="str">
        <f>IF(ISBLANK(INDEX('Policy Characteristics'!E:E,MATCH($C173,'Policy Characteristics'!$C:$C,0))),"",INDEX('Policy Characteristics'!E:E,MATCH($C173,'Policy Characteristics'!$C:$C,0)))</f>
        <v>trans mode shifting</v>
      </c>
      <c r="L173" s="261">
        <f>IF(ISBLANK(INDEX('Policy Characteristics'!F:F,MATCH($C173,'Policy Characteristics'!$C:$C,0))),"",INDEX('Policy Characteristics'!F:F,MATCH($C173,'Policy Characteristics'!$C:$C,0)))</f>
        <v>0</v>
      </c>
      <c r="M173" s="261">
        <f>IF(ISBLANK(INDEX('Policy Characteristics'!G:G,MATCH($C173,'Policy Characteristics'!$C:$C,0))),"",INDEX('Policy Characteristics'!G:G,MATCH($C173,'Policy Characteristics'!$C:$C,0)))</f>
        <v>0.33</v>
      </c>
      <c r="N173" s="261">
        <f>IF(ISBLANK(INDEX('Policy Characteristics'!H:H,MATCH($C173,'Policy Characteristics'!$C:$C,0))),"",INDEX('Policy Characteristics'!H:H,MATCH($C173,'Policy Characteristics'!$C:$C,0)))</f>
        <v>0.01</v>
      </c>
      <c r="O173" s="254" t="str">
        <f>IF(ISBLANK(INDEX('Policy Characteristics'!I:I,MATCH($C173,'Policy Characteristics'!$C:$C,0))),"",INDEX('Policy Characteristics'!I:I,MATCH($C173,'Policy Characteristics'!$C:$C,0)))</f>
        <v>% of trips shifted</v>
      </c>
      <c r="P173" s="254" t="str">
        <f>IF(ISBLANK(INDEX('Policy Characteristics'!J:J,MATCH($C173,'Policy Characteristics'!$C:$C,0))),"",INDEX('Policy Characteristics'!J:J,MATCH($C173,'Policy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3" s="254" t="str">
        <f>IF(ISBLANK(INDEX('Policy Characteristics'!K:K,MATCH($C173,'Policy Characteristics'!$C:$C,0))),"",INDEX('Policy Characteristics'!K:K,MATCH($C173,'Policy Characteristics'!$C:$C,0)))</f>
        <v>transportation-sector-main.html#tdm</v>
      </c>
      <c r="R173" s="254" t="str">
        <f>IF(ISBLANK(INDEX('Policy Characteristics'!L:L,MATCH($C173,'Policy Characteristics'!$C:$C,0))),"",INDEX('Policy Characteristics'!L:L,MATCH($C173,'Policy Characteristics'!$C:$C,0)))</f>
        <v>transportation-demand-management.html</v>
      </c>
    </row>
    <row r="174" spans="1:18" x14ac:dyDescent="0.35">
      <c r="A174" s="254" t="str">
        <f>IF(ISBLANK(INDEX('Policy Characteristics'!A:A,MATCH($C174,'Policy Characteristics'!$C:$C,0))),"",INDEX('Policy Characteristics'!A:A,MATCH($C174,'Policy Characteristics'!$C:$C,0)))</f>
        <v>Transportation</v>
      </c>
      <c r="B174" s="262" t="str">
        <f>IF(ISBLANK(INDEX('Policy Characteristics'!B:B,MATCH($C174,'Policy Characteristics'!$C:$C,0))),"",INDEX('Policy Characteristics'!B:B,MATCH($C174,'Policy Characteristics'!$C:$C,0)))</f>
        <v>Federal Zero-Emission Vehicle Sales Standard</v>
      </c>
      <c r="C174" t="s">
        <v>3828</v>
      </c>
      <c r="D174" s="45" t="s">
        <v>45</v>
      </c>
      <c r="E174" s="45" t="s">
        <v>37</v>
      </c>
      <c r="F174" s="45" t="s">
        <v>84</v>
      </c>
      <c r="G174" s="2" t="s">
        <v>3277</v>
      </c>
      <c r="H174" s="47">
        <v>186</v>
      </c>
      <c r="I174" s="324" t="s">
        <v>43</v>
      </c>
      <c r="J174" s="255" t="str">
        <f>IF(ISBLANK(INDEX('Policy Characteristics'!D:D,MATCH($C174,'Policy Characteristics'!$C:$C,0))),"",INDEX('Policy Characteristics'!D:D,MATCH($C174,'Policy Characteristics'!$C:$C,0)))</f>
        <v>ZEV Sales Standard</v>
      </c>
      <c r="K174" s="254" t="str">
        <f>IF(ISBLANK(INDEX('Policy Characteristics'!E:E,MATCH($C174,'Policy Characteristics'!$C:$C,0))),"",INDEX('Policy Characteristics'!E:E,MATCH($C174,'Policy Characteristics'!$C:$C,0)))</f>
        <v>trans ZEV minimum</v>
      </c>
      <c r="L174" s="261">
        <f>IF(ISBLANK(INDEX('Policy Characteristics'!F:F,MATCH($C174,'Policy Characteristics'!$C:$C,0))),"",INDEX('Policy Characteristics'!F:F,MATCH($C174,'Policy Characteristics'!$C:$C,0)))</f>
        <v>-1</v>
      </c>
      <c r="M174" s="261">
        <f>IF(ISBLANK(INDEX('Policy Characteristics'!G:G,MATCH($C174,'Policy Characteristics'!$C:$C,0))),"",INDEX('Policy Characteristics'!G:G,MATCH($C174,'Policy Characteristics'!$C:$C,0)))</f>
        <v>1</v>
      </c>
      <c r="N174" s="261">
        <f>IF(ISBLANK(INDEX('Policy Characteristics'!H:H,MATCH($C174,'Policy Characteristics'!$C:$C,0))),"",INDEX('Policy Characteristics'!H:H,MATCH($C174,'Policy Characteristics'!$C:$C,0)))</f>
        <v>0.01</v>
      </c>
      <c r="O174" s="254" t="str">
        <f>IF(ISBLANK(INDEX('Policy Characteristics'!I:I,MATCH($C174,'Policy Characteristics'!$C:$C,0))),"",INDEX('Policy Characteristics'!I:I,MATCH($C174,'Policy Characteristics'!$C:$C,0)))</f>
        <v>% of new vehicles sold</v>
      </c>
      <c r="P174" s="254" t="str">
        <f>IF(ISBLANK(INDEX('Policy Characteristics'!J:J,MATCH($C174,'Policy Characteristics'!$C:$C,0))),"",INDEX('Policy Characteristics'!J:J,MATCH($C174,'Policy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4" s="254" t="str">
        <f>IF(ISBLANK(INDEX('Policy Characteristics'!K:K,MATCH($C174,'Policy Characteristics'!$C:$C,0))),"",INDEX('Policy Characteristics'!K:K,MATCH($C174,'Policy Characteristics'!$C:$C,0)))</f>
        <v>transportation-sector-main.html#ev-mandate</v>
      </c>
      <c r="R174" s="254" t="str">
        <f>IF(ISBLANK(INDEX('Policy Characteristics'!L:L,MATCH($C174,'Policy Characteristics'!$C:$C,0))),"",INDEX('Policy Characteristics'!L:L,MATCH($C174,'Policy Characteristics'!$C:$C,0)))</f>
        <v>ev-mandate.html</v>
      </c>
    </row>
    <row r="175" spans="1:18" x14ac:dyDescent="0.35">
      <c r="A175" s="254" t="str">
        <f>IF(ISBLANK(INDEX('Policy Characteristics'!A:A,MATCH($C175,'Policy Characteristics'!$C:$C,0))),"",INDEX('Policy Characteristics'!A:A,MATCH($C175,'Policy Characteristics'!$C:$C,0)))</f>
        <v>Transportation</v>
      </c>
      <c r="B175" s="262" t="str">
        <f>IF(ISBLANK(INDEX('Policy Characteristics'!B:B,MATCH($C175,'Policy Characteristics'!$C:$C,0))),"",INDEX('Policy Characteristics'!B:B,MATCH($C175,'Policy Characteristics'!$C:$C,0)))</f>
        <v>Federal Zero-Emission Vehicle Sales Standard</v>
      </c>
      <c r="C175" s="254" t="str">
        <f>C$174</f>
        <v>Additional Minimum Required ZEV Sales Percentage for Model Region</v>
      </c>
      <c r="D175" s="2" t="s">
        <v>42</v>
      </c>
      <c r="E175" s="2" t="s">
        <v>37</v>
      </c>
      <c r="F175" s="2" t="s">
        <v>85</v>
      </c>
      <c r="G175" s="2" t="s">
        <v>3435</v>
      </c>
      <c r="H175" s="47">
        <v>203</v>
      </c>
      <c r="I175" s="325" t="s">
        <v>43</v>
      </c>
      <c r="J175" s="255" t="str">
        <f>IF(ISBLANK(INDEX('Policy Characteristics'!D:D,MATCH($C175,'Policy Characteristics'!$C:$C,0))),"",INDEX('Policy Characteristics'!D:D,MATCH($C175,'Policy Characteristics'!$C:$C,0)))</f>
        <v>ZEV Sales Standard</v>
      </c>
      <c r="K175" s="254" t="str">
        <f>IF(ISBLANK(INDEX('Policy Characteristics'!E:E,MATCH($C175,'Policy Characteristics'!$C:$C,0))),"",INDEX('Policy Characteristics'!E:E,MATCH($C175,'Policy Characteristics'!$C:$C,0)))</f>
        <v>trans ZEV minimum</v>
      </c>
      <c r="L175" s="261">
        <f>IF(ISBLANK(INDEX('Policy Characteristics'!F:F,MATCH($C175,'Policy Characteristics'!$C:$C,0))),"",INDEX('Policy Characteristics'!F:F,MATCH($C175,'Policy Characteristics'!$C:$C,0)))</f>
        <v>-1</v>
      </c>
      <c r="M175" s="261">
        <f>IF(ISBLANK(INDEX('Policy Characteristics'!G:G,MATCH($C175,'Policy Characteristics'!$C:$C,0))),"",INDEX('Policy Characteristics'!G:G,MATCH($C175,'Policy Characteristics'!$C:$C,0)))</f>
        <v>1</v>
      </c>
      <c r="N175" s="261">
        <f>IF(ISBLANK(INDEX('Policy Characteristics'!H:H,MATCH($C175,'Policy Characteristics'!$C:$C,0))),"",INDEX('Policy Characteristics'!H:H,MATCH($C175,'Policy Characteristics'!$C:$C,0)))</f>
        <v>0.01</v>
      </c>
      <c r="O175" s="254" t="str">
        <f>IF(ISBLANK(INDEX('Policy Characteristics'!I:I,MATCH($C175,'Policy Characteristics'!$C:$C,0))),"",INDEX('Policy Characteristics'!I:I,MATCH($C175,'Policy Characteristics'!$C:$C,0)))</f>
        <v>% of new vehicles sold</v>
      </c>
      <c r="P175" s="254" t="str">
        <f>IF(ISBLANK(INDEX('Policy Characteristics'!J:J,MATCH($C175,'Policy Characteristics'!$C:$C,0))),"",INDEX('Policy Characteristics'!J:J,MATCH($C175,'Policy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5" s="254" t="str">
        <f>IF(ISBLANK(INDEX('Policy Characteristics'!K:K,MATCH($C175,'Policy Characteristics'!$C:$C,0))),"",INDEX('Policy Characteristics'!K:K,MATCH($C175,'Policy Characteristics'!$C:$C,0)))</f>
        <v>transportation-sector-main.html#ev-mandate</v>
      </c>
      <c r="R175" s="254" t="str">
        <f>IF(ISBLANK(INDEX('Policy Characteristics'!L:L,MATCH($C175,'Policy Characteristics'!$C:$C,0))),"",INDEX('Policy Characteristics'!L:L,MATCH($C175,'Policy Characteristics'!$C:$C,0)))</f>
        <v>ev-mandate.html</v>
      </c>
    </row>
    <row r="176" spans="1:18" x14ac:dyDescent="0.35">
      <c r="A176" s="254" t="str">
        <f>IF(ISBLANK(INDEX('Policy Characteristics'!A:A,MATCH($C176,'Policy Characteristics'!$C:$C,0))),"",INDEX('Policy Characteristics'!A:A,MATCH($C176,'Policy Characteristics'!$C:$C,0)))</f>
        <v>Transportation</v>
      </c>
      <c r="B176" s="262" t="str">
        <f>IF(ISBLANK(INDEX('Policy Characteristics'!B:B,MATCH($C176,'Policy Characteristics'!$C:$C,0))),"",INDEX('Policy Characteristics'!B:B,MATCH($C176,'Policy Characteristics'!$C:$C,0)))</f>
        <v>Federal Zero-Emission Vehicle Sales Standard</v>
      </c>
      <c r="C176" s="254" t="str">
        <f t="shared" ref="C176:C185" si="9">C$174</f>
        <v>Additional Minimum Required ZEV Sales Percentage for Model Region</v>
      </c>
      <c r="D176" s="2" t="s">
        <v>45</v>
      </c>
      <c r="E176" s="2" t="s">
        <v>38</v>
      </c>
      <c r="F176" s="2" t="s">
        <v>84</v>
      </c>
      <c r="G176" s="2" t="s">
        <v>2342</v>
      </c>
      <c r="H176" s="47">
        <v>187</v>
      </c>
      <c r="I176" s="324" t="s">
        <v>43</v>
      </c>
      <c r="J176" s="255" t="str">
        <f>IF(ISBLANK(INDEX('Policy Characteristics'!D:D,MATCH($C176,'Policy Characteristics'!$C:$C,0))),"",INDEX('Policy Characteristics'!D:D,MATCH($C176,'Policy Characteristics'!$C:$C,0)))</f>
        <v>ZEV Sales Standard</v>
      </c>
      <c r="K176" s="254" t="str">
        <f>IF(ISBLANK(INDEX('Policy Characteristics'!E:E,MATCH($C176,'Policy Characteristics'!$C:$C,0))),"",INDEX('Policy Characteristics'!E:E,MATCH($C176,'Policy Characteristics'!$C:$C,0)))</f>
        <v>trans ZEV minimum</v>
      </c>
      <c r="L176" s="261">
        <f>IF(ISBLANK(INDEX('Policy Characteristics'!F:F,MATCH($C176,'Policy Characteristics'!$C:$C,0))),"",INDEX('Policy Characteristics'!F:F,MATCH($C176,'Policy Characteristics'!$C:$C,0)))</f>
        <v>-1</v>
      </c>
      <c r="M176" s="261">
        <f>IF(ISBLANK(INDEX('Policy Characteristics'!G:G,MATCH($C176,'Policy Characteristics'!$C:$C,0))),"",INDEX('Policy Characteristics'!G:G,MATCH($C176,'Policy Characteristics'!$C:$C,0)))</f>
        <v>1</v>
      </c>
      <c r="N176" s="261">
        <f>IF(ISBLANK(INDEX('Policy Characteristics'!H:H,MATCH($C176,'Policy Characteristics'!$C:$C,0))),"",INDEX('Policy Characteristics'!H:H,MATCH($C176,'Policy Characteristics'!$C:$C,0)))</f>
        <v>0.01</v>
      </c>
      <c r="O176" s="254" t="str">
        <f>IF(ISBLANK(INDEX('Policy Characteristics'!I:I,MATCH($C176,'Policy Characteristics'!$C:$C,0))),"",INDEX('Policy Characteristics'!I:I,MATCH($C176,'Policy Characteristics'!$C:$C,0)))</f>
        <v>% of new vehicles sold</v>
      </c>
      <c r="P176" s="254" t="str">
        <f>IF(ISBLANK(INDEX('Policy Characteristics'!J:J,MATCH($C176,'Policy Characteristics'!$C:$C,0))),"",INDEX('Policy Characteristics'!J:J,MATCH($C176,'Policy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6" s="254" t="str">
        <f>IF(ISBLANK(INDEX('Policy Characteristics'!K:K,MATCH($C176,'Policy Characteristics'!$C:$C,0))),"",INDEX('Policy Characteristics'!K:K,MATCH($C176,'Policy Characteristics'!$C:$C,0)))</f>
        <v>transportation-sector-main.html#ev-mandate</v>
      </c>
      <c r="R176" s="254" t="str">
        <f>IF(ISBLANK(INDEX('Policy Characteristics'!L:L,MATCH($C176,'Policy Characteristics'!$C:$C,0))),"",INDEX('Policy Characteristics'!L:L,MATCH($C176,'Policy Characteristics'!$C:$C,0)))</f>
        <v>ev-mandate.html</v>
      </c>
    </row>
    <row r="177" spans="1:18" x14ac:dyDescent="0.35">
      <c r="A177" s="254" t="str">
        <f>IF(ISBLANK(INDEX('Policy Characteristics'!A:A,MATCH($C177,'Policy Characteristics'!$C:$C,0))),"",INDEX('Policy Characteristics'!A:A,MATCH($C177,'Policy Characteristics'!$C:$C,0)))</f>
        <v>Transportation</v>
      </c>
      <c r="B177" s="262" t="str">
        <f>IF(ISBLANK(INDEX('Policy Characteristics'!B:B,MATCH($C177,'Policy Characteristics'!$C:$C,0))),"",INDEX('Policy Characteristics'!B:B,MATCH($C177,'Policy Characteristics'!$C:$C,0)))</f>
        <v>Federal Zero-Emission Vehicle Sales Standard</v>
      </c>
      <c r="C177" s="254" t="str">
        <f t="shared" si="9"/>
        <v>Additional Minimum Required ZEV Sales Percentage for Model Region</v>
      </c>
      <c r="D177" s="2" t="s">
        <v>42</v>
      </c>
      <c r="E177" s="2" t="s">
        <v>38</v>
      </c>
      <c r="F177" s="2" t="s">
        <v>85</v>
      </c>
      <c r="G177" s="2" t="s">
        <v>3432</v>
      </c>
      <c r="H177" s="47">
        <v>191</v>
      </c>
      <c r="I177" s="324" t="s">
        <v>43</v>
      </c>
      <c r="J177" s="255" t="str">
        <f>IF(ISBLANK(INDEX('Policy Characteristics'!D:D,MATCH($C177,'Policy Characteristics'!$C:$C,0))),"",INDEX('Policy Characteristics'!D:D,MATCH($C177,'Policy Characteristics'!$C:$C,0)))</f>
        <v>ZEV Sales Standard</v>
      </c>
      <c r="K177" s="254" t="str">
        <f>IF(ISBLANK(INDEX('Policy Characteristics'!E:E,MATCH($C177,'Policy Characteristics'!$C:$C,0))),"",INDEX('Policy Characteristics'!E:E,MATCH($C177,'Policy Characteristics'!$C:$C,0)))</f>
        <v>trans ZEV minimum</v>
      </c>
      <c r="L177" s="261">
        <f>IF(ISBLANK(INDEX('Policy Characteristics'!F:F,MATCH($C177,'Policy Characteristics'!$C:$C,0))),"",INDEX('Policy Characteristics'!F:F,MATCH($C177,'Policy Characteristics'!$C:$C,0)))</f>
        <v>-1</v>
      </c>
      <c r="M177" s="261">
        <f>IF(ISBLANK(INDEX('Policy Characteristics'!G:G,MATCH($C177,'Policy Characteristics'!$C:$C,0))),"",INDEX('Policy Characteristics'!G:G,MATCH($C177,'Policy Characteristics'!$C:$C,0)))</f>
        <v>1</v>
      </c>
      <c r="N177" s="261">
        <f>IF(ISBLANK(INDEX('Policy Characteristics'!H:H,MATCH($C177,'Policy Characteristics'!$C:$C,0))),"",INDEX('Policy Characteristics'!H:H,MATCH($C177,'Policy Characteristics'!$C:$C,0)))</f>
        <v>0.01</v>
      </c>
      <c r="O177" s="254" t="str">
        <f>IF(ISBLANK(INDEX('Policy Characteristics'!I:I,MATCH($C177,'Policy Characteristics'!$C:$C,0))),"",INDEX('Policy Characteristics'!I:I,MATCH($C177,'Policy Characteristics'!$C:$C,0)))</f>
        <v>% of new vehicles sold</v>
      </c>
      <c r="P177" s="254" t="str">
        <f>IF(ISBLANK(INDEX('Policy Characteristics'!J:J,MATCH($C177,'Policy Characteristics'!$C:$C,0))),"",INDEX('Policy Characteristics'!J:J,MATCH($C177,'Policy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7" s="254" t="str">
        <f>IF(ISBLANK(INDEX('Policy Characteristics'!K:K,MATCH($C177,'Policy Characteristics'!$C:$C,0))),"",INDEX('Policy Characteristics'!K:K,MATCH($C177,'Policy Characteristics'!$C:$C,0)))</f>
        <v>transportation-sector-main.html#ev-mandate</v>
      </c>
      <c r="R177" s="254" t="str">
        <f>IF(ISBLANK(INDEX('Policy Characteristics'!L:L,MATCH($C177,'Policy Characteristics'!$C:$C,0))),"",INDEX('Policy Characteristics'!L:L,MATCH($C177,'Policy Characteristics'!$C:$C,0)))</f>
        <v>ev-mandate.html</v>
      </c>
    </row>
    <row r="178" spans="1:18" x14ac:dyDescent="0.35">
      <c r="A178" s="254" t="str">
        <f>IF(ISBLANK(INDEX('Policy Characteristics'!A:A,MATCH($C178,'Policy Characteristics'!$C:$C,0))),"",INDEX('Policy Characteristics'!A:A,MATCH($C178,'Policy Characteristics'!$C:$C,0)))</f>
        <v>Transportation</v>
      </c>
      <c r="B178" s="262" t="str">
        <f>IF(ISBLANK(INDEX('Policy Characteristics'!B:B,MATCH($C178,'Policy Characteristics'!$C:$C,0))),"",INDEX('Policy Characteristics'!B:B,MATCH($C178,'Policy Characteristics'!$C:$C,0)))</f>
        <v>Federal Zero-Emission Vehicle Sales Standard</v>
      </c>
      <c r="C178" s="254" t="str">
        <f t="shared" si="9"/>
        <v>Additional Minimum Required ZEV Sales Percentage for Model Region</v>
      </c>
      <c r="D178" s="2" t="s">
        <v>45</v>
      </c>
      <c r="E178" s="2" t="s">
        <v>39</v>
      </c>
      <c r="F178" s="2" t="s">
        <v>84</v>
      </c>
      <c r="G178" s="2" t="s">
        <v>3274</v>
      </c>
      <c r="H178" s="47">
        <v>496</v>
      </c>
      <c r="I178" s="324" t="s">
        <v>44</v>
      </c>
      <c r="J178" s="255" t="str">
        <f>IF(ISBLANK(INDEX('Policy Characteristics'!D:D,MATCH($C178,'Policy Characteristics'!$C:$C,0))),"",INDEX('Policy Characteristics'!D:D,MATCH($C178,'Policy Characteristics'!$C:$C,0)))</f>
        <v>ZEV Sales Standard</v>
      </c>
      <c r="K178" s="254" t="str">
        <f>IF(ISBLANK(INDEX('Policy Characteristics'!E:E,MATCH($C178,'Policy Characteristics'!$C:$C,0))),"",INDEX('Policy Characteristics'!E:E,MATCH($C178,'Policy Characteristics'!$C:$C,0)))</f>
        <v>trans ZEV minimum</v>
      </c>
      <c r="L178" s="261">
        <f>IF(ISBLANK(INDEX('Policy Characteristics'!F:F,MATCH($C178,'Policy Characteristics'!$C:$C,0))),"",INDEX('Policy Characteristics'!F:F,MATCH($C178,'Policy Characteristics'!$C:$C,0)))</f>
        <v>-1</v>
      </c>
      <c r="M178" s="261">
        <f>IF(ISBLANK(INDEX('Policy Characteristics'!G:G,MATCH($C178,'Policy Characteristics'!$C:$C,0))),"",INDEX('Policy Characteristics'!G:G,MATCH($C178,'Policy Characteristics'!$C:$C,0)))</f>
        <v>1</v>
      </c>
      <c r="N178" s="261">
        <f>IF(ISBLANK(INDEX('Policy Characteristics'!H:H,MATCH($C178,'Policy Characteristics'!$C:$C,0))),"",INDEX('Policy Characteristics'!H:H,MATCH($C178,'Policy Characteristics'!$C:$C,0)))</f>
        <v>0.01</v>
      </c>
      <c r="O178" s="254" t="str">
        <f>IF(ISBLANK(INDEX('Policy Characteristics'!I:I,MATCH($C178,'Policy Characteristics'!$C:$C,0))),"",INDEX('Policy Characteristics'!I:I,MATCH($C178,'Policy Characteristics'!$C:$C,0)))</f>
        <v>% of new vehicles sold</v>
      </c>
      <c r="P178" s="254" t="str">
        <f>IF(ISBLANK(INDEX('Policy Characteristics'!J:J,MATCH($C178,'Policy Characteristics'!$C:$C,0))),"",INDEX('Policy Characteristics'!J:J,MATCH($C178,'Policy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8" s="254" t="str">
        <f>IF(ISBLANK(INDEX('Policy Characteristics'!K:K,MATCH($C178,'Policy Characteristics'!$C:$C,0))),"",INDEX('Policy Characteristics'!K:K,MATCH($C178,'Policy Characteristics'!$C:$C,0)))</f>
        <v>transportation-sector-main.html#ev-mandate</v>
      </c>
      <c r="R178" s="254" t="str">
        <f>IF(ISBLANK(INDEX('Policy Characteristics'!L:L,MATCH($C178,'Policy Characteristics'!$C:$C,0))),"",INDEX('Policy Characteristics'!L:L,MATCH($C178,'Policy Characteristics'!$C:$C,0)))</f>
        <v>ev-mandate.html</v>
      </c>
    </row>
    <row r="179" spans="1:18" x14ac:dyDescent="0.35">
      <c r="A179" s="254" t="str">
        <f>IF(ISBLANK(INDEX('Policy Characteristics'!A:A,MATCH($C179,'Policy Characteristics'!$C:$C,0))),"",INDEX('Policy Characteristics'!A:A,MATCH($C179,'Policy Characteristics'!$C:$C,0)))</f>
        <v>Transportation</v>
      </c>
      <c r="B179" s="262" t="str">
        <f>IF(ISBLANK(INDEX('Policy Characteristics'!B:B,MATCH($C179,'Policy Characteristics'!$C:$C,0))),"",INDEX('Policy Characteristics'!B:B,MATCH($C179,'Policy Characteristics'!$C:$C,0)))</f>
        <v>Federal Zero-Emission Vehicle Sales Standard</v>
      </c>
      <c r="C179" s="254" t="str">
        <f t="shared" si="9"/>
        <v>Additional Minimum Required ZEV Sales Percentage for Model Region</v>
      </c>
      <c r="D179" s="2" t="s">
        <v>42</v>
      </c>
      <c r="E179" s="2" t="s">
        <v>39</v>
      </c>
      <c r="F179" s="2" t="s">
        <v>85</v>
      </c>
      <c r="G179" s="2" t="s">
        <v>3274</v>
      </c>
      <c r="H179" s="47">
        <v>497</v>
      </c>
      <c r="I179" s="324" t="s">
        <v>44</v>
      </c>
      <c r="J179" s="255" t="str">
        <f>IF(ISBLANK(INDEX('Policy Characteristics'!D:D,MATCH($C179,'Policy Characteristics'!$C:$C,0))),"",INDEX('Policy Characteristics'!D:D,MATCH($C179,'Policy Characteristics'!$C:$C,0)))</f>
        <v>ZEV Sales Standard</v>
      </c>
      <c r="K179" s="254" t="str">
        <f>IF(ISBLANK(INDEX('Policy Characteristics'!E:E,MATCH($C179,'Policy Characteristics'!$C:$C,0))),"",INDEX('Policy Characteristics'!E:E,MATCH($C179,'Policy Characteristics'!$C:$C,0)))</f>
        <v>trans ZEV minimum</v>
      </c>
      <c r="L179" s="261">
        <f>IF(ISBLANK(INDEX('Policy Characteristics'!F:F,MATCH($C179,'Policy Characteristics'!$C:$C,0))),"",INDEX('Policy Characteristics'!F:F,MATCH($C179,'Policy Characteristics'!$C:$C,0)))</f>
        <v>-1</v>
      </c>
      <c r="M179" s="261">
        <f>IF(ISBLANK(INDEX('Policy Characteristics'!G:G,MATCH($C179,'Policy Characteristics'!$C:$C,0))),"",INDEX('Policy Characteristics'!G:G,MATCH($C179,'Policy Characteristics'!$C:$C,0)))</f>
        <v>1</v>
      </c>
      <c r="N179" s="261">
        <f>IF(ISBLANK(INDEX('Policy Characteristics'!H:H,MATCH($C179,'Policy Characteristics'!$C:$C,0))),"",INDEX('Policy Characteristics'!H:H,MATCH($C179,'Policy Characteristics'!$C:$C,0)))</f>
        <v>0.01</v>
      </c>
      <c r="O179" s="254" t="str">
        <f>IF(ISBLANK(INDEX('Policy Characteristics'!I:I,MATCH($C179,'Policy Characteristics'!$C:$C,0))),"",INDEX('Policy Characteristics'!I:I,MATCH($C179,'Policy Characteristics'!$C:$C,0)))</f>
        <v>% of new vehicles sold</v>
      </c>
      <c r="P179" s="254" t="str">
        <f>IF(ISBLANK(INDEX('Policy Characteristics'!J:J,MATCH($C179,'Policy Characteristics'!$C:$C,0))),"",INDEX('Policy Characteristics'!J:J,MATCH($C179,'Policy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9" s="254" t="str">
        <f>IF(ISBLANK(INDEX('Policy Characteristics'!K:K,MATCH($C179,'Policy Characteristics'!$C:$C,0))),"",INDEX('Policy Characteristics'!K:K,MATCH($C179,'Policy Characteristics'!$C:$C,0)))</f>
        <v>transportation-sector-main.html#ev-mandate</v>
      </c>
      <c r="R179" s="254" t="str">
        <f>IF(ISBLANK(INDEX('Policy Characteristics'!L:L,MATCH($C179,'Policy Characteristics'!$C:$C,0))),"",INDEX('Policy Characteristics'!L:L,MATCH($C179,'Policy Characteristics'!$C:$C,0)))</f>
        <v>ev-mandate.html</v>
      </c>
    </row>
    <row r="180" spans="1:18" x14ac:dyDescent="0.35">
      <c r="A180" s="254" t="str">
        <f>IF(ISBLANK(INDEX('Policy Characteristics'!A:A,MATCH($C180,'Policy Characteristics'!$C:$C,0))),"",INDEX('Policy Characteristics'!A:A,MATCH($C180,'Policy Characteristics'!$C:$C,0)))</f>
        <v>Transportation</v>
      </c>
      <c r="B180" s="262" t="str">
        <f>IF(ISBLANK(INDEX('Policy Characteristics'!B:B,MATCH($C180,'Policy Characteristics'!$C:$C,0))),"",INDEX('Policy Characteristics'!B:B,MATCH($C180,'Policy Characteristics'!$C:$C,0)))</f>
        <v>Federal Zero-Emission Vehicle Sales Standard</v>
      </c>
      <c r="C180" s="254" t="str">
        <f t="shared" si="9"/>
        <v>Additional Minimum Required ZEV Sales Percentage for Model Region</v>
      </c>
      <c r="D180" s="2" t="s">
        <v>45</v>
      </c>
      <c r="E180" s="2" t="s">
        <v>40</v>
      </c>
      <c r="F180" s="2" t="s">
        <v>84</v>
      </c>
      <c r="G180" s="2" t="s">
        <v>86</v>
      </c>
      <c r="H180" s="47">
        <v>498</v>
      </c>
      <c r="I180" s="324" t="s">
        <v>44</v>
      </c>
      <c r="J180" s="255" t="str">
        <f>IF(ISBLANK(INDEX('Policy Characteristics'!D:D,MATCH($C180,'Policy Characteristics'!$C:$C,0))),"",INDEX('Policy Characteristics'!D:D,MATCH($C180,'Policy Characteristics'!$C:$C,0)))</f>
        <v>ZEV Sales Standard</v>
      </c>
      <c r="K180" s="254" t="str">
        <f>IF(ISBLANK(INDEX('Policy Characteristics'!E:E,MATCH($C180,'Policy Characteristics'!$C:$C,0))),"",INDEX('Policy Characteristics'!E:E,MATCH($C180,'Policy Characteristics'!$C:$C,0)))</f>
        <v>trans ZEV minimum</v>
      </c>
      <c r="L180" s="261">
        <f>IF(ISBLANK(INDEX('Policy Characteristics'!F:F,MATCH($C180,'Policy Characteristics'!$C:$C,0))),"",INDEX('Policy Characteristics'!F:F,MATCH($C180,'Policy Characteristics'!$C:$C,0)))</f>
        <v>-1</v>
      </c>
      <c r="M180" s="261">
        <f>IF(ISBLANK(INDEX('Policy Characteristics'!G:G,MATCH($C180,'Policy Characteristics'!$C:$C,0))),"",INDEX('Policy Characteristics'!G:G,MATCH($C180,'Policy Characteristics'!$C:$C,0)))</f>
        <v>1</v>
      </c>
      <c r="N180" s="261">
        <f>IF(ISBLANK(INDEX('Policy Characteristics'!H:H,MATCH($C180,'Policy Characteristics'!$C:$C,0))),"",INDEX('Policy Characteristics'!H:H,MATCH($C180,'Policy Characteristics'!$C:$C,0)))</f>
        <v>0.01</v>
      </c>
      <c r="O180" s="254" t="str">
        <f>IF(ISBLANK(INDEX('Policy Characteristics'!I:I,MATCH($C180,'Policy Characteristics'!$C:$C,0))),"",INDEX('Policy Characteristics'!I:I,MATCH($C180,'Policy Characteristics'!$C:$C,0)))</f>
        <v>% of new vehicles sold</v>
      </c>
      <c r="P180" s="254" t="str">
        <f>IF(ISBLANK(INDEX('Policy Characteristics'!J:J,MATCH($C180,'Policy Characteristics'!$C:$C,0))),"",INDEX('Policy Characteristics'!J:J,MATCH($C180,'Policy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0" s="254" t="str">
        <f>IF(ISBLANK(INDEX('Policy Characteristics'!K:K,MATCH($C180,'Policy Characteristics'!$C:$C,0))),"",INDEX('Policy Characteristics'!K:K,MATCH($C180,'Policy Characteristics'!$C:$C,0)))</f>
        <v>transportation-sector-main.html#ev-mandate</v>
      </c>
      <c r="R180" s="254" t="str">
        <f>IF(ISBLANK(INDEX('Policy Characteristics'!L:L,MATCH($C180,'Policy Characteristics'!$C:$C,0))),"",INDEX('Policy Characteristics'!L:L,MATCH($C180,'Policy Characteristics'!$C:$C,0)))</f>
        <v>ev-mandate.html</v>
      </c>
    </row>
    <row r="181" spans="1:18" x14ac:dyDescent="0.35">
      <c r="A181" s="254" t="str">
        <f>IF(ISBLANK(INDEX('Policy Characteristics'!A:A,MATCH($C181,'Policy Characteristics'!$C:$C,0))),"",INDEX('Policy Characteristics'!A:A,MATCH($C181,'Policy Characteristics'!$C:$C,0)))</f>
        <v>Transportation</v>
      </c>
      <c r="B181" s="262" t="str">
        <f>IF(ISBLANK(INDEX('Policy Characteristics'!B:B,MATCH($C181,'Policy Characteristics'!$C:$C,0))),"",INDEX('Policy Characteristics'!B:B,MATCH($C181,'Policy Characteristics'!$C:$C,0)))</f>
        <v>Federal Zero-Emission Vehicle Sales Standard</v>
      </c>
      <c r="C181" s="254" t="str">
        <f t="shared" si="9"/>
        <v>Additional Minimum Required ZEV Sales Percentage for Model Region</v>
      </c>
      <c r="D181" s="2" t="s">
        <v>42</v>
      </c>
      <c r="E181" s="2" t="s">
        <v>40</v>
      </c>
      <c r="F181" s="2" t="s">
        <v>85</v>
      </c>
      <c r="G181" s="2" t="s">
        <v>86</v>
      </c>
      <c r="H181" s="47">
        <v>499</v>
      </c>
      <c r="I181" s="324" t="s">
        <v>44</v>
      </c>
      <c r="J181" s="255" t="str">
        <f>IF(ISBLANK(INDEX('Policy Characteristics'!D:D,MATCH($C181,'Policy Characteristics'!$C:$C,0))),"",INDEX('Policy Characteristics'!D:D,MATCH($C181,'Policy Characteristics'!$C:$C,0)))</f>
        <v>ZEV Sales Standard</v>
      </c>
      <c r="K181" s="254" t="str">
        <f>IF(ISBLANK(INDEX('Policy Characteristics'!E:E,MATCH($C181,'Policy Characteristics'!$C:$C,0))),"",INDEX('Policy Characteristics'!E:E,MATCH($C181,'Policy Characteristics'!$C:$C,0)))</f>
        <v>trans ZEV minimum</v>
      </c>
      <c r="L181" s="261">
        <f>IF(ISBLANK(INDEX('Policy Characteristics'!F:F,MATCH($C181,'Policy Characteristics'!$C:$C,0))),"",INDEX('Policy Characteristics'!F:F,MATCH($C181,'Policy Characteristics'!$C:$C,0)))</f>
        <v>-1</v>
      </c>
      <c r="M181" s="261">
        <f>IF(ISBLANK(INDEX('Policy Characteristics'!G:G,MATCH($C181,'Policy Characteristics'!$C:$C,0))),"",INDEX('Policy Characteristics'!G:G,MATCH($C181,'Policy Characteristics'!$C:$C,0)))</f>
        <v>1</v>
      </c>
      <c r="N181" s="261">
        <f>IF(ISBLANK(INDEX('Policy Characteristics'!H:H,MATCH($C181,'Policy Characteristics'!$C:$C,0))),"",INDEX('Policy Characteristics'!H:H,MATCH($C181,'Policy Characteristics'!$C:$C,0)))</f>
        <v>0.01</v>
      </c>
      <c r="O181" s="254" t="str">
        <f>IF(ISBLANK(INDEX('Policy Characteristics'!I:I,MATCH($C181,'Policy Characteristics'!$C:$C,0))),"",INDEX('Policy Characteristics'!I:I,MATCH($C181,'Policy Characteristics'!$C:$C,0)))</f>
        <v>% of new vehicles sold</v>
      </c>
      <c r="P181" s="254" t="str">
        <f>IF(ISBLANK(INDEX('Policy Characteristics'!J:J,MATCH($C181,'Policy Characteristics'!$C:$C,0))),"",INDEX('Policy Characteristics'!J:J,MATCH($C181,'Policy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1" s="254" t="str">
        <f>IF(ISBLANK(INDEX('Policy Characteristics'!K:K,MATCH($C181,'Policy Characteristics'!$C:$C,0))),"",INDEX('Policy Characteristics'!K:K,MATCH($C181,'Policy Characteristics'!$C:$C,0)))</f>
        <v>transportation-sector-main.html#ev-mandate</v>
      </c>
      <c r="R181" s="254" t="str">
        <f>IF(ISBLANK(INDEX('Policy Characteristics'!L:L,MATCH($C181,'Policy Characteristics'!$C:$C,0))),"",INDEX('Policy Characteristics'!L:L,MATCH($C181,'Policy Characteristics'!$C:$C,0)))</f>
        <v>ev-mandate.html</v>
      </c>
    </row>
    <row r="182" spans="1:18" x14ac:dyDescent="0.35">
      <c r="A182" s="254" t="str">
        <f>IF(ISBLANK(INDEX('Policy Characteristics'!A:A,MATCH($C182,'Policy Characteristics'!$C:$C,0))),"",INDEX('Policy Characteristics'!A:A,MATCH($C182,'Policy Characteristics'!$C:$C,0)))</f>
        <v>Transportation</v>
      </c>
      <c r="B182" s="262" t="str">
        <f>IF(ISBLANK(INDEX('Policy Characteristics'!B:B,MATCH($C182,'Policy Characteristics'!$C:$C,0))),"",INDEX('Policy Characteristics'!B:B,MATCH($C182,'Policy Characteristics'!$C:$C,0)))</f>
        <v>Federal Zero-Emission Vehicle Sales Standard</v>
      </c>
      <c r="C182" s="254" t="str">
        <f t="shared" si="9"/>
        <v>Additional Minimum Required ZEV Sales Percentage for Model Region</v>
      </c>
      <c r="D182" s="2" t="s">
        <v>45</v>
      </c>
      <c r="E182" s="2" t="s">
        <v>41</v>
      </c>
      <c r="F182" s="2" t="s">
        <v>84</v>
      </c>
      <c r="G182" s="2" t="s">
        <v>3275</v>
      </c>
      <c r="H182" s="47">
        <v>500</v>
      </c>
      <c r="I182" s="324" t="s">
        <v>44</v>
      </c>
      <c r="J182" s="255" t="str">
        <f>IF(ISBLANK(INDEX('Policy Characteristics'!D:D,MATCH($C182,'Policy Characteristics'!$C:$C,0))),"",INDEX('Policy Characteristics'!D:D,MATCH($C182,'Policy Characteristics'!$C:$C,0)))</f>
        <v>ZEV Sales Standard</v>
      </c>
      <c r="K182" s="254" t="str">
        <f>IF(ISBLANK(INDEX('Policy Characteristics'!E:E,MATCH($C182,'Policy Characteristics'!$C:$C,0))),"",INDEX('Policy Characteristics'!E:E,MATCH($C182,'Policy Characteristics'!$C:$C,0)))</f>
        <v>trans ZEV minimum</v>
      </c>
      <c r="L182" s="261">
        <f>IF(ISBLANK(INDEX('Policy Characteristics'!F:F,MATCH($C182,'Policy Characteristics'!$C:$C,0))),"",INDEX('Policy Characteristics'!F:F,MATCH($C182,'Policy Characteristics'!$C:$C,0)))</f>
        <v>-1</v>
      </c>
      <c r="M182" s="261">
        <f>IF(ISBLANK(INDEX('Policy Characteristics'!G:G,MATCH($C182,'Policy Characteristics'!$C:$C,0))),"",INDEX('Policy Characteristics'!G:G,MATCH($C182,'Policy Characteristics'!$C:$C,0)))</f>
        <v>1</v>
      </c>
      <c r="N182" s="261">
        <f>IF(ISBLANK(INDEX('Policy Characteristics'!H:H,MATCH($C182,'Policy Characteristics'!$C:$C,0))),"",INDEX('Policy Characteristics'!H:H,MATCH($C182,'Policy Characteristics'!$C:$C,0)))</f>
        <v>0.01</v>
      </c>
      <c r="O182" s="254" t="str">
        <f>IF(ISBLANK(INDEX('Policy Characteristics'!I:I,MATCH($C182,'Policy Characteristics'!$C:$C,0))),"",INDEX('Policy Characteristics'!I:I,MATCH($C182,'Policy Characteristics'!$C:$C,0)))</f>
        <v>% of new vehicles sold</v>
      </c>
      <c r="P182" s="254" t="str">
        <f>IF(ISBLANK(INDEX('Policy Characteristics'!J:J,MATCH($C182,'Policy Characteristics'!$C:$C,0))),"",INDEX('Policy Characteristics'!J:J,MATCH($C182,'Policy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2" s="254" t="str">
        <f>IF(ISBLANK(INDEX('Policy Characteristics'!K:K,MATCH($C182,'Policy Characteristics'!$C:$C,0))),"",INDEX('Policy Characteristics'!K:K,MATCH($C182,'Policy Characteristics'!$C:$C,0)))</f>
        <v>transportation-sector-main.html#ev-mandate</v>
      </c>
      <c r="R182" s="254" t="str">
        <f>IF(ISBLANK(INDEX('Policy Characteristics'!L:L,MATCH($C182,'Policy Characteristics'!$C:$C,0))),"",INDEX('Policy Characteristics'!L:L,MATCH($C182,'Policy Characteristics'!$C:$C,0)))</f>
        <v>ev-mandate.html</v>
      </c>
    </row>
    <row r="183" spans="1:18" x14ac:dyDescent="0.35">
      <c r="A183" s="254" t="str">
        <f>IF(ISBLANK(INDEX('Policy Characteristics'!A:A,MATCH($C183,'Policy Characteristics'!$C:$C,0))),"",INDEX('Policy Characteristics'!A:A,MATCH($C183,'Policy Characteristics'!$C:$C,0)))</f>
        <v>Transportation</v>
      </c>
      <c r="B183" s="262" t="str">
        <f>IF(ISBLANK(INDEX('Policy Characteristics'!B:B,MATCH($C183,'Policy Characteristics'!$C:$C,0))),"",INDEX('Policy Characteristics'!B:B,MATCH($C183,'Policy Characteristics'!$C:$C,0)))</f>
        <v>Federal Zero-Emission Vehicle Sales Standard</v>
      </c>
      <c r="C183" s="254" t="str">
        <f t="shared" si="9"/>
        <v>Additional Minimum Required ZEV Sales Percentage for Model Region</v>
      </c>
      <c r="D183" s="2" t="s">
        <v>42</v>
      </c>
      <c r="E183" s="2" t="s">
        <v>41</v>
      </c>
      <c r="F183" s="2" t="s">
        <v>85</v>
      </c>
      <c r="G183" s="2" t="s">
        <v>3276</v>
      </c>
      <c r="H183" s="47">
        <v>501</v>
      </c>
      <c r="I183" s="324" t="s">
        <v>44</v>
      </c>
      <c r="J183" s="255" t="str">
        <f>IF(ISBLANK(INDEX('Policy Characteristics'!D:D,MATCH($C183,'Policy Characteristics'!$C:$C,0))),"",INDEX('Policy Characteristics'!D:D,MATCH($C183,'Policy Characteristics'!$C:$C,0)))</f>
        <v>ZEV Sales Standard</v>
      </c>
      <c r="K183" s="254" t="str">
        <f>IF(ISBLANK(INDEX('Policy Characteristics'!E:E,MATCH($C183,'Policy Characteristics'!$C:$C,0))),"",INDEX('Policy Characteristics'!E:E,MATCH($C183,'Policy Characteristics'!$C:$C,0)))</f>
        <v>trans ZEV minimum</v>
      </c>
      <c r="L183" s="261">
        <f>IF(ISBLANK(INDEX('Policy Characteristics'!F:F,MATCH($C183,'Policy Characteristics'!$C:$C,0))),"",INDEX('Policy Characteristics'!F:F,MATCH($C183,'Policy Characteristics'!$C:$C,0)))</f>
        <v>-1</v>
      </c>
      <c r="M183" s="261">
        <f>IF(ISBLANK(INDEX('Policy Characteristics'!G:G,MATCH($C183,'Policy Characteristics'!$C:$C,0))),"",INDEX('Policy Characteristics'!G:G,MATCH($C183,'Policy Characteristics'!$C:$C,0)))</f>
        <v>1</v>
      </c>
      <c r="N183" s="261">
        <f>IF(ISBLANK(INDEX('Policy Characteristics'!H:H,MATCH($C183,'Policy Characteristics'!$C:$C,0))),"",INDEX('Policy Characteristics'!H:H,MATCH($C183,'Policy Characteristics'!$C:$C,0)))</f>
        <v>0.01</v>
      </c>
      <c r="O183" s="254" t="str">
        <f>IF(ISBLANK(INDEX('Policy Characteristics'!I:I,MATCH($C183,'Policy Characteristics'!$C:$C,0))),"",INDEX('Policy Characteristics'!I:I,MATCH($C183,'Policy Characteristics'!$C:$C,0)))</f>
        <v>% of new vehicles sold</v>
      </c>
      <c r="P183" s="254" t="str">
        <f>IF(ISBLANK(INDEX('Policy Characteristics'!J:J,MATCH($C183,'Policy Characteristics'!$C:$C,0))),"",INDEX('Policy Characteristics'!J:J,MATCH($C183,'Policy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3" s="254" t="str">
        <f>IF(ISBLANK(INDEX('Policy Characteristics'!K:K,MATCH($C183,'Policy Characteristics'!$C:$C,0))),"",INDEX('Policy Characteristics'!K:K,MATCH($C183,'Policy Characteristics'!$C:$C,0)))</f>
        <v>transportation-sector-main.html#ev-mandate</v>
      </c>
      <c r="R183" s="254" t="str">
        <f>IF(ISBLANK(INDEX('Policy Characteristics'!L:L,MATCH($C183,'Policy Characteristics'!$C:$C,0))),"",INDEX('Policy Characteristics'!L:L,MATCH($C183,'Policy Characteristics'!$C:$C,0)))</f>
        <v>ev-mandate.html</v>
      </c>
    </row>
    <row r="184" spans="1:18" x14ac:dyDescent="0.35">
      <c r="A184" s="254" t="str">
        <f>IF(ISBLANK(INDEX('Policy Characteristics'!A:A,MATCH($C184,'Policy Characteristics'!$C:$C,0))),"",INDEX('Policy Characteristics'!A:A,MATCH($C184,'Policy Characteristics'!$C:$C,0)))</f>
        <v>Transportation</v>
      </c>
      <c r="B184" s="262" t="str">
        <f>IF(ISBLANK(INDEX('Policy Characteristics'!B:B,MATCH($C184,'Policy Characteristics'!$C:$C,0))),"",INDEX('Policy Characteristics'!B:B,MATCH($C184,'Policy Characteristics'!$C:$C,0)))</f>
        <v>Federal Zero-Emission Vehicle Sales Standard</v>
      </c>
      <c r="C184" s="254" t="str">
        <f t="shared" si="9"/>
        <v>Additional Minimum Required ZEV Sales Percentage for Model Region</v>
      </c>
      <c r="D184" s="2" t="s">
        <v>45</v>
      </c>
      <c r="E184" s="2" t="s">
        <v>112</v>
      </c>
      <c r="F184" s="2" t="s">
        <v>84</v>
      </c>
      <c r="G184" s="2" t="s">
        <v>142</v>
      </c>
      <c r="H184" s="47">
        <v>188</v>
      </c>
      <c r="I184" s="324" t="s">
        <v>43</v>
      </c>
      <c r="J184" s="255" t="str">
        <f>IF(ISBLANK(INDEX('Policy Characteristics'!D:D,MATCH($C184,'Policy Characteristics'!$C:$C,0))),"",INDEX('Policy Characteristics'!D:D,MATCH($C184,'Policy Characteristics'!$C:$C,0)))</f>
        <v>ZEV Sales Standard</v>
      </c>
      <c r="K184" s="254" t="str">
        <f>IF(ISBLANK(INDEX('Policy Characteristics'!E:E,MATCH($C184,'Policy Characteristics'!$C:$C,0))),"",INDEX('Policy Characteristics'!E:E,MATCH($C184,'Policy Characteristics'!$C:$C,0)))</f>
        <v>trans ZEV minimum</v>
      </c>
      <c r="L184" s="261">
        <f>IF(ISBLANK(INDEX('Policy Characteristics'!F:F,MATCH($C184,'Policy Characteristics'!$C:$C,0))),"",INDEX('Policy Characteristics'!F:F,MATCH($C184,'Policy Characteristics'!$C:$C,0)))</f>
        <v>-1</v>
      </c>
      <c r="M184" s="261">
        <f>IF(ISBLANK(INDEX('Policy Characteristics'!G:G,MATCH($C184,'Policy Characteristics'!$C:$C,0))),"",INDEX('Policy Characteristics'!G:G,MATCH($C184,'Policy Characteristics'!$C:$C,0)))</f>
        <v>1</v>
      </c>
      <c r="N184" s="261">
        <f>IF(ISBLANK(INDEX('Policy Characteristics'!H:H,MATCH($C184,'Policy Characteristics'!$C:$C,0))),"",INDEX('Policy Characteristics'!H:H,MATCH($C184,'Policy Characteristics'!$C:$C,0)))</f>
        <v>0.01</v>
      </c>
      <c r="O184" s="254" t="str">
        <f>IF(ISBLANK(INDEX('Policy Characteristics'!I:I,MATCH($C184,'Policy Characteristics'!$C:$C,0))),"",INDEX('Policy Characteristics'!I:I,MATCH($C184,'Policy Characteristics'!$C:$C,0)))</f>
        <v>% of new vehicles sold</v>
      </c>
      <c r="P184" s="254" t="str">
        <f>IF(ISBLANK(INDEX('Policy Characteristics'!J:J,MATCH($C184,'Policy Characteristics'!$C:$C,0))),"",INDEX('Policy Characteristics'!J:J,MATCH($C184,'Policy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4" s="254" t="str">
        <f>IF(ISBLANK(INDEX('Policy Characteristics'!K:K,MATCH($C184,'Policy Characteristics'!$C:$C,0))),"",INDEX('Policy Characteristics'!K:K,MATCH($C184,'Policy Characteristics'!$C:$C,0)))</f>
        <v>transportation-sector-main.html#ev-mandate</v>
      </c>
      <c r="R184" s="254" t="str">
        <f>IF(ISBLANK(INDEX('Policy Characteristics'!L:L,MATCH($C184,'Policy Characteristics'!$C:$C,0))),"",INDEX('Policy Characteristics'!L:L,MATCH($C184,'Policy Characteristics'!$C:$C,0)))</f>
        <v>ev-mandate.html</v>
      </c>
    </row>
    <row r="185" spans="1:18" x14ac:dyDescent="0.35">
      <c r="A185" s="254" t="str">
        <f>IF(ISBLANK(INDEX('Policy Characteristics'!A:A,MATCH($C185,'Policy Characteristics'!$C:$C,0))),"",INDEX('Policy Characteristics'!A:A,MATCH($C185,'Policy Characteristics'!$C:$C,0)))</f>
        <v>Transportation</v>
      </c>
      <c r="B185" s="262" t="str">
        <f>IF(ISBLANK(INDEX('Policy Characteristics'!B:B,MATCH($C185,'Policy Characteristics'!$C:$C,0))),"",INDEX('Policy Characteristics'!B:B,MATCH($C185,'Policy Characteristics'!$C:$C,0)))</f>
        <v>Federal Zero-Emission Vehicle Sales Standard</v>
      </c>
      <c r="C185" s="254" t="str">
        <f t="shared" si="9"/>
        <v>Additional Minimum Required ZEV Sales Percentage for Model Region</v>
      </c>
      <c r="D185" s="2" t="s">
        <v>42</v>
      </c>
      <c r="E185" s="2" t="s">
        <v>112</v>
      </c>
      <c r="F185" s="2" t="s">
        <v>85</v>
      </c>
      <c r="G185" s="2" t="s">
        <v>142</v>
      </c>
      <c r="H185" s="47">
        <v>591</v>
      </c>
      <c r="I185" s="325" t="s">
        <v>44</v>
      </c>
      <c r="J185" s="255" t="str">
        <f>IF(ISBLANK(INDEX('Policy Characteristics'!D:D,MATCH($C185,'Policy Characteristics'!$C:$C,0))),"",INDEX('Policy Characteristics'!D:D,MATCH($C185,'Policy Characteristics'!$C:$C,0)))</f>
        <v>ZEV Sales Standard</v>
      </c>
      <c r="K185" s="254" t="str">
        <f>IF(ISBLANK(INDEX('Policy Characteristics'!E:E,MATCH($C185,'Policy Characteristics'!$C:$C,0))),"",INDEX('Policy Characteristics'!E:E,MATCH($C185,'Policy Characteristics'!$C:$C,0)))</f>
        <v>trans ZEV minimum</v>
      </c>
      <c r="L185" s="261">
        <f>IF(ISBLANK(INDEX('Policy Characteristics'!F:F,MATCH($C185,'Policy Characteristics'!$C:$C,0))),"",INDEX('Policy Characteristics'!F:F,MATCH($C185,'Policy Characteristics'!$C:$C,0)))</f>
        <v>-1</v>
      </c>
      <c r="M185" s="261">
        <f>IF(ISBLANK(INDEX('Policy Characteristics'!G:G,MATCH($C185,'Policy Characteristics'!$C:$C,0))),"",INDEX('Policy Characteristics'!G:G,MATCH($C185,'Policy Characteristics'!$C:$C,0)))</f>
        <v>1</v>
      </c>
      <c r="N185" s="261">
        <f>IF(ISBLANK(INDEX('Policy Characteristics'!H:H,MATCH($C185,'Policy Characteristics'!$C:$C,0))),"",INDEX('Policy Characteristics'!H:H,MATCH($C185,'Policy Characteristics'!$C:$C,0)))</f>
        <v>0.01</v>
      </c>
      <c r="O185" s="254" t="str">
        <f>IF(ISBLANK(INDEX('Policy Characteristics'!I:I,MATCH($C185,'Policy Characteristics'!$C:$C,0))),"",INDEX('Policy Characteristics'!I:I,MATCH($C185,'Policy Characteristics'!$C:$C,0)))</f>
        <v>% of new vehicles sold</v>
      </c>
      <c r="P185" s="254" t="str">
        <f>IF(ISBLANK(INDEX('Policy Characteristics'!J:J,MATCH($C185,'Policy Characteristics'!$C:$C,0))),"",INDEX('Policy Characteristics'!J:J,MATCH($C185,'Policy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5" s="254" t="str">
        <f>IF(ISBLANK(INDEX('Policy Characteristics'!K:K,MATCH($C185,'Policy Characteristics'!$C:$C,0))),"",INDEX('Policy Characteristics'!K:K,MATCH($C185,'Policy Characteristics'!$C:$C,0)))</f>
        <v>transportation-sector-main.html#ev-mandate</v>
      </c>
      <c r="R185" s="254" t="str">
        <f>IF(ISBLANK(INDEX('Policy Characteristics'!L:L,MATCH($C185,'Policy Characteristics'!$C:$C,0))),"",INDEX('Policy Characteristics'!L:L,MATCH($C185,'Policy Characteristics'!$C:$C,0)))</f>
        <v>ev-mandate.html</v>
      </c>
    </row>
    <row r="186" spans="1:18" x14ac:dyDescent="0.35">
      <c r="A186" s="254" t="str">
        <f>IF(ISBLANK(INDEX('Policy Characteristics'!A:A,MATCH($C186,'Policy Characteristics'!$C:$C,0))),"",INDEX('Policy Characteristics'!A:A,MATCH($C186,'Policy Characteristics'!$C:$C,0)))</f>
        <v>Transportation</v>
      </c>
      <c r="B186" s="262" t="str">
        <f>IF(ISBLANK(INDEX('Policy Characteristics'!B:B,MATCH($C186,'Policy Characteristics'!$C:$C,0))),"",INDEX('Policy Characteristics'!B:B,MATCH($C186,'Policy Characteristics'!$C:$C,0)))</f>
        <v>Non-BAU ZEV-Qualifying Vehicles</v>
      </c>
      <c r="C186" s="1" t="s">
        <v>3414</v>
      </c>
      <c r="D186" s="45"/>
      <c r="E186" s="45"/>
      <c r="F186" s="45"/>
      <c r="G186" s="45"/>
      <c r="H186" s="43">
        <v>1655</v>
      </c>
      <c r="I186" s="324" t="s">
        <v>43</v>
      </c>
      <c r="J186" s="255" t="str">
        <f>IF(ISBLANK(INDEX('Policy Characteristics'!D:D,MATCH($C186,'Policy Characteristics'!$C:$C,0))),"",INDEX('Policy Characteristics'!D:D,MATCH($C186,'Policy Characteristics'!$C:$C,0)))</f>
        <v>ZEV Sales Standard</v>
      </c>
      <c r="K186" s="254" t="str">
        <f>IF(ISBLANK(INDEX('Policy Characteristics'!E:E,MATCH($C186,'Policy Characteristics'!$C:$C,0))),"",INDEX('Policy Characteristics'!E:E,MATCH($C186,'Policy Characteristics'!$C:$C,0)))</f>
        <v>trans non BAU ZEV vehicle definitions</v>
      </c>
      <c r="L186" s="261">
        <f>IF(ISBLANK(INDEX('Policy Characteristics'!F:F,MATCH($C186,'Policy Characteristics'!$C:$C,0))),"",INDEX('Policy Characteristics'!F:F,MATCH($C186,'Policy Characteristics'!$C:$C,0)))</f>
        <v>0</v>
      </c>
      <c r="M186" s="261">
        <f>IF(ISBLANK(INDEX('Policy Characteristics'!G:G,MATCH($C186,'Policy Characteristics'!$C:$C,0))),"",INDEX('Policy Characteristics'!G:G,MATCH($C186,'Policy Characteristics'!$C:$C,0)))</f>
        <v>1</v>
      </c>
      <c r="N186" s="261">
        <f>IF(ISBLANK(INDEX('Policy Characteristics'!H:H,MATCH($C186,'Policy Characteristics'!$C:$C,0))),"",INDEX('Policy Characteristics'!H:H,MATCH($C186,'Policy Characteristics'!$C:$C,0)))</f>
        <v>1</v>
      </c>
      <c r="O186" s="254" t="str">
        <f>IF(ISBLANK(INDEX('Policy Characteristics'!I:I,MATCH($C186,'Policy Characteristics'!$C:$C,0))),"",INDEX('Policy Characteristics'!I:I,MATCH($C186,'Policy Characteristics'!$C:$C,0)))</f>
        <v>on/off</v>
      </c>
      <c r="P186" s="254" t="str">
        <f>IF(ISBLANK(INDEX('Policy Characteristics'!J:J,MATCH($C186,'Policy Characteristics'!$C:$C,0))),"",INDEX('Policy Characteristics'!J:J,MATCH($C186,'Policy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6" s="254" t="str">
        <f>IF(ISBLANK(INDEX('Policy Characteristics'!K:K,MATCH($C186,'Policy Characteristics'!$C:$C,0))),"",INDEX('Policy Characteristics'!K:K,MATCH($C186,'Policy Characteristics'!$C:$C,0)))</f>
        <v/>
      </c>
      <c r="R186" s="254" t="str">
        <f>IF(ISBLANK(INDEX('Policy Characteristics'!L:L,MATCH($C186,'Policy Characteristics'!$C:$C,0))),"",INDEX('Policy Characteristics'!L:L,MATCH($C186,'Policy Characteristics'!$C:$C,0)))</f>
        <v/>
      </c>
    </row>
    <row r="187" spans="1:18" s="2" customFormat="1" x14ac:dyDescent="0.35">
      <c r="A187" s="254" t="str">
        <f>IF(ISBLANK(INDEX('Policy Characteristics'!A:A,MATCH($C187,'Policy Characteristics'!$C:$C,0))),"",INDEX('Policy Characteristics'!A:A,MATCH($C187,'Policy Characteristics'!$C:$C,0)))</f>
        <v>Transportation</v>
      </c>
      <c r="B187" s="262" t="str">
        <f>IF(ISBLANK(INDEX('Policy Characteristics'!B:B,MATCH($C187,'Policy Characteristics'!$C:$C,0))),"",INDEX('Policy Characteristics'!B:B,MATCH($C187,'Policy Characteristics'!$C:$C,0)))</f>
        <v>Subsidy for Vehicle Battery Production</v>
      </c>
      <c r="C187" s="1" t="s">
        <v>3599</v>
      </c>
      <c r="H187" s="43">
        <v>2257</v>
      </c>
      <c r="I187" s="324" t="s">
        <v>43</v>
      </c>
      <c r="J187" s="255" t="str">
        <f>IF(ISBLANK(INDEX('Policy Characteristics'!D:D,MATCH($C187,'Policy Characteristics'!$C:$C,0))),"",INDEX('Policy Characteristics'!D:D,MATCH($C187,'Policy Characteristics'!$C:$C,0)))</f>
        <v>Vehicle Battery Production Subsidy</v>
      </c>
      <c r="K187" s="254" t="str">
        <f>IF(ISBLANK(INDEX('Policy Characteristics'!E:E,MATCH($C187,'Policy Characteristics'!$C:$C,0))),"",INDEX('Policy Characteristics'!E:E,MATCH($C187,'Policy Characteristics'!$C:$C,0)))</f>
        <v>trans battery subsidy</v>
      </c>
      <c r="L187" s="359">
        <f>IF(ISBLANK(INDEX('Policy Characteristics'!F:F,MATCH($C187,'Policy Characteristics'!$C:$C,0))),"",INDEX('Policy Characteristics'!F:F,MATCH($C187,'Policy Characteristics'!$C:$C,0)))</f>
        <v>-50</v>
      </c>
      <c r="M187" s="359">
        <f>IF(ISBLANK(INDEX('Policy Characteristics'!G:G,MATCH($C187,'Policy Characteristics'!$C:$C,0))),"",INDEX('Policy Characteristics'!G:G,MATCH($C187,'Policy Characteristics'!$C:$C,0)))</f>
        <v>50</v>
      </c>
      <c r="N187" s="359">
        <f>IF(ISBLANK(INDEX('Policy Characteristics'!H:H,MATCH($C187,'Policy Characteristics'!$C:$C,0))),"",INDEX('Policy Characteristics'!H:H,MATCH($C187,'Policy Characteristics'!$C:$C,0)))</f>
        <v>1</v>
      </c>
      <c r="O187" s="254" t="str">
        <f>IF(ISBLANK(INDEX('Policy Characteristics'!I:I,MATCH($C187,'Policy Characteristics'!$C:$C,0))),"",INDEX('Policy Characteristics'!I:I,MATCH($C187,'Policy Characteristics'!$C:$C,0)))</f>
        <v>$/kWh</v>
      </c>
      <c r="P187" s="254" t="str">
        <f>IF(ISBLANK(INDEX('Policy Characteristics'!J:J,MATCH($C187,'Policy Characteristics'!$C:$C,0))),"",INDEX('Policy Characteristics'!J:J,MATCH($C187,'Policy Characteristics'!$C:$C,0)))</f>
        <v>**Description:**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includes a $35/kWh tax credit for battery cells and a $10/kWh tax credit for assembly for onroad vehicles, which are included in the BAU case.</v>
      </c>
      <c r="Q187" s="254" t="str">
        <f>IF(ISBLANK(INDEX('Policy Characteristics'!K:K,MATCH($C187,'Policy Characteristics'!$C:$C,0))),"",INDEX('Policy Characteristics'!K:K,MATCH($C187,'Policy Characteristics'!$C:$C,0)))</f>
        <v/>
      </c>
      <c r="R187" s="254" t="str">
        <f>IF(ISBLANK(INDEX('Policy Characteristics'!L:L,MATCH($C187,'Policy Characteristics'!$C:$C,0))),"",INDEX('Policy Characteristics'!L:L,MATCH($C187,'Policy Characteristics'!$C:$C,0)))</f>
        <v/>
      </c>
    </row>
    <row r="188" spans="1:18" s="2" customFormat="1" x14ac:dyDescent="0.35">
      <c r="A188" s="254" t="str">
        <f>IF(ISBLANK(INDEX('Policy Characteristics'!A:A,MATCH($C188,'Policy Characteristics'!$C:$C,0))),"",INDEX('Policy Characteristics'!A:A,MATCH($C188,'Policy Characteristics'!$C:$C,0)))</f>
        <v>Transportation</v>
      </c>
      <c r="B188" s="262" t="str">
        <f>IF(ISBLANK(INDEX('Policy Characteristics'!B:B,MATCH($C188,'Policy Characteristics'!$C:$C,0))),"",INDEX('Policy Characteristics'!B:B,MATCH($C188,'Policy Characteristics'!$C:$C,0)))</f>
        <v>Non-BAU State-Level Zero-Emission Vehicle Sales Standard</v>
      </c>
      <c r="C188" s="317" t="s">
        <v>3761</v>
      </c>
      <c r="D188" s="45" t="s">
        <v>45</v>
      </c>
      <c r="E188" s="45" t="s">
        <v>37</v>
      </c>
      <c r="F188" s="45" t="s">
        <v>84</v>
      </c>
      <c r="G188" s="2" t="s">
        <v>3277</v>
      </c>
      <c r="H188" s="43">
        <v>2710</v>
      </c>
      <c r="I188" s="45" t="s">
        <v>43</v>
      </c>
      <c r="J188" s="255" t="str">
        <f>IF(ISBLANK(INDEX('Policy Characteristics'!D:D,MATCH($C188,'Policy Characteristics'!$C:$C,0))),"",INDEX('Policy Characteristics'!D:D,MATCH($C188,'Policy Characteristics'!$C:$C,0)))</f>
        <v>ZEV Sales Standard</v>
      </c>
      <c r="K188" s="254" t="str">
        <f>IF(ISBLANK(INDEX('Policy Characteristics'!E:E,MATCH($C188,'Policy Characteristics'!$C:$C,0))),"",INDEX('Policy Characteristics'!E:E,MATCH($C188,'Policy Characteristics'!$C:$C,0)))</f>
        <v>trans non BAU ZEV minimum</v>
      </c>
      <c r="L188" s="359">
        <f>IF(ISBLANK(INDEX('Policy Characteristics'!F:F,MATCH($C188,'Policy Characteristics'!$C:$C,0))),"",INDEX('Policy Characteristics'!F:F,MATCH($C188,'Policy Characteristics'!$C:$C,0)))</f>
        <v>0</v>
      </c>
      <c r="M188" s="359">
        <f>IF(ISBLANK(INDEX('Policy Characteristics'!G:G,MATCH($C188,'Policy Characteristics'!$C:$C,0))),"",INDEX('Policy Characteristics'!G:G,MATCH($C188,'Policy Characteristics'!$C:$C,0)))</f>
        <v>1</v>
      </c>
      <c r="N188" s="359">
        <f>IF(ISBLANK(INDEX('Policy Characteristics'!H:H,MATCH($C188,'Policy Characteristics'!$C:$C,0))),"",INDEX('Policy Characteristics'!H:H,MATCH($C188,'Policy Characteristics'!$C:$C,0)))</f>
        <v>1</v>
      </c>
      <c r="O188" s="254" t="str">
        <f>IF(ISBLANK(INDEX('Policy Characteristics'!I:I,MATCH($C188,'Policy Characteristics'!$C:$C,0))),"",INDEX('Policy Characteristics'!I:I,MATCH($C188,'Policy Characteristics'!$C:$C,0)))</f>
        <v>on/off</v>
      </c>
      <c r="P188" s="254" t="str">
        <f>IF(ISBLANK(INDEX('Policy Characteristics'!J:J,MATCH($C188,'Policy Characteristics'!$C:$C,0))),"",INDEX('Policy Characteristics'!J:J,MATCH($C188,'Policy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8" s="254" t="str">
        <f>IF(ISBLANK(INDEX('Policy Characteristics'!K:K,MATCH($C188,'Policy Characteristics'!$C:$C,0))),"",INDEX('Policy Characteristics'!K:K,MATCH($C188,'Policy Characteristics'!$C:$C,0)))</f>
        <v/>
      </c>
      <c r="R188" s="254" t="str">
        <f>IF(ISBLANK(INDEX('Policy Characteristics'!L:L,MATCH($C188,'Policy Characteristics'!$C:$C,0))),"",INDEX('Policy Characteristics'!L:L,MATCH($C188,'Policy Characteristics'!$C:$C,0)))</f>
        <v/>
      </c>
    </row>
    <row r="189" spans="1:18" s="2" customFormat="1" x14ac:dyDescent="0.35">
      <c r="A189" s="254" t="str">
        <f>IF(ISBLANK(INDEX('Policy Characteristics'!A:A,MATCH($C189,'Policy Characteristics'!$C:$C,0))),"",INDEX('Policy Characteristics'!A:A,MATCH($C189,'Policy Characteristics'!$C:$C,0)))</f>
        <v>Transportation</v>
      </c>
      <c r="B189" s="262" t="str">
        <f>IF(ISBLANK(INDEX('Policy Characteristics'!B:B,MATCH($C189,'Policy Characteristics'!$C:$C,0))),"",INDEX('Policy Characteristics'!B:B,MATCH($C189,'Policy Characteristics'!$C:$C,0)))</f>
        <v>Non-BAU State-Level Zero-Emission Vehicle Sales Standard</v>
      </c>
      <c r="C189" s="254" t="str">
        <f>C188</f>
        <v>Boolean Use Non BAU Minimum Required ZEV Sales Percentage by Subregion</v>
      </c>
      <c r="D189" s="2" t="s">
        <v>42</v>
      </c>
      <c r="E189" s="2" t="s">
        <v>37</v>
      </c>
      <c r="F189" s="2" t="s">
        <v>85</v>
      </c>
      <c r="G189" s="2" t="s">
        <v>3435</v>
      </c>
      <c r="H189" s="43">
        <v>2711</v>
      </c>
      <c r="I189" s="45" t="s">
        <v>43</v>
      </c>
      <c r="J189" s="255" t="str">
        <f>IF(ISBLANK(INDEX('Policy Characteristics'!D:D,MATCH($C189,'Policy Characteristics'!$C:$C,0))),"",INDEX('Policy Characteristics'!D:D,MATCH($C189,'Policy Characteristics'!$C:$C,0)))</f>
        <v>ZEV Sales Standard</v>
      </c>
      <c r="K189" s="254" t="str">
        <f>IF(ISBLANK(INDEX('Policy Characteristics'!E:E,MATCH($C189,'Policy Characteristics'!$C:$C,0))),"",INDEX('Policy Characteristics'!E:E,MATCH($C189,'Policy Characteristics'!$C:$C,0)))</f>
        <v>trans non BAU ZEV minimum</v>
      </c>
      <c r="L189" s="359">
        <f>IF(ISBLANK(INDEX('Policy Characteristics'!F:F,MATCH($C189,'Policy Characteristics'!$C:$C,0))),"",INDEX('Policy Characteristics'!F:F,MATCH($C189,'Policy Characteristics'!$C:$C,0)))</f>
        <v>0</v>
      </c>
      <c r="M189" s="359">
        <f>IF(ISBLANK(INDEX('Policy Characteristics'!G:G,MATCH($C189,'Policy Characteristics'!$C:$C,0))),"",INDEX('Policy Characteristics'!G:G,MATCH($C189,'Policy Characteristics'!$C:$C,0)))</f>
        <v>1</v>
      </c>
      <c r="N189" s="359">
        <f>IF(ISBLANK(INDEX('Policy Characteristics'!H:H,MATCH($C189,'Policy Characteristics'!$C:$C,0))),"",INDEX('Policy Characteristics'!H:H,MATCH($C189,'Policy Characteristics'!$C:$C,0)))</f>
        <v>1</v>
      </c>
      <c r="O189" s="254" t="str">
        <f>IF(ISBLANK(INDEX('Policy Characteristics'!I:I,MATCH($C189,'Policy Characteristics'!$C:$C,0))),"",INDEX('Policy Characteristics'!I:I,MATCH($C189,'Policy Characteristics'!$C:$C,0)))</f>
        <v>on/off</v>
      </c>
      <c r="P189" s="254" t="str">
        <f>IF(ISBLANK(INDEX('Policy Characteristics'!J:J,MATCH($C189,'Policy Characteristics'!$C:$C,0))),"",INDEX('Policy Characteristics'!J:J,MATCH($C189,'Policy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9" s="254" t="str">
        <f>IF(ISBLANK(INDEX('Policy Characteristics'!K:K,MATCH($C189,'Policy Characteristics'!$C:$C,0))),"",INDEX('Policy Characteristics'!K:K,MATCH($C189,'Policy Characteristics'!$C:$C,0)))</f>
        <v/>
      </c>
      <c r="R189" s="254" t="str">
        <f>IF(ISBLANK(INDEX('Policy Characteristics'!L:L,MATCH($C189,'Policy Characteristics'!$C:$C,0))),"",INDEX('Policy Characteristics'!L:L,MATCH($C189,'Policy Characteristics'!$C:$C,0)))</f>
        <v/>
      </c>
    </row>
    <row r="190" spans="1:18" s="2" customFormat="1" x14ac:dyDescent="0.35">
      <c r="A190" s="254" t="str">
        <f>IF(ISBLANK(INDEX('Policy Characteristics'!A:A,MATCH($C190,'Policy Characteristics'!$C:$C,0))),"",INDEX('Policy Characteristics'!A:A,MATCH($C190,'Policy Characteristics'!$C:$C,0)))</f>
        <v>Transportation</v>
      </c>
      <c r="B190" s="262" t="str">
        <f>IF(ISBLANK(INDEX('Policy Characteristics'!B:B,MATCH($C190,'Policy Characteristics'!$C:$C,0))),"",INDEX('Policy Characteristics'!B:B,MATCH($C190,'Policy Characteristics'!$C:$C,0)))</f>
        <v>Non-BAU State-Level Zero-Emission Vehicle Sales Standard</v>
      </c>
      <c r="C190" s="254" t="str">
        <f t="shared" ref="C190:C199" si="10">C189</f>
        <v>Boolean Use Non BAU Minimum Required ZEV Sales Percentage by Subregion</v>
      </c>
      <c r="D190" s="2" t="s">
        <v>45</v>
      </c>
      <c r="E190" s="2" t="s">
        <v>38</v>
      </c>
      <c r="F190" s="2" t="s">
        <v>84</v>
      </c>
      <c r="G190" s="2" t="s">
        <v>2342</v>
      </c>
      <c r="H190" s="43">
        <v>2712</v>
      </c>
      <c r="I190" s="45" t="s">
        <v>43</v>
      </c>
      <c r="J190" s="255" t="str">
        <f>IF(ISBLANK(INDEX('Policy Characteristics'!D:D,MATCH($C190,'Policy Characteristics'!$C:$C,0))),"",INDEX('Policy Characteristics'!D:D,MATCH($C190,'Policy Characteristics'!$C:$C,0)))</f>
        <v>ZEV Sales Standard</v>
      </c>
      <c r="K190" s="254" t="str">
        <f>IF(ISBLANK(INDEX('Policy Characteristics'!E:E,MATCH($C190,'Policy Characteristics'!$C:$C,0))),"",INDEX('Policy Characteristics'!E:E,MATCH($C190,'Policy Characteristics'!$C:$C,0)))</f>
        <v>trans non BAU ZEV minimum</v>
      </c>
      <c r="L190" s="359">
        <f>IF(ISBLANK(INDEX('Policy Characteristics'!F:F,MATCH($C190,'Policy Characteristics'!$C:$C,0))),"",INDEX('Policy Characteristics'!F:F,MATCH($C190,'Policy Characteristics'!$C:$C,0)))</f>
        <v>0</v>
      </c>
      <c r="M190" s="359">
        <f>IF(ISBLANK(INDEX('Policy Characteristics'!G:G,MATCH($C190,'Policy Characteristics'!$C:$C,0))),"",INDEX('Policy Characteristics'!G:G,MATCH($C190,'Policy Characteristics'!$C:$C,0)))</f>
        <v>1</v>
      </c>
      <c r="N190" s="359">
        <f>IF(ISBLANK(INDEX('Policy Characteristics'!H:H,MATCH($C190,'Policy Characteristics'!$C:$C,0))),"",INDEX('Policy Characteristics'!H:H,MATCH($C190,'Policy Characteristics'!$C:$C,0)))</f>
        <v>1</v>
      </c>
      <c r="O190" s="254" t="str">
        <f>IF(ISBLANK(INDEX('Policy Characteristics'!I:I,MATCH($C190,'Policy Characteristics'!$C:$C,0))),"",INDEX('Policy Characteristics'!I:I,MATCH($C190,'Policy Characteristics'!$C:$C,0)))</f>
        <v>on/off</v>
      </c>
      <c r="P190" s="254" t="str">
        <f>IF(ISBLANK(INDEX('Policy Characteristics'!J:J,MATCH($C190,'Policy Characteristics'!$C:$C,0))),"",INDEX('Policy Characteristics'!J:J,MATCH($C190,'Policy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0" s="254" t="str">
        <f>IF(ISBLANK(INDEX('Policy Characteristics'!K:K,MATCH($C190,'Policy Characteristics'!$C:$C,0))),"",INDEX('Policy Characteristics'!K:K,MATCH($C190,'Policy Characteristics'!$C:$C,0)))</f>
        <v/>
      </c>
      <c r="R190" s="254" t="str">
        <f>IF(ISBLANK(INDEX('Policy Characteristics'!L:L,MATCH($C190,'Policy Characteristics'!$C:$C,0))),"",INDEX('Policy Characteristics'!L:L,MATCH($C190,'Policy Characteristics'!$C:$C,0)))</f>
        <v/>
      </c>
    </row>
    <row r="191" spans="1:18" s="2" customFormat="1" x14ac:dyDescent="0.35">
      <c r="A191" s="254" t="str">
        <f>IF(ISBLANK(INDEX('Policy Characteristics'!A:A,MATCH($C191,'Policy Characteristics'!$C:$C,0))),"",INDEX('Policy Characteristics'!A:A,MATCH($C191,'Policy Characteristics'!$C:$C,0)))</f>
        <v>Transportation</v>
      </c>
      <c r="B191" s="262" t="str">
        <f>IF(ISBLANK(INDEX('Policy Characteristics'!B:B,MATCH($C191,'Policy Characteristics'!$C:$C,0))),"",INDEX('Policy Characteristics'!B:B,MATCH($C191,'Policy Characteristics'!$C:$C,0)))</f>
        <v>Non-BAU State-Level Zero-Emission Vehicle Sales Standard</v>
      </c>
      <c r="C191" s="254" t="str">
        <f t="shared" si="10"/>
        <v>Boolean Use Non BAU Minimum Required ZEV Sales Percentage by Subregion</v>
      </c>
      <c r="D191" s="2" t="s">
        <v>42</v>
      </c>
      <c r="E191" s="2" t="s">
        <v>38</v>
      </c>
      <c r="F191" s="2" t="s">
        <v>85</v>
      </c>
      <c r="G191" s="2" t="s">
        <v>3432</v>
      </c>
      <c r="H191" s="43">
        <v>2713</v>
      </c>
      <c r="I191" s="45" t="s">
        <v>43</v>
      </c>
      <c r="J191" s="255" t="str">
        <f>IF(ISBLANK(INDEX('Policy Characteristics'!D:D,MATCH($C191,'Policy Characteristics'!$C:$C,0))),"",INDEX('Policy Characteristics'!D:D,MATCH($C191,'Policy Characteristics'!$C:$C,0)))</f>
        <v>ZEV Sales Standard</v>
      </c>
      <c r="K191" s="254" t="str">
        <f>IF(ISBLANK(INDEX('Policy Characteristics'!E:E,MATCH($C191,'Policy Characteristics'!$C:$C,0))),"",INDEX('Policy Characteristics'!E:E,MATCH($C191,'Policy Characteristics'!$C:$C,0)))</f>
        <v>trans non BAU ZEV minimum</v>
      </c>
      <c r="L191" s="359">
        <f>IF(ISBLANK(INDEX('Policy Characteristics'!F:F,MATCH($C191,'Policy Characteristics'!$C:$C,0))),"",INDEX('Policy Characteristics'!F:F,MATCH($C191,'Policy Characteristics'!$C:$C,0)))</f>
        <v>0</v>
      </c>
      <c r="M191" s="359">
        <f>IF(ISBLANK(INDEX('Policy Characteristics'!G:G,MATCH($C191,'Policy Characteristics'!$C:$C,0))),"",INDEX('Policy Characteristics'!G:G,MATCH($C191,'Policy Characteristics'!$C:$C,0)))</f>
        <v>1</v>
      </c>
      <c r="N191" s="359">
        <f>IF(ISBLANK(INDEX('Policy Characteristics'!H:H,MATCH($C191,'Policy Characteristics'!$C:$C,0))),"",INDEX('Policy Characteristics'!H:H,MATCH($C191,'Policy Characteristics'!$C:$C,0)))</f>
        <v>1</v>
      </c>
      <c r="O191" s="254" t="str">
        <f>IF(ISBLANK(INDEX('Policy Characteristics'!I:I,MATCH($C191,'Policy Characteristics'!$C:$C,0))),"",INDEX('Policy Characteristics'!I:I,MATCH($C191,'Policy Characteristics'!$C:$C,0)))</f>
        <v>on/off</v>
      </c>
      <c r="P191" s="254" t="str">
        <f>IF(ISBLANK(INDEX('Policy Characteristics'!J:J,MATCH($C191,'Policy Characteristics'!$C:$C,0))),"",INDEX('Policy Characteristics'!J:J,MATCH($C191,'Policy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1" s="254" t="str">
        <f>IF(ISBLANK(INDEX('Policy Characteristics'!K:K,MATCH($C191,'Policy Characteristics'!$C:$C,0))),"",INDEX('Policy Characteristics'!K:K,MATCH($C191,'Policy Characteristics'!$C:$C,0)))</f>
        <v/>
      </c>
      <c r="R191" s="254" t="str">
        <f>IF(ISBLANK(INDEX('Policy Characteristics'!L:L,MATCH($C191,'Policy Characteristics'!$C:$C,0))),"",INDEX('Policy Characteristics'!L:L,MATCH($C191,'Policy Characteristics'!$C:$C,0)))</f>
        <v/>
      </c>
    </row>
    <row r="192" spans="1:18" s="2" customFormat="1" x14ac:dyDescent="0.35">
      <c r="A192" s="254" t="str">
        <f>IF(ISBLANK(INDEX('Policy Characteristics'!A:A,MATCH($C192,'Policy Characteristics'!$C:$C,0))),"",INDEX('Policy Characteristics'!A:A,MATCH($C192,'Policy Characteristics'!$C:$C,0)))</f>
        <v>Transportation</v>
      </c>
      <c r="B192" s="262" t="str">
        <f>IF(ISBLANK(INDEX('Policy Characteristics'!B:B,MATCH($C192,'Policy Characteristics'!$C:$C,0))),"",INDEX('Policy Characteristics'!B:B,MATCH($C192,'Policy Characteristics'!$C:$C,0)))</f>
        <v>Non-BAU State-Level Zero-Emission Vehicle Sales Standard</v>
      </c>
      <c r="C192" s="254" t="str">
        <f t="shared" si="10"/>
        <v>Boolean Use Non BAU Minimum Required ZEV Sales Percentage by Subregion</v>
      </c>
      <c r="D192" s="2" t="s">
        <v>45</v>
      </c>
      <c r="E192" s="2" t="s">
        <v>39</v>
      </c>
      <c r="F192" s="2" t="s">
        <v>84</v>
      </c>
      <c r="G192" s="2" t="s">
        <v>3274</v>
      </c>
      <c r="H192" s="43">
        <v>2714</v>
      </c>
      <c r="I192" s="45" t="s">
        <v>44</v>
      </c>
      <c r="J192" s="255" t="str">
        <f>IF(ISBLANK(INDEX('Policy Characteristics'!D:D,MATCH($C192,'Policy Characteristics'!$C:$C,0))),"",INDEX('Policy Characteristics'!D:D,MATCH($C192,'Policy Characteristics'!$C:$C,0)))</f>
        <v>ZEV Sales Standard</v>
      </c>
      <c r="K192" s="254" t="str">
        <f>IF(ISBLANK(INDEX('Policy Characteristics'!E:E,MATCH($C192,'Policy Characteristics'!$C:$C,0))),"",INDEX('Policy Characteristics'!E:E,MATCH($C192,'Policy Characteristics'!$C:$C,0)))</f>
        <v>trans non BAU ZEV minimum</v>
      </c>
      <c r="L192" s="359">
        <f>IF(ISBLANK(INDEX('Policy Characteristics'!F:F,MATCH($C192,'Policy Characteristics'!$C:$C,0))),"",INDEX('Policy Characteristics'!F:F,MATCH($C192,'Policy Characteristics'!$C:$C,0)))</f>
        <v>0</v>
      </c>
      <c r="M192" s="359">
        <f>IF(ISBLANK(INDEX('Policy Characteristics'!G:G,MATCH($C192,'Policy Characteristics'!$C:$C,0))),"",INDEX('Policy Characteristics'!G:G,MATCH($C192,'Policy Characteristics'!$C:$C,0)))</f>
        <v>1</v>
      </c>
      <c r="N192" s="359">
        <f>IF(ISBLANK(INDEX('Policy Characteristics'!H:H,MATCH($C192,'Policy Characteristics'!$C:$C,0))),"",INDEX('Policy Characteristics'!H:H,MATCH($C192,'Policy Characteristics'!$C:$C,0)))</f>
        <v>1</v>
      </c>
      <c r="O192" s="254" t="str">
        <f>IF(ISBLANK(INDEX('Policy Characteristics'!I:I,MATCH($C192,'Policy Characteristics'!$C:$C,0))),"",INDEX('Policy Characteristics'!I:I,MATCH($C192,'Policy Characteristics'!$C:$C,0)))</f>
        <v>on/off</v>
      </c>
      <c r="P192" s="254" t="str">
        <f>IF(ISBLANK(INDEX('Policy Characteristics'!J:J,MATCH($C192,'Policy Characteristics'!$C:$C,0))),"",INDEX('Policy Characteristics'!J:J,MATCH($C192,'Policy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2" s="254" t="str">
        <f>IF(ISBLANK(INDEX('Policy Characteristics'!K:K,MATCH($C192,'Policy Characteristics'!$C:$C,0))),"",INDEX('Policy Characteristics'!K:K,MATCH($C192,'Policy Characteristics'!$C:$C,0)))</f>
        <v/>
      </c>
      <c r="R192" s="254" t="str">
        <f>IF(ISBLANK(INDEX('Policy Characteristics'!L:L,MATCH($C192,'Policy Characteristics'!$C:$C,0))),"",INDEX('Policy Characteristics'!L:L,MATCH($C192,'Policy Characteristics'!$C:$C,0)))</f>
        <v/>
      </c>
    </row>
    <row r="193" spans="1:18" s="2" customFormat="1" x14ac:dyDescent="0.35">
      <c r="A193" s="254" t="str">
        <f>IF(ISBLANK(INDEX('Policy Characteristics'!A:A,MATCH($C193,'Policy Characteristics'!$C:$C,0))),"",INDEX('Policy Characteristics'!A:A,MATCH($C193,'Policy Characteristics'!$C:$C,0)))</f>
        <v>Transportation</v>
      </c>
      <c r="B193" s="262" t="str">
        <f>IF(ISBLANK(INDEX('Policy Characteristics'!B:B,MATCH($C193,'Policy Characteristics'!$C:$C,0))),"",INDEX('Policy Characteristics'!B:B,MATCH($C193,'Policy Characteristics'!$C:$C,0)))</f>
        <v>Non-BAU State-Level Zero-Emission Vehicle Sales Standard</v>
      </c>
      <c r="C193" s="254" t="str">
        <f t="shared" si="10"/>
        <v>Boolean Use Non BAU Minimum Required ZEV Sales Percentage by Subregion</v>
      </c>
      <c r="D193" s="2" t="s">
        <v>42</v>
      </c>
      <c r="E193" s="2" t="s">
        <v>39</v>
      </c>
      <c r="F193" s="2" t="s">
        <v>85</v>
      </c>
      <c r="G193" s="2" t="s">
        <v>3274</v>
      </c>
      <c r="H193" s="43">
        <v>2715</v>
      </c>
      <c r="I193" s="45" t="s">
        <v>44</v>
      </c>
      <c r="J193" s="255" t="str">
        <f>IF(ISBLANK(INDEX('Policy Characteristics'!D:D,MATCH($C193,'Policy Characteristics'!$C:$C,0))),"",INDEX('Policy Characteristics'!D:D,MATCH($C193,'Policy Characteristics'!$C:$C,0)))</f>
        <v>ZEV Sales Standard</v>
      </c>
      <c r="K193" s="254" t="str">
        <f>IF(ISBLANK(INDEX('Policy Characteristics'!E:E,MATCH($C193,'Policy Characteristics'!$C:$C,0))),"",INDEX('Policy Characteristics'!E:E,MATCH($C193,'Policy Characteristics'!$C:$C,0)))</f>
        <v>trans non BAU ZEV minimum</v>
      </c>
      <c r="L193" s="359">
        <f>IF(ISBLANK(INDEX('Policy Characteristics'!F:F,MATCH($C193,'Policy Characteristics'!$C:$C,0))),"",INDEX('Policy Characteristics'!F:F,MATCH($C193,'Policy Characteristics'!$C:$C,0)))</f>
        <v>0</v>
      </c>
      <c r="M193" s="359">
        <f>IF(ISBLANK(INDEX('Policy Characteristics'!G:G,MATCH($C193,'Policy Characteristics'!$C:$C,0))),"",INDEX('Policy Characteristics'!G:G,MATCH($C193,'Policy Characteristics'!$C:$C,0)))</f>
        <v>1</v>
      </c>
      <c r="N193" s="359">
        <f>IF(ISBLANK(INDEX('Policy Characteristics'!H:H,MATCH($C193,'Policy Characteristics'!$C:$C,0))),"",INDEX('Policy Characteristics'!H:H,MATCH($C193,'Policy Characteristics'!$C:$C,0)))</f>
        <v>1</v>
      </c>
      <c r="O193" s="254" t="str">
        <f>IF(ISBLANK(INDEX('Policy Characteristics'!I:I,MATCH($C193,'Policy Characteristics'!$C:$C,0))),"",INDEX('Policy Characteristics'!I:I,MATCH($C193,'Policy Characteristics'!$C:$C,0)))</f>
        <v>on/off</v>
      </c>
      <c r="P193" s="254" t="str">
        <f>IF(ISBLANK(INDEX('Policy Characteristics'!J:J,MATCH($C193,'Policy Characteristics'!$C:$C,0))),"",INDEX('Policy Characteristics'!J:J,MATCH($C193,'Policy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3" s="254" t="str">
        <f>IF(ISBLANK(INDEX('Policy Characteristics'!K:K,MATCH($C193,'Policy Characteristics'!$C:$C,0))),"",INDEX('Policy Characteristics'!K:K,MATCH($C193,'Policy Characteristics'!$C:$C,0)))</f>
        <v/>
      </c>
      <c r="R193" s="254" t="str">
        <f>IF(ISBLANK(INDEX('Policy Characteristics'!L:L,MATCH($C193,'Policy Characteristics'!$C:$C,0))),"",INDEX('Policy Characteristics'!L:L,MATCH($C193,'Policy Characteristics'!$C:$C,0)))</f>
        <v/>
      </c>
    </row>
    <row r="194" spans="1:18" s="2" customFormat="1" x14ac:dyDescent="0.35">
      <c r="A194" s="254" t="str">
        <f>IF(ISBLANK(INDEX('Policy Characteristics'!A:A,MATCH($C194,'Policy Characteristics'!$C:$C,0))),"",INDEX('Policy Characteristics'!A:A,MATCH($C194,'Policy Characteristics'!$C:$C,0)))</f>
        <v>Transportation</v>
      </c>
      <c r="B194" s="262" t="str">
        <f>IF(ISBLANK(INDEX('Policy Characteristics'!B:B,MATCH($C194,'Policy Characteristics'!$C:$C,0))),"",INDEX('Policy Characteristics'!B:B,MATCH($C194,'Policy Characteristics'!$C:$C,0)))</f>
        <v>Non-BAU State-Level Zero-Emission Vehicle Sales Standard</v>
      </c>
      <c r="C194" s="254" t="str">
        <f t="shared" si="10"/>
        <v>Boolean Use Non BAU Minimum Required ZEV Sales Percentage by Subregion</v>
      </c>
      <c r="D194" s="2" t="s">
        <v>45</v>
      </c>
      <c r="E194" s="2" t="s">
        <v>40</v>
      </c>
      <c r="F194" s="2" t="s">
        <v>84</v>
      </c>
      <c r="G194" s="2" t="s">
        <v>86</v>
      </c>
      <c r="H194" s="43">
        <v>2716</v>
      </c>
      <c r="I194" s="45" t="s">
        <v>44</v>
      </c>
      <c r="J194" s="255" t="str">
        <f>IF(ISBLANK(INDEX('Policy Characteristics'!D:D,MATCH($C194,'Policy Characteristics'!$C:$C,0))),"",INDEX('Policy Characteristics'!D:D,MATCH($C194,'Policy Characteristics'!$C:$C,0)))</f>
        <v>ZEV Sales Standard</v>
      </c>
      <c r="K194" s="254" t="str">
        <f>IF(ISBLANK(INDEX('Policy Characteristics'!E:E,MATCH($C194,'Policy Characteristics'!$C:$C,0))),"",INDEX('Policy Characteristics'!E:E,MATCH($C194,'Policy Characteristics'!$C:$C,0)))</f>
        <v>trans non BAU ZEV minimum</v>
      </c>
      <c r="L194" s="359">
        <f>IF(ISBLANK(INDEX('Policy Characteristics'!F:F,MATCH($C194,'Policy Characteristics'!$C:$C,0))),"",INDEX('Policy Characteristics'!F:F,MATCH($C194,'Policy Characteristics'!$C:$C,0)))</f>
        <v>0</v>
      </c>
      <c r="M194" s="359">
        <f>IF(ISBLANK(INDEX('Policy Characteristics'!G:G,MATCH($C194,'Policy Characteristics'!$C:$C,0))),"",INDEX('Policy Characteristics'!G:G,MATCH($C194,'Policy Characteristics'!$C:$C,0)))</f>
        <v>1</v>
      </c>
      <c r="N194" s="359">
        <f>IF(ISBLANK(INDEX('Policy Characteristics'!H:H,MATCH($C194,'Policy Characteristics'!$C:$C,0))),"",INDEX('Policy Characteristics'!H:H,MATCH($C194,'Policy Characteristics'!$C:$C,0)))</f>
        <v>1</v>
      </c>
      <c r="O194" s="254" t="str">
        <f>IF(ISBLANK(INDEX('Policy Characteristics'!I:I,MATCH($C194,'Policy Characteristics'!$C:$C,0))),"",INDEX('Policy Characteristics'!I:I,MATCH($C194,'Policy Characteristics'!$C:$C,0)))</f>
        <v>on/off</v>
      </c>
      <c r="P194" s="254" t="str">
        <f>IF(ISBLANK(INDEX('Policy Characteristics'!J:J,MATCH($C194,'Policy Characteristics'!$C:$C,0))),"",INDEX('Policy Characteristics'!J:J,MATCH($C194,'Policy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4" s="254" t="str">
        <f>IF(ISBLANK(INDEX('Policy Characteristics'!K:K,MATCH($C194,'Policy Characteristics'!$C:$C,0))),"",INDEX('Policy Characteristics'!K:K,MATCH($C194,'Policy Characteristics'!$C:$C,0)))</f>
        <v/>
      </c>
      <c r="R194" s="254" t="str">
        <f>IF(ISBLANK(INDEX('Policy Characteristics'!L:L,MATCH($C194,'Policy Characteristics'!$C:$C,0))),"",INDEX('Policy Characteristics'!L:L,MATCH($C194,'Policy Characteristics'!$C:$C,0)))</f>
        <v/>
      </c>
    </row>
    <row r="195" spans="1:18" s="2" customFormat="1" x14ac:dyDescent="0.35">
      <c r="A195" s="254" t="str">
        <f>IF(ISBLANK(INDEX('Policy Characteristics'!A:A,MATCH($C195,'Policy Characteristics'!$C:$C,0))),"",INDEX('Policy Characteristics'!A:A,MATCH($C195,'Policy Characteristics'!$C:$C,0)))</f>
        <v>Transportation</v>
      </c>
      <c r="B195" s="262" t="str">
        <f>IF(ISBLANK(INDEX('Policy Characteristics'!B:B,MATCH($C195,'Policy Characteristics'!$C:$C,0))),"",INDEX('Policy Characteristics'!B:B,MATCH($C195,'Policy Characteristics'!$C:$C,0)))</f>
        <v>Non-BAU State-Level Zero-Emission Vehicle Sales Standard</v>
      </c>
      <c r="C195" s="254" t="str">
        <f t="shared" si="10"/>
        <v>Boolean Use Non BAU Minimum Required ZEV Sales Percentage by Subregion</v>
      </c>
      <c r="D195" s="2" t="s">
        <v>42</v>
      </c>
      <c r="E195" s="2" t="s">
        <v>40</v>
      </c>
      <c r="F195" s="2" t="s">
        <v>85</v>
      </c>
      <c r="G195" s="2" t="s">
        <v>86</v>
      </c>
      <c r="H195" s="43">
        <v>2717</v>
      </c>
      <c r="I195" s="45" t="s">
        <v>44</v>
      </c>
      <c r="J195" s="255" t="str">
        <f>IF(ISBLANK(INDEX('Policy Characteristics'!D:D,MATCH($C195,'Policy Characteristics'!$C:$C,0))),"",INDEX('Policy Characteristics'!D:D,MATCH($C195,'Policy Characteristics'!$C:$C,0)))</f>
        <v>ZEV Sales Standard</v>
      </c>
      <c r="K195" s="254" t="str">
        <f>IF(ISBLANK(INDEX('Policy Characteristics'!E:E,MATCH($C195,'Policy Characteristics'!$C:$C,0))),"",INDEX('Policy Characteristics'!E:E,MATCH($C195,'Policy Characteristics'!$C:$C,0)))</f>
        <v>trans non BAU ZEV minimum</v>
      </c>
      <c r="L195" s="359">
        <f>IF(ISBLANK(INDEX('Policy Characteristics'!F:F,MATCH($C195,'Policy Characteristics'!$C:$C,0))),"",INDEX('Policy Characteristics'!F:F,MATCH($C195,'Policy Characteristics'!$C:$C,0)))</f>
        <v>0</v>
      </c>
      <c r="M195" s="359">
        <f>IF(ISBLANK(INDEX('Policy Characteristics'!G:G,MATCH($C195,'Policy Characteristics'!$C:$C,0))),"",INDEX('Policy Characteristics'!G:G,MATCH($C195,'Policy Characteristics'!$C:$C,0)))</f>
        <v>1</v>
      </c>
      <c r="N195" s="359">
        <f>IF(ISBLANK(INDEX('Policy Characteristics'!H:H,MATCH($C195,'Policy Characteristics'!$C:$C,0))),"",INDEX('Policy Characteristics'!H:H,MATCH($C195,'Policy Characteristics'!$C:$C,0)))</f>
        <v>1</v>
      </c>
      <c r="O195" s="254" t="str">
        <f>IF(ISBLANK(INDEX('Policy Characteristics'!I:I,MATCH($C195,'Policy Characteristics'!$C:$C,0))),"",INDEX('Policy Characteristics'!I:I,MATCH($C195,'Policy Characteristics'!$C:$C,0)))</f>
        <v>on/off</v>
      </c>
      <c r="P195" s="254" t="str">
        <f>IF(ISBLANK(INDEX('Policy Characteristics'!J:J,MATCH($C195,'Policy Characteristics'!$C:$C,0))),"",INDEX('Policy Characteristics'!J:J,MATCH($C195,'Policy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5" s="254" t="str">
        <f>IF(ISBLANK(INDEX('Policy Characteristics'!K:K,MATCH($C195,'Policy Characteristics'!$C:$C,0))),"",INDEX('Policy Characteristics'!K:K,MATCH($C195,'Policy Characteristics'!$C:$C,0)))</f>
        <v/>
      </c>
      <c r="R195" s="254" t="str">
        <f>IF(ISBLANK(INDEX('Policy Characteristics'!L:L,MATCH($C195,'Policy Characteristics'!$C:$C,0))),"",INDEX('Policy Characteristics'!L:L,MATCH($C195,'Policy Characteristics'!$C:$C,0)))</f>
        <v/>
      </c>
    </row>
    <row r="196" spans="1:18" s="2" customFormat="1" x14ac:dyDescent="0.35">
      <c r="A196" s="254" t="str">
        <f>IF(ISBLANK(INDEX('Policy Characteristics'!A:A,MATCH($C196,'Policy Characteristics'!$C:$C,0))),"",INDEX('Policy Characteristics'!A:A,MATCH($C196,'Policy Characteristics'!$C:$C,0)))</f>
        <v>Transportation</v>
      </c>
      <c r="B196" s="262" t="str">
        <f>IF(ISBLANK(INDEX('Policy Characteristics'!B:B,MATCH($C196,'Policy Characteristics'!$C:$C,0))),"",INDEX('Policy Characteristics'!B:B,MATCH($C196,'Policy Characteristics'!$C:$C,0)))</f>
        <v>Non-BAU State-Level Zero-Emission Vehicle Sales Standard</v>
      </c>
      <c r="C196" s="254" t="str">
        <f t="shared" si="10"/>
        <v>Boolean Use Non BAU Minimum Required ZEV Sales Percentage by Subregion</v>
      </c>
      <c r="D196" s="2" t="s">
        <v>45</v>
      </c>
      <c r="E196" s="2" t="s">
        <v>41</v>
      </c>
      <c r="F196" s="2" t="s">
        <v>84</v>
      </c>
      <c r="G196" s="2" t="s">
        <v>3275</v>
      </c>
      <c r="H196" s="43">
        <v>2718</v>
      </c>
      <c r="I196" s="45" t="s">
        <v>44</v>
      </c>
      <c r="J196" s="255" t="str">
        <f>IF(ISBLANK(INDEX('Policy Characteristics'!D:D,MATCH($C196,'Policy Characteristics'!$C:$C,0))),"",INDEX('Policy Characteristics'!D:D,MATCH($C196,'Policy Characteristics'!$C:$C,0)))</f>
        <v>ZEV Sales Standard</v>
      </c>
      <c r="K196" s="254" t="str">
        <f>IF(ISBLANK(INDEX('Policy Characteristics'!E:E,MATCH($C196,'Policy Characteristics'!$C:$C,0))),"",INDEX('Policy Characteristics'!E:E,MATCH($C196,'Policy Characteristics'!$C:$C,0)))</f>
        <v>trans non BAU ZEV minimum</v>
      </c>
      <c r="L196" s="359">
        <f>IF(ISBLANK(INDEX('Policy Characteristics'!F:F,MATCH($C196,'Policy Characteristics'!$C:$C,0))),"",INDEX('Policy Characteristics'!F:F,MATCH($C196,'Policy Characteristics'!$C:$C,0)))</f>
        <v>0</v>
      </c>
      <c r="M196" s="359">
        <f>IF(ISBLANK(INDEX('Policy Characteristics'!G:G,MATCH($C196,'Policy Characteristics'!$C:$C,0))),"",INDEX('Policy Characteristics'!G:G,MATCH($C196,'Policy Characteristics'!$C:$C,0)))</f>
        <v>1</v>
      </c>
      <c r="N196" s="359">
        <f>IF(ISBLANK(INDEX('Policy Characteristics'!H:H,MATCH($C196,'Policy Characteristics'!$C:$C,0))),"",INDEX('Policy Characteristics'!H:H,MATCH($C196,'Policy Characteristics'!$C:$C,0)))</f>
        <v>1</v>
      </c>
      <c r="O196" s="254" t="str">
        <f>IF(ISBLANK(INDEX('Policy Characteristics'!I:I,MATCH($C196,'Policy Characteristics'!$C:$C,0))),"",INDEX('Policy Characteristics'!I:I,MATCH($C196,'Policy Characteristics'!$C:$C,0)))</f>
        <v>on/off</v>
      </c>
      <c r="P196" s="254" t="str">
        <f>IF(ISBLANK(INDEX('Policy Characteristics'!J:J,MATCH($C196,'Policy Characteristics'!$C:$C,0))),"",INDEX('Policy Characteristics'!J:J,MATCH($C196,'Policy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6" s="254" t="str">
        <f>IF(ISBLANK(INDEX('Policy Characteristics'!K:K,MATCH($C196,'Policy Characteristics'!$C:$C,0))),"",INDEX('Policy Characteristics'!K:K,MATCH($C196,'Policy Characteristics'!$C:$C,0)))</f>
        <v/>
      </c>
      <c r="R196" s="254" t="str">
        <f>IF(ISBLANK(INDEX('Policy Characteristics'!L:L,MATCH($C196,'Policy Characteristics'!$C:$C,0))),"",INDEX('Policy Characteristics'!L:L,MATCH($C196,'Policy Characteristics'!$C:$C,0)))</f>
        <v/>
      </c>
    </row>
    <row r="197" spans="1:18" s="2" customFormat="1" x14ac:dyDescent="0.35">
      <c r="A197" s="254" t="str">
        <f>IF(ISBLANK(INDEX('Policy Characteristics'!A:A,MATCH($C197,'Policy Characteristics'!$C:$C,0))),"",INDEX('Policy Characteristics'!A:A,MATCH($C197,'Policy Characteristics'!$C:$C,0)))</f>
        <v>Transportation</v>
      </c>
      <c r="B197" s="262" t="str">
        <f>IF(ISBLANK(INDEX('Policy Characteristics'!B:B,MATCH($C197,'Policy Characteristics'!$C:$C,0))),"",INDEX('Policy Characteristics'!B:B,MATCH($C197,'Policy Characteristics'!$C:$C,0)))</f>
        <v>Non-BAU State-Level Zero-Emission Vehicle Sales Standard</v>
      </c>
      <c r="C197" s="254" t="str">
        <f t="shared" si="10"/>
        <v>Boolean Use Non BAU Minimum Required ZEV Sales Percentage by Subregion</v>
      </c>
      <c r="D197" s="2" t="s">
        <v>42</v>
      </c>
      <c r="E197" s="2" t="s">
        <v>41</v>
      </c>
      <c r="F197" s="2" t="s">
        <v>85</v>
      </c>
      <c r="G197" s="2" t="s">
        <v>3276</v>
      </c>
      <c r="H197" s="43">
        <v>2719</v>
      </c>
      <c r="I197" s="45" t="s">
        <v>44</v>
      </c>
      <c r="J197" s="255" t="str">
        <f>IF(ISBLANK(INDEX('Policy Characteristics'!D:D,MATCH($C197,'Policy Characteristics'!$C:$C,0))),"",INDEX('Policy Characteristics'!D:D,MATCH($C197,'Policy Characteristics'!$C:$C,0)))</f>
        <v>ZEV Sales Standard</v>
      </c>
      <c r="K197" s="254" t="str">
        <f>IF(ISBLANK(INDEX('Policy Characteristics'!E:E,MATCH($C197,'Policy Characteristics'!$C:$C,0))),"",INDEX('Policy Characteristics'!E:E,MATCH($C197,'Policy Characteristics'!$C:$C,0)))</f>
        <v>trans non BAU ZEV minimum</v>
      </c>
      <c r="L197" s="359">
        <f>IF(ISBLANK(INDEX('Policy Characteristics'!F:F,MATCH($C197,'Policy Characteristics'!$C:$C,0))),"",INDEX('Policy Characteristics'!F:F,MATCH($C197,'Policy Characteristics'!$C:$C,0)))</f>
        <v>0</v>
      </c>
      <c r="M197" s="359">
        <f>IF(ISBLANK(INDEX('Policy Characteristics'!G:G,MATCH($C197,'Policy Characteristics'!$C:$C,0))),"",INDEX('Policy Characteristics'!G:G,MATCH($C197,'Policy Characteristics'!$C:$C,0)))</f>
        <v>1</v>
      </c>
      <c r="N197" s="359">
        <f>IF(ISBLANK(INDEX('Policy Characteristics'!H:H,MATCH($C197,'Policy Characteristics'!$C:$C,0))),"",INDEX('Policy Characteristics'!H:H,MATCH($C197,'Policy Characteristics'!$C:$C,0)))</f>
        <v>1</v>
      </c>
      <c r="O197" s="254" t="str">
        <f>IF(ISBLANK(INDEX('Policy Characteristics'!I:I,MATCH($C197,'Policy Characteristics'!$C:$C,0))),"",INDEX('Policy Characteristics'!I:I,MATCH($C197,'Policy Characteristics'!$C:$C,0)))</f>
        <v>on/off</v>
      </c>
      <c r="P197" s="254" t="str">
        <f>IF(ISBLANK(INDEX('Policy Characteristics'!J:J,MATCH($C197,'Policy Characteristics'!$C:$C,0))),"",INDEX('Policy Characteristics'!J:J,MATCH($C197,'Policy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7" s="254" t="str">
        <f>IF(ISBLANK(INDEX('Policy Characteristics'!K:K,MATCH($C197,'Policy Characteristics'!$C:$C,0))),"",INDEX('Policy Characteristics'!K:K,MATCH($C197,'Policy Characteristics'!$C:$C,0)))</f>
        <v/>
      </c>
      <c r="R197" s="254" t="str">
        <f>IF(ISBLANK(INDEX('Policy Characteristics'!L:L,MATCH($C197,'Policy Characteristics'!$C:$C,0))),"",INDEX('Policy Characteristics'!L:L,MATCH($C197,'Policy Characteristics'!$C:$C,0)))</f>
        <v/>
      </c>
    </row>
    <row r="198" spans="1:18" s="2" customFormat="1" x14ac:dyDescent="0.35">
      <c r="A198" s="254" t="str">
        <f>IF(ISBLANK(INDEX('Policy Characteristics'!A:A,MATCH($C198,'Policy Characteristics'!$C:$C,0))),"",INDEX('Policy Characteristics'!A:A,MATCH($C198,'Policy Characteristics'!$C:$C,0)))</f>
        <v>Transportation</v>
      </c>
      <c r="B198" s="262" t="str">
        <f>IF(ISBLANK(INDEX('Policy Characteristics'!B:B,MATCH($C198,'Policy Characteristics'!$C:$C,0))),"",INDEX('Policy Characteristics'!B:B,MATCH($C198,'Policy Characteristics'!$C:$C,0)))</f>
        <v>Non-BAU State-Level Zero-Emission Vehicle Sales Standard</v>
      </c>
      <c r="C198" s="254" t="str">
        <f t="shared" si="10"/>
        <v>Boolean Use Non BAU Minimum Required ZEV Sales Percentage by Subregion</v>
      </c>
      <c r="D198" s="2" t="s">
        <v>45</v>
      </c>
      <c r="E198" s="2" t="s">
        <v>112</v>
      </c>
      <c r="F198" s="2" t="s">
        <v>84</v>
      </c>
      <c r="G198" s="2" t="s">
        <v>142</v>
      </c>
      <c r="H198" s="43">
        <v>2720</v>
      </c>
      <c r="I198" s="45" t="s">
        <v>44</v>
      </c>
      <c r="J198" s="255" t="str">
        <f>IF(ISBLANK(INDEX('Policy Characteristics'!D:D,MATCH($C198,'Policy Characteristics'!$C:$C,0))),"",INDEX('Policy Characteristics'!D:D,MATCH($C198,'Policy Characteristics'!$C:$C,0)))</f>
        <v>ZEV Sales Standard</v>
      </c>
      <c r="K198" s="254" t="str">
        <f>IF(ISBLANK(INDEX('Policy Characteristics'!E:E,MATCH($C198,'Policy Characteristics'!$C:$C,0))),"",INDEX('Policy Characteristics'!E:E,MATCH($C198,'Policy Characteristics'!$C:$C,0)))</f>
        <v>trans non BAU ZEV minimum</v>
      </c>
      <c r="L198" s="359">
        <f>IF(ISBLANK(INDEX('Policy Characteristics'!F:F,MATCH($C198,'Policy Characteristics'!$C:$C,0))),"",INDEX('Policy Characteristics'!F:F,MATCH($C198,'Policy Characteristics'!$C:$C,0)))</f>
        <v>0</v>
      </c>
      <c r="M198" s="359">
        <f>IF(ISBLANK(INDEX('Policy Characteristics'!G:G,MATCH($C198,'Policy Characteristics'!$C:$C,0))),"",INDEX('Policy Characteristics'!G:G,MATCH($C198,'Policy Characteristics'!$C:$C,0)))</f>
        <v>1</v>
      </c>
      <c r="N198" s="359">
        <f>IF(ISBLANK(INDEX('Policy Characteristics'!H:H,MATCH($C198,'Policy Characteristics'!$C:$C,0))),"",INDEX('Policy Characteristics'!H:H,MATCH($C198,'Policy Characteristics'!$C:$C,0)))</f>
        <v>1</v>
      </c>
      <c r="O198" s="254" t="str">
        <f>IF(ISBLANK(INDEX('Policy Characteristics'!I:I,MATCH($C198,'Policy Characteristics'!$C:$C,0))),"",INDEX('Policy Characteristics'!I:I,MATCH($C198,'Policy Characteristics'!$C:$C,0)))</f>
        <v>on/off</v>
      </c>
      <c r="P198" s="254" t="str">
        <f>IF(ISBLANK(INDEX('Policy Characteristics'!J:J,MATCH($C198,'Policy Characteristics'!$C:$C,0))),"",INDEX('Policy Characteristics'!J:J,MATCH($C198,'Policy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8" s="254" t="str">
        <f>IF(ISBLANK(INDEX('Policy Characteristics'!K:K,MATCH($C198,'Policy Characteristics'!$C:$C,0))),"",INDEX('Policy Characteristics'!K:K,MATCH($C198,'Policy Characteristics'!$C:$C,0)))</f>
        <v/>
      </c>
      <c r="R198" s="254" t="str">
        <f>IF(ISBLANK(INDEX('Policy Characteristics'!L:L,MATCH($C198,'Policy Characteristics'!$C:$C,0))),"",INDEX('Policy Characteristics'!L:L,MATCH($C198,'Policy Characteristics'!$C:$C,0)))</f>
        <v/>
      </c>
    </row>
    <row r="199" spans="1:18" customFormat="1" x14ac:dyDescent="0.35">
      <c r="A199" s="254" t="str">
        <f>IF(ISBLANK(INDEX('Policy Characteristics'!A:A,MATCH($C199,'Policy Characteristics'!$C:$C,0))),"",INDEX('Policy Characteristics'!A:A,MATCH($C199,'Policy Characteristics'!$C:$C,0)))</f>
        <v>Transportation</v>
      </c>
      <c r="B199" s="262" t="str">
        <f>IF(ISBLANK(INDEX('Policy Characteristics'!B:B,MATCH($C199,'Policy Characteristics'!$C:$C,0))),"",INDEX('Policy Characteristics'!B:B,MATCH($C199,'Policy Characteristics'!$C:$C,0)))</f>
        <v>Non-BAU State-Level Zero-Emission Vehicle Sales Standard</v>
      </c>
      <c r="C199" s="254" t="str">
        <f t="shared" si="10"/>
        <v>Boolean Use Non BAU Minimum Required ZEV Sales Percentage by Subregion</v>
      </c>
      <c r="D199" s="2" t="s">
        <v>42</v>
      </c>
      <c r="E199" s="2" t="s">
        <v>112</v>
      </c>
      <c r="F199" s="2" t="s">
        <v>85</v>
      </c>
      <c r="G199" s="2" t="s">
        <v>142</v>
      </c>
      <c r="H199" s="43">
        <v>2721</v>
      </c>
      <c r="I199" s="45" t="s">
        <v>44</v>
      </c>
      <c r="J199" s="255" t="str">
        <f>IF(ISBLANK(INDEX('Policy Characteristics'!D:D,MATCH($C199,'Policy Characteristics'!$C:$C,0))),"",INDEX('Policy Characteristics'!D:D,MATCH($C199,'Policy Characteristics'!$C:$C,0)))</f>
        <v>ZEV Sales Standard</v>
      </c>
      <c r="K199" s="254" t="str">
        <f>IF(ISBLANK(INDEX('Policy Characteristics'!E:E,MATCH($C199,'Policy Characteristics'!$C:$C,0))),"",INDEX('Policy Characteristics'!E:E,MATCH($C199,'Policy Characteristics'!$C:$C,0)))</f>
        <v>trans non BAU ZEV minimum</v>
      </c>
      <c r="L199" s="359">
        <f>IF(ISBLANK(INDEX('Policy Characteristics'!F:F,MATCH($C199,'Policy Characteristics'!$C:$C,0))),"",INDEX('Policy Characteristics'!F:F,MATCH($C199,'Policy Characteristics'!$C:$C,0)))</f>
        <v>0</v>
      </c>
      <c r="M199" s="359">
        <f>IF(ISBLANK(INDEX('Policy Characteristics'!G:G,MATCH($C199,'Policy Characteristics'!$C:$C,0))),"",INDEX('Policy Characteristics'!G:G,MATCH($C199,'Policy Characteristics'!$C:$C,0)))</f>
        <v>1</v>
      </c>
      <c r="N199" s="359">
        <f>IF(ISBLANK(INDEX('Policy Characteristics'!H:H,MATCH($C199,'Policy Characteristics'!$C:$C,0))),"",INDEX('Policy Characteristics'!H:H,MATCH($C199,'Policy Characteristics'!$C:$C,0)))</f>
        <v>1</v>
      </c>
      <c r="O199" s="254" t="str">
        <f>IF(ISBLANK(INDEX('Policy Characteristics'!I:I,MATCH($C199,'Policy Characteristics'!$C:$C,0))),"",INDEX('Policy Characteristics'!I:I,MATCH($C199,'Policy Characteristics'!$C:$C,0)))</f>
        <v>on/off</v>
      </c>
      <c r="P199" s="254" t="str">
        <f>IF(ISBLANK(INDEX('Policy Characteristics'!J:J,MATCH($C199,'Policy Characteristics'!$C:$C,0))),"",INDEX('Policy Characteristics'!J:J,MATCH($C199,'Policy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9" s="254" t="str">
        <f>IF(ISBLANK(INDEX('Policy Characteristics'!K:K,MATCH($C199,'Policy Characteristics'!$C:$C,0))),"",INDEX('Policy Characteristics'!K:K,MATCH($C199,'Policy Characteristics'!$C:$C,0)))</f>
        <v/>
      </c>
      <c r="R199" s="254" t="str">
        <f>IF(ISBLANK(INDEX('Policy Characteristics'!L:L,MATCH($C199,'Policy Characteristics'!$C:$C,0))),"",INDEX('Policy Characteristics'!L:L,MATCH($C199,'Policy Characteristics'!$C:$C,0)))</f>
        <v/>
      </c>
    </row>
    <row r="200" spans="1:18" x14ac:dyDescent="0.35">
      <c r="A200" s="254" t="str">
        <f>IF(ISBLANK(INDEX('Policy Characteristics'!A:A,MATCH($C200,'Policy Characteristics'!$C:$C,0))),"",INDEX('Policy Characteristics'!A:A,MATCH($C200,'Policy Characteristics'!$C:$C,0)))</f>
        <v>Buildings and Appliances</v>
      </c>
      <c r="B200" s="262" t="str">
        <f>IF(ISBLANK(INDEX('Policy Characteristics'!B:B,MATCH($C200,'Policy Characteristics'!$C:$C,0))),"",INDEX('Policy Characteristics'!B:B,MATCH($C200,'Policy Characteristics'!$C:$C,0)))</f>
        <v>Building Component Electrification</v>
      </c>
      <c r="C200" t="s">
        <v>2482</v>
      </c>
      <c r="D200" s="45" t="s">
        <v>114</v>
      </c>
      <c r="E200" s="45" t="s">
        <v>275</v>
      </c>
      <c r="F200" s="45" t="s">
        <v>120</v>
      </c>
      <c r="G200" s="45" t="s">
        <v>279</v>
      </c>
      <c r="H200" s="43">
        <v>435</v>
      </c>
      <c r="I200" s="324" t="s">
        <v>43</v>
      </c>
      <c r="J200" s="255" t="str">
        <f>IF(ISBLANK(INDEX('Policy Characteristics'!D:D,MATCH($C200,'Policy Characteristics'!$C:$C,0))),"",INDEX('Policy Characteristics'!D:D,MATCH($C200,'Policy Characteristics'!$C:$C,0)))</f>
        <v>Building Component Electrification</v>
      </c>
      <c r="K200" s="254" t="str">
        <f>IF(ISBLANK(INDEX('Policy Characteristics'!E:E,MATCH($C200,'Policy Characteristics'!$C:$C,0))),"",INDEX('Policy Characteristics'!E:E,MATCH($C200,'Policy Characteristics'!$C:$C,0)))</f>
        <v>bldgs new component fuel shifting</v>
      </c>
      <c r="L200" s="261">
        <f>IF(ISBLANK(INDEX('Policy Characteristics'!F:F,MATCH($C200,'Policy Characteristics'!$C:$C,0))),"",INDEX('Policy Characteristics'!F:F,MATCH($C200,'Policy Characteristics'!$C:$C,0)))</f>
        <v>0</v>
      </c>
      <c r="M200" s="261">
        <f>IF(ISBLANK(INDEX('Policy Characteristics'!G:G,MATCH($C200,'Policy Characteristics'!$C:$C,0))),"",INDEX('Policy Characteristics'!G:G,MATCH($C200,'Policy Characteristics'!$C:$C,0)))</f>
        <v>1</v>
      </c>
      <c r="N200" s="261">
        <f>IF(ISBLANK(INDEX('Policy Characteristics'!H:H,MATCH($C200,'Policy Characteristics'!$C:$C,0))),"",INDEX('Policy Characteristics'!H:H,MATCH($C200,'Policy Characteristics'!$C:$C,0)))</f>
        <v>0.01</v>
      </c>
      <c r="O200" s="254" t="str">
        <f>IF(ISBLANK(INDEX('Policy Characteristics'!I:I,MATCH($C200,'Policy Characteristics'!$C:$C,0))),"",INDEX('Policy Characteristics'!I:I,MATCH($C200,'Policy Characteristics'!$C:$C,0)))</f>
        <v>% of newly sold non-electric building components</v>
      </c>
      <c r="P200" s="254" t="str">
        <f>IF(ISBLANK(INDEX('Policy Characteristics'!J:J,MATCH($C200,'Policy Characteristics'!$C:$C,0))),"",INDEX('Policy Characteristics'!J:J,MATCH($C200,'Policy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0" s="254" t="str">
        <f>IF(ISBLANK(INDEX('Policy Characteristics'!K:K,MATCH($C200,'Policy Characteristics'!$C:$C,0))),"",INDEX('Policy Characteristics'!K:K,MATCH($C200,'Policy Characteristics'!$C:$C,0)))</f>
        <v>buildings-sector-main.html#component-elec</v>
      </c>
      <c r="R200" s="254" t="str">
        <f>IF(ISBLANK(INDEX('Policy Characteristics'!L:L,MATCH($C200,'Policy Characteristics'!$C:$C,0))),"",INDEX('Policy Characteristics'!L:L,MATCH($C200,'Policy Characteristics'!$C:$C,0)))</f>
        <v>building-component-electrification.html</v>
      </c>
    </row>
    <row r="201" spans="1:18" x14ac:dyDescent="0.35">
      <c r="A201" s="254" t="str">
        <f>IF(ISBLANK(INDEX('Policy Characteristics'!A:A,MATCH($C201,'Policy Characteristics'!$C:$C,0))),"",INDEX('Policy Characteristics'!A:A,MATCH($C201,'Policy Characteristics'!$C:$C,0)))</f>
        <v>Buildings and Appliances</v>
      </c>
      <c r="B201" s="262" t="str">
        <f>IF(ISBLANK(INDEX('Policy Characteristics'!B:B,MATCH($C201,'Policy Characteristics'!$C:$C,0))),"",INDEX('Policy Characteristics'!B:B,MATCH($C201,'Policy Characteristics'!$C:$C,0)))</f>
        <v>Building Component Electrification</v>
      </c>
      <c r="C201" s="254" t="str">
        <f t="shared" ref="C201:C213" si="11">C$200</f>
        <v>Fraction of New Bldg Components Shifted to Other Fuels</v>
      </c>
      <c r="D201" s="45" t="s">
        <v>115</v>
      </c>
      <c r="E201" s="45" t="s">
        <v>275</v>
      </c>
      <c r="F201" s="45" t="s">
        <v>121</v>
      </c>
      <c r="G201" s="45" t="s">
        <v>279</v>
      </c>
      <c r="H201" s="43">
        <v>436</v>
      </c>
      <c r="I201" s="324" t="s">
        <v>44</v>
      </c>
      <c r="J201" s="255" t="str">
        <f>IF(ISBLANK(INDEX('Policy Characteristics'!D:D,MATCH($C201,'Policy Characteristics'!$C:$C,0))),"",INDEX('Policy Characteristics'!D:D,MATCH($C201,'Policy Characteristics'!$C:$C,0)))</f>
        <v>Building Component Electrification</v>
      </c>
      <c r="K201" s="254" t="str">
        <f>IF(ISBLANK(INDEX('Policy Characteristics'!E:E,MATCH($C201,'Policy Characteristics'!$C:$C,0))),"",INDEX('Policy Characteristics'!E:E,MATCH($C201,'Policy Characteristics'!$C:$C,0)))</f>
        <v>bldgs new component fuel shifting</v>
      </c>
      <c r="L201" s="261">
        <f>IF(ISBLANK(INDEX('Policy Characteristics'!F:F,MATCH($C201,'Policy Characteristics'!$C:$C,0))),"",INDEX('Policy Characteristics'!F:F,MATCH($C201,'Policy Characteristics'!$C:$C,0)))</f>
        <v>0</v>
      </c>
      <c r="M201" s="261">
        <f>IF(ISBLANK(INDEX('Policy Characteristics'!G:G,MATCH($C201,'Policy Characteristics'!$C:$C,0))),"",INDEX('Policy Characteristics'!G:G,MATCH($C201,'Policy Characteristics'!$C:$C,0)))</f>
        <v>1</v>
      </c>
      <c r="N201" s="261">
        <f>IF(ISBLANK(INDEX('Policy Characteristics'!H:H,MATCH($C201,'Policy Characteristics'!$C:$C,0))),"",INDEX('Policy Characteristics'!H:H,MATCH($C201,'Policy Characteristics'!$C:$C,0)))</f>
        <v>0.01</v>
      </c>
      <c r="O201" s="254" t="str">
        <f>IF(ISBLANK(INDEX('Policy Characteristics'!I:I,MATCH($C201,'Policy Characteristics'!$C:$C,0))),"",INDEX('Policy Characteristics'!I:I,MATCH($C201,'Policy Characteristics'!$C:$C,0)))</f>
        <v>% of newly sold non-electric building components</v>
      </c>
      <c r="P201" s="254" t="str">
        <f>IF(ISBLANK(INDEX('Policy Characteristics'!J:J,MATCH($C201,'Policy Characteristics'!$C:$C,0))),"",INDEX('Policy Characteristics'!J:J,MATCH($C201,'Policy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1" s="254" t="str">
        <f>IF(ISBLANK(INDEX('Policy Characteristics'!K:K,MATCH($C201,'Policy Characteristics'!$C:$C,0))),"",INDEX('Policy Characteristics'!K:K,MATCH($C201,'Policy Characteristics'!$C:$C,0)))</f>
        <v>buildings-sector-main.html#component-elec</v>
      </c>
      <c r="R201" s="254" t="str">
        <f>IF(ISBLANK(INDEX('Policy Characteristics'!L:L,MATCH($C201,'Policy Characteristics'!$C:$C,0))),"",INDEX('Policy Characteristics'!L:L,MATCH($C201,'Policy Characteristics'!$C:$C,0)))</f>
        <v>building-component-electrification.html</v>
      </c>
    </row>
    <row r="202" spans="1:18" x14ac:dyDescent="0.35">
      <c r="A202" s="254" t="str">
        <f>IF(ISBLANK(INDEX('Policy Characteristics'!A:A,MATCH($C202,'Policy Characteristics'!$C:$C,0))),"",INDEX('Policy Characteristics'!A:A,MATCH($C202,'Policy Characteristics'!$C:$C,0)))</f>
        <v>Buildings and Appliances</v>
      </c>
      <c r="B202" s="262" t="str">
        <f>IF(ISBLANK(INDEX('Policy Characteristics'!B:B,MATCH($C202,'Policy Characteristics'!$C:$C,0))),"",INDEX('Policy Characteristics'!B:B,MATCH($C202,'Policy Characteristics'!$C:$C,0)))</f>
        <v>Building Component Electrification</v>
      </c>
      <c r="C202" s="254" t="str">
        <f t="shared" si="11"/>
        <v>Fraction of New Bldg Components Shifted to Other Fuels</v>
      </c>
      <c r="D202" s="45" t="s">
        <v>117</v>
      </c>
      <c r="E202" s="45" t="s">
        <v>275</v>
      </c>
      <c r="F202" s="45" t="s">
        <v>123</v>
      </c>
      <c r="G202" s="45" t="s">
        <v>279</v>
      </c>
      <c r="H202" s="43">
        <v>437</v>
      </c>
      <c r="I202" s="324" t="s">
        <v>44</v>
      </c>
      <c r="J202" s="255" t="str">
        <f>IF(ISBLANK(INDEX('Policy Characteristics'!D:D,MATCH($C202,'Policy Characteristics'!$C:$C,0))),"",INDEX('Policy Characteristics'!D:D,MATCH($C202,'Policy Characteristics'!$C:$C,0)))</f>
        <v>Building Component Electrification</v>
      </c>
      <c r="K202" s="254" t="str">
        <f>IF(ISBLANK(INDEX('Policy Characteristics'!E:E,MATCH($C202,'Policy Characteristics'!$C:$C,0))),"",INDEX('Policy Characteristics'!E:E,MATCH($C202,'Policy Characteristics'!$C:$C,0)))</f>
        <v>bldgs new component fuel shifting</v>
      </c>
      <c r="L202" s="261">
        <f>IF(ISBLANK(INDEX('Policy Characteristics'!F:F,MATCH($C202,'Policy Characteristics'!$C:$C,0))),"",INDEX('Policy Characteristics'!F:F,MATCH($C202,'Policy Characteristics'!$C:$C,0)))</f>
        <v>0</v>
      </c>
      <c r="M202" s="261">
        <f>IF(ISBLANK(INDEX('Policy Characteristics'!G:G,MATCH($C202,'Policy Characteristics'!$C:$C,0))),"",INDEX('Policy Characteristics'!G:G,MATCH($C202,'Policy Characteristics'!$C:$C,0)))</f>
        <v>1</v>
      </c>
      <c r="N202" s="261">
        <f>IF(ISBLANK(INDEX('Policy Characteristics'!H:H,MATCH($C202,'Policy Characteristics'!$C:$C,0))),"",INDEX('Policy Characteristics'!H:H,MATCH($C202,'Policy Characteristics'!$C:$C,0)))</f>
        <v>0.01</v>
      </c>
      <c r="O202" s="254" t="str">
        <f>IF(ISBLANK(INDEX('Policy Characteristics'!I:I,MATCH($C202,'Policy Characteristics'!$C:$C,0))),"",INDEX('Policy Characteristics'!I:I,MATCH($C202,'Policy Characteristics'!$C:$C,0)))</f>
        <v>% of newly sold non-electric building components</v>
      </c>
      <c r="P202" s="254" t="str">
        <f>IF(ISBLANK(INDEX('Policy Characteristics'!J:J,MATCH($C202,'Policy Characteristics'!$C:$C,0))),"",INDEX('Policy Characteristics'!J:J,MATCH($C202,'Policy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2" s="254" t="str">
        <f>IF(ISBLANK(INDEX('Policy Characteristics'!K:K,MATCH($C202,'Policy Characteristics'!$C:$C,0))),"",INDEX('Policy Characteristics'!K:K,MATCH($C202,'Policy Characteristics'!$C:$C,0)))</f>
        <v>buildings-sector-main.html#component-elec</v>
      </c>
      <c r="R202" s="254" t="str">
        <f>IF(ISBLANK(INDEX('Policy Characteristics'!L:L,MATCH($C202,'Policy Characteristics'!$C:$C,0))),"",INDEX('Policy Characteristics'!L:L,MATCH($C202,'Policy Characteristics'!$C:$C,0)))</f>
        <v>building-component-electrification.html</v>
      </c>
    </row>
    <row r="203" spans="1:18" x14ac:dyDescent="0.35">
      <c r="A203" s="254" t="str">
        <f>IF(ISBLANK(INDEX('Policy Characteristics'!A:A,MATCH($C203,'Policy Characteristics'!$C:$C,0))),"",INDEX('Policy Characteristics'!A:A,MATCH($C203,'Policy Characteristics'!$C:$C,0)))</f>
        <v>Buildings and Appliances</v>
      </c>
      <c r="B203" s="262" t="str">
        <f>IF(ISBLANK(INDEX('Policy Characteristics'!B:B,MATCH($C203,'Policy Characteristics'!$C:$C,0))),"",INDEX('Policy Characteristics'!B:B,MATCH($C203,'Policy Characteristics'!$C:$C,0)))</f>
        <v>Building Component Electrification</v>
      </c>
      <c r="C203" s="254" t="str">
        <f t="shared" si="11"/>
        <v>Fraction of New Bldg Components Shifted to Other Fuels</v>
      </c>
      <c r="D203" s="45" t="s">
        <v>118</v>
      </c>
      <c r="E203" s="45" t="s">
        <v>275</v>
      </c>
      <c r="F203" s="45" t="s">
        <v>124</v>
      </c>
      <c r="G203" s="45" t="s">
        <v>279</v>
      </c>
      <c r="H203" s="43">
        <v>438</v>
      </c>
      <c r="I203" s="324" t="s">
        <v>43</v>
      </c>
      <c r="J203" s="255" t="str">
        <f>IF(ISBLANK(INDEX('Policy Characteristics'!D:D,MATCH($C203,'Policy Characteristics'!$C:$C,0))),"",INDEX('Policy Characteristics'!D:D,MATCH($C203,'Policy Characteristics'!$C:$C,0)))</f>
        <v>Building Component Electrification</v>
      </c>
      <c r="K203" s="254" t="str">
        <f>IF(ISBLANK(INDEX('Policy Characteristics'!E:E,MATCH($C203,'Policy Characteristics'!$C:$C,0))),"",INDEX('Policy Characteristics'!E:E,MATCH($C203,'Policy Characteristics'!$C:$C,0)))</f>
        <v>bldgs new component fuel shifting</v>
      </c>
      <c r="L203" s="261">
        <f>IF(ISBLANK(INDEX('Policy Characteristics'!F:F,MATCH($C203,'Policy Characteristics'!$C:$C,0))),"",INDEX('Policy Characteristics'!F:F,MATCH($C203,'Policy Characteristics'!$C:$C,0)))</f>
        <v>0</v>
      </c>
      <c r="M203" s="261">
        <f>IF(ISBLANK(INDEX('Policy Characteristics'!G:G,MATCH($C203,'Policy Characteristics'!$C:$C,0))),"",INDEX('Policy Characteristics'!G:G,MATCH($C203,'Policy Characteristics'!$C:$C,0)))</f>
        <v>1</v>
      </c>
      <c r="N203" s="261">
        <f>IF(ISBLANK(INDEX('Policy Characteristics'!H:H,MATCH($C203,'Policy Characteristics'!$C:$C,0))),"",INDEX('Policy Characteristics'!H:H,MATCH($C203,'Policy Characteristics'!$C:$C,0)))</f>
        <v>0.01</v>
      </c>
      <c r="O203" s="254" t="str">
        <f>IF(ISBLANK(INDEX('Policy Characteristics'!I:I,MATCH($C203,'Policy Characteristics'!$C:$C,0))),"",INDEX('Policy Characteristics'!I:I,MATCH($C203,'Policy Characteristics'!$C:$C,0)))</f>
        <v>% of newly sold non-electric building components</v>
      </c>
      <c r="P203" s="254" t="str">
        <f>IF(ISBLANK(INDEX('Policy Characteristics'!J:J,MATCH($C203,'Policy Characteristics'!$C:$C,0))),"",INDEX('Policy Characteristics'!J:J,MATCH($C203,'Policy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3" s="254" t="str">
        <f>IF(ISBLANK(INDEX('Policy Characteristics'!K:K,MATCH($C203,'Policy Characteristics'!$C:$C,0))),"",INDEX('Policy Characteristics'!K:K,MATCH($C203,'Policy Characteristics'!$C:$C,0)))</f>
        <v>buildings-sector-main.html#component-elec</v>
      </c>
      <c r="R203" s="254" t="str">
        <f>IF(ISBLANK(INDEX('Policy Characteristics'!L:L,MATCH($C203,'Policy Characteristics'!$C:$C,0))),"",INDEX('Policy Characteristics'!L:L,MATCH($C203,'Policy Characteristics'!$C:$C,0)))</f>
        <v>building-component-electrification.html</v>
      </c>
    </row>
    <row r="204" spans="1:18" x14ac:dyDescent="0.35">
      <c r="A204" s="254" t="str">
        <f>IF(ISBLANK(INDEX('Policy Characteristics'!A:A,MATCH($C204,'Policy Characteristics'!$C:$C,0))),"",INDEX('Policy Characteristics'!A:A,MATCH($C204,'Policy Characteristics'!$C:$C,0)))</f>
        <v>Buildings and Appliances</v>
      </c>
      <c r="B204" s="262" t="str">
        <f>IF(ISBLANK(INDEX('Policy Characteristics'!B:B,MATCH($C204,'Policy Characteristics'!$C:$C,0))),"",INDEX('Policy Characteristics'!B:B,MATCH($C204,'Policy Characteristics'!$C:$C,0)))</f>
        <v>Building Component Electrification</v>
      </c>
      <c r="C204" s="254" t="str">
        <f t="shared" si="11"/>
        <v>Fraction of New Bldg Components Shifted to Other Fuels</v>
      </c>
      <c r="D204" s="45" t="s">
        <v>119</v>
      </c>
      <c r="E204" s="45" t="s">
        <v>275</v>
      </c>
      <c r="F204" s="45" t="s">
        <v>125</v>
      </c>
      <c r="G204" s="45" t="s">
        <v>279</v>
      </c>
      <c r="H204" s="43">
        <v>439</v>
      </c>
      <c r="I204" s="324" t="s">
        <v>43</v>
      </c>
      <c r="J204" s="255" t="str">
        <f>IF(ISBLANK(INDEX('Policy Characteristics'!D:D,MATCH($C204,'Policy Characteristics'!$C:$C,0))),"",INDEX('Policy Characteristics'!D:D,MATCH($C204,'Policy Characteristics'!$C:$C,0)))</f>
        <v>Building Component Electrification</v>
      </c>
      <c r="K204" s="254" t="str">
        <f>IF(ISBLANK(INDEX('Policy Characteristics'!E:E,MATCH($C204,'Policy Characteristics'!$C:$C,0))),"",INDEX('Policy Characteristics'!E:E,MATCH($C204,'Policy Characteristics'!$C:$C,0)))</f>
        <v>bldgs new component fuel shifting</v>
      </c>
      <c r="L204" s="261">
        <f>IF(ISBLANK(INDEX('Policy Characteristics'!F:F,MATCH($C204,'Policy Characteristics'!$C:$C,0))),"",INDEX('Policy Characteristics'!F:F,MATCH($C204,'Policy Characteristics'!$C:$C,0)))</f>
        <v>0</v>
      </c>
      <c r="M204" s="261">
        <f>IF(ISBLANK(INDEX('Policy Characteristics'!G:G,MATCH($C204,'Policy Characteristics'!$C:$C,0))),"",INDEX('Policy Characteristics'!G:G,MATCH($C204,'Policy Characteristics'!$C:$C,0)))</f>
        <v>1</v>
      </c>
      <c r="N204" s="261">
        <f>IF(ISBLANK(INDEX('Policy Characteristics'!H:H,MATCH($C204,'Policy Characteristics'!$C:$C,0))),"",INDEX('Policy Characteristics'!H:H,MATCH($C204,'Policy Characteristics'!$C:$C,0)))</f>
        <v>0.01</v>
      </c>
      <c r="O204" s="254" t="str">
        <f>IF(ISBLANK(INDEX('Policy Characteristics'!I:I,MATCH($C204,'Policy Characteristics'!$C:$C,0))),"",INDEX('Policy Characteristics'!I:I,MATCH($C204,'Policy Characteristics'!$C:$C,0)))</f>
        <v>% of newly sold non-electric building components</v>
      </c>
      <c r="P204" s="254" t="str">
        <f>IF(ISBLANK(INDEX('Policy Characteristics'!J:J,MATCH($C204,'Policy Characteristics'!$C:$C,0))),"",INDEX('Policy Characteristics'!J:J,MATCH($C204,'Policy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4" s="254" t="str">
        <f>IF(ISBLANK(INDEX('Policy Characteristics'!K:K,MATCH($C204,'Policy Characteristics'!$C:$C,0))),"",INDEX('Policy Characteristics'!K:K,MATCH($C204,'Policy Characteristics'!$C:$C,0)))</f>
        <v>buildings-sector-main.html#component-elec</v>
      </c>
      <c r="R204" s="254" t="str">
        <f>IF(ISBLANK(INDEX('Policy Characteristics'!L:L,MATCH($C204,'Policy Characteristics'!$C:$C,0))),"",INDEX('Policy Characteristics'!L:L,MATCH($C204,'Policy Characteristics'!$C:$C,0)))</f>
        <v>building-component-electrification.html</v>
      </c>
    </row>
    <row r="205" spans="1:18" x14ac:dyDescent="0.35">
      <c r="A205" s="254" t="str">
        <f>IF(ISBLANK(INDEX('Policy Characteristics'!A:A,MATCH($C205,'Policy Characteristics'!$C:$C,0))),"",INDEX('Policy Characteristics'!A:A,MATCH($C205,'Policy Characteristics'!$C:$C,0)))</f>
        <v>Buildings and Appliances</v>
      </c>
      <c r="B205" s="262" t="str">
        <f>IF(ISBLANK(INDEX('Policy Characteristics'!B:B,MATCH($C205,'Policy Characteristics'!$C:$C,0))),"",INDEX('Policy Characteristics'!B:B,MATCH($C205,'Policy Characteristics'!$C:$C,0)))</f>
        <v>Building Component Electrification</v>
      </c>
      <c r="C205" s="254" t="str">
        <f t="shared" si="11"/>
        <v>Fraction of New Bldg Components Shifted to Other Fuels</v>
      </c>
      <c r="D205" s="45" t="s">
        <v>114</v>
      </c>
      <c r="E205" s="45" t="s">
        <v>276</v>
      </c>
      <c r="F205" s="45" t="s">
        <v>120</v>
      </c>
      <c r="G205" s="45" t="s">
        <v>278</v>
      </c>
      <c r="H205" s="43">
        <v>440</v>
      </c>
      <c r="I205" s="324" t="s">
        <v>43</v>
      </c>
      <c r="J205" s="255" t="str">
        <f>IF(ISBLANK(INDEX('Policy Characteristics'!D:D,MATCH($C205,'Policy Characteristics'!$C:$C,0))),"",INDEX('Policy Characteristics'!D:D,MATCH($C205,'Policy Characteristics'!$C:$C,0)))</f>
        <v>Building Component Electrification</v>
      </c>
      <c r="K205" s="254" t="str">
        <f>IF(ISBLANK(INDEX('Policy Characteristics'!E:E,MATCH($C205,'Policy Characteristics'!$C:$C,0))),"",INDEX('Policy Characteristics'!E:E,MATCH($C205,'Policy Characteristics'!$C:$C,0)))</f>
        <v>bldgs new component fuel shifting</v>
      </c>
      <c r="L205" s="261">
        <f>IF(ISBLANK(INDEX('Policy Characteristics'!F:F,MATCH($C205,'Policy Characteristics'!$C:$C,0))),"",INDEX('Policy Characteristics'!F:F,MATCH($C205,'Policy Characteristics'!$C:$C,0)))</f>
        <v>0</v>
      </c>
      <c r="M205" s="261">
        <f>IF(ISBLANK(INDEX('Policy Characteristics'!G:G,MATCH($C205,'Policy Characteristics'!$C:$C,0))),"",INDEX('Policy Characteristics'!G:G,MATCH($C205,'Policy Characteristics'!$C:$C,0)))</f>
        <v>1</v>
      </c>
      <c r="N205" s="261">
        <f>IF(ISBLANK(INDEX('Policy Characteristics'!H:H,MATCH($C205,'Policy Characteristics'!$C:$C,0))),"",INDEX('Policy Characteristics'!H:H,MATCH($C205,'Policy Characteristics'!$C:$C,0)))</f>
        <v>0.01</v>
      </c>
      <c r="O205" s="254" t="str">
        <f>IF(ISBLANK(INDEX('Policy Characteristics'!I:I,MATCH($C205,'Policy Characteristics'!$C:$C,0))),"",INDEX('Policy Characteristics'!I:I,MATCH($C205,'Policy Characteristics'!$C:$C,0)))</f>
        <v>% of newly sold non-electric building components</v>
      </c>
      <c r="P205" s="254" t="str">
        <f>IF(ISBLANK(INDEX('Policy Characteristics'!J:J,MATCH($C205,'Policy Characteristics'!$C:$C,0))),"",INDEX('Policy Characteristics'!J:J,MATCH($C205,'Policy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5" s="254" t="str">
        <f>IF(ISBLANK(INDEX('Policy Characteristics'!K:K,MATCH($C205,'Policy Characteristics'!$C:$C,0))),"",INDEX('Policy Characteristics'!K:K,MATCH($C205,'Policy Characteristics'!$C:$C,0)))</f>
        <v>buildings-sector-main.html#component-elec</v>
      </c>
      <c r="R205" s="254" t="str">
        <f>IF(ISBLANK(INDEX('Policy Characteristics'!L:L,MATCH($C205,'Policy Characteristics'!$C:$C,0))),"",INDEX('Policy Characteristics'!L:L,MATCH($C205,'Policy Characteristics'!$C:$C,0)))</f>
        <v>building-component-electrification.html</v>
      </c>
    </row>
    <row r="206" spans="1:18" x14ac:dyDescent="0.35">
      <c r="A206" s="254" t="str">
        <f>IF(ISBLANK(INDEX('Policy Characteristics'!A:A,MATCH($C206,'Policy Characteristics'!$C:$C,0))),"",INDEX('Policy Characteristics'!A:A,MATCH($C206,'Policy Characteristics'!$C:$C,0)))</f>
        <v>Buildings and Appliances</v>
      </c>
      <c r="B206" s="262" t="str">
        <f>IF(ISBLANK(INDEX('Policy Characteristics'!B:B,MATCH($C206,'Policy Characteristics'!$C:$C,0))),"",INDEX('Policy Characteristics'!B:B,MATCH($C206,'Policy Characteristics'!$C:$C,0)))</f>
        <v>Building Component Electrification</v>
      </c>
      <c r="C206" s="254" t="str">
        <f t="shared" si="11"/>
        <v>Fraction of New Bldg Components Shifted to Other Fuels</v>
      </c>
      <c r="D206" s="45" t="s">
        <v>115</v>
      </c>
      <c r="E206" s="45" t="s">
        <v>276</v>
      </c>
      <c r="F206" s="45" t="s">
        <v>121</v>
      </c>
      <c r="G206" s="45" t="s">
        <v>278</v>
      </c>
      <c r="H206" s="43">
        <v>441</v>
      </c>
      <c r="I206" s="324" t="s">
        <v>44</v>
      </c>
      <c r="J206" s="255" t="str">
        <f>IF(ISBLANK(INDEX('Policy Characteristics'!D:D,MATCH($C206,'Policy Characteristics'!$C:$C,0))),"",INDEX('Policy Characteristics'!D:D,MATCH($C206,'Policy Characteristics'!$C:$C,0)))</f>
        <v>Building Component Electrification</v>
      </c>
      <c r="K206" s="254" t="str">
        <f>IF(ISBLANK(INDEX('Policy Characteristics'!E:E,MATCH($C206,'Policy Characteristics'!$C:$C,0))),"",INDEX('Policy Characteristics'!E:E,MATCH($C206,'Policy Characteristics'!$C:$C,0)))</f>
        <v>bldgs new component fuel shifting</v>
      </c>
      <c r="L206" s="261">
        <f>IF(ISBLANK(INDEX('Policy Characteristics'!F:F,MATCH($C206,'Policy Characteristics'!$C:$C,0))),"",INDEX('Policy Characteristics'!F:F,MATCH($C206,'Policy Characteristics'!$C:$C,0)))</f>
        <v>0</v>
      </c>
      <c r="M206" s="261">
        <f>IF(ISBLANK(INDEX('Policy Characteristics'!G:G,MATCH($C206,'Policy Characteristics'!$C:$C,0))),"",INDEX('Policy Characteristics'!G:G,MATCH($C206,'Policy Characteristics'!$C:$C,0)))</f>
        <v>1</v>
      </c>
      <c r="N206" s="261">
        <f>IF(ISBLANK(INDEX('Policy Characteristics'!H:H,MATCH($C206,'Policy Characteristics'!$C:$C,0))),"",INDEX('Policy Characteristics'!H:H,MATCH($C206,'Policy Characteristics'!$C:$C,0)))</f>
        <v>0.01</v>
      </c>
      <c r="O206" s="254" t="str">
        <f>IF(ISBLANK(INDEX('Policy Characteristics'!I:I,MATCH($C206,'Policy Characteristics'!$C:$C,0))),"",INDEX('Policy Characteristics'!I:I,MATCH($C206,'Policy Characteristics'!$C:$C,0)))</f>
        <v>% of newly sold non-electric building components</v>
      </c>
      <c r="P206" s="254" t="str">
        <f>IF(ISBLANK(INDEX('Policy Characteristics'!J:J,MATCH($C206,'Policy Characteristics'!$C:$C,0))),"",INDEX('Policy Characteristics'!J:J,MATCH($C206,'Policy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6" s="254" t="str">
        <f>IF(ISBLANK(INDEX('Policy Characteristics'!K:K,MATCH($C206,'Policy Characteristics'!$C:$C,0))),"",INDEX('Policy Characteristics'!K:K,MATCH($C206,'Policy Characteristics'!$C:$C,0)))</f>
        <v>buildings-sector-main.html#component-elec</v>
      </c>
      <c r="R206" s="254" t="str">
        <f>IF(ISBLANK(INDEX('Policy Characteristics'!L:L,MATCH($C206,'Policy Characteristics'!$C:$C,0))),"",INDEX('Policy Characteristics'!L:L,MATCH($C206,'Policy Characteristics'!$C:$C,0)))</f>
        <v>building-component-electrification.html</v>
      </c>
    </row>
    <row r="207" spans="1:18" x14ac:dyDescent="0.35">
      <c r="A207" s="254" t="str">
        <f>IF(ISBLANK(INDEX('Policy Characteristics'!A:A,MATCH($C207,'Policy Characteristics'!$C:$C,0))),"",INDEX('Policy Characteristics'!A:A,MATCH($C207,'Policy Characteristics'!$C:$C,0)))</f>
        <v>Buildings and Appliances</v>
      </c>
      <c r="B207" s="262" t="str">
        <f>IF(ISBLANK(INDEX('Policy Characteristics'!B:B,MATCH($C207,'Policy Characteristics'!$C:$C,0))),"",INDEX('Policy Characteristics'!B:B,MATCH($C207,'Policy Characteristics'!$C:$C,0)))</f>
        <v>Building Component Electrification</v>
      </c>
      <c r="C207" s="254" t="str">
        <f t="shared" si="11"/>
        <v>Fraction of New Bldg Components Shifted to Other Fuels</v>
      </c>
      <c r="D207" s="45" t="s">
        <v>117</v>
      </c>
      <c r="E207" s="45" t="s">
        <v>276</v>
      </c>
      <c r="F207" s="45" t="s">
        <v>123</v>
      </c>
      <c r="G207" s="45" t="s">
        <v>278</v>
      </c>
      <c r="H207" s="43">
        <v>442</v>
      </c>
      <c r="I207" s="324" t="s">
        <v>44</v>
      </c>
      <c r="J207" s="255" t="str">
        <f>IF(ISBLANK(INDEX('Policy Characteristics'!D:D,MATCH($C207,'Policy Characteristics'!$C:$C,0))),"",INDEX('Policy Characteristics'!D:D,MATCH($C207,'Policy Characteristics'!$C:$C,0)))</f>
        <v>Building Component Electrification</v>
      </c>
      <c r="K207" s="254" t="str">
        <f>IF(ISBLANK(INDEX('Policy Characteristics'!E:E,MATCH($C207,'Policy Characteristics'!$C:$C,0))),"",INDEX('Policy Characteristics'!E:E,MATCH($C207,'Policy Characteristics'!$C:$C,0)))</f>
        <v>bldgs new component fuel shifting</v>
      </c>
      <c r="L207" s="261">
        <f>IF(ISBLANK(INDEX('Policy Characteristics'!F:F,MATCH($C207,'Policy Characteristics'!$C:$C,0))),"",INDEX('Policy Characteristics'!F:F,MATCH($C207,'Policy Characteristics'!$C:$C,0)))</f>
        <v>0</v>
      </c>
      <c r="M207" s="261">
        <f>IF(ISBLANK(INDEX('Policy Characteristics'!G:G,MATCH($C207,'Policy Characteristics'!$C:$C,0))),"",INDEX('Policy Characteristics'!G:G,MATCH($C207,'Policy Characteristics'!$C:$C,0)))</f>
        <v>1</v>
      </c>
      <c r="N207" s="261">
        <f>IF(ISBLANK(INDEX('Policy Characteristics'!H:H,MATCH($C207,'Policy Characteristics'!$C:$C,0))),"",INDEX('Policy Characteristics'!H:H,MATCH($C207,'Policy Characteristics'!$C:$C,0)))</f>
        <v>0.01</v>
      </c>
      <c r="O207" s="254" t="str">
        <f>IF(ISBLANK(INDEX('Policy Characteristics'!I:I,MATCH($C207,'Policy Characteristics'!$C:$C,0))),"",INDEX('Policy Characteristics'!I:I,MATCH($C207,'Policy Characteristics'!$C:$C,0)))</f>
        <v>% of newly sold non-electric building components</v>
      </c>
      <c r="P207" s="254" t="str">
        <f>IF(ISBLANK(INDEX('Policy Characteristics'!J:J,MATCH($C207,'Policy Characteristics'!$C:$C,0))),"",INDEX('Policy Characteristics'!J:J,MATCH($C207,'Policy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7" s="254" t="str">
        <f>IF(ISBLANK(INDEX('Policy Characteristics'!K:K,MATCH($C207,'Policy Characteristics'!$C:$C,0))),"",INDEX('Policy Characteristics'!K:K,MATCH($C207,'Policy Characteristics'!$C:$C,0)))</f>
        <v>buildings-sector-main.html#component-elec</v>
      </c>
      <c r="R207" s="254" t="str">
        <f>IF(ISBLANK(INDEX('Policy Characteristics'!L:L,MATCH($C207,'Policy Characteristics'!$C:$C,0))),"",INDEX('Policy Characteristics'!L:L,MATCH($C207,'Policy Characteristics'!$C:$C,0)))</f>
        <v>building-component-electrification.html</v>
      </c>
    </row>
    <row r="208" spans="1:18" x14ac:dyDescent="0.35">
      <c r="A208" s="254" t="str">
        <f>IF(ISBLANK(INDEX('Policy Characteristics'!A:A,MATCH($C208,'Policy Characteristics'!$C:$C,0))),"",INDEX('Policy Characteristics'!A:A,MATCH($C208,'Policy Characteristics'!$C:$C,0)))</f>
        <v>Buildings and Appliances</v>
      </c>
      <c r="B208" s="262" t="str">
        <f>IF(ISBLANK(INDEX('Policy Characteristics'!B:B,MATCH($C208,'Policy Characteristics'!$C:$C,0))),"",INDEX('Policy Characteristics'!B:B,MATCH($C208,'Policy Characteristics'!$C:$C,0)))</f>
        <v>Building Component Electrification</v>
      </c>
      <c r="C208" s="254" t="str">
        <f t="shared" si="11"/>
        <v>Fraction of New Bldg Components Shifted to Other Fuels</v>
      </c>
      <c r="D208" s="45" t="s">
        <v>118</v>
      </c>
      <c r="E208" s="45" t="s">
        <v>276</v>
      </c>
      <c r="F208" s="45" t="s">
        <v>124</v>
      </c>
      <c r="G208" s="45" t="s">
        <v>278</v>
      </c>
      <c r="H208" s="43">
        <v>443</v>
      </c>
      <c r="I208" s="324" t="s">
        <v>43</v>
      </c>
      <c r="J208" s="255" t="str">
        <f>IF(ISBLANK(INDEX('Policy Characteristics'!D:D,MATCH($C208,'Policy Characteristics'!$C:$C,0))),"",INDEX('Policy Characteristics'!D:D,MATCH($C208,'Policy Characteristics'!$C:$C,0)))</f>
        <v>Building Component Electrification</v>
      </c>
      <c r="K208" s="254" t="str">
        <f>IF(ISBLANK(INDEX('Policy Characteristics'!E:E,MATCH($C208,'Policy Characteristics'!$C:$C,0))),"",INDEX('Policy Characteristics'!E:E,MATCH($C208,'Policy Characteristics'!$C:$C,0)))</f>
        <v>bldgs new component fuel shifting</v>
      </c>
      <c r="L208" s="261">
        <f>IF(ISBLANK(INDEX('Policy Characteristics'!F:F,MATCH($C208,'Policy Characteristics'!$C:$C,0))),"",INDEX('Policy Characteristics'!F:F,MATCH($C208,'Policy Characteristics'!$C:$C,0)))</f>
        <v>0</v>
      </c>
      <c r="M208" s="261">
        <f>IF(ISBLANK(INDEX('Policy Characteristics'!G:G,MATCH($C208,'Policy Characteristics'!$C:$C,0))),"",INDEX('Policy Characteristics'!G:G,MATCH($C208,'Policy Characteristics'!$C:$C,0)))</f>
        <v>1</v>
      </c>
      <c r="N208" s="261">
        <f>IF(ISBLANK(INDEX('Policy Characteristics'!H:H,MATCH($C208,'Policy Characteristics'!$C:$C,0))),"",INDEX('Policy Characteristics'!H:H,MATCH($C208,'Policy Characteristics'!$C:$C,0)))</f>
        <v>0.01</v>
      </c>
      <c r="O208" s="254" t="str">
        <f>IF(ISBLANK(INDEX('Policy Characteristics'!I:I,MATCH($C208,'Policy Characteristics'!$C:$C,0))),"",INDEX('Policy Characteristics'!I:I,MATCH($C208,'Policy Characteristics'!$C:$C,0)))</f>
        <v>% of newly sold non-electric building components</v>
      </c>
      <c r="P208" s="254" t="str">
        <f>IF(ISBLANK(INDEX('Policy Characteristics'!J:J,MATCH($C208,'Policy Characteristics'!$C:$C,0))),"",INDEX('Policy Characteristics'!J:J,MATCH($C208,'Policy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8" s="254" t="str">
        <f>IF(ISBLANK(INDEX('Policy Characteristics'!K:K,MATCH($C208,'Policy Characteristics'!$C:$C,0))),"",INDEX('Policy Characteristics'!K:K,MATCH($C208,'Policy Characteristics'!$C:$C,0)))</f>
        <v>buildings-sector-main.html#component-elec</v>
      </c>
      <c r="R208" s="254" t="str">
        <f>IF(ISBLANK(INDEX('Policy Characteristics'!L:L,MATCH($C208,'Policy Characteristics'!$C:$C,0))),"",INDEX('Policy Characteristics'!L:L,MATCH($C208,'Policy Characteristics'!$C:$C,0)))</f>
        <v>building-component-electrification.html</v>
      </c>
    </row>
    <row r="209" spans="1:18" x14ac:dyDescent="0.35">
      <c r="A209" s="254" t="str">
        <f>IF(ISBLANK(INDEX('Policy Characteristics'!A:A,MATCH($C209,'Policy Characteristics'!$C:$C,0))),"",INDEX('Policy Characteristics'!A:A,MATCH($C209,'Policy Characteristics'!$C:$C,0)))</f>
        <v>Buildings and Appliances</v>
      </c>
      <c r="B209" s="262" t="str">
        <f>IF(ISBLANK(INDEX('Policy Characteristics'!B:B,MATCH($C209,'Policy Characteristics'!$C:$C,0))),"",INDEX('Policy Characteristics'!B:B,MATCH($C209,'Policy Characteristics'!$C:$C,0)))</f>
        <v>Building Component Electrification</v>
      </c>
      <c r="C209" s="254" t="str">
        <f t="shared" si="11"/>
        <v>Fraction of New Bldg Components Shifted to Other Fuels</v>
      </c>
      <c r="D209" s="45" t="s">
        <v>119</v>
      </c>
      <c r="E209" s="45" t="s">
        <v>276</v>
      </c>
      <c r="F209" s="45" t="s">
        <v>125</v>
      </c>
      <c r="G209" s="45" t="s">
        <v>278</v>
      </c>
      <c r="H209" s="43">
        <v>444</v>
      </c>
      <c r="I209" s="324" t="s">
        <v>43</v>
      </c>
      <c r="J209" s="255" t="str">
        <f>IF(ISBLANK(INDEX('Policy Characteristics'!D:D,MATCH($C209,'Policy Characteristics'!$C:$C,0))),"",INDEX('Policy Characteristics'!D:D,MATCH($C209,'Policy Characteristics'!$C:$C,0)))</f>
        <v>Building Component Electrification</v>
      </c>
      <c r="K209" s="254" t="str">
        <f>IF(ISBLANK(INDEX('Policy Characteristics'!E:E,MATCH($C209,'Policy Characteristics'!$C:$C,0))),"",INDEX('Policy Characteristics'!E:E,MATCH($C209,'Policy Characteristics'!$C:$C,0)))</f>
        <v>bldgs new component fuel shifting</v>
      </c>
      <c r="L209" s="261">
        <f>IF(ISBLANK(INDEX('Policy Characteristics'!F:F,MATCH($C209,'Policy Characteristics'!$C:$C,0))),"",INDEX('Policy Characteristics'!F:F,MATCH($C209,'Policy Characteristics'!$C:$C,0)))</f>
        <v>0</v>
      </c>
      <c r="M209" s="261">
        <f>IF(ISBLANK(INDEX('Policy Characteristics'!G:G,MATCH($C209,'Policy Characteristics'!$C:$C,0))),"",INDEX('Policy Characteristics'!G:G,MATCH($C209,'Policy Characteristics'!$C:$C,0)))</f>
        <v>1</v>
      </c>
      <c r="N209" s="261">
        <f>IF(ISBLANK(INDEX('Policy Characteristics'!H:H,MATCH($C209,'Policy Characteristics'!$C:$C,0))),"",INDEX('Policy Characteristics'!H:H,MATCH($C209,'Policy Characteristics'!$C:$C,0)))</f>
        <v>0.01</v>
      </c>
      <c r="O209" s="254" t="str">
        <f>IF(ISBLANK(INDEX('Policy Characteristics'!I:I,MATCH($C209,'Policy Characteristics'!$C:$C,0))),"",INDEX('Policy Characteristics'!I:I,MATCH($C209,'Policy Characteristics'!$C:$C,0)))</f>
        <v>% of newly sold non-electric building components</v>
      </c>
      <c r="P209" s="254" t="str">
        <f>IF(ISBLANK(INDEX('Policy Characteristics'!J:J,MATCH($C209,'Policy Characteristics'!$C:$C,0))),"",INDEX('Policy Characteristics'!J:J,MATCH($C209,'Policy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9" s="254" t="str">
        <f>IF(ISBLANK(INDEX('Policy Characteristics'!K:K,MATCH($C209,'Policy Characteristics'!$C:$C,0))),"",INDEX('Policy Characteristics'!K:K,MATCH($C209,'Policy Characteristics'!$C:$C,0)))</f>
        <v>buildings-sector-main.html#component-elec</v>
      </c>
      <c r="R209" s="254" t="str">
        <f>IF(ISBLANK(INDEX('Policy Characteristics'!L:L,MATCH($C209,'Policy Characteristics'!$C:$C,0))),"",INDEX('Policy Characteristics'!L:L,MATCH($C209,'Policy Characteristics'!$C:$C,0)))</f>
        <v>building-component-electrification.html</v>
      </c>
    </row>
    <row r="210" spans="1:18" x14ac:dyDescent="0.35">
      <c r="A210" s="254" t="str">
        <f>IF(ISBLANK(INDEX('Policy Characteristics'!A:A,MATCH($C210,'Policy Characteristics'!$C:$C,0))),"",INDEX('Policy Characteristics'!A:A,MATCH($C210,'Policy Characteristics'!$C:$C,0)))</f>
        <v>Buildings and Appliances</v>
      </c>
      <c r="B210" s="262" t="str">
        <f>IF(ISBLANK(INDEX('Policy Characteristics'!B:B,MATCH($C210,'Policy Characteristics'!$C:$C,0))),"",INDEX('Policy Characteristics'!B:B,MATCH($C210,'Policy Characteristics'!$C:$C,0)))</f>
        <v>Building Component Electrification</v>
      </c>
      <c r="C210" s="254" t="str">
        <f t="shared" si="11"/>
        <v>Fraction of New Bldg Components Shifted to Other Fuels</v>
      </c>
      <c r="D210" s="45" t="s">
        <v>114</v>
      </c>
      <c r="E210" s="45" t="s">
        <v>277</v>
      </c>
      <c r="F210" s="45" t="s">
        <v>120</v>
      </c>
      <c r="G210" s="45" t="s">
        <v>163</v>
      </c>
      <c r="H210" s="43">
        <v>445</v>
      </c>
      <c r="I210" s="324" t="s">
        <v>43</v>
      </c>
      <c r="J210" s="255" t="str">
        <f>IF(ISBLANK(INDEX('Policy Characteristics'!D:D,MATCH($C210,'Policy Characteristics'!$C:$C,0))),"",INDEX('Policy Characteristics'!D:D,MATCH($C210,'Policy Characteristics'!$C:$C,0)))</f>
        <v>Building Component Electrification</v>
      </c>
      <c r="K210" s="254" t="str">
        <f>IF(ISBLANK(INDEX('Policy Characteristics'!E:E,MATCH($C210,'Policy Characteristics'!$C:$C,0))),"",INDEX('Policy Characteristics'!E:E,MATCH($C210,'Policy Characteristics'!$C:$C,0)))</f>
        <v>bldgs new component fuel shifting</v>
      </c>
      <c r="L210" s="261">
        <f>IF(ISBLANK(INDEX('Policy Characteristics'!F:F,MATCH($C210,'Policy Characteristics'!$C:$C,0))),"",INDEX('Policy Characteristics'!F:F,MATCH($C210,'Policy Characteristics'!$C:$C,0)))</f>
        <v>0</v>
      </c>
      <c r="M210" s="261">
        <f>IF(ISBLANK(INDEX('Policy Characteristics'!G:G,MATCH($C210,'Policy Characteristics'!$C:$C,0))),"",INDEX('Policy Characteristics'!G:G,MATCH($C210,'Policy Characteristics'!$C:$C,0)))</f>
        <v>1</v>
      </c>
      <c r="N210" s="261">
        <f>IF(ISBLANK(INDEX('Policy Characteristics'!H:H,MATCH($C210,'Policy Characteristics'!$C:$C,0))),"",INDEX('Policy Characteristics'!H:H,MATCH($C210,'Policy Characteristics'!$C:$C,0)))</f>
        <v>0.01</v>
      </c>
      <c r="O210" s="254" t="str">
        <f>IF(ISBLANK(INDEX('Policy Characteristics'!I:I,MATCH($C210,'Policy Characteristics'!$C:$C,0))),"",INDEX('Policy Characteristics'!I:I,MATCH($C210,'Policy Characteristics'!$C:$C,0)))</f>
        <v>% of newly sold non-electric building components</v>
      </c>
      <c r="P210" s="254" t="str">
        <f>IF(ISBLANK(INDEX('Policy Characteristics'!J:J,MATCH($C210,'Policy Characteristics'!$C:$C,0))),"",INDEX('Policy Characteristics'!J:J,MATCH($C210,'Policy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0" s="254" t="str">
        <f>IF(ISBLANK(INDEX('Policy Characteristics'!K:K,MATCH($C210,'Policy Characteristics'!$C:$C,0))),"",INDEX('Policy Characteristics'!K:K,MATCH($C210,'Policy Characteristics'!$C:$C,0)))</f>
        <v>buildings-sector-main.html#component-elec</v>
      </c>
      <c r="R210" s="254" t="str">
        <f>IF(ISBLANK(INDEX('Policy Characteristics'!L:L,MATCH($C210,'Policy Characteristics'!$C:$C,0))),"",INDEX('Policy Characteristics'!L:L,MATCH($C210,'Policy Characteristics'!$C:$C,0)))</f>
        <v>building-component-electrification.html</v>
      </c>
    </row>
    <row r="211" spans="1:18" x14ac:dyDescent="0.35">
      <c r="A211" s="254" t="str">
        <f>IF(ISBLANK(INDEX('Policy Characteristics'!A:A,MATCH($C211,'Policy Characteristics'!$C:$C,0))),"",INDEX('Policy Characteristics'!A:A,MATCH($C211,'Policy Characteristics'!$C:$C,0)))</f>
        <v>Buildings and Appliances</v>
      </c>
      <c r="B211" s="262" t="str">
        <f>IF(ISBLANK(INDEX('Policy Characteristics'!B:B,MATCH($C211,'Policy Characteristics'!$C:$C,0))),"",INDEX('Policy Characteristics'!B:B,MATCH($C211,'Policy Characteristics'!$C:$C,0)))</f>
        <v>Building Component Electrification</v>
      </c>
      <c r="C211" s="254" t="str">
        <f t="shared" si="11"/>
        <v>Fraction of New Bldg Components Shifted to Other Fuels</v>
      </c>
      <c r="D211" s="45" t="s">
        <v>115</v>
      </c>
      <c r="E211" s="45" t="s">
        <v>277</v>
      </c>
      <c r="F211" s="45" t="s">
        <v>121</v>
      </c>
      <c r="G211" s="45" t="s">
        <v>163</v>
      </c>
      <c r="H211" s="43">
        <v>446</v>
      </c>
      <c r="I211" s="324" t="s">
        <v>44</v>
      </c>
      <c r="J211" s="255" t="str">
        <f>IF(ISBLANK(INDEX('Policy Characteristics'!D:D,MATCH($C211,'Policy Characteristics'!$C:$C,0))),"",INDEX('Policy Characteristics'!D:D,MATCH($C211,'Policy Characteristics'!$C:$C,0)))</f>
        <v>Building Component Electrification</v>
      </c>
      <c r="K211" s="254" t="str">
        <f>IF(ISBLANK(INDEX('Policy Characteristics'!E:E,MATCH($C211,'Policy Characteristics'!$C:$C,0))),"",INDEX('Policy Characteristics'!E:E,MATCH($C211,'Policy Characteristics'!$C:$C,0)))</f>
        <v>bldgs new component fuel shifting</v>
      </c>
      <c r="L211" s="261">
        <f>IF(ISBLANK(INDEX('Policy Characteristics'!F:F,MATCH($C211,'Policy Characteristics'!$C:$C,0))),"",INDEX('Policy Characteristics'!F:F,MATCH($C211,'Policy Characteristics'!$C:$C,0)))</f>
        <v>0</v>
      </c>
      <c r="M211" s="261">
        <f>IF(ISBLANK(INDEX('Policy Characteristics'!G:G,MATCH($C211,'Policy Characteristics'!$C:$C,0))),"",INDEX('Policy Characteristics'!G:G,MATCH($C211,'Policy Characteristics'!$C:$C,0)))</f>
        <v>1</v>
      </c>
      <c r="N211" s="261">
        <f>IF(ISBLANK(INDEX('Policy Characteristics'!H:H,MATCH($C211,'Policy Characteristics'!$C:$C,0))),"",INDEX('Policy Characteristics'!H:H,MATCH($C211,'Policy Characteristics'!$C:$C,0)))</f>
        <v>0.01</v>
      </c>
      <c r="O211" s="254" t="str">
        <f>IF(ISBLANK(INDEX('Policy Characteristics'!I:I,MATCH($C211,'Policy Characteristics'!$C:$C,0))),"",INDEX('Policy Characteristics'!I:I,MATCH($C211,'Policy Characteristics'!$C:$C,0)))</f>
        <v>% of newly sold non-electric building components</v>
      </c>
      <c r="P211" s="254" t="str">
        <f>IF(ISBLANK(INDEX('Policy Characteristics'!J:J,MATCH($C211,'Policy Characteristics'!$C:$C,0))),"",INDEX('Policy Characteristics'!J:J,MATCH($C211,'Policy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1" s="254" t="str">
        <f>IF(ISBLANK(INDEX('Policy Characteristics'!K:K,MATCH($C211,'Policy Characteristics'!$C:$C,0))),"",INDEX('Policy Characteristics'!K:K,MATCH($C211,'Policy Characteristics'!$C:$C,0)))</f>
        <v>buildings-sector-main.html#component-elec</v>
      </c>
      <c r="R211" s="254" t="str">
        <f>IF(ISBLANK(INDEX('Policy Characteristics'!L:L,MATCH($C211,'Policy Characteristics'!$C:$C,0))),"",INDEX('Policy Characteristics'!L:L,MATCH($C211,'Policy Characteristics'!$C:$C,0)))</f>
        <v>building-component-electrification.html</v>
      </c>
    </row>
    <row r="212" spans="1:18" x14ac:dyDescent="0.35">
      <c r="A212" s="254" t="str">
        <f>IF(ISBLANK(INDEX('Policy Characteristics'!A:A,MATCH($C212,'Policy Characteristics'!$C:$C,0))),"",INDEX('Policy Characteristics'!A:A,MATCH($C212,'Policy Characteristics'!$C:$C,0)))</f>
        <v>Buildings and Appliances</v>
      </c>
      <c r="B212" s="262" t="str">
        <f>IF(ISBLANK(INDEX('Policy Characteristics'!B:B,MATCH($C212,'Policy Characteristics'!$C:$C,0))),"",INDEX('Policy Characteristics'!B:B,MATCH($C212,'Policy Characteristics'!$C:$C,0)))</f>
        <v>Building Component Electrification</v>
      </c>
      <c r="C212" s="254" t="str">
        <f t="shared" si="11"/>
        <v>Fraction of New Bldg Components Shifted to Other Fuels</v>
      </c>
      <c r="D212" s="45" t="s">
        <v>117</v>
      </c>
      <c r="E212" s="45" t="s">
        <v>277</v>
      </c>
      <c r="F212" s="45" t="s">
        <v>123</v>
      </c>
      <c r="G212" s="45" t="s">
        <v>163</v>
      </c>
      <c r="H212" s="43">
        <v>447</v>
      </c>
      <c r="I212" s="324" t="s">
        <v>44</v>
      </c>
      <c r="J212" s="255" t="str">
        <f>IF(ISBLANK(INDEX('Policy Characteristics'!D:D,MATCH($C212,'Policy Characteristics'!$C:$C,0))),"",INDEX('Policy Characteristics'!D:D,MATCH($C212,'Policy Characteristics'!$C:$C,0)))</f>
        <v>Building Component Electrification</v>
      </c>
      <c r="K212" s="254" t="str">
        <f>IF(ISBLANK(INDEX('Policy Characteristics'!E:E,MATCH($C212,'Policy Characteristics'!$C:$C,0))),"",INDEX('Policy Characteristics'!E:E,MATCH($C212,'Policy Characteristics'!$C:$C,0)))</f>
        <v>bldgs new component fuel shifting</v>
      </c>
      <c r="L212" s="261">
        <f>IF(ISBLANK(INDEX('Policy Characteristics'!F:F,MATCH($C212,'Policy Characteristics'!$C:$C,0))),"",INDEX('Policy Characteristics'!F:F,MATCH($C212,'Policy Characteristics'!$C:$C,0)))</f>
        <v>0</v>
      </c>
      <c r="M212" s="261">
        <f>IF(ISBLANK(INDEX('Policy Characteristics'!G:G,MATCH($C212,'Policy Characteristics'!$C:$C,0))),"",INDEX('Policy Characteristics'!G:G,MATCH($C212,'Policy Characteristics'!$C:$C,0)))</f>
        <v>1</v>
      </c>
      <c r="N212" s="261">
        <f>IF(ISBLANK(INDEX('Policy Characteristics'!H:H,MATCH($C212,'Policy Characteristics'!$C:$C,0))),"",INDEX('Policy Characteristics'!H:H,MATCH($C212,'Policy Characteristics'!$C:$C,0)))</f>
        <v>0.01</v>
      </c>
      <c r="O212" s="254" t="str">
        <f>IF(ISBLANK(INDEX('Policy Characteristics'!I:I,MATCH($C212,'Policy Characteristics'!$C:$C,0))),"",INDEX('Policy Characteristics'!I:I,MATCH($C212,'Policy Characteristics'!$C:$C,0)))</f>
        <v>% of newly sold non-electric building components</v>
      </c>
      <c r="P212" s="254" t="str">
        <f>IF(ISBLANK(INDEX('Policy Characteristics'!J:J,MATCH($C212,'Policy Characteristics'!$C:$C,0))),"",INDEX('Policy Characteristics'!J:J,MATCH($C212,'Policy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2" s="254" t="str">
        <f>IF(ISBLANK(INDEX('Policy Characteristics'!K:K,MATCH($C212,'Policy Characteristics'!$C:$C,0))),"",INDEX('Policy Characteristics'!K:K,MATCH($C212,'Policy Characteristics'!$C:$C,0)))</f>
        <v>buildings-sector-main.html#component-elec</v>
      </c>
      <c r="R212" s="254" t="str">
        <f>IF(ISBLANK(INDEX('Policy Characteristics'!L:L,MATCH($C212,'Policy Characteristics'!$C:$C,0))),"",INDEX('Policy Characteristics'!L:L,MATCH($C212,'Policy Characteristics'!$C:$C,0)))</f>
        <v>building-component-electrification.html</v>
      </c>
    </row>
    <row r="213" spans="1:18" x14ac:dyDescent="0.35">
      <c r="A213" s="254" t="str">
        <f>IF(ISBLANK(INDEX('Policy Characteristics'!A:A,MATCH($C213,'Policy Characteristics'!$C:$C,0))),"",INDEX('Policy Characteristics'!A:A,MATCH($C213,'Policy Characteristics'!$C:$C,0)))</f>
        <v>Buildings and Appliances</v>
      </c>
      <c r="B213" s="262" t="str">
        <f>IF(ISBLANK(INDEX('Policy Characteristics'!B:B,MATCH($C213,'Policy Characteristics'!$C:$C,0))),"",INDEX('Policy Characteristics'!B:B,MATCH($C213,'Policy Characteristics'!$C:$C,0)))</f>
        <v>Building Component Electrification</v>
      </c>
      <c r="C213" s="254" t="str">
        <f t="shared" si="11"/>
        <v>Fraction of New Bldg Components Shifted to Other Fuels</v>
      </c>
      <c r="D213" s="45" t="s">
        <v>118</v>
      </c>
      <c r="E213" s="45" t="s">
        <v>277</v>
      </c>
      <c r="F213" s="45" t="s">
        <v>124</v>
      </c>
      <c r="G213" s="45" t="s">
        <v>163</v>
      </c>
      <c r="H213" s="43">
        <v>448</v>
      </c>
      <c r="I213" s="324" t="s">
        <v>43</v>
      </c>
      <c r="J213" s="255" t="str">
        <f>IF(ISBLANK(INDEX('Policy Characteristics'!D:D,MATCH($C213,'Policy Characteristics'!$C:$C,0))),"",INDEX('Policy Characteristics'!D:D,MATCH($C213,'Policy Characteristics'!$C:$C,0)))</f>
        <v>Building Component Electrification</v>
      </c>
      <c r="K213" s="254" t="str">
        <f>IF(ISBLANK(INDEX('Policy Characteristics'!E:E,MATCH($C213,'Policy Characteristics'!$C:$C,0))),"",INDEX('Policy Characteristics'!E:E,MATCH($C213,'Policy Characteristics'!$C:$C,0)))</f>
        <v>bldgs new component fuel shifting</v>
      </c>
      <c r="L213" s="261">
        <f>IF(ISBLANK(INDEX('Policy Characteristics'!F:F,MATCH($C213,'Policy Characteristics'!$C:$C,0))),"",INDEX('Policy Characteristics'!F:F,MATCH($C213,'Policy Characteristics'!$C:$C,0)))</f>
        <v>0</v>
      </c>
      <c r="M213" s="261">
        <f>IF(ISBLANK(INDEX('Policy Characteristics'!G:G,MATCH($C213,'Policy Characteristics'!$C:$C,0))),"",INDEX('Policy Characteristics'!G:G,MATCH($C213,'Policy Characteristics'!$C:$C,0)))</f>
        <v>1</v>
      </c>
      <c r="N213" s="261">
        <f>IF(ISBLANK(INDEX('Policy Characteristics'!H:H,MATCH($C213,'Policy Characteristics'!$C:$C,0))),"",INDEX('Policy Characteristics'!H:H,MATCH($C213,'Policy Characteristics'!$C:$C,0)))</f>
        <v>0.01</v>
      </c>
      <c r="O213" s="254" t="str">
        <f>IF(ISBLANK(INDEX('Policy Characteristics'!I:I,MATCH($C213,'Policy Characteristics'!$C:$C,0))),"",INDEX('Policy Characteristics'!I:I,MATCH($C213,'Policy Characteristics'!$C:$C,0)))</f>
        <v>% of newly sold non-electric building components</v>
      </c>
      <c r="P213" s="254" t="str">
        <f>IF(ISBLANK(INDEX('Policy Characteristics'!J:J,MATCH($C213,'Policy Characteristics'!$C:$C,0))),"",INDEX('Policy Characteristics'!J:J,MATCH($C213,'Policy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3" s="254" t="str">
        <f>IF(ISBLANK(INDEX('Policy Characteristics'!K:K,MATCH($C213,'Policy Characteristics'!$C:$C,0))),"",INDEX('Policy Characteristics'!K:K,MATCH($C213,'Policy Characteristics'!$C:$C,0)))</f>
        <v>buildings-sector-main.html#component-elec</v>
      </c>
      <c r="R213" s="254" t="str">
        <f>IF(ISBLANK(INDEX('Policy Characteristics'!L:L,MATCH($C213,'Policy Characteristics'!$C:$C,0))),"",INDEX('Policy Characteristics'!L:L,MATCH($C213,'Policy Characteristics'!$C:$C,0)))</f>
        <v>building-component-electrification.html</v>
      </c>
    </row>
    <row r="214" spans="1:18" x14ac:dyDescent="0.35">
      <c r="A214" s="254" t="str">
        <f>IF(ISBLANK(INDEX('Policy Characteristics'!A:A,MATCH($C214,'Policy Characteristics'!$C:$C,0))),"",INDEX('Policy Characteristics'!A:A,MATCH($C214,'Policy Characteristics'!$C:$C,0)))</f>
        <v>Buildings and Appliances</v>
      </c>
      <c r="B214" s="262" t="str">
        <f>IF(ISBLANK(INDEX('Policy Characteristics'!B:B,MATCH($C214,'Policy Characteristics'!$C:$C,0))),"",INDEX('Policy Characteristics'!B:B,MATCH($C214,'Policy Characteristics'!$C:$C,0)))</f>
        <v>Building Component Electrification</v>
      </c>
      <c r="C214" s="254" t="str">
        <f t="shared" ref="C214" si="12">C$200</f>
        <v>Fraction of New Bldg Components Shifted to Other Fuels</v>
      </c>
      <c r="D214" s="45" t="s">
        <v>119</v>
      </c>
      <c r="E214" s="45" t="s">
        <v>277</v>
      </c>
      <c r="F214" s="45" t="s">
        <v>125</v>
      </c>
      <c r="G214" s="45" t="s">
        <v>163</v>
      </c>
      <c r="H214" s="43">
        <v>449</v>
      </c>
      <c r="I214" s="324" t="s">
        <v>43</v>
      </c>
      <c r="J214" s="255" t="str">
        <f>IF(ISBLANK(INDEX('Policy Characteristics'!D:D,MATCH($C214,'Policy Characteristics'!$C:$C,0))),"",INDEX('Policy Characteristics'!D:D,MATCH($C214,'Policy Characteristics'!$C:$C,0)))</f>
        <v>Building Component Electrification</v>
      </c>
      <c r="K214" s="254" t="str">
        <f>IF(ISBLANK(INDEX('Policy Characteristics'!E:E,MATCH($C214,'Policy Characteristics'!$C:$C,0))),"",INDEX('Policy Characteristics'!E:E,MATCH($C214,'Policy Characteristics'!$C:$C,0)))</f>
        <v>bldgs new component fuel shifting</v>
      </c>
      <c r="L214" s="261">
        <f>IF(ISBLANK(INDEX('Policy Characteristics'!F:F,MATCH($C214,'Policy Characteristics'!$C:$C,0))),"",INDEX('Policy Characteristics'!F:F,MATCH($C214,'Policy Characteristics'!$C:$C,0)))</f>
        <v>0</v>
      </c>
      <c r="M214" s="261">
        <f>IF(ISBLANK(INDEX('Policy Characteristics'!G:G,MATCH($C214,'Policy Characteristics'!$C:$C,0))),"",INDEX('Policy Characteristics'!G:G,MATCH($C214,'Policy Characteristics'!$C:$C,0)))</f>
        <v>1</v>
      </c>
      <c r="N214" s="261">
        <f>IF(ISBLANK(INDEX('Policy Characteristics'!H:H,MATCH($C214,'Policy Characteristics'!$C:$C,0))),"",INDEX('Policy Characteristics'!H:H,MATCH($C214,'Policy Characteristics'!$C:$C,0)))</f>
        <v>0.01</v>
      </c>
      <c r="O214" s="254" t="str">
        <f>IF(ISBLANK(INDEX('Policy Characteristics'!I:I,MATCH($C214,'Policy Characteristics'!$C:$C,0))),"",INDEX('Policy Characteristics'!I:I,MATCH($C214,'Policy Characteristics'!$C:$C,0)))</f>
        <v>% of newly sold non-electric building components</v>
      </c>
      <c r="P214" s="254" t="str">
        <f>IF(ISBLANK(INDEX('Policy Characteristics'!J:J,MATCH($C214,'Policy Characteristics'!$C:$C,0))),"",INDEX('Policy Characteristics'!J:J,MATCH($C214,'Policy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4" s="254" t="str">
        <f>IF(ISBLANK(INDEX('Policy Characteristics'!K:K,MATCH($C214,'Policy Characteristics'!$C:$C,0))),"",INDEX('Policy Characteristics'!K:K,MATCH($C214,'Policy Characteristics'!$C:$C,0)))</f>
        <v>buildings-sector-main.html#component-elec</v>
      </c>
      <c r="R214" s="254" t="str">
        <f>IF(ISBLANK(INDEX('Policy Characteristics'!L:L,MATCH($C214,'Policy Characteristics'!$C:$C,0))),"",INDEX('Policy Characteristics'!L:L,MATCH($C214,'Policy Characteristics'!$C:$C,0)))</f>
        <v>building-component-electrification.html</v>
      </c>
    </row>
    <row r="215" spans="1:18" s="4" customFormat="1" x14ac:dyDescent="0.35">
      <c r="A215" s="254" t="str">
        <f>IF(ISBLANK(INDEX('Policy Characteristics'!A:A,MATCH($C215,'Policy Characteristics'!$C:$C,0))),"",INDEX('Policy Characteristics'!A:A,MATCH($C215,'Policy Characteristics'!$C:$C,0)))</f>
        <v>Buildings and Appliances</v>
      </c>
      <c r="B215" s="262" t="str">
        <f>IF(ISBLANK(INDEX('Policy Characteristics'!B:B,MATCH($C215,'Policy Characteristics'!$C:$C,0))),"",INDEX('Policy Characteristics'!B:B,MATCH($C215,'Policy Characteristics'!$C:$C,0)))</f>
        <v>Building Energy Efficiency Standards</v>
      </c>
      <c r="C215" t="s">
        <v>298</v>
      </c>
      <c r="D215" s="45" t="s">
        <v>114</v>
      </c>
      <c r="E215" s="45" t="s">
        <v>275</v>
      </c>
      <c r="F215" s="45" t="s">
        <v>120</v>
      </c>
      <c r="G215" s="45" t="s">
        <v>279</v>
      </c>
      <c r="H215" s="43">
        <v>13</v>
      </c>
      <c r="I215" s="324" t="s">
        <v>43</v>
      </c>
      <c r="J215" s="255" t="str">
        <f>IF(ISBLANK(INDEX('Policy Characteristics'!D:D,MATCH($C215,'Policy Characteristics'!$C:$C,0))),"",INDEX('Policy Characteristics'!D:D,MATCH($C215,'Policy Characteristics'!$C:$C,0)))</f>
        <v>Building Energy Efficiency Standards</v>
      </c>
      <c r="K215" s="254" t="str">
        <f>IF(ISBLANK(INDEX('Policy Characteristics'!E:E,MATCH($C215,'Policy Characteristics'!$C:$C,0))),"",INDEX('Policy Characteristics'!E:E,MATCH($C215,'Policy Characteristics'!$C:$C,0)))</f>
        <v>bldgs efficiency standards</v>
      </c>
      <c r="L215" s="261">
        <f>IF(ISBLANK(INDEX('Policy Characteristics'!F:F,MATCH($C215,'Policy Characteristics'!$C:$C,0))),"",INDEX('Policy Characteristics'!F:F,MATCH($C215,'Policy Characteristics'!$C:$C,0)))</f>
        <v>0</v>
      </c>
      <c r="M215" s="261">
        <f>IF(ISBLANK(INDEX('Policy Characteristics'!G:G,MATCH($C215,'Policy Characteristics'!$C:$C,0))),"",INDEX('Policy Characteristics'!G:G,MATCH($C215,'Policy Characteristics'!$C:$C,0)))</f>
        <v>0.75</v>
      </c>
      <c r="N215" s="261">
        <f>IF(ISBLANK(INDEX('Policy Characteristics'!H:H,MATCH($C215,'Policy Characteristics'!$C:$C,0))),"",INDEX('Policy Characteristics'!H:H,MATCH($C215,'Policy Characteristics'!$C:$C,0)))</f>
        <v>0.01</v>
      </c>
      <c r="O215" s="254" t="str">
        <f>IF(ISBLANK(INDEX('Policy Characteristics'!I:I,MATCH($C215,'Policy Characteristics'!$C:$C,0))),"",INDEX('Policy Characteristics'!I:I,MATCH($C215,'Policy Characteristics'!$C:$C,0)))</f>
        <v>% reduction in energy use</v>
      </c>
      <c r="P215" s="254" t="str">
        <f>IF(ISBLANK(INDEX('Policy Characteristics'!J:J,MATCH($C215,'Policy Characteristics'!$C:$C,0))),"",INDEX('Policy Characteristics'!J:J,MATCH($C215,'Policy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5" s="254" t="str">
        <f>IF(ISBLANK(INDEX('Policy Characteristics'!K:K,MATCH($C215,'Policy Characteristics'!$C:$C,0))),"",INDEX('Policy Characteristics'!K:K,MATCH($C215,'Policy Characteristics'!$C:$C,0)))</f>
        <v>buildings-sector-main.html#eff-stds</v>
      </c>
      <c r="R215" s="254" t="str">
        <f>IF(ISBLANK(INDEX('Policy Characteristics'!L:L,MATCH($C215,'Policy Characteristics'!$C:$C,0))),"",INDEX('Policy Characteristics'!L:L,MATCH($C215,'Policy Characteristics'!$C:$C,0)))</f>
        <v>building-energy-efficiency-standards.html</v>
      </c>
    </row>
    <row r="216" spans="1:18" s="4" customFormat="1" x14ac:dyDescent="0.35">
      <c r="A216" s="254" t="str">
        <f>IF(ISBLANK(INDEX('Policy Characteristics'!A:A,MATCH($C216,'Policy Characteristics'!$C:$C,0))),"",INDEX('Policy Characteristics'!A:A,MATCH($C216,'Policy Characteristics'!$C:$C,0)))</f>
        <v>Buildings and Appliances</v>
      </c>
      <c r="B216" s="262" t="str">
        <f>IF(ISBLANK(INDEX('Policy Characteristics'!B:B,MATCH($C216,'Policy Characteristics'!$C:$C,0))),"",INDEX('Policy Characteristics'!B:B,MATCH($C216,'Policy Characteristics'!$C:$C,0)))</f>
        <v>Building Energy Efficiency Standards</v>
      </c>
      <c r="C216" s="254" t="str">
        <f t="shared" ref="C216:C231" si="13">C$215</f>
        <v>Reduction in E Use Allowed by Component Eff Std</v>
      </c>
      <c r="D216" s="45" t="s">
        <v>115</v>
      </c>
      <c r="E216" s="45" t="s">
        <v>275</v>
      </c>
      <c r="F216" s="45" t="s">
        <v>121</v>
      </c>
      <c r="G216" s="45" t="s">
        <v>279</v>
      </c>
      <c r="H216" s="43">
        <v>14</v>
      </c>
      <c r="I216" s="324" t="s">
        <v>43</v>
      </c>
      <c r="J216" s="255" t="str">
        <f>IF(ISBLANK(INDEX('Policy Characteristics'!D:D,MATCH($C216,'Policy Characteristics'!$C:$C,0))),"",INDEX('Policy Characteristics'!D:D,MATCH($C216,'Policy Characteristics'!$C:$C,0)))</f>
        <v>Building Energy Efficiency Standards</v>
      </c>
      <c r="K216" s="254" t="str">
        <f>IF(ISBLANK(INDEX('Policy Characteristics'!E:E,MATCH($C216,'Policy Characteristics'!$C:$C,0))),"",INDEX('Policy Characteristics'!E:E,MATCH($C216,'Policy Characteristics'!$C:$C,0)))</f>
        <v>bldgs efficiency standards</v>
      </c>
      <c r="L216" s="261">
        <f>IF(ISBLANK(INDEX('Policy Characteristics'!F:F,MATCH($C216,'Policy Characteristics'!$C:$C,0))),"",INDEX('Policy Characteristics'!F:F,MATCH($C216,'Policy Characteristics'!$C:$C,0)))</f>
        <v>0</v>
      </c>
      <c r="M216" s="261">
        <f>IF(ISBLANK(INDEX('Policy Characteristics'!G:G,MATCH($C216,'Policy Characteristics'!$C:$C,0))),"",INDEX('Policy Characteristics'!G:G,MATCH($C216,'Policy Characteristics'!$C:$C,0)))</f>
        <v>0.75</v>
      </c>
      <c r="N216" s="261">
        <f>IF(ISBLANK(INDEX('Policy Characteristics'!H:H,MATCH($C216,'Policy Characteristics'!$C:$C,0))),"",INDEX('Policy Characteristics'!H:H,MATCH($C216,'Policy Characteristics'!$C:$C,0)))</f>
        <v>0.01</v>
      </c>
      <c r="O216" s="254" t="str">
        <f>IF(ISBLANK(INDEX('Policy Characteristics'!I:I,MATCH($C216,'Policy Characteristics'!$C:$C,0))),"",INDEX('Policy Characteristics'!I:I,MATCH($C216,'Policy Characteristics'!$C:$C,0)))</f>
        <v>% reduction in energy use</v>
      </c>
      <c r="P216" s="254" t="str">
        <f>IF(ISBLANK(INDEX('Policy Characteristics'!J:J,MATCH($C216,'Policy Characteristics'!$C:$C,0))),"",INDEX('Policy Characteristics'!J:J,MATCH($C216,'Policy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6" s="254" t="str">
        <f>IF(ISBLANK(INDEX('Policy Characteristics'!K:K,MATCH($C216,'Policy Characteristics'!$C:$C,0))),"",INDEX('Policy Characteristics'!K:K,MATCH($C216,'Policy Characteristics'!$C:$C,0)))</f>
        <v>buildings-sector-main.html#eff-stds</v>
      </c>
      <c r="R216" s="254" t="str">
        <f>IF(ISBLANK(INDEX('Policy Characteristics'!L:L,MATCH($C216,'Policy Characteristics'!$C:$C,0))),"",INDEX('Policy Characteristics'!L:L,MATCH($C216,'Policy Characteristics'!$C:$C,0)))</f>
        <v>building-energy-efficiency-standards.html</v>
      </c>
    </row>
    <row r="217" spans="1:18" s="4" customFormat="1" x14ac:dyDescent="0.35">
      <c r="A217" s="254" t="str">
        <f>IF(ISBLANK(INDEX('Policy Characteristics'!A:A,MATCH($C217,'Policy Characteristics'!$C:$C,0))),"",INDEX('Policy Characteristics'!A:A,MATCH($C217,'Policy Characteristics'!$C:$C,0)))</f>
        <v>Buildings and Appliances</v>
      </c>
      <c r="B217" s="262" t="str">
        <f>IF(ISBLANK(INDEX('Policy Characteristics'!B:B,MATCH($C217,'Policy Characteristics'!$C:$C,0))),"",INDEX('Policy Characteristics'!B:B,MATCH($C217,'Policy Characteristics'!$C:$C,0)))</f>
        <v>Building Energy Efficiency Standards</v>
      </c>
      <c r="C217" s="254" t="str">
        <f t="shared" si="13"/>
        <v>Reduction in E Use Allowed by Component Eff Std</v>
      </c>
      <c r="D217" s="45" t="s">
        <v>116</v>
      </c>
      <c r="E217" s="45" t="s">
        <v>275</v>
      </c>
      <c r="F217" s="45" t="s">
        <v>122</v>
      </c>
      <c r="G217" s="45" t="s">
        <v>279</v>
      </c>
      <c r="H217" s="43">
        <v>15</v>
      </c>
      <c r="I217" s="324" t="s">
        <v>43</v>
      </c>
      <c r="J217" s="255" t="str">
        <f>IF(ISBLANK(INDEX('Policy Characteristics'!D:D,MATCH($C217,'Policy Characteristics'!$C:$C,0))),"",INDEX('Policy Characteristics'!D:D,MATCH($C217,'Policy Characteristics'!$C:$C,0)))</f>
        <v>Building Energy Efficiency Standards</v>
      </c>
      <c r="K217" s="254" t="str">
        <f>IF(ISBLANK(INDEX('Policy Characteristics'!E:E,MATCH($C217,'Policy Characteristics'!$C:$C,0))),"",INDEX('Policy Characteristics'!E:E,MATCH($C217,'Policy Characteristics'!$C:$C,0)))</f>
        <v>bldgs efficiency standards</v>
      </c>
      <c r="L217" s="261">
        <f>IF(ISBLANK(INDEX('Policy Characteristics'!F:F,MATCH($C217,'Policy Characteristics'!$C:$C,0))),"",INDEX('Policy Characteristics'!F:F,MATCH($C217,'Policy Characteristics'!$C:$C,0)))</f>
        <v>0</v>
      </c>
      <c r="M217" s="261">
        <f>IF(ISBLANK(INDEX('Policy Characteristics'!G:G,MATCH($C217,'Policy Characteristics'!$C:$C,0))),"",INDEX('Policy Characteristics'!G:G,MATCH($C217,'Policy Characteristics'!$C:$C,0)))</f>
        <v>0.75</v>
      </c>
      <c r="N217" s="261">
        <f>IF(ISBLANK(INDEX('Policy Characteristics'!H:H,MATCH($C217,'Policy Characteristics'!$C:$C,0))),"",INDEX('Policy Characteristics'!H:H,MATCH($C217,'Policy Characteristics'!$C:$C,0)))</f>
        <v>0.01</v>
      </c>
      <c r="O217" s="254" t="str">
        <f>IF(ISBLANK(INDEX('Policy Characteristics'!I:I,MATCH($C217,'Policy Characteristics'!$C:$C,0))),"",INDEX('Policy Characteristics'!I:I,MATCH($C217,'Policy Characteristics'!$C:$C,0)))</f>
        <v>% reduction in energy use</v>
      </c>
      <c r="P217" s="254" t="str">
        <f>IF(ISBLANK(INDEX('Policy Characteristics'!J:J,MATCH($C217,'Policy Characteristics'!$C:$C,0))),"",INDEX('Policy Characteristics'!J:J,MATCH($C217,'Policy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7" s="254" t="str">
        <f>IF(ISBLANK(INDEX('Policy Characteristics'!K:K,MATCH($C217,'Policy Characteristics'!$C:$C,0))),"",INDEX('Policy Characteristics'!K:K,MATCH($C217,'Policy Characteristics'!$C:$C,0)))</f>
        <v>buildings-sector-main.html#eff-stds</v>
      </c>
      <c r="R217" s="254" t="str">
        <f>IF(ISBLANK(INDEX('Policy Characteristics'!L:L,MATCH($C217,'Policy Characteristics'!$C:$C,0))),"",INDEX('Policy Characteristics'!L:L,MATCH($C217,'Policy Characteristics'!$C:$C,0)))</f>
        <v>building-energy-efficiency-standards.html</v>
      </c>
    </row>
    <row r="218" spans="1:18" s="4" customFormat="1" x14ac:dyDescent="0.35">
      <c r="A218" s="254" t="str">
        <f>IF(ISBLANK(INDEX('Policy Characteristics'!A:A,MATCH($C218,'Policy Characteristics'!$C:$C,0))),"",INDEX('Policy Characteristics'!A:A,MATCH($C218,'Policy Characteristics'!$C:$C,0)))</f>
        <v>Buildings and Appliances</v>
      </c>
      <c r="B218" s="262" t="str">
        <f>IF(ISBLANK(INDEX('Policy Characteristics'!B:B,MATCH($C218,'Policy Characteristics'!$C:$C,0))),"",INDEX('Policy Characteristics'!B:B,MATCH($C218,'Policy Characteristics'!$C:$C,0)))</f>
        <v>Building Energy Efficiency Standards</v>
      </c>
      <c r="C218" s="254" t="str">
        <f t="shared" si="13"/>
        <v>Reduction in E Use Allowed by Component Eff Std</v>
      </c>
      <c r="D218" s="45" t="s">
        <v>117</v>
      </c>
      <c r="E218" s="45" t="s">
        <v>275</v>
      </c>
      <c r="F218" s="45" t="s">
        <v>123</v>
      </c>
      <c r="G218" s="45" t="s">
        <v>279</v>
      </c>
      <c r="H218" s="43">
        <v>16</v>
      </c>
      <c r="I218" s="324" t="s">
        <v>43</v>
      </c>
      <c r="J218" s="255" t="str">
        <f>IF(ISBLANK(INDEX('Policy Characteristics'!D:D,MATCH($C218,'Policy Characteristics'!$C:$C,0))),"",INDEX('Policy Characteristics'!D:D,MATCH($C218,'Policy Characteristics'!$C:$C,0)))</f>
        <v>Building Energy Efficiency Standards</v>
      </c>
      <c r="K218" s="254" t="str">
        <f>IF(ISBLANK(INDEX('Policy Characteristics'!E:E,MATCH($C218,'Policy Characteristics'!$C:$C,0))),"",INDEX('Policy Characteristics'!E:E,MATCH($C218,'Policy Characteristics'!$C:$C,0)))</f>
        <v>bldgs efficiency standards</v>
      </c>
      <c r="L218" s="261">
        <f>IF(ISBLANK(INDEX('Policy Characteristics'!F:F,MATCH($C218,'Policy Characteristics'!$C:$C,0))),"",INDEX('Policy Characteristics'!F:F,MATCH($C218,'Policy Characteristics'!$C:$C,0)))</f>
        <v>0</v>
      </c>
      <c r="M218" s="261">
        <f>IF(ISBLANK(INDEX('Policy Characteristics'!G:G,MATCH($C218,'Policy Characteristics'!$C:$C,0))),"",INDEX('Policy Characteristics'!G:G,MATCH($C218,'Policy Characteristics'!$C:$C,0)))</f>
        <v>0.75</v>
      </c>
      <c r="N218" s="261">
        <f>IF(ISBLANK(INDEX('Policy Characteristics'!H:H,MATCH($C218,'Policy Characteristics'!$C:$C,0))),"",INDEX('Policy Characteristics'!H:H,MATCH($C218,'Policy Characteristics'!$C:$C,0)))</f>
        <v>0.01</v>
      </c>
      <c r="O218" s="254" t="str">
        <f>IF(ISBLANK(INDEX('Policy Characteristics'!I:I,MATCH($C218,'Policy Characteristics'!$C:$C,0))),"",INDEX('Policy Characteristics'!I:I,MATCH($C218,'Policy Characteristics'!$C:$C,0)))</f>
        <v>% reduction in energy use</v>
      </c>
      <c r="P218" s="254" t="str">
        <f>IF(ISBLANK(INDEX('Policy Characteristics'!J:J,MATCH($C218,'Policy Characteristics'!$C:$C,0))),"",INDEX('Policy Characteristics'!J:J,MATCH($C218,'Policy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8" s="254" t="str">
        <f>IF(ISBLANK(INDEX('Policy Characteristics'!K:K,MATCH($C218,'Policy Characteristics'!$C:$C,0))),"",INDEX('Policy Characteristics'!K:K,MATCH($C218,'Policy Characteristics'!$C:$C,0)))</f>
        <v>buildings-sector-main.html#eff-stds</v>
      </c>
      <c r="R218" s="254" t="str">
        <f>IF(ISBLANK(INDEX('Policy Characteristics'!L:L,MATCH($C218,'Policy Characteristics'!$C:$C,0))),"",INDEX('Policy Characteristics'!L:L,MATCH($C218,'Policy Characteristics'!$C:$C,0)))</f>
        <v>building-energy-efficiency-standards.html</v>
      </c>
    </row>
    <row r="219" spans="1:18" s="4" customFormat="1" x14ac:dyDescent="0.35">
      <c r="A219" s="254" t="str">
        <f>IF(ISBLANK(INDEX('Policy Characteristics'!A:A,MATCH($C219,'Policy Characteristics'!$C:$C,0))),"",INDEX('Policy Characteristics'!A:A,MATCH($C219,'Policy Characteristics'!$C:$C,0)))</f>
        <v>Buildings and Appliances</v>
      </c>
      <c r="B219" s="262" t="str">
        <f>IF(ISBLANK(INDEX('Policy Characteristics'!B:B,MATCH($C219,'Policy Characteristics'!$C:$C,0))),"",INDEX('Policy Characteristics'!B:B,MATCH($C219,'Policy Characteristics'!$C:$C,0)))</f>
        <v>Building Energy Efficiency Standards</v>
      </c>
      <c r="C219" s="254" t="str">
        <f t="shared" si="13"/>
        <v>Reduction in E Use Allowed by Component Eff Std</v>
      </c>
      <c r="D219" s="45" t="s">
        <v>118</v>
      </c>
      <c r="E219" s="45" t="s">
        <v>275</v>
      </c>
      <c r="F219" s="45" t="s">
        <v>124</v>
      </c>
      <c r="G219" s="45" t="s">
        <v>279</v>
      </c>
      <c r="H219" s="43">
        <v>17</v>
      </c>
      <c r="I219" s="324" t="s">
        <v>43</v>
      </c>
      <c r="J219" s="255" t="str">
        <f>IF(ISBLANK(INDEX('Policy Characteristics'!D:D,MATCH($C219,'Policy Characteristics'!$C:$C,0))),"",INDEX('Policy Characteristics'!D:D,MATCH($C219,'Policy Characteristics'!$C:$C,0)))</f>
        <v>Building Energy Efficiency Standards</v>
      </c>
      <c r="K219" s="254" t="str">
        <f>IF(ISBLANK(INDEX('Policy Characteristics'!E:E,MATCH($C219,'Policy Characteristics'!$C:$C,0))),"",INDEX('Policy Characteristics'!E:E,MATCH($C219,'Policy Characteristics'!$C:$C,0)))</f>
        <v>bldgs efficiency standards</v>
      </c>
      <c r="L219" s="261">
        <f>IF(ISBLANK(INDEX('Policy Characteristics'!F:F,MATCH($C219,'Policy Characteristics'!$C:$C,0))),"",INDEX('Policy Characteristics'!F:F,MATCH($C219,'Policy Characteristics'!$C:$C,0)))</f>
        <v>0</v>
      </c>
      <c r="M219" s="261">
        <f>IF(ISBLANK(INDEX('Policy Characteristics'!G:G,MATCH($C219,'Policy Characteristics'!$C:$C,0))),"",INDEX('Policy Characteristics'!G:G,MATCH($C219,'Policy Characteristics'!$C:$C,0)))</f>
        <v>0.75</v>
      </c>
      <c r="N219" s="261">
        <f>IF(ISBLANK(INDEX('Policy Characteristics'!H:H,MATCH($C219,'Policy Characteristics'!$C:$C,0))),"",INDEX('Policy Characteristics'!H:H,MATCH($C219,'Policy Characteristics'!$C:$C,0)))</f>
        <v>0.01</v>
      </c>
      <c r="O219" s="254" t="str">
        <f>IF(ISBLANK(INDEX('Policy Characteristics'!I:I,MATCH($C219,'Policy Characteristics'!$C:$C,0))),"",INDEX('Policy Characteristics'!I:I,MATCH($C219,'Policy Characteristics'!$C:$C,0)))</f>
        <v>% reduction in energy use</v>
      </c>
      <c r="P219" s="254" t="str">
        <f>IF(ISBLANK(INDEX('Policy Characteristics'!J:J,MATCH($C219,'Policy Characteristics'!$C:$C,0))),"",INDEX('Policy Characteristics'!J:J,MATCH($C219,'Policy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9" s="254" t="str">
        <f>IF(ISBLANK(INDEX('Policy Characteristics'!K:K,MATCH($C219,'Policy Characteristics'!$C:$C,0))),"",INDEX('Policy Characteristics'!K:K,MATCH($C219,'Policy Characteristics'!$C:$C,0)))</f>
        <v>buildings-sector-main.html#eff-stds</v>
      </c>
      <c r="R219" s="254" t="str">
        <f>IF(ISBLANK(INDEX('Policy Characteristics'!L:L,MATCH($C219,'Policy Characteristics'!$C:$C,0))),"",INDEX('Policy Characteristics'!L:L,MATCH($C219,'Policy Characteristics'!$C:$C,0)))</f>
        <v>building-energy-efficiency-standards.html</v>
      </c>
    </row>
    <row r="220" spans="1:18" s="4" customFormat="1" x14ac:dyDescent="0.35">
      <c r="A220" s="254" t="str">
        <f>IF(ISBLANK(INDEX('Policy Characteristics'!A:A,MATCH($C220,'Policy Characteristics'!$C:$C,0))),"",INDEX('Policy Characteristics'!A:A,MATCH($C220,'Policy Characteristics'!$C:$C,0)))</f>
        <v>Buildings and Appliances</v>
      </c>
      <c r="B220" s="262" t="str">
        <f>IF(ISBLANK(INDEX('Policy Characteristics'!B:B,MATCH($C220,'Policy Characteristics'!$C:$C,0))),"",INDEX('Policy Characteristics'!B:B,MATCH($C220,'Policy Characteristics'!$C:$C,0)))</f>
        <v>Building Energy Efficiency Standards</v>
      </c>
      <c r="C220" s="254" t="str">
        <f t="shared" si="13"/>
        <v>Reduction in E Use Allowed by Component Eff Std</v>
      </c>
      <c r="D220" s="45" t="s">
        <v>119</v>
      </c>
      <c r="E220" s="45" t="s">
        <v>275</v>
      </c>
      <c r="F220" s="45" t="s">
        <v>125</v>
      </c>
      <c r="G220" s="45" t="s">
        <v>279</v>
      </c>
      <c r="H220" s="43">
        <v>18</v>
      </c>
      <c r="I220" s="324" t="s">
        <v>43</v>
      </c>
      <c r="J220" s="255" t="str">
        <f>IF(ISBLANK(INDEX('Policy Characteristics'!D:D,MATCH($C220,'Policy Characteristics'!$C:$C,0))),"",INDEX('Policy Characteristics'!D:D,MATCH($C220,'Policy Characteristics'!$C:$C,0)))</f>
        <v>Building Energy Efficiency Standards</v>
      </c>
      <c r="K220" s="254" t="str">
        <f>IF(ISBLANK(INDEX('Policy Characteristics'!E:E,MATCH($C220,'Policy Characteristics'!$C:$C,0))),"",INDEX('Policy Characteristics'!E:E,MATCH($C220,'Policy Characteristics'!$C:$C,0)))</f>
        <v>bldgs efficiency standards</v>
      </c>
      <c r="L220" s="261">
        <f>IF(ISBLANK(INDEX('Policy Characteristics'!F:F,MATCH($C220,'Policy Characteristics'!$C:$C,0))),"",INDEX('Policy Characteristics'!F:F,MATCH($C220,'Policy Characteristics'!$C:$C,0)))</f>
        <v>0</v>
      </c>
      <c r="M220" s="261">
        <f>IF(ISBLANK(INDEX('Policy Characteristics'!G:G,MATCH($C220,'Policy Characteristics'!$C:$C,0))),"",INDEX('Policy Characteristics'!G:G,MATCH($C220,'Policy Characteristics'!$C:$C,0)))</f>
        <v>0.75</v>
      </c>
      <c r="N220" s="261">
        <f>IF(ISBLANK(INDEX('Policy Characteristics'!H:H,MATCH($C220,'Policy Characteristics'!$C:$C,0))),"",INDEX('Policy Characteristics'!H:H,MATCH($C220,'Policy Characteristics'!$C:$C,0)))</f>
        <v>0.01</v>
      </c>
      <c r="O220" s="254" t="str">
        <f>IF(ISBLANK(INDEX('Policy Characteristics'!I:I,MATCH($C220,'Policy Characteristics'!$C:$C,0))),"",INDEX('Policy Characteristics'!I:I,MATCH($C220,'Policy Characteristics'!$C:$C,0)))</f>
        <v>% reduction in energy use</v>
      </c>
      <c r="P220" s="254" t="str">
        <f>IF(ISBLANK(INDEX('Policy Characteristics'!J:J,MATCH($C220,'Policy Characteristics'!$C:$C,0))),"",INDEX('Policy Characteristics'!J:J,MATCH($C220,'Policy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0" s="254" t="str">
        <f>IF(ISBLANK(INDEX('Policy Characteristics'!K:K,MATCH($C220,'Policy Characteristics'!$C:$C,0))),"",INDEX('Policy Characteristics'!K:K,MATCH($C220,'Policy Characteristics'!$C:$C,0)))</f>
        <v>buildings-sector-main.html#eff-stds</v>
      </c>
      <c r="R220" s="254" t="str">
        <f>IF(ISBLANK(INDEX('Policy Characteristics'!L:L,MATCH($C220,'Policy Characteristics'!$C:$C,0))),"",INDEX('Policy Characteristics'!L:L,MATCH($C220,'Policy Characteristics'!$C:$C,0)))</f>
        <v>building-energy-efficiency-standards.html</v>
      </c>
    </row>
    <row r="221" spans="1:18" s="4" customFormat="1" x14ac:dyDescent="0.35">
      <c r="A221" s="254" t="str">
        <f>IF(ISBLANK(INDEX('Policy Characteristics'!A:A,MATCH($C221,'Policy Characteristics'!$C:$C,0))),"",INDEX('Policy Characteristics'!A:A,MATCH($C221,'Policy Characteristics'!$C:$C,0)))</f>
        <v>Buildings and Appliances</v>
      </c>
      <c r="B221" s="262" t="str">
        <f>IF(ISBLANK(INDEX('Policy Characteristics'!B:B,MATCH($C221,'Policy Characteristics'!$C:$C,0))),"",INDEX('Policy Characteristics'!B:B,MATCH($C221,'Policy Characteristics'!$C:$C,0)))</f>
        <v>Building Energy Efficiency Standards</v>
      </c>
      <c r="C221" s="254" t="str">
        <f t="shared" si="13"/>
        <v>Reduction in E Use Allowed by Component Eff Std</v>
      </c>
      <c r="D221" s="45" t="s">
        <v>114</v>
      </c>
      <c r="E221" s="45" t="s">
        <v>276</v>
      </c>
      <c r="F221" s="45" t="s">
        <v>120</v>
      </c>
      <c r="G221" s="45" t="s">
        <v>278</v>
      </c>
      <c r="H221" s="43">
        <v>150</v>
      </c>
      <c r="I221" s="324" t="s">
        <v>43</v>
      </c>
      <c r="J221" s="255" t="str">
        <f>IF(ISBLANK(INDEX('Policy Characteristics'!D:D,MATCH($C221,'Policy Characteristics'!$C:$C,0))),"",INDEX('Policy Characteristics'!D:D,MATCH($C221,'Policy Characteristics'!$C:$C,0)))</f>
        <v>Building Energy Efficiency Standards</v>
      </c>
      <c r="K221" s="254" t="str">
        <f>IF(ISBLANK(INDEX('Policy Characteristics'!E:E,MATCH($C221,'Policy Characteristics'!$C:$C,0))),"",INDEX('Policy Characteristics'!E:E,MATCH($C221,'Policy Characteristics'!$C:$C,0)))</f>
        <v>bldgs efficiency standards</v>
      </c>
      <c r="L221" s="261">
        <f>IF(ISBLANK(INDEX('Policy Characteristics'!F:F,MATCH($C221,'Policy Characteristics'!$C:$C,0))),"",INDEX('Policy Characteristics'!F:F,MATCH($C221,'Policy Characteristics'!$C:$C,0)))</f>
        <v>0</v>
      </c>
      <c r="M221" s="261">
        <f>IF(ISBLANK(INDEX('Policy Characteristics'!G:G,MATCH($C221,'Policy Characteristics'!$C:$C,0))),"",INDEX('Policy Characteristics'!G:G,MATCH($C221,'Policy Characteristics'!$C:$C,0)))</f>
        <v>0.75</v>
      </c>
      <c r="N221" s="261">
        <f>IF(ISBLANK(INDEX('Policy Characteristics'!H:H,MATCH($C221,'Policy Characteristics'!$C:$C,0))),"",INDEX('Policy Characteristics'!H:H,MATCH($C221,'Policy Characteristics'!$C:$C,0)))</f>
        <v>0.01</v>
      </c>
      <c r="O221" s="254" t="str">
        <f>IF(ISBLANK(INDEX('Policy Characteristics'!I:I,MATCH($C221,'Policy Characteristics'!$C:$C,0))),"",INDEX('Policy Characteristics'!I:I,MATCH($C221,'Policy Characteristics'!$C:$C,0)))</f>
        <v>% reduction in energy use</v>
      </c>
      <c r="P221" s="254" t="str">
        <f>IF(ISBLANK(INDEX('Policy Characteristics'!J:J,MATCH($C221,'Policy Characteristics'!$C:$C,0))),"",INDEX('Policy Characteristics'!J:J,MATCH($C221,'Policy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1" s="254" t="str">
        <f>IF(ISBLANK(INDEX('Policy Characteristics'!K:K,MATCH($C221,'Policy Characteristics'!$C:$C,0))),"",INDEX('Policy Characteristics'!K:K,MATCH($C221,'Policy Characteristics'!$C:$C,0)))</f>
        <v>buildings-sector-main.html#eff-stds</v>
      </c>
      <c r="R221" s="254" t="str">
        <f>IF(ISBLANK(INDEX('Policy Characteristics'!L:L,MATCH($C221,'Policy Characteristics'!$C:$C,0))),"",INDEX('Policy Characteristics'!L:L,MATCH($C221,'Policy Characteristics'!$C:$C,0)))</f>
        <v>building-energy-efficiency-standards.html</v>
      </c>
    </row>
    <row r="222" spans="1:18" s="4" customFormat="1" x14ac:dyDescent="0.35">
      <c r="A222" s="254" t="str">
        <f>IF(ISBLANK(INDEX('Policy Characteristics'!A:A,MATCH($C222,'Policy Characteristics'!$C:$C,0))),"",INDEX('Policy Characteristics'!A:A,MATCH($C222,'Policy Characteristics'!$C:$C,0)))</f>
        <v>Buildings and Appliances</v>
      </c>
      <c r="B222" s="262" t="str">
        <f>IF(ISBLANK(INDEX('Policy Characteristics'!B:B,MATCH($C222,'Policy Characteristics'!$C:$C,0))),"",INDEX('Policy Characteristics'!B:B,MATCH($C222,'Policy Characteristics'!$C:$C,0)))</f>
        <v>Building Energy Efficiency Standards</v>
      </c>
      <c r="C222" s="254" t="str">
        <f t="shared" si="13"/>
        <v>Reduction in E Use Allowed by Component Eff Std</v>
      </c>
      <c r="D222" s="45" t="s">
        <v>115</v>
      </c>
      <c r="E222" s="45" t="s">
        <v>276</v>
      </c>
      <c r="F222" s="45" t="s">
        <v>121</v>
      </c>
      <c r="G222" s="45" t="s">
        <v>278</v>
      </c>
      <c r="H222" s="43">
        <v>151</v>
      </c>
      <c r="I222" s="324" t="s">
        <v>43</v>
      </c>
      <c r="J222" s="255" t="str">
        <f>IF(ISBLANK(INDEX('Policy Characteristics'!D:D,MATCH($C222,'Policy Characteristics'!$C:$C,0))),"",INDEX('Policy Characteristics'!D:D,MATCH($C222,'Policy Characteristics'!$C:$C,0)))</f>
        <v>Building Energy Efficiency Standards</v>
      </c>
      <c r="K222" s="254" t="str">
        <f>IF(ISBLANK(INDEX('Policy Characteristics'!E:E,MATCH($C222,'Policy Characteristics'!$C:$C,0))),"",INDEX('Policy Characteristics'!E:E,MATCH($C222,'Policy Characteristics'!$C:$C,0)))</f>
        <v>bldgs efficiency standards</v>
      </c>
      <c r="L222" s="261">
        <f>IF(ISBLANK(INDEX('Policy Characteristics'!F:F,MATCH($C222,'Policy Characteristics'!$C:$C,0))),"",INDEX('Policy Characteristics'!F:F,MATCH($C222,'Policy Characteristics'!$C:$C,0)))</f>
        <v>0</v>
      </c>
      <c r="M222" s="261">
        <f>IF(ISBLANK(INDEX('Policy Characteristics'!G:G,MATCH($C222,'Policy Characteristics'!$C:$C,0))),"",INDEX('Policy Characteristics'!G:G,MATCH($C222,'Policy Characteristics'!$C:$C,0)))</f>
        <v>0.75</v>
      </c>
      <c r="N222" s="261">
        <f>IF(ISBLANK(INDEX('Policy Characteristics'!H:H,MATCH($C222,'Policy Characteristics'!$C:$C,0))),"",INDEX('Policy Characteristics'!H:H,MATCH($C222,'Policy Characteristics'!$C:$C,0)))</f>
        <v>0.01</v>
      </c>
      <c r="O222" s="254" t="str">
        <f>IF(ISBLANK(INDEX('Policy Characteristics'!I:I,MATCH($C222,'Policy Characteristics'!$C:$C,0))),"",INDEX('Policy Characteristics'!I:I,MATCH($C222,'Policy Characteristics'!$C:$C,0)))</f>
        <v>% reduction in energy use</v>
      </c>
      <c r="P222" s="254" t="str">
        <f>IF(ISBLANK(INDEX('Policy Characteristics'!J:J,MATCH($C222,'Policy Characteristics'!$C:$C,0))),"",INDEX('Policy Characteristics'!J:J,MATCH($C222,'Policy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2" s="254" t="str">
        <f>IF(ISBLANK(INDEX('Policy Characteristics'!K:K,MATCH($C222,'Policy Characteristics'!$C:$C,0))),"",INDEX('Policy Characteristics'!K:K,MATCH($C222,'Policy Characteristics'!$C:$C,0)))</f>
        <v>buildings-sector-main.html#eff-stds</v>
      </c>
      <c r="R222" s="254" t="str">
        <f>IF(ISBLANK(INDEX('Policy Characteristics'!L:L,MATCH($C222,'Policy Characteristics'!$C:$C,0))),"",INDEX('Policy Characteristics'!L:L,MATCH($C222,'Policy Characteristics'!$C:$C,0)))</f>
        <v>building-energy-efficiency-standards.html</v>
      </c>
    </row>
    <row r="223" spans="1:18" s="4" customFormat="1" x14ac:dyDescent="0.35">
      <c r="A223" s="254" t="str">
        <f>IF(ISBLANK(INDEX('Policy Characteristics'!A:A,MATCH($C223,'Policy Characteristics'!$C:$C,0))),"",INDEX('Policy Characteristics'!A:A,MATCH($C223,'Policy Characteristics'!$C:$C,0)))</f>
        <v>Buildings and Appliances</v>
      </c>
      <c r="B223" s="262" t="str">
        <f>IF(ISBLANK(INDEX('Policy Characteristics'!B:B,MATCH($C223,'Policy Characteristics'!$C:$C,0))),"",INDEX('Policy Characteristics'!B:B,MATCH($C223,'Policy Characteristics'!$C:$C,0)))</f>
        <v>Building Energy Efficiency Standards</v>
      </c>
      <c r="C223" s="254" t="str">
        <f t="shared" si="13"/>
        <v>Reduction in E Use Allowed by Component Eff Std</v>
      </c>
      <c r="D223" s="45" t="s">
        <v>116</v>
      </c>
      <c r="E223" s="45" t="s">
        <v>276</v>
      </c>
      <c r="F223" s="45" t="s">
        <v>122</v>
      </c>
      <c r="G223" s="45" t="s">
        <v>278</v>
      </c>
      <c r="H223" s="43">
        <v>152</v>
      </c>
      <c r="I223" s="324" t="s">
        <v>43</v>
      </c>
      <c r="J223" s="255" t="str">
        <f>IF(ISBLANK(INDEX('Policy Characteristics'!D:D,MATCH($C223,'Policy Characteristics'!$C:$C,0))),"",INDEX('Policy Characteristics'!D:D,MATCH($C223,'Policy Characteristics'!$C:$C,0)))</f>
        <v>Building Energy Efficiency Standards</v>
      </c>
      <c r="K223" s="254" t="str">
        <f>IF(ISBLANK(INDEX('Policy Characteristics'!E:E,MATCH($C223,'Policy Characteristics'!$C:$C,0))),"",INDEX('Policy Characteristics'!E:E,MATCH($C223,'Policy Characteristics'!$C:$C,0)))</f>
        <v>bldgs efficiency standards</v>
      </c>
      <c r="L223" s="261">
        <f>IF(ISBLANK(INDEX('Policy Characteristics'!F:F,MATCH($C223,'Policy Characteristics'!$C:$C,0))),"",INDEX('Policy Characteristics'!F:F,MATCH($C223,'Policy Characteristics'!$C:$C,0)))</f>
        <v>0</v>
      </c>
      <c r="M223" s="261">
        <f>IF(ISBLANK(INDEX('Policy Characteristics'!G:G,MATCH($C223,'Policy Characteristics'!$C:$C,0))),"",INDEX('Policy Characteristics'!G:G,MATCH($C223,'Policy Characteristics'!$C:$C,0)))</f>
        <v>0.75</v>
      </c>
      <c r="N223" s="261">
        <f>IF(ISBLANK(INDEX('Policy Characteristics'!H:H,MATCH($C223,'Policy Characteristics'!$C:$C,0))),"",INDEX('Policy Characteristics'!H:H,MATCH($C223,'Policy Characteristics'!$C:$C,0)))</f>
        <v>0.01</v>
      </c>
      <c r="O223" s="254" t="str">
        <f>IF(ISBLANK(INDEX('Policy Characteristics'!I:I,MATCH($C223,'Policy Characteristics'!$C:$C,0))),"",INDEX('Policy Characteristics'!I:I,MATCH($C223,'Policy Characteristics'!$C:$C,0)))</f>
        <v>% reduction in energy use</v>
      </c>
      <c r="P223" s="254" t="str">
        <f>IF(ISBLANK(INDEX('Policy Characteristics'!J:J,MATCH($C223,'Policy Characteristics'!$C:$C,0))),"",INDEX('Policy Characteristics'!J:J,MATCH($C223,'Policy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3" s="254" t="str">
        <f>IF(ISBLANK(INDEX('Policy Characteristics'!K:K,MATCH($C223,'Policy Characteristics'!$C:$C,0))),"",INDEX('Policy Characteristics'!K:K,MATCH($C223,'Policy Characteristics'!$C:$C,0)))</f>
        <v>buildings-sector-main.html#eff-stds</v>
      </c>
      <c r="R223" s="254" t="str">
        <f>IF(ISBLANK(INDEX('Policy Characteristics'!L:L,MATCH($C223,'Policy Characteristics'!$C:$C,0))),"",INDEX('Policy Characteristics'!L:L,MATCH($C223,'Policy Characteristics'!$C:$C,0)))</f>
        <v>building-energy-efficiency-standards.html</v>
      </c>
    </row>
    <row r="224" spans="1:18" s="4" customFormat="1" x14ac:dyDescent="0.35">
      <c r="A224" s="254" t="str">
        <f>IF(ISBLANK(INDEX('Policy Characteristics'!A:A,MATCH($C224,'Policy Characteristics'!$C:$C,0))),"",INDEX('Policy Characteristics'!A:A,MATCH($C224,'Policy Characteristics'!$C:$C,0)))</f>
        <v>Buildings and Appliances</v>
      </c>
      <c r="B224" s="262" t="str">
        <f>IF(ISBLANK(INDEX('Policy Characteristics'!B:B,MATCH($C224,'Policy Characteristics'!$C:$C,0))),"",INDEX('Policy Characteristics'!B:B,MATCH($C224,'Policy Characteristics'!$C:$C,0)))</f>
        <v>Building Energy Efficiency Standards</v>
      </c>
      <c r="C224" s="254" t="str">
        <f t="shared" si="13"/>
        <v>Reduction in E Use Allowed by Component Eff Std</v>
      </c>
      <c r="D224" s="45" t="s">
        <v>117</v>
      </c>
      <c r="E224" s="45" t="s">
        <v>276</v>
      </c>
      <c r="F224" s="45" t="s">
        <v>123</v>
      </c>
      <c r="G224" s="45" t="s">
        <v>278</v>
      </c>
      <c r="H224" s="43">
        <v>153</v>
      </c>
      <c r="I224" s="324" t="s">
        <v>43</v>
      </c>
      <c r="J224" s="255" t="str">
        <f>IF(ISBLANK(INDEX('Policy Characteristics'!D:D,MATCH($C224,'Policy Characteristics'!$C:$C,0))),"",INDEX('Policy Characteristics'!D:D,MATCH($C224,'Policy Characteristics'!$C:$C,0)))</f>
        <v>Building Energy Efficiency Standards</v>
      </c>
      <c r="K224" s="254" t="str">
        <f>IF(ISBLANK(INDEX('Policy Characteristics'!E:E,MATCH($C224,'Policy Characteristics'!$C:$C,0))),"",INDEX('Policy Characteristics'!E:E,MATCH($C224,'Policy Characteristics'!$C:$C,0)))</f>
        <v>bldgs efficiency standards</v>
      </c>
      <c r="L224" s="261">
        <f>IF(ISBLANK(INDEX('Policy Characteristics'!F:F,MATCH($C224,'Policy Characteristics'!$C:$C,0))),"",INDEX('Policy Characteristics'!F:F,MATCH($C224,'Policy Characteristics'!$C:$C,0)))</f>
        <v>0</v>
      </c>
      <c r="M224" s="261">
        <f>IF(ISBLANK(INDEX('Policy Characteristics'!G:G,MATCH($C224,'Policy Characteristics'!$C:$C,0))),"",INDEX('Policy Characteristics'!G:G,MATCH($C224,'Policy Characteristics'!$C:$C,0)))</f>
        <v>0.75</v>
      </c>
      <c r="N224" s="261">
        <f>IF(ISBLANK(INDEX('Policy Characteristics'!H:H,MATCH($C224,'Policy Characteristics'!$C:$C,0))),"",INDEX('Policy Characteristics'!H:H,MATCH($C224,'Policy Characteristics'!$C:$C,0)))</f>
        <v>0.01</v>
      </c>
      <c r="O224" s="254" t="str">
        <f>IF(ISBLANK(INDEX('Policy Characteristics'!I:I,MATCH($C224,'Policy Characteristics'!$C:$C,0))),"",INDEX('Policy Characteristics'!I:I,MATCH($C224,'Policy Characteristics'!$C:$C,0)))</f>
        <v>% reduction in energy use</v>
      </c>
      <c r="P224" s="254" t="str">
        <f>IF(ISBLANK(INDEX('Policy Characteristics'!J:J,MATCH($C224,'Policy Characteristics'!$C:$C,0))),"",INDEX('Policy Characteristics'!J:J,MATCH($C224,'Policy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4" s="254" t="str">
        <f>IF(ISBLANK(INDEX('Policy Characteristics'!K:K,MATCH($C224,'Policy Characteristics'!$C:$C,0))),"",INDEX('Policy Characteristics'!K:K,MATCH($C224,'Policy Characteristics'!$C:$C,0)))</f>
        <v>buildings-sector-main.html#eff-stds</v>
      </c>
      <c r="R224" s="254" t="str">
        <f>IF(ISBLANK(INDEX('Policy Characteristics'!L:L,MATCH($C224,'Policy Characteristics'!$C:$C,0))),"",INDEX('Policy Characteristics'!L:L,MATCH($C224,'Policy Characteristics'!$C:$C,0)))</f>
        <v>building-energy-efficiency-standards.html</v>
      </c>
    </row>
    <row r="225" spans="1:18" s="4" customFormat="1" x14ac:dyDescent="0.35">
      <c r="A225" s="254" t="str">
        <f>IF(ISBLANK(INDEX('Policy Characteristics'!A:A,MATCH($C225,'Policy Characteristics'!$C:$C,0))),"",INDEX('Policy Characteristics'!A:A,MATCH($C225,'Policy Characteristics'!$C:$C,0)))</f>
        <v>Buildings and Appliances</v>
      </c>
      <c r="B225" s="262" t="str">
        <f>IF(ISBLANK(INDEX('Policy Characteristics'!B:B,MATCH($C225,'Policy Characteristics'!$C:$C,0))),"",INDEX('Policy Characteristics'!B:B,MATCH($C225,'Policy Characteristics'!$C:$C,0)))</f>
        <v>Building Energy Efficiency Standards</v>
      </c>
      <c r="C225" s="254" t="str">
        <f t="shared" si="13"/>
        <v>Reduction in E Use Allowed by Component Eff Std</v>
      </c>
      <c r="D225" s="45" t="s">
        <v>118</v>
      </c>
      <c r="E225" s="45" t="s">
        <v>276</v>
      </c>
      <c r="F225" s="45" t="s">
        <v>124</v>
      </c>
      <c r="G225" s="45" t="s">
        <v>278</v>
      </c>
      <c r="H225" s="43">
        <v>154</v>
      </c>
      <c r="I225" s="324" t="s">
        <v>43</v>
      </c>
      <c r="J225" s="255" t="str">
        <f>IF(ISBLANK(INDEX('Policy Characteristics'!D:D,MATCH($C225,'Policy Characteristics'!$C:$C,0))),"",INDEX('Policy Characteristics'!D:D,MATCH($C225,'Policy Characteristics'!$C:$C,0)))</f>
        <v>Building Energy Efficiency Standards</v>
      </c>
      <c r="K225" s="254" t="str">
        <f>IF(ISBLANK(INDEX('Policy Characteristics'!E:E,MATCH($C225,'Policy Characteristics'!$C:$C,0))),"",INDEX('Policy Characteristics'!E:E,MATCH($C225,'Policy Characteristics'!$C:$C,0)))</f>
        <v>bldgs efficiency standards</v>
      </c>
      <c r="L225" s="261">
        <f>IF(ISBLANK(INDEX('Policy Characteristics'!F:F,MATCH($C225,'Policy Characteristics'!$C:$C,0))),"",INDEX('Policy Characteristics'!F:F,MATCH($C225,'Policy Characteristics'!$C:$C,0)))</f>
        <v>0</v>
      </c>
      <c r="M225" s="261">
        <f>IF(ISBLANK(INDEX('Policy Characteristics'!G:G,MATCH($C225,'Policy Characteristics'!$C:$C,0))),"",INDEX('Policy Characteristics'!G:G,MATCH($C225,'Policy Characteristics'!$C:$C,0)))</f>
        <v>0.75</v>
      </c>
      <c r="N225" s="261">
        <f>IF(ISBLANK(INDEX('Policy Characteristics'!H:H,MATCH($C225,'Policy Characteristics'!$C:$C,0))),"",INDEX('Policy Characteristics'!H:H,MATCH($C225,'Policy Characteristics'!$C:$C,0)))</f>
        <v>0.01</v>
      </c>
      <c r="O225" s="254" t="str">
        <f>IF(ISBLANK(INDEX('Policy Characteristics'!I:I,MATCH($C225,'Policy Characteristics'!$C:$C,0))),"",INDEX('Policy Characteristics'!I:I,MATCH($C225,'Policy Characteristics'!$C:$C,0)))</f>
        <v>% reduction in energy use</v>
      </c>
      <c r="P225" s="254" t="str">
        <f>IF(ISBLANK(INDEX('Policy Characteristics'!J:J,MATCH($C225,'Policy Characteristics'!$C:$C,0))),"",INDEX('Policy Characteristics'!J:J,MATCH($C225,'Policy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5" s="254" t="str">
        <f>IF(ISBLANK(INDEX('Policy Characteristics'!K:K,MATCH($C225,'Policy Characteristics'!$C:$C,0))),"",INDEX('Policy Characteristics'!K:K,MATCH($C225,'Policy Characteristics'!$C:$C,0)))</f>
        <v>buildings-sector-main.html#eff-stds</v>
      </c>
      <c r="R225" s="254" t="str">
        <f>IF(ISBLANK(INDEX('Policy Characteristics'!L:L,MATCH($C225,'Policy Characteristics'!$C:$C,0))),"",INDEX('Policy Characteristics'!L:L,MATCH($C225,'Policy Characteristics'!$C:$C,0)))</f>
        <v>building-energy-efficiency-standards.html</v>
      </c>
    </row>
    <row r="226" spans="1:18" s="4" customFormat="1" x14ac:dyDescent="0.35">
      <c r="A226" s="254" t="str">
        <f>IF(ISBLANK(INDEX('Policy Characteristics'!A:A,MATCH($C226,'Policy Characteristics'!$C:$C,0))),"",INDEX('Policy Characteristics'!A:A,MATCH($C226,'Policy Characteristics'!$C:$C,0)))</f>
        <v>Buildings and Appliances</v>
      </c>
      <c r="B226" s="262" t="str">
        <f>IF(ISBLANK(INDEX('Policy Characteristics'!B:B,MATCH($C226,'Policy Characteristics'!$C:$C,0))),"",INDEX('Policy Characteristics'!B:B,MATCH($C226,'Policy Characteristics'!$C:$C,0)))</f>
        <v>Building Energy Efficiency Standards</v>
      </c>
      <c r="C226" s="254" t="str">
        <f t="shared" si="13"/>
        <v>Reduction in E Use Allowed by Component Eff Std</v>
      </c>
      <c r="D226" s="45" t="s">
        <v>119</v>
      </c>
      <c r="E226" s="45" t="s">
        <v>276</v>
      </c>
      <c r="F226" s="45" t="s">
        <v>125</v>
      </c>
      <c r="G226" s="45" t="s">
        <v>278</v>
      </c>
      <c r="H226" s="43">
        <v>155</v>
      </c>
      <c r="I226" s="324" t="s">
        <v>43</v>
      </c>
      <c r="J226" s="255" t="str">
        <f>IF(ISBLANK(INDEX('Policy Characteristics'!D:D,MATCH($C226,'Policy Characteristics'!$C:$C,0))),"",INDEX('Policy Characteristics'!D:D,MATCH($C226,'Policy Characteristics'!$C:$C,0)))</f>
        <v>Building Energy Efficiency Standards</v>
      </c>
      <c r="K226" s="254" t="str">
        <f>IF(ISBLANK(INDEX('Policy Characteristics'!E:E,MATCH($C226,'Policy Characteristics'!$C:$C,0))),"",INDEX('Policy Characteristics'!E:E,MATCH($C226,'Policy Characteristics'!$C:$C,0)))</f>
        <v>bldgs efficiency standards</v>
      </c>
      <c r="L226" s="261">
        <f>IF(ISBLANK(INDEX('Policy Characteristics'!F:F,MATCH($C226,'Policy Characteristics'!$C:$C,0))),"",INDEX('Policy Characteristics'!F:F,MATCH($C226,'Policy Characteristics'!$C:$C,0)))</f>
        <v>0</v>
      </c>
      <c r="M226" s="261">
        <f>IF(ISBLANK(INDEX('Policy Characteristics'!G:G,MATCH($C226,'Policy Characteristics'!$C:$C,0))),"",INDEX('Policy Characteristics'!G:G,MATCH($C226,'Policy Characteristics'!$C:$C,0)))</f>
        <v>0.75</v>
      </c>
      <c r="N226" s="261">
        <f>IF(ISBLANK(INDEX('Policy Characteristics'!H:H,MATCH($C226,'Policy Characteristics'!$C:$C,0))),"",INDEX('Policy Characteristics'!H:H,MATCH($C226,'Policy Characteristics'!$C:$C,0)))</f>
        <v>0.01</v>
      </c>
      <c r="O226" s="254" t="str">
        <f>IF(ISBLANK(INDEX('Policy Characteristics'!I:I,MATCH($C226,'Policy Characteristics'!$C:$C,0))),"",INDEX('Policy Characteristics'!I:I,MATCH($C226,'Policy Characteristics'!$C:$C,0)))</f>
        <v>% reduction in energy use</v>
      </c>
      <c r="P226" s="254" t="str">
        <f>IF(ISBLANK(INDEX('Policy Characteristics'!J:J,MATCH($C226,'Policy Characteristics'!$C:$C,0))),"",INDEX('Policy Characteristics'!J:J,MATCH($C226,'Policy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6" s="254" t="str">
        <f>IF(ISBLANK(INDEX('Policy Characteristics'!K:K,MATCH($C226,'Policy Characteristics'!$C:$C,0))),"",INDEX('Policy Characteristics'!K:K,MATCH($C226,'Policy Characteristics'!$C:$C,0)))</f>
        <v>buildings-sector-main.html#eff-stds</v>
      </c>
      <c r="R226" s="254" t="str">
        <f>IF(ISBLANK(INDEX('Policy Characteristics'!L:L,MATCH($C226,'Policy Characteristics'!$C:$C,0))),"",INDEX('Policy Characteristics'!L:L,MATCH($C226,'Policy Characteristics'!$C:$C,0)))</f>
        <v>building-energy-efficiency-standards.html</v>
      </c>
    </row>
    <row r="227" spans="1:18" s="4" customFormat="1" x14ac:dyDescent="0.35">
      <c r="A227" s="254" t="str">
        <f>IF(ISBLANK(INDEX('Policy Characteristics'!A:A,MATCH($C227,'Policy Characteristics'!$C:$C,0))),"",INDEX('Policy Characteristics'!A:A,MATCH($C227,'Policy Characteristics'!$C:$C,0)))</f>
        <v>Buildings and Appliances</v>
      </c>
      <c r="B227" s="262" t="str">
        <f>IF(ISBLANK(INDEX('Policy Characteristics'!B:B,MATCH($C227,'Policy Characteristics'!$C:$C,0))),"",INDEX('Policy Characteristics'!B:B,MATCH($C227,'Policy Characteristics'!$C:$C,0)))</f>
        <v>Building Energy Efficiency Standards</v>
      </c>
      <c r="C227" s="254" t="str">
        <f t="shared" si="13"/>
        <v>Reduction in E Use Allowed by Component Eff Std</v>
      </c>
      <c r="D227" s="45" t="s">
        <v>114</v>
      </c>
      <c r="E227" s="45" t="s">
        <v>277</v>
      </c>
      <c r="F227" s="45" t="s">
        <v>120</v>
      </c>
      <c r="G227" s="45" t="s">
        <v>163</v>
      </c>
      <c r="H227" s="43">
        <v>156</v>
      </c>
      <c r="I227" s="324" t="s">
        <v>43</v>
      </c>
      <c r="J227" s="255" t="str">
        <f>IF(ISBLANK(INDEX('Policy Characteristics'!D:D,MATCH($C227,'Policy Characteristics'!$C:$C,0))),"",INDEX('Policy Characteristics'!D:D,MATCH($C227,'Policy Characteristics'!$C:$C,0)))</f>
        <v>Building Energy Efficiency Standards</v>
      </c>
      <c r="K227" s="254" t="str">
        <f>IF(ISBLANK(INDEX('Policy Characteristics'!E:E,MATCH($C227,'Policy Characteristics'!$C:$C,0))),"",INDEX('Policy Characteristics'!E:E,MATCH($C227,'Policy Characteristics'!$C:$C,0)))</f>
        <v>bldgs efficiency standards</v>
      </c>
      <c r="L227" s="261">
        <f>IF(ISBLANK(INDEX('Policy Characteristics'!F:F,MATCH($C227,'Policy Characteristics'!$C:$C,0))),"",INDEX('Policy Characteristics'!F:F,MATCH($C227,'Policy Characteristics'!$C:$C,0)))</f>
        <v>0</v>
      </c>
      <c r="M227" s="261">
        <f>IF(ISBLANK(INDEX('Policy Characteristics'!G:G,MATCH($C227,'Policy Characteristics'!$C:$C,0))),"",INDEX('Policy Characteristics'!G:G,MATCH($C227,'Policy Characteristics'!$C:$C,0)))</f>
        <v>0.75</v>
      </c>
      <c r="N227" s="261">
        <f>IF(ISBLANK(INDEX('Policy Characteristics'!H:H,MATCH($C227,'Policy Characteristics'!$C:$C,0))),"",INDEX('Policy Characteristics'!H:H,MATCH($C227,'Policy Characteristics'!$C:$C,0)))</f>
        <v>0.01</v>
      </c>
      <c r="O227" s="254" t="str">
        <f>IF(ISBLANK(INDEX('Policy Characteristics'!I:I,MATCH($C227,'Policy Characteristics'!$C:$C,0))),"",INDEX('Policy Characteristics'!I:I,MATCH($C227,'Policy Characteristics'!$C:$C,0)))</f>
        <v>% reduction in energy use</v>
      </c>
      <c r="P227" s="254" t="str">
        <f>IF(ISBLANK(INDEX('Policy Characteristics'!J:J,MATCH($C227,'Policy Characteristics'!$C:$C,0))),"",INDEX('Policy Characteristics'!J:J,MATCH($C227,'Policy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7" s="254" t="str">
        <f>IF(ISBLANK(INDEX('Policy Characteristics'!K:K,MATCH($C227,'Policy Characteristics'!$C:$C,0))),"",INDEX('Policy Characteristics'!K:K,MATCH($C227,'Policy Characteristics'!$C:$C,0)))</f>
        <v>buildings-sector-main.html#eff-stds</v>
      </c>
      <c r="R227" s="254" t="str">
        <f>IF(ISBLANK(INDEX('Policy Characteristics'!L:L,MATCH($C227,'Policy Characteristics'!$C:$C,0))),"",INDEX('Policy Characteristics'!L:L,MATCH($C227,'Policy Characteristics'!$C:$C,0)))</f>
        <v>building-energy-efficiency-standards.html</v>
      </c>
    </row>
    <row r="228" spans="1:18" s="4" customFormat="1" x14ac:dyDescent="0.35">
      <c r="A228" s="254" t="str">
        <f>IF(ISBLANK(INDEX('Policy Characteristics'!A:A,MATCH($C228,'Policy Characteristics'!$C:$C,0))),"",INDEX('Policy Characteristics'!A:A,MATCH($C228,'Policy Characteristics'!$C:$C,0)))</f>
        <v>Buildings and Appliances</v>
      </c>
      <c r="B228" s="262" t="str">
        <f>IF(ISBLANK(INDEX('Policy Characteristics'!B:B,MATCH($C228,'Policy Characteristics'!$C:$C,0))),"",INDEX('Policy Characteristics'!B:B,MATCH($C228,'Policy Characteristics'!$C:$C,0)))</f>
        <v>Building Energy Efficiency Standards</v>
      </c>
      <c r="C228" s="254" t="str">
        <f t="shared" si="13"/>
        <v>Reduction in E Use Allowed by Component Eff Std</v>
      </c>
      <c r="D228" s="45" t="s">
        <v>115</v>
      </c>
      <c r="E228" s="45" t="s">
        <v>277</v>
      </c>
      <c r="F228" s="45" t="s">
        <v>121</v>
      </c>
      <c r="G228" s="45" t="s">
        <v>163</v>
      </c>
      <c r="H228" s="43">
        <v>157</v>
      </c>
      <c r="I228" s="324" t="s">
        <v>43</v>
      </c>
      <c r="J228" s="255" t="str">
        <f>IF(ISBLANK(INDEX('Policy Characteristics'!D:D,MATCH($C228,'Policy Characteristics'!$C:$C,0))),"",INDEX('Policy Characteristics'!D:D,MATCH($C228,'Policy Characteristics'!$C:$C,0)))</f>
        <v>Building Energy Efficiency Standards</v>
      </c>
      <c r="K228" s="254" t="str">
        <f>IF(ISBLANK(INDEX('Policy Characteristics'!E:E,MATCH($C228,'Policy Characteristics'!$C:$C,0))),"",INDEX('Policy Characteristics'!E:E,MATCH($C228,'Policy Characteristics'!$C:$C,0)))</f>
        <v>bldgs efficiency standards</v>
      </c>
      <c r="L228" s="261">
        <f>IF(ISBLANK(INDEX('Policy Characteristics'!F:F,MATCH($C228,'Policy Characteristics'!$C:$C,0))),"",INDEX('Policy Characteristics'!F:F,MATCH($C228,'Policy Characteristics'!$C:$C,0)))</f>
        <v>0</v>
      </c>
      <c r="M228" s="261">
        <f>IF(ISBLANK(INDEX('Policy Characteristics'!G:G,MATCH($C228,'Policy Characteristics'!$C:$C,0))),"",INDEX('Policy Characteristics'!G:G,MATCH($C228,'Policy Characteristics'!$C:$C,0)))</f>
        <v>0.75</v>
      </c>
      <c r="N228" s="261">
        <f>IF(ISBLANK(INDEX('Policy Characteristics'!H:H,MATCH($C228,'Policy Characteristics'!$C:$C,0))),"",INDEX('Policy Characteristics'!H:H,MATCH($C228,'Policy Characteristics'!$C:$C,0)))</f>
        <v>0.01</v>
      </c>
      <c r="O228" s="254" t="str">
        <f>IF(ISBLANK(INDEX('Policy Characteristics'!I:I,MATCH($C228,'Policy Characteristics'!$C:$C,0))),"",INDEX('Policy Characteristics'!I:I,MATCH($C228,'Policy Characteristics'!$C:$C,0)))</f>
        <v>% reduction in energy use</v>
      </c>
      <c r="P228" s="254" t="str">
        <f>IF(ISBLANK(INDEX('Policy Characteristics'!J:J,MATCH($C228,'Policy Characteristics'!$C:$C,0))),"",INDEX('Policy Characteristics'!J:J,MATCH($C228,'Policy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8" s="254" t="str">
        <f>IF(ISBLANK(INDEX('Policy Characteristics'!K:K,MATCH($C228,'Policy Characteristics'!$C:$C,0))),"",INDEX('Policy Characteristics'!K:K,MATCH($C228,'Policy Characteristics'!$C:$C,0)))</f>
        <v>buildings-sector-main.html#eff-stds</v>
      </c>
      <c r="R228" s="254" t="str">
        <f>IF(ISBLANK(INDEX('Policy Characteristics'!L:L,MATCH($C228,'Policy Characteristics'!$C:$C,0))),"",INDEX('Policy Characteristics'!L:L,MATCH($C228,'Policy Characteristics'!$C:$C,0)))</f>
        <v>building-energy-efficiency-standards.html</v>
      </c>
    </row>
    <row r="229" spans="1:18" s="4" customFormat="1" x14ac:dyDescent="0.35">
      <c r="A229" s="254" t="str">
        <f>IF(ISBLANK(INDEX('Policy Characteristics'!A:A,MATCH($C229,'Policy Characteristics'!$C:$C,0))),"",INDEX('Policy Characteristics'!A:A,MATCH($C229,'Policy Characteristics'!$C:$C,0)))</f>
        <v>Buildings and Appliances</v>
      </c>
      <c r="B229" s="262" t="str">
        <f>IF(ISBLANK(INDEX('Policy Characteristics'!B:B,MATCH($C229,'Policy Characteristics'!$C:$C,0))),"",INDEX('Policy Characteristics'!B:B,MATCH($C229,'Policy Characteristics'!$C:$C,0)))</f>
        <v>Building Energy Efficiency Standards</v>
      </c>
      <c r="C229" s="254" t="str">
        <f t="shared" si="13"/>
        <v>Reduction in E Use Allowed by Component Eff Std</v>
      </c>
      <c r="D229" s="45" t="s">
        <v>116</v>
      </c>
      <c r="E229" s="45" t="s">
        <v>277</v>
      </c>
      <c r="F229" s="45" t="s">
        <v>122</v>
      </c>
      <c r="G229" s="45" t="s">
        <v>163</v>
      </c>
      <c r="H229" s="43">
        <v>158</v>
      </c>
      <c r="I229" s="324" t="s">
        <v>43</v>
      </c>
      <c r="J229" s="255" t="str">
        <f>IF(ISBLANK(INDEX('Policy Characteristics'!D:D,MATCH($C229,'Policy Characteristics'!$C:$C,0))),"",INDEX('Policy Characteristics'!D:D,MATCH($C229,'Policy Characteristics'!$C:$C,0)))</f>
        <v>Building Energy Efficiency Standards</v>
      </c>
      <c r="K229" s="254" t="str">
        <f>IF(ISBLANK(INDEX('Policy Characteristics'!E:E,MATCH($C229,'Policy Characteristics'!$C:$C,0))),"",INDEX('Policy Characteristics'!E:E,MATCH($C229,'Policy Characteristics'!$C:$C,0)))</f>
        <v>bldgs efficiency standards</v>
      </c>
      <c r="L229" s="261">
        <f>IF(ISBLANK(INDEX('Policy Characteristics'!F:F,MATCH($C229,'Policy Characteristics'!$C:$C,0))),"",INDEX('Policy Characteristics'!F:F,MATCH($C229,'Policy Characteristics'!$C:$C,0)))</f>
        <v>0</v>
      </c>
      <c r="M229" s="261">
        <f>IF(ISBLANK(INDEX('Policy Characteristics'!G:G,MATCH($C229,'Policy Characteristics'!$C:$C,0))),"",INDEX('Policy Characteristics'!G:G,MATCH($C229,'Policy Characteristics'!$C:$C,0)))</f>
        <v>0.75</v>
      </c>
      <c r="N229" s="261">
        <f>IF(ISBLANK(INDEX('Policy Characteristics'!H:H,MATCH($C229,'Policy Characteristics'!$C:$C,0))),"",INDEX('Policy Characteristics'!H:H,MATCH($C229,'Policy Characteristics'!$C:$C,0)))</f>
        <v>0.01</v>
      </c>
      <c r="O229" s="254" t="str">
        <f>IF(ISBLANK(INDEX('Policy Characteristics'!I:I,MATCH($C229,'Policy Characteristics'!$C:$C,0))),"",INDEX('Policy Characteristics'!I:I,MATCH($C229,'Policy Characteristics'!$C:$C,0)))</f>
        <v>% reduction in energy use</v>
      </c>
      <c r="P229" s="254" t="str">
        <f>IF(ISBLANK(INDEX('Policy Characteristics'!J:J,MATCH($C229,'Policy Characteristics'!$C:$C,0))),"",INDEX('Policy Characteristics'!J:J,MATCH($C229,'Policy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9" s="254" t="str">
        <f>IF(ISBLANK(INDEX('Policy Characteristics'!K:K,MATCH($C229,'Policy Characteristics'!$C:$C,0))),"",INDEX('Policy Characteristics'!K:K,MATCH($C229,'Policy Characteristics'!$C:$C,0)))</f>
        <v>buildings-sector-main.html#eff-stds</v>
      </c>
      <c r="R229" s="254" t="str">
        <f>IF(ISBLANK(INDEX('Policy Characteristics'!L:L,MATCH($C229,'Policy Characteristics'!$C:$C,0))),"",INDEX('Policy Characteristics'!L:L,MATCH($C229,'Policy Characteristics'!$C:$C,0)))</f>
        <v>building-energy-efficiency-standards.html</v>
      </c>
    </row>
    <row r="230" spans="1:18" s="4" customFormat="1" x14ac:dyDescent="0.35">
      <c r="A230" s="254" t="str">
        <f>IF(ISBLANK(INDEX('Policy Characteristics'!A:A,MATCH($C230,'Policy Characteristics'!$C:$C,0))),"",INDEX('Policy Characteristics'!A:A,MATCH($C230,'Policy Characteristics'!$C:$C,0)))</f>
        <v>Buildings and Appliances</v>
      </c>
      <c r="B230" s="262" t="str">
        <f>IF(ISBLANK(INDEX('Policy Characteristics'!B:B,MATCH($C230,'Policy Characteristics'!$C:$C,0))),"",INDEX('Policy Characteristics'!B:B,MATCH($C230,'Policy Characteristics'!$C:$C,0)))</f>
        <v>Building Energy Efficiency Standards</v>
      </c>
      <c r="C230" s="254" t="str">
        <f t="shared" si="13"/>
        <v>Reduction in E Use Allowed by Component Eff Std</v>
      </c>
      <c r="D230" s="45" t="s">
        <v>117</v>
      </c>
      <c r="E230" s="45" t="s">
        <v>277</v>
      </c>
      <c r="F230" s="45" t="s">
        <v>123</v>
      </c>
      <c r="G230" s="45" t="s">
        <v>163</v>
      </c>
      <c r="H230" s="43">
        <v>159</v>
      </c>
      <c r="I230" s="324" t="s">
        <v>43</v>
      </c>
      <c r="J230" s="255" t="str">
        <f>IF(ISBLANK(INDEX('Policy Characteristics'!D:D,MATCH($C230,'Policy Characteristics'!$C:$C,0))),"",INDEX('Policy Characteristics'!D:D,MATCH($C230,'Policy Characteristics'!$C:$C,0)))</f>
        <v>Building Energy Efficiency Standards</v>
      </c>
      <c r="K230" s="254" t="str">
        <f>IF(ISBLANK(INDEX('Policy Characteristics'!E:E,MATCH($C230,'Policy Characteristics'!$C:$C,0))),"",INDEX('Policy Characteristics'!E:E,MATCH($C230,'Policy Characteristics'!$C:$C,0)))</f>
        <v>bldgs efficiency standards</v>
      </c>
      <c r="L230" s="261">
        <f>IF(ISBLANK(INDEX('Policy Characteristics'!F:F,MATCH($C230,'Policy Characteristics'!$C:$C,0))),"",INDEX('Policy Characteristics'!F:F,MATCH($C230,'Policy Characteristics'!$C:$C,0)))</f>
        <v>0</v>
      </c>
      <c r="M230" s="261">
        <f>IF(ISBLANK(INDEX('Policy Characteristics'!G:G,MATCH($C230,'Policy Characteristics'!$C:$C,0))),"",INDEX('Policy Characteristics'!G:G,MATCH($C230,'Policy Characteristics'!$C:$C,0)))</f>
        <v>0.75</v>
      </c>
      <c r="N230" s="261">
        <f>IF(ISBLANK(INDEX('Policy Characteristics'!H:H,MATCH($C230,'Policy Characteristics'!$C:$C,0))),"",INDEX('Policy Characteristics'!H:H,MATCH($C230,'Policy Characteristics'!$C:$C,0)))</f>
        <v>0.01</v>
      </c>
      <c r="O230" s="254" t="str">
        <f>IF(ISBLANK(INDEX('Policy Characteristics'!I:I,MATCH($C230,'Policy Characteristics'!$C:$C,0))),"",INDEX('Policy Characteristics'!I:I,MATCH($C230,'Policy Characteristics'!$C:$C,0)))</f>
        <v>% reduction in energy use</v>
      </c>
      <c r="P230" s="254" t="str">
        <f>IF(ISBLANK(INDEX('Policy Characteristics'!J:J,MATCH($C230,'Policy Characteristics'!$C:$C,0))),"",INDEX('Policy Characteristics'!J:J,MATCH($C230,'Policy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0" s="254" t="str">
        <f>IF(ISBLANK(INDEX('Policy Characteristics'!K:K,MATCH($C230,'Policy Characteristics'!$C:$C,0))),"",INDEX('Policy Characteristics'!K:K,MATCH($C230,'Policy Characteristics'!$C:$C,0)))</f>
        <v>buildings-sector-main.html#eff-stds</v>
      </c>
      <c r="R230" s="254" t="str">
        <f>IF(ISBLANK(INDEX('Policy Characteristics'!L:L,MATCH($C230,'Policy Characteristics'!$C:$C,0))),"",INDEX('Policy Characteristics'!L:L,MATCH($C230,'Policy Characteristics'!$C:$C,0)))</f>
        <v>building-energy-efficiency-standards.html</v>
      </c>
    </row>
    <row r="231" spans="1:18" s="4" customFormat="1" x14ac:dyDescent="0.35">
      <c r="A231" s="254" t="str">
        <f>IF(ISBLANK(INDEX('Policy Characteristics'!A:A,MATCH($C231,'Policy Characteristics'!$C:$C,0))),"",INDEX('Policy Characteristics'!A:A,MATCH($C231,'Policy Characteristics'!$C:$C,0)))</f>
        <v>Buildings and Appliances</v>
      </c>
      <c r="B231" s="262" t="str">
        <f>IF(ISBLANK(INDEX('Policy Characteristics'!B:B,MATCH($C231,'Policy Characteristics'!$C:$C,0))),"",INDEX('Policy Characteristics'!B:B,MATCH($C231,'Policy Characteristics'!$C:$C,0)))</f>
        <v>Building Energy Efficiency Standards</v>
      </c>
      <c r="C231" s="254" t="str">
        <f t="shared" si="13"/>
        <v>Reduction in E Use Allowed by Component Eff Std</v>
      </c>
      <c r="D231" s="45" t="s">
        <v>118</v>
      </c>
      <c r="E231" s="45" t="s">
        <v>277</v>
      </c>
      <c r="F231" s="45" t="s">
        <v>124</v>
      </c>
      <c r="G231" s="45" t="s">
        <v>163</v>
      </c>
      <c r="H231" s="43">
        <v>160</v>
      </c>
      <c r="I231" s="324" t="s">
        <v>43</v>
      </c>
      <c r="J231" s="255" t="str">
        <f>IF(ISBLANK(INDEX('Policy Characteristics'!D:D,MATCH($C231,'Policy Characteristics'!$C:$C,0))),"",INDEX('Policy Characteristics'!D:D,MATCH($C231,'Policy Characteristics'!$C:$C,0)))</f>
        <v>Building Energy Efficiency Standards</v>
      </c>
      <c r="K231" s="254" t="str">
        <f>IF(ISBLANK(INDEX('Policy Characteristics'!E:E,MATCH($C231,'Policy Characteristics'!$C:$C,0))),"",INDEX('Policy Characteristics'!E:E,MATCH($C231,'Policy Characteristics'!$C:$C,0)))</f>
        <v>bldgs efficiency standards</v>
      </c>
      <c r="L231" s="261">
        <f>IF(ISBLANK(INDEX('Policy Characteristics'!F:F,MATCH($C231,'Policy Characteristics'!$C:$C,0))),"",INDEX('Policy Characteristics'!F:F,MATCH($C231,'Policy Characteristics'!$C:$C,0)))</f>
        <v>0</v>
      </c>
      <c r="M231" s="261">
        <f>IF(ISBLANK(INDEX('Policy Characteristics'!G:G,MATCH($C231,'Policy Characteristics'!$C:$C,0))),"",INDEX('Policy Characteristics'!G:G,MATCH($C231,'Policy Characteristics'!$C:$C,0)))</f>
        <v>0.75</v>
      </c>
      <c r="N231" s="261">
        <f>IF(ISBLANK(INDEX('Policy Characteristics'!H:H,MATCH($C231,'Policy Characteristics'!$C:$C,0))),"",INDEX('Policy Characteristics'!H:H,MATCH($C231,'Policy Characteristics'!$C:$C,0)))</f>
        <v>0.01</v>
      </c>
      <c r="O231" s="254" t="str">
        <f>IF(ISBLANK(INDEX('Policy Characteristics'!I:I,MATCH($C231,'Policy Characteristics'!$C:$C,0))),"",INDEX('Policy Characteristics'!I:I,MATCH($C231,'Policy Characteristics'!$C:$C,0)))</f>
        <v>% reduction in energy use</v>
      </c>
      <c r="P231" s="254" t="str">
        <f>IF(ISBLANK(INDEX('Policy Characteristics'!J:J,MATCH($C231,'Policy Characteristics'!$C:$C,0))),"",INDEX('Policy Characteristics'!J:J,MATCH($C231,'Policy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1" s="254" t="str">
        <f>IF(ISBLANK(INDEX('Policy Characteristics'!K:K,MATCH($C231,'Policy Characteristics'!$C:$C,0))),"",INDEX('Policy Characteristics'!K:K,MATCH($C231,'Policy Characteristics'!$C:$C,0)))</f>
        <v>buildings-sector-main.html#eff-stds</v>
      </c>
      <c r="R231" s="254" t="str">
        <f>IF(ISBLANK(INDEX('Policy Characteristics'!L:L,MATCH($C231,'Policy Characteristics'!$C:$C,0))),"",INDEX('Policy Characteristics'!L:L,MATCH($C231,'Policy Characteristics'!$C:$C,0)))</f>
        <v>building-energy-efficiency-standards.html</v>
      </c>
    </row>
    <row r="232" spans="1:18" s="4" customFormat="1" x14ac:dyDescent="0.35">
      <c r="A232" s="254" t="str">
        <f>IF(ISBLANK(INDEX('Policy Characteristics'!A:A,MATCH($C232,'Policy Characteristics'!$C:$C,0))),"",INDEX('Policy Characteristics'!A:A,MATCH($C232,'Policy Characteristics'!$C:$C,0)))</f>
        <v>Buildings and Appliances</v>
      </c>
      <c r="B232" s="262" t="str">
        <f>IF(ISBLANK(INDEX('Policy Characteristics'!B:B,MATCH($C232,'Policy Characteristics'!$C:$C,0))),"",INDEX('Policy Characteristics'!B:B,MATCH($C232,'Policy Characteristics'!$C:$C,0)))</f>
        <v>Building Energy Efficiency Standards</v>
      </c>
      <c r="C232" s="254" t="str">
        <f t="shared" ref="C232" si="14">C$215</f>
        <v>Reduction in E Use Allowed by Component Eff Std</v>
      </c>
      <c r="D232" s="45" t="s">
        <v>119</v>
      </c>
      <c r="E232" s="45" t="s">
        <v>277</v>
      </c>
      <c r="F232" s="45" t="s">
        <v>125</v>
      </c>
      <c r="G232" s="45" t="s">
        <v>163</v>
      </c>
      <c r="H232" s="43">
        <v>161</v>
      </c>
      <c r="I232" s="324" t="s">
        <v>43</v>
      </c>
      <c r="J232" s="255" t="str">
        <f>IF(ISBLANK(INDEX('Policy Characteristics'!D:D,MATCH($C232,'Policy Characteristics'!$C:$C,0))),"",INDEX('Policy Characteristics'!D:D,MATCH($C232,'Policy Characteristics'!$C:$C,0)))</f>
        <v>Building Energy Efficiency Standards</v>
      </c>
      <c r="K232" s="254" t="str">
        <f>IF(ISBLANK(INDEX('Policy Characteristics'!E:E,MATCH($C232,'Policy Characteristics'!$C:$C,0))),"",INDEX('Policy Characteristics'!E:E,MATCH($C232,'Policy Characteristics'!$C:$C,0)))</f>
        <v>bldgs efficiency standards</v>
      </c>
      <c r="L232" s="261">
        <f>IF(ISBLANK(INDEX('Policy Characteristics'!F:F,MATCH($C232,'Policy Characteristics'!$C:$C,0))),"",INDEX('Policy Characteristics'!F:F,MATCH($C232,'Policy Characteristics'!$C:$C,0)))</f>
        <v>0</v>
      </c>
      <c r="M232" s="261">
        <f>IF(ISBLANK(INDEX('Policy Characteristics'!G:G,MATCH($C232,'Policy Characteristics'!$C:$C,0))),"",INDEX('Policy Characteristics'!G:G,MATCH($C232,'Policy Characteristics'!$C:$C,0)))</f>
        <v>0.75</v>
      </c>
      <c r="N232" s="261">
        <f>IF(ISBLANK(INDEX('Policy Characteristics'!H:H,MATCH($C232,'Policy Characteristics'!$C:$C,0))),"",INDEX('Policy Characteristics'!H:H,MATCH($C232,'Policy Characteristics'!$C:$C,0)))</f>
        <v>0.01</v>
      </c>
      <c r="O232" s="254" t="str">
        <f>IF(ISBLANK(INDEX('Policy Characteristics'!I:I,MATCH($C232,'Policy Characteristics'!$C:$C,0))),"",INDEX('Policy Characteristics'!I:I,MATCH($C232,'Policy Characteristics'!$C:$C,0)))</f>
        <v>% reduction in energy use</v>
      </c>
      <c r="P232" s="254" t="str">
        <f>IF(ISBLANK(INDEX('Policy Characteristics'!J:J,MATCH($C232,'Policy Characteristics'!$C:$C,0))),"",INDEX('Policy Characteristics'!J:J,MATCH($C232,'Policy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2" s="254" t="str">
        <f>IF(ISBLANK(INDEX('Policy Characteristics'!K:K,MATCH($C232,'Policy Characteristics'!$C:$C,0))),"",INDEX('Policy Characteristics'!K:K,MATCH($C232,'Policy Characteristics'!$C:$C,0)))</f>
        <v>buildings-sector-main.html#eff-stds</v>
      </c>
      <c r="R232" s="254" t="str">
        <f>IF(ISBLANK(INDEX('Policy Characteristics'!L:L,MATCH($C232,'Policy Characteristics'!$C:$C,0))),"",INDEX('Policy Characteristics'!L:L,MATCH($C232,'Policy Characteristics'!$C:$C,0)))</f>
        <v>building-energy-efficiency-standards.html</v>
      </c>
    </row>
    <row r="233" spans="1:18" s="4" customFormat="1" x14ac:dyDescent="0.35">
      <c r="A233" s="254" t="str">
        <f>IF(ISBLANK(INDEX('Policy Characteristics'!A:A,MATCH($C233,'Policy Characteristics'!$C:$C,0))),"",INDEX('Policy Characteristics'!A:A,MATCH($C233,'Policy Characteristics'!$C:$C,0)))</f>
        <v>Buildings and Appliances</v>
      </c>
      <c r="B233" s="262" t="str">
        <f>IF(ISBLANK(INDEX('Policy Characteristics'!B:B,MATCH($C233,'Policy Characteristics'!$C:$C,0))),"",INDEX('Policy Characteristics'!B:B,MATCH($C233,'Policy Characteristics'!$C:$C,0)))</f>
        <v>Contractor Training</v>
      </c>
      <c r="C233" t="s">
        <v>7</v>
      </c>
      <c r="D233" s="45"/>
      <c r="E233" s="45"/>
      <c r="F233" s="45"/>
      <c r="G233" s="45"/>
      <c r="H233" s="43">
        <v>19</v>
      </c>
      <c r="I233" s="324" t="s">
        <v>43</v>
      </c>
      <c r="J233" s="255" t="str">
        <f>IF(ISBLANK(INDEX('Policy Characteristics'!D:D,MATCH($C233,'Policy Characteristics'!$C:$C,0))),"",INDEX('Policy Characteristics'!D:D,MATCH($C233,'Policy Characteristics'!$C:$C,0)))</f>
        <v>Contractor Training</v>
      </c>
      <c r="K233" s="254" t="str">
        <f>IF(ISBLANK(INDEX('Policy Characteristics'!E:E,MATCH($C233,'Policy Characteristics'!$C:$C,0))),"",INDEX('Policy Characteristics'!E:E,MATCH($C233,'Policy Characteristics'!$C:$C,0)))</f>
        <v>bldgs contractor training</v>
      </c>
      <c r="L233" s="254">
        <f>IF(ISBLANK(INDEX('Policy Characteristics'!F:F,MATCH($C233,'Policy Characteristics'!$C:$C,0))),"",INDEX('Policy Characteristics'!F:F,MATCH($C233,'Policy Characteristics'!$C:$C,0)))</f>
        <v>0</v>
      </c>
      <c r="M233" s="254">
        <f>IF(ISBLANK(INDEX('Policy Characteristics'!G:G,MATCH($C233,'Policy Characteristics'!$C:$C,0))),"",INDEX('Policy Characteristics'!G:G,MATCH($C233,'Policy Characteristics'!$C:$C,0)))</f>
        <v>1</v>
      </c>
      <c r="N233" s="254">
        <f>IF(ISBLANK(INDEX('Policy Characteristics'!H:H,MATCH($C233,'Policy Characteristics'!$C:$C,0))),"",INDEX('Policy Characteristics'!H:H,MATCH($C233,'Policy Characteristics'!$C:$C,0)))</f>
        <v>1</v>
      </c>
      <c r="O233" s="254" t="str">
        <f>IF(ISBLANK(INDEX('Policy Characteristics'!I:I,MATCH($C233,'Policy Characteristics'!$C:$C,0))),"",INDEX('Policy Characteristics'!I:I,MATCH($C233,'Policy Characteristics'!$C:$C,0)))</f>
        <v>on/off</v>
      </c>
      <c r="P233" s="254" t="str">
        <f>IF(ISBLANK(INDEX('Policy Characteristics'!J:J,MATCH($C233,'Policy Characteristics'!$C:$C,0))),"",INDEX('Policy Characteristics'!J:J,MATCH($C233,'Policy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233" s="254" t="str">
        <f>IF(ISBLANK(INDEX('Policy Characteristics'!K:K,MATCH($C233,'Policy Characteristics'!$C:$C,0))),"",INDEX('Policy Characteristics'!K:K,MATCH($C233,'Policy Characteristics'!$C:$C,0)))</f>
        <v>buildings-sector-main.html#contractor-ed</v>
      </c>
      <c r="R233" s="254" t="str">
        <f>IF(ISBLANK(INDEX('Policy Characteristics'!L:L,MATCH($C233,'Policy Characteristics'!$C:$C,0))),"",INDEX('Policy Characteristics'!L:L,MATCH($C233,'Policy Characteristics'!$C:$C,0)))</f>
        <v>contractor-training.html</v>
      </c>
    </row>
    <row r="234" spans="1:18" s="4" customFormat="1" x14ac:dyDescent="0.35">
      <c r="A234" s="254" t="str">
        <f>IF(ISBLANK(INDEX('Policy Characteristics'!A:A,MATCH($C234,'Policy Characteristics'!$C:$C,0))),"",INDEX('Policy Characteristics'!A:A,MATCH($C234,'Policy Characteristics'!$C:$C,0)))</f>
        <v>Buildings and Appliances</v>
      </c>
      <c r="B234" s="262" t="str">
        <f>IF(ISBLANK(INDEX('Policy Characteristics'!B:B,MATCH($C234,'Policy Characteristics'!$C:$C,0))),"",INDEX('Policy Characteristics'!B:B,MATCH($C234,'Policy Characteristics'!$C:$C,0)))</f>
        <v>Distributed Solar Carve-Out</v>
      </c>
      <c r="C234" t="s">
        <v>299</v>
      </c>
      <c r="D234" s="45"/>
      <c r="E234" s="45"/>
      <c r="F234" s="45"/>
      <c r="G234" s="45"/>
      <c r="H234" s="43">
        <v>146</v>
      </c>
      <c r="I234" s="324" t="s">
        <v>43</v>
      </c>
      <c r="J234" s="255" t="str">
        <f>IF(ISBLANK(INDEX('Policy Characteristics'!D:D,MATCH($C234,'Policy Characteristics'!$C:$C,0))),"",INDEX('Policy Characteristics'!D:D,MATCH($C234,'Policy Characteristics'!$C:$C,0)))</f>
        <v>Distributed Solar Promotion</v>
      </c>
      <c r="K234" s="254" t="str">
        <f>IF(ISBLANK(INDEX('Policy Characteristics'!E:E,MATCH($C234,'Policy Characteristics'!$C:$C,0))),"",INDEX('Policy Characteristics'!E:E,MATCH($C234,'Policy Characteristics'!$C:$C,0)))</f>
        <v>bldgs min fraction distributed solar</v>
      </c>
      <c r="L234" s="261">
        <f>IF(ISBLANK(INDEX('Policy Characteristics'!F:F,MATCH($C234,'Policy Characteristics'!$C:$C,0))),"",INDEX('Policy Characteristics'!F:F,MATCH($C234,'Policy Characteristics'!$C:$C,0)))</f>
        <v>0</v>
      </c>
      <c r="M234" s="261">
        <f>IF(ISBLANK(INDEX('Policy Characteristics'!G:G,MATCH($C234,'Policy Characteristics'!$C:$C,0))),"",INDEX('Policy Characteristics'!G:G,MATCH($C234,'Policy Characteristics'!$C:$C,0)))</f>
        <v>0.24</v>
      </c>
      <c r="N234" s="261">
        <f>IF(ISBLANK(INDEX('Policy Characteristics'!H:H,MATCH($C234,'Policy Characteristics'!$C:$C,0))),"",INDEX('Policy Characteristics'!H:H,MATCH($C234,'Policy Characteristics'!$C:$C,0)))</f>
        <v>5.0000000000000001E-3</v>
      </c>
      <c r="O234" s="254" t="str">
        <f>IF(ISBLANK(INDEX('Policy Characteristics'!I:I,MATCH($C234,'Policy Characteristics'!$C:$C,0))),"",INDEX('Policy Characteristics'!I:I,MATCH($C234,'Policy Characteristics'!$C:$C,0)))</f>
        <v>minimum % elec from solar</v>
      </c>
      <c r="P234" s="254" t="str">
        <f>IF(ISBLANK(INDEX('Policy Characteristics'!J:J,MATCH($C234,'Policy Characteristics'!$C:$C,0))),"",INDEX('Policy Characteristics'!J:J,MATCH($C234,'Policy Characteristics'!$C:$C,0)))</f>
        <v>**Description:**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v>
      </c>
      <c r="Q234" s="254" t="str">
        <f>IF(ISBLANK(INDEX('Policy Characteristics'!K:K,MATCH($C234,'Policy Characteristics'!$C:$C,0))),"",INDEX('Policy Characteristics'!K:K,MATCH($C234,'Policy Characteristics'!$C:$C,0)))</f>
        <v>buildings-sector-main.html#solar-carve-out</v>
      </c>
      <c r="R234" s="254" t="str">
        <f>IF(ISBLANK(INDEX('Policy Characteristics'!L:L,MATCH($C234,'Policy Characteristics'!$C:$C,0))),"",INDEX('Policy Characteristics'!L:L,MATCH($C234,'Policy Characteristics'!$C:$C,0)))</f>
        <v>solar-carve-out.html</v>
      </c>
    </row>
    <row r="235" spans="1:18" s="4" customFormat="1" x14ac:dyDescent="0.35">
      <c r="A235" s="254" t="str">
        <f>IF(ISBLANK(INDEX('Policy Characteristics'!A:A,MATCH($C235,'Policy Characteristics'!$C:$C,0))),"",INDEX('Policy Characteristics'!A:A,MATCH($C235,'Policy Characteristics'!$C:$C,0)))</f>
        <v>Buildings and Appliances</v>
      </c>
      <c r="B235" s="262" t="str">
        <f>IF(ISBLANK(INDEX('Policy Characteristics'!B:B,MATCH($C235,'Policy Characteristics'!$C:$C,0))),"",INDEX('Policy Characteristics'!B:B,MATCH($C235,'Policy Characteristics'!$C:$C,0)))</f>
        <v>Distributed Solar Subsidy</v>
      </c>
      <c r="C235" s="1" t="s">
        <v>3436</v>
      </c>
      <c r="D235" s="45" t="s">
        <v>275</v>
      </c>
      <c r="E235" s="45"/>
      <c r="F235" s="45" t="s">
        <v>279</v>
      </c>
      <c r="G235" s="45"/>
      <c r="H235" s="43">
        <v>147</v>
      </c>
      <c r="I235" s="324" t="s">
        <v>43</v>
      </c>
      <c r="J235" s="255" t="str">
        <f>IF(ISBLANK(INDEX('Policy Characteristics'!D:D,MATCH($C235,'Policy Characteristics'!$C:$C,0))),"",INDEX('Policy Characteristics'!D:D,MATCH($C235,'Policy Characteristics'!$C:$C,0)))</f>
        <v>Distributed Solar Promotion</v>
      </c>
      <c r="K235" s="254" t="str">
        <f>IF(ISBLANK(INDEX('Policy Characteristics'!E:E,MATCH($C235,'Policy Characteristics'!$C:$C,0))),"",INDEX('Policy Characteristics'!E:E,MATCH($C235,'Policy Characteristics'!$C:$C,0)))</f>
        <v>bldgs distributed solar subsidy</v>
      </c>
      <c r="L235" s="261">
        <f>IF(ISBLANK(INDEX('Policy Characteristics'!F:F,MATCH($C235,'Policy Characteristics'!$C:$C,0))),"",INDEX('Policy Characteristics'!F:F,MATCH($C235,'Policy Characteristics'!$C:$C,0)))</f>
        <v>0</v>
      </c>
      <c r="M235" s="261">
        <f>IF(ISBLANK(INDEX('Policy Characteristics'!G:G,MATCH($C235,'Policy Characteristics'!$C:$C,0))),"",INDEX('Policy Characteristics'!G:G,MATCH($C235,'Policy Characteristics'!$C:$C,0)))</f>
        <v>0.5</v>
      </c>
      <c r="N235" s="261">
        <f>IF(ISBLANK(INDEX('Policy Characteristics'!H:H,MATCH($C235,'Policy Characteristics'!$C:$C,0))),"",INDEX('Policy Characteristics'!H:H,MATCH($C235,'Policy Characteristics'!$C:$C,0)))</f>
        <v>0.01</v>
      </c>
      <c r="O235" s="254" t="str">
        <f>IF(ISBLANK(INDEX('Policy Characteristics'!I:I,MATCH($C235,'Policy Characteristics'!$C:$C,0))),"",INDEX('Policy Characteristics'!I:I,MATCH($C235,'Policy Characteristics'!$C:$C,0)))</f>
        <v>% of PV system cost</v>
      </c>
      <c r="P235" s="254" t="str">
        <f>IF(ISBLANK(INDEX('Policy Characteristics'!J:J,MATCH($C235,'Policy Characteristics'!$C:$C,0))),"",INDEX('Policy Characteristics'!J:J,MATCH($C235,'Policy Characteristics'!$C:$C,0)))</f>
        <v>**Description:** This policy causes the government to reimburse building owners for an additional percentage of the cost of new distributed solar PV capacity that is installed on or around buildings. // **Guidance for setting values:** The Inflation Reduction Act includes a 30% tax credit for residential solar through 2032, phased down to 0% by 2035 (already incorporated in the business-as-usual case).</v>
      </c>
      <c r="Q235" s="254" t="str">
        <f>IF(ISBLANK(INDEX('Policy Characteristics'!K:K,MATCH($C235,'Policy Characteristics'!$C:$C,0))),"",INDEX('Policy Characteristics'!K:K,MATCH($C235,'Policy Characteristics'!$C:$C,0)))</f>
        <v>buildings-sector-main.html#distributed-solar-subsidy</v>
      </c>
      <c r="R235" s="254" t="str">
        <f>IF(ISBLANK(INDEX('Policy Characteristics'!L:L,MATCH($C235,'Policy Characteristics'!$C:$C,0))),"",INDEX('Policy Characteristics'!L:L,MATCH($C235,'Policy Characteristics'!$C:$C,0)))</f>
        <v>distributed-solar-subsidy.html</v>
      </c>
    </row>
    <row r="236" spans="1:18" s="4" customFormat="1" x14ac:dyDescent="0.35">
      <c r="A236" s="254" t="str">
        <f>IF(ISBLANK(INDEX('Policy Characteristics'!A:A,MATCH($C236,'Policy Characteristics'!$C:$C,0))),"",INDEX('Policy Characteristics'!A:A,MATCH($C236,'Policy Characteristics'!$C:$C,0)))</f>
        <v>Buildings and Appliances</v>
      </c>
      <c r="B236" s="262" t="str">
        <f>IF(ISBLANK(INDEX('Policy Characteristics'!B:B,MATCH($C236,'Policy Characteristics'!$C:$C,0))),"",INDEX('Policy Characteristics'!B:B,MATCH($C236,'Policy Characteristics'!$C:$C,0)))</f>
        <v>Distributed Solar Subsidy</v>
      </c>
      <c r="C236" s="254" t="str">
        <f>$C$235</f>
        <v>Additional Perc Subsidy for Distributed Solar PV Capacity</v>
      </c>
      <c r="D236" s="45" t="s">
        <v>276</v>
      </c>
      <c r="E236" s="45"/>
      <c r="F236" s="45" t="s">
        <v>278</v>
      </c>
      <c r="G236" s="45"/>
      <c r="H236" s="43">
        <v>1728</v>
      </c>
      <c r="I236" s="324" t="s">
        <v>43</v>
      </c>
      <c r="J236" s="255" t="str">
        <f>IF(ISBLANK(INDEX('Policy Characteristics'!D:D,MATCH($C236,'Policy Characteristics'!$C:$C,0))),"",INDEX('Policy Characteristics'!D:D,MATCH($C236,'Policy Characteristics'!$C:$C,0)))</f>
        <v>Distributed Solar Promotion</v>
      </c>
      <c r="K236" s="254" t="str">
        <f>IF(ISBLANK(INDEX('Policy Characteristics'!E:E,MATCH($C236,'Policy Characteristics'!$C:$C,0))),"",INDEX('Policy Characteristics'!E:E,MATCH($C236,'Policy Characteristics'!$C:$C,0)))</f>
        <v>bldgs distributed solar subsidy</v>
      </c>
      <c r="L236" s="261">
        <f>IF(ISBLANK(INDEX('Policy Characteristics'!F:F,MATCH($C236,'Policy Characteristics'!$C:$C,0))),"",INDEX('Policy Characteristics'!F:F,MATCH($C236,'Policy Characteristics'!$C:$C,0)))</f>
        <v>0</v>
      </c>
      <c r="M236" s="261">
        <f>IF(ISBLANK(INDEX('Policy Characteristics'!G:G,MATCH($C236,'Policy Characteristics'!$C:$C,0))),"",INDEX('Policy Characteristics'!G:G,MATCH($C236,'Policy Characteristics'!$C:$C,0)))</f>
        <v>0.5</v>
      </c>
      <c r="N236" s="261">
        <f>IF(ISBLANK(INDEX('Policy Characteristics'!H:H,MATCH($C236,'Policy Characteristics'!$C:$C,0))),"",INDEX('Policy Characteristics'!H:H,MATCH($C236,'Policy Characteristics'!$C:$C,0)))</f>
        <v>0.01</v>
      </c>
      <c r="O236" s="254" t="str">
        <f>IF(ISBLANK(INDEX('Policy Characteristics'!I:I,MATCH($C236,'Policy Characteristics'!$C:$C,0))),"",INDEX('Policy Characteristics'!I:I,MATCH($C236,'Policy Characteristics'!$C:$C,0)))</f>
        <v>% of PV system cost</v>
      </c>
      <c r="P236" s="254" t="str">
        <f>IF(ISBLANK(INDEX('Policy Characteristics'!J:J,MATCH($C236,'Policy Characteristics'!$C:$C,0))),"",INDEX('Policy Characteristics'!J:J,MATCH($C236,'Policy Characteristics'!$C:$C,0)))</f>
        <v>**Description:** This policy causes the government to reimburse building owners for an additional percentage of the cost of new distributed solar PV capacity that is installed on or around buildings. // **Guidance for setting values:** The Inflation Reduction Act includes a 30% tax credit for residential solar through 2032, phased down to 0% by 2035 (already incorporated in the business-as-usual case).</v>
      </c>
      <c r="Q236" s="254" t="str">
        <f>IF(ISBLANK(INDEX('Policy Characteristics'!K:K,MATCH($C236,'Policy Characteristics'!$C:$C,0))),"",INDEX('Policy Characteristics'!K:K,MATCH($C236,'Policy Characteristics'!$C:$C,0)))</f>
        <v>buildings-sector-main.html#distributed-solar-subsidy</v>
      </c>
      <c r="R236" s="254" t="str">
        <f>IF(ISBLANK(INDEX('Policy Characteristics'!L:L,MATCH($C236,'Policy Characteristics'!$C:$C,0))),"",INDEX('Policy Characteristics'!L:L,MATCH($C236,'Policy Characteristics'!$C:$C,0)))</f>
        <v>distributed-solar-subsidy.html</v>
      </c>
    </row>
    <row r="237" spans="1:18" s="4" customFormat="1" x14ac:dyDescent="0.35">
      <c r="A237" s="254" t="str">
        <f>IF(ISBLANK(INDEX('Policy Characteristics'!A:A,MATCH($C237,'Policy Characteristics'!$C:$C,0))),"",INDEX('Policy Characteristics'!A:A,MATCH($C237,'Policy Characteristics'!$C:$C,0)))</f>
        <v>Buildings and Appliances</v>
      </c>
      <c r="B237" s="262" t="str">
        <f>IF(ISBLANK(INDEX('Policy Characteristics'!B:B,MATCH($C237,'Policy Characteristics'!$C:$C,0))),"",INDEX('Policy Characteristics'!B:B,MATCH($C237,'Policy Characteristics'!$C:$C,0)))</f>
        <v>Distributed Solar Subsidy</v>
      </c>
      <c r="C237" s="254" t="str">
        <f>$C$235</f>
        <v>Additional Perc Subsidy for Distributed Solar PV Capacity</v>
      </c>
      <c r="D237" s="45" t="s">
        <v>277</v>
      </c>
      <c r="E237" s="45"/>
      <c r="F237" s="45" t="s">
        <v>163</v>
      </c>
      <c r="G237" s="45"/>
      <c r="H237" s="43">
        <v>1729</v>
      </c>
      <c r="I237" s="324" t="s">
        <v>43</v>
      </c>
      <c r="J237" s="255" t="str">
        <f>IF(ISBLANK(INDEX('Policy Characteristics'!D:D,MATCH($C237,'Policy Characteristics'!$C:$C,0))),"",INDEX('Policy Characteristics'!D:D,MATCH($C237,'Policy Characteristics'!$C:$C,0)))</f>
        <v>Distributed Solar Promotion</v>
      </c>
      <c r="K237" s="254" t="str">
        <f>IF(ISBLANK(INDEX('Policy Characteristics'!E:E,MATCH($C237,'Policy Characteristics'!$C:$C,0))),"",INDEX('Policy Characteristics'!E:E,MATCH($C237,'Policy Characteristics'!$C:$C,0)))</f>
        <v>bldgs distributed solar subsidy</v>
      </c>
      <c r="L237" s="261">
        <f>IF(ISBLANK(INDEX('Policy Characteristics'!F:F,MATCH($C237,'Policy Characteristics'!$C:$C,0))),"",INDEX('Policy Characteristics'!F:F,MATCH($C237,'Policy Characteristics'!$C:$C,0)))</f>
        <v>0</v>
      </c>
      <c r="M237" s="261">
        <f>IF(ISBLANK(INDEX('Policy Characteristics'!G:G,MATCH($C237,'Policy Characteristics'!$C:$C,0))),"",INDEX('Policy Characteristics'!G:G,MATCH($C237,'Policy Characteristics'!$C:$C,0)))</f>
        <v>0.5</v>
      </c>
      <c r="N237" s="261">
        <f>IF(ISBLANK(INDEX('Policy Characteristics'!H:H,MATCH($C237,'Policy Characteristics'!$C:$C,0))),"",INDEX('Policy Characteristics'!H:H,MATCH($C237,'Policy Characteristics'!$C:$C,0)))</f>
        <v>0.01</v>
      </c>
      <c r="O237" s="254" t="str">
        <f>IF(ISBLANK(INDEX('Policy Characteristics'!I:I,MATCH($C237,'Policy Characteristics'!$C:$C,0))),"",INDEX('Policy Characteristics'!I:I,MATCH($C237,'Policy Characteristics'!$C:$C,0)))</f>
        <v>% of PV system cost</v>
      </c>
      <c r="P237" s="254" t="str">
        <f>IF(ISBLANK(INDEX('Policy Characteristics'!J:J,MATCH($C237,'Policy Characteristics'!$C:$C,0))),"",INDEX('Policy Characteristics'!J:J,MATCH($C237,'Policy Characteristics'!$C:$C,0)))</f>
        <v>**Description:** This policy causes the government to reimburse building owners for an additional percentage of the cost of new distributed solar PV capacity that is installed on or around buildings. // **Guidance for setting values:** The Inflation Reduction Act includes a 30% tax credit for residential solar through 2032, phased down to 0% by 2035 (already incorporated in the business-as-usual case).</v>
      </c>
      <c r="Q237" s="254" t="str">
        <f>IF(ISBLANK(INDEX('Policy Characteristics'!K:K,MATCH($C237,'Policy Characteristics'!$C:$C,0))),"",INDEX('Policy Characteristics'!K:K,MATCH($C237,'Policy Characteristics'!$C:$C,0)))</f>
        <v>buildings-sector-main.html#distributed-solar-subsidy</v>
      </c>
      <c r="R237" s="254" t="str">
        <f>IF(ISBLANK(INDEX('Policy Characteristics'!L:L,MATCH($C237,'Policy Characteristics'!$C:$C,0))),"",INDEX('Policy Characteristics'!L:L,MATCH($C237,'Policy Characteristics'!$C:$C,0)))</f>
        <v>distributed-solar-subsidy.html</v>
      </c>
    </row>
    <row r="238" spans="1:18" s="4" customFormat="1" x14ac:dyDescent="0.35">
      <c r="A238" s="254" t="str">
        <f>IF(ISBLANK(INDEX('Policy Characteristics'!A:A,MATCH($C238,'Policy Characteristics'!$C:$C,0))),"",INDEX('Policy Characteristics'!A:A,MATCH($C238,'Policy Characteristics'!$C:$C,0)))</f>
        <v>Buildings and Appliances</v>
      </c>
      <c r="B238" s="262" t="str">
        <f>IF(ISBLANK(INDEX('Policy Characteristics'!B:B,MATCH($C238,'Policy Characteristics'!$C:$C,0))),"",INDEX('Policy Characteristics'!B:B,MATCH($C238,'Policy Characteristics'!$C:$C,0)))</f>
        <v>Distributed Solar Capacity Requirement</v>
      </c>
      <c r="C238" t="s">
        <v>3715</v>
      </c>
      <c r="D238" s="45" t="s">
        <v>275</v>
      </c>
      <c r="E238" s="45"/>
      <c r="F238" s="45" t="s">
        <v>279</v>
      </c>
      <c r="G238" s="45"/>
      <c r="H238" s="43">
        <v>2433</v>
      </c>
      <c r="I238" s="324" t="s">
        <v>43</v>
      </c>
      <c r="J238" s="255" t="str">
        <f>IF(ISBLANK(INDEX('Policy Characteristics'!D:D,MATCH($C238,'Policy Characteristics'!$C:$C,0))),"",INDEX('Policy Characteristics'!D:D,MATCH($C238,'Policy Characteristics'!$C:$C,0)))</f>
        <v>Distributed Solar Promotion</v>
      </c>
      <c r="K238" s="254" t="str">
        <f>IF(ISBLANK(INDEX('Policy Characteristics'!E:E,MATCH($C238,'Policy Characteristics'!$C:$C,0))),"",INDEX('Policy Characteristics'!E:E,MATCH($C238,'Policy Characteristics'!$C:$C,0)))</f>
        <v>bldgs min req rooftop solar</v>
      </c>
      <c r="L238" s="261">
        <f>IF(ISBLANK(INDEX('Policy Characteristics'!F:F,MATCH($C238,'Policy Characteristics'!$C:$C,0))),"",INDEX('Policy Characteristics'!F:F,MATCH($C238,'Policy Characteristics'!$C:$C,0)))</f>
        <v>0</v>
      </c>
      <c r="M238" s="406">
        <f>IF(ISBLANK(INDEX('Policy Characteristics'!G:G,MATCH($C238,'Policy Characteristics'!$C:$C,0))),"",INDEX('Policy Characteristics'!G:G,MATCH($C238,'Policy Characteristics'!$C:$C,0)))</f>
        <v>600000</v>
      </c>
      <c r="N238" s="406">
        <f>IF(ISBLANK(INDEX('Policy Characteristics'!H:H,MATCH($C238,'Policy Characteristics'!$C:$C,0))),"",INDEX('Policy Characteristics'!H:H,MATCH($C238,'Policy Characteristics'!$C:$C,0)))</f>
        <v>5000</v>
      </c>
      <c r="O238" s="254" t="str">
        <f>IF(ISBLANK(INDEX('Policy Characteristics'!I:I,MATCH($C238,'Policy Characteristics'!$C:$C,0))),"",INDEX('Policy Characteristics'!I:I,MATCH($C238,'Policy Characteristics'!$C:$C,0)))</f>
        <v>MW</v>
      </c>
      <c r="P238" s="254" t="str">
        <f>IF(ISBLANK(INDEX('Policy Characteristics'!J:J,MATCH($C238,'Policy Characteristics'!$C:$C,0))),"",INDEX('Policy Characteristics'!J:J,MATCH($C238,'Policy Characteristics'!$C:$C,0)))</f>
        <v xml:space="preserve">**Description:**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v>
      </c>
      <c r="Q238" s="254" t="str">
        <f>IF(ISBLANK(INDEX('Policy Characteristics'!K:K,MATCH($C238,'Policy Characteristics'!$C:$C,0))),"",INDEX('Policy Characteristics'!K:K,MATCH($C238,'Policy Characteristics'!$C:$C,0)))</f>
        <v/>
      </c>
      <c r="R238" s="254" t="str">
        <f>IF(ISBLANK(INDEX('Policy Characteristics'!L:L,MATCH($C238,'Policy Characteristics'!$C:$C,0))),"",INDEX('Policy Characteristics'!L:L,MATCH($C238,'Policy Characteristics'!$C:$C,0)))</f>
        <v/>
      </c>
    </row>
    <row r="239" spans="1:18" s="4" customFormat="1" x14ac:dyDescent="0.35">
      <c r="A239" s="254" t="str">
        <f>IF(ISBLANK(INDEX('Policy Characteristics'!A:A,MATCH($C239,'Policy Characteristics'!$C:$C,0))),"",INDEX('Policy Characteristics'!A:A,MATCH($C239,'Policy Characteristics'!$C:$C,0)))</f>
        <v>Buildings and Appliances</v>
      </c>
      <c r="B239" s="262" t="str">
        <f>IF(ISBLANK(INDEX('Policy Characteristics'!B:B,MATCH($C239,'Policy Characteristics'!$C:$C,0))),"",INDEX('Policy Characteristics'!B:B,MATCH($C239,'Policy Characteristics'!$C:$C,0)))</f>
        <v>Distributed Solar Capacity Requirement</v>
      </c>
      <c r="C239" s="254" t="str">
        <f>C$238</f>
        <v>Min Required Rooftop Solar Capacity</v>
      </c>
      <c r="D239" s="45" t="s">
        <v>276</v>
      </c>
      <c r="E239" s="45"/>
      <c r="F239" s="45" t="s">
        <v>278</v>
      </c>
      <c r="G239" s="45"/>
      <c r="H239" s="43">
        <v>2434</v>
      </c>
      <c r="I239" s="324" t="s">
        <v>43</v>
      </c>
      <c r="J239" s="255" t="str">
        <f>IF(ISBLANK(INDEX('Policy Characteristics'!D:D,MATCH($C239,'Policy Characteristics'!$C:$C,0))),"",INDEX('Policy Characteristics'!D:D,MATCH($C239,'Policy Characteristics'!$C:$C,0)))</f>
        <v>Distributed Solar Promotion</v>
      </c>
      <c r="K239" s="254" t="str">
        <f>IF(ISBLANK(INDEX('Policy Characteristics'!E:E,MATCH($C239,'Policy Characteristics'!$C:$C,0))),"",INDEX('Policy Characteristics'!E:E,MATCH($C239,'Policy Characteristics'!$C:$C,0)))</f>
        <v>bldgs min req rooftop solar</v>
      </c>
      <c r="L239" s="261">
        <f>IF(ISBLANK(INDEX('Policy Characteristics'!F:F,MATCH($C239,'Policy Characteristics'!$C:$C,0))),"",INDEX('Policy Characteristics'!F:F,MATCH($C239,'Policy Characteristics'!$C:$C,0)))</f>
        <v>0</v>
      </c>
      <c r="M239" s="406">
        <f>IF(ISBLANK(INDEX('Policy Characteristics'!G:G,MATCH($C239,'Policy Characteristics'!$C:$C,0))),"",INDEX('Policy Characteristics'!G:G,MATCH($C239,'Policy Characteristics'!$C:$C,0)))</f>
        <v>600000</v>
      </c>
      <c r="N239" s="406">
        <f>IF(ISBLANK(INDEX('Policy Characteristics'!H:H,MATCH($C239,'Policy Characteristics'!$C:$C,0))),"",INDEX('Policy Characteristics'!H:H,MATCH($C239,'Policy Characteristics'!$C:$C,0)))</f>
        <v>5000</v>
      </c>
      <c r="O239" s="254" t="str">
        <f>IF(ISBLANK(INDEX('Policy Characteristics'!I:I,MATCH($C239,'Policy Characteristics'!$C:$C,0))),"",INDEX('Policy Characteristics'!I:I,MATCH($C239,'Policy Characteristics'!$C:$C,0)))</f>
        <v>MW</v>
      </c>
      <c r="P239" s="254" t="str">
        <f>IF(ISBLANK(INDEX('Policy Characteristics'!J:J,MATCH($C239,'Policy Characteristics'!$C:$C,0))),"",INDEX('Policy Characteristics'!J:J,MATCH($C239,'Policy Characteristics'!$C:$C,0)))</f>
        <v xml:space="preserve">**Description:**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v>
      </c>
      <c r="Q239" s="254" t="str">
        <f>IF(ISBLANK(INDEX('Policy Characteristics'!K:K,MATCH($C239,'Policy Characteristics'!$C:$C,0))),"",INDEX('Policy Characteristics'!K:K,MATCH($C239,'Policy Characteristics'!$C:$C,0)))</f>
        <v/>
      </c>
      <c r="R239" s="254" t="str">
        <f>IF(ISBLANK(INDEX('Policy Characteristics'!L:L,MATCH($C239,'Policy Characteristics'!$C:$C,0))),"",INDEX('Policy Characteristics'!L:L,MATCH($C239,'Policy Characteristics'!$C:$C,0)))</f>
        <v/>
      </c>
    </row>
    <row r="240" spans="1:18" s="4" customFormat="1" x14ac:dyDescent="0.35">
      <c r="A240" s="254" t="str">
        <f>IF(ISBLANK(INDEX('Policy Characteristics'!A:A,MATCH($C240,'Policy Characteristics'!$C:$C,0))),"",INDEX('Policy Characteristics'!A:A,MATCH($C240,'Policy Characteristics'!$C:$C,0)))</f>
        <v>Buildings and Appliances</v>
      </c>
      <c r="B240" s="262" t="str">
        <f>IF(ISBLANK(INDEX('Policy Characteristics'!B:B,MATCH($C240,'Policy Characteristics'!$C:$C,0))),"",INDEX('Policy Characteristics'!B:B,MATCH($C240,'Policy Characteristics'!$C:$C,0)))</f>
        <v>Distributed Solar Capacity Requirement</v>
      </c>
      <c r="C240" s="254" t="str">
        <f>C$238</f>
        <v>Min Required Rooftop Solar Capacity</v>
      </c>
      <c r="D240" s="45" t="s">
        <v>277</v>
      </c>
      <c r="E240" s="45"/>
      <c r="F240" s="45" t="s">
        <v>163</v>
      </c>
      <c r="G240" s="45"/>
      <c r="H240" s="43">
        <v>2435</v>
      </c>
      <c r="I240" s="324" t="s">
        <v>43</v>
      </c>
      <c r="J240" s="255" t="str">
        <f>IF(ISBLANK(INDEX('Policy Characteristics'!D:D,MATCH($C240,'Policy Characteristics'!$C:$C,0))),"",INDEX('Policy Characteristics'!D:D,MATCH($C240,'Policy Characteristics'!$C:$C,0)))</f>
        <v>Distributed Solar Promotion</v>
      </c>
      <c r="K240" s="254" t="str">
        <f>IF(ISBLANK(INDEX('Policy Characteristics'!E:E,MATCH($C240,'Policy Characteristics'!$C:$C,0))),"",INDEX('Policy Characteristics'!E:E,MATCH($C240,'Policy Characteristics'!$C:$C,0)))</f>
        <v>bldgs min req rooftop solar</v>
      </c>
      <c r="L240" s="261">
        <f>IF(ISBLANK(INDEX('Policy Characteristics'!F:F,MATCH($C240,'Policy Characteristics'!$C:$C,0))),"",INDEX('Policy Characteristics'!F:F,MATCH($C240,'Policy Characteristics'!$C:$C,0)))</f>
        <v>0</v>
      </c>
      <c r="M240" s="406">
        <f>IF(ISBLANK(INDEX('Policy Characteristics'!G:G,MATCH($C240,'Policy Characteristics'!$C:$C,0))),"",INDEX('Policy Characteristics'!G:G,MATCH($C240,'Policy Characteristics'!$C:$C,0)))</f>
        <v>600000</v>
      </c>
      <c r="N240" s="406">
        <f>IF(ISBLANK(INDEX('Policy Characteristics'!H:H,MATCH($C240,'Policy Characteristics'!$C:$C,0))),"",INDEX('Policy Characteristics'!H:H,MATCH($C240,'Policy Characteristics'!$C:$C,0)))</f>
        <v>5000</v>
      </c>
      <c r="O240" s="254" t="str">
        <f>IF(ISBLANK(INDEX('Policy Characteristics'!I:I,MATCH($C240,'Policy Characteristics'!$C:$C,0))),"",INDEX('Policy Characteristics'!I:I,MATCH($C240,'Policy Characteristics'!$C:$C,0)))</f>
        <v>MW</v>
      </c>
      <c r="P240" s="254" t="str">
        <f>IF(ISBLANK(INDEX('Policy Characteristics'!J:J,MATCH($C240,'Policy Characteristics'!$C:$C,0))),"",INDEX('Policy Characteristics'!J:J,MATCH($C240,'Policy Characteristics'!$C:$C,0)))</f>
        <v xml:space="preserve">**Description:**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v>
      </c>
      <c r="Q240" s="254" t="str">
        <f>IF(ISBLANK(INDEX('Policy Characteristics'!K:K,MATCH($C240,'Policy Characteristics'!$C:$C,0))),"",INDEX('Policy Characteristics'!K:K,MATCH($C240,'Policy Characteristics'!$C:$C,0)))</f>
        <v/>
      </c>
      <c r="R240" s="254" t="str">
        <f>IF(ISBLANK(INDEX('Policy Characteristics'!L:L,MATCH($C240,'Policy Characteristics'!$C:$C,0))),"",INDEX('Policy Characteristics'!L:L,MATCH($C240,'Policy Characteristics'!$C:$C,0)))</f>
        <v/>
      </c>
    </row>
    <row r="241" spans="1:18" s="4" customFormat="1" x14ac:dyDescent="0.35">
      <c r="A241" s="254" t="str">
        <f>IF(ISBLANK(INDEX('Policy Characteristics'!A:A,MATCH($C241,'Policy Characteristics'!$C:$C,0))),"",INDEX('Policy Characteristics'!A:A,MATCH($C241,'Policy Characteristics'!$C:$C,0)))</f>
        <v>Buildings and Appliances</v>
      </c>
      <c r="B241" s="262" t="str">
        <f>IF(ISBLANK(INDEX('Policy Characteristics'!B:B,MATCH($C241,'Policy Characteristics'!$C:$C,0))),"",INDEX('Policy Characteristics'!B:B,MATCH($C241,'Policy Characteristics'!$C:$C,0)))</f>
        <v>Non BAU Distributed Solar Capacity</v>
      </c>
      <c r="C241" t="s">
        <v>3771</v>
      </c>
      <c r="D241" s="45" t="s">
        <v>275</v>
      </c>
      <c r="E241" s="45"/>
      <c r="F241" s="45" t="s">
        <v>279</v>
      </c>
      <c r="G241" s="45"/>
      <c r="H241" s="43">
        <v>2748</v>
      </c>
      <c r="I241" s="324" t="s">
        <v>43</v>
      </c>
      <c r="J241" s="255" t="str">
        <f>IF(ISBLANK(INDEX('Policy Characteristics'!D:D,MATCH($C241,'Policy Characteristics'!$C:$C,0))),"",INDEX('Policy Characteristics'!D:D,MATCH($C241,'Policy Characteristics'!$C:$C,0)))</f>
        <v>Distributed Solar Promotion</v>
      </c>
      <c r="K241" s="254" t="str">
        <f>IF(ISBLANK(INDEX('Policy Characteristics'!E:E,MATCH($C241,'Policy Characteristics'!$C:$C,0))),"",INDEX('Policy Characteristics'!E:E,MATCH($C241,'Policy Characteristics'!$C:$C,0)))</f>
        <v>non BAU dist solar</v>
      </c>
      <c r="L241" s="261">
        <f>IF(ISBLANK(INDEX('Policy Characteristics'!F:F,MATCH($C241,'Policy Characteristics'!$C:$C,0))),"",INDEX('Policy Characteristics'!F:F,MATCH($C241,'Policy Characteristics'!$C:$C,0)))</f>
        <v>0</v>
      </c>
      <c r="M241" s="406">
        <f>IF(ISBLANK(INDEX('Policy Characteristics'!G:G,MATCH($C241,'Policy Characteristics'!$C:$C,0))),"",INDEX('Policy Characteristics'!G:G,MATCH($C241,'Policy Characteristics'!$C:$C,0)))</f>
        <v>1</v>
      </c>
      <c r="N241" s="406">
        <f>IF(ISBLANK(INDEX('Policy Characteristics'!H:H,MATCH($C241,'Policy Characteristics'!$C:$C,0))),"",INDEX('Policy Characteristics'!H:H,MATCH($C241,'Policy Characteristics'!$C:$C,0)))</f>
        <v>1</v>
      </c>
      <c r="O241" s="254" t="str">
        <f>IF(ISBLANK(INDEX('Policy Characteristics'!I:I,MATCH($C241,'Policy Characteristics'!$C:$C,0))),"",INDEX('Policy Characteristics'!I:I,MATCH($C241,'Policy Characteristics'!$C:$C,0)))</f>
        <v>on/off</v>
      </c>
      <c r="P241" s="254" t="str">
        <f>IF(ISBLANK(INDEX('Policy Characteristics'!J:J,MATCH($C241,'Policy Characteristics'!$C:$C,0))),"",INDEX('Policy Characteristics'!J:J,MATCH($C241,'Policy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241" s="254"/>
      <c r="R241" s="254"/>
    </row>
    <row r="242" spans="1:18" s="4" customFormat="1" x14ac:dyDescent="0.35">
      <c r="A242" s="254" t="str">
        <f>IF(ISBLANK(INDEX('Policy Characteristics'!A:A,MATCH($C242,'Policy Characteristics'!$C:$C,0))),"",INDEX('Policy Characteristics'!A:A,MATCH($C242,'Policy Characteristics'!$C:$C,0)))</f>
        <v>Buildings and Appliances</v>
      </c>
      <c r="B242" s="262" t="str">
        <f>IF(ISBLANK(INDEX('Policy Characteristics'!B:B,MATCH($C242,'Policy Characteristics'!$C:$C,0))),"",INDEX('Policy Characteristics'!B:B,MATCH($C242,'Policy Characteristics'!$C:$C,0)))</f>
        <v>Non BAU Distributed Solar Capacity</v>
      </c>
      <c r="C242" s="254" t="str">
        <f>$C$241</f>
        <v>Boolean Use Non BAU Distributed Solar Capacity</v>
      </c>
      <c r="D242" s="45" t="s">
        <v>276</v>
      </c>
      <c r="E242" s="45"/>
      <c r="F242" s="45" t="s">
        <v>278</v>
      </c>
      <c r="G242" s="45"/>
      <c r="H242" s="43">
        <v>2749</v>
      </c>
      <c r="I242" s="324" t="s">
        <v>43</v>
      </c>
      <c r="J242" s="255" t="str">
        <f>IF(ISBLANK(INDEX('Policy Characteristics'!D:D,MATCH($C242,'Policy Characteristics'!$C:$C,0))),"",INDEX('Policy Characteristics'!D:D,MATCH($C242,'Policy Characteristics'!$C:$C,0)))</f>
        <v>Distributed Solar Promotion</v>
      </c>
      <c r="K242" s="254" t="str">
        <f>IF(ISBLANK(INDEX('Policy Characteristics'!E:E,MATCH($C242,'Policy Characteristics'!$C:$C,0))),"",INDEX('Policy Characteristics'!E:E,MATCH($C242,'Policy Characteristics'!$C:$C,0)))</f>
        <v>non BAU dist solar</v>
      </c>
      <c r="L242" s="261">
        <f>IF(ISBLANK(INDEX('Policy Characteristics'!F:F,MATCH($C242,'Policy Characteristics'!$C:$C,0))),"",INDEX('Policy Characteristics'!F:F,MATCH($C242,'Policy Characteristics'!$C:$C,0)))</f>
        <v>0</v>
      </c>
      <c r="M242" s="406">
        <f>IF(ISBLANK(INDEX('Policy Characteristics'!G:G,MATCH($C242,'Policy Characteristics'!$C:$C,0))),"",INDEX('Policy Characteristics'!G:G,MATCH($C242,'Policy Characteristics'!$C:$C,0)))</f>
        <v>1</v>
      </c>
      <c r="N242" s="406">
        <f>IF(ISBLANK(INDEX('Policy Characteristics'!H:H,MATCH($C242,'Policy Characteristics'!$C:$C,0))),"",INDEX('Policy Characteristics'!H:H,MATCH($C242,'Policy Characteristics'!$C:$C,0)))</f>
        <v>1</v>
      </c>
      <c r="O242" s="254" t="str">
        <f>IF(ISBLANK(INDEX('Policy Characteristics'!I:I,MATCH($C242,'Policy Characteristics'!$C:$C,0))),"",INDEX('Policy Characteristics'!I:I,MATCH($C242,'Policy Characteristics'!$C:$C,0)))</f>
        <v>on/off</v>
      </c>
      <c r="P242" s="254" t="str">
        <f>IF(ISBLANK(INDEX('Policy Characteristics'!J:J,MATCH($C242,'Policy Characteristics'!$C:$C,0))),"",INDEX('Policy Characteristics'!J:J,MATCH($C242,'Policy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242" s="254"/>
      <c r="R242" s="254"/>
    </row>
    <row r="243" spans="1:18" s="4" customFormat="1" x14ac:dyDescent="0.35">
      <c r="A243" s="254" t="str">
        <f>IF(ISBLANK(INDEX('Policy Characteristics'!A:A,MATCH($C243,'Policy Characteristics'!$C:$C,0))),"",INDEX('Policy Characteristics'!A:A,MATCH($C243,'Policy Characteristics'!$C:$C,0)))</f>
        <v>Buildings and Appliances</v>
      </c>
      <c r="B243" s="262" t="str">
        <f>IF(ISBLANK(INDEX('Policy Characteristics'!B:B,MATCH($C243,'Policy Characteristics'!$C:$C,0))),"",INDEX('Policy Characteristics'!B:B,MATCH($C243,'Policy Characteristics'!$C:$C,0)))</f>
        <v>Non BAU Distributed Solar Capacity</v>
      </c>
      <c r="C243" s="254" t="str">
        <f>$C$241</f>
        <v>Boolean Use Non BAU Distributed Solar Capacity</v>
      </c>
      <c r="D243" s="45" t="s">
        <v>277</v>
      </c>
      <c r="E243" s="45"/>
      <c r="F243" s="45" t="s">
        <v>163</v>
      </c>
      <c r="G243" s="45"/>
      <c r="H243" s="43">
        <v>2750</v>
      </c>
      <c r="I243" s="324" t="s">
        <v>44</v>
      </c>
      <c r="J243" s="255" t="str">
        <f>IF(ISBLANK(INDEX('Policy Characteristics'!D:D,MATCH($C243,'Policy Characteristics'!$C:$C,0))),"",INDEX('Policy Characteristics'!D:D,MATCH($C243,'Policy Characteristics'!$C:$C,0)))</f>
        <v>Distributed Solar Promotion</v>
      </c>
      <c r="K243" s="254" t="str">
        <f>IF(ISBLANK(INDEX('Policy Characteristics'!E:E,MATCH($C243,'Policy Characteristics'!$C:$C,0))),"",INDEX('Policy Characteristics'!E:E,MATCH($C243,'Policy Characteristics'!$C:$C,0)))</f>
        <v>non BAU dist solar</v>
      </c>
      <c r="L243" s="261">
        <f>IF(ISBLANK(INDEX('Policy Characteristics'!F:F,MATCH($C243,'Policy Characteristics'!$C:$C,0))),"",INDEX('Policy Characteristics'!F:F,MATCH($C243,'Policy Characteristics'!$C:$C,0)))</f>
        <v>0</v>
      </c>
      <c r="M243" s="406">
        <f>IF(ISBLANK(INDEX('Policy Characteristics'!G:G,MATCH($C243,'Policy Characteristics'!$C:$C,0))),"",INDEX('Policy Characteristics'!G:G,MATCH($C243,'Policy Characteristics'!$C:$C,0)))</f>
        <v>1</v>
      </c>
      <c r="N243" s="406">
        <f>IF(ISBLANK(INDEX('Policy Characteristics'!H:H,MATCH($C243,'Policy Characteristics'!$C:$C,0))),"",INDEX('Policy Characteristics'!H:H,MATCH($C243,'Policy Characteristics'!$C:$C,0)))</f>
        <v>1</v>
      </c>
      <c r="O243" s="254" t="str">
        <f>IF(ISBLANK(INDEX('Policy Characteristics'!I:I,MATCH($C243,'Policy Characteristics'!$C:$C,0))),"",INDEX('Policy Characteristics'!I:I,MATCH($C243,'Policy Characteristics'!$C:$C,0)))</f>
        <v>on/off</v>
      </c>
      <c r="P243" s="254" t="str">
        <f>IF(ISBLANK(INDEX('Policy Characteristics'!J:J,MATCH($C243,'Policy Characteristics'!$C:$C,0))),"",INDEX('Policy Characteristics'!J:J,MATCH($C243,'Policy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243" s="254"/>
      <c r="R243" s="254"/>
    </row>
    <row r="244" spans="1:18" s="4" customFormat="1" x14ac:dyDescent="0.35">
      <c r="A244" s="254" t="str">
        <f>IF(ISBLANK(INDEX('Policy Characteristics'!A:A,MATCH($C244,'Policy Characteristics'!$C:$C,0))),"",INDEX('Policy Characteristics'!A:A,MATCH($C244,'Policy Characteristics'!$C:$C,0)))</f>
        <v>Buildings and Appliances</v>
      </c>
      <c r="B244" s="262" t="str">
        <f>IF(ISBLANK(INDEX('Policy Characteristics'!B:B,MATCH($C244,'Policy Characteristics'!$C:$C,0))),"",INDEX('Policy Characteristics'!B:B,MATCH($C244,'Policy Characteristics'!$C:$C,0)))</f>
        <v>Improved Labeling</v>
      </c>
      <c r="C244" t="s">
        <v>126</v>
      </c>
      <c r="D244" s="45"/>
      <c r="E244" s="45"/>
      <c r="F244" s="45"/>
      <c r="G244" s="45"/>
      <c r="H244" s="43">
        <v>20</v>
      </c>
      <c r="I244" s="324" t="s">
        <v>43</v>
      </c>
      <c r="J244" s="255" t="str">
        <f>IF(ISBLANK(INDEX('Policy Characteristics'!D:D,MATCH($C244,'Policy Characteristics'!$C:$C,0))),"",INDEX('Policy Characteristics'!D:D,MATCH($C244,'Policy Characteristics'!$C:$C,0)))</f>
        <v>Improved Labeling</v>
      </c>
      <c r="K244" s="254" t="str">
        <f>IF(ISBLANK(INDEX('Policy Characteristics'!E:E,MATCH($C244,'Policy Characteristics'!$C:$C,0))),"",INDEX('Policy Characteristics'!E:E,MATCH($C244,'Policy Characteristics'!$C:$C,0)))</f>
        <v>bldgs device labeling</v>
      </c>
      <c r="L244" s="254">
        <f>IF(ISBLANK(INDEX('Policy Characteristics'!F:F,MATCH($C244,'Policy Characteristics'!$C:$C,0))),"",INDEX('Policy Characteristics'!F:F,MATCH($C244,'Policy Characteristics'!$C:$C,0)))</f>
        <v>0</v>
      </c>
      <c r="M244" s="254">
        <f>IF(ISBLANK(INDEX('Policy Characteristics'!G:G,MATCH($C244,'Policy Characteristics'!$C:$C,0))),"",INDEX('Policy Characteristics'!G:G,MATCH($C244,'Policy Characteristics'!$C:$C,0)))</f>
        <v>1</v>
      </c>
      <c r="N244" s="254">
        <f>IF(ISBLANK(INDEX('Policy Characteristics'!H:H,MATCH($C244,'Policy Characteristics'!$C:$C,0))),"",INDEX('Policy Characteristics'!H:H,MATCH($C244,'Policy Characteristics'!$C:$C,0)))</f>
        <v>1</v>
      </c>
      <c r="O244" s="254" t="str">
        <f>IF(ISBLANK(INDEX('Policy Characteristics'!I:I,MATCH($C244,'Policy Characteristics'!$C:$C,0))),"",INDEX('Policy Characteristics'!I:I,MATCH($C244,'Policy Characteristics'!$C:$C,0)))</f>
        <v>on/off</v>
      </c>
      <c r="P244" s="254" t="str">
        <f>IF(ISBLANK(INDEX('Policy Characteristics'!J:J,MATCH($C244,'Policy Characteristics'!$C:$C,0))),"",INDEX('Policy Characteristics'!J:J,MATCH($C244,'Policy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244" s="254" t="str">
        <f>IF(ISBLANK(INDEX('Policy Characteristics'!K:K,MATCH($C244,'Policy Characteristics'!$C:$C,0))),"",INDEX('Policy Characteristics'!K:K,MATCH($C244,'Policy Characteristics'!$C:$C,0)))</f>
        <v>buildings-sector-main.html#device-labeling</v>
      </c>
      <c r="R244" s="254" t="str">
        <f>IF(ISBLANK(INDEX('Policy Characteristics'!L:L,MATCH($C244,'Policy Characteristics'!$C:$C,0))),"",INDEX('Policy Characteristics'!L:L,MATCH($C244,'Policy Characteristics'!$C:$C,0)))</f>
        <v>improved-labeling.html</v>
      </c>
    </row>
    <row r="245" spans="1:18" s="4" customFormat="1" x14ac:dyDescent="0.35">
      <c r="A245" s="254" t="str">
        <f>IF(ISBLANK(INDEX('Policy Characteristics'!A:A,MATCH($C245,'Policy Characteristics'!$C:$C,0))),"",INDEX('Policy Characteristics'!A:A,MATCH($C245,'Policy Characteristics'!$C:$C,0)))</f>
        <v>Buildings and Appliances</v>
      </c>
      <c r="B245" s="262" t="str">
        <f>IF(ISBLANK(INDEX('Policy Characteristics'!B:B,MATCH($C245,'Policy Characteristics'!$C:$C,0))),"",INDEX('Policy Characteristics'!B:B,MATCH($C245,'Policy Characteristics'!$C:$C,0)))</f>
        <v>Retrofit Existing Buildings</v>
      </c>
      <c r="C245" t="s">
        <v>2458</v>
      </c>
      <c r="D245" s="45" t="s">
        <v>275</v>
      </c>
      <c r="E245" s="45"/>
      <c r="F245" s="45" t="s">
        <v>279</v>
      </c>
      <c r="G245" s="45"/>
      <c r="H245" s="43">
        <v>378</v>
      </c>
      <c r="I245" s="324" t="s">
        <v>43</v>
      </c>
      <c r="J245" s="255" t="str">
        <f>IF(ISBLANK(INDEX('Policy Characteristics'!D:D,MATCH($C245,'Policy Characteristics'!$C:$C,0))),"",INDEX('Policy Characteristics'!D:D,MATCH($C245,'Policy Characteristics'!$C:$C,0)))</f>
        <v>Increased Retrofitting</v>
      </c>
      <c r="K245" s="254" t="str">
        <f>IF(ISBLANK(INDEX('Policy Characteristics'!E:E,MATCH($C245,'Policy Characteristics'!$C:$C,0))),"",INDEX('Policy Characteristics'!E:E,MATCH($C245,'Policy Characteristics'!$C:$C,0)))</f>
        <v>bldgs retrofitting</v>
      </c>
      <c r="L245" s="261">
        <f>IF(ISBLANK(INDEX('Policy Characteristics'!F:F,MATCH($C245,'Policy Characteristics'!$C:$C,0))),"",INDEX('Policy Characteristics'!F:F,MATCH($C245,'Policy Characteristics'!$C:$C,0)))</f>
        <v>0</v>
      </c>
      <c r="M245" s="261">
        <f>IF(ISBLANK(INDEX('Policy Characteristics'!G:G,MATCH($C245,'Policy Characteristics'!$C:$C,0))),"",INDEX('Policy Characteristics'!G:G,MATCH($C245,'Policy Characteristics'!$C:$C,0)))</f>
        <v>0.5</v>
      </c>
      <c r="N245" s="261">
        <f>IF(ISBLANK(INDEX('Policy Characteristics'!H:H,MATCH($C245,'Policy Characteristics'!$C:$C,0))),"",INDEX('Policy Characteristics'!H:H,MATCH($C245,'Policy Characteristics'!$C:$C,0)))</f>
        <v>0.01</v>
      </c>
      <c r="O245" s="254" t="str">
        <f>IF(ISBLANK(INDEX('Policy Characteristics'!I:I,MATCH($C245,'Policy Characteristics'!$C:$C,0))),"",INDEX('Policy Characteristics'!I:I,MATCH($C245,'Policy Characteristics'!$C:$C,0)))</f>
        <v>% of existing buildings</v>
      </c>
      <c r="P245" s="254" t="str">
        <f>IF(ISBLANK(INDEX('Policy Characteristics'!J:J,MATCH($C245,'Policy Characteristics'!$C:$C,0))),"",INDEX('Policy Characteristics'!J:J,MATCH($C245,'Policy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yera.  Policy settings higher than this will retrofit all eligible buildings sooner than 2050.</v>
      </c>
      <c r="Q245" s="254" t="str">
        <f>IF(ISBLANK(INDEX('Policy Characteristics'!K:K,MATCH($C245,'Policy Characteristics'!$C:$C,0))),"",INDEX('Policy Characteristics'!K:K,MATCH($C245,'Policy Characteristics'!$C:$C,0)))</f>
        <v>buildings-sector-main.html#retrofitting</v>
      </c>
      <c r="R245" s="254" t="str">
        <f>IF(ISBLANK(INDEX('Policy Characteristics'!L:L,MATCH($C245,'Policy Characteristics'!$C:$C,0))),"",INDEX('Policy Characteristics'!L:L,MATCH($C245,'Policy Characteristics'!$C:$C,0)))</f>
        <v>increased-retrofitting.html</v>
      </c>
    </row>
    <row r="246" spans="1:18" s="4" customFormat="1" x14ac:dyDescent="0.35">
      <c r="A246" s="254" t="str">
        <f>IF(ISBLANK(INDEX('Policy Characteristics'!A:A,MATCH($C246,'Policy Characteristics'!$C:$C,0))),"",INDEX('Policy Characteristics'!A:A,MATCH($C246,'Policy Characteristics'!$C:$C,0)))</f>
        <v>Buildings and Appliances</v>
      </c>
      <c r="B246" s="262" t="str">
        <f>IF(ISBLANK(INDEX('Policy Characteristics'!B:B,MATCH($C246,'Policy Characteristics'!$C:$C,0))),"",INDEX('Policy Characteristics'!B:B,MATCH($C246,'Policy Characteristics'!$C:$C,0)))</f>
        <v>Retrofit Existing Buildings</v>
      </c>
      <c r="C246" s="254" t="str">
        <f t="shared" ref="C246:C247" si="15">C$245</f>
        <v>Share of Preexisting Buildings Subject to Retrofitting</v>
      </c>
      <c r="D246" s="45" t="s">
        <v>276</v>
      </c>
      <c r="E246" s="45"/>
      <c r="F246" s="45" t="s">
        <v>278</v>
      </c>
      <c r="G246" s="45"/>
      <c r="H246" s="43">
        <v>379</v>
      </c>
      <c r="I246" s="324" t="s">
        <v>43</v>
      </c>
      <c r="J246" s="255" t="str">
        <f>IF(ISBLANK(INDEX('Policy Characteristics'!D:D,MATCH($C246,'Policy Characteristics'!$C:$C,0))),"",INDEX('Policy Characteristics'!D:D,MATCH($C246,'Policy Characteristics'!$C:$C,0)))</f>
        <v>Increased Retrofitting</v>
      </c>
      <c r="K246" s="254" t="str">
        <f>IF(ISBLANK(INDEX('Policy Characteristics'!E:E,MATCH($C246,'Policy Characteristics'!$C:$C,0))),"",INDEX('Policy Characteristics'!E:E,MATCH($C246,'Policy Characteristics'!$C:$C,0)))</f>
        <v>bldgs retrofitting</v>
      </c>
      <c r="L246" s="261">
        <f>IF(ISBLANK(INDEX('Policy Characteristics'!F:F,MATCH($C246,'Policy Characteristics'!$C:$C,0))),"",INDEX('Policy Characteristics'!F:F,MATCH($C246,'Policy Characteristics'!$C:$C,0)))</f>
        <v>0</v>
      </c>
      <c r="M246" s="261">
        <f>IF(ISBLANK(INDEX('Policy Characteristics'!G:G,MATCH($C246,'Policy Characteristics'!$C:$C,0))),"",INDEX('Policy Characteristics'!G:G,MATCH($C246,'Policy Characteristics'!$C:$C,0)))</f>
        <v>0.5</v>
      </c>
      <c r="N246" s="261">
        <f>IF(ISBLANK(INDEX('Policy Characteristics'!H:H,MATCH($C246,'Policy Characteristics'!$C:$C,0))),"",INDEX('Policy Characteristics'!H:H,MATCH($C246,'Policy Characteristics'!$C:$C,0)))</f>
        <v>0.01</v>
      </c>
      <c r="O246" s="254" t="str">
        <f>IF(ISBLANK(INDEX('Policy Characteristics'!I:I,MATCH($C246,'Policy Characteristics'!$C:$C,0))),"",INDEX('Policy Characteristics'!I:I,MATCH($C246,'Policy Characteristics'!$C:$C,0)))</f>
        <v>% of existing buildings</v>
      </c>
      <c r="P246" s="254" t="str">
        <f>IF(ISBLANK(INDEX('Policy Characteristics'!J:J,MATCH($C246,'Policy Characteristics'!$C:$C,0))),"",INDEX('Policy Characteristics'!J:J,MATCH($C246,'Policy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yera.  Policy settings higher than this will retrofit all eligible buildings sooner than 2050.</v>
      </c>
      <c r="Q246" s="254" t="str">
        <f>IF(ISBLANK(INDEX('Policy Characteristics'!K:K,MATCH($C246,'Policy Characteristics'!$C:$C,0))),"",INDEX('Policy Characteristics'!K:K,MATCH($C246,'Policy Characteristics'!$C:$C,0)))</f>
        <v>buildings-sector-main.html#retrofitting</v>
      </c>
      <c r="R246" s="254" t="str">
        <f>IF(ISBLANK(INDEX('Policy Characteristics'!L:L,MATCH($C246,'Policy Characteristics'!$C:$C,0))),"",INDEX('Policy Characteristics'!L:L,MATCH($C246,'Policy Characteristics'!$C:$C,0)))</f>
        <v>increased-retrofitting.html</v>
      </c>
    </row>
    <row r="247" spans="1:18" s="4" customFormat="1" x14ac:dyDescent="0.35">
      <c r="A247" s="254" t="str">
        <f>IF(ISBLANK(INDEX('Policy Characteristics'!A:A,MATCH($C247,'Policy Characteristics'!$C:$C,0))),"",INDEX('Policy Characteristics'!A:A,MATCH($C247,'Policy Characteristics'!$C:$C,0)))</f>
        <v>Buildings and Appliances</v>
      </c>
      <c r="B247" s="262" t="str">
        <f>IF(ISBLANK(INDEX('Policy Characteristics'!B:B,MATCH($C247,'Policy Characteristics'!$C:$C,0))),"",INDEX('Policy Characteristics'!B:B,MATCH($C247,'Policy Characteristics'!$C:$C,0)))</f>
        <v>Retrofit Existing Buildings</v>
      </c>
      <c r="C247" s="254" t="str">
        <f t="shared" si="15"/>
        <v>Share of Preexisting Buildings Subject to Retrofitting</v>
      </c>
      <c r="D247" s="45" t="s">
        <v>277</v>
      </c>
      <c r="E247" s="45"/>
      <c r="F247" s="45" t="s">
        <v>163</v>
      </c>
      <c r="G247" s="45"/>
      <c r="H247" s="43">
        <v>380</v>
      </c>
      <c r="I247" s="324" t="s">
        <v>43</v>
      </c>
      <c r="J247" s="255" t="str">
        <f>IF(ISBLANK(INDEX('Policy Characteristics'!D:D,MATCH($C247,'Policy Characteristics'!$C:$C,0))),"",INDEX('Policy Characteristics'!D:D,MATCH($C247,'Policy Characteristics'!$C:$C,0)))</f>
        <v>Increased Retrofitting</v>
      </c>
      <c r="K247" s="254" t="str">
        <f>IF(ISBLANK(INDEX('Policy Characteristics'!E:E,MATCH($C247,'Policy Characteristics'!$C:$C,0))),"",INDEX('Policy Characteristics'!E:E,MATCH($C247,'Policy Characteristics'!$C:$C,0)))</f>
        <v>bldgs retrofitting</v>
      </c>
      <c r="L247" s="261">
        <f>IF(ISBLANK(INDEX('Policy Characteristics'!F:F,MATCH($C247,'Policy Characteristics'!$C:$C,0))),"",INDEX('Policy Characteristics'!F:F,MATCH($C247,'Policy Characteristics'!$C:$C,0)))</f>
        <v>0</v>
      </c>
      <c r="M247" s="261">
        <f>IF(ISBLANK(INDEX('Policy Characteristics'!G:G,MATCH($C247,'Policy Characteristics'!$C:$C,0))),"",INDEX('Policy Characteristics'!G:G,MATCH($C247,'Policy Characteristics'!$C:$C,0)))</f>
        <v>0.5</v>
      </c>
      <c r="N247" s="261">
        <f>IF(ISBLANK(INDEX('Policy Characteristics'!H:H,MATCH($C247,'Policy Characteristics'!$C:$C,0))),"",INDEX('Policy Characteristics'!H:H,MATCH($C247,'Policy Characteristics'!$C:$C,0)))</f>
        <v>0.01</v>
      </c>
      <c r="O247" s="254" t="str">
        <f>IF(ISBLANK(INDEX('Policy Characteristics'!I:I,MATCH($C247,'Policy Characteristics'!$C:$C,0))),"",INDEX('Policy Characteristics'!I:I,MATCH($C247,'Policy Characteristics'!$C:$C,0)))</f>
        <v>% of existing buildings</v>
      </c>
      <c r="P247" s="254" t="str">
        <f>IF(ISBLANK(INDEX('Policy Characteristics'!J:J,MATCH($C247,'Policy Characteristics'!$C:$C,0))),"",INDEX('Policy Characteristics'!J:J,MATCH($C247,'Policy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yera.  Policy settings higher than this will retrofit all eligible buildings sooner than 2050.</v>
      </c>
      <c r="Q247" s="254" t="str">
        <f>IF(ISBLANK(INDEX('Policy Characteristics'!K:K,MATCH($C247,'Policy Characteristics'!$C:$C,0))),"",INDEX('Policy Characteristics'!K:K,MATCH($C247,'Policy Characteristics'!$C:$C,0)))</f>
        <v>buildings-sector-main.html#retrofitting</v>
      </c>
      <c r="R247" s="254" t="str">
        <f>IF(ISBLANK(INDEX('Policy Characteristics'!L:L,MATCH($C247,'Policy Characteristics'!$C:$C,0))),"",INDEX('Policy Characteristics'!L:L,MATCH($C247,'Policy Characteristics'!$C:$C,0)))</f>
        <v>increased-retrofitting.html</v>
      </c>
    </row>
    <row r="248" spans="1:18" s="4" customFormat="1" x14ac:dyDescent="0.35">
      <c r="A248" s="254" t="str">
        <f>IF(ISBLANK(INDEX('Policy Characteristics'!A:A,MATCH($C248,'Policy Characteristics'!$C:$C,0))),"",INDEX('Policy Characteristics'!A:A,MATCH($C248,'Policy Characteristics'!$C:$C,0)))</f>
        <v>Buildings and Appliances</v>
      </c>
      <c r="B248" s="262" t="str">
        <f>IF(ISBLANK(INDEX('Policy Characteristics'!B:B,MATCH($C248,'Policy Characteristics'!$C:$C,0))),"",INDEX('Policy Characteristics'!B:B,MATCH($C248,'Policy Characteristics'!$C:$C,0)))</f>
        <v>Rebate for Efficient Products</v>
      </c>
      <c r="C248" t="s">
        <v>6</v>
      </c>
      <c r="D248" s="45" t="s">
        <v>114</v>
      </c>
      <c r="E248" s="45"/>
      <c r="F248" s="45" t="s">
        <v>120</v>
      </c>
      <c r="G248" s="45"/>
      <c r="H248" s="43">
        <v>27</v>
      </c>
      <c r="I248" s="324" t="s">
        <v>43</v>
      </c>
      <c r="J248" s="255" t="str">
        <f>IF(ISBLANK(INDEX('Policy Characteristics'!D:D,MATCH($C248,'Policy Characteristics'!$C:$C,0))),"",INDEX('Policy Characteristics'!D:D,MATCH($C248,'Policy Characteristics'!$C:$C,0)))</f>
        <v>Rebate for Efficient Products</v>
      </c>
      <c r="K248" s="254" t="str">
        <f>IF(ISBLANK(INDEX('Policy Characteristics'!E:E,MATCH($C248,'Policy Characteristics'!$C:$C,0))),"",INDEX('Policy Characteristics'!E:E,MATCH($C248,'Policy Characteristics'!$C:$C,0)))</f>
        <v>bldgs rebate</v>
      </c>
      <c r="L248" s="254">
        <f>IF(ISBLANK(INDEX('Policy Characteristics'!F:F,MATCH($C248,'Policy Characteristics'!$C:$C,0))),"",INDEX('Policy Characteristics'!F:F,MATCH($C248,'Policy Characteristics'!$C:$C,0)))</f>
        <v>0</v>
      </c>
      <c r="M248" s="254">
        <f>IF(ISBLANK(INDEX('Policy Characteristics'!G:G,MATCH($C248,'Policy Characteristics'!$C:$C,0))),"",INDEX('Policy Characteristics'!G:G,MATCH($C248,'Policy Characteristics'!$C:$C,0)))</f>
        <v>1</v>
      </c>
      <c r="N248" s="254">
        <f>IF(ISBLANK(INDEX('Policy Characteristics'!H:H,MATCH($C248,'Policy Characteristics'!$C:$C,0))),"",INDEX('Policy Characteristics'!H:H,MATCH($C248,'Policy Characteristics'!$C:$C,0)))</f>
        <v>1</v>
      </c>
      <c r="O248" s="254" t="str">
        <f>IF(ISBLANK(INDEX('Policy Characteristics'!I:I,MATCH($C248,'Policy Characteristics'!$C:$C,0))),"",INDEX('Policy Characteristics'!I:I,MATCH($C248,'Policy Characteristics'!$C:$C,0)))</f>
        <v>on/off</v>
      </c>
      <c r="P248" s="254" t="str">
        <f>IF(ISBLANK(INDEX('Policy Characteristics'!J:J,MATCH($C248,'Policy Characteristics'!$C:$C,0))),"",INDEX('Policy Characteristics'!J:J,MATCH($C248,'Policy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8" s="254" t="str">
        <f>IF(ISBLANK(INDEX('Policy Characteristics'!K:K,MATCH($C248,'Policy Characteristics'!$C:$C,0))),"",INDEX('Policy Characteristics'!K:K,MATCH($C248,'Policy Characteristics'!$C:$C,0)))</f>
        <v>buildings-sector-main.html#rebate</v>
      </c>
      <c r="R248" s="254" t="str">
        <f>IF(ISBLANK(INDEX('Policy Characteristics'!L:L,MATCH($C248,'Policy Characteristics'!$C:$C,0))),"",INDEX('Policy Characteristics'!L:L,MATCH($C248,'Policy Characteristics'!$C:$C,0)))</f>
        <v>rebate-for-efficient-products.html</v>
      </c>
    </row>
    <row r="249" spans="1:18" s="4" customFormat="1" x14ac:dyDescent="0.35">
      <c r="A249" s="254" t="str">
        <f>IF(ISBLANK(INDEX('Policy Characteristics'!A:A,MATCH($C249,'Policy Characteristics'!$C:$C,0))),"",INDEX('Policy Characteristics'!A:A,MATCH($C249,'Policy Characteristics'!$C:$C,0)))</f>
        <v>Buildings and Appliances</v>
      </c>
      <c r="B249" s="262" t="str">
        <f>IF(ISBLANK(INDEX('Policy Characteristics'!B:B,MATCH($C249,'Policy Characteristics'!$C:$C,0))),"",INDEX('Policy Characteristics'!B:B,MATCH($C249,'Policy Characteristics'!$C:$C,0)))</f>
        <v>Rebate for Efficient Products</v>
      </c>
      <c r="C249" s="254" t="str">
        <f t="shared" ref="C249:C253" si="16">C$248</f>
        <v>Boolean Rebate Program for Efficient Components</v>
      </c>
      <c r="D249" s="45" t="s">
        <v>115</v>
      </c>
      <c r="E249" s="45"/>
      <c r="F249" s="45" t="s">
        <v>121</v>
      </c>
      <c r="G249" s="45"/>
      <c r="H249" s="43">
        <v>28</v>
      </c>
      <c r="I249" s="324" t="s">
        <v>43</v>
      </c>
      <c r="J249" s="255" t="str">
        <f>IF(ISBLANK(INDEX('Policy Characteristics'!D:D,MATCH($C249,'Policy Characteristics'!$C:$C,0))),"",INDEX('Policy Characteristics'!D:D,MATCH($C249,'Policy Characteristics'!$C:$C,0)))</f>
        <v>Rebate for Efficient Products</v>
      </c>
      <c r="K249" s="254" t="str">
        <f>IF(ISBLANK(INDEX('Policy Characteristics'!E:E,MATCH($C249,'Policy Characteristics'!$C:$C,0))),"",INDEX('Policy Characteristics'!E:E,MATCH($C249,'Policy Characteristics'!$C:$C,0)))</f>
        <v>bldgs rebate</v>
      </c>
      <c r="L249" s="254">
        <f>IF(ISBLANK(INDEX('Policy Characteristics'!F:F,MATCH($C249,'Policy Characteristics'!$C:$C,0))),"",INDEX('Policy Characteristics'!F:F,MATCH($C249,'Policy Characteristics'!$C:$C,0)))</f>
        <v>0</v>
      </c>
      <c r="M249" s="254">
        <f>IF(ISBLANK(INDEX('Policy Characteristics'!G:G,MATCH($C249,'Policy Characteristics'!$C:$C,0))),"",INDEX('Policy Characteristics'!G:G,MATCH($C249,'Policy Characteristics'!$C:$C,0)))</f>
        <v>1</v>
      </c>
      <c r="N249" s="254">
        <f>IF(ISBLANK(INDEX('Policy Characteristics'!H:H,MATCH($C249,'Policy Characteristics'!$C:$C,0))),"",INDEX('Policy Characteristics'!H:H,MATCH($C249,'Policy Characteristics'!$C:$C,0)))</f>
        <v>1</v>
      </c>
      <c r="O249" s="254" t="str">
        <f>IF(ISBLANK(INDEX('Policy Characteristics'!I:I,MATCH($C249,'Policy Characteristics'!$C:$C,0))),"",INDEX('Policy Characteristics'!I:I,MATCH($C249,'Policy Characteristics'!$C:$C,0)))</f>
        <v>on/off</v>
      </c>
      <c r="P249" s="254" t="str">
        <f>IF(ISBLANK(INDEX('Policy Characteristics'!J:J,MATCH($C249,'Policy Characteristics'!$C:$C,0))),"",INDEX('Policy Characteristics'!J:J,MATCH($C249,'Policy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9" s="254" t="str">
        <f>IF(ISBLANK(INDEX('Policy Characteristics'!K:K,MATCH($C249,'Policy Characteristics'!$C:$C,0))),"",INDEX('Policy Characteristics'!K:K,MATCH($C249,'Policy Characteristics'!$C:$C,0)))</f>
        <v>buildings-sector-main.html#rebate</v>
      </c>
      <c r="R249" s="254" t="str">
        <f>IF(ISBLANK(INDEX('Policy Characteristics'!L:L,MATCH($C249,'Policy Characteristics'!$C:$C,0))),"",INDEX('Policy Characteristics'!L:L,MATCH($C249,'Policy Characteristics'!$C:$C,0)))</f>
        <v>rebate-for-efficient-products.html</v>
      </c>
    </row>
    <row r="250" spans="1:18" s="4" customFormat="1" x14ac:dyDescent="0.35">
      <c r="A250" s="254" t="str">
        <f>IF(ISBLANK(INDEX('Policy Characteristics'!A:A,MATCH($C250,'Policy Characteristics'!$C:$C,0))),"",INDEX('Policy Characteristics'!A:A,MATCH($C250,'Policy Characteristics'!$C:$C,0)))</f>
        <v>Buildings and Appliances</v>
      </c>
      <c r="B250" s="262" t="str">
        <f>IF(ISBLANK(INDEX('Policy Characteristics'!B:B,MATCH($C250,'Policy Characteristics'!$C:$C,0))),"",INDEX('Policy Characteristics'!B:B,MATCH($C250,'Policy Characteristics'!$C:$C,0)))</f>
        <v>Rebate for Efficient Products</v>
      </c>
      <c r="C250" s="254" t="str">
        <f t="shared" si="16"/>
        <v>Boolean Rebate Program for Efficient Components</v>
      </c>
      <c r="D250" s="45" t="s">
        <v>116</v>
      </c>
      <c r="E250" s="45"/>
      <c r="F250" s="45" t="s">
        <v>122</v>
      </c>
      <c r="G250" s="45"/>
      <c r="H250" s="43">
        <v>605</v>
      </c>
      <c r="I250" s="324" t="s">
        <v>44</v>
      </c>
      <c r="J250" s="255" t="str">
        <f>IF(ISBLANK(INDEX('Policy Characteristics'!D:D,MATCH($C250,'Policy Characteristics'!$C:$C,0))),"",INDEX('Policy Characteristics'!D:D,MATCH($C250,'Policy Characteristics'!$C:$C,0)))</f>
        <v>Rebate for Efficient Products</v>
      </c>
      <c r="K250" s="254" t="str">
        <f>IF(ISBLANK(INDEX('Policy Characteristics'!E:E,MATCH($C250,'Policy Characteristics'!$C:$C,0))),"",INDEX('Policy Characteristics'!E:E,MATCH($C250,'Policy Characteristics'!$C:$C,0)))</f>
        <v>bldgs rebate</v>
      </c>
      <c r="L250" s="254">
        <f>IF(ISBLANK(INDEX('Policy Characteristics'!F:F,MATCH($C250,'Policy Characteristics'!$C:$C,0))),"",INDEX('Policy Characteristics'!F:F,MATCH($C250,'Policy Characteristics'!$C:$C,0)))</f>
        <v>0</v>
      </c>
      <c r="M250" s="254">
        <f>IF(ISBLANK(INDEX('Policy Characteristics'!G:G,MATCH($C250,'Policy Characteristics'!$C:$C,0))),"",INDEX('Policy Characteristics'!G:G,MATCH($C250,'Policy Characteristics'!$C:$C,0)))</f>
        <v>1</v>
      </c>
      <c r="N250" s="254">
        <f>IF(ISBLANK(INDEX('Policy Characteristics'!H:H,MATCH($C250,'Policy Characteristics'!$C:$C,0))),"",INDEX('Policy Characteristics'!H:H,MATCH($C250,'Policy Characteristics'!$C:$C,0)))</f>
        <v>1</v>
      </c>
      <c r="O250" s="254" t="str">
        <f>IF(ISBLANK(INDEX('Policy Characteristics'!I:I,MATCH($C250,'Policy Characteristics'!$C:$C,0))),"",INDEX('Policy Characteristics'!I:I,MATCH($C250,'Policy Characteristics'!$C:$C,0)))</f>
        <v>on/off</v>
      </c>
      <c r="P250" s="254" t="str">
        <f>IF(ISBLANK(INDEX('Policy Characteristics'!J:J,MATCH($C250,'Policy Characteristics'!$C:$C,0))),"",INDEX('Policy Characteristics'!J:J,MATCH($C250,'Policy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0" s="254" t="str">
        <f>IF(ISBLANK(INDEX('Policy Characteristics'!K:K,MATCH($C250,'Policy Characteristics'!$C:$C,0))),"",INDEX('Policy Characteristics'!K:K,MATCH($C250,'Policy Characteristics'!$C:$C,0)))</f>
        <v>buildings-sector-main.html#rebate</v>
      </c>
      <c r="R250" s="254" t="str">
        <f>IF(ISBLANK(INDEX('Policy Characteristics'!L:L,MATCH($C250,'Policy Characteristics'!$C:$C,0))),"",INDEX('Policy Characteristics'!L:L,MATCH($C250,'Policy Characteristics'!$C:$C,0)))</f>
        <v>rebate-for-efficient-products.html</v>
      </c>
    </row>
    <row r="251" spans="1:18" s="4" customFormat="1" x14ac:dyDescent="0.35">
      <c r="A251" s="254" t="str">
        <f>IF(ISBLANK(INDEX('Policy Characteristics'!A:A,MATCH($C251,'Policy Characteristics'!$C:$C,0))),"",INDEX('Policy Characteristics'!A:A,MATCH($C251,'Policy Characteristics'!$C:$C,0)))</f>
        <v>Buildings and Appliances</v>
      </c>
      <c r="B251" s="262" t="str">
        <f>IF(ISBLANK(INDEX('Policy Characteristics'!B:B,MATCH($C251,'Policy Characteristics'!$C:$C,0))),"",INDEX('Policy Characteristics'!B:B,MATCH($C251,'Policy Characteristics'!$C:$C,0)))</f>
        <v>Rebate for Efficient Products</v>
      </c>
      <c r="C251" s="254" t="str">
        <f t="shared" si="16"/>
        <v>Boolean Rebate Program for Efficient Components</v>
      </c>
      <c r="D251" s="45" t="s">
        <v>117</v>
      </c>
      <c r="E251" s="45"/>
      <c r="F251" s="45" t="s">
        <v>123</v>
      </c>
      <c r="G251" s="45"/>
      <c r="H251" s="43">
        <v>606</v>
      </c>
      <c r="I251" s="324" t="s">
        <v>44</v>
      </c>
      <c r="J251" s="255" t="str">
        <f>IF(ISBLANK(INDEX('Policy Characteristics'!D:D,MATCH($C251,'Policy Characteristics'!$C:$C,0))),"",INDEX('Policy Characteristics'!D:D,MATCH($C251,'Policy Characteristics'!$C:$C,0)))</f>
        <v>Rebate for Efficient Products</v>
      </c>
      <c r="K251" s="254" t="str">
        <f>IF(ISBLANK(INDEX('Policy Characteristics'!E:E,MATCH($C251,'Policy Characteristics'!$C:$C,0))),"",INDEX('Policy Characteristics'!E:E,MATCH($C251,'Policy Characteristics'!$C:$C,0)))</f>
        <v>bldgs rebate</v>
      </c>
      <c r="L251" s="254">
        <f>IF(ISBLANK(INDEX('Policy Characteristics'!F:F,MATCH($C251,'Policy Characteristics'!$C:$C,0))),"",INDEX('Policy Characteristics'!F:F,MATCH($C251,'Policy Characteristics'!$C:$C,0)))</f>
        <v>0</v>
      </c>
      <c r="M251" s="254">
        <f>IF(ISBLANK(INDEX('Policy Characteristics'!G:G,MATCH($C251,'Policy Characteristics'!$C:$C,0))),"",INDEX('Policy Characteristics'!G:G,MATCH($C251,'Policy Characteristics'!$C:$C,0)))</f>
        <v>1</v>
      </c>
      <c r="N251" s="254">
        <f>IF(ISBLANK(INDEX('Policy Characteristics'!H:H,MATCH($C251,'Policy Characteristics'!$C:$C,0))),"",INDEX('Policy Characteristics'!H:H,MATCH($C251,'Policy Characteristics'!$C:$C,0)))</f>
        <v>1</v>
      </c>
      <c r="O251" s="254" t="str">
        <f>IF(ISBLANK(INDEX('Policy Characteristics'!I:I,MATCH($C251,'Policy Characteristics'!$C:$C,0))),"",INDEX('Policy Characteristics'!I:I,MATCH($C251,'Policy Characteristics'!$C:$C,0)))</f>
        <v>on/off</v>
      </c>
      <c r="P251" s="254" t="str">
        <f>IF(ISBLANK(INDEX('Policy Characteristics'!J:J,MATCH($C251,'Policy Characteristics'!$C:$C,0))),"",INDEX('Policy Characteristics'!J:J,MATCH($C251,'Policy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1" s="254" t="str">
        <f>IF(ISBLANK(INDEX('Policy Characteristics'!K:K,MATCH($C251,'Policy Characteristics'!$C:$C,0))),"",INDEX('Policy Characteristics'!K:K,MATCH($C251,'Policy Characteristics'!$C:$C,0)))</f>
        <v>buildings-sector-main.html#rebate</v>
      </c>
      <c r="R251" s="254" t="str">
        <f>IF(ISBLANK(INDEX('Policy Characteristics'!L:L,MATCH($C251,'Policy Characteristics'!$C:$C,0))),"",INDEX('Policy Characteristics'!L:L,MATCH($C251,'Policy Characteristics'!$C:$C,0)))</f>
        <v>rebate-for-efficient-products.html</v>
      </c>
    </row>
    <row r="252" spans="1:18" s="4" customFormat="1" x14ac:dyDescent="0.35">
      <c r="A252" s="254" t="str">
        <f>IF(ISBLANK(INDEX('Policy Characteristics'!A:A,MATCH($C252,'Policy Characteristics'!$C:$C,0))),"",INDEX('Policy Characteristics'!A:A,MATCH($C252,'Policy Characteristics'!$C:$C,0)))</f>
        <v>Buildings and Appliances</v>
      </c>
      <c r="B252" s="262" t="str">
        <f>IF(ISBLANK(INDEX('Policy Characteristics'!B:B,MATCH($C252,'Policy Characteristics'!$C:$C,0))),"",INDEX('Policy Characteristics'!B:B,MATCH($C252,'Policy Characteristics'!$C:$C,0)))</f>
        <v>Rebate for Efficient Products</v>
      </c>
      <c r="C252" s="254" t="str">
        <f t="shared" si="16"/>
        <v>Boolean Rebate Program for Efficient Components</v>
      </c>
      <c r="D252" s="45" t="s">
        <v>118</v>
      </c>
      <c r="E252" s="45"/>
      <c r="F252" s="45" t="s">
        <v>124</v>
      </c>
      <c r="G252" s="45"/>
      <c r="H252" s="43">
        <v>29</v>
      </c>
      <c r="I252" s="324" t="s">
        <v>43</v>
      </c>
      <c r="J252" s="255" t="str">
        <f>IF(ISBLANK(INDEX('Policy Characteristics'!D:D,MATCH($C252,'Policy Characteristics'!$C:$C,0))),"",INDEX('Policy Characteristics'!D:D,MATCH($C252,'Policy Characteristics'!$C:$C,0)))</f>
        <v>Rebate for Efficient Products</v>
      </c>
      <c r="K252" s="254" t="str">
        <f>IF(ISBLANK(INDEX('Policy Characteristics'!E:E,MATCH($C252,'Policy Characteristics'!$C:$C,0))),"",INDEX('Policy Characteristics'!E:E,MATCH($C252,'Policy Characteristics'!$C:$C,0)))</f>
        <v>bldgs rebate</v>
      </c>
      <c r="L252" s="254">
        <f>IF(ISBLANK(INDEX('Policy Characteristics'!F:F,MATCH($C252,'Policy Characteristics'!$C:$C,0))),"",INDEX('Policy Characteristics'!F:F,MATCH($C252,'Policy Characteristics'!$C:$C,0)))</f>
        <v>0</v>
      </c>
      <c r="M252" s="254">
        <f>IF(ISBLANK(INDEX('Policy Characteristics'!G:G,MATCH($C252,'Policy Characteristics'!$C:$C,0))),"",INDEX('Policy Characteristics'!G:G,MATCH($C252,'Policy Characteristics'!$C:$C,0)))</f>
        <v>1</v>
      </c>
      <c r="N252" s="254">
        <f>IF(ISBLANK(INDEX('Policy Characteristics'!H:H,MATCH($C252,'Policy Characteristics'!$C:$C,0))),"",INDEX('Policy Characteristics'!H:H,MATCH($C252,'Policy Characteristics'!$C:$C,0)))</f>
        <v>1</v>
      </c>
      <c r="O252" s="254" t="str">
        <f>IF(ISBLANK(INDEX('Policy Characteristics'!I:I,MATCH($C252,'Policy Characteristics'!$C:$C,0))),"",INDEX('Policy Characteristics'!I:I,MATCH($C252,'Policy Characteristics'!$C:$C,0)))</f>
        <v>on/off</v>
      </c>
      <c r="P252" s="254" t="str">
        <f>IF(ISBLANK(INDEX('Policy Characteristics'!J:J,MATCH($C252,'Policy Characteristics'!$C:$C,0))),"",INDEX('Policy Characteristics'!J:J,MATCH($C252,'Policy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2" s="254" t="str">
        <f>IF(ISBLANK(INDEX('Policy Characteristics'!K:K,MATCH($C252,'Policy Characteristics'!$C:$C,0))),"",INDEX('Policy Characteristics'!K:K,MATCH($C252,'Policy Characteristics'!$C:$C,0)))</f>
        <v>buildings-sector-main.html#rebate</v>
      </c>
      <c r="R252" s="254" t="str">
        <f>IF(ISBLANK(INDEX('Policy Characteristics'!L:L,MATCH($C252,'Policy Characteristics'!$C:$C,0))),"",INDEX('Policy Characteristics'!L:L,MATCH($C252,'Policy Characteristics'!$C:$C,0)))</f>
        <v>rebate-for-efficient-products.html</v>
      </c>
    </row>
    <row r="253" spans="1:18" s="4" customFormat="1" x14ac:dyDescent="0.35">
      <c r="A253" s="254" t="str">
        <f>IF(ISBLANK(INDEX('Policy Characteristics'!A:A,MATCH($C253,'Policy Characteristics'!$C:$C,0))),"",INDEX('Policy Characteristics'!A:A,MATCH($C253,'Policy Characteristics'!$C:$C,0)))</f>
        <v>Buildings and Appliances</v>
      </c>
      <c r="B253" s="262" t="str">
        <f>IF(ISBLANK(INDEX('Policy Characteristics'!B:B,MATCH($C253,'Policy Characteristics'!$C:$C,0))),"",INDEX('Policy Characteristics'!B:B,MATCH($C253,'Policy Characteristics'!$C:$C,0)))</f>
        <v>Rebate for Efficient Products</v>
      </c>
      <c r="C253" s="254" t="str">
        <f t="shared" si="16"/>
        <v>Boolean Rebate Program for Efficient Components</v>
      </c>
      <c r="D253" s="45" t="s">
        <v>119</v>
      </c>
      <c r="E253" s="45"/>
      <c r="F253" s="45" t="s">
        <v>125</v>
      </c>
      <c r="G253" s="45"/>
      <c r="H253" s="43">
        <v>607</v>
      </c>
      <c r="I253" s="324" t="s">
        <v>44</v>
      </c>
      <c r="J253" s="255" t="str">
        <f>IF(ISBLANK(INDEX('Policy Characteristics'!D:D,MATCH($C253,'Policy Characteristics'!$C:$C,0))),"",INDEX('Policy Characteristics'!D:D,MATCH($C253,'Policy Characteristics'!$C:$C,0)))</f>
        <v>Rebate for Efficient Products</v>
      </c>
      <c r="K253" s="254" t="str">
        <f>IF(ISBLANK(INDEX('Policy Characteristics'!E:E,MATCH($C253,'Policy Characteristics'!$C:$C,0))),"",INDEX('Policy Characteristics'!E:E,MATCH($C253,'Policy Characteristics'!$C:$C,0)))</f>
        <v>bldgs rebate</v>
      </c>
      <c r="L253" s="254">
        <f>IF(ISBLANK(INDEX('Policy Characteristics'!F:F,MATCH($C253,'Policy Characteristics'!$C:$C,0))),"",INDEX('Policy Characteristics'!F:F,MATCH($C253,'Policy Characteristics'!$C:$C,0)))</f>
        <v>0</v>
      </c>
      <c r="M253" s="254">
        <f>IF(ISBLANK(INDEX('Policy Characteristics'!G:G,MATCH($C253,'Policy Characteristics'!$C:$C,0))),"",INDEX('Policy Characteristics'!G:G,MATCH($C253,'Policy Characteristics'!$C:$C,0)))</f>
        <v>1</v>
      </c>
      <c r="N253" s="254">
        <f>IF(ISBLANK(INDEX('Policy Characteristics'!H:H,MATCH($C253,'Policy Characteristics'!$C:$C,0))),"",INDEX('Policy Characteristics'!H:H,MATCH($C253,'Policy Characteristics'!$C:$C,0)))</f>
        <v>1</v>
      </c>
      <c r="O253" s="254" t="str">
        <f>IF(ISBLANK(INDEX('Policy Characteristics'!I:I,MATCH($C253,'Policy Characteristics'!$C:$C,0))),"",INDEX('Policy Characteristics'!I:I,MATCH($C253,'Policy Characteristics'!$C:$C,0)))</f>
        <v>on/off</v>
      </c>
      <c r="P253" s="254" t="str">
        <f>IF(ISBLANK(INDEX('Policy Characteristics'!J:J,MATCH($C253,'Policy Characteristics'!$C:$C,0))),"",INDEX('Policy Characteristics'!J:J,MATCH($C253,'Policy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3" s="254" t="str">
        <f>IF(ISBLANK(INDEX('Policy Characteristics'!K:K,MATCH($C253,'Policy Characteristics'!$C:$C,0))),"",INDEX('Policy Characteristics'!K:K,MATCH($C253,'Policy Characteristics'!$C:$C,0)))</f>
        <v>buildings-sector-main.html#rebate</v>
      </c>
      <c r="R253" s="254" t="str">
        <f>IF(ISBLANK(INDEX('Policy Characteristics'!L:L,MATCH($C253,'Policy Characteristics'!$C:$C,0))),"",INDEX('Policy Characteristics'!L:L,MATCH($C253,'Policy Characteristics'!$C:$C,0)))</f>
        <v>rebate-for-efficient-products.html</v>
      </c>
    </row>
    <row r="254" spans="1:18" s="2" customFormat="1" x14ac:dyDescent="0.35">
      <c r="A254" s="254" t="str">
        <f>IF(ISBLANK(INDEX('Policy Characteristics'!A:A,MATCH($C254,'Policy Characteristics'!$C:$C,0))),"",INDEX('Policy Characteristics'!A:A,MATCH($C254,'Policy Characteristics'!$C:$C,0)))</f>
        <v>Electricity Supply</v>
      </c>
      <c r="B254" s="262" t="str">
        <f>IF(ISBLANK(INDEX('Policy Characteristics'!B:B,MATCH($C254,'Policy Characteristics'!$C:$C,0))),"",INDEX('Policy Characteristics'!B:B,MATCH($C254,'Policy Characteristics'!$C:$C,0)))</f>
        <v>Ban New Power Plants</v>
      </c>
      <c r="C254" s="317" t="s">
        <v>328</v>
      </c>
      <c r="D254" s="45" t="s">
        <v>446</v>
      </c>
      <c r="E254" s="45"/>
      <c r="F254" s="45" t="s">
        <v>445</v>
      </c>
      <c r="G254" s="6"/>
      <c r="H254" s="47">
        <v>167</v>
      </c>
      <c r="I254" s="325" t="s">
        <v>43</v>
      </c>
      <c r="J254" s="255" t="str">
        <f>IF(ISBLANK(INDEX('Policy Characteristics'!D:D,MATCH($C254,'Policy Characteristics'!$C:$C,0))),"",INDEX('Policy Characteristics'!D:D,MATCH($C254,'Policy Characteristics'!$C:$C,0)))</f>
        <v>Ban New Power Plants</v>
      </c>
      <c r="K254" s="254" t="str">
        <f>IF(ISBLANK(INDEX('Policy Characteristics'!E:E,MATCH($C254,'Policy Characteristics'!$C:$C,0))),"",INDEX('Policy Characteristics'!E:E,MATCH($C254,'Policy Characteristics'!$C:$C,0)))</f>
        <v>elec ban new power plants</v>
      </c>
      <c r="L254" s="254">
        <f>IF(ISBLANK(INDEX('Policy Characteristics'!F:F,MATCH($C254,'Policy Characteristics'!$C:$C,0))),"",INDEX('Policy Characteristics'!F:F,MATCH($C254,'Policy Characteristics'!$C:$C,0)))</f>
        <v>0</v>
      </c>
      <c r="M254" s="254">
        <f>IF(ISBLANK(INDEX('Policy Characteristics'!G:G,MATCH($C254,'Policy Characteristics'!$C:$C,0))),"",INDEX('Policy Characteristics'!G:G,MATCH($C254,'Policy Characteristics'!$C:$C,0)))</f>
        <v>1</v>
      </c>
      <c r="N254" s="254">
        <f>IF(ISBLANK(INDEX('Policy Characteristics'!H:H,MATCH($C254,'Policy Characteristics'!$C:$C,0))),"",INDEX('Policy Characteristics'!H:H,MATCH($C254,'Policy Characteristics'!$C:$C,0)))</f>
        <v>1</v>
      </c>
      <c r="O254" s="254" t="str">
        <f>IF(ISBLANK(INDEX('Policy Characteristics'!I:I,MATCH($C254,'Policy Characteristics'!$C:$C,0))),"",INDEX('Policy Characteristics'!I:I,MATCH($C254,'Policy Characteristics'!$C:$C,0)))</f>
        <v>on/off</v>
      </c>
      <c r="P254" s="254" t="str">
        <f>IF(ISBLANK(INDEX('Policy Characteristics'!J:J,MATCH($C254,'Policy Characteristics'!$C:$C,0))),"",INDEX('Policy Characteristics'!J:J,MATCH($C254,'Policy Characteristics'!$C:$C,0)))</f>
        <v>**Description:** This policy prevents new capacity of the selected type(s) from being built or deployed.</v>
      </c>
      <c r="Q254" s="254" t="str">
        <f>IF(ISBLANK(INDEX('Policy Characteristics'!K:K,MATCH($C254,'Policy Characteristics'!$C:$C,0))),"",INDEX('Policy Characteristics'!K:K,MATCH($C254,'Policy Characteristics'!$C:$C,0)))</f>
        <v>electricity-sector-main.html#ban</v>
      </c>
      <c r="R254" s="254" t="str">
        <f>IF(ISBLANK(INDEX('Policy Characteristics'!L:L,MATCH($C254,'Policy Characteristics'!$C:$C,0))),"",INDEX('Policy Characteristics'!L:L,MATCH($C254,'Policy Characteristics'!$C:$C,0)))</f>
        <v>ban-new-capacity.html</v>
      </c>
    </row>
    <row r="255" spans="1:18" s="4" customFormat="1" x14ac:dyDescent="0.35">
      <c r="A255" s="254" t="str">
        <f>IF(ISBLANK(INDEX('Policy Characteristics'!A:A,MATCH($C255,'Policy Characteristics'!$C:$C,0))),"",INDEX('Policy Characteristics'!A:A,MATCH($C255,'Policy Characteristics'!$C:$C,0)))</f>
        <v>Electricity Supply</v>
      </c>
      <c r="B255" s="262" t="str">
        <f>IF(ISBLANK(INDEX('Policy Characteristics'!B:B,MATCH($C255,'Policy Characteristics'!$C:$C,0))),"",INDEX('Policy Characteristics'!B:B,MATCH($C255,'Policy Characteristics'!$C:$C,0)))</f>
        <v>Ban New Power Plants</v>
      </c>
      <c r="C255" s="254" t="str">
        <f t="shared" ref="C255:C266" si="17">C$254</f>
        <v>Boolean Ban New Power Plants</v>
      </c>
      <c r="D255" s="6" t="s">
        <v>3465</v>
      </c>
      <c r="E255" s="45"/>
      <c r="F255" s="6" t="s">
        <v>3405</v>
      </c>
      <c r="G255" s="45"/>
      <c r="H255" s="43">
        <v>168</v>
      </c>
      <c r="I255" s="324" t="s">
        <v>43</v>
      </c>
      <c r="J255" s="255" t="str">
        <f>IF(ISBLANK(INDEX('Policy Characteristics'!D:D,MATCH($C255,'Policy Characteristics'!$C:$C,0))),"",INDEX('Policy Characteristics'!D:D,MATCH($C255,'Policy Characteristics'!$C:$C,0)))</f>
        <v>Ban New Power Plants</v>
      </c>
      <c r="K255" s="254" t="str">
        <f>IF(ISBLANK(INDEX('Policy Characteristics'!E:E,MATCH($C255,'Policy Characteristics'!$C:$C,0))),"",INDEX('Policy Characteristics'!E:E,MATCH($C255,'Policy Characteristics'!$C:$C,0)))</f>
        <v>elec ban new power plants</v>
      </c>
      <c r="L255" s="254">
        <f>IF(ISBLANK(INDEX('Policy Characteristics'!F:F,MATCH($C255,'Policy Characteristics'!$C:$C,0))),"",INDEX('Policy Characteristics'!F:F,MATCH($C255,'Policy Characteristics'!$C:$C,0)))</f>
        <v>0</v>
      </c>
      <c r="M255" s="254">
        <f>IF(ISBLANK(INDEX('Policy Characteristics'!G:G,MATCH($C255,'Policy Characteristics'!$C:$C,0))),"",INDEX('Policy Characteristics'!G:G,MATCH($C255,'Policy Characteristics'!$C:$C,0)))</f>
        <v>1</v>
      </c>
      <c r="N255" s="254">
        <f>IF(ISBLANK(INDEX('Policy Characteristics'!H:H,MATCH($C255,'Policy Characteristics'!$C:$C,0))),"",INDEX('Policy Characteristics'!H:H,MATCH($C255,'Policy Characteristics'!$C:$C,0)))</f>
        <v>1</v>
      </c>
      <c r="O255" s="254" t="str">
        <f>IF(ISBLANK(INDEX('Policy Characteristics'!I:I,MATCH($C255,'Policy Characteristics'!$C:$C,0))),"",INDEX('Policy Characteristics'!I:I,MATCH($C255,'Policy Characteristics'!$C:$C,0)))</f>
        <v>on/off</v>
      </c>
      <c r="P255" s="254" t="str">
        <f>IF(ISBLANK(INDEX('Policy Characteristics'!J:J,MATCH($C255,'Policy Characteristics'!$C:$C,0))),"",INDEX('Policy Characteristics'!J:J,MATCH($C255,'Policy Characteristics'!$C:$C,0)))</f>
        <v>**Description:** This policy prevents new capacity of the selected type(s) from being built or deployed.</v>
      </c>
      <c r="Q255" s="254" t="str">
        <f>IF(ISBLANK(INDEX('Policy Characteristics'!K:K,MATCH($C255,'Policy Characteristics'!$C:$C,0))),"",INDEX('Policy Characteristics'!K:K,MATCH($C255,'Policy Characteristics'!$C:$C,0)))</f>
        <v>electricity-sector-main.html#ban</v>
      </c>
      <c r="R255" s="254" t="str">
        <f>IF(ISBLANK(INDEX('Policy Characteristics'!L:L,MATCH($C255,'Policy Characteristics'!$C:$C,0))),"",INDEX('Policy Characteristics'!L:L,MATCH($C255,'Policy Characteristics'!$C:$C,0)))</f>
        <v>ban-new-capacity.html</v>
      </c>
    </row>
    <row r="256" spans="1:18" s="4" customFormat="1" x14ac:dyDescent="0.35">
      <c r="A256" s="254" t="str">
        <f>IF(ISBLANK(INDEX('Policy Characteristics'!A:A,MATCH($C256,'Policy Characteristics'!$C:$C,0))),"",INDEX('Policy Characteristics'!A:A,MATCH($C256,'Policy Characteristics'!$C:$C,0)))</f>
        <v>Electricity Supply</v>
      </c>
      <c r="B256" s="262" t="str">
        <f>IF(ISBLANK(INDEX('Policy Characteristics'!B:B,MATCH($C256,'Policy Characteristics'!$C:$C,0))),"",INDEX('Policy Characteristics'!B:B,MATCH($C256,'Policy Characteristics'!$C:$C,0)))</f>
        <v>Ban New Power Plants</v>
      </c>
      <c r="C256" s="254" t="str">
        <f t="shared" si="17"/>
        <v>Boolean Ban New Power Plants</v>
      </c>
      <c r="D256" s="6" t="s">
        <v>3466</v>
      </c>
      <c r="E256" s="45"/>
      <c r="F256" s="6" t="s">
        <v>3406</v>
      </c>
      <c r="G256" s="45"/>
      <c r="H256" s="43">
        <v>1746</v>
      </c>
      <c r="I256" s="324" t="s">
        <v>43</v>
      </c>
      <c r="J256" s="255" t="str">
        <f>IF(ISBLANK(INDEX('Policy Characteristics'!D:D,MATCH($C256,'Policy Characteristics'!$C:$C,0))),"",INDEX('Policy Characteristics'!D:D,MATCH($C256,'Policy Characteristics'!$C:$C,0)))</f>
        <v>Ban New Power Plants</v>
      </c>
      <c r="K256" s="254" t="str">
        <f>IF(ISBLANK(INDEX('Policy Characteristics'!E:E,MATCH($C256,'Policy Characteristics'!$C:$C,0))),"",INDEX('Policy Characteristics'!E:E,MATCH($C256,'Policy Characteristics'!$C:$C,0)))</f>
        <v>elec ban new power plants</v>
      </c>
      <c r="L256" s="254">
        <f>IF(ISBLANK(INDEX('Policy Characteristics'!F:F,MATCH($C256,'Policy Characteristics'!$C:$C,0))),"",INDEX('Policy Characteristics'!F:F,MATCH($C256,'Policy Characteristics'!$C:$C,0)))</f>
        <v>0</v>
      </c>
      <c r="M256" s="254">
        <f>IF(ISBLANK(INDEX('Policy Characteristics'!G:G,MATCH($C256,'Policy Characteristics'!$C:$C,0))),"",INDEX('Policy Characteristics'!G:G,MATCH($C256,'Policy Characteristics'!$C:$C,0)))</f>
        <v>1</v>
      </c>
      <c r="N256" s="254">
        <f>IF(ISBLANK(INDEX('Policy Characteristics'!H:H,MATCH($C256,'Policy Characteristics'!$C:$C,0))),"",INDEX('Policy Characteristics'!H:H,MATCH($C256,'Policy Characteristics'!$C:$C,0)))</f>
        <v>1</v>
      </c>
      <c r="O256" s="254" t="str">
        <f>IF(ISBLANK(INDEX('Policy Characteristics'!I:I,MATCH($C256,'Policy Characteristics'!$C:$C,0))),"",INDEX('Policy Characteristics'!I:I,MATCH($C256,'Policy Characteristics'!$C:$C,0)))</f>
        <v>on/off</v>
      </c>
      <c r="P256" s="254" t="str">
        <f>IF(ISBLANK(INDEX('Policy Characteristics'!J:J,MATCH($C256,'Policy Characteristics'!$C:$C,0))),"",INDEX('Policy Characteristics'!J:J,MATCH($C256,'Policy Characteristics'!$C:$C,0)))</f>
        <v>**Description:** This policy prevents new capacity of the selected type(s) from being built or deployed.</v>
      </c>
      <c r="Q256" s="254" t="str">
        <f>IF(ISBLANK(INDEX('Policy Characteristics'!K:K,MATCH($C256,'Policy Characteristics'!$C:$C,0))),"",INDEX('Policy Characteristics'!K:K,MATCH($C256,'Policy Characteristics'!$C:$C,0)))</f>
        <v>electricity-sector-main.html#ban</v>
      </c>
      <c r="R256" s="254" t="str">
        <f>IF(ISBLANK(INDEX('Policy Characteristics'!L:L,MATCH($C256,'Policy Characteristics'!$C:$C,0))),"",INDEX('Policy Characteristics'!L:L,MATCH($C256,'Policy Characteristics'!$C:$C,0)))</f>
        <v>ban-new-capacity.html</v>
      </c>
    </row>
    <row r="257" spans="1:18" s="4" customFormat="1" x14ac:dyDescent="0.35">
      <c r="A257" s="254" t="str">
        <f>IF(ISBLANK(INDEX('Policy Characteristics'!A:A,MATCH($C257,'Policy Characteristics'!$C:$C,0))),"",INDEX('Policy Characteristics'!A:A,MATCH($C257,'Policy Characteristics'!$C:$C,0)))</f>
        <v>Electricity Supply</v>
      </c>
      <c r="B257" s="262" t="str">
        <f>IF(ISBLANK(INDEX('Policy Characteristics'!B:B,MATCH($C257,'Policy Characteristics'!$C:$C,0))),"",INDEX('Policy Characteristics'!B:B,MATCH($C257,'Policy Characteristics'!$C:$C,0)))</f>
        <v>Ban New Power Plants</v>
      </c>
      <c r="C257" s="254" t="str">
        <f t="shared" si="17"/>
        <v>Boolean Ban New Power Plants</v>
      </c>
      <c r="D257" s="6" t="s">
        <v>76</v>
      </c>
      <c r="E257" s="45"/>
      <c r="F257" s="6" t="s">
        <v>3476</v>
      </c>
      <c r="G257" s="45"/>
      <c r="H257" s="47">
        <v>169</v>
      </c>
      <c r="I257" s="324" t="s">
        <v>43</v>
      </c>
      <c r="J257" s="255" t="str">
        <f>IF(ISBLANK(INDEX('Policy Characteristics'!D:D,MATCH($C257,'Policy Characteristics'!$C:$C,0))),"",INDEX('Policy Characteristics'!D:D,MATCH($C257,'Policy Characteristics'!$C:$C,0)))</f>
        <v>Ban New Power Plants</v>
      </c>
      <c r="K257" s="254" t="str">
        <f>IF(ISBLANK(INDEX('Policy Characteristics'!E:E,MATCH($C257,'Policy Characteristics'!$C:$C,0))),"",INDEX('Policy Characteristics'!E:E,MATCH($C257,'Policy Characteristics'!$C:$C,0)))</f>
        <v>elec ban new power plants</v>
      </c>
      <c r="L257" s="254">
        <f>IF(ISBLANK(INDEX('Policy Characteristics'!F:F,MATCH($C257,'Policy Characteristics'!$C:$C,0))),"",INDEX('Policy Characteristics'!F:F,MATCH($C257,'Policy Characteristics'!$C:$C,0)))</f>
        <v>0</v>
      </c>
      <c r="M257" s="254">
        <f>IF(ISBLANK(INDEX('Policy Characteristics'!G:G,MATCH($C257,'Policy Characteristics'!$C:$C,0))),"",INDEX('Policy Characteristics'!G:G,MATCH($C257,'Policy Characteristics'!$C:$C,0)))</f>
        <v>1</v>
      </c>
      <c r="N257" s="254">
        <f>IF(ISBLANK(INDEX('Policy Characteristics'!H:H,MATCH($C257,'Policy Characteristics'!$C:$C,0))),"",INDEX('Policy Characteristics'!H:H,MATCH($C257,'Policy Characteristics'!$C:$C,0)))</f>
        <v>1</v>
      </c>
      <c r="O257" s="254" t="str">
        <f>IF(ISBLANK(INDEX('Policy Characteristics'!I:I,MATCH($C257,'Policy Characteristics'!$C:$C,0))),"",INDEX('Policy Characteristics'!I:I,MATCH($C257,'Policy Characteristics'!$C:$C,0)))</f>
        <v>on/off</v>
      </c>
      <c r="P257" s="254" t="str">
        <f>IF(ISBLANK(INDEX('Policy Characteristics'!J:J,MATCH($C257,'Policy Characteristics'!$C:$C,0))),"",INDEX('Policy Characteristics'!J:J,MATCH($C257,'Policy Characteristics'!$C:$C,0)))</f>
        <v>**Description:** This policy prevents new capacity of the selected type(s) from being built or deployed.</v>
      </c>
      <c r="Q257" s="254" t="str">
        <f>IF(ISBLANK(INDEX('Policy Characteristics'!K:K,MATCH($C257,'Policy Characteristics'!$C:$C,0))),"",INDEX('Policy Characteristics'!K:K,MATCH($C257,'Policy Characteristics'!$C:$C,0)))</f>
        <v>electricity-sector-main.html#ban</v>
      </c>
      <c r="R257" s="254" t="str">
        <f>IF(ISBLANK(INDEX('Policy Characteristics'!L:L,MATCH($C257,'Policy Characteristics'!$C:$C,0))),"",INDEX('Policy Characteristics'!L:L,MATCH($C257,'Policy Characteristics'!$C:$C,0)))</f>
        <v>ban-new-capacity.html</v>
      </c>
    </row>
    <row r="258" spans="1:18" s="4" customFormat="1" x14ac:dyDescent="0.35">
      <c r="A258" s="254" t="str">
        <f>IF(ISBLANK(INDEX('Policy Characteristics'!A:A,MATCH($C258,'Policy Characteristics'!$C:$C,0))),"",INDEX('Policy Characteristics'!A:A,MATCH($C258,'Policy Characteristics'!$C:$C,0)))</f>
        <v>Electricity Supply</v>
      </c>
      <c r="B258" s="262" t="str">
        <f>IF(ISBLANK(INDEX('Policy Characteristics'!B:B,MATCH($C258,'Policy Characteristics'!$C:$C,0))),"",INDEX('Policy Characteristics'!B:B,MATCH($C258,'Policy Characteristics'!$C:$C,0)))</f>
        <v>Ban New Power Plants</v>
      </c>
      <c r="C258" s="254" t="str">
        <f t="shared" si="17"/>
        <v>Boolean Ban New Power Plants</v>
      </c>
      <c r="D258" s="6" t="s">
        <v>77</v>
      </c>
      <c r="E258" s="45"/>
      <c r="F258" s="6" t="s">
        <v>89</v>
      </c>
      <c r="G258" s="45"/>
      <c r="H258" s="43">
        <v>170</v>
      </c>
      <c r="I258" s="324" t="s">
        <v>43</v>
      </c>
      <c r="J258" s="255" t="str">
        <f>IF(ISBLANK(INDEX('Policy Characteristics'!D:D,MATCH($C258,'Policy Characteristics'!$C:$C,0))),"",INDEX('Policy Characteristics'!D:D,MATCH($C258,'Policy Characteristics'!$C:$C,0)))</f>
        <v>Ban New Power Plants</v>
      </c>
      <c r="K258" s="254" t="str">
        <f>IF(ISBLANK(INDEX('Policy Characteristics'!E:E,MATCH($C258,'Policy Characteristics'!$C:$C,0))),"",INDEX('Policy Characteristics'!E:E,MATCH($C258,'Policy Characteristics'!$C:$C,0)))</f>
        <v>elec ban new power plants</v>
      </c>
      <c r="L258" s="254">
        <f>IF(ISBLANK(INDEX('Policy Characteristics'!F:F,MATCH($C258,'Policy Characteristics'!$C:$C,0))),"",INDEX('Policy Characteristics'!F:F,MATCH($C258,'Policy Characteristics'!$C:$C,0)))</f>
        <v>0</v>
      </c>
      <c r="M258" s="254">
        <f>IF(ISBLANK(INDEX('Policy Characteristics'!G:G,MATCH($C258,'Policy Characteristics'!$C:$C,0))),"",INDEX('Policy Characteristics'!G:G,MATCH($C258,'Policy Characteristics'!$C:$C,0)))</f>
        <v>1</v>
      </c>
      <c r="N258" s="254">
        <f>IF(ISBLANK(INDEX('Policy Characteristics'!H:H,MATCH($C258,'Policy Characteristics'!$C:$C,0))),"",INDEX('Policy Characteristics'!H:H,MATCH($C258,'Policy Characteristics'!$C:$C,0)))</f>
        <v>1</v>
      </c>
      <c r="O258" s="254" t="str">
        <f>IF(ISBLANK(INDEX('Policy Characteristics'!I:I,MATCH($C258,'Policy Characteristics'!$C:$C,0))),"",INDEX('Policy Characteristics'!I:I,MATCH($C258,'Policy Characteristics'!$C:$C,0)))</f>
        <v>on/off</v>
      </c>
      <c r="P258" s="254" t="str">
        <f>IF(ISBLANK(INDEX('Policy Characteristics'!J:J,MATCH($C258,'Policy Characteristics'!$C:$C,0))),"",INDEX('Policy Characteristics'!J:J,MATCH($C258,'Policy Characteristics'!$C:$C,0)))</f>
        <v>**Description:** This policy prevents new capacity of the selected type(s) from being built or deployed.</v>
      </c>
      <c r="Q258" s="254" t="str">
        <f>IF(ISBLANK(INDEX('Policy Characteristics'!K:K,MATCH($C258,'Policy Characteristics'!$C:$C,0))),"",INDEX('Policy Characteristics'!K:K,MATCH($C258,'Policy Characteristics'!$C:$C,0)))</f>
        <v>electricity-sector-main.html#ban</v>
      </c>
      <c r="R258" s="254" t="str">
        <f>IF(ISBLANK(INDEX('Policy Characteristics'!L:L,MATCH($C258,'Policy Characteristics'!$C:$C,0))),"",INDEX('Policy Characteristics'!L:L,MATCH($C258,'Policy Characteristics'!$C:$C,0)))</f>
        <v>ban-new-capacity.html</v>
      </c>
    </row>
    <row r="259" spans="1:18" s="4" customFormat="1" x14ac:dyDescent="0.35">
      <c r="A259" s="254" t="str">
        <f>IF(ISBLANK(INDEX('Policy Characteristics'!A:A,MATCH($C259,'Policy Characteristics'!$C:$C,0))),"",INDEX('Policy Characteristics'!A:A,MATCH($C259,'Policy Characteristics'!$C:$C,0)))</f>
        <v>Electricity Supply</v>
      </c>
      <c r="B259" s="262" t="str">
        <f>IF(ISBLANK(INDEX('Policy Characteristics'!B:B,MATCH($C259,'Policy Characteristics'!$C:$C,0))),"",INDEX('Policy Characteristics'!B:B,MATCH($C259,'Policy Characteristics'!$C:$C,0)))</f>
        <v>Ban New Power Plants</v>
      </c>
      <c r="C259" s="254" t="str">
        <f t="shared" si="17"/>
        <v>Boolean Ban New Power Plants</v>
      </c>
      <c r="D259" s="6" t="s">
        <v>447</v>
      </c>
      <c r="E259" s="45"/>
      <c r="F259" s="6" t="s">
        <v>450</v>
      </c>
      <c r="G259" s="45"/>
      <c r="H259" s="43">
        <v>608</v>
      </c>
      <c r="I259" s="324" t="s">
        <v>44</v>
      </c>
      <c r="J259" s="255" t="str">
        <f>IF(ISBLANK(INDEX('Policy Characteristics'!D:D,MATCH($C259,'Policy Characteristics'!$C:$C,0))),"",INDEX('Policy Characteristics'!D:D,MATCH($C259,'Policy Characteristics'!$C:$C,0)))</f>
        <v>Ban New Power Plants</v>
      </c>
      <c r="K259" s="254" t="str">
        <f>IF(ISBLANK(INDEX('Policy Characteristics'!E:E,MATCH($C259,'Policy Characteristics'!$C:$C,0))),"",INDEX('Policy Characteristics'!E:E,MATCH($C259,'Policy Characteristics'!$C:$C,0)))</f>
        <v>elec ban new power plants</v>
      </c>
      <c r="L259" s="254">
        <f>IF(ISBLANK(INDEX('Policy Characteristics'!F:F,MATCH($C259,'Policy Characteristics'!$C:$C,0))),"",INDEX('Policy Characteristics'!F:F,MATCH($C259,'Policy Characteristics'!$C:$C,0)))</f>
        <v>0</v>
      </c>
      <c r="M259" s="254">
        <f>IF(ISBLANK(INDEX('Policy Characteristics'!G:G,MATCH($C259,'Policy Characteristics'!$C:$C,0))),"",INDEX('Policy Characteristics'!G:G,MATCH($C259,'Policy Characteristics'!$C:$C,0)))</f>
        <v>1</v>
      </c>
      <c r="N259" s="254">
        <f>IF(ISBLANK(INDEX('Policy Characteristics'!H:H,MATCH($C259,'Policy Characteristics'!$C:$C,0))),"",INDEX('Policy Characteristics'!H:H,MATCH($C259,'Policy Characteristics'!$C:$C,0)))</f>
        <v>1</v>
      </c>
      <c r="O259" s="254" t="str">
        <f>IF(ISBLANK(INDEX('Policy Characteristics'!I:I,MATCH($C259,'Policy Characteristics'!$C:$C,0))),"",INDEX('Policy Characteristics'!I:I,MATCH($C259,'Policy Characteristics'!$C:$C,0)))</f>
        <v>on/off</v>
      </c>
      <c r="P259" s="254" t="str">
        <f>IF(ISBLANK(INDEX('Policy Characteristics'!J:J,MATCH($C259,'Policy Characteristics'!$C:$C,0))),"",INDEX('Policy Characteristics'!J:J,MATCH($C259,'Policy Characteristics'!$C:$C,0)))</f>
        <v>**Description:** This policy prevents new capacity of the selected type(s) from being built or deployed.</v>
      </c>
      <c r="Q259" s="254" t="str">
        <f>IF(ISBLANK(INDEX('Policy Characteristics'!K:K,MATCH($C259,'Policy Characteristics'!$C:$C,0))),"",INDEX('Policy Characteristics'!K:K,MATCH($C259,'Policy Characteristics'!$C:$C,0)))</f>
        <v>electricity-sector-main.html#ban</v>
      </c>
      <c r="R259" s="254" t="str">
        <f>IF(ISBLANK(INDEX('Policy Characteristics'!L:L,MATCH($C259,'Policy Characteristics'!$C:$C,0))),"",INDEX('Policy Characteristics'!L:L,MATCH($C259,'Policy Characteristics'!$C:$C,0)))</f>
        <v>ban-new-capacity.html</v>
      </c>
    </row>
    <row r="260" spans="1:18" s="4" customFormat="1" x14ac:dyDescent="0.35">
      <c r="A260" s="254" t="str">
        <f>IF(ISBLANK(INDEX('Policy Characteristics'!A:A,MATCH($C260,'Policy Characteristics'!$C:$C,0))),"",INDEX('Policy Characteristics'!A:A,MATCH($C260,'Policy Characteristics'!$C:$C,0)))</f>
        <v>Electricity Supply</v>
      </c>
      <c r="B260" s="262" t="str">
        <f>IF(ISBLANK(INDEX('Policy Characteristics'!B:B,MATCH($C260,'Policy Characteristics'!$C:$C,0))),"",INDEX('Policy Characteristics'!B:B,MATCH($C260,'Policy Characteristics'!$C:$C,0)))</f>
        <v>Ban New Power Plants</v>
      </c>
      <c r="C260" s="254" t="str">
        <f t="shared" si="17"/>
        <v>Boolean Ban New Power Plants</v>
      </c>
      <c r="D260" s="6" t="s">
        <v>78</v>
      </c>
      <c r="E260" s="45"/>
      <c r="F260" s="6" t="s">
        <v>90</v>
      </c>
      <c r="G260" s="45"/>
      <c r="H260" s="43">
        <v>609</v>
      </c>
      <c r="I260" s="324" t="s">
        <v>44</v>
      </c>
      <c r="J260" s="255" t="str">
        <f>IF(ISBLANK(INDEX('Policy Characteristics'!D:D,MATCH($C260,'Policy Characteristics'!$C:$C,0))),"",INDEX('Policy Characteristics'!D:D,MATCH($C260,'Policy Characteristics'!$C:$C,0)))</f>
        <v>Ban New Power Plants</v>
      </c>
      <c r="K260" s="254" t="str">
        <f>IF(ISBLANK(INDEX('Policy Characteristics'!E:E,MATCH($C260,'Policy Characteristics'!$C:$C,0))),"",INDEX('Policy Characteristics'!E:E,MATCH($C260,'Policy Characteristics'!$C:$C,0)))</f>
        <v>elec ban new power plants</v>
      </c>
      <c r="L260" s="254">
        <f>IF(ISBLANK(INDEX('Policy Characteristics'!F:F,MATCH($C260,'Policy Characteristics'!$C:$C,0))),"",INDEX('Policy Characteristics'!F:F,MATCH($C260,'Policy Characteristics'!$C:$C,0)))</f>
        <v>0</v>
      </c>
      <c r="M260" s="254">
        <f>IF(ISBLANK(INDEX('Policy Characteristics'!G:G,MATCH($C260,'Policy Characteristics'!$C:$C,0))),"",INDEX('Policy Characteristics'!G:G,MATCH($C260,'Policy Characteristics'!$C:$C,0)))</f>
        <v>1</v>
      </c>
      <c r="N260" s="254">
        <f>IF(ISBLANK(INDEX('Policy Characteristics'!H:H,MATCH($C260,'Policy Characteristics'!$C:$C,0))),"",INDEX('Policy Characteristics'!H:H,MATCH($C260,'Policy Characteristics'!$C:$C,0)))</f>
        <v>1</v>
      </c>
      <c r="O260" s="254" t="str">
        <f>IF(ISBLANK(INDEX('Policy Characteristics'!I:I,MATCH($C260,'Policy Characteristics'!$C:$C,0))),"",INDEX('Policy Characteristics'!I:I,MATCH($C260,'Policy Characteristics'!$C:$C,0)))</f>
        <v>on/off</v>
      </c>
      <c r="P260" s="254" t="str">
        <f>IF(ISBLANK(INDEX('Policy Characteristics'!J:J,MATCH($C260,'Policy Characteristics'!$C:$C,0))),"",INDEX('Policy Characteristics'!J:J,MATCH($C260,'Policy Characteristics'!$C:$C,0)))</f>
        <v>**Description:** This policy prevents new capacity of the selected type(s) from being built or deployed.</v>
      </c>
      <c r="Q260" s="254" t="str">
        <f>IF(ISBLANK(INDEX('Policy Characteristics'!K:K,MATCH($C260,'Policy Characteristics'!$C:$C,0))),"",INDEX('Policy Characteristics'!K:K,MATCH($C260,'Policy Characteristics'!$C:$C,0)))</f>
        <v>electricity-sector-main.html#ban</v>
      </c>
      <c r="R260" s="254" t="str">
        <f>IF(ISBLANK(INDEX('Policy Characteristics'!L:L,MATCH($C260,'Policy Characteristics'!$C:$C,0))),"",INDEX('Policy Characteristics'!L:L,MATCH($C260,'Policy Characteristics'!$C:$C,0)))</f>
        <v>ban-new-capacity.html</v>
      </c>
    </row>
    <row r="261" spans="1:18" s="4" customFormat="1" x14ac:dyDescent="0.35">
      <c r="A261" s="254" t="str">
        <f>IF(ISBLANK(INDEX('Policy Characteristics'!A:A,MATCH($C261,'Policy Characteristics'!$C:$C,0))),"",INDEX('Policy Characteristics'!A:A,MATCH($C261,'Policy Characteristics'!$C:$C,0)))</f>
        <v>Electricity Supply</v>
      </c>
      <c r="B261" s="262" t="str">
        <f>IF(ISBLANK(INDEX('Policy Characteristics'!B:B,MATCH($C261,'Policy Characteristics'!$C:$C,0))),"",INDEX('Policy Characteristics'!B:B,MATCH($C261,'Policy Characteristics'!$C:$C,0)))</f>
        <v>Ban New Power Plants</v>
      </c>
      <c r="C261" s="254" t="str">
        <f t="shared" si="17"/>
        <v>Boolean Ban New Power Plants</v>
      </c>
      <c r="D261" s="6" t="s">
        <v>79</v>
      </c>
      <c r="E261" s="45"/>
      <c r="F261" s="6" t="s">
        <v>91</v>
      </c>
      <c r="G261" s="45"/>
      <c r="H261" s="43">
        <v>610</v>
      </c>
      <c r="I261" s="324" t="s">
        <v>44</v>
      </c>
      <c r="J261" s="255" t="str">
        <f>IF(ISBLANK(INDEX('Policy Characteristics'!D:D,MATCH($C261,'Policy Characteristics'!$C:$C,0))),"",INDEX('Policy Characteristics'!D:D,MATCH($C261,'Policy Characteristics'!$C:$C,0)))</f>
        <v>Ban New Power Plants</v>
      </c>
      <c r="K261" s="254" t="str">
        <f>IF(ISBLANK(INDEX('Policy Characteristics'!E:E,MATCH($C261,'Policy Characteristics'!$C:$C,0))),"",INDEX('Policy Characteristics'!E:E,MATCH($C261,'Policy Characteristics'!$C:$C,0)))</f>
        <v>elec ban new power plants</v>
      </c>
      <c r="L261" s="254">
        <f>IF(ISBLANK(INDEX('Policy Characteristics'!F:F,MATCH($C261,'Policy Characteristics'!$C:$C,0))),"",INDEX('Policy Characteristics'!F:F,MATCH($C261,'Policy Characteristics'!$C:$C,0)))</f>
        <v>0</v>
      </c>
      <c r="M261" s="254">
        <f>IF(ISBLANK(INDEX('Policy Characteristics'!G:G,MATCH($C261,'Policy Characteristics'!$C:$C,0))),"",INDEX('Policy Characteristics'!G:G,MATCH($C261,'Policy Characteristics'!$C:$C,0)))</f>
        <v>1</v>
      </c>
      <c r="N261" s="254">
        <f>IF(ISBLANK(INDEX('Policy Characteristics'!H:H,MATCH($C261,'Policy Characteristics'!$C:$C,0))),"",INDEX('Policy Characteristics'!H:H,MATCH($C261,'Policy Characteristics'!$C:$C,0)))</f>
        <v>1</v>
      </c>
      <c r="O261" s="254" t="str">
        <f>IF(ISBLANK(INDEX('Policy Characteristics'!I:I,MATCH($C261,'Policy Characteristics'!$C:$C,0))),"",INDEX('Policy Characteristics'!I:I,MATCH($C261,'Policy Characteristics'!$C:$C,0)))</f>
        <v>on/off</v>
      </c>
      <c r="P261" s="254" t="str">
        <f>IF(ISBLANK(INDEX('Policy Characteristics'!J:J,MATCH($C261,'Policy Characteristics'!$C:$C,0))),"",INDEX('Policy Characteristics'!J:J,MATCH($C261,'Policy Characteristics'!$C:$C,0)))</f>
        <v>**Description:** This policy prevents new capacity of the selected type(s) from being built or deployed.</v>
      </c>
      <c r="Q261" s="254" t="str">
        <f>IF(ISBLANK(INDEX('Policy Characteristics'!K:K,MATCH($C261,'Policy Characteristics'!$C:$C,0))),"",INDEX('Policy Characteristics'!K:K,MATCH($C261,'Policy Characteristics'!$C:$C,0)))</f>
        <v>electricity-sector-main.html#ban</v>
      </c>
      <c r="R261" s="254" t="str">
        <f>IF(ISBLANK(INDEX('Policy Characteristics'!L:L,MATCH($C261,'Policy Characteristics'!$C:$C,0))),"",INDEX('Policy Characteristics'!L:L,MATCH($C261,'Policy Characteristics'!$C:$C,0)))</f>
        <v>ban-new-capacity.html</v>
      </c>
    </row>
    <row r="262" spans="1:18" s="4" customFormat="1" x14ac:dyDescent="0.35">
      <c r="A262" s="254" t="str">
        <f>IF(ISBLANK(INDEX('Policy Characteristics'!A:A,MATCH($C262,'Policy Characteristics'!$C:$C,0))),"",INDEX('Policy Characteristics'!A:A,MATCH($C262,'Policy Characteristics'!$C:$C,0)))</f>
        <v>Electricity Supply</v>
      </c>
      <c r="B262" s="262" t="str">
        <f>IF(ISBLANK(INDEX('Policy Characteristics'!B:B,MATCH($C262,'Policy Characteristics'!$C:$C,0))),"",INDEX('Policy Characteristics'!B:B,MATCH($C262,'Policy Characteristics'!$C:$C,0)))</f>
        <v>Ban New Power Plants</v>
      </c>
      <c r="C262" s="254" t="str">
        <f t="shared" si="17"/>
        <v>Boolean Ban New Power Plants</v>
      </c>
      <c r="D262" s="6" t="s">
        <v>80</v>
      </c>
      <c r="E262" s="45"/>
      <c r="F262" s="6" t="s">
        <v>92</v>
      </c>
      <c r="G262" s="45"/>
      <c r="H262" s="43">
        <v>611</v>
      </c>
      <c r="I262" s="324" t="s">
        <v>44</v>
      </c>
      <c r="J262" s="255" t="str">
        <f>IF(ISBLANK(INDEX('Policy Characteristics'!D:D,MATCH($C262,'Policy Characteristics'!$C:$C,0))),"",INDEX('Policy Characteristics'!D:D,MATCH($C262,'Policy Characteristics'!$C:$C,0)))</f>
        <v>Ban New Power Plants</v>
      </c>
      <c r="K262" s="254" t="str">
        <f>IF(ISBLANK(INDEX('Policy Characteristics'!E:E,MATCH($C262,'Policy Characteristics'!$C:$C,0))),"",INDEX('Policy Characteristics'!E:E,MATCH($C262,'Policy Characteristics'!$C:$C,0)))</f>
        <v>elec ban new power plants</v>
      </c>
      <c r="L262" s="254">
        <f>IF(ISBLANK(INDEX('Policy Characteristics'!F:F,MATCH($C262,'Policy Characteristics'!$C:$C,0))),"",INDEX('Policy Characteristics'!F:F,MATCH($C262,'Policy Characteristics'!$C:$C,0)))</f>
        <v>0</v>
      </c>
      <c r="M262" s="254">
        <f>IF(ISBLANK(INDEX('Policy Characteristics'!G:G,MATCH($C262,'Policy Characteristics'!$C:$C,0))),"",INDEX('Policy Characteristics'!G:G,MATCH($C262,'Policy Characteristics'!$C:$C,0)))</f>
        <v>1</v>
      </c>
      <c r="N262" s="254">
        <f>IF(ISBLANK(INDEX('Policy Characteristics'!H:H,MATCH($C262,'Policy Characteristics'!$C:$C,0))),"",INDEX('Policy Characteristics'!H:H,MATCH($C262,'Policy Characteristics'!$C:$C,0)))</f>
        <v>1</v>
      </c>
      <c r="O262" s="254" t="str">
        <f>IF(ISBLANK(INDEX('Policy Characteristics'!I:I,MATCH($C262,'Policy Characteristics'!$C:$C,0))),"",INDEX('Policy Characteristics'!I:I,MATCH($C262,'Policy Characteristics'!$C:$C,0)))</f>
        <v>on/off</v>
      </c>
      <c r="P262" s="254" t="str">
        <f>IF(ISBLANK(INDEX('Policy Characteristics'!J:J,MATCH($C262,'Policy Characteristics'!$C:$C,0))),"",INDEX('Policy Characteristics'!J:J,MATCH($C262,'Policy Characteristics'!$C:$C,0)))</f>
        <v>**Description:** This policy prevents new capacity of the selected type(s) from being built or deployed.</v>
      </c>
      <c r="Q262" s="254" t="str">
        <f>IF(ISBLANK(INDEX('Policy Characteristics'!K:K,MATCH($C262,'Policy Characteristics'!$C:$C,0))),"",INDEX('Policy Characteristics'!K:K,MATCH($C262,'Policy Characteristics'!$C:$C,0)))</f>
        <v>electricity-sector-main.html#ban</v>
      </c>
      <c r="R262" s="254" t="str">
        <f>IF(ISBLANK(INDEX('Policy Characteristics'!L:L,MATCH($C262,'Policy Characteristics'!$C:$C,0))),"",INDEX('Policy Characteristics'!L:L,MATCH($C262,'Policy Characteristics'!$C:$C,0)))</f>
        <v>ban-new-capacity.html</v>
      </c>
    </row>
    <row r="263" spans="1:18" s="4" customFormat="1" x14ac:dyDescent="0.35">
      <c r="A263" s="254" t="str">
        <f>IF(ISBLANK(INDEX('Policy Characteristics'!A:A,MATCH($C263,'Policy Characteristics'!$C:$C,0))),"",INDEX('Policy Characteristics'!A:A,MATCH($C263,'Policy Characteristics'!$C:$C,0)))</f>
        <v>Electricity Supply</v>
      </c>
      <c r="B263" s="262" t="str">
        <f>IF(ISBLANK(INDEX('Policy Characteristics'!B:B,MATCH($C263,'Policy Characteristics'!$C:$C,0))),"",INDEX('Policy Characteristics'!B:B,MATCH($C263,'Policy Characteristics'!$C:$C,0)))</f>
        <v>Ban New Power Plants</v>
      </c>
      <c r="C263" s="254" t="str">
        <f t="shared" ref="C263:C277" si="18">C$254</f>
        <v>Boolean Ban New Power Plants</v>
      </c>
      <c r="D263" s="6" t="s">
        <v>2423</v>
      </c>
      <c r="E263" s="45"/>
      <c r="F263" s="6" t="s">
        <v>435</v>
      </c>
      <c r="G263" s="45"/>
      <c r="H263" s="43">
        <v>612</v>
      </c>
      <c r="I263" s="324" t="s">
        <v>44</v>
      </c>
      <c r="J263" s="255" t="str">
        <f>IF(ISBLANK(INDEX('Policy Characteristics'!D:D,MATCH($C263,'Policy Characteristics'!$C:$C,0))),"",INDEX('Policy Characteristics'!D:D,MATCH($C263,'Policy Characteristics'!$C:$C,0)))</f>
        <v>Ban New Power Plants</v>
      </c>
      <c r="K263" s="254" t="str">
        <f>IF(ISBLANK(INDEX('Policy Characteristics'!E:E,MATCH($C263,'Policy Characteristics'!$C:$C,0))),"",INDEX('Policy Characteristics'!E:E,MATCH($C263,'Policy Characteristics'!$C:$C,0)))</f>
        <v>elec ban new power plants</v>
      </c>
      <c r="L263" s="254">
        <f>IF(ISBLANK(INDEX('Policy Characteristics'!F:F,MATCH($C263,'Policy Characteristics'!$C:$C,0))),"",INDEX('Policy Characteristics'!F:F,MATCH($C263,'Policy Characteristics'!$C:$C,0)))</f>
        <v>0</v>
      </c>
      <c r="M263" s="254">
        <f>IF(ISBLANK(INDEX('Policy Characteristics'!G:G,MATCH($C263,'Policy Characteristics'!$C:$C,0))),"",INDEX('Policy Characteristics'!G:G,MATCH($C263,'Policy Characteristics'!$C:$C,0)))</f>
        <v>1</v>
      </c>
      <c r="N263" s="254">
        <f>IF(ISBLANK(INDEX('Policy Characteristics'!H:H,MATCH($C263,'Policy Characteristics'!$C:$C,0))),"",INDEX('Policy Characteristics'!H:H,MATCH($C263,'Policy Characteristics'!$C:$C,0)))</f>
        <v>1</v>
      </c>
      <c r="O263" s="254" t="str">
        <f>IF(ISBLANK(INDEX('Policy Characteristics'!I:I,MATCH($C263,'Policy Characteristics'!$C:$C,0))),"",INDEX('Policy Characteristics'!I:I,MATCH($C263,'Policy Characteristics'!$C:$C,0)))</f>
        <v>on/off</v>
      </c>
      <c r="P263" s="254" t="str">
        <f>IF(ISBLANK(INDEX('Policy Characteristics'!J:J,MATCH($C263,'Policy Characteristics'!$C:$C,0))),"",INDEX('Policy Characteristics'!J:J,MATCH($C263,'Policy Characteristics'!$C:$C,0)))</f>
        <v>**Description:** This policy prevents new capacity of the selected type(s) from being built or deployed.</v>
      </c>
      <c r="Q263" s="254" t="str">
        <f>IF(ISBLANK(INDEX('Policy Characteristics'!K:K,MATCH($C263,'Policy Characteristics'!$C:$C,0))),"",INDEX('Policy Characteristics'!K:K,MATCH($C263,'Policy Characteristics'!$C:$C,0)))</f>
        <v>electricity-sector-main.html#ban</v>
      </c>
      <c r="R263" s="254" t="str">
        <f>IF(ISBLANK(INDEX('Policy Characteristics'!L:L,MATCH($C263,'Policy Characteristics'!$C:$C,0))),"",INDEX('Policy Characteristics'!L:L,MATCH($C263,'Policy Characteristics'!$C:$C,0)))</f>
        <v>ban-new-capacity.html</v>
      </c>
    </row>
    <row r="264" spans="1:18" s="4" customFormat="1" x14ac:dyDescent="0.35">
      <c r="A264" s="254" t="str">
        <f>IF(ISBLANK(INDEX('Policy Characteristics'!A:A,MATCH($C264,'Policy Characteristics'!$C:$C,0))),"",INDEX('Policy Characteristics'!A:A,MATCH($C264,'Policy Characteristics'!$C:$C,0)))</f>
        <v>Electricity Supply</v>
      </c>
      <c r="B264" s="262" t="str">
        <f>IF(ISBLANK(INDEX('Policy Characteristics'!B:B,MATCH($C264,'Policy Characteristics'!$C:$C,0))),"",INDEX('Policy Characteristics'!B:B,MATCH($C264,'Policy Characteristics'!$C:$C,0)))</f>
        <v>Ban New Power Plants</v>
      </c>
      <c r="C264" s="254" t="str">
        <f t="shared" si="17"/>
        <v>Boolean Ban New Power Plants</v>
      </c>
      <c r="D264" s="6" t="s">
        <v>307</v>
      </c>
      <c r="E264" s="45"/>
      <c r="F264" s="6" t="s">
        <v>309</v>
      </c>
      <c r="G264" s="45"/>
      <c r="H264" s="43">
        <v>613</v>
      </c>
      <c r="I264" s="324" t="s">
        <v>43</v>
      </c>
      <c r="J264" s="255" t="str">
        <f>IF(ISBLANK(INDEX('Policy Characteristics'!D:D,MATCH($C264,'Policy Characteristics'!$C:$C,0))),"",INDEX('Policy Characteristics'!D:D,MATCH($C264,'Policy Characteristics'!$C:$C,0)))</f>
        <v>Ban New Power Plants</v>
      </c>
      <c r="K264" s="254" t="str">
        <f>IF(ISBLANK(INDEX('Policy Characteristics'!E:E,MATCH($C264,'Policy Characteristics'!$C:$C,0))),"",INDEX('Policy Characteristics'!E:E,MATCH($C264,'Policy Characteristics'!$C:$C,0)))</f>
        <v>elec ban new power plants</v>
      </c>
      <c r="L264" s="254">
        <f>IF(ISBLANK(INDEX('Policy Characteristics'!F:F,MATCH($C264,'Policy Characteristics'!$C:$C,0))),"",INDEX('Policy Characteristics'!F:F,MATCH($C264,'Policy Characteristics'!$C:$C,0)))</f>
        <v>0</v>
      </c>
      <c r="M264" s="254">
        <f>IF(ISBLANK(INDEX('Policy Characteristics'!G:G,MATCH($C264,'Policy Characteristics'!$C:$C,0))),"",INDEX('Policy Characteristics'!G:G,MATCH($C264,'Policy Characteristics'!$C:$C,0)))</f>
        <v>1</v>
      </c>
      <c r="N264" s="254">
        <f>IF(ISBLANK(INDEX('Policy Characteristics'!H:H,MATCH($C264,'Policy Characteristics'!$C:$C,0))),"",INDEX('Policy Characteristics'!H:H,MATCH($C264,'Policy Characteristics'!$C:$C,0)))</f>
        <v>1</v>
      </c>
      <c r="O264" s="254" t="str">
        <f>IF(ISBLANK(INDEX('Policy Characteristics'!I:I,MATCH($C264,'Policy Characteristics'!$C:$C,0))),"",INDEX('Policy Characteristics'!I:I,MATCH($C264,'Policy Characteristics'!$C:$C,0)))</f>
        <v>on/off</v>
      </c>
      <c r="P264" s="254" t="str">
        <f>IF(ISBLANK(INDEX('Policy Characteristics'!J:J,MATCH($C264,'Policy Characteristics'!$C:$C,0))),"",INDEX('Policy Characteristics'!J:J,MATCH($C264,'Policy Characteristics'!$C:$C,0)))</f>
        <v>**Description:** This policy prevents new capacity of the selected type(s) from being built or deployed.</v>
      </c>
      <c r="Q264" s="254" t="str">
        <f>IF(ISBLANK(INDEX('Policy Characteristics'!K:K,MATCH($C264,'Policy Characteristics'!$C:$C,0))),"",INDEX('Policy Characteristics'!K:K,MATCH($C264,'Policy Characteristics'!$C:$C,0)))</f>
        <v>electricity-sector-main.html#ban</v>
      </c>
      <c r="R264" s="254" t="str">
        <f>IF(ISBLANK(INDEX('Policy Characteristics'!L:L,MATCH($C264,'Policy Characteristics'!$C:$C,0))),"",INDEX('Policy Characteristics'!L:L,MATCH($C264,'Policy Characteristics'!$C:$C,0)))</f>
        <v>ban-new-capacity.html</v>
      </c>
    </row>
    <row r="265" spans="1:18" s="4" customFormat="1" x14ac:dyDescent="0.35">
      <c r="A265" s="254" t="str">
        <f>IF(ISBLANK(INDEX('Policy Characteristics'!A:A,MATCH($C265,'Policy Characteristics'!$C:$C,0))),"",INDEX('Policy Characteristics'!A:A,MATCH($C265,'Policy Characteristics'!$C:$C,0)))</f>
        <v>Electricity Supply</v>
      </c>
      <c r="B265" s="262" t="str">
        <f>IF(ISBLANK(INDEX('Policy Characteristics'!B:B,MATCH($C265,'Policy Characteristics'!$C:$C,0))),"",INDEX('Policy Characteristics'!B:B,MATCH($C265,'Policy Characteristics'!$C:$C,0)))</f>
        <v>Ban New Power Plants</v>
      </c>
      <c r="C265" s="254" t="str">
        <f t="shared" si="17"/>
        <v>Boolean Ban New Power Plants</v>
      </c>
      <c r="D265" s="6" t="s">
        <v>308</v>
      </c>
      <c r="E265" s="45"/>
      <c r="F265" s="6" t="s">
        <v>310</v>
      </c>
      <c r="G265" s="45"/>
      <c r="H265" s="43">
        <v>614</v>
      </c>
      <c r="I265" s="324" t="s">
        <v>43</v>
      </c>
      <c r="J265" s="255" t="str">
        <f>IF(ISBLANK(INDEX('Policy Characteristics'!D:D,MATCH($C265,'Policy Characteristics'!$C:$C,0))),"",INDEX('Policy Characteristics'!D:D,MATCH($C265,'Policy Characteristics'!$C:$C,0)))</f>
        <v>Ban New Power Plants</v>
      </c>
      <c r="K265" s="254" t="str">
        <f>IF(ISBLANK(INDEX('Policy Characteristics'!E:E,MATCH($C265,'Policy Characteristics'!$C:$C,0))),"",INDEX('Policy Characteristics'!E:E,MATCH($C265,'Policy Characteristics'!$C:$C,0)))</f>
        <v>elec ban new power plants</v>
      </c>
      <c r="L265" s="254">
        <f>IF(ISBLANK(INDEX('Policy Characteristics'!F:F,MATCH($C265,'Policy Characteristics'!$C:$C,0))),"",INDEX('Policy Characteristics'!F:F,MATCH($C265,'Policy Characteristics'!$C:$C,0)))</f>
        <v>0</v>
      </c>
      <c r="M265" s="254">
        <f>IF(ISBLANK(INDEX('Policy Characteristics'!G:G,MATCH($C265,'Policy Characteristics'!$C:$C,0))),"",INDEX('Policy Characteristics'!G:G,MATCH($C265,'Policy Characteristics'!$C:$C,0)))</f>
        <v>1</v>
      </c>
      <c r="N265" s="254">
        <f>IF(ISBLANK(INDEX('Policy Characteristics'!H:H,MATCH($C265,'Policy Characteristics'!$C:$C,0))),"",INDEX('Policy Characteristics'!H:H,MATCH($C265,'Policy Characteristics'!$C:$C,0)))</f>
        <v>1</v>
      </c>
      <c r="O265" s="254" t="str">
        <f>IF(ISBLANK(INDEX('Policy Characteristics'!I:I,MATCH($C265,'Policy Characteristics'!$C:$C,0))),"",INDEX('Policy Characteristics'!I:I,MATCH($C265,'Policy Characteristics'!$C:$C,0)))</f>
        <v>on/off</v>
      </c>
      <c r="P265" s="254" t="str">
        <f>IF(ISBLANK(INDEX('Policy Characteristics'!J:J,MATCH($C265,'Policy Characteristics'!$C:$C,0))),"",INDEX('Policy Characteristics'!J:J,MATCH($C265,'Policy Characteristics'!$C:$C,0)))</f>
        <v>**Description:** This policy prevents new capacity of the selected type(s) from being built or deployed.</v>
      </c>
      <c r="Q265" s="254" t="str">
        <f>IF(ISBLANK(INDEX('Policy Characteristics'!K:K,MATCH($C265,'Policy Characteristics'!$C:$C,0))),"",INDEX('Policy Characteristics'!K:K,MATCH($C265,'Policy Characteristics'!$C:$C,0)))</f>
        <v>electricity-sector-main.html#ban</v>
      </c>
      <c r="R265" s="254" t="str">
        <f>IF(ISBLANK(INDEX('Policy Characteristics'!L:L,MATCH($C265,'Policy Characteristics'!$C:$C,0))),"",INDEX('Policy Characteristics'!L:L,MATCH($C265,'Policy Characteristics'!$C:$C,0)))</f>
        <v>ban-new-capacity.html</v>
      </c>
    </row>
    <row r="266" spans="1:18" s="4" customFormat="1" x14ac:dyDescent="0.35">
      <c r="A266" s="254" t="str">
        <f>IF(ISBLANK(INDEX('Policy Characteristics'!A:A,MATCH($C266,'Policy Characteristics'!$C:$C,0))),"",INDEX('Policy Characteristics'!A:A,MATCH($C266,'Policy Characteristics'!$C:$C,0)))</f>
        <v>Electricity Supply</v>
      </c>
      <c r="B266" s="262" t="str">
        <f>IF(ISBLANK(INDEX('Policy Characteristics'!B:B,MATCH($C266,'Policy Characteristics'!$C:$C,0))),"",INDEX('Policy Characteristics'!B:B,MATCH($C266,'Policy Characteristics'!$C:$C,0)))</f>
        <v>Ban New Power Plants</v>
      </c>
      <c r="C266" s="254" t="str">
        <f t="shared" si="17"/>
        <v>Boolean Ban New Power Plants</v>
      </c>
      <c r="D266" s="6" t="s">
        <v>443</v>
      </c>
      <c r="E266" s="45"/>
      <c r="F266" s="6" t="s">
        <v>442</v>
      </c>
      <c r="G266" s="45"/>
      <c r="H266" s="43">
        <v>116</v>
      </c>
      <c r="I266" s="324" t="s">
        <v>43</v>
      </c>
      <c r="J266" s="255" t="str">
        <f>IF(ISBLANK(INDEX('Policy Characteristics'!D:D,MATCH($C266,'Policy Characteristics'!$C:$C,0))),"",INDEX('Policy Characteristics'!D:D,MATCH($C266,'Policy Characteristics'!$C:$C,0)))</f>
        <v>Ban New Power Plants</v>
      </c>
      <c r="K266" s="254" t="str">
        <f>IF(ISBLANK(INDEX('Policy Characteristics'!E:E,MATCH($C266,'Policy Characteristics'!$C:$C,0))),"",INDEX('Policy Characteristics'!E:E,MATCH($C266,'Policy Characteristics'!$C:$C,0)))</f>
        <v>elec ban new power plants</v>
      </c>
      <c r="L266" s="254">
        <f>IF(ISBLANK(INDEX('Policy Characteristics'!F:F,MATCH($C266,'Policy Characteristics'!$C:$C,0))),"",INDEX('Policy Characteristics'!F:F,MATCH($C266,'Policy Characteristics'!$C:$C,0)))</f>
        <v>0</v>
      </c>
      <c r="M266" s="254">
        <f>IF(ISBLANK(INDEX('Policy Characteristics'!G:G,MATCH($C266,'Policy Characteristics'!$C:$C,0))),"",INDEX('Policy Characteristics'!G:G,MATCH($C266,'Policy Characteristics'!$C:$C,0)))</f>
        <v>1</v>
      </c>
      <c r="N266" s="254">
        <f>IF(ISBLANK(INDEX('Policy Characteristics'!H:H,MATCH($C266,'Policy Characteristics'!$C:$C,0))),"",INDEX('Policy Characteristics'!H:H,MATCH($C266,'Policy Characteristics'!$C:$C,0)))</f>
        <v>1</v>
      </c>
      <c r="O266" s="254" t="str">
        <f>IF(ISBLANK(INDEX('Policy Characteristics'!I:I,MATCH($C266,'Policy Characteristics'!$C:$C,0))),"",INDEX('Policy Characteristics'!I:I,MATCH($C266,'Policy Characteristics'!$C:$C,0)))</f>
        <v>on/off</v>
      </c>
      <c r="P266" s="254" t="str">
        <f>IF(ISBLANK(INDEX('Policy Characteristics'!J:J,MATCH($C266,'Policy Characteristics'!$C:$C,0))),"",INDEX('Policy Characteristics'!J:J,MATCH($C266,'Policy Characteristics'!$C:$C,0)))</f>
        <v>**Description:** This policy prevents new capacity of the selected type(s) from being built or deployed.</v>
      </c>
      <c r="Q266" s="254" t="str">
        <f>IF(ISBLANK(INDEX('Policy Characteristics'!K:K,MATCH($C266,'Policy Characteristics'!$C:$C,0))),"",INDEX('Policy Characteristics'!K:K,MATCH($C266,'Policy Characteristics'!$C:$C,0)))</f>
        <v>electricity-sector-main.html#ban</v>
      </c>
      <c r="R266" s="254" t="str">
        <f>IF(ISBLANK(INDEX('Policy Characteristics'!L:L,MATCH($C266,'Policy Characteristics'!$C:$C,0))),"",INDEX('Policy Characteristics'!L:L,MATCH($C266,'Policy Characteristics'!$C:$C,0)))</f>
        <v>ban-new-capacity.html</v>
      </c>
    </row>
    <row r="267" spans="1:18" s="4" customFormat="1" x14ac:dyDescent="0.35">
      <c r="A267" s="254" t="str">
        <f>IF(ISBLANK(INDEX('Policy Characteristics'!A:A,MATCH($C267,'Policy Characteristics'!$C:$C,0))),"",INDEX('Policy Characteristics'!A:A,MATCH($C267,'Policy Characteristics'!$C:$C,0)))</f>
        <v>Electricity Supply</v>
      </c>
      <c r="B267" s="262" t="str">
        <f>IF(ISBLANK(INDEX('Policy Characteristics'!B:B,MATCH($C267,'Policy Characteristics'!$C:$C,0))),"",INDEX('Policy Characteristics'!B:B,MATCH($C267,'Policy Characteristics'!$C:$C,0)))</f>
        <v>Ban New Power Plants</v>
      </c>
      <c r="C267" s="254" t="str">
        <f t="shared" si="18"/>
        <v>Boolean Ban New Power Plants</v>
      </c>
      <c r="D267" s="6" t="s">
        <v>452</v>
      </c>
      <c r="E267" s="45"/>
      <c r="F267" s="6" t="s">
        <v>453</v>
      </c>
      <c r="G267" s="45"/>
      <c r="H267" s="43">
        <v>615</v>
      </c>
      <c r="I267" s="324" t="s">
        <v>44</v>
      </c>
      <c r="J267" s="255" t="str">
        <f>IF(ISBLANK(INDEX('Policy Characteristics'!D:D,MATCH($C267,'Policy Characteristics'!$C:$C,0))),"",INDEX('Policy Characteristics'!D:D,MATCH($C267,'Policy Characteristics'!$C:$C,0)))</f>
        <v>Ban New Power Plants</v>
      </c>
      <c r="K267" s="254" t="str">
        <f>IF(ISBLANK(INDEX('Policy Characteristics'!E:E,MATCH($C267,'Policy Characteristics'!$C:$C,0))),"",INDEX('Policy Characteristics'!E:E,MATCH($C267,'Policy Characteristics'!$C:$C,0)))</f>
        <v>elec ban new power plants</v>
      </c>
      <c r="L267" s="254">
        <f>IF(ISBLANK(INDEX('Policy Characteristics'!F:F,MATCH($C267,'Policy Characteristics'!$C:$C,0))),"",INDEX('Policy Characteristics'!F:F,MATCH($C267,'Policy Characteristics'!$C:$C,0)))</f>
        <v>0</v>
      </c>
      <c r="M267" s="254">
        <f>IF(ISBLANK(INDEX('Policy Characteristics'!G:G,MATCH($C267,'Policy Characteristics'!$C:$C,0))),"",INDEX('Policy Characteristics'!G:G,MATCH($C267,'Policy Characteristics'!$C:$C,0)))</f>
        <v>1</v>
      </c>
      <c r="N267" s="254">
        <f>IF(ISBLANK(INDEX('Policy Characteristics'!H:H,MATCH($C267,'Policy Characteristics'!$C:$C,0))),"",INDEX('Policy Characteristics'!H:H,MATCH($C267,'Policy Characteristics'!$C:$C,0)))</f>
        <v>1</v>
      </c>
      <c r="O267" s="254" t="str">
        <f>IF(ISBLANK(INDEX('Policy Characteristics'!I:I,MATCH($C267,'Policy Characteristics'!$C:$C,0))),"",INDEX('Policy Characteristics'!I:I,MATCH($C267,'Policy Characteristics'!$C:$C,0)))</f>
        <v>on/off</v>
      </c>
      <c r="P267" s="254" t="str">
        <f>IF(ISBLANK(INDEX('Policy Characteristics'!J:J,MATCH($C267,'Policy Characteristics'!$C:$C,0))),"",INDEX('Policy Characteristics'!J:J,MATCH($C267,'Policy Characteristics'!$C:$C,0)))</f>
        <v>**Description:** This policy prevents new capacity of the selected type(s) from being built or deployed.</v>
      </c>
      <c r="Q267" s="254" t="str">
        <f>IF(ISBLANK(INDEX('Policy Characteristics'!K:K,MATCH($C267,'Policy Characteristics'!$C:$C,0))),"",INDEX('Policy Characteristics'!K:K,MATCH($C267,'Policy Characteristics'!$C:$C,0)))</f>
        <v>electricity-sector-main.html#ban</v>
      </c>
      <c r="R267" s="254" t="str">
        <f>IF(ISBLANK(INDEX('Policy Characteristics'!L:L,MATCH($C267,'Policy Characteristics'!$C:$C,0))),"",INDEX('Policy Characteristics'!L:L,MATCH($C267,'Policy Characteristics'!$C:$C,0)))</f>
        <v>ban-new-capacity.html</v>
      </c>
    </row>
    <row r="268" spans="1:18" s="4" customFormat="1" x14ac:dyDescent="0.35">
      <c r="A268" s="254" t="str">
        <f>IF(ISBLANK(INDEX('Policy Characteristics'!A:A,MATCH($C268,'Policy Characteristics'!$C:$C,0))),"",INDEX('Policy Characteristics'!A:A,MATCH($C268,'Policy Characteristics'!$C:$C,0)))</f>
        <v>Electricity Supply</v>
      </c>
      <c r="B268" s="262" t="str">
        <f>IF(ISBLANK(INDEX('Policy Characteristics'!B:B,MATCH($C268,'Policy Characteristics'!$C:$C,0))),"",INDEX('Policy Characteristics'!B:B,MATCH($C268,'Policy Characteristics'!$C:$C,0)))</f>
        <v>Ban New Power Plants</v>
      </c>
      <c r="C268" s="254" t="str">
        <f t="shared" si="18"/>
        <v>Boolean Ban New Power Plants</v>
      </c>
      <c r="D268" s="6" t="s">
        <v>2743</v>
      </c>
      <c r="E268" s="45"/>
      <c r="F268" s="6" t="s">
        <v>2467</v>
      </c>
      <c r="G268" s="45"/>
      <c r="H268" s="43">
        <v>616</v>
      </c>
      <c r="I268" s="324" t="s">
        <v>44</v>
      </c>
      <c r="J268" s="255" t="str">
        <f>IF(ISBLANK(INDEX('Policy Characteristics'!D:D,MATCH($C268,'Policy Characteristics'!$C:$C,0))),"",INDEX('Policy Characteristics'!D:D,MATCH($C268,'Policy Characteristics'!$C:$C,0)))</f>
        <v>Ban New Power Plants</v>
      </c>
      <c r="K268" s="254" t="str">
        <f>IF(ISBLANK(INDEX('Policy Characteristics'!E:E,MATCH($C268,'Policy Characteristics'!$C:$C,0))),"",INDEX('Policy Characteristics'!E:E,MATCH($C268,'Policy Characteristics'!$C:$C,0)))</f>
        <v>elec ban new power plants</v>
      </c>
      <c r="L268" s="254">
        <f>IF(ISBLANK(INDEX('Policy Characteristics'!F:F,MATCH($C268,'Policy Characteristics'!$C:$C,0))),"",INDEX('Policy Characteristics'!F:F,MATCH($C268,'Policy Characteristics'!$C:$C,0)))</f>
        <v>0</v>
      </c>
      <c r="M268" s="254">
        <f>IF(ISBLANK(INDEX('Policy Characteristics'!G:G,MATCH($C268,'Policy Characteristics'!$C:$C,0))),"",INDEX('Policy Characteristics'!G:G,MATCH($C268,'Policy Characteristics'!$C:$C,0)))</f>
        <v>1</v>
      </c>
      <c r="N268" s="254">
        <f>IF(ISBLANK(INDEX('Policy Characteristics'!H:H,MATCH($C268,'Policy Characteristics'!$C:$C,0))),"",INDEX('Policy Characteristics'!H:H,MATCH($C268,'Policy Characteristics'!$C:$C,0)))</f>
        <v>1</v>
      </c>
      <c r="O268" s="254" t="str">
        <f>IF(ISBLANK(INDEX('Policy Characteristics'!I:I,MATCH($C268,'Policy Characteristics'!$C:$C,0))),"",INDEX('Policy Characteristics'!I:I,MATCH($C268,'Policy Characteristics'!$C:$C,0)))</f>
        <v>on/off</v>
      </c>
      <c r="P268" s="254" t="str">
        <f>IF(ISBLANK(INDEX('Policy Characteristics'!J:J,MATCH($C268,'Policy Characteristics'!$C:$C,0))),"",INDEX('Policy Characteristics'!J:J,MATCH($C268,'Policy Characteristics'!$C:$C,0)))</f>
        <v>**Description:** This policy prevents new capacity of the selected type(s) from being built or deployed.</v>
      </c>
      <c r="Q268" s="254" t="str">
        <f>IF(ISBLANK(INDEX('Policy Characteristics'!K:K,MATCH($C268,'Policy Characteristics'!$C:$C,0))),"",INDEX('Policy Characteristics'!K:K,MATCH($C268,'Policy Characteristics'!$C:$C,0)))</f>
        <v>electricity-sector-main.html#ban</v>
      </c>
      <c r="R268" s="254" t="str">
        <f>IF(ISBLANK(INDEX('Policy Characteristics'!L:L,MATCH($C268,'Policy Characteristics'!$C:$C,0))),"",INDEX('Policy Characteristics'!L:L,MATCH($C268,'Policy Characteristics'!$C:$C,0)))</f>
        <v>ban-new-capacity.html</v>
      </c>
    </row>
    <row r="269" spans="1:18" s="4" customFormat="1" x14ac:dyDescent="0.35">
      <c r="A269" s="254" t="str">
        <f>IF(ISBLANK(INDEX('Policy Characteristics'!A:A,MATCH($C269,'Policy Characteristics'!$C:$C,0))),"",INDEX('Policy Characteristics'!A:A,MATCH($C269,'Policy Characteristics'!$C:$C,0)))</f>
        <v>Electricity Supply</v>
      </c>
      <c r="B269" s="262" t="str">
        <f>IF(ISBLANK(INDEX('Policy Characteristics'!B:B,MATCH($C269,'Policy Characteristics'!$C:$C,0))),"",INDEX('Policy Characteristics'!B:B,MATCH($C269,'Policy Characteristics'!$C:$C,0)))</f>
        <v>Ban New Power Plants</v>
      </c>
      <c r="C269" s="254" t="str">
        <f t="shared" si="18"/>
        <v>Boolean Ban New Power Plants</v>
      </c>
      <c r="D269" s="6" t="s">
        <v>2744</v>
      </c>
      <c r="E269" s="45"/>
      <c r="F269" s="6" t="s">
        <v>2587</v>
      </c>
      <c r="G269" s="45"/>
      <c r="H269" s="43">
        <v>617</v>
      </c>
      <c r="I269" s="324" t="s">
        <v>44</v>
      </c>
      <c r="J269" s="255" t="str">
        <f>IF(ISBLANK(INDEX('Policy Characteristics'!D:D,MATCH($C269,'Policy Characteristics'!$C:$C,0))),"",INDEX('Policy Characteristics'!D:D,MATCH($C269,'Policy Characteristics'!$C:$C,0)))</f>
        <v>Ban New Power Plants</v>
      </c>
      <c r="K269" s="254" t="str">
        <f>IF(ISBLANK(INDEX('Policy Characteristics'!E:E,MATCH($C269,'Policy Characteristics'!$C:$C,0))),"",INDEX('Policy Characteristics'!E:E,MATCH($C269,'Policy Characteristics'!$C:$C,0)))</f>
        <v>elec ban new power plants</v>
      </c>
      <c r="L269" s="254">
        <f>IF(ISBLANK(INDEX('Policy Characteristics'!F:F,MATCH($C269,'Policy Characteristics'!$C:$C,0))),"",INDEX('Policy Characteristics'!F:F,MATCH($C269,'Policy Characteristics'!$C:$C,0)))</f>
        <v>0</v>
      </c>
      <c r="M269" s="254">
        <f>IF(ISBLANK(INDEX('Policy Characteristics'!G:G,MATCH($C269,'Policy Characteristics'!$C:$C,0))),"",INDEX('Policy Characteristics'!G:G,MATCH($C269,'Policy Characteristics'!$C:$C,0)))</f>
        <v>1</v>
      </c>
      <c r="N269" s="254">
        <f>IF(ISBLANK(INDEX('Policy Characteristics'!H:H,MATCH($C269,'Policy Characteristics'!$C:$C,0))),"",INDEX('Policy Characteristics'!H:H,MATCH($C269,'Policy Characteristics'!$C:$C,0)))</f>
        <v>1</v>
      </c>
      <c r="O269" s="254" t="str">
        <f>IF(ISBLANK(INDEX('Policy Characteristics'!I:I,MATCH($C269,'Policy Characteristics'!$C:$C,0))),"",INDEX('Policy Characteristics'!I:I,MATCH($C269,'Policy Characteristics'!$C:$C,0)))</f>
        <v>on/off</v>
      </c>
      <c r="P269" s="254" t="str">
        <f>IF(ISBLANK(INDEX('Policy Characteristics'!J:J,MATCH($C269,'Policy Characteristics'!$C:$C,0))),"",INDEX('Policy Characteristics'!J:J,MATCH($C269,'Policy Characteristics'!$C:$C,0)))</f>
        <v>**Description:** This policy prevents new capacity of the selected type(s) from being built or deployed.</v>
      </c>
      <c r="Q269" s="254" t="str">
        <f>IF(ISBLANK(INDEX('Policy Characteristics'!K:K,MATCH($C269,'Policy Characteristics'!$C:$C,0))),"",INDEX('Policy Characteristics'!K:K,MATCH($C269,'Policy Characteristics'!$C:$C,0)))</f>
        <v>electricity-sector-main.html#ban</v>
      </c>
      <c r="R269" s="254" t="str">
        <f>IF(ISBLANK(INDEX('Policy Characteristics'!L:L,MATCH($C269,'Policy Characteristics'!$C:$C,0))),"",INDEX('Policy Characteristics'!L:L,MATCH($C269,'Policy Characteristics'!$C:$C,0)))</f>
        <v>ban-new-capacity.html</v>
      </c>
    </row>
    <row r="270" spans="1:18" s="4" customFormat="1" x14ac:dyDescent="0.35">
      <c r="A270" s="254" t="str">
        <f>IF(ISBLANK(INDEX('Policy Characteristics'!A:A,MATCH($C270,'Policy Characteristics'!$C:$C,0))),"",INDEX('Policy Characteristics'!A:A,MATCH($C270,'Policy Characteristics'!$C:$C,0)))</f>
        <v>Electricity Supply</v>
      </c>
      <c r="B270" s="262" t="str">
        <f>IF(ISBLANK(INDEX('Policy Characteristics'!B:B,MATCH($C270,'Policy Characteristics'!$C:$C,0))),"",INDEX('Policy Characteristics'!B:B,MATCH($C270,'Policy Characteristics'!$C:$C,0)))</f>
        <v>Ban New Power Plants</v>
      </c>
      <c r="C270" s="254" t="str">
        <f t="shared" si="18"/>
        <v>Boolean Ban New Power Plants</v>
      </c>
      <c r="D270" s="6" t="s">
        <v>2745</v>
      </c>
      <c r="E270" s="45"/>
      <c r="F270" s="6" t="s">
        <v>2469</v>
      </c>
      <c r="G270" s="45"/>
      <c r="H270" s="43">
        <v>618</v>
      </c>
      <c r="I270" s="324" t="s">
        <v>43</v>
      </c>
      <c r="J270" s="255" t="str">
        <f>IF(ISBLANK(INDEX('Policy Characteristics'!D:D,MATCH($C270,'Policy Characteristics'!$C:$C,0))),"",INDEX('Policy Characteristics'!D:D,MATCH($C270,'Policy Characteristics'!$C:$C,0)))</f>
        <v>Ban New Power Plants</v>
      </c>
      <c r="K270" s="254" t="str">
        <f>IF(ISBLANK(INDEX('Policy Characteristics'!E:E,MATCH($C270,'Policy Characteristics'!$C:$C,0))),"",INDEX('Policy Characteristics'!E:E,MATCH($C270,'Policy Characteristics'!$C:$C,0)))</f>
        <v>elec ban new power plants</v>
      </c>
      <c r="L270" s="254">
        <f>IF(ISBLANK(INDEX('Policy Characteristics'!F:F,MATCH($C270,'Policy Characteristics'!$C:$C,0))),"",INDEX('Policy Characteristics'!F:F,MATCH($C270,'Policy Characteristics'!$C:$C,0)))</f>
        <v>0</v>
      </c>
      <c r="M270" s="254">
        <f>IF(ISBLANK(INDEX('Policy Characteristics'!G:G,MATCH($C270,'Policy Characteristics'!$C:$C,0))),"",INDEX('Policy Characteristics'!G:G,MATCH($C270,'Policy Characteristics'!$C:$C,0)))</f>
        <v>1</v>
      </c>
      <c r="N270" s="254">
        <f>IF(ISBLANK(INDEX('Policy Characteristics'!H:H,MATCH($C270,'Policy Characteristics'!$C:$C,0))),"",INDEX('Policy Characteristics'!H:H,MATCH($C270,'Policy Characteristics'!$C:$C,0)))</f>
        <v>1</v>
      </c>
      <c r="O270" s="254" t="str">
        <f>IF(ISBLANK(INDEX('Policy Characteristics'!I:I,MATCH($C270,'Policy Characteristics'!$C:$C,0))),"",INDEX('Policy Characteristics'!I:I,MATCH($C270,'Policy Characteristics'!$C:$C,0)))</f>
        <v>on/off</v>
      </c>
      <c r="P270" s="254" t="str">
        <f>IF(ISBLANK(INDEX('Policy Characteristics'!J:J,MATCH($C270,'Policy Characteristics'!$C:$C,0))),"",INDEX('Policy Characteristics'!J:J,MATCH($C270,'Policy Characteristics'!$C:$C,0)))</f>
        <v>**Description:** This policy prevents new capacity of the selected type(s) from being built or deployed.</v>
      </c>
      <c r="Q270" s="254" t="str">
        <f>IF(ISBLANK(INDEX('Policy Characteristics'!K:K,MATCH($C270,'Policy Characteristics'!$C:$C,0))),"",INDEX('Policy Characteristics'!K:K,MATCH($C270,'Policy Characteristics'!$C:$C,0)))</f>
        <v>electricity-sector-main.html#ban</v>
      </c>
      <c r="R270" s="254" t="str">
        <f>IF(ISBLANK(INDEX('Policy Characteristics'!L:L,MATCH($C270,'Policy Characteristics'!$C:$C,0))),"",INDEX('Policy Characteristics'!L:L,MATCH($C270,'Policy Characteristics'!$C:$C,0)))</f>
        <v>ban-new-capacity.html</v>
      </c>
    </row>
    <row r="271" spans="1:18" s="4" customFormat="1" x14ac:dyDescent="0.35">
      <c r="A271" s="254" t="str">
        <f>IF(ISBLANK(INDEX('Policy Characteristics'!A:A,MATCH($C271,'Policy Characteristics'!$C:$C,0))),"",INDEX('Policy Characteristics'!A:A,MATCH($C271,'Policy Characteristics'!$C:$C,0)))</f>
        <v>Electricity Supply</v>
      </c>
      <c r="B271" s="262" t="str">
        <f>IF(ISBLANK(INDEX('Policy Characteristics'!B:B,MATCH($C271,'Policy Characteristics'!$C:$C,0))),"",INDEX('Policy Characteristics'!B:B,MATCH($C271,'Policy Characteristics'!$C:$C,0)))</f>
        <v>Ban New Power Plants</v>
      </c>
      <c r="C271" s="254" t="str">
        <f t="shared" si="18"/>
        <v>Boolean Ban New Power Plants</v>
      </c>
      <c r="D271" s="6" t="s">
        <v>3464</v>
      </c>
      <c r="E271" s="45"/>
      <c r="F271" s="6" t="s">
        <v>3471</v>
      </c>
      <c r="G271" s="45"/>
      <c r="H271" s="43">
        <v>1747</v>
      </c>
      <c r="I271" s="324" t="s">
        <v>43</v>
      </c>
      <c r="J271" s="255" t="str">
        <f>IF(ISBLANK(INDEX('Policy Characteristics'!D:D,MATCH($C271,'Policy Characteristics'!$C:$C,0))),"",INDEX('Policy Characteristics'!D:D,MATCH($C271,'Policy Characteristics'!$C:$C,0)))</f>
        <v>Ban New Power Plants</v>
      </c>
      <c r="K271" s="254" t="str">
        <f>IF(ISBLANK(INDEX('Policy Characteristics'!E:E,MATCH($C271,'Policy Characteristics'!$C:$C,0))),"",INDEX('Policy Characteristics'!E:E,MATCH($C271,'Policy Characteristics'!$C:$C,0)))</f>
        <v>elec ban new power plants</v>
      </c>
      <c r="L271" s="254">
        <f>IF(ISBLANK(INDEX('Policy Characteristics'!F:F,MATCH($C271,'Policy Characteristics'!$C:$C,0))),"",INDEX('Policy Characteristics'!F:F,MATCH($C271,'Policy Characteristics'!$C:$C,0)))</f>
        <v>0</v>
      </c>
      <c r="M271" s="254">
        <f>IF(ISBLANK(INDEX('Policy Characteristics'!G:G,MATCH($C271,'Policy Characteristics'!$C:$C,0))),"",INDEX('Policy Characteristics'!G:G,MATCH($C271,'Policy Characteristics'!$C:$C,0)))</f>
        <v>1</v>
      </c>
      <c r="N271" s="254">
        <f>IF(ISBLANK(INDEX('Policy Characteristics'!H:H,MATCH($C271,'Policy Characteristics'!$C:$C,0))),"",INDEX('Policy Characteristics'!H:H,MATCH($C271,'Policy Characteristics'!$C:$C,0)))</f>
        <v>1</v>
      </c>
      <c r="O271" s="254" t="str">
        <f>IF(ISBLANK(INDEX('Policy Characteristics'!I:I,MATCH($C271,'Policy Characteristics'!$C:$C,0))),"",INDEX('Policy Characteristics'!I:I,MATCH($C271,'Policy Characteristics'!$C:$C,0)))</f>
        <v>on/off</v>
      </c>
      <c r="P271" s="254" t="str">
        <f>IF(ISBLANK(INDEX('Policy Characteristics'!J:J,MATCH($C271,'Policy Characteristics'!$C:$C,0))),"",INDEX('Policy Characteristics'!J:J,MATCH($C271,'Policy Characteristics'!$C:$C,0)))</f>
        <v>**Description:** This policy prevents new capacity of the selected type(s) from being built or deployed.</v>
      </c>
      <c r="Q271" s="254" t="str">
        <f>IF(ISBLANK(INDEX('Policy Characteristics'!K:K,MATCH($C271,'Policy Characteristics'!$C:$C,0))),"",INDEX('Policy Characteristics'!K:K,MATCH($C271,'Policy Characteristics'!$C:$C,0)))</f>
        <v>electricity-sector-main.html#ban</v>
      </c>
      <c r="R271" s="254" t="str">
        <f>IF(ISBLANK(INDEX('Policy Characteristics'!L:L,MATCH($C271,'Policy Characteristics'!$C:$C,0))),"",INDEX('Policy Characteristics'!L:L,MATCH($C271,'Policy Characteristics'!$C:$C,0)))</f>
        <v>ban-new-capacity.html</v>
      </c>
    </row>
    <row r="272" spans="1:18" s="4" customFormat="1" x14ac:dyDescent="0.35">
      <c r="A272" s="254" t="str">
        <f>IF(ISBLANK(INDEX('Policy Characteristics'!A:A,MATCH($C272,'Policy Characteristics'!$C:$C,0))),"",INDEX('Policy Characteristics'!A:A,MATCH($C272,'Policy Characteristics'!$C:$C,0)))</f>
        <v>Electricity Supply</v>
      </c>
      <c r="B272" s="262" t="str">
        <f>IF(ISBLANK(INDEX('Policy Characteristics'!B:B,MATCH($C272,'Policy Characteristics'!$C:$C,0))),"",INDEX('Policy Characteristics'!B:B,MATCH($C272,'Policy Characteristics'!$C:$C,0)))</f>
        <v>Ban New Power Plants</v>
      </c>
      <c r="C272" s="254" t="str">
        <f t="shared" si="18"/>
        <v>Boolean Ban New Power Plants</v>
      </c>
      <c r="D272" s="6" t="s">
        <v>3467</v>
      </c>
      <c r="E272" s="45"/>
      <c r="F272" s="6" t="s">
        <v>3472</v>
      </c>
      <c r="G272" s="45"/>
      <c r="H272" s="43">
        <v>1748</v>
      </c>
      <c r="I272" s="324" t="s">
        <v>43</v>
      </c>
      <c r="J272" s="255" t="str">
        <f>IF(ISBLANK(INDEX('Policy Characteristics'!D:D,MATCH($C272,'Policy Characteristics'!$C:$C,0))),"",INDEX('Policy Characteristics'!D:D,MATCH($C272,'Policy Characteristics'!$C:$C,0)))</f>
        <v>Ban New Power Plants</v>
      </c>
      <c r="K272" s="254" t="str">
        <f>IF(ISBLANK(INDEX('Policy Characteristics'!E:E,MATCH($C272,'Policy Characteristics'!$C:$C,0))),"",INDEX('Policy Characteristics'!E:E,MATCH($C272,'Policy Characteristics'!$C:$C,0)))</f>
        <v>elec ban new power plants</v>
      </c>
      <c r="L272" s="254">
        <f>IF(ISBLANK(INDEX('Policy Characteristics'!F:F,MATCH($C272,'Policy Characteristics'!$C:$C,0))),"",INDEX('Policy Characteristics'!F:F,MATCH($C272,'Policy Characteristics'!$C:$C,0)))</f>
        <v>0</v>
      </c>
      <c r="M272" s="254">
        <f>IF(ISBLANK(INDEX('Policy Characteristics'!G:G,MATCH($C272,'Policy Characteristics'!$C:$C,0))),"",INDEX('Policy Characteristics'!G:G,MATCH($C272,'Policy Characteristics'!$C:$C,0)))</f>
        <v>1</v>
      </c>
      <c r="N272" s="254">
        <f>IF(ISBLANK(INDEX('Policy Characteristics'!H:H,MATCH($C272,'Policy Characteristics'!$C:$C,0))),"",INDEX('Policy Characteristics'!H:H,MATCH($C272,'Policy Characteristics'!$C:$C,0)))</f>
        <v>1</v>
      </c>
      <c r="O272" s="254" t="str">
        <f>IF(ISBLANK(INDEX('Policy Characteristics'!I:I,MATCH($C272,'Policy Characteristics'!$C:$C,0))),"",INDEX('Policy Characteristics'!I:I,MATCH($C272,'Policy Characteristics'!$C:$C,0)))</f>
        <v>on/off</v>
      </c>
      <c r="P272" s="254" t="str">
        <f>IF(ISBLANK(INDEX('Policy Characteristics'!J:J,MATCH($C272,'Policy Characteristics'!$C:$C,0))),"",INDEX('Policy Characteristics'!J:J,MATCH($C272,'Policy Characteristics'!$C:$C,0)))</f>
        <v>**Description:** This policy prevents new capacity of the selected type(s) from being built or deployed.</v>
      </c>
      <c r="Q272" s="254" t="str">
        <f>IF(ISBLANK(INDEX('Policy Characteristics'!K:K,MATCH($C272,'Policy Characteristics'!$C:$C,0))),"",INDEX('Policy Characteristics'!K:K,MATCH($C272,'Policy Characteristics'!$C:$C,0)))</f>
        <v>electricity-sector-main.html#ban</v>
      </c>
      <c r="R272" s="254" t="str">
        <f>IF(ISBLANK(INDEX('Policy Characteristics'!L:L,MATCH($C272,'Policy Characteristics'!$C:$C,0))),"",INDEX('Policy Characteristics'!L:L,MATCH($C272,'Policy Characteristics'!$C:$C,0)))</f>
        <v>ban-new-capacity.html</v>
      </c>
    </row>
    <row r="273" spans="1:18" s="4" customFormat="1" x14ac:dyDescent="0.35">
      <c r="A273" s="254" t="str">
        <f>IF(ISBLANK(INDEX('Policy Characteristics'!A:A,MATCH($C273,'Policy Characteristics'!$C:$C,0))),"",INDEX('Policy Characteristics'!A:A,MATCH($C273,'Policy Characteristics'!$C:$C,0)))</f>
        <v>Electricity Supply</v>
      </c>
      <c r="B273" s="262" t="str">
        <f>IF(ISBLANK(INDEX('Policy Characteristics'!B:B,MATCH($C273,'Policy Characteristics'!$C:$C,0))),"",INDEX('Policy Characteristics'!B:B,MATCH($C273,'Policy Characteristics'!$C:$C,0)))</f>
        <v>Ban New Power Plants</v>
      </c>
      <c r="C273" s="254" t="str">
        <f t="shared" si="18"/>
        <v>Boolean Ban New Power Plants</v>
      </c>
      <c r="D273" s="6" t="s">
        <v>3468</v>
      </c>
      <c r="E273" s="45"/>
      <c r="F273" s="6" t="s">
        <v>3473</v>
      </c>
      <c r="G273" s="45"/>
      <c r="H273" s="43">
        <v>1749</v>
      </c>
      <c r="I273" s="324" t="s">
        <v>43</v>
      </c>
      <c r="J273" s="255" t="str">
        <f>IF(ISBLANK(INDEX('Policy Characteristics'!D:D,MATCH($C273,'Policy Characteristics'!$C:$C,0))),"",INDEX('Policy Characteristics'!D:D,MATCH($C273,'Policy Characteristics'!$C:$C,0)))</f>
        <v>Ban New Power Plants</v>
      </c>
      <c r="K273" s="254" t="str">
        <f>IF(ISBLANK(INDEX('Policy Characteristics'!E:E,MATCH($C273,'Policy Characteristics'!$C:$C,0))),"",INDEX('Policy Characteristics'!E:E,MATCH($C273,'Policy Characteristics'!$C:$C,0)))</f>
        <v>elec ban new power plants</v>
      </c>
      <c r="L273" s="254">
        <f>IF(ISBLANK(INDEX('Policy Characteristics'!F:F,MATCH($C273,'Policy Characteristics'!$C:$C,0))),"",INDEX('Policy Characteristics'!F:F,MATCH($C273,'Policy Characteristics'!$C:$C,0)))</f>
        <v>0</v>
      </c>
      <c r="M273" s="254">
        <f>IF(ISBLANK(INDEX('Policy Characteristics'!G:G,MATCH($C273,'Policy Characteristics'!$C:$C,0))),"",INDEX('Policy Characteristics'!G:G,MATCH($C273,'Policy Characteristics'!$C:$C,0)))</f>
        <v>1</v>
      </c>
      <c r="N273" s="254">
        <f>IF(ISBLANK(INDEX('Policy Characteristics'!H:H,MATCH($C273,'Policy Characteristics'!$C:$C,0))),"",INDEX('Policy Characteristics'!H:H,MATCH($C273,'Policy Characteristics'!$C:$C,0)))</f>
        <v>1</v>
      </c>
      <c r="O273" s="254" t="str">
        <f>IF(ISBLANK(INDEX('Policy Characteristics'!I:I,MATCH($C273,'Policy Characteristics'!$C:$C,0))),"",INDEX('Policy Characteristics'!I:I,MATCH($C273,'Policy Characteristics'!$C:$C,0)))</f>
        <v>on/off</v>
      </c>
      <c r="P273" s="254" t="str">
        <f>IF(ISBLANK(INDEX('Policy Characteristics'!J:J,MATCH($C273,'Policy Characteristics'!$C:$C,0))),"",INDEX('Policy Characteristics'!J:J,MATCH($C273,'Policy Characteristics'!$C:$C,0)))</f>
        <v>**Description:** This policy prevents new capacity of the selected type(s) from being built or deployed.</v>
      </c>
      <c r="Q273" s="254" t="str">
        <f>IF(ISBLANK(INDEX('Policy Characteristics'!K:K,MATCH($C273,'Policy Characteristics'!$C:$C,0))),"",INDEX('Policy Characteristics'!K:K,MATCH($C273,'Policy Characteristics'!$C:$C,0)))</f>
        <v>electricity-sector-main.html#ban</v>
      </c>
      <c r="R273" s="254" t="str">
        <f>IF(ISBLANK(INDEX('Policy Characteristics'!L:L,MATCH($C273,'Policy Characteristics'!$C:$C,0))),"",INDEX('Policy Characteristics'!L:L,MATCH($C273,'Policy Characteristics'!$C:$C,0)))</f>
        <v>ban-new-capacity.html</v>
      </c>
    </row>
    <row r="274" spans="1:18" s="4" customFormat="1" x14ac:dyDescent="0.35">
      <c r="A274" s="254" t="str">
        <f>IF(ISBLANK(INDEX('Policy Characteristics'!A:A,MATCH($C274,'Policy Characteristics'!$C:$C,0))),"",INDEX('Policy Characteristics'!A:A,MATCH($C274,'Policy Characteristics'!$C:$C,0)))</f>
        <v>Electricity Supply</v>
      </c>
      <c r="B274" s="262" t="str">
        <f>IF(ISBLANK(INDEX('Policy Characteristics'!B:B,MATCH($C274,'Policy Characteristics'!$C:$C,0))),"",INDEX('Policy Characteristics'!B:B,MATCH($C274,'Policy Characteristics'!$C:$C,0)))</f>
        <v>Ban New Power Plants</v>
      </c>
      <c r="C274" s="254" t="str">
        <f t="shared" si="18"/>
        <v>Boolean Ban New Power Plants</v>
      </c>
      <c r="D274" s="6" t="s">
        <v>3469</v>
      </c>
      <c r="E274" s="45"/>
      <c r="F274" s="6" t="s">
        <v>3474</v>
      </c>
      <c r="G274" s="45"/>
      <c r="H274" s="43">
        <v>1750</v>
      </c>
      <c r="I274" s="324" t="s">
        <v>43</v>
      </c>
      <c r="J274" s="255" t="str">
        <f>IF(ISBLANK(INDEX('Policy Characteristics'!D:D,MATCH($C274,'Policy Characteristics'!$C:$C,0))),"",INDEX('Policy Characteristics'!D:D,MATCH($C274,'Policy Characteristics'!$C:$C,0)))</f>
        <v>Ban New Power Plants</v>
      </c>
      <c r="K274" s="254" t="str">
        <f>IF(ISBLANK(INDEX('Policy Characteristics'!E:E,MATCH($C274,'Policy Characteristics'!$C:$C,0))),"",INDEX('Policy Characteristics'!E:E,MATCH($C274,'Policy Characteristics'!$C:$C,0)))</f>
        <v>elec ban new power plants</v>
      </c>
      <c r="L274" s="254">
        <f>IF(ISBLANK(INDEX('Policy Characteristics'!F:F,MATCH($C274,'Policy Characteristics'!$C:$C,0))),"",INDEX('Policy Characteristics'!F:F,MATCH($C274,'Policy Characteristics'!$C:$C,0)))</f>
        <v>0</v>
      </c>
      <c r="M274" s="254">
        <f>IF(ISBLANK(INDEX('Policy Characteristics'!G:G,MATCH($C274,'Policy Characteristics'!$C:$C,0))),"",INDEX('Policy Characteristics'!G:G,MATCH($C274,'Policy Characteristics'!$C:$C,0)))</f>
        <v>1</v>
      </c>
      <c r="N274" s="254">
        <f>IF(ISBLANK(INDEX('Policy Characteristics'!H:H,MATCH($C274,'Policy Characteristics'!$C:$C,0))),"",INDEX('Policy Characteristics'!H:H,MATCH($C274,'Policy Characteristics'!$C:$C,0)))</f>
        <v>1</v>
      </c>
      <c r="O274" s="254" t="str">
        <f>IF(ISBLANK(INDEX('Policy Characteristics'!I:I,MATCH($C274,'Policy Characteristics'!$C:$C,0))),"",INDEX('Policy Characteristics'!I:I,MATCH($C274,'Policy Characteristics'!$C:$C,0)))</f>
        <v>on/off</v>
      </c>
      <c r="P274" s="254" t="str">
        <f>IF(ISBLANK(INDEX('Policy Characteristics'!J:J,MATCH($C274,'Policy Characteristics'!$C:$C,0))),"",INDEX('Policy Characteristics'!J:J,MATCH($C274,'Policy Characteristics'!$C:$C,0)))</f>
        <v>**Description:** This policy prevents new capacity of the selected type(s) from being built or deployed.</v>
      </c>
      <c r="Q274" s="254" t="str">
        <f>IF(ISBLANK(INDEX('Policy Characteristics'!K:K,MATCH($C274,'Policy Characteristics'!$C:$C,0))),"",INDEX('Policy Characteristics'!K:K,MATCH($C274,'Policy Characteristics'!$C:$C,0)))</f>
        <v>electricity-sector-main.html#ban</v>
      </c>
      <c r="R274" s="254" t="str">
        <f>IF(ISBLANK(INDEX('Policy Characteristics'!L:L,MATCH($C274,'Policy Characteristics'!$C:$C,0))),"",INDEX('Policy Characteristics'!L:L,MATCH($C274,'Policy Characteristics'!$C:$C,0)))</f>
        <v>ban-new-capacity.html</v>
      </c>
    </row>
    <row r="275" spans="1:18" s="4" customFormat="1" x14ac:dyDescent="0.35">
      <c r="A275" s="254" t="str">
        <f>IF(ISBLANK(INDEX('Policy Characteristics'!A:A,MATCH($C275,'Policy Characteristics'!$C:$C,0))),"",INDEX('Policy Characteristics'!A:A,MATCH($C275,'Policy Characteristics'!$C:$C,0)))</f>
        <v>Electricity Supply</v>
      </c>
      <c r="B275" s="262" t="str">
        <f>IF(ISBLANK(INDEX('Policy Characteristics'!B:B,MATCH($C275,'Policy Characteristics'!$C:$C,0))),"",INDEX('Policy Characteristics'!B:B,MATCH($C275,'Policy Characteristics'!$C:$C,0)))</f>
        <v>Ban New Power Plants</v>
      </c>
      <c r="C275" s="254" t="str">
        <f t="shared" si="18"/>
        <v>Boolean Ban New Power Plants</v>
      </c>
      <c r="D275" s="6" t="s">
        <v>3470</v>
      </c>
      <c r="E275" s="45"/>
      <c r="F275" s="6" t="s">
        <v>3475</v>
      </c>
      <c r="G275" s="45"/>
      <c r="H275" s="43">
        <v>1751</v>
      </c>
      <c r="I275" s="324" t="s">
        <v>43</v>
      </c>
      <c r="J275" s="255" t="str">
        <f>IF(ISBLANK(INDEX('Policy Characteristics'!D:D,MATCH($C275,'Policy Characteristics'!$C:$C,0))),"",INDEX('Policy Characteristics'!D:D,MATCH($C275,'Policy Characteristics'!$C:$C,0)))</f>
        <v>Ban New Power Plants</v>
      </c>
      <c r="K275" s="254" t="str">
        <f>IF(ISBLANK(INDEX('Policy Characteristics'!E:E,MATCH($C275,'Policy Characteristics'!$C:$C,0))),"",INDEX('Policy Characteristics'!E:E,MATCH($C275,'Policy Characteristics'!$C:$C,0)))</f>
        <v>elec ban new power plants</v>
      </c>
      <c r="L275" s="254">
        <f>IF(ISBLANK(INDEX('Policy Characteristics'!F:F,MATCH($C275,'Policy Characteristics'!$C:$C,0))),"",INDEX('Policy Characteristics'!F:F,MATCH($C275,'Policy Characteristics'!$C:$C,0)))</f>
        <v>0</v>
      </c>
      <c r="M275" s="254">
        <f>IF(ISBLANK(INDEX('Policy Characteristics'!G:G,MATCH($C275,'Policy Characteristics'!$C:$C,0))),"",INDEX('Policy Characteristics'!G:G,MATCH($C275,'Policy Characteristics'!$C:$C,0)))</f>
        <v>1</v>
      </c>
      <c r="N275" s="254">
        <f>IF(ISBLANK(INDEX('Policy Characteristics'!H:H,MATCH($C275,'Policy Characteristics'!$C:$C,0))),"",INDEX('Policy Characteristics'!H:H,MATCH($C275,'Policy Characteristics'!$C:$C,0)))</f>
        <v>1</v>
      </c>
      <c r="O275" s="254" t="str">
        <f>IF(ISBLANK(INDEX('Policy Characteristics'!I:I,MATCH($C275,'Policy Characteristics'!$C:$C,0))),"",INDEX('Policy Characteristics'!I:I,MATCH($C275,'Policy Characteristics'!$C:$C,0)))</f>
        <v>on/off</v>
      </c>
      <c r="P275" s="254" t="str">
        <f>IF(ISBLANK(INDEX('Policy Characteristics'!J:J,MATCH($C275,'Policy Characteristics'!$C:$C,0))),"",INDEX('Policy Characteristics'!J:J,MATCH($C275,'Policy Characteristics'!$C:$C,0)))</f>
        <v>**Description:** This policy prevents new capacity of the selected type(s) from being built or deployed.</v>
      </c>
      <c r="Q275" s="254" t="str">
        <f>IF(ISBLANK(INDEX('Policy Characteristics'!K:K,MATCH($C275,'Policy Characteristics'!$C:$C,0))),"",INDEX('Policy Characteristics'!K:K,MATCH($C275,'Policy Characteristics'!$C:$C,0)))</f>
        <v>electricity-sector-main.html#ban</v>
      </c>
      <c r="R275" s="254" t="str">
        <f>IF(ISBLANK(INDEX('Policy Characteristics'!L:L,MATCH($C275,'Policy Characteristics'!$C:$C,0))),"",INDEX('Policy Characteristics'!L:L,MATCH($C275,'Policy Characteristics'!$C:$C,0)))</f>
        <v>ban-new-capacity.html</v>
      </c>
    </row>
    <row r="276" spans="1:18" s="4" customFormat="1" x14ac:dyDescent="0.35">
      <c r="A276" s="254" t="str">
        <f>IF(ISBLANK(INDEX('Policy Characteristics'!A:A,MATCH($C276,'Policy Characteristics'!$C:$C,0))),"",INDEX('Policy Characteristics'!A:A,MATCH($C276,'Policy Characteristics'!$C:$C,0)))</f>
        <v>Electricity Supply</v>
      </c>
      <c r="B276" s="262" t="str">
        <f>IF(ISBLANK(INDEX('Policy Characteristics'!B:B,MATCH($C276,'Policy Characteristics'!$C:$C,0))),"",INDEX('Policy Characteristics'!B:B,MATCH($C276,'Policy Characteristics'!$C:$C,0)))</f>
        <v>Ban New Power Plants</v>
      </c>
      <c r="C276" s="254" t="str">
        <f t="shared" si="18"/>
        <v>Boolean Ban New Power Plants</v>
      </c>
      <c r="D276" s="6" t="s">
        <v>3558</v>
      </c>
      <c r="E276" s="45"/>
      <c r="F276" s="6" t="s">
        <v>3556</v>
      </c>
      <c r="G276" s="45"/>
      <c r="H276" s="43">
        <v>1752</v>
      </c>
      <c r="I276" s="324" t="s">
        <v>43</v>
      </c>
      <c r="J276" s="255" t="str">
        <f>IF(ISBLANK(INDEX('Policy Characteristics'!D:D,MATCH($C276,'Policy Characteristics'!$C:$C,0))),"",INDEX('Policy Characteristics'!D:D,MATCH($C276,'Policy Characteristics'!$C:$C,0)))</f>
        <v>Ban New Power Plants</v>
      </c>
      <c r="K276" s="254" t="str">
        <f>IF(ISBLANK(INDEX('Policy Characteristics'!E:E,MATCH($C276,'Policy Characteristics'!$C:$C,0))),"",INDEX('Policy Characteristics'!E:E,MATCH($C276,'Policy Characteristics'!$C:$C,0)))</f>
        <v>elec ban new power plants</v>
      </c>
      <c r="L276" s="254">
        <f>IF(ISBLANK(INDEX('Policy Characteristics'!F:F,MATCH($C276,'Policy Characteristics'!$C:$C,0))),"",INDEX('Policy Characteristics'!F:F,MATCH($C276,'Policy Characteristics'!$C:$C,0)))</f>
        <v>0</v>
      </c>
      <c r="M276" s="254">
        <f>IF(ISBLANK(INDEX('Policy Characteristics'!G:G,MATCH($C276,'Policy Characteristics'!$C:$C,0))),"",INDEX('Policy Characteristics'!G:G,MATCH($C276,'Policy Characteristics'!$C:$C,0)))</f>
        <v>1</v>
      </c>
      <c r="N276" s="254">
        <f>IF(ISBLANK(INDEX('Policy Characteristics'!H:H,MATCH($C276,'Policy Characteristics'!$C:$C,0))),"",INDEX('Policy Characteristics'!H:H,MATCH($C276,'Policy Characteristics'!$C:$C,0)))</f>
        <v>1</v>
      </c>
      <c r="O276" s="254" t="str">
        <f>IF(ISBLANK(INDEX('Policy Characteristics'!I:I,MATCH($C276,'Policy Characteristics'!$C:$C,0))),"",INDEX('Policy Characteristics'!I:I,MATCH($C276,'Policy Characteristics'!$C:$C,0)))</f>
        <v>on/off</v>
      </c>
      <c r="P276" s="254" t="str">
        <f>IF(ISBLANK(INDEX('Policy Characteristics'!J:J,MATCH($C276,'Policy Characteristics'!$C:$C,0))),"",INDEX('Policy Characteristics'!J:J,MATCH($C276,'Policy Characteristics'!$C:$C,0)))</f>
        <v>**Description:** This policy prevents new capacity of the selected type(s) from being built or deployed.</v>
      </c>
      <c r="Q276" s="254" t="str">
        <f>IF(ISBLANK(INDEX('Policy Characteristics'!K:K,MATCH($C276,'Policy Characteristics'!$C:$C,0))),"",INDEX('Policy Characteristics'!K:K,MATCH($C276,'Policy Characteristics'!$C:$C,0)))</f>
        <v>electricity-sector-main.html#ban</v>
      </c>
      <c r="R276" s="254" t="str">
        <f>IF(ISBLANK(INDEX('Policy Characteristics'!L:L,MATCH($C276,'Policy Characteristics'!$C:$C,0))),"",INDEX('Policy Characteristics'!L:L,MATCH($C276,'Policy Characteristics'!$C:$C,0)))</f>
        <v>ban-new-capacity.html</v>
      </c>
    </row>
    <row r="277" spans="1:18" s="4" customFormat="1" x14ac:dyDescent="0.35">
      <c r="A277" s="254" t="str">
        <f>IF(ISBLANK(INDEX('Policy Characteristics'!A:A,MATCH($C277,'Policy Characteristics'!$C:$C,0))),"",INDEX('Policy Characteristics'!A:A,MATCH($C277,'Policy Characteristics'!$C:$C,0)))</f>
        <v>Electricity Supply</v>
      </c>
      <c r="B277" s="262" t="str">
        <f>IF(ISBLANK(INDEX('Policy Characteristics'!B:B,MATCH($C277,'Policy Characteristics'!$C:$C,0))),"",INDEX('Policy Characteristics'!B:B,MATCH($C277,'Policy Characteristics'!$C:$C,0)))</f>
        <v>Ban New Power Plants</v>
      </c>
      <c r="C277" s="254" t="str">
        <f t="shared" si="18"/>
        <v>Boolean Ban New Power Plants</v>
      </c>
      <c r="D277" s="6" t="s">
        <v>3559</v>
      </c>
      <c r="E277" s="45"/>
      <c r="F277" s="6" t="s">
        <v>3557</v>
      </c>
      <c r="G277" s="45"/>
      <c r="H277" s="43">
        <v>2236</v>
      </c>
      <c r="I277" s="324" t="s">
        <v>43</v>
      </c>
      <c r="J277" s="255" t="str">
        <f>IF(ISBLANK(INDEX('Policy Characteristics'!D:D,MATCH($C277,'Policy Characteristics'!$C:$C,0))),"",INDEX('Policy Characteristics'!D:D,MATCH($C277,'Policy Characteristics'!$C:$C,0)))</f>
        <v>Ban New Power Plants</v>
      </c>
      <c r="K277" s="254" t="str">
        <f>IF(ISBLANK(INDEX('Policy Characteristics'!E:E,MATCH($C277,'Policy Characteristics'!$C:$C,0))),"",INDEX('Policy Characteristics'!E:E,MATCH($C277,'Policy Characteristics'!$C:$C,0)))</f>
        <v>elec ban new power plants</v>
      </c>
      <c r="L277" s="254">
        <f>IF(ISBLANK(INDEX('Policy Characteristics'!F:F,MATCH($C277,'Policy Characteristics'!$C:$C,0))),"",INDEX('Policy Characteristics'!F:F,MATCH($C277,'Policy Characteristics'!$C:$C,0)))</f>
        <v>0</v>
      </c>
      <c r="M277" s="254">
        <f>IF(ISBLANK(INDEX('Policy Characteristics'!G:G,MATCH($C277,'Policy Characteristics'!$C:$C,0))),"",INDEX('Policy Characteristics'!G:G,MATCH($C277,'Policy Characteristics'!$C:$C,0)))</f>
        <v>1</v>
      </c>
      <c r="N277" s="254">
        <f>IF(ISBLANK(INDEX('Policy Characteristics'!H:H,MATCH($C277,'Policy Characteristics'!$C:$C,0))),"",INDEX('Policy Characteristics'!H:H,MATCH($C277,'Policy Characteristics'!$C:$C,0)))</f>
        <v>1</v>
      </c>
      <c r="O277" s="254" t="str">
        <f>IF(ISBLANK(INDEX('Policy Characteristics'!I:I,MATCH($C277,'Policy Characteristics'!$C:$C,0))),"",INDEX('Policy Characteristics'!I:I,MATCH($C277,'Policy Characteristics'!$C:$C,0)))</f>
        <v>on/off</v>
      </c>
      <c r="P277" s="254" t="str">
        <f>IF(ISBLANK(INDEX('Policy Characteristics'!J:J,MATCH($C277,'Policy Characteristics'!$C:$C,0))),"",INDEX('Policy Characteristics'!J:J,MATCH($C277,'Policy Characteristics'!$C:$C,0)))</f>
        <v>**Description:** This policy prevents new capacity of the selected type(s) from being built or deployed.</v>
      </c>
      <c r="Q277" s="254" t="str">
        <f>IF(ISBLANK(INDEX('Policy Characteristics'!K:K,MATCH($C277,'Policy Characteristics'!$C:$C,0))),"",INDEX('Policy Characteristics'!K:K,MATCH($C277,'Policy Characteristics'!$C:$C,0)))</f>
        <v>electricity-sector-main.html#ban</v>
      </c>
      <c r="R277" s="254" t="str">
        <f>IF(ISBLANK(INDEX('Policy Characteristics'!L:L,MATCH($C277,'Policy Characteristics'!$C:$C,0))),"",INDEX('Policy Characteristics'!L:L,MATCH($C277,'Policy Characteristics'!$C:$C,0)))</f>
        <v>ban-new-capacity.html</v>
      </c>
    </row>
    <row r="278" spans="1:18" s="4" customFormat="1" x14ac:dyDescent="0.35">
      <c r="A278" s="254" t="str">
        <f>IF(ISBLANK(INDEX('Policy Characteristics'!A:A,MATCH($C278,'Policy Characteristics'!$C:$C,0))),"",INDEX('Policy Characteristics'!A:A,MATCH($C278,'Policy Characteristics'!$C:$C,0)))</f>
        <v>Electricity Supply</v>
      </c>
      <c r="B278" s="262" t="str">
        <f>IF(ISBLANK(INDEX('Policy Characteristics'!B:B,MATCH($C278,'Policy Characteristics'!$C:$C,0))),"",INDEX('Policy Characteristics'!B:B,MATCH($C278,'Policy Characteristics'!$C:$C,0)))</f>
        <v>Ban New Power Plant Retrofits</v>
      </c>
      <c r="C278" s="317" t="s">
        <v>3719</v>
      </c>
      <c r="D278" s="45" t="s">
        <v>446</v>
      </c>
      <c r="E278" s="45"/>
      <c r="F278" s="45" t="s">
        <v>445</v>
      </c>
      <c r="G278" s="45"/>
      <c r="H278" s="43">
        <v>2436</v>
      </c>
      <c r="I278" s="324" t="s">
        <v>44</v>
      </c>
      <c r="J278" s="255" t="str">
        <f>IF(ISBLANK(INDEX('Policy Characteristics'!D:D,MATCH($C278,'Policy Characteristics'!$C:$C,0))),"",INDEX('Policy Characteristics'!D:D,MATCH($C278,'Policy Characteristics'!$C:$C,0)))</f>
        <v>Ban New Power Plant Retrofits</v>
      </c>
      <c r="K278" s="254" t="str">
        <f>IF(ISBLANK(INDEX('Policy Characteristics'!E:E,MATCH($C278,'Policy Characteristics'!$C:$C,0))),"",INDEX('Policy Characteristics'!E:E,MATCH($C278,'Policy Characteristics'!$C:$C,0)))</f>
        <v>elec ban new power plant retrofits</v>
      </c>
      <c r="L278" s="254">
        <f>IF(ISBLANK(INDEX('Policy Characteristics'!F:F,MATCH($C278,'Policy Characteristics'!$C:$C,0))),"",INDEX('Policy Characteristics'!F:F,MATCH($C278,'Policy Characteristics'!$C:$C,0)))</f>
        <v>0</v>
      </c>
      <c r="M278" s="254">
        <f>IF(ISBLANK(INDEX('Policy Characteristics'!G:G,MATCH($C278,'Policy Characteristics'!$C:$C,0))),"",INDEX('Policy Characteristics'!G:G,MATCH($C278,'Policy Characteristics'!$C:$C,0)))</f>
        <v>1</v>
      </c>
      <c r="N278" s="254">
        <f>IF(ISBLANK(INDEX('Policy Characteristics'!H:H,MATCH($C278,'Policy Characteristics'!$C:$C,0))),"",INDEX('Policy Characteristics'!H:H,MATCH($C278,'Policy Characteristics'!$C:$C,0)))</f>
        <v>1</v>
      </c>
      <c r="O278" s="254" t="str">
        <f>IF(ISBLANK(INDEX('Policy Characteristics'!I:I,MATCH($C278,'Policy Characteristics'!$C:$C,0))),"",INDEX('Policy Characteristics'!I:I,MATCH($C278,'Policy Characteristics'!$C:$C,0)))</f>
        <v>on/off</v>
      </c>
      <c r="P278" s="254" t="str">
        <f>IF(ISBLANK(INDEX('Policy Characteristics'!J:J,MATCH($C278,'Policy Characteristics'!$C:$C,0))),"",INDEX('Policy Characteristics'!J:J,MATCH($C278,'Policy Characteristics'!$C:$C,0)))</f>
        <v>**Description:** This policy prevents new capacity of the selected CCS plant type(s) from being built to replace existing non-CCS plants.</v>
      </c>
      <c r="Q278" s="254" t="str">
        <f>IF(ISBLANK(INDEX('Policy Characteristics'!K:K,MATCH($C278,'Policy Characteristics'!$C:$C,0))),"",INDEX('Policy Characteristics'!K:K,MATCH($C278,'Policy Characteristics'!$C:$C,0)))</f>
        <v/>
      </c>
      <c r="R278" s="254" t="str">
        <f>IF(ISBLANK(INDEX('Policy Characteristics'!L:L,MATCH($C278,'Policy Characteristics'!$C:$C,0))),"",INDEX('Policy Characteristics'!L:L,MATCH($C278,'Policy Characteristics'!$C:$C,0)))</f>
        <v/>
      </c>
    </row>
    <row r="279" spans="1:18" s="4" customFormat="1" x14ac:dyDescent="0.35">
      <c r="A279" s="254" t="str">
        <f>IF(ISBLANK(INDEX('Policy Characteristics'!A:A,MATCH($C279,'Policy Characteristics'!$C:$C,0))),"",INDEX('Policy Characteristics'!A:A,MATCH($C279,'Policy Characteristics'!$C:$C,0)))</f>
        <v>Electricity Supply</v>
      </c>
      <c r="B279" s="262" t="str">
        <f>IF(ISBLANK(INDEX('Policy Characteristics'!B:B,MATCH($C279,'Policy Characteristics'!$C:$C,0))),"",INDEX('Policy Characteristics'!B:B,MATCH($C279,'Policy Characteristics'!$C:$C,0)))</f>
        <v>Ban New Power Plant Retrofits</v>
      </c>
      <c r="C279" s="254" t="str">
        <f>C$278</f>
        <v>Boolean Ban New Power Plant Retrofits</v>
      </c>
      <c r="D279" s="6" t="s">
        <v>3465</v>
      </c>
      <c r="E279" s="45"/>
      <c r="F279" s="6" t="s">
        <v>3405</v>
      </c>
      <c r="G279" s="45"/>
      <c r="H279" s="43">
        <v>2437</v>
      </c>
      <c r="I279" s="324" t="s">
        <v>44</v>
      </c>
      <c r="J279" s="255" t="str">
        <f>IF(ISBLANK(INDEX('Policy Characteristics'!D:D,MATCH($C279,'Policy Characteristics'!$C:$C,0))),"",INDEX('Policy Characteristics'!D:D,MATCH($C279,'Policy Characteristics'!$C:$C,0)))</f>
        <v>Ban New Power Plant Retrofits</v>
      </c>
      <c r="K279" s="254" t="str">
        <f>IF(ISBLANK(INDEX('Policy Characteristics'!E:E,MATCH($C279,'Policy Characteristics'!$C:$C,0))),"",INDEX('Policy Characteristics'!E:E,MATCH($C279,'Policy Characteristics'!$C:$C,0)))</f>
        <v>elec ban new power plant retrofits</v>
      </c>
      <c r="L279" s="254">
        <f>IF(ISBLANK(INDEX('Policy Characteristics'!F:F,MATCH($C279,'Policy Characteristics'!$C:$C,0))),"",INDEX('Policy Characteristics'!F:F,MATCH($C279,'Policy Characteristics'!$C:$C,0)))</f>
        <v>0</v>
      </c>
      <c r="M279" s="254">
        <f>IF(ISBLANK(INDEX('Policy Characteristics'!G:G,MATCH($C279,'Policy Characteristics'!$C:$C,0))),"",INDEX('Policy Characteristics'!G:G,MATCH($C279,'Policy Characteristics'!$C:$C,0)))</f>
        <v>1</v>
      </c>
      <c r="N279" s="254">
        <f>IF(ISBLANK(INDEX('Policy Characteristics'!H:H,MATCH($C279,'Policy Characteristics'!$C:$C,0))),"",INDEX('Policy Characteristics'!H:H,MATCH($C279,'Policy Characteristics'!$C:$C,0)))</f>
        <v>1</v>
      </c>
      <c r="O279" s="254" t="str">
        <f>IF(ISBLANK(INDEX('Policy Characteristics'!I:I,MATCH($C279,'Policy Characteristics'!$C:$C,0))),"",INDEX('Policy Characteristics'!I:I,MATCH($C279,'Policy Characteristics'!$C:$C,0)))</f>
        <v>on/off</v>
      </c>
      <c r="P279" s="254" t="str">
        <f>IF(ISBLANK(INDEX('Policy Characteristics'!J:J,MATCH($C279,'Policy Characteristics'!$C:$C,0))),"",INDEX('Policy Characteristics'!J:J,MATCH($C279,'Policy Characteristics'!$C:$C,0)))</f>
        <v>**Description:** This policy prevents new capacity of the selected CCS plant type(s) from being built to replace existing non-CCS plants.</v>
      </c>
      <c r="Q279" s="254" t="str">
        <f>IF(ISBLANK(INDEX('Policy Characteristics'!K:K,MATCH($C279,'Policy Characteristics'!$C:$C,0))),"",INDEX('Policy Characteristics'!K:K,MATCH($C279,'Policy Characteristics'!$C:$C,0)))</f>
        <v/>
      </c>
      <c r="R279" s="254" t="str">
        <f>IF(ISBLANK(INDEX('Policy Characteristics'!L:L,MATCH($C279,'Policy Characteristics'!$C:$C,0))),"",INDEX('Policy Characteristics'!L:L,MATCH($C279,'Policy Characteristics'!$C:$C,0)))</f>
        <v/>
      </c>
    </row>
    <row r="280" spans="1:18" s="4" customFormat="1" x14ac:dyDescent="0.35">
      <c r="A280" s="254" t="str">
        <f>IF(ISBLANK(INDEX('Policy Characteristics'!A:A,MATCH($C280,'Policy Characteristics'!$C:$C,0))),"",INDEX('Policy Characteristics'!A:A,MATCH($C280,'Policy Characteristics'!$C:$C,0)))</f>
        <v>Electricity Supply</v>
      </c>
      <c r="B280" s="262" t="str">
        <f>IF(ISBLANK(INDEX('Policy Characteristics'!B:B,MATCH($C280,'Policy Characteristics'!$C:$C,0))),"",INDEX('Policy Characteristics'!B:B,MATCH($C280,'Policy Characteristics'!$C:$C,0)))</f>
        <v>Ban New Power Plant Retrofits</v>
      </c>
      <c r="C280" s="254" t="str">
        <f t="shared" ref="C280:C301" si="19">C$278</f>
        <v>Boolean Ban New Power Plant Retrofits</v>
      </c>
      <c r="D280" s="6" t="s">
        <v>3466</v>
      </c>
      <c r="E280" s="45"/>
      <c r="F280" s="6" t="s">
        <v>3406</v>
      </c>
      <c r="G280" s="45"/>
      <c r="H280" s="43">
        <v>2438</v>
      </c>
      <c r="I280" s="324" t="s">
        <v>44</v>
      </c>
      <c r="J280" s="255" t="str">
        <f>IF(ISBLANK(INDEX('Policy Characteristics'!D:D,MATCH($C280,'Policy Characteristics'!$C:$C,0))),"",INDEX('Policy Characteristics'!D:D,MATCH($C280,'Policy Characteristics'!$C:$C,0)))</f>
        <v>Ban New Power Plant Retrofits</v>
      </c>
      <c r="K280" s="254" t="str">
        <f>IF(ISBLANK(INDEX('Policy Characteristics'!E:E,MATCH($C280,'Policy Characteristics'!$C:$C,0))),"",INDEX('Policy Characteristics'!E:E,MATCH($C280,'Policy Characteristics'!$C:$C,0)))</f>
        <v>elec ban new power plant retrofits</v>
      </c>
      <c r="L280" s="254">
        <f>IF(ISBLANK(INDEX('Policy Characteristics'!F:F,MATCH($C280,'Policy Characteristics'!$C:$C,0))),"",INDEX('Policy Characteristics'!F:F,MATCH($C280,'Policy Characteristics'!$C:$C,0)))</f>
        <v>0</v>
      </c>
      <c r="M280" s="254">
        <f>IF(ISBLANK(INDEX('Policy Characteristics'!G:G,MATCH($C280,'Policy Characteristics'!$C:$C,0))),"",INDEX('Policy Characteristics'!G:G,MATCH($C280,'Policy Characteristics'!$C:$C,0)))</f>
        <v>1</v>
      </c>
      <c r="N280" s="254">
        <f>IF(ISBLANK(INDEX('Policy Characteristics'!H:H,MATCH($C280,'Policy Characteristics'!$C:$C,0))),"",INDEX('Policy Characteristics'!H:H,MATCH($C280,'Policy Characteristics'!$C:$C,0)))</f>
        <v>1</v>
      </c>
      <c r="O280" s="254" t="str">
        <f>IF(ISBLANK(INDEX('Policy Characteristics'!I:I,MATCH($C280,'Policy Characteristics'!$C:$C,0))),"",INDEX('Policy Characteristics'!I:I,MATCH($C280,'Policy Characteristics'!$C:$C,0)))</f>
        <v>on/off</v>
      </c>
      <c r="P280" s="254" t="str">
        <f>IF(ISBLANK(INDEX('Policy Characteristics'!J:J,MATCH($C280,'Policy Characteristics'!$C:$C,0))),"",INDEX('Policy Characteristics'!J:J,MATCH($C280,'Policy Characteristics'!$C:$C,0)))</f>
        <v>**Description:** This policy prevents new capacity of the selected CCS plant type(s) from being built to replace existing non-CCS plants.</v>
      </c>
      <c r="Q280" s="254" t="str">
        <f>IF(ISBLANK(INDEX('Policy Characteristics'!K:K,MATCH($C280,'Policy Characteristics'!$C:$C,0))),"",INDEX('Policy Characteristics'!K:K,MATCH($C280,'Policy Characteristics'!$C:$C,0)))</f>
        <v/>
      </c>
      <c r="R280" s="254" t="str">
        <f>IF(ISBLANK(INDEX('Policy Characteristics'!L:L,MATCH($C280,'Policy Characteristics'!$C:$C,0))),"",INDEX('Policy Characteristics'!L:L,MATCH($C280,'Policy Characteristics'!$C:$C,0)))</f>
        <v/>
      </c>
    </row>
    <row r="281" spans="1:18" s="4" customFormat="1" x14ac:dyDescent="0.35">
      <c r="A281" s="254" t="str">
        <f>IF(ISBLANK(INDEX('Policy Characteristics'!A:A,MATCH($C281,'Policy Characteristics'!$C:$C,0))),"",INDEX('Policy Characteristics'!A:A,MATCH($C281,'Policy Characteristics'!$C:$C,0)))</f>
        <v>Electricity Supply</v>
      </c>
      <c r="B281" s="262" t="str">
        <f>IF(ISBLANK(INDEX('Policy Characteristics'!B:B,MATCH($C281,'Policy Characteristics'!$C:$C,0))),"",INDEX('Policy Characteristics'!B:B,MATCH($C281,'Policy Characteristics'!$C:$C,0)))</f>
        <v>Ban New Power Plant Retrofits</v>
      </c>
      <c r="C281" s="254" t="str">
        <f t="shared" si="19"/>
        <v>Boolean Ban New Power Plant Retrofits</v>
      </c>
      <c r="D281" s="6" t="s">
        <v>76</v>
      </c>
      <c r="E281" s="45"/>
      <c r="F281" s="6" t="s">
        <v>3476</v>
      </c>
      <c r="G281" s="45"/>
      <c r="H281" s="43">
        <v>2439</v>
      </c>
      <c r="I281" s="324" t="s">
        <v>44</v>
      </c>
      <c r="J281" s="255" t="str">
        <f>IF(ISBLANK(INDEX('Policy Characteristics'!D:D,MATCH($C281,'Policy Characteristics'!$C:$C,0))),"",INDEX('Policy Characteristics'!D:D,MATCH($C281,'Policy Characteristics'!$C:$C,0)))</f>
        <v>Ban New Power Plant Retrofits</v>
      </c>
      <c r="K281" s="254" t="str">
        <f>IF(ISBLANK(INDEX('Policy Characteristics'!E:E,MATCH($C281,'Policy Characteristics'!$C:$C,0))),"",INDEX('Policy Characteristics'!E:E,MATCH($C281,'Policy Characteristics'!$C:$C,0)))</f>
        <v>elec ban new power plant retrofits</v>
      </c>
      <c r="L281" s="254">
        <f>IF(ISBLANK(INDEX('Policy Characteristics'!F:F,MATCH($C281,'Policy Characteristics'!$C:$C,0))),"",INDEX('Policy Characteristics'!F:F,MATCH($C281,'Policy Characteristics'!$C:$C,0)))</f>
        <v>0</v>
      </c>
      <c r="M281" s="254">
        <f>IF(ISBLANK(INDEX('Policy Characteristics'!G:G,MATCH($C281,'Policy Characteristics'!$C:$C,0))),"",INDEX('Policy Characteristics'!G:G,MATCH($C281,'Policy Characteristics'!$C:$C,0)))</f>
        <v>1</v>
      </c>
      <c r="N281" s="254">
        <f>IF(ISBLANK(INDEX('Policy Characteristics'!H:H,MATCH($C281,'Policy Characteristics'!$C:$C,0))),"",INDEX('Policy Characteristics'!H:H,MATCH($C281,'Policy Characteristics'!$C:$C,0)))</f>
        <v>1</v>
      </c>
      <c r="O281" s="254" t="str">
        <f>IF(ISBLANK(INDEX('Policy Characteristics'!I:I,MATCH($C281,'Policy Characteristics'!$C:$C,0))),"",INDEX('Policy Characteristics'!I:I,MATCH($C281,'Policy Characteristics'!$C:$C,0)))</f>
        <v>on/off</v>
      </c>
      <c r="P281" s="254" t="str">
        <f>IF(ISBLANK(INDEX('Policy Characteristics'!J:J,MATCH($C281,'Policy Characteristics'!$C:$C,0))),"",INDEX('Policy Characteristics'!J:J,MATCH($C281,'Policy Characteristics'!$C:$C,0)))</f>
        <v>**Description:** This policy prevents new capacity of the selected CCS plant type(s) from being built to replace existing non-CCS plants.</v>
      </c>
      <c r="Q281" s="254" t="str">
        <f>IF(ISBLANK(INDEX('Policy Characteristics'!K:K,MATCH($C281,'Policy Characteristics'!$C:$C,0))),"",INDEX('Policy Characteristics'!K:K,MATCH($C281,'Policy Characteristics'!$C:$C,0)))</f>
        <v/>
      </c>
      <c r="R281" s="254" t="str">
        <f>IF(ISBLANK(INDEX('Policy Characteristics'!L:L,MATCH($C281,'Policy Characteristics'!$C:$C,0))),"",INDEX('Policy Characteristics'!L:L,MATCH($C281,'Policy Characteristics'!$C:$C,0)))</f>
        <v/>
      </c>
    </row>
    <row r="282" spans="1:18" s="4" customFormat="1" x14ac:dyDescent="0.35">
      <c r="A282" s="254" t="str">
        <f>IF(ISBLANK(INDEX('Policy Characteristics'!A:A,MATCH($C282,'Policy Characteristics'!$C:$C,0))),"",INDEX('Policy Characteristics'!A:A,MATCH($C282,'Policy Characteristics'!$C:$C,0)))</f>
        <v>Electricity Supply</v>
      </c>
      <c r="B282" s="262" t="str">
        <f>IF(ISBLANK(INDEX('Policy Characteristics'!B:B,MATCH($C282,'Policy Characteristics'!$C:$C,0))),"",INDEX('Policy Characteristics'!B:B,MATCH($C282,'Policy Characteristics'!$C:$C,0)))</f>
        <v>Ban New Power Plant Retrofits</v>
      </c>
      <c r="C282" s="254" t="str">
        <f t="shared" si="19"/>
        <v>Boolean Ban New Power Plant Retrofits</v>
      </c>
      <c r="D282" s="6" t="s">
        <v>77</v>
      </c>
      <c r="E282" s="45"/>
      <c r="F282" s="6" t="s">
        <v>89</v>
      </c>
      <c r="G282" s="45"/>
      <c r="H282" s="43">
        <v>2440</v>
      </c>
      <c r="I282" s="324" t="s">
        <v>44</v>
      </c>
      <c r="J282" s="255" t="str">
        <f>IF(ISBLANK(INDEX('Policy Characteristics'!D:D,MATCH($C282,'Policy Characteristics'!$C:$C,0))),"",INDEX('Policy Characteristics'!D:D,MATCH($C282,'Policy Characteristics'!$C:$C,0)))</f>
        <v>Ban New Power Plant Retrofits</v>
      </c>
      <c r="K282" s="254" t="str">
        <f>IF(ISBLANK(INDEX('Policy Characteristics'!E:E,MATCH($C282,'Policy Characteristics'!$C:$C,0))),"",INDEX('Policy Characteristics'!E:E,MATCH($C282,'Policy Characteristics'!$C:$C,0)))</f>
        <v>elec ban new power plant retrofits</v>
      </c>
      <c r="L282" s="254">
        <f>IF(ISBLANK(INDEX('Policy Characteristics'!F:F,MATCH($C282,'Policy Characteristics'!$C:$C,0))),"",INDEX('Policy Characteristics'!F:F,MATCH($C282,'Policy Characteristics'!$C:$C,0)))</f>
        <v>0</v>
      </c>
      <c r="M282" s="254">
        <f>IF(ISBLANK(INDEX('Policy Characteristics'!G:G,MATCH($C282,'Policy Characteristics'!$C:$C,0))),"",INDEX('Policy Characteristics'!G:G,MATCH($C282,'Policy Characteristics'!$C:$C,0)))</f>
        <v>1</v>
      </c>
      <c r="N282" s="254">
        <f>IF(ISBLANK(INDEX('Policy Characteristics'!H:H,MATCH($C282,'Policy Characteristics'!$C:$C,0))),"",INDEX('Policy Characteristics'!H:H,MATCH($C282,'Policy Characteristics'!$C:$C,0)))</f>
        <v>1</v>
      </c>
      <c r="O282" s="254" t="str">
        <f>IF(ISBLANK(INDEX('Policy Characteristics'!I:I,MATCH($C282,'Policy Characteristics'!$C:$C,0))),"",INDEX('Policy Characteristics'!I:I,MATCH($C282,'Policy Characteristics'!$C:$C,0)))</f>
        <v>on/off</v>
      </c>
      <c r="P282" s="254" t="str">
        <f>IF(ISBLANK(INDEX('Policy Characteristics'!J:J,MATCH($C282,'Policy Characteristics'!$C:$C,0))),"",INDEX('Policy Characteristics'!J:J,MATCH($C282,'Policy Characteristics'!$C:$C,0)))</f>
        <v>**Description:** This policy prevents new capacity of the selected CCS plant type(s) from being built to replace existing non-CCS plants.</v>
      </c>
      <c r="Q282" s="254" t="str">
        <f>IF(ISBLANK(INDEX('Policy Characteristics'!K:K,MATCH($C282,'Policy Characteristics'!$C:$C,0))),"",INDEX('Policy Characteristics'!K:K,MATCH($C282,'Policy Characteristics'!$C:$C,0)))</f>
        <v/>
      </c>
      <c r="R282" s="254" t="str">
        <f>IF(ISBLANK(INDEX('Policy Characteristics'!L:L,MATCH($C282,'Policy Characteristics'!$C:$C,0))),"",INDEX('Policy Characteristics'!L:L,MATCH($C282,'Policy Characteristics'!$C:$C,0)))</f>
        <v/>
      </c>
    </row>
    <row r="283" spans="1:18" s="4" customFormat="1" x14ac:dyDescent="0.35">
      <c r="A283" s="254" t="str">
        <f>IF(ISBLANK(INDEX('Policy Characteristics'!A:A,MATCH($C283,'Policy Characteristics'!$C:$C,0))),"",INDEX('Policy Characteristics'!A:A,MATCH($C283,'Policy Characteristics'!$C:$C,0)))</f>
        <v>Electricity Supply</v>
      </c>
      <c r="B283" s="262" t="str">
        <f>IF(ISBLANK(INDEX('Policy Characteristics'!B:B,MATCH($C283,'Policy Characteristics'!$C:$C,0))),"",INDEX('Policy Characteristics'!B:B,MATCH($C283,'Policy Characteristics'!$C:$C,0)))</f>
        <v>Ban New Power Plant Retrofits</v>
      </c>
      <c r="C283" s="254" t="str">
        <f t="shared" si="19"/>
        <v>Boolean Ban New Power Plant Retrofits</v>
      </c>
      <c r="D283" s="6" t="s">
        <v>447</v>
      </c>
      <c r="E283" s="45"/>
      <c r="F283" s="6" t="s">
        <v>450</v>
      </c>
      <c r="G283" s="45"/>
      <c r="H283" s="43">
        <v>2441</v>
      </c>
      <c r="I283" s="324" t="s">
        <v>44</v>
      </c>
      <c r="J283" s="255" t="str">
        <f>IF(ISBLANK(INDEX('Policy Characteristics'!D:D,MATCH($C283,'Policy Characteristics'!$C:$C,0))),"",INDEX('Policy Characteristics'!D:D,MATCH($C283,'Policy Characteristics'!$C:$C,0)))</f>
        <v>Ban New Power Plant Retrofits</v>
      </c>
      <c r="K283" s="254" t="str">
        <f>IF(ISBLANK(INDEX('Policy Characteristics'!E:E,MATCH($C283,'Policy Characteristics'!$C:$C,0))),"",INDEX('Policy Characteristics'!E:E,MATCH($C283,'Policy Characteristics'!$C:$C,0)))</f>
        <v>elec ban new power plant retrofits</v>
      </c>
      <c r="L283" s="254">
        <f>IF(ISBLANK(INDEX('Policy Characteristics'!F:F,MATCH($C283,'Policy Characteristics'!$C:$C,0))),"",INDEX('Policy Characteristics'!F:F,MATCH($C283,'Policy Characteristics'!$C:$C,0)))</f>
        <v>0</v>
      </c>
      <c r="M283" s="254">
        <f>IF(ISBLANK(INDEX('Policy Characteristics'!G:G,MATCH($C283,'Policy Characteristics'!$C:$C,0))),"",INDEX('Policy Characteristics'!G:G,MATCH($C283,'Policy Characteristics'!$C:$C,0)))</f>
        <v>1</v>
      </c>
      <c r="N283" s="254">
        <f>IF(ISBLANK(INDEX('Policy Characteristics'!H:H,MATCH($C283,'Policy Characteristics'!$C:$C,0))),"",INDEX('Policy Characteristics'!H:H,MATCH($C283,'Policy Characteristics'!$C:$C,0)))</f>
        <v>1</v>
      </c>
      <c r="O283" s="254" t="str">
        <f>IF(ISBLANK(INDEX('Policy Characteristics'!I:I,MATCH($C283,'Policy Characteristics'!$C:$C,0))),"",INDEX('Policy Characteristics'!I:I,MATCH($C283,'Policy Characteristics'!$C:$C,0)))</f>
        <v>on/off</v>
      </c>
      <c r="P283" s="254" t="str">
        <f>IF(ISBLANK(INDEX('Policy Characteristics'!J:J,MATCH($C283,'Policy Characteristics'!$C:$C,0))),"",INDEX('Policy Characteristics'!J:J,MATCH($C283,'Policy Characteristics'!$C:$C,0)))</f>
        <v>**Description:** This policy prevents new capacity of the selected CCS plant type(s) from being built to replace existing non-CCS plants.</v>
      </c>
      <c r="Q283" s="254" t="str">
        <f>IF(ISBLANK(INDEX('Policy Characteristics'!K:K,MATCH($C283,'Policy Characteristics'!$C:$C,0))),"",INDEX('Policy Characteristics'!K:K,MATCH($C283,'Policy Characteristics'!$C:$C,0)))</f>
        <v/>
      </c>
      <c r="R283" s="254" t="str">
        <f>IF(ISBLANK(INDEX('Policy Characteristics'!L:L,MATCH($C283,'Policy Characteristics'!$C:$C,0))),"",INDEX('Policy Characteristics'!L:L,MATCH($C283,'Policy Characteristics'!$C:$C,0)))</f>
        <v/>
      </c>
    </row>
    <row r="284" spans="1:18" s="4" customFormat="1" x14ac:dyDescent="0.35">
      <c r="A284" s="254" t="str">
        <f>IF(ISBLANK(INDEX('Policy Characteristics'!A:A,MATCH($C284,'Policy Characteristics'!$C:$C,0))),"",INDEX('Policy Characteristics'!A:A,MATCH($C284,'Policy Characteristics'!$C:$C,0)))</f>
        <v>Electricity Supply</v>
      </c>
      <c r="B284" s="262" t="str">
        <f>IF(ISBLANK(INDEX('Policy Characteristics'!B:B,MATCH($C284,'Policy Characteristics'!$C:$C,0))),"",INDEX('Policy Characteristics'!B:B,MATCH($C284,'Policy Characteristics'!$C:$C,0)))</f>
        <v>Ban New Power Plant Retrofits</v>
      </c>
      <c r="C284" s="254" t="str">
        <f t="shared" si="19"/>
        <v>Boolean Ban New Power Plant Retrofits</v>
      </c>
      <c r="D284" s="6" t="s">
        <v>78</v>
      </c>
      <c r="E284" s="45"/>
      <c r="F284" s="6" t="s">
        <v>90</v>
      </c>
      <c r="G284" s="45"/>
      <c r="H284" s="43">
        <v>2442</v>
      </c>
      <c r="I284" s="324" t="s">
        <v>44</v>
      </c>
      <c r="J284" s="255" t="str">
        <f>IF(ISBLANK(INDEX('Policy Characteristics'!D:D,MATCH($C284,'Policy Characteristics'!$C:$C,0))),"",INDEX('Policy Characteristics'!D:D,MATCH($C284,'Policy Characteristics'!$C:$C,0)))</f>
        <v>Ban New Power Plant Retrofits</v>
      </c>
      <c r="K284" s="254" t="str">
        <f>IF(ISBLANK(INDEX('Policy Characteristics'!E:E,MATCH($C284,'Policy Characteristics'!$C:$C,0))),"",INDEX('Policy Characteristics'!E:E,MATCH($C284,'Policy Characteristics'!$C:$C,0)))</f>
        <v>elec ban new power plant retrofits</v>
      </c>
      <c r="L284" s="254">
        <f>IF(ISBLANK(INDEX('Policy Characteristics'!F:F,MATCH($C284,'Policy Characteristics'!$C:$C,0))),"",INDEX('Policy Characteristics'!F:F,MATCH($C284,'Policy Characteristics'!$C:$C,0)))</f>
        <v>0</v>
      </c>
      <c r="M284" s="254">
        <f>IF(ISBLANK(INDEX('Policy Characteristics'!G:G,MATCH($C284,'Policy Characteristics'!$C:$C,0))),"",INDEX('Policy Characteristics'!G:G,MATCH($C284,'Policy Characteristics'!$C:$C,0)))</f>
        <v>1</v>
      </c>
      <c r="N284" s="254">
        <f>IF(ISBLANK(INDEX('Policy Characteristics'!H:H,MATCH($C284,'Policy Characteristics'!$C:$C,0))),"",INDEX('Policy Characteristics'!H:H,MATCH($C284,'Policy Characteristics'!$C:$C,0)))</f>
        <v>1</v>
      </c>
      <c r="O284" s="254" t="str">
        <f>IF(ISBLANK(INDEX('Policy Characteristics'!I:I,MATCH($C284,'Policy Characteristics'!$C:$C,0))),"",INDEX('Policy Characteristics'!I:I,MATCH($C284,'Policy Characteristics'!$C:$C,0)))</f>
        <v>on/off</v>
      </c>
      <c r="P284" s="254" t="str">
        <f>IF(ISBLANK(INDEX('Policy Characteristics'!J:J,MATCH($C284,'Policy Characteristics'!$C:$C,0))),"",INDEX('Policy Characteristics'!J:J,MATCH($C284,'Policy Characteristics'!$C:$C,0)))</f>
        <v>**Description:** This policy prevents new capacity of the selected CCS plant type(s) from being built to replace existing non-CCS plants.</v>
      </c>
      <c r="Q284" s="254" t="str">
        <f>IF(ISBLANK(INDEX('Policy Characteristics'!K:K,MATCH($C284,'Policy Characteristics'!$C:$C,0))),"",INDEX('Policy Characteristics'!K:K,MATCH($C284,'Policy Characteristics'!$C:$C,0)))</f>
        <v/>
      </c>
      <c r="R284" s="254" t="str">
        <f>IF(ISBLANK(INDEX('Policy Characteristics'!L:L,MATCH($C284,'Policy Characteristics'!$C:$C,0))),"",INDEX('Policy Characteristics'!L:L,MATCH($C284,'Policy Characteristics'!$C:$C,0)))</f>
        <v/>
      </c>
    </row>
    <row r="285" spans="1:18" s="4" customFormat="1" x14ac:dyDescent="0.35">
      <c r="A285" s="254" t="str">
        <f>IF(ISBLANK(INDEX('Policy Characteristics'!A:A,MATCH($C285,'Policy Characteristics'!$C:$C,0))),"",INDEX('Policy Characteristics'!A:A,MATCH($C285,'Policy Characteristics'!$C:$C,0)))</f>
        <v>Electricity Supply</v>
      </c>
      <c r="B285" s="262" t="str">
        <f>IF(ISBLANK(INDEX('Policy Characteristics'!B:B,MATCH($C285,'Policy Characteristics'!$C:$C,0))),"",INDEX('Policy Characteristics'!B:B,MATCH($C285,'Policy Characteristics'!$C:$C,0)))</f>
        <v>Ban New Power Plant Retrofits</v>
      </c>
      <c r="C285" s="254" t="str">
        <f t="shared" si="19"/>
        <v>Boolean Ban New Power Plant Retrofits</v>
      </c>
      <c r="D285" s="6" t="s">
        <v>79</v>
      </c>
      <c r="E285" s="45"/>
      <c r="F285" s="6" t="s">
        <v>91</v>
      </c>
      <c r="G285" s="45"/>
      <c r="H285" s="43">
        <v>2443</v>
      </c>
      <c r="I285" s="324" t="s">
        <v>44</v>
      </c>
      <c r="J285" s="255" t="str">
        <f>IF(ISBLANK(INDEX('Policy Characteristics'!D:D,MATCH($C285,'Policy Characteristics'!$C:$C,0))),"",INDEX('Policy Characteristics'!D:D,MATCH($C285,'Policy Characteristics'!$C:$C,0)))</f>
        <v>Ban New Power Plant Retrofits</v>
      </c>
      <c r="K285" s="254" t="str">
        <f>IF(ISBLANK(INDEX('Policy Characteristics'!E:E,MATCH($C285,'Policy Characteristics'!$C:$C,0))),"",INDEX('Policy Characteristics'!E:E,MATCH($C285,'Policy Characteristics'!$C:$C,0)))</f>
        <v>elec ban new power plant retrofits</v>
      </c>
      <c r="L285" s="254">
        <f>IF(ISBLANK(INDEX('Policy Characteristics'!F:F,MATCH($C285,'Policy Characteristics'!$C:$C,0))),"",INDEX('Policy Characteristics'!F:F,MATCH($C285,'Policy Characteristics'!$C:$C,0)))</f>
        <v>0</v>
      </c>
      <c r="M285" s="254">
        <f>IF(ISBLANK(INDEX('Policy Characteristics'!G:G,MATCH($C285,'Policy Characteristics'!$C:$C,0))),"",INDEX('Policy Characteristics'!G:G,MATCH($C285,'Policy Characteristics'!$C:$C,0)))</f>
        <v>1</v>
      </c>
      <c r="N285" s="254">
        <f>IF(ISBLANK(INDEX('Policy Characteristics'!H:H,MATCH($C285,'Policy Characteristics'!$C:$C,0))),"",INDEX('Policy Characteristics'!H:H,MATCH($C285,'Policy Characteristics'!$C:$C,0)))</f>
        <v>1</v>
      </c>
      <c r="O285" s="254" t="str">
        <f>IF(ISBLANK(INDEX('Policy Characteristics'!I:I,MATCH($C285,'Policy Characteristics'!$C:$C,0))),"",INDEX('Policy Characteristics'!I:I,MATCH($C285,'Policy Characteristics'!$C:$C,0)))</f>
        <v>on/off</v>
      </c>
      <c r="P285" s="254" t="str">
        <f>IF(ISBLANK(INDEX('Policy Characteristics'!J:J,MATCH($C285,'Policy Characteristics'!$C:$C,0))),"",INDEX('Policy Characteristics'!J:J,MATCH($C285,'Policy Characteristics'!$C:$C,0)))</f>
        <v>**Description:** This policy prevents new capacity of the selected CCS plant type(s) from being built to replace existing non-CCS plants.</v>
      </c>
      <c r="Q285" s="254" t="str">
        <f>IF(ISBLANK(INDEX('Policy Characteristics'!K:K,MATCH($C285,'Policy Characteristics'!$C:$C,0))),"",INDEX('Policy Characteristics'!K:K,MATCH($C285,'Policy Characteristics'!$C:$C,0)))</f>
        <v/>
      </c>
      <c r="R285" s="254" t="str">
        <f>IF(ISBLANK(INDEX('Policy Characteristics'!L:L,MATCH($C285,'Policy Characteristics'!$C:$C,0))),"",INDEX('Policy Characteristics'!L:L,MATCH($C285,'Policy Characteristics'!$C:$C,0)))</f>
        <v/>
      </c>
    </row>
    <row r="286" spans="1:18" s="4" customFormat="1" x14ac:dyDescent="0.35">
      <c r="A286" s="254" t="str">
        <f>IF(ISBLANK(INDEX('Policy Characteristics'!A:A,MATCH($C286,'Policy Characteristics'!$C:$C,0))),"",INDEX('Policy Characteristics'!A:A,MATCH($C286,'Policy Characteristics'!$C:$C,0)))</f>
        <v>Electricity Supply</v>
      </c>
      <c r="B286" s="262" t="str">
        <f>IF(ISBLANK(INDEX('Policy Characteristics'!B:B,MATCH($C286,'Policy Characteristics'!$C:$C,0))),"",INDEX('Policy Characteristics'!B:B,MATCH($C286,'Policy Characteristics'!$C:$C,0)))</f>
        <v>Ban New Power Plant Retrofits</v>
      </c>
      <c r="C286" s="254" t="str">
        <f t="shared" si="19"/>
        <v>Boolean Ban New Power Plant Retrofits</v>
      </c>
      <c r="D286" s="6" t="s">
        <v>80</v>
      </c>
      <c r="E286" s="45"/>
      <c r="F286" s="6" t="s">
        <v>92</v>
      </c>
      <c r="G286" s="45"/>
      <c r="H286" s="43">
        <v>2444</v>
      </c>
      <c r="I286" s="324" t="s">
        <v>44</v>
      </c>
      <c r="J286" s="255" t="str">
        <f>IF(ISBLANK(INDEX('Policy Characteristics'!D:D,MATCH($C286,'Policy Characteristics'!$C:$C,0))),"",INDEX('Policy Characteristics'!D:D,MATCH($C286,'Policy Characteristics'!$C:$C,0)))</f>
        <v>Ban New Power Plant Retrofits</v>
      </c>
      <c r="K286" s="254" t="str">
        <f>IF(ISBLANK(INDEX('Policy Characteristics'!E:E,MATCH($C286,'Policy Characteristics'!$C:$C,0))),"",INDEX('Policy Characteristics'!E:E,MATCH($C286,'Policy Characteristics'!$C:$C,0)))</f>
        <v>elec ban new power plant retrofits</v>
      </c>
      <c r="L286" s="254">
        <f>IF(ISBLANK(INDEX('Policy Characteristics'!F:F,MATCH($C286,'Policy Characteristics'!$C:$C,0))),"",INDEX('Policy Characteristics'!F:F,MATCH($C286,'Policy Characteristics'!$C:$C,0)))</f>
        <v>0</v>
      </c>
      <c r="M286" s="254">
        <f>IF(ISBLANK(INDEX('Policy Characteristics'!G:G,MATCH($C286,'Policy Characteristics'!$C:$C,0))),"",INDEX('Policy Characteristics'!G:G,MATCH($C286,'Policy Characteristics'!$C:$C,0)))</f>
        <v>1</v>
      </c>
      <c r="N286" s="254">
        <f>IF(ISBLANK(INDEX('Policy Characteristics'!H:H,MATCH($C286,'Policy Characteristics'!$C:$C,0))),"",INDEX('Policy Characteristics'!H:H,MATCH($C286,'Policy Characteristics'!$C:$C,0)))</f>
        <v>1</v>
      </c>
      <c r="O286" s="254" t="str">
        <f>IF(ISBLANK(INDEX('Policy Characteristics'!I:I,MATCH($C286,'Policy Characteristics'!$C:$C,0))),"",INDEX('Policy Characteristics'!I:I,MATCH($C286,'Policy Characteristics'!$C:$C,0)))</f>
        <v>on/off</v>
      </c>
      <c r="P286" s="254" t="str">
        <f>IF(ISBLANK(INDEX('Policy Characteristics'!J:J,MATCH($C286,'Policy Characteristics'!$C:$C,0))),"",INDEX('Policy Characteristics'!J:J,MATCH($C286,'Policy Characteristics'!$C:$C,0)))</f>
        <v>**Description:** This policy prevents new capacity of the selected CCS plant type(s) from being built to replace existing non-CCS plants.</v>
      </c>
      <c r="Q286" s="254" t="str">
        <f>IF(ISBLANK(INDEX('Policy Characteristics'!K:K,MATCH($C286,'Policy Characteristics'!$C:$C,0))),"",INDEX('Policy Characteristics'!K:K,MATCH($C286,'Policy Characteristics'!$C:$C,0)))</f>
        <v/>
      </c>
      <c r="R286" s="254" t="str">
        <f>IF(ISBLANK(INDEX('Policy Characteristics'!L:L,MATCH($C286,'Policy Characteristics'!$C:$C,0))),"",INDEX('Policy Characteristics'!L:L,MATCH($C286,'Policy Characteristics'!$C:$C,0)))</f>
        <v/>
      </c>
    </row>
    <row r="287" spans="1:18" s="4" customFormat="1" x14ac:dyDescent="0.35">
      <c r="A287" s="254" t="str">
        <f>IF(ISBLANK(INDEX('Policy Characteristics'!A:A,MATCH($C287,'Policy Characteristics'!$C:$C,0))),"",INDEX('Policy Characteristics'!A:A,MATCH($C287,'Policy Characteristics'!$C:$C,0)))</f>
        <v>Electricity Supply</v>
      </c>
      <c r="B287" s="262" t="str">
        <f>IF(ISBLANK(INDEX('Policy Characteristics'!B:B,MATCH($C287,'Policy Characteristics'!$C:$C,0))),"",INDEX('Policy Characteristics'!B:B,MATCH($C287,'Policy Characteristics'!$C:$C,0)))</f>
        <v>Ban New Power Plant Retrofits</v>
      </c>
      <c r="C287" s="254" t="str">
        <f t="shared" si="19"/>
        <v>Boolean Ban New Power Plant Retrofits</v>
      </c>
      <c r="D287" s="6" t="s">
        <v>2423</v>
      </c>
      <c r="E287" s="45"/>
      <c r="F287" s="6" t="s">
        <v>435</v>
      </c>
      <c r="G287" s="45"/>
      <c r="H287" s="43">
        <v>2445</v>
      </c>
      <c r="I287" s="324" t="s">
        <v>44</v>
      </c>
      <c r="J287" s="255" t="str">
        <f>IF(ISBLANK(INDEX('Policy Characteristics'!D:D,MATCH($C287,'Policy Characteristics'!$C:$C,0))),"",INDEX('Policy Characteristics'!D:D,MATCH($C287,'Policy Characteristics'!$C:$C,0)))</f>
        <v>Ban New Power Plant Retrofits</v>
      </c>
      <c r="K287" s="254" t="str">
        <f>IF(ISBLANK(INDEX('Policy Characteristics'!E:E,MATCH($C287,'Policy Characteristics'!$C:$C,0))),"",INDEX('Policy Characteristics'!E:E,MATCH($C287,'Policy Characteristics'!$C:$C,0)))</f>
        <v>elec ban new power plant retrofits</v>
      </c>
      <c r="L287" s="254">
        <f>IF(ISBLANK(INDEX('Policy Characteristics'!F:F,MATCH($C287,'Policy Characteristics'!$C:$C,0))),"",INDEX('Policy Characteristics'!F:F,MATCH($C287,'Policy Characteristics'!$C:$C,0)))</f>
        <v>0</v>
      </c>
      <c r="M287" s="254">
        <f>IF(ISBLANK(INDEX('Policy Characteristics'!G:G,MATCH($C287,'Policy Characteristics'!$C:$C,0))),"",INDEX('Policy Characteristics'!G:G,MATCH($C287,'Policy Characteristics'!$C:$C,0)))</f>
        <v>1</v>
      </c>
      <c r="N287" s="254">
        <f>IF(ISBLANK(INDEX('Policy Characteristics'!H:H,MATCH($C287,'Policy Characteristics'!$C:$C,0))),"",INDEX('Policy Characteristics'!H:H,MATCH($C287,'Policy Characteristics'!$C:$C,0)))</f>
        <v>1</v>
      </c>
      <c r="O287" s="254" t="str">
        <f>IF(ISBLANK(INDEX('Policy Characteristics'!I:I,MATCH($C287,'Policy Characteristics'!$C:$C,0))),"",INDEX('Policy Characteristics'!I:I,MATCH($C287,'Policy Characteristics'!$C:$C,0)))</f>
        <v>on/off</v>
      </c>
      <c r="P287" s="254" t="str">
        <f>IF(ISBLANK(INDEX('Policy Characteristics'!J:J,MATCH($C287,'Policy Characteristics'!$C:$C,0))),"",INDEX('Policy Characteristics'!J:J,MATCH($C287,'Policy Characteristics'!$C:$C,0)))</f>
        <v>**Description:** This policy prevents new capacity of the selected CCS plant type(s) from being built to replace existing non-CCS plants.</v>
      </c>
      <c r="Q287" s="254" t="str">
        <f>IF(ISBLANK(INDEX('Policy Characteristics'!K:K,MATCH($C287,'Policy Characteristics'!$C:$C,0))),"",INDEX('Policy Characteristics'!K:K,MATCH($C287,'Policy Characteristics'!$C:$C,0)))</f>
        <v/>
      </c>
      <c r="R287" s="254" t="str">
        <f>IF(ISBLANK(INDEX('Policy Characteristics'!L:L,MATCH($C287,'Policy Characteristics'!$C:$C,0))),"",INDEX('Policy Characteristics'!L:L,MATCH($C287,'Policy Characteristics'!$C:$C,0)))</f>
        <v/>
      </c>
    </row>
    <row r="288" spans="1:18" s="4" customFormat="1" x14ac:dyDescent="0.35">
      <c r="A288" s="254" t="str">
        <f>IF(ISBLANK(INDEX('Policy Characteristics'!A:A,MATCH($C288,'Policy Characteristics'!$C:$C,0))),"",INDEX('Policy Characteristics'!A:A,MATCH($C288,'Policy Characteristics'!$C:$C,0)))</f>
        <v>Electricity Supply</v>
      </c>
      <c r="B288" s="262" t="str">
        <f>IF(ISBLANK(INDEX('Policy Characteristics'!B:B,MATCH($C288,'Policy Characteristics'!$C:$C,0))),"",INDEX('Policy Characteristics'!B:B,MATCH($C288,'Policy Characteristics'!$C:$C,0)))</f>
        <v>Ban New Power Plant Retrofits</v>
      </c>
      <c r="C288" s="254" t="str">
        <f t="shared" si="19"/>
        <v>Boolean Ban New Power Plant Retrofits</v>
      </c>
      <c r="D288" s="6" t="s">
        <v>307</v>
      </c>
      <c r="E288" s="45"/>
      <c r="F288" s="6" t="s">
        <v>309</v>
      </c>
      <c r="G288" s="45"/>
      <c r="H288" s="43">
        <v>2446</v>
      </c>
      <c r="I288" s="324" t="s">
        <v>44</v>
      </c>
      <c r="J288" s="255" t="str">
        <f>IF(ISBLANK(INDEX('Policy Characteristics'!D:D,MATCH($C288,'Policy Characteristics'!$C:$C,0))),"",INDEX('Policy Characteristics'!D:D,MATCH($C288,'Policy Characteristics'!$C:$C,0)))</f>
        <v>Ban New Power Plant Retrofits</v>
      </c>
      <c r="K288" s="254" t="str">
        <f>IF(ISBLANK(INDEX('Policy Characteristics'!E:E,MATCH($C288,'Policy Characteristics'!$C:$C,0))),"",INDEX('Policy Characteristics'!E:E,MATCH($C288,'Policy Characteristics'!$C:$C,0)))</f>
        <v>elec ban new power plant retrofits</v>
      </c>
      <c r="L288" s="254">
        <f>IF(ISBLANK(INDEX('Policy Characteristics'!F:F,MATCH($C288,'Policy Characteristics'!$C:$C,0))),"",INDEX('Policy Characteristics'!F:F,MATCH($C288,'Policy Characteristics'!$C:$C,0)))</f>
        <v>0</v>
      </c>
      <c r="M288" s="254">
        <f>IF(ISBLANK(INDEX('Policy Characteristics'!G:G,MATCH($C288,'Policy Characteristics'!$C:$C,0))),"",INDEX('Policy Characteristics'!G:G,MATCH($C288,'Policy Characteristics'!$C:$C,0)))</f>
        <v>1</v>
      </c>
      <c r="N288" s="254">
        <f>IF(ISBLANK(INDEX('Policy Characteristics'!H:H,MATCH($C288,'Policy Characteristics'!$C:$C,0))),"",INDEX('Policy Characteristics'!H:H,MATCH($C288,'Policy Characteristics'!$C:$C,0)))</f>
        <v>1</v>
      </c>
      <c r="O288" s="254" t="str">
        <f>IF(ISBLANK(INDEX('Policy Characteristics'!I:I,MATCH($C288,'Policy Characteristics'!$C:$C,0))),"",INDEX('Policy Characteristics'!I:I,MATCH($C288,'Policy Characteristics'!$C:$C,0)))</f>
        <v>on/off</v>
      </c>
      <c r="P288" s="254" t="str">
        <f>IF(ISBLANK(INDEX('Policy Characteristics'!J:J,MATCH($C288,'Policy Characteristics'!$C:$C,0))),"",INDEX('Policy Characteristics'!J:J,MATCH($C288,'Policy Characteristics'!$C:$C,0)))</f>
        <v>**Description:** This policy prevents new capacity of the selected CCS plant type(s) from being built to replace existing non-CCS plants.</v>
      </c>
      <c r="Q288" s="254" t="str">
        <f>IF(ISBLANK(INDEX('Policy Characteristics'!K:K,MATCH($C288,'Policy Characteristics'!$C:$C,0))),"",INDEX('Policy Characteristics'!K:K,MATCH($C288,'Policy Characteristics'!$C:$C,0)))</f>
        <v/>
      </c>
      <c r="R288" s="254" t="str">
        <f>IF(ISBLANK(INDEX('Policy Characteristics'!L:L,MATCH($C288,'Policy Characteristics'!$C:$C,0))),"",INDEX('Policy Characteristics'!L:L,MATCH($C288,'Policy Characteristics'!$C:$C,0)))</f>
        <v/>
      </c>
    </row>
    <row r="289" spans="1:18" s="4" customFormat="1" x14ac:dyDescent="0.35">
      <c r="A289" s="254" t="str">
        <f>IF(ISBLANK(INDEX('Policy Characteristics'!A:A,MATCH($C289,'Policy Characteristics'!$C:$C,0))),"",INDEX('Policy Characteristics'!A:A,MATCH($C289,'Policy Characteristics'!$C:$C,0)))</f>
        <v>Electricity Supply</v>
      </c>
      <c r="B289" s="262" t="str">
        <f>IF(ISBLANK(INDEX('Policy Characteristics'!B:B,MATCH($C289,'Policy Characteristics'!$C:$C,0))),"",INDEX('Policy Characteristics'!B:B,MATCH($C289,'Policy Characteristics'!$C:$C,0)))</f>
        <v>Ban New Power Plant Retrofits</v>
      </c>
      <c r="C289" s="254" t="str">
        <f t="shared" si="19"/>
        <v>Boolean Ban New Power Plant Retrofits</v>
      </c>
      <c r="D289" s="6" t="s">
        <v>308</v>
      </c>
      <c r="E289" s="45"/>
      <c r="F289" s="6" t="s">
        <v>310</v>
      </c>
      <c r="G289" s="45"/>
      <c r="H289" s="43">
        <v>2447</v>
      </c>
      <c r="I289" s="324" t="s">
        <v>44</v>
      </c>
      <c r="J289" s="255" t="str">
        <f>IF(ISBLANK(INDEX('Policy Characteristics'!D:D,MATCH($C289,'Policy Characteristics'!$C:$C,0))),"",INDEX('Policy Characteristics'!D:D,MATCH($C289,'Policy Characteristics'!$C:$C,0)))</f>
        <v>Ban New Power Plant Retrofits</v>
      </c>
      <c r="K289" s="254" t="str">
        <f>IF(ISBLANK(INDEX('Policy Characteristics'!E:E,MATCH($C289,'Policy Characteristics'!$C:$C,0))),"",INDEX('Policy Characteristics'!E:E,MATCH($C289,'Policy Characteristics'!$C:$C,0)))</f>
        <v>elec ban new power plant retrofits</v>
      </c>
      <c r="L289" s="254">
        <f>IF(ISBLANK(INDEX('Policy Characteristics'!F:F,MATCH($C289,'Policy Characteristics'!$C:$C,0))),"",INDEX('Policy Characteristics'!F:F,MATCH($C289,'Policy Characteristics'!$C:$C,0)))</f>
        <v>0</v>
      </c>
      <c r="M289" s="254">
        <f>IF(ISBLANK(INDEX('Policy Characteristics'!G:G,MATCH($C289,'Policy Characteristics'!$C:$C,0))),"",INDEX('Policy Characteristics'!G:G,MATCH($C289,'Policy Characteristics'!$C:$C,0)))</f>
        <v>1</v>
      </c>
      <c r="N289" s="254">
        <f>IF(ISBLANK(INDEX('Policy Characteristics'!H:H,MATCH($C289,'Policy Characteristics'!$C:$C,0))),"",INDEX('Policy Characteristics'!H:H,MATCH($C289,'Policy Characteristics'!$C:$C,0)))</f>
        <v>1</v>
      </c>
      <c r="O289" s="254" t="str">
        <f>IF(ISBLANK(INDEX('Policy Characteristics'!I:I,MATCH($C289,'Policy Characteristics'!$C:$C,0))),"",INDEX('Policy Characteristics'!I:I,MATCH($C289,'Policy Characteristics'!$C:$C,0)))</f>
        <v>on/off</v>
      </c>
      <c r="P289" s="254" t="str">
        <f>IF(ISBLANK(INDEX('Policy Characteristics'!J:J,MATCH($C289,'Policy Characteristics'!$C:$C,0))),"",INDEX('Policy Characteristics'!J:J,MATCH($C289,'Policy Characteristics'!$C:$C,0)))</f>
        <v>**Description:** This policy prevents new capacity of the selected CCS plant type(s) from being built to replace existing non-CCS plants.</v>
      </c>
      <c r="Q289" s="254" t="str">
        <f>IF(ISBLANK(INDEX('Policy Characteristics'!K:K,MATCH($C289,'Policy Characteristics'!$C:$C,0))),"",INDEX('Policy Characteristics'!K:K,MATCH($C289,'Policy Characteristics'!$C:$C,0)))</f>
        <v/>
      </c>
      <c r="R289" s="254" t="str">
        <f>IF(ISBLANK(INDEX('Policy Characteristics'!L:L,MATCH($C289,'Policy Characteristics'!$C:$C,0))),"",INDEX('Policy Characteristics'!L:L,MATCH($C289,'Policy Characteristics'!$C:$C,0)))</f>
        <v/>
      </c>
    </row>
    <row r="290" spans="1:18" s="4" customFormat="1" x14ac:dyDescent="0.35">
      <c r="A290" s="254" t="str">
        <f>IF(ISBLANK(INDEX('Policy Characteristics'!A:A,MATCH($C290,'Policy Characteristics'!$C:$C,0))),"",INDEX('Policy Characteristics'!A:A,MATCH($C290,'Policy Characteristics'!$C:$C,0)))</f>
        <v>Electricity Supply</v>
      </c>
      <c r="B290" s="262" t="str">
        <f>IF(ISBLANK(INDEX('Policy Characteristics'!B:B,MATCH($C290,'Policy Characteristics'!$C:$C,0))),"",INDEX('Policy Characteristics'!B:B,MATCH($C290,'Policy Characteristics'!$C:$C,0)))</f>
        <v>Ban New Power Plant Retrofits</v>
      </c>
      <c r="C290" s="254" t="str">
        <f t="shared" si="19"/>
        <v>Boolean Ban New Power Plant Retrofits</v>
      </c>
      <c r="D290" s="6" t="s">
        <v>443</v>
      </c>
      <c r="E290" s="45"/>
      <c r="F290" s="6" t="s">
        <v>442</v>
      </c>
      <c r="G290" s="45"/>
      <c r="H290" s="43">
        <v>2448</v>
      </c>
      <c r="I290" s="324" t="s">
        <v>44</v>
      </c>
      <c r="J290" s="255" t="str">
        <f>IF(ISBLANK(INDEX('Policy Characteristics'!D:D,MATCH($C290,'Policy Characteristics'!$C:$C,0))),"",INDEX('Policy Characteristics'!D:D,MATCH($C290,'Policy Characteristics'!$C:$C,0)))</f>
        <v>Ban New Power Plant Retrofits</v>
      </c>
      <c r="K290" s="254" t="str">
        <f>IF(ISBLANK(INDEX('Policy Characteristics'!E:E,MATCH($C290,'Policy Characteristics'!$C:$C,0))),"",INDEX('Policy Characteristics'!E:E,MATCH($C290,'Policy Characteristics'!$C:$C,0)))</f>
        <v>elec ban new power plant retrofits</v>
      </c>
      <c r="L290" s="254">
        <f>IF(ISBLANK(INDEX('Policy Characteristics'!F:F,MATCH($C290,'Policy Characteristics'!$C:$C,0))),"",INDEX('Policy Characteristics'!F:F,MATCH($C290,'Policy Characteristics'!$C:$C,0)))</f>
        <v>0</v>
      </c>
      <c r="M290" s="254">
        <f>IF(ISBLANK(INDEX('Policy Characteristics'!G:G,MATCH($C290,'Policy Characteristics'!$C:$C,0))),"",INDEX('Policy Characteristics'!G:G,MATCH($C290,'Policy Characteristics'!$C:$C,0)))</f>
        <v>1</v>
      </c>
      <c r="N290" s="254">
        <f>IF(ISBLANK(INDEX('Policy Characteristics'!H:H,MATCH($C290,'Policy Characteristics'!$C:$C,0))),"",INDEX('Policy Characteristics'!H:H,MATCH($C290,'Policy Characteristics'!$C:$C,0)))</f>
        <v>1</v>
      </c>
      <c r="O290" s="254" t="str">
        <f>IF(ISBLANK(INDEX('Policy Characteristics'!I:I,MATCH($C290,'Policy Characteristics'!$C:$C,0))),"",INDEX('Policy Characteristics'!I:I,MATCH($C290,'Policy Characteristics'!$C:$C,0)))</f>
        <v>on/off</v>
      </c>
      <c r="P290" s="254" t="str">
        <f>IF(ISBLANK(INDEX('Policy Characteristics'!J:J,MATCH($C290,'Policy Characteristics'!$C:$C,0))),"",INDEX('Policy Characteristics'!J:J,MATCH($C290,'Policy Characteristics'!$C:$C,0)))</f>
        <v>**Description:** This policy prevents new capacity of the selected CCS plant type(s) from being built to replace existing non-CCS plants.</v>
      </c>
      <c r="Q290" s="254" t="str">
        <f>IF(ISBLANK(INDEX('Policy Characteristics'!K:K,MATCH($C290,'Policy Characteristics'!$C:$C,0))),"",INDEX('Policy Characteristics'!K:K,MATCH($C290,'Policy Characteristics'!$C:$C,0)))</f>
        <v/>
      </c>
      <c r="R290" s="254" t="str">
        <f>IF(ISBLANK(INDEX('Policy Characteristics'!L:L,MATCH($C290,'Policy Characteristics'!$C:$C,0))),"",INDEX('Policy Characteristics'!L:L,MATCH($C290,'Policy Characteristics'!$C:$C,0)))</f>
        <v/>
      </c>
    </row>
    <row r="291" spans="1:18" s="4" customFormat="1" x14ac:dyDescent="0.35">
      <c r="A291" s="254" t="str">
        <f>IF(ISBLANK(INDEX('Policy Characteristics'!A:A,MATCH($C291,'Policy Characteristics'!$C:$C,0))),"",INDEX('Policy Characteristics'!A:A,MATCH($C291,'Policy Characteristics'!$C:$C,0)))</f>
        <v>Electricity Supply</v>
      </c>
      <c r="B291" s="262" t="str">
        <f>IF(ISBLANK(INDEX('Policy Characteristics'!B:B,MATCH($C291,'Policy Characteristics'!$C:$C,0))),"",INDEX('Policy Characteristics'!B:B,MATCH($C291,'Policy Characteristics'!$C:$C,0)))</f>
        <v>Ban New Power Plant Retrofits</v>
      </c>
      <c r="C291" s="254" t="str">
        <f t="shared" si="19"/>
        <v>Boolean Ban New Power Plant Retrofits</v>
      </c>
      <c r="D291" s="6" t="s">
        <v>452</v>
      </c>
      <c r="E291" s="45"/>
      <c r="F291" s="6" t="s">
        <v>453</v>
      </c>
      <c r="G291" s="45"/>
      <c r="H291" s="43">
        <v>2449</v>
      </c>
      <c r="I291" s="324" t="s">
        <v>44</v>
      </c>
      <c r="J291" s="255" t="str">
        <f>IF(ISBLANK(INDEX('Policy Characteristics'!D:D,MATCH($C291,'Policy Characteristics'!$C:$C,0))),"",INDEX('Policy Characteristics'!D:D,MATCH($C291,'Policy Characteristics'!$C:$C,0)))</f>
        <v>Ban New Power Plant Retrofits</v>
      </c>
      <c r="K291" s="254" t="str">
        <f>IF(ISBLANK(INDEX('Policy Characteristics'!E:E,MATCH($C291,'Policy Characteristics'!$C:$C,0))),"",INDEX('Policy Characteristics'!E:E,MATCH($C291,'Policy Characteristics'!$C:$C,0)))</f>
        <v>elec ban new power plant retrofits</v>
      </c>
      <c r="L291" s="254">
        <f>IF(ISBLANK(INDEX('Policy Characteristics'!F:F,MATCH($C291,'Policy Characteristics'!$C:$C,0))),"",INDEX('Policy Characteristics'!F:F,MATCH($C291,'Policy Characteristics'!$C:$C,0)))</f>
        <v>0</v>
      </c>
      <c r="M291" s="254">
        <f>IF(ISBLANK(INDEX('Policy Characteristics'!G:G,MATCH($C291,'Policy Characteristics'!$C:$C,0))),"",INDEX('Policy Characteristics'!G:G,MATCH($C291,'Policy Characteristics'!$C:$C,0)))</f>
        <v>1</v>
      </c>
      <c r="N291" s="254">
        <f>IF(ISBLANK(INDEX('Policy Characteristics'!H:H,MATCH($C291,'Policy Characteristics'!$C:$C,0))),"",INDEX('Policy Characteristics'!H:H,MATCH($C291,'Policy Characteristics'!$C:$C,0)))</f>
        <v>1</v>
      </c>
      <c r="O291" s="254" t="str">
        <f>IF(ISBLANK(INDEX('Policy Characteristics'!I:I,MATCH($C291,'Policy Characteristics'!$C:$C,0))),"",INDEX('Policy Characteristics'!I:I,MATCH($C291,'Policy Characteristics'!$C:$C,0)))</f>
        <v>on/off</v>
      </c>
      <c r="P291" s="254" t="str">
        <f>IF(ISBLANK(INDEX('Policy Characteristics'!J:J,MATCH($C291,'Policy Characteristics'!$C:$C,0))),"",INDEX('Policy Characteristics'!J:J,MATCH($C291,'Policy Characteristics'!$C:$C,0)))</f>
        <v>**Description:** This policy prevents new capacity of the selected CCS plant type(s) from being built to replace existing non-CCS plants.</v>
      </c>
      <c r="Q291" s="254" t="str">
        <f>IF(ISBLANK(INDEX('Policy Characteristics'!K:K,MATCH($C291,'Policy Characteristics'!$C:$C,0))),"",INDEX('Policy Characteristics'!K:K,MATCH($C291,'Policy Characteristics'!$C:$C,0)))</f>
        <v/>
      </c>
      <c r="R291" s="254" t="str">
        <f>IF(ISBLANK(INDEX('Policy Characteristics'!L:L,MATCH($C291,'Policy Characteristics'!$C:$C,0))),"",INDEX('Policy Characteristics'!L:L,MATCH($C291,'Policy Characteristics'!$C:$C,0)))</f>
        <v/>
      </c>
    </row>
    <row r="292" spans="1:18" s="4" customFormat="1" x14ac:dyDescent="0.35">
      <c r="A292" s="254" t="str">
        <f>IF(ISBLANK(INDEX('Policy Characteristics'!A:A,MATCH($C292,'Policy Characteristics'!$C:$C,0))),"",INDEX('Policy Characteristics'!A:A,MATCH($C292,'Policy Characteristics'!$C:$C,0)))</f>
        <v>Electricity Supply</v>
      </c>
      <c r="B292" s="262" t="str">
        <f>IF(ISBLANK(INDEX('Policy Characteristics'!B:B,MATCH($C292,'Policy Characteristics'!$C:$C,0))),"",INDEX('Policy Characteristics'!B:B,MATCH($C292,'Policy Characteristics'!$C:$C,0)))</f>
        <v>Ban New Power Plant Retrofits</v>
      </c>
      <c r="C292" s="254" t="str">
        <f t="shared" si="19"/>
        <v>Boolean Ban New Power Plant Retrofits</v>
      </c>
      <c r="D292" s="6" t="s">
        <v>2743</v>
      </c>
      <c r="E292" s="45"/>
      <c r="F292" s="6" t="s">
        <v>2467</v>
      </c>
      <c r="G292" s="45"/>
      <c r="H292" s="43">
        <v>2450</v>
      </c>
      <c r="I292" s="324" t="s">
        <v>44</v>
      </c>
      <c r="J292" s="255" t="str">
        <f>IF(ISBLANK(INDEX('Policy Characteristics'!D:D,MATCH($C292,'Policy Characteristics'!$C:$C,0))),"",INDEX('Policy Characteristics'!D:D,MATCH($C292,'Policy Characteristics'!$C:$C,0)))</f>
        <v>Ban New Power Plant Retrofits</v>
      </c>
      <c r="K292" s="254" t="str">
        <f>IF(ISBLANK(INDEX('Policy Characteristics'!E:E,MATCH($C292,'Policy Characteristics'!$C:$C,0))),"",INDEX('Policy Characteristics'!E:E,MATCH($C292,'Policy Characteristics'!$C:$C,0)))</f>
        <v>elec ban new power plant retrofits</v>
      </c>
      <c r="L292" s="254">
        <f>IF(ISBLANK(INDEX('Policy Characteristics'!F:F,MATCH($C292,'Policy Characteristics'!$C:$C,0))),"",INDEX('Policy Characteristics'!F:F,MATCH($C292,'Policy Characteristics'!$C:$C,0)))</f>
        <v>0</v>
      </c>
      <c r="M292" s="254">
        <f>IF(ISBLANK(INDEX('Policy Characteristics'!G:G,MATCH($C292,'Policy Characteristics'!$C:$C,0))),"",INDEX('Policy Characteristics'!G:G,MATCH($C292,'Policy Characteristics'!$C:$C,0)))</f>
        <v>1</v>
      </c>
      <c r="N292" s="254">
        <f>IF(ISBLANK(INDEX('Policy Characteristics'!H:H,MATCH($C292,'Policy Characteristics'!$C:$C,0))),"",INDEX('Policy Characteristics'!H:H,MATCH($C292,'Policy Characteristics'!$C:$C,0)))</f>
        <v>1</v>
      </c>
      <c r="O292" s="254" t="str">
        <f>IF(ISBLANK(INDEX('Policy Characteristics'!I:I,MATCH($C292,'Policy Characteristics'!$C:$C,0))),"",INDEX('Policy Characteristics'!I:I,MATCH($C292,'Policy Characteristics'!$C:$C,0)))</f>
        <v>on/off</v>
      </c>
      <c r="P292" s="254" t="str">
        <f>IF(ISBLANK(INDEX('Policy Characteristics'!J:J,MATCH($C292,'Policy Characteristics'!$C:$C,0))),"",INDEX('Policy Characteristics'!J:J,MATCH($C292,'Policy Characteristics'!$C:$C,0)))</f>
        <v>**Description:** This policy prevents new capacity of the selected CCS plant type(s) from being built to replace existing non-CCS plants.</v>
      </c>
      <c r="Q292" s="254" t="str">
        <f>IF(ISBLANK(INDEX('Policy Characteristics'!K:K,MATCH($C292,'Policy Characteristics'!$C:$C,0))),"",INDEX('Policy Characteristics'!K:K,MATCH($C292,'Policy Characteristics'!$C:$C,0)))</f>
        <v/>
      </c>
      <c r="R292" s="254" t="str">
        <f>IF(ISBLANK(INDEX('Policy Characteristics'!L:L,MATCH($C292,'Policy Characteristics'!$C:$C,0))),"",INDEX('Policy Characteristics'!L:L,MATCH($C292,'Policy Characteristics'!$C:$C,0)))</f>
        <v/>
      </c>
    </row>
    <row r="293" spans="1:18" s="4" customFormat="1" x14ac:dyDescent="0.35">
      <c r="A293" s="254" t="str">
        <f>IF(ISBLANK(INDEX('Policy Characteristics'!A:A,MATCH($C293,'Policy Characteristics'!$C:$C,0))),"",INDEX('Policy Characteristics'!A:A,MATCH($C293,'Policy Characteristics'!$C:$C,0)))</f>
        <v>Electricity Supply</v>
      </c>
      <c r="B293" s="262" t="str">
        <f>IF(ISBLANK(INDEX('Policy Characteristics'!B:B,MATCH($C293,'Policy Characteristics'!$C:$C,0))),"",INDEX('Policy Characteristics'!B:B,MATCH($C293,'Policy Characteristics'!$C:$C,0)))</f>
        <v>Ban New Power Plant Retrofits</v>
      </c>
      <c r="C293" s="254" t="str">
        <f t="shared" si="19"/>
        <v>Boolean Ban New Power Plant Retrofits</v>
      </c>
      <c r="D293" s="6" t="s">
        <v>2744</v>
      </c>
      <c r="E293" s="45"/>
      <c r="F293" s="6" t="s">
        <v>2587</v>
      </c>
      <c r="G293" s="45"/>
      <c r="H293" s="43">
        <v>2451</v>
      </c>
      <c r="I293" s="324" t="s">
        <v>44</v>
      </c>
      <c r="J293" s="255" t="str">
        <f>IF(ISBLANK(INDEX('Policy Characteristics'!D:D,MATCH($C293,'Policy Characteristics'!$C:$C,0))),"",INDEX('Policy Characteristics'!D:D,MATCH($C293,'Policy Characteristics'!$C:$C,0)))</f>
        <v>Ban New Power Plant Retrofits</v>
      </c>
      <c r="K293" s="254" t="str">
        <f>IF(ISBLANK(INDEX('Policy Characteristics'!E:E,MATCH($C293,'Policy Characteristics'!$C:$C,0))),"",INDEX('Policy Characteristics'!E:E,MATCH($C293,'Policy Characteristics'!$C:$C,0)))</f>
        <v>elec ban new power plant retrofits</v>
      </c>
      <c r="L293" s="254">
        <f>IF(ISBLANK(INDEX('Policy Characteristics'!F:F,MATCH($C293,'Policy Characteristics'!$C:$C,0))),"",INDEX('Policy Characteristics'!F:F,MATCH($C293,'Policy Characteristics'!$C:$C,0)))</f>
        <v>0</v>
      </c>
      <c r="M293" s="254">
        <f>IF(ISBLANK(INDEX('Policy Characteristics'!G:G,MATCH($C293,'Policy Characteristics'!$C:$C,0))),"",INDEX('Policy Characteristics'!G:G,MATCH($C293,'Policy Characteristics'!$C:$C,0)))</f>
        <v>1</v>
      </c>
      <c r="N293" s="254">
        <f>IF(ISBLANK(INDEX('Policy Characteristics'!H:H,MATCH($C293,'Policy Characteristics'!$C:$C,0))),"",INDEX('Policy Characteristics'!H:H,MATCH($C293,'Policy Characteristics'!$C:$C,0)))</f>
        <v>1</v>
      </c>
      <c r="O293" s="254" t="str">
        <f>IF(ISBLANK(INDEX('Policy Characteristics'!I:I,MATCH($C293,'Policy Characteristics'!$C:$C,0))),"",INDEX('Policy Characteristics'!I:I,MATCH($C293,'Policy Characteristics'!$C:$C,0)))</f>
        <v>on/off</v>
      </c>
      <c r="P293" s="254" t="str">
        <f>IF(ISBLANK(INDEX('Policy Characteristics'!J:J,MATCH($C293,'Policy Characteristics'!$C:$C,0))),"",INDEX('Policy Characteristics'!J:J,MATCH($C293,'Policy Characteristics'!$C:$C,0)))</f>
        <v>**Description:** This policy prevents new capacity of the selected CCS plant type(s) from being built to replace existing non-CCS plants.</v>
      </c>
      <c r="Q293" s="254" t="str">
        <f>IF(ISBLANK(INDEX('Policy Characteristics'!K:K,MATCH($C293,'Policy Characteristics'!$C:$C,0))),"",INDEX('Policy Characteristics'!K:K,MATCH($C293,'Policy Characteristics'!$C:$C,0)))</f>
        <v/>
      </c>
      <c r="R293" s="254" t="str">
        <f>IF(ISBLANK(INDEX('Policy Characteristics'!L:L,MATCH($C293,'Policy Characteristics'!$C:$C,0))),"",INDEX('Policy Characteristics'!L:L,MATCH($C293,'Policy Characteristics'!$C:$C,0)))</f>
        <v/>
      </c>
    </row>
    <row r="294" spans="1:18" s="4" customFormat="1" x14ac:dyDescent="0.35">
      <c r="A294" s="254" t="str">
        <f>IF(ISBLANK(INDEX('Policy Characteristics'!A:A,MATCH($C294,'Policy Characteristics'!$C:$C,0))),"",INDEX('Policy Characteristics'!A:A,MATCH($C294,'Policy Characteristics'!$C:$C,0)))</f>
        <v>Electricity Supply</v>
      </c>
      <c r="B294" s="262" t="str">
        <f>IF(ISBLANK(INDEX('Policy Characteristics'!B:B,MATCH($C294,'Policy Characteristics'!$C:$C,0))),"",INDEX('Policy Characteristics'!B:B,MATCH($C294,'Policy Characteristics'!$C:$C,0)))</f>
        <v>Ban New Power Plant Retrofits</v>
      </c>
      <c r="C294" s="254" t="str">
        <f t="shared" si="19"/>
        <v>Boolean Ban New Power Plant Retrofits</v>
      </c>
      <c r="D294" s="6" t="s">
        <v>2745</v>
      </c>
      <c r="E294" s="45"/>
      <c r="F294" s="6" t="s">
        <v>2469</v>
      </c>
      <c r="G294" s="45"/>
      <c r="H294" s="43">
        <v>2452</v>
      </c>
      <c r="I294" s="324" t="s">
        <v>44</v>
      </c>
      <c r="J294" s="255" t="str">
        <f>IF(ISBLANK(INDEX('Policy Characteristics'!D:D,MATCH($C294,'Policy Characteristics'!$C:$C,0))),"",INDEX('Policy Characteristics'!D:D,MATCH($C294,'Policy Characteristics'!$C:$C,0)))</f>
        <v>Ban New Power Plant Retrofits</v>
      </c>
      <c r="K294" s="254" t="str">
        <f>IF(ISBLANK(INDEX('Policy Characteristics'!E:E,MATCH($C294,'Policy Characteristics'!$C:$C,0))),"",INDEX('Policy Characteristics'!E:E,MATCH($C294,'Policy Characteristics'!$C:$C,0)))</f>
        <v>elec ban new power plant retrofits</v>
      </c>
      <c r="L294" s="254">
        <f>IF(ISBLANK(INDEX('Policy Characteristics'!F:F,MATCH($C294,'Policy Characteristics'!$C:$C,0))),"",INDEX('Policy Characteristics'!F:F,MATCH($C294,'Policy Characteristics'!$C:$C,0)))</f>
        <v>0</v>
      </c>
      <c r="M294" s="254">
        <f>IF(ISBLANK(INDEX('Policy Characteristics'!G:G,MATCH($C294,'Policy Characteristics'!$C:$C,0))),"",INDEX('Policy Characteristics'!G:G,MATCH($C294,'Policy Characteristics'!$C:$C,0)))</f>
        <v>1</v>
      </c>
      <c r="N294" s="254">
        <f>IF(ISBLANK(INDEX('Policy Characteristics'!H:H,MATCH($C294,'Policy Characteristics'!$C:$C,0))),"",INDEX('Policy Characteristics'!H:H,MATCH($C294,'Policy Characteristics'!$C:$C,0)))</f>
        <v>1</v>
      </c>
      <c r="O294" s="254" t="str">
        <f>IF(ISBLANK(INDEX('Policy Characteristics'!I:I,MATCH($C294,'Policy Characteristics'!$C:$C,0))),"",INDEX('Policy Characteristics'!I:I,MATCH($C294,'Policy Characteristics'!$C:$C,0)))</f>
        <v>on/off</v>
      </c>
      <c r="P294" s="254" t="str">
        <f>IF(ISBLANK(INDEX('Policy Characteristics'!J:J,MATCH($C294,'Policy Characteristics'!$C:$C,0))),"",INDEX('Policy Characteristics'!J:J,MATCH($C294,'Policy Characteristics'!$C:$C,0)))</f>
        <v>**Description:** This policy prevents new capacity of the selected CCS plant type(s) from being built to replace existing non-CCS plants.</v>
      </c>
      <c r="Q294" s="254" t="str">
        <f>IF(ISBLANK(INDEX('Policy Characteristics'!K:K,MATCH($C294,'Policy Characteristics'!$C:$C,0))),"",INDEX('Policy Characteristics'!K:K,MATCH($C294,'Policy Characteristics'!$C:$C,0)))</f>
        <v/>
      </c>
      <c r="R294" s="254" t="str">
        <f>IF(ISBLANK(INDEX('Policy Characteristics'!L:L,MATCH($C294,'Policy Characteristics'!$C:$C,0))),"",INDEX('Policy Characteristics'!L:L,MATCH($C294,'Policy Characteristics'!$C:$C,0)))</f>
        <v/>
      </c>
    </row>
    <row r="295" spans="1:18" s="4" customFormat="1" x14ac:dyDescent="0.35">
      <c r="A295" s="254" t="str">
        <f>IF(ISBLANK(INDEX('Policy Characteristics'!A:A,MATCH($C295,'Policy Characteristics'!$C:$C,0))),"",INDEX('Policy Characteristics'!A:A,MATCH($C295,'Policy Characteristics'!$C:$C,0)))</f>
        <v>Electricity Supply</v>
      </c>
      <c r="B295" s="262" t="str">
        <f>IF(ISBLANK(INDEX('Policy Characteristics'!B:B,MATCH($C295,'Policy Characteristics'!$C:$C,0))),"",INDEX('Policy Characteristics'!B:B,MATCH($C295,'Policy Characteristics'!$C:$C,0)))</f>
        <v>Ban New Power Plant Retrofits</v>
      </c>
      <c r="C295" s="254" t="str">
        <f t="shared" si="19"/>
        <v>Boolean Ban New Power Plant Retrofits</v>
      </c>
      <c r="D295" s="6" t="s">
        <v>3464</v>
      </c>
      <c r="E295" s="45"/>
      <c r="F295" s="6" t="s">
        <v>3471</v>
      </c>
      <c r="G295" s="45"/>
      <c r="H295" s="43">
        <v>2453</v>
      </c>
      <c r="I295" s="324" t="s">
        <v>43</v>
      </c>
      <c r="J295" s="255" t="str">
        <f>IF(ISBLANK(INDEX('Policy Characteristics'!D:D,MATCH($C295,'Policy Characteristics'!$C:$C,0))),"",INDEX('Policy Characteristics'!D:D,MATCH($C295,'Policy Characteristics'!$C:$C,0)))</f>
        <v>Ban New Power Plant Retrofits</v>
      </c>
      <c r="K295" s="254" t="str">
        <f>IF(ISBLANK(INDEX('Policy Characteristics'!E:E,MATCH($C295,'Policy Characteristics'!$C:$C,0))),"",INDEX('Policy Characteristics'!E:E,MATCH($C295,'Policy Characteristics'!$C:$C,0)))</f>
        <v>elec ban new power plant retrofits</v>
      </c>
      <c r="L295" s="254">
        <f>IF(ISBLANK(INDEX('Policy Characteristics'!F:F,MATCH($C295,'Policy Characteristics'!$C:$C,0))),"",INDEX('Policy Characteristics'!F:F,MATCH($C295,'Policy Characteristics'!$C:$C,0)))</f>
        <v>0</v>
      </c>
      <c r="M295" s="254">
        <f>IF(ISBLANK(INDEX('Policy Characteristics'!G:G,MATCH($C295,'Policy Characteristics'!$C:$C,0))),"",INDEX('Policy Characteristics'!G:G,MATCH($C295,'Policy Characteristics'!$C:$C,0)))</f>
        <v>1</v>
      </c>
      <c r="N295" s="254">
        <f>IF(ISBLANK(INDEX('Policy Characteristics'!H:H,MATCH($C295,'Policy Characteristics'!$C:$C,0))),"",INDEX('Policy Characteristics'!H:H,MATCH($C295,'Policy Characteristics'!$C:$C,0)))</f>
        <v>1</v>
      </c>
      <c r="O295" s="254" t="str">
        <f>IF(ISBLANK(INDEX('Policy Characteristics'!I:I,MATCH($C295,'Policy Characteristics'!$C:$C,0))),"",INDEX('Policy Characteristics'!I:I,MATCH($C295,'Policy Characteristics'!$C:$C,0)))</f>
        <v>on/off</v>
      </c>
      <c r="P295" s="254" t="str">
        <f>IF(ISBLANK(INDEX('Policy Characteristics'!J:J,MATCH($C295,'Policy Characteristics'!$C:$C,0))),"",INDEX('Policy Characteristics'!J:J,MATCH($C295,'Policy Characteristics'!$C:$C,0)))</f>
        <v>**Description:** This policy prevents new capacity of the selected CCS plant type(s) from being built to replace existing non-CCS plants.</v>
      </c>
      <c r="Q295" s="254" t="str">
        <f>IF(ISBLANK(INDEX('Policy Characteristics'!K:K,MATCH($C295,'Policy Characteristics'!$C:$C,0))),"",INDEX('Policy Characteristics'!K:K,MATCH($C295,'Policy Characteristics'!$C:$C,0)))</f>
        <v/>
      </c>
      <c r="R295" s="254" t="str">
        <f>IF(ISBLANK(INDEX('Policy Characteristics'!L:L,MATCH($C295,'Policy Characteristics'!$C:$C,0))),"",INDEX('Policy Characteristics'!L:L,MATCH($C295,'Policy Characteristics'!$C:$C,0)))</f>
        <v/>
      </c>
    </row>
    <row r="296" spans="1:18" s="4" customFormat="1" x14ac:dyDescent="0.35">
      <c r="A296" s="254" t="str">
        <f>IF(ISBLANK(INDEX('Policy Characteristics'!A:A,MATCH($C296,'Policy Characteristics'!$C:$C,0))),"",INDEX('Policy Characteristics'!A:A,MATCH($C296,'Policy Characteristics'!$C:$C,0)))</f>
        <v>Electricity Supply</v>
      </c>
      <c r="B296" s="262" t="str">
        <f>IF(ISBLANK(INDEX('Policy Characteristics'!B:B,MATCH($C296,'Policy Characteristics'!$C:$C,0))),"",INDEX('Policy Characteristics'!B:B,MATCH($C296,'Policy Characteristics'!$C:$C,0)))</f>
        <v>Ban New Power Plant Retrofits</v>
      </c>
      <c r="C296" s="254" t="str">
        <f t="shared" si="19"/>
        <v>Boolean Ban New Power Plant Retrofits</v>
      </c>
      <c r="D296" s="6" t="s">
        <v>3467</v>
      </c>
      <c r="E296" s="45"/>
      <c r="F296" s="6" t="s">
        <v>3472</v>
      </c>
      <c r="G296" s="45"/>
      <c r="H296" s="43">
        <v>2454</v>
      </c>
      <c r="I296" s="324" t="s">
        <v>43</v>
      </c>
      <c r="J296" s="255" t="str">
        <f>IF(ISBLANK(INDEX('Policy Characteristics'!D:D,MATCH($C296,'Policy Characteristics'!$C:$C,0))),"",INDEX('Policy Characteristics'!D:D,MATCH($C296,'Policy Characteristics'!$C:$C,0)))</f>
        <v>Ban New Power Plant Retrofits</v>
      </c>
      <c r="K296" s="254" t="str">
        <f>IF(ISBLANK(INDEX('Policy Characteristics'!E:E,MATCH($C296,'Policy Characteristics'!$C:$C,0))),"",INDEX('Policy Characteristics'!E:E,MATCH($C296,'Policy Characteristics'!$C:$C,0)))</f>
        <v>elec ban new power plant retrofits</v>
      </c>
      <c r="L296" s="254">
        <f>IF(ISBLANK(INDEX('Policy Characteristics'!F:F,MATCH($C296,'Policy Characteristics'!$C:$C,0))),"",INDEX('Policy Characteristics'!F:F,MATCH($C296,'Policy Characteristics'!$C:$C,0)))</f>
        <v>0</v>
      </c>
      <c r="M296" s="254">
        <f>IF(ISBLANK(INDEX('Policy Characteristics'!G:G,MATCH($C296,'Policy Characteristics'!$C:$C,0))),"",INDEX('Policy Characteristics'!G:G,MATCH($C296,'Policy Characteristics'!$C:$C,0)))</f>
        <v>1</v>
      </c>
      <c r="N296" s="254">
        <f>IF(ISBLANK(INDEX('Policy Characteristics'!H:H,MATCH($C296,'Policy Characteristics'!$C:$C,0))),"",INDEX('Policy Characteristics'!H:H,MATCH($C296,'Policy Characteristics'!$C:$C,0)))</f>
        <v>1</v>
      </c>
      <c r="O296" s="254" t="str">
        <f>IF(ISBLANK(INDEX('Policy Characteristics'!I:I,MATCH($C296,'Policy Characteristics'!$C:$C,0))),"",INDEX('Policy Characteristics'!I:I,MATCH($C296,'Policy Characteristics'!$C:$C,0)))</f>
        <v>on/off</v>
      </c>
      <c r="P296" s="254" t="str">
        <f>IF(ISBLANK(INDEX('Policy Characteristics'!J:J,MATCH($C296,'Policy Characteristics'!$C:$C,0))),"",INDEX('Policy Characteristics'!J:J,MATCH($C296,'Policy Characteristics'!$C:$C,0)))</f>
        <v>**Description:** This policy prevents new capacity of the selected CCS plant type(s) from being built to replace existing non-CCS plants.</v>
      </c>
      <c r="Q296" s="254" t="str">
        <f>IF(ISBLANK(INDEX('Policy Characteristics'!K:K,MATCH($C296,'Policy Characteristics'!$C:$C,0))),"",INDEX('Policy Characteristics'!K:K,MATCH($C296,'Policy Characteristics'!$C:$C,0)))</f>
        <v/>
      </c>
      <c r="R296" s="254" t="str">
        <f>IF(ISBLANK(INDEX('Policy Characteristics'!L:L,MATCH($C296,'Policy Characteristics'!$C:$C,0))),"",INDEX('Policy Characteristics'!L:L,MATCH($C296,'Policy Characteristics'!$C:$C,0)))</f>
        <v/>
      </c>
    </row>
    <row r="297" spans="1:18" s="4" customFormat="1" x14ac:dyDescent="0.35">
      <c r="A297" s="254" t="str">
        <f>IF(ISBLANK(INDEX('Policy Characteristics'!A:A,MATCH($C297,'Policy Characteristics'!$C:$C,0))),"",INDEX('Policy Characteristics'!A:A,MATCH($C297,'Policy Characteristics'!$C:$C,0)))</f>
        <v>Electricity Supply</v>
      </c>
      <c r="B297" s="262" t="str">
        <f>IF(ISBLANK(INDEX('Policy Characteristics'!B:B,MATCH($C297,'Policy Characteristics'!$C:$C,0))),"",INDEX('Policy Characteristics'!B:B,MATCH($C297,'Policy Characteristics'!$C:$C,0)))</f>
        <v>Ban New Power Plant Retrofits</v>
      </c>
      <c r="C297" s="254" t="str">
        <f t="shared" si="19"/>
        <v>Boolean Ban New Power Plant Retrofits</v>
      </c>
      <c r="D297" s="6" t="s">
        <v>3468</v>
      </c>
      <c r="E297" s="45"/>
      <c r="F297" s="6" t="s">
        <v>3473</v>
      </c>
      <c r="G297" s="45"/>
      <c r="H297" s="43">
        <v>2455</v>
      </c>
      <c r="I297" s="324" t="s">
        <v>43</v>
      </c>
      <c r="J297" s="255" t="str">
        <f>IF(ISBLANK(INDEX('Policy Characteristics'!D:D,MATCH($C297,'Policy Characteristics'!$C:$C,0))),"",INDEX('Policy Characteristics'!D:D,MATCH($C297,'Policy Characteristics'!$C:$C,0)))</f>
        <v>Ban New Power Plant Retrofits</v>
      </c>
      <c r="K297" s="254" t="str">
        <f>IF(ISBLANK(INDEX('Policy Characteristics'!E:E,MATCH($C297,'Policy Characteristics'!$C:$C,0))),"",INDEX('Policy Characteristics'!E:E,MATCH($C297,'Policy Characteristics'!$C:$C,0)))</f>
        <v>elec ban new power plant retrofits</v>
      </c>
      <c r="L297" s="254">
        <f>IF(ISBLANK(INDEX('Policy Characteristics'!F:F,MATCH($C297,'Policy Characteristics'!$C:$C,0))),"",INDEX('Policy Characteristics'!F:F,MATCH($C297,'Policy Characteristics'!$C:$C,0)))</f>
        <v>0</v>
      </c>
      <c r="M297" s="254">
        <f>IF(ISBLANK(INDEX('Policy Characteristics'!G:G,MATCH($C297,'Policy Characteristics'!$C:$C,0))),"",INDEX('Policy Characteristics'!G:G,MATCH($C297,'Policy Characteristics'!$C:$C,0)))</f>
        <v>1</v>
      </c>
      <c r="N297" s="254">
        <f>IF(ISBLANK(INDEX('Policy Characteristics'!H:H,MATCH($C297,'Policy Characteristics'!$C:$C,0))),"",INDEX('Policy Characteristics'!H:H,MATCH($C297,'Policy Characteristics'!$C:$C,0)))</f>
        <v>1</v>
      </c>
      <c r="O297" s="254" t="str">
        <f>IF(ISBLANK(INDEX('Policy Characteristics'!I:I,MATCH($C297,'Policy Characteristics'!$C:$C,0))),"",INDEX('Policy Characteristics'!I:I,MATCH($C297,'Policy Characteristics'!$C:$C,0)))</f>
        <v>on/off</v>
      </c>
      <c r="P297" s="254" t="str">
        <f>IF(ISBLANK(INDEX('Policy Characteristics'!J:J,MATCH($C297,'Policy Characteristics'!$C:$C,0))),"",INDEX('Policy Characteristics'!J:J,MATCH($C297,'Policy Characteristics'!$C:$C,0)))</f>
        <v>**Description:** This policy prevents new capacity of the selected CCS plant type(s) from being built to replace existing non-CCS plants.</v>
      </c>
      <c r="Q297" s="254" t="str">
        <f>IF(ISBLANK(INDEX('Policy Characteristics'!K:K,MATCH($C297,'Policy Characteristics'!$C:$C,0))),"",INDEX('Policy Characteristics'!K:K,MATCH($C297,'Policy Characteristics'!$C:$C,0)))</f>
        <v/>
      </c>
      <c r="R297" s="254" t="str">
        <f>IF(ISBLANK(INDEX('Policy Characteristics'!L:L,MATCH($C297,'Policy Characteristics'!$C:$C,0))),"",INDEX('Policy Characteristics'!L:L,MATCH($C297,'Policy Characteristics'!$C:$C,0)))</f>
        <v/>
      </c>
    </row>
    <row r="298" spans="1:18" s="4" customFormat="1" x14ac:dyDescent="0.35">
      <c r="A298" s="254" t="str">
        <f>IF(ISBLANK(INDEX('Policy Characteristics'!A:A,MATCH($C298,'Policy Characteristics'!$C:$C,0))),"",INDEX('Policy Characteristics'!A:A,MATCH($C298,'Policy Characteristics'!$C:$C,0)))</f>
        <v>Electricity Supply</v>
      </c>
      <c r="B298" s="262" t="str">
        <f>IF(ISBLANK(INDEX('Policy Characteristics'!B:B,MATCH($C298,'Policy Characteristics'!$C:$C,0))),"",INDEX('Policy Characteristics'!B:B,MATCH($C298,'Policy Characteristics'!$C:$C,0)))</f>
        <v>Ban New Power Plant Retrofits</v>
      </c>
      <c r="C298" s="254" t="str">
        <f t="shared" si="19"/>
        <v>Boolean Ban New Power Plant Retrofits</v>
      </c>
      <c r="D298" s="6" t="s">
        <v>3469</v>
      </c>
      <c r="E298" s="45"/>
      <c r="F298" s="6" t="s">
        <v>3474</v>
      </c>
      <c r="G298" s="45"/>
      <c r="H298" s="43">
        <v>2456</v>
      </c>
      <c r="I298" s="324" t="s">
        <v>43</v>
      </c>
      <c r="J298" s="255" t="str">
        <f>IF(ISBLANK(INDEX('Policy Characteristics'!D:D,MATCH($C298,'Policy Characteristics'!$C:$C,0))),"",INDEX('Policy Characteristics'!D:D,MATCH($C298,'Policy Characteristics'!$C:$C,0)))</f>
        <v>Ban New Power Plant Retrofits</v>
      </c>
      <c r="K298" s="254" t="str">
        <f>IF(ISBLANK(INDEX('Policy Characteristics'!E:E,MATCH($C298,'Policy Characteristics'!$C:$C,0))),"",INDEX('Policy Characteristics'!E:E,MATCH($C298,'Policy Characteristics'!$C:$C,0)))</f>
        <v>elec ban new power plant retrofits</v>
      </c>
      <c r="L298" s="254">
        <f>IF(ISBLANK(INDEX('Policy Characteristics'!F:F,MATCH($C298,'Policy Characteristics'!$C:$C,0))),"",INDEX('Policy Characteristics'!F:F,MATCH($C298,'Policy Characteristics'!$C:$C,0)))</f>
        <v>0</v>
      </c>
      <c r="M298" s="254">
        <f>IF(ISBLANK(INDEX('Policy Characteristics'!G:G,MATCH($C298,'Policy Characteristics'!$C:$C,0))),"",INDEX('Policy Characteristics'!G:G,MATCH($C298,'Policy Characteristics'!$C:$C,0)))</f>
        <v>1</v>
      </c>
      <c r="N298" s="254">
        <f>IF(ISBLANK(INDEX('Policy Characteristics'!H:H,MATCH($C298,'Policy Characteristics'!$C:$C,0))),"",INDEX('Policy Characteristics'!H:H,MATCH($C298,'Policy Characteristics'!$C:$C,0)))</f>
        <v>1</v>
      </c>
      <c r="O298" s="254" t="str">
        <f>IF(ISBLANK(INDEX('Policy Characteristics'!I:I,MATCH($C298,'Policy Characteristics'!$C:$C,0))),"",INDEX('Policy Characteristics'!I:I,MATCH($C298,'Policy Characteristics'!$C:$C,0)))</f>
        <v>on/off</v>
      </c>
      <c r="P298" s="254" t="str">
        <f>IF(ISBLANK(INDEX('Policy Characteristics'!J:J,MATCH($C298,'Policy Characteristics'!$C:$C,0))),"",INDEX('Policy Characteristics'!J:J,MATCH($C298,'Policy Characteristics'!$C:$C,0)))</f>
        <v>**Description:** This policy prevents new capacity of the selected CCS plant type(s) from being built to replace existing non-CCS plants.</v>
      </c>
      <c r="Q298" s="254" t="str">
        <f>IF(ISBLANK(INDEX('Policy Characteristics'!K:K,MATCH($C298,'Policy Characteristics'!$C:$C,0))),"",INDEX('Policy Characteristics'!K:K,MATCH($C298,'Policy Characteristics'!$C:$C,0)))</f>
        <v/>
      </c>
      <c r="R298" s="254" t="str">
        <f>IF(ISBLANK(INDEX('Policy Characteristics'!L:L,MATCH($C298,'Policy Characteristics'!$C:$C,0))),"",INDEX('Policy Characteristics'!L:L,MATCH($C298,'Policy Characteristics'!$C:$C,0)))</f>
        <v/>
      </c>
    </row>
    <row r="299" spans="1:18" s="4" customFormat="1" x14ac:dyDescent="0.35">
      <c r="A299" s="254" t="str">
        <f>IF(ISBLANK(INDEX('Policy Characteristics'!A:A,MATCH($C299,'Policy Characteristics'!$C:$C,0))),"",INDEX('Policy Characteristics'!A:A,MATCH($C299,'Policy Characteristics'!$C:$C,0)))</f>
        <v>Electricity Supply</v>
      </c>
      <c r="B299" s="262" t="str">
        <f>IF(ISBLANK(INDEX('Policy Characteristics'!B:B,MATCH($C299,'Policy Characteristics'!$C:$C,0))),"",INDEX('Policy Characteristics'!B:B,MATCH($C299,'Policy Characteristics'!$C:$C,0)))</f>
        <v>Ban New Power Plant Retrofits</v>
      </c>
      <c r="C299" s="254" t="str">
        <f t="shared" si="19"/>
        <v>Boolean Ban New Power Plant Retrofits</v>
      </c>
      <c r="D299" s="6" t="s">
        <v>3470</v>
      </c>
      <c r="E299" s="45"/>
      <c r="F299" s="6" t="s">
        <v>3475</v>
      </c>
      <c r="G299" s="45"/>
      <c r="H299" s="43">
        <v>2457</v>
      </c>
      <c r="I299" s="324" t="s">
        <v>44</v>
      </c>
      <c r="J299" s="255" t="str">
        <f>IF(ISBLANK(INDEX('Policy Characteristics'!D:D,MATCH($C299,'Policy Characteristics'!$C:$C,0))),"",INDEX('Policy Characteristics'!D:D,MATCH($C299,'Policy Characteristics'!$C:$C,0)))</f>
        <v>Ban New Power Plant Retrofits</v>
      </c>
      <c r="K299" s="254" t="str">
        <f>IF(ISBLANK(INDEX('Policy Characteristics'!E:E,MATCH($C299,'Policy Characteristics'!$C:$C,0))),"",INDEX('Policy Characteristics'!E:E,MATCH($C299,'Policy Characteristics'!$C:$C,0)))</f>
        <v>elec ban new power plant retrofits</v>
      </c>
      <c r="L299" s="254">
        <f>IF(ISBLANK(INDEX('Policy Characteristics'!F:F,MATCH($C299,'Policy Characteristics'!$C:$C,0))),"",INDEX('Policy Characteristics'!F:F,MATCH($C299,'Policy Characteristics'!$C:$C,0)))</f>
        <v>0</v>
      </c>
      <c r="M299" s="254">
        <f>IF(ISBLANK(INDEX('Policy Characteristics'!G:G,MATCH($C299,'Policy Characteristics'!$C:$C,0))),"",INDEX('Policy Characteristics'!G:G,MATCH($C299,'Policy Characteristics'!$C:$C,0)))</f>
        <v>1</v>
      </c>
      <c r="N299" s="254">
        <f>IF(ISBLANK(INDEX('Policy Characteristics'!H:H,MATCH($C299,'Policy Characteristics'!$C:$C,0))),"",INDEX('Policy Characteristics'!H:H,MATCH($C299,'Policy Characteristics'!$C:$C,0)))</f>
        <v>1</v>
      </c>
      <c r="O299" s="254" t="str">
        <f>IF(ISBLANK(INDEX('Policy Characteristics'!I:I,MATCH($C299,'Policy Characteristics'!$C:$C,0))),"",INDEX('Policy Characteristics'!I:I,MATCH($C299,'Policy Characteristics'!$C:$C,0)))</f>
        <v>on/off</v>
      </c>
      <c r="P299" s="254" t="str">
        <f>IF(ISBLANK(INDEX('Policy Characteristics'!J:J,MATCH($C299,'Policy Characteristics'!$C:$C,0))),"",INDEX('Policy Characteristics'!J:J,MATCH($C299,'Policy Characteristics'!$C:$C,0)))</f>
        <v>**Description:** This policy prevents new capacity of the selected CCS plant type(s) from being built to replace existing non-CCS plants.</v>
      </c>
      <c r="Q299" s="254" t="str">
        <f>IF(ISBLANK(INDEX('Policy Characteristics'!K:K,MATCH($C299,'Policy Characteristics'!$C:$C,0))),"",INDEX('Policy Characteristics'!K:K,MATCH($C299,'Policy Characteristics'!$C:$C,0)))</f>
        <v/>
      </c>
      <c r="R299" s="254" t="str">
        <f>IF(ISBLANK(INDEX('Policy Characteristics'!L:L,MATCH($C299,'Policy Characteristics'!$C:$C,0))),"",INDEX('Policy Characteristics'!L:L,MATCH($C299,'Policy Characteristics'!$C:$C,0)))</f>
        <v/>
      </c>
    </row>
    <row r="300" spans="1:18" s="4" customFormat="1" x14ac:dyDescent="0.35">
      <c r="A300" s="254" t="str">
        <f>IF(ISBLANK(INDEX('Policy Characteristics'!A:A,MATCH($C300,'Policy Characteristics'!$C:$C,0))),"",INDEX('Policy Characteristics'!A:A,MATCH($C300,'Policy Characteristics'!$C:$C,0)))</f>
        <v>Electricity Supply</v>
      </c>
      <c r="B300" s="262" t="str">
        <f>IF(ISBLANK(INDEX('Policy Characteristics'!B:B,MATCH($C300,'Policy Characteristics'!$C:$C,0))),"",INDEX('Policy Characteristics'!B:B,MATCH($C300,'Policy Characteristics'!$C:$C,0)))</f>
        <v>Ban New Power Plant Retrofits</v>
      </c>
      <c r="C300" s="254" t="str">
        <f t="shared" si="19"/>
        <v>Boolean Ban New Power Plant Retrofits</v>
      </c>
      <c r="D300" s="6" t="s">
        <v>3558</v>
      </c>
      <c r="E300" s="45"/>
      <c r="F300" s="6" t="s">
        <v>3556</v>
      </c>
      <c r="G300" s="45"/>
      <c r="H300" s="43">
        <v>2458</v>
      </c>
      <c r="I300" s="324" t="s">
        <v>44</v>
      </c>
      <c r="J300" s="255" t="str">
        <f>IF(ISBLANK(INDEX('Policy Characteristics'!D:D,MATCH($C300,'Policy Characteristics'!$C:$C,0))),"",INDEX('Policy Characteristics'!D:D,MATCH($C300,'Policy Characteristics'!$C:$C,0)))</f>
        <v>Ban New Power Plant Retrofits</v>
      </c>
      <c r="K300" s="254" t="str">
        <f>IF(ISBLANK(INDEX('Policy Characteristics'!E:E,MATCH($C300,'Policy Characteristics'!$C:$C,0))),"",INDEX('Policy Characteristics'!E:E,MATCH($C300,'Policy Characteristics'!$C:$C,0)))</f>
        <v>elec ban new power plant retrofits</v>
      </c>
      <c r="L300" s="254">
        <f>IF(ISBLANK(INDEX('Policy Characteristics'!F:F,MATCH($C300,'Policy Characteristics'!$C:$C,0))),"",INDEX('Policy Characteristics'!F:F,MATCH($C300,'Policy Characteristics'!$C:$C,0)))</f>
        <v>0</v>
      </c>
      <c r="M300" s="254">
        <f>IF(ISBLANK(INDEX('Policy Characteristics'!G:G,MATCH($C300,'Policy Characteristics'!$C:$C,0))),"",INDEX('Policy Characteristics'!G:G,MATCH($C300,'Policy Characteristics'!$C:$C,0)))</f>
        <v>1</v>
      </c>
      <c r="N300" s="254">
        <f>IF(ISBLANK(INDEX('Policy Characteristics'!H:H,MATCH($C300,'Policy Characteristics'!$C:$C,0))),"",INDEX('Policy Characteristics'!H:H,MATCH($C300,'Policy Characteristics'!$C:$C,0)))</f>
        <v>1</v>
      </c>
      <c r="O300" s="254" t="str">
        <f>IF(ISBLANK(INDEX('Policy Characteristics'!I:I,MATCH($C300,'Policy Characteristics'!$C:$C,0))),"",INDEX('Policy Characteristics'!I:I,MATCH($C300,'Policy Characteristics'!$C:$C,0)))</f>
        <v>on/off</v>
      </c>
      <c r="P300" s="254" t="str">
        <f>IF(ISBLANK(INDEX('Policy Characteristics'!J:J,MATCH($C300,'Policy Characteristics'!$C:$C,0))),"",INDEX('Policy Characteristics'!J:J,MATCH($C300,'Policy Characteristics'!$C:$C,0)))</f>
        <v>**Description:** This policy prevents new capacity of the selected CCS plant type(s) from being built to replace existing non-CCS plants.</v>
      </c>
      <c r="Q300" s="254" t="str">
        <f>IF(ISBLANK(INDEX('Policy Characteristics'!K:K,MATCH($C300,'Policy Characteristics'!$C:$C,0))),"",INDEX('Policy Characteristics'!K:K,MATCH($C300,'Policy Characteristics'!$C:$C,0)))</f>
        <v/>
      </c>
      <c r="R300" s="254" t="str">
        <f>IF(ISBLANK(INDEX('Policy Characteristics'!L:L,MATCH($C300,'Policy Characteristics'!$C:$C,0))),"",INDEX('Policy Characteristics'!L:L,MATCH($C300,'Policy Characteristics'!$C:$C,0)))</f>
        <v/>
      </c>
    </row>
    <row r="301" spans="1:18" s="4" customFormat="1" x14ac:dyDescent="0.35">
      <c r="A301" s="254" t="str">
        <f>IF(ISBLANK(INDEX('Policy Characteristics'!A:A,MATCH($C301,'Policy Characteristics'!$C:$C,0))),"",INDEX('Policy Characteristics'!A:A,MATCH($C301,'Policy Characteristics'!$C:$C,0)))</f>
        <v>Electricity Supply</v>
      </c>
      <c r="B301" s="262" t="str">
        <f>IF(ISBLANK(INDEX('Policy Characteristics'!B:B,MATCH($C301,'Policy Characteristics'!$C:$C,0))),"",INDEX('Policy Characteristics'!B:B,MATCH($C301,'Policy Characteristics'!$C:$C,0)))</f>
        <v>Ban New Power Plant Retrofits</v>
      </c>
      <c r="C301" s="254" t="str">
        <f t="shared" si="19"/>
        <v>Boolean Ban New Power Plant Retrofits</v>
      </c>
      <c r="D301" s="6" t="s">
        <v>3559</v>
      </c>
      <c r="E301" s="45"/>
      <c r="F301" s="6" t="s">
        <v>3557</v>
      </c>
      <c r="G301" s="45"/>
      <c r="H301" s="43">
        <v>2459</v>
      </c>
      <c r="I301" s="324" t="s">
        <v>44</v>
      </c>
      <c r="J301" s="255" t="str">
        <f>IF(ISBLANK(INDEX('Policy Characteristics'!D:D,MATCH($C301,'Policy Characteristics'!$C:$C,0))),"",INDEX('Policy Characteristics'!D:D,MATCH($C301,'Policy Characteristics'!$C:$C,0)))</f>
        <v>Ban New Power Plant Retrofits</v>
      </c>
      <c r="K301" s="254" t="str">
        <f>IF(ISBLANK(INDEX('Policy Characteristics'!E:E,MATCH($C301,'Policy Characteristics'!$C:$C,0))),"",INDEX('Policy Characteristics'!E:E,MATCH($C301,'Policy Characteristics'!$C:$C,0)))</f>
        <v>elec ban new power plant retrofits</v>
      </c>
      <c r="L301" s="254">
        <f>IF(ISBLANK(INDEX('Policy Characteristics'!F:F,MATCH($C301,'Policy Characteristics'!$C:$C,0))),"",INDEX('Policy Characteristics'!F:F,MATCH($C301,'Policy Characteristics'!$C:$C,0)))</f>
        <v>0</v>
      </c>
      <c r="M301" s="254">
        <f>IF(ISBLANK(INDEX('Policy Characteristics'!G:G,MATCH($C301,'Policy Characteristics'!$C:$C,0))),"",INDEX('Policy Characteristics'!G:G,MATCH($C301,'Policy Characteristics'!$C:$C,0)))</f>
        <v>1</v>
      </c>
      <c r="N301" s="254">
        <f>IF(ISBLANK(INDEX('Policy Characteristics'!H:H,MATCH($C301,'Policy Characteristics'!$C:$C,0))),"",INDEX('Policy Characteristics'!H:H,MATCH($C301,'Policy Characteristics'!$C:$C,0)))</f>
        <v>1</v>
      </c>
      <c r="O301" s="254" t="str">
        <f>IF(ISBLANK(INDEX('Policy Characteristics'!I:I,MATCH($C301,'Policy Characteristics'!$C:$C,0))),"",INDEX('Policy Characteristics'!I:I,MATCH($C301,'Policy Characteristics'!$C:$C,0)))</f>
        <v>on/off</v>
      </c>
      <c r="P301" s="254" t="str">
        <f>IF(ISBLANK(INDEX('Policy Characteristics'!J:J,MATCH($C301,'Policy Characteristics'!$C:$C,0))),"",INDEX('Policy Characteristics'!J:J,MATCH($C301,'Policy Characteristics'!$C:$C,0)))</f>
        <v>**Description:** This policy prevents new capacity of the selected CCS plant type(s) from being built to replace existing non-CCS plants.</v>
      </c>
      <c r="Q301" s="254" t="str">
        <f>IF(ISBLANK(INDEX('Policy Characteristics'!K:K,MATCH($C301,'Policy Characteristics'!$C:$C,0))),"",INDEX('Policy Characteristics'!K:K,MATCH($C301,'Policy Characteristics'!$C:$C,0)))</f>
        <v/>
      </c>
      <c r="R301" s="254" t="str">
        <f>IF(ISBLANK(INDEX('Policy Characteristics'!L:L,MATCH($C301,'Policy Characteristics'!$C:$C,0))),"",INDEX('Policy Characteristics'!L:L,MATCH($C301,'Policy Characteristics'!$C:$C,0)))</f>
        <v/>
      </c>
    </row>
    <row r="302" spans="1:18" s="4" customFormat="1" x14ac:dyDescent="0.35">
      <c r="A302" s="254" t="str">
        <f>IF(ISBLANK(INDEX('Policy Characteristics'!A:A,MATCH($C302,'Policy Characteristics'!$C:$C,0))),"",INDEX('Policy Characteristics'!A:A,MATCH($C302,'Policy Characteristics'!$C:$C,0)))</f>
        <v>Electricity Supply</v>
      </c>
      <c r="B302" s="262" t="str">
        <f>IF(ISBLANK(INDEX('Policy Characteristics'!B:B,MATCH($C302,'Policy Characteristics'!$C:$C,0))),"",INDEX('Policy Characteristics'!B:B,MATCH($C302,'Policy Characteristics'!$C:$C,0)))</f>
        <v>Renewable Portfolio Standard</v>
      </c>
      <c r="C302" t="s">
        <v>2735</v>
      </c>
      <c r="D302" s="45"/>
      <c r="E302" s="45"/>
      <c r="F302" s="45"/>
      <c r="G302" s="45"/>
      <c r="H302" s="43">
        <v>508</v>
      </c>
      <c r="I302" s="324" t="s">
        <v>43</v>
      </c>
      <c r="J302" s="255" t="str">
        <f>IF(ISBLANK(INDEX('Policy Characteristics'!D:D,MATCH($C302,'Policy Characteristics'!$C:$C,0))),"",INDEX('Policy Characteristics'!D:D,MATCH($C302,'Policy Characteristics'!$C:$C,0)))</f>
        <v>Renewable Portfolio Standard</v>
      </c>
      <c r="K302" s="254" t="str">
        <f>IF(ISBLANK(INDEX('Policy Characteristics'!E:E,MATCH($C302,'Policy Characteristics'!$C:$C,0))),"",INDEX('Policy Characteristics'!E:E,MATCH($C302,'Policy Characteristics'!$C:$C,0)))</f>
        <v>elec renewable portfolio standards</v>
      </c>
      <c r="L302" s="261">
        <f>IF(ISBLANK(INDEX('Policy Characteristics'!F:F,MATCH($C302,'Policy Characteristics'!$C:$C,0))),"",INDEX('Policy Characteristics'!F:F,MATCH($C302,'Policy Characteristics'!$C:$C,0)))</f>
        <v>0</v>
      </c>
      <c r="M302" s="261">
        <f>IF(ISBLANK(INDEX('Policy Characteristics'!G:G,MATCH($C302,'Policy Characteristics'!$C:$C,0))),"",INDEX('Policy Characteristics'!G:G,MATCH($C302,'Policy Characteristics'!$C:$C,0)))</f>
        <v>1</v>
      </c>
      <c r="N302" s="261">
        <f>IF(ISBLANK(INDEX('Policy Characteristics'!H:H,MATCH($C302,'Policy Characteristics'!$C:$C,0))),"",INDEX('Policy Characteristics'!H:H,MATCH($C302,'Policy Characteristics'!$C:$C,0)))</f>
        <v>0.01</v>
      </c>
      <c r="O302" s="254" t="str">
        <f>IF(ISBLANK(INDEX('Policy Characteristics'!I:I,MATCH($C302,'Policy Characteristics'!$C:$C,0))),"",INDEX('Policy Characteristics'!I:I,MATCH($C302,'Policy Characteristics'!$C:$C,0)))</f>
        <v>% of electricity generation</v>
      </c>
      <c r="P302" s="254" t="str">
        <f>IF(ISBLANK(INDEX('Policy Characteristics'!J:J,MATCH($C302,'Policy Characteristics'!$C:$C,0))),"",INDEX('Policy Characteristics'!J:J,MATCH($C302,'Policy Characteristics'!$C:$C,0)))</f>
        <v>**Description:**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v>
      </c>
      <c r="Q302" s="254" t="str">
        <f>IF(ISBLANK(INDEX('Policy Characteristics'!K:K,MATCH($C302,'Policy Characteristics'!$C:$C,0))),"",INDEX('Policy Characteristics'!K:K,MATCH($C302,'Policy Characteristics'!$C:$C,0)))</f>
        <v/>
      </c>
      <c r="R302" s="254" t="str">
        <f>IF(ISBLANK(INDEX('Policy Characteristics'!L:L,MATCH($C302,'Policy Characteristics'!$C:$C,0))),"",INDEX('Policy Characteristics'!L:L,MATCH($C302,'Policy Characteristics'!$C:$C,0)))</f>
        <v/>
      </c>
    </row>
    <row r="303" spans="1:18" s="4" customFormat="1" x14ac:dyDescent="0.35">
      <c r="A303" s="254" t="str">
        <f>IF(ISBLANK(INDEX('Policy Characteristics'!A:A,MATCH($C303,'Policy Characteristics'!$C:$C,0))),"",INDEX('Policy Characteristics'!A:A,MATCH($C303,'Policy Characteristics'!$C:$C,0)))</f>
        <v>Electricity Supply</v>
      </c>
      <c r="B303" s="262" t="str">
        <f>IF(ISBLANK(INDEX('Policy Characteristics'!B:B,MATCH($C303,'Policy Characteristics'!$C:$C,0))),"",INDEX('Policy Characteristics'!B:B,MATCH($C303,'Policy Characteristics'!$C:$C,0)))</f>
        <v>Clean Electricity Standard</v>
      </c>
      <c r="C303" t="s">
        <v>3907</v>
      </c>
      <c r="D303" s="45"/>
      <c r="E303" s="45"/>
      <c r="F303" s="45"/>
      <c r="G303" s="45"/>
      <c r="H303" s="43">
        <v>2770</v>
      </c>
      <c r="I303" s="324" t="s">
        <v>43</v>
      </c>
      <c r="J303" s="255" t="str">
        <f>IF(ISBLANK(INDEX('Policy Characteristics'!D:D,MATCH($C303,'Policy Characteristics'!$C:$C,0))),"",INDEX('Policy Characteristics'!D:D,MATCH($C303,'Policy Characteristics'!$C:$C,0)))</f>
        <v>Clean Electricity Standard</v>
      </c>
      <c r="K303" s="254" t="str">
        <f>IF(ISBLANK(INDEX('Policy Characteristics'!E:E,MATCH($C303,'Policy Characteristics'!$C:$C,0))),"",INDEX('Policy Characteristics'!E:E,MATCH($C303,'Policy Characteristics'!$C:$C,0)))</f>
        <v>elec clean electricity standards</v>
      </c>
      <c r="L303" s="261">
        <f>IF(ISBLANK(INDEX('Policy Characteristics'!F:F,MATCH($C303,'Policy Characteristics'!$C:$C,0))),"",INDEX('Policy Characteristics'!F:F,MATCH($C303,'Policy Characteristics'!$C:$C,0)))</f>
        <v>0</v>
      </c>
      <c r="M303" s="261">
        <f>IF(ISBLANK(INDEX('Policy Characteristics'!G:G,MATCH($C303,'Policy Characteristics'!$C:$C,0))),"",INDEX('Policy Characteristics'!G:G,MATCH($C303,'Policy Characteristics'!$C:$C,0)))</f>
        <v>1</v>
      </c>
      <c r="N303" s="261">
        <f>IF(ISBLANK(INDEX('Policy Characteristics'!H:H,MATCH($C303,'Policy Characteristics'!$C:$C,0))),"",INDEX('Policy Characteristics'!H:H,MATCH($C303,'Policy Characteristics'!$C:$C,0)))</f>
        <v>0.01</v>
      </c>
      <c r="O303" s="254" t="str">
        <f>IF(ISBLANK(INDEX('Policy Characteristics'!I:I,MATCH($C303,'Policy Characteristics'!$C:$C,0))),"",INDEX('Policy Characteristics'!I:I,MATCH($C303,'Policy Characteristics'!$C:$C,0)))</f>
        <v>% of electricity generation</v>
      </c>
      <c r="P303" s="254" t="str">
        <f>IF(ISBLANK(INDEX('Policy Characteristics'!J:J,MATCH($C303,'Policy Characteristics'!$C:$C,0))),"",INDEX('Policy Characteristics'!J:J,MATCH($C303,'Policy Characteristics'!$C:$C,0)))</f>
        <v>**Description:**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which in total reaches 47% in 2050 as a generation-weighted national average. By default, the implementation schedule is set to start at roughly 42% in 2024, matching the BAU share of clean electricity in that year. If you set this policy to a value less than 100%, you should be sure to adjust the 2023 implementation schedule value accordingly. For example, if your chosen lever setting is 80%, the fraction of policy achieved in 2024 should be 42% * 80% (or 33.6%), and the fraction of policy achieved in 2050 should be 100%.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v>
      </c>
      <c r="Q303" s="254" t="str">
        <f>IF(ISBLANK(INDEX('Policy Characteristics'!K:K,MATCH($C303,'Policy Characteristics'!$C:$C,0))),"",INDEX('Policy Characteristics'!K:K,MATCH($C303,'Policy Characteristics'!$C:$C,0)))</f>
        <v>electricity-sector-main.html#ces</v>
      </c>
      <c r="R303" s="254" t="str">
        <f>IF(ISBLANK(INDEX('Policy Characteristics'!L:L,MATCH($C303,'Policy Characteristics'!$C:$C,0))),"",INDEX('Policy Characteristics'!L:L,MATCH($C303,'Policy Characteristics'!$C:$C,0)))</f>
        <v>clean-energy-standard.html</v>
      </c>
    </row>
    <row r="304" spans="1:18" s="4" customFormat="1" ht="29" x14ac:dyDescent="0.35">
      <c r="A304" s="254" t="str">
        <f>IF(ISBLANK(INDEX('Policy Characteristics'!A:A,MATCH($C304,'Policy Characteristics'!$C:$C,0))),"",INDEX('Policy Characteristics'!A:A,MATCH($C304,'Policy Characteristics'!$C:$C,0)))</f>
        <v>Electricity Supply</v>
      </c>
      <c r="B304" s="262" t="str">
        <f>IF(ISBLANK(INDEX('Policy Characteristics'!B:B,MATCH($C304,'Policy Characteristics'!$C:$C,0))),"",INDEX('Policy Characteristics'!B:B,MATCH($C304,'Policy Characteristics'!$C:$C,0)))</f>
        <v>Clean Electricity Standard Foresight</v>
      </c>
      <c r="C304" s="1" t="s">
        <v>3521</v>
      </c>
      <c r="D304" s="45"/>
      <c r="E304" s="45"/>
      <c r="F304" s="45"/>
      <c r="G304" s="45"/>
      <c r="H304" s="43">
        <v>2234</v>
      </c>
      <c r="I304" s="324" t="s">
        <v>44</v>
      </c>
      <c r="J304" s="255" t="str">
        <f>IF(ISBLANK(INDEX('Policy Characteristics'!D:D,MATCH($C304,'Policy Characteristics'!$C:$C,0))),"",INDEX('Policy Characteristics'!D:D,MATCH($C304,'Policy Characteristics'!$C:$C,0)))</f>
        <v/>
      </c>
      <c r="K304" s="254" t="str">
        <f>IF(ISBLANK(INDEX('Policy Characteristics'!E:E,MATCH($C304,'Policy Characteristics'!$C:$C,0))),"",INDEX('Policy Characteristics'!E:E,MATCH($C304,'Policy Characteristics'!$C:$C,0)))</f>
        <v/>
      </c>
      <c r="L304" s="359">
        <f>IF(ISBLANK(INDEX('Policy Characteristics'!F:F,MATCH($C304,'Policy Characteristics'!$C:$C,0))),"",INDEX('Policy Characteristics'!F:F,MATCH($C304,'Policy Characteristics'!$C:$C,0)))</f>
        <v>0</v>
      </c>
      <c r="M304" s="359">
        <f>IF(ISBLANK(INDEX('Policy Characteristics'!G:G,MATCH($C304,'Policy Characteristics'!$C:$C,0))),"",INDEX('Policy Characteristics'!G:G,MATCH($C304,'Policy Characteristics'!$C:$C,0)))</f>
        <v>1</v>
      </c>
      <c r="N304" s="359">
        <f>IF(ISBLANK(INDEX('Policy Characteristics'!H:H,MATCH($C304,'Policy Characteristics'!$C:$C,0))),"",INDEX('Policy Characteristics'!H:H,MATCH($C304,'Policy Characteristics'!$C:$C,0)))</f>
        <v>1</v>
      </c>
      <c r="O304" s="254" t="str">
        <f>IF(ISBLANK(INDEX('Policy Characteristics'!I:I,MATCH($C304,'Policy Characteristics'!$C:$C,0))),"",INDEX('Policy Characteristics'!I:I,MATCH($C304,'Policy Characteristics'!$C:$C,0)))</f>
        <v>on/off</v>
      </c>
      <c r="P304" s="254" t="str">
        <f>IF(ISBLANK(INDEX('Policy Characteristics'!J:J,MATCH($C304,'Policy Characteristics'!$C:$C,0))),"",INDEX('Policy Characteristics'!J:J,MATCH($C304,'Policy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304" s="254" t="str">
        <f>IF(ISBLANK(INDEX('Policy Characteristics'!K:K,MATCH($C304,'Policy Characteristics'!$C:$C,0))),"",INDEX('Policy Characteristics'!K:K,MATCH($C304,'Policy Characteristics'!$C:$C,0)))</f>
        <v/>
      </c>
      <c r="R304" s="254" t="str">
        <f>IF(ISBLANK(INDEX('Policy Characteristics'!L:L,MATCH($C304,'Policy Characteristics'!$C:$C,0))),"",INDEX('Policy Characteristics'!L:L,MATCH($C304,'Policy Characteristics'!$C:$C,0)))</f>
        <v/>
      </c>
    </row>
    <row r="305" spans="1:18" s="4" customFormat="1" x14ac:dyDescent="0.35">
      <c r="A305" s="254" t="str">
        <f>IF(ISBLANK(INDEX('Policy Characteristics'!A:A,MATCH($C305,'Policy Characteristics'!$C:$C,0))),"",INDEX('Policy Characteristics'!A:A,MATCH($C305,'Policy Characteristics'!$C:$C,0)))</f>
        <v>Electricity Supply</v>
      </c>
      <c r="B305" s="262" t="str">
        <f>IF(ISBLANK(INDEX('Policy Characteristics'!B:B,MATCH($C305,'Policy Characteristics'!$C:$C,0))),"",INDEX('Policy Characteristics'!B:B,MATCH($C305,'Policy Characteristics'!$C:$C,0)))</f>
        <v xml:space="preserve">Lift the Clean Electricity Standard Alternative Compliance Payment </v>
      </c>
      <c r="C305" s="1" t="s">
        <v>3707</v>
      </c>
      <c r="D305" s="45"/>
      <c r="E305" s="45"/>
      <c r="F305" s="45"/>
      <c r="G305" s="45"/>
      <c r="H305" s="43">
        <v>2285</v>
      </c>
      <c r="I305" s="324" t="s">
        <v>44</v>
      </c>
      <c r="J305" s="255" t="str">
        <f>IF(ISBLANK(INDEX('Policy Characteristics'!D:D,MATCH($C305,'Policy Characteristics'!$C:$C,0))),"",INDEX('Policy Characteristics'!D:D,MATCH($C305,'Policy Characteristics'!$C:$C,0)))</f>
        <v>Clean Electricity Standard</v>
      </c>
      <c r="K305" s="254" t="str">
        <f>IF(ISBLANK(INDEX('Policy Characteristics'!E:E,MATCH($C305,'Policy Characteristics'!$C:$C,0))),"",INDEX('Policy Characteristics'!E:E,MATCH($C305,'Policy Characteristics'!$C:$C,0)))</f>
        <v>elec non BAU RACP</v>
      </c>
      <c r="L305" s="359">
        <f>IF(ISBLANK(INDEX('Policy Characteristics'!F:F,MATCH($C305,'Policy Characteristics'!$C:$C,0))),"",INDEX('Policy Characteristics'!F:F,MATCH($C305,'Policy Characteristics'!$C:$C,0)))</f>
        <v>0</v>
      </c>
      <c r="M305" s="359">
        <f>IF(ISBLANK(INDEX('Policy Characteristics'!G:G,MATCH($C305,'Policy Characteristics'!$C:$C,0))),"",INDEX('Policy Characteristics'!G:G,MATCH($C305,'Policy Characteristics'!$C:$C,0)))</f>
        <v>1</v>
      </c>
      <c r="N305" s="359">
        <f>IF(ISBLANK(INDEX('Policy Characteristics'!H:H,MATCH($C305,'Policy Characteristics'!$C:$C,0))),"",INDEX('Policy Characteristics'!H:H,MATCH($C305,'Policy Characteristics'!$C:$C,0)))</f>
        <v>1</v>
      </c>
      <c r="O305" s="254" t="str">
        <f>IF(ISBLANK(INDEX('Policy Characteristics'!I:I,MATCH($C305,'Policy Characteristics'!$C:$C,0))),"",INDEX('Policy Characteristics'!I:I,MATCH($C305,'Policy Characteristics'!$C:$C,0)))</f>
        <v>on/off</v>
      </c>
      <c r="P305" s="254" t="str">
        <f>IF(ISBLANK(INDEX('Policy Characteristics'!J:J,MATCH($C305,'Policy Characteristics'!$C:$C,0))),"",INDEX('Policy Characteristics'!J:J,MATCH($C305,'Policy Characteristics'!$C:$C,0)))</f>
        <v>**Description:**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v>
      </c>
      <c r="Q305" s="254" t="str">
        <f>IF(ISBLANK(INDEX('Policy Characteristics'!K:K,MATCH($C305,'Policy Characteristics'!$C:$C,0))),"",INDEX('Policy Characteristics'!K:K,MATCH($C305,'Policy Characteristics'!$C:$C,0)))</f>
        <v/>
      </c>
      <c r="R305" s="254" t="str">
        <f>IF(ISBLANK(INDEX('Policy Characteristics'!L:L,MATCH($C305,'Policy Characteristics'!$C:$C,0))),"",INDEX('Policy Characteristics'!L:L,MATCH($C305,'Policy Characteristics'!$C:$C,0)))</f>
        <v/>
      </c>
    </row>
    <row r="306" spans="1:18" s="2" customFormat="1" x14ac:dyDescent="0.35">
      <c r="A306" s="254" t="str">
        <f>IF(ISBLANK(INDEX('Policy Characteristics'!A:A,MATCH($C306,'Policy Characteristics'!$C:$C,0))),"",INDEX('Policy Characteristics'!A:A,MATCH($C306,'Policy Characteristics'!$C:$C,0)))</f>
        <v>Electricity Supply</v>
      </c>
      <c r="B306" s="262" t="str">
        <f>IF(ISBLANK(INDEX('Policy Characteristics'!B:B,MATCH($C306,'Policy Characteristics'!$C:$C,0))),"",INDEX('Policy Characteristics'!B:B,MATCH($C306,'Policy Characteristics'!$C:$C,0)))</f>
        <v>Change Electricity Exports</v>
      </c>
      <c r="C306" s="317" t="s">
        <v>269</v>
      </c>
      <c r="D306" s="6"/>
      <c r="E306" s="6"/>
      <c r="F306" s="6"/>
      <c r="G306" s="6"/>
      <c r="H306" s="47">
        <v>148</v>
      </c>
      <c r="I306" s="324" t="s">
        <v>43</v>
      </c>
      <c r="J306" s="255" t="str">
        <f>IF(ISBLANK(INDEX('Policy Characteristics'!D:D,MATCH($C306,'Policy Characteristics'!$C:$C,0))),"",INDEX('Policy Characteristics'!D:D,MATCH($C306,'Policy Characteristics'!$C:$C,0)))</f>
        <v>Electricity Imports and Exports</v>
      </c>
      <c r="K306" s="254" t="str">
        <f>IF(ISBLANK(INDEX('Policy Characteristics'!E:E,MATCH($C306,'Policy Characteristics'!$C:$C,0))),"",INDEX('Policy Characteristics'!E:E,MATCH($C306,'Policy Characteristics'!$C:$C,0)))</f>
        <v>elec change exports</v>
      </c>
      <c r="L306" s="261">
        <f>IF(ISBLANK(INDEX('Policy Characteristics'!F:F,MATCH($C306,'Policy Characteristics'!$C:$C,0))),"",INDEX('Policy Characteristics'!F:F,MATCH($C306,'Policy Characteristics'!$C:$C,0)))</f>
        <v>-0.5</v>
      </c>
      <c r="M306" s="261">
        <f>IF(ISBLANK(INDEX('Policy Characteristics'!G:G,MATCH($C306,'Policy Characteristics'!$C:$C,0))),"",INDEX('Policy Characteristics'!G:G,MATCH($C306,'Policy Characteristics'!$C:$C,0)))</f>
        <v>1</v>
      </c>
      <c r="N306" s="261">
        <f>IF(ISBLANK(INDEX('Policy Characteristics'!H:H,MATCH($C306,'Policy Characteristics'!$C:$C,0))),"",INDEX('Policy Characteristics'!H:H,MATCH($C306,'Policy Characteristics'!$C:$C,0)))</f>
        <v>0.02</v>
      </c>
      <c r="O306" s="254" t="str">
        <f>IF(ISBLANK(INDEX('Policy Characteristics'!I:I,MATCH($C306,'Policy Characteristics'!$C:$C,0))),"",INDEX('Policy Characteristics'!I:I,MATCH($C306,'Policy Characteristics'!$C:$C,0)))</f>
        <v>% change in exports</v>
      </c>
      <c r="P306" s="254" t="str">
        <f>IF(ISBLANK(INDEX('Policy Characteristics'!J:J,MATCH($C306,'Policy Characteristics'!$C:$C,0))),"",INDEX('Policy Characteristics'!J:J,MATCH($C306,'Policy Characteristics'!$C:$C,0)))</f>
        <v>**Description:** This policy increases or decreases the amount of electricity exported from the United States to Canada and Mexico.  It does not cause the construction or removal of transmission lines linking these countries. // **Guidance for setting values:** From 2010-2014, electricity exports declined by 30%.</v>
      </c>
      <c r="Q306" s="254" t="str">
        <f>IF(ISBLANK(INDEX('Policy Characteristics'!K:K,MATCH($C306,'Policy Characteristics'!$C:$C,0))),"",INDEX('Policy Characteristics'!K:K,MATCH($C306,'Policy Characteristics'!$C:$C,0)))</f>
        <v>electricity-sector-main.html#elec-exports</v>
      </c>
      <c r="R306" s="254" t="str">
        <f>IF(ISBLANK(INDEX('Policy Characteristics'!L:L,MATCH($C306,'Policy Characteristics'!$C:$C,0))),"",INDEX('Policy Characteristics'!L:L,MATCH($C306,'Policy Characteristics'!$C:$C,0)))</f>
        <v>electricity-imports-exports.html</v>
      </c>
    </row>
    <row r="307" spans="1:18" s="2" customFormat="1" x14ac:dyDescent="0.35">
      <c r="A307" s="254" t="str">
        <f>IF(ISBLANK(INDEX('Policy Characteristics'!A:A,MATCH($C307,'Policy Characteristics'!$C:$C,0))),"",INDEX('Policy Characteristics'!A:A,MATCH($C307,'Policy Characteristics'!$C:$C,0)))</f>
        <v>Electricity Supply</v>
      </c>
      <c r="B307" s="262" t="str">
        <f>IF(ISBLANK(INDEX('Policy Characteristics'!B:B,MATCH($C307,'Policy Characteristics'!$C:$C,0))),"",INDEX('Policy Characteristics'!B:B,MATCH($C307,'Policy Characteristics'!$C:$C,0)))</f>
        <v>Change Electricity Imports</v>
      </c>
      <c r="C307" s="317" t="s">
        <v>268</v>
      </c>
      <c r="D307" s="45" t="s">
        <v>446</v>
      </c>
      <c r="E307" s="45"/>
      <c r="F307" s="45" t="s">
        <v>445</v>
      </c>
      <c r="G307" s="6"/>
      <c r="H307" s="47">
        <v>149</v>
      </c>
      <c r="I307" s="324" t="s">
        <v>43</v>
      </c>
      <c r="J307" s="255" t="str">
        <f>IF(ISBLANK(INDEX('Policy Characteristics'!D:D,MATCH($C307,'Policy Characteristics'!$C:$C,0))),"",INDEX('Policy Characteristics'!D:D,MATCH($C307,'Policy Characteristics'!$C:$C,0)))</f>
        <v>Electricity Imports and Exports</v>
      </c>
      <c r="K307" s="254" t="str">
        <f>IF(ISBLANK(INDEX('Policy Characteristics'!E:E,MATCH($C307,'Policy Characteristics'!$C:$C,0))),"",INDEX('Policy Characteristics'!E:E,MATCH($C307,'Policy Characteristics'!$C:$C,0)))</f>
        <v>elec change imports</v>
      </c>
      <c r="L307" s="261">
        <f>IF(ISBLANK(INDEX('Policy Characteristics'!F:F,MATCH($C307,'Policy Characteristics'!$C:$C,0))),"",INDEX('Policy Characteristics'!F:F,MATCH($C307,'Policy Characteristics'!$C:$C,0)))</f>
        <v>-0.5</v>
      </c>
      <c r="M307" s="261">
        <f>IF(ISBLANK(INDEX('Policy Characteristics'!G:G,MATCH($C307,'Policy Characteristics'!$C:$C,0))),"",INDEX('Policy Characteristics'!G:G,MATCH($C307,'Policy Characteristics'!$C:$C,0)))</f>
        <v>1</v>
      </c>
      <c r="N307" s="261">
        <f>IF(ISBLANK(INDEX('Policy Characteristics'!H:H,MATCH($C307,'Policy Characteristics'!$C:$C,0))),"",INDEX('Policy Characteristics'!H:H,MATCH($C307,'Policy Characteristics'!$C:$C,0)))</f>
        <v>0.02</v>
      </c>
      <c r="O307" s="254" t="str">
        <f>IF(ISBLANK(INDEX('Policy Characteristics'!I:I,MATCH($C307,'Policy Characteristics'!$C:$C,0))),"",INDEX('Policy Characteristics'!I:I,MATCH($C307,'Policy Characteristics'!$C:$C,0)))</f>
        <v>% change in imports</v>
      </c>
      <c r="P307" s="254" t="str">
        <f>IF(ISBLANK(INDEX('Policy Characteristics'!J:J,MATCH($C307,'Policy Characteristics'!$C:$C,0))),"",INDEX('Policy Characteristics'!J:J,MATCH($C307,'Policy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07" s="254" t="str">
        <f>IF(ISBLANK(INDEX('Policy Characteristics'!K:K,MATCH($C307,'Policy Characteristics'!$C:$C,0))),"",INDEX('Policy Characteristics'!K:K,MATCH($C307,'Policy Characteristics'!$C:$C,0)))</f>
        <v>electricity-sector-main.html#elec-imports</v>
      </c>
      <c r="R307" s="254" t="str">
        <f>IF(ISBLANK(INDEX('Policy Characteristics'!L:L,MATCH($C307,'Policy Characteristics'!$C:$C,0))),"",INDEX('Policy Characteristics'!L:L,MATCH($C307,'Policy Characteristics'!$C:$C,0)))</f>
        <v>electricity-imports-exports.html</v>
      </c>
    </row>
    <row r="308" spans="1:18" s="2" customFormat="1" x14ac:dyDescent="0.35">
      <c r="A308" s="254" t="str">
        <f>IF(ISBLANK(INDEX('Policy Characteristics'!A:A,MATCH($C308,'Policy Characteristics'!$C:$C,0))),"",INDEX('Policy Characteristics'!A:A,MATCH($C308,'Policy Characteristics'!$C:$C,0)))</f>
        <v>Electricity Supply</v>
      </c>
      <c r="B308" s="262" t="str">
        <f>IF(ISBLANK(INDEX('Policy Characteristics'!B:B,MATCH($C308,'Policy Characteristics'!$C:$C,0))),"",INDEX('Policy Characteristics'!B:B,MATCH($C308,'Policy Characteristics'!$C:$C,0)))</f>
        <v>Change Electricity Imports</v>
      </c>
      <c r="C308" s="254" t="str">
        <f t="shared" ref="C308:C330" si="20">C$307</f>
        <v>Percent Change in Electricity Imports</v>
      </c>
      <c r="D308" s="6" t="s">
        <v>3465</v>
      </c>
      <c r="E308" s="45"/>
      <c r="F308" s="6" t="s">
        <v>3405</v>
      </c>
      <c r="G308" s="6"/>
      <c r="H308" s="47">
        <v>526</v>
      </c>
      <c r="I308" s="324" t="s">
        <v>43</v>
      </c>
      <c r="J308" s="255" t="str">
        <f>IF(ISBLANK(INDEX('Policy Characteristics'!D:D,MATCH($C308,'Policy Characteristics'!$C:$C,0))),"",INDEX('Policy Characteristics'!D:D,MATCH($C308,'Policy Characteristics'!$C:$C,0)))</f>
        <v>Electricity Imports and Exports</v>
      </c>
      <c r="K308" s="254" t="str">
        <f>IF(ISBLANK(INDEX('Policy Characteristics'!E:E,MATCH($C308,'Policy Characteristics'!$C:$C,0))),"",INDEX('Policy Characteristics'!E:E,MATCH($C308,'Policy Characteristics'!$C:$C,0)))</f>
        <v>elec change imports</v>
      </c>
      <c r="L308" s="261">
        <f>IF(ISBLANK(INDEX('Policy Characteristics'!F:F,MATCH($C308,'Policy Characteristics'!$C:$C,0))),"",INDEX('Policy Characteristics'!F:F,MATCH($C308,'Policy Characteristics'!$C:$C,0)))</f>
        <v>-0.5</v>
      </c>
      <c r="M308" s="261">
        <f>IF(ISBLANK(INDEX('Policy Characteristics'!G:G,MATCH($C308,'Policy Characteristics'!$C:$C,0))),"",INDEX('Policy Characteristics'!G:G,MATCH($C308,'Policy Characteristics'!$C:$C,0)))</f>
        <v>1</v>
      </c>
      <c r="N308" s="261">
        <f>IF(ISBLANK(INDEX('Policy Characteristics'!H:H,MATCH($C308,'Policy Characteristics'!$C:$C,0))),"",INDEX('Policy Characteristics'!H:H,MATCH($C308,'Policy Characteristics'!$C:$C,0)))</f>
        <v>0.02</v>
      </c>
      <c r="O308" s="254" t="str">
        <f>IF(ISBLANK(INDEX('Policy Characteristics'!I:I,MATCH($C308,'Policy Characteristics'!$C:$C,0))),"",INDEX('Policy Characteristics'!I:I,MATCH($C308,'Policy Characteristics'!$C:$C,0)))</f>
        <v>% change in imports</v>
      </c>
      <c r="P308" s="254" t="str">
        <f>IF(ISBLANK(INDEX('Policy Characteristics'!J:J,MATCH($C308,'Policy Characteristics'!$C:$C,0))),"",INDEX('Policy Characteristics'!J:J,MATCH($C308,'Policy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08" s="254" t="str">
        <f>IF(ISBLANK(INDEX('Policy Characteristics'!K:K,MATCH($C308,'Policy Characteristics'!$C:$C,0))),"",INDEX('Policy Characteristics'!K:K,MATCH($C308,'Policy Characteristics'!$C:$C,0)))</f>
        <v>electricity-sector-main.html#elec-imports</v>
      </c>
      <c r="R308" s="254" t="str">
        <f>IF(ISBLANK(INDEX('Policy Characteristics'!L:L,MATCH($C308,'Policy Characteristics'!$C:$C,0))),"",INDEX('Policy Characteristics'!L:L,MATCH($C308,'Policy Characteristics'!$C:$C,0)))</f>
        <v>electricity-imports-exports.html</v>
      </c>
    </row>
    <row r="309" spans="1:18" s="2" customFormat="1" x14ac:dyDescent="0.35">
      <c r="A309" s="254" t="str">
        <f>IF(ISBLANK(INDEX('Policy Characteristics'!A:A,MATCH($C309,'Policy Characteristics'!$C:$C,0))),"",INDEX('Policy Characteristics'!A:A,MATCH($C309,'Policy Characteristics'!$C:$C,0)))</f>
        <v>Electricity Supply</v>
      </c>
      <c r="B309" s="262" t="str">
        <f>IF(ISBLANK(INDEX('Policy Characteristics'!B:B,MATCH($C309,'Policy Characteristics'!$C:$C,0))),"",INDEX('Policy Characteristics'!B:B,MATCH($C309,'Policy Characteristics'!$C:$C,0)))</f>
        <v>Change Electricity Imports</v>
      </c>
      <c r="C309" s="254" t="str">
        <f t="shared" si="20"/>
        <v>Percent Change in Electricity Imports</v>
      </c>
      <c r="D309" s="6" t="s">
        <v>3466</v>
      </c>
      <c r="E309" s="45"/>
      <c r="F309" s="6" t="s">
        <v>3406</v>
      </c>
      <c r="G309" s="6"/>
      <c r="H309" s="47">
        <v>1753</v>
      </c>
      <c r="I309" s="324" t="s">
        <v>43</v>
      </c>
      <c r="J309" s="255" t="str">
        <f>IF(ISBLANK(INDEX('Policy Characteristics'!D:D,MATCH($C309,'Policy Characteristics'!$C:$C,0))),"",INDEX('Policy Characteristics'!D:D,MATCH($C309,'Policy Characteristics'!$C:$C,0)))</f>
        <v>Electricity Imports and Exports</v>
      </c>
      <c r="K309" s="254" t="str">
        <f>IF(ISBLANK(INDEX('Policy Characteristics'!E:E,MATCH($C309,'Policy Characteristics'!$C:$C,0))),"",INDEX('Policy Characteristics'!E:E,MATCH($C309,'Policy Characteristics'!$C:$C,0)))</f>
        <v>elec change imports</v>
      </c>
      <c r="L309" s="261">
        <f>IF(ISBLANK(INDEX('Policy Characteristics'!F:F,MATCH($C309,'Policy Characteristics'!$C:$C,0))),"",INDEX('Policy Characteristics'!F:F,MATCH($C309,'Policy Characteristics'!$C:$C,0)))</f>
        <v>-0.5</v>
      </c>
      <c r="M309" s="261">
        <f>IF(ISBLANK(INDEX('Policy Characteristics'!G:G,MATCH($C309,'Policy Characteristics'!$C:$C,0))),"",INDEX('Policy Characteristics'!G:G,MATCH($C309,'Policy Characteristics'!$C:$C,0)))</f>
        <v>1</v>
      </c>
      <c r="N309" s="261">
        <f>IF(ISBLANK(INDEX('Policy Characteristics'!H:H,MATCH($C309,'Policy Characteristics'!$C:$C,0))),"",INDEX('Policy Characteristics'!H:H,MATCH($C309,'Policy Characteristics'!$C:$C,0)))</f>
        <v>0.02</v>
      </c>
      <c r="O309" s="254" t="str">
        <f>IF(ISBLANK(INDEX('Policy Characteristics'!I:I,MATCH($C309,'Policy Characteristics'!$C:$C,0))),"",INDEX('Policy Characteristics'!I:I,MATCH($C309,'Policy Characteristics'!$C:$C,0)))</f>
        <v>% change in imports</v>
      </c>
      <c r="P309" s="254" t="str">
        <f>IF(ISBLANK(INDEX('Policy Characteristics'!J:J,MATCH($C309,'Policy Characteristics'!$C:$C,0))),"",INDEX('Policy Characteristics'!J:J,MATCH($C309,'Policy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09" s="254" t="str">
        <f>IF(ISBLANK(INDEX('Policy Characteristics'!K:K,MATCH($C309,'Policy Characteristics'!$C:$C,0))),"",INDEX('Policy Characteristics'!K:K,MATCH($C309,'Policy Characteristics'!$C:$C,0)))</f>
        <v>electricity-sector-main.html#elec-imports</v>
      </c>
      <c r="R309" s="254" t="str">
        <f>IF(ISBLANK(INDEX('Policy Characteristics'!L:L,MATCH($C309,'Policy Characteristics'!$C:$C,0))),"",INDEX('Policy Characteristics'!L:L,MATCH($C309,'Policy Characteristics'!$C:$C,0)))</f>
        <v>electricity-imports-exports.html</v>
      </c>
    </row>
    <row r="310" spans="1:18" s="2" customFormat="1" x14ac:dyDescent="0.35">
      <c r="A310" s="254" t="str">
        <f>IF(ISBLANK(INDEX('Policy Characteristics'!A:A,MATCH($C310,'Policy Characteristics'!$C:$C,0))),"",INDEX('Policy Characteristics'!A:A,MATCH($C310,'Policy Characteristics'!$C:$C,0)))</f>
        <v>Electricity Supply</v>
      </c>
      <c r="B310" s="262" t="str">
        <f>IF(ISBLANK(INDEX('Policy Characteristics'!B:B,MATCH($C310,'Policy Characteristics'!$C:$C,0))),"",INDEX('Policy Characteristics'!B:B,MATCH($C310,'Policy Characteristics'!$C:$C,0)))</f>
        <v>Change Electricity Imports</v>
      </c>
      <c r="C310" s="254" t="str">
        <f t="shared" si="20"/>
        <v>Percent Change in Electricity Imports</v>
      </c>
      <c r="D310" s="6" t="s">
        <v>76</v>
      </c>
      <c r="E310" s="45"/>
      <c r="F310" s="6" t="s">
        <v>3476</v>
      </c>
      <c r="G310" s="6"/>
      <c r="H310" s="47">
        <v>527</v>
      </c>
      <c r="I310" s="324" t="s">
        <v>43</v>
      </c>
      <c r="J310" s="255" t="str">
        <f>IF(ISBLANK(INDEX('Policy Characteristics'!D:D,MATCH($C310,'Policy Characteristics'!$C:$C,0))),"",INDEX('Policy Characteristics'!D:D,MATCH($C310,'Policy Characteristics'!$C:$C,0)))</f>
        <v>Electricity Imports and Exports</v>
      </c>
      <c r="K310" s="254" t="str">
        <f>IF(ISBLANK(INDEX('Policy Characteristics'!E:E,MATCH($C310,'Policy Characteristics'!$C:$C,0))),"",INDEX('Policy Characteristics'!E:E,MATCH($C310,'Policy Characteristics'!$C:$C,0)))</f>
        <v>elec change imports</v>
      </c>
      <c r="L310" s="261">
        <f>IF(ISBLANK(INDEX('Policy Characteristics'!F:F,MATCH($C310,'Policy Characteristics'!$C:$C,0))),"",INDEX('Policy Characteristics'!F:F,MATCH($C310,'Policy Characteristics'!$C:$C,0)))</f>
        <v>-0.5</v>
      </c>
      <c r="M310" s="261">
        <f>IF(ISBLANK(INDEX('Policy Characteristics'!G:G,MATCH($C310,'Policy Characteristics'!$C:$C,0))),"",INDEX('Policy Characteristics'!G:G,MATCH($C310,'Policy Characteristics'!$C:$C,0)))</f>
        <v>1</v>
      </c>
      <c r="N310" s="261">
        <f>IF(ISBLANK(INDEX('Policy Characteristics'!H:H,MATCH($C310,'Policy Characteristics'!$C:$C,0))),"",INDEX('Policy Characteristics'!H:H,MATCH($C310,'Policy Characteristics'!$C:$C,0)))</f>
        <v>0.02</v>
      </c>
      <c r="O310" s="254" t="str">
        <f>IF(ISBLANK(INDEX('Policy Characteristics'!I:I,MATCH($C310,'Policy Characteristics'!$C:$C,0))),"",INDEX('Policy Characteristics'!I:I,MATCH($C310,'Policy Characteristics'!$C:$C,0)))</f>
        <v>% change in imports</v>
      </c>
      <c r="P310" s="254" t="str">
        <f>IF(ISBLANK(INDEX('Policy Characteristics'!J:J,MATCH($C310,'Policy Characteristics'!$C:$C,0))),"",INDEX('Policy Characteristics'!J:J,MATCH($C310,'Policy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0" s="254" t="str">
        <f>IF(ISBLANK(INDEX('Policy Characteristics'!K:K,MATCH($C310,'Policy Characteristics'!$C:$C,0))),"",INDEX('Policy Characteristics'!K:K,MATCH($C310,'Policy Characteristics'!$C:$C,0)))</f>
        <v>electricity-sector-main.html#elec-imports</v>
      </c>
      <c r="R310" s="254" t="str">
        <f>IF(ISBLANK(INDEX('Policy Characteristics'!L:L,MATCH($C310,'Policy Characteristics'!$C:$C,0))),"",INDEX('Policy Characteristics'!L:L,MATCH($C310,'Policy Characteristics'!$C:$C,0)))</f>
        <v>electricity-imports-exports.html</v>
      </c>
    </row>
    <row r="311" spans="1:18" s="2" customFormat="1" x14ac:dyDescent="0.35">
      <c r="A311" s="254" t="str">
        <f>IF(ISBLANK(INDEX('Policy Characteristics'!A:A,MATCH($C311,'Policy Characteristics'!$C:$C,0))),"",INDEX('Policy Characteristics'!A:A,MATCH($C311,'Policy Characteristics'!$C:$C,0)))</f>
        <v>Electricity Supply</v>
      </c>
      <c r="B311" s="262" t="str">
        <f>IF(ISBLANK(INDEX('Policy Characteristics'!B:B,MATCH($C311,'Policy Characteristics'!$C:$C,0))),"",INDEX('Policy Characteristics'!B:B,MATCH($C311,'Policy Characteristics'!$C:$C,0)))</f>
        <v>Change Electricity Imports</v>
      </c>
      <c r="C311" s="254" t="str">
        <f t="shared" si="20"/>
        <v>Percent Change in Electricity Imports</v>
      </c>
      <c r="D311" s="6" t="s">
        <v>77</v>
      </c>
      <c r="E311" s="45"/>
      <c r="F311" s="6" t="s">
        <v>89</v>
      </c>
      <c r="G311" s="6"/>
      <c r="H311" s="47">
        <v>528</v>
      </c>
      <c r="I311" s="324" t="s">
        <v>43</v>
      </c>
      <c r="J311" s="255" t="str">
        <f>IF(ISBLANK(INDEX('Policy Characteristics'!D:D,MATCH($C311,'Policy Characteristics'!$C:$C,0))),"",INDEX('Policy Characteristics'!D:D,MATCH($C311,'Policy Characteristics'!$C:$C,0)))</f>
        <v>Electricity Imports and Exports</v>
      </c>
      <c r="K311" s="254" t="str">
        <f>IF(ISBLANK(INDEX('Policy Characteristics'!E:E,MATCH($C311,'Policy Characteristics'!$C:$C,0))),"",INDEX('Policy Characteristics'!E:E,MATCH($C311,'Policy Characteristics'!$C:$C,0)))</f>
        <v>elec change imports</v>
      </c>
      <c r="L311" s="261">
        <f>IF(ISBLANK(INDEX('Policy Characteristics'!F:F,MATCH($C311,'Policy Characteristics'!$C:$C,0))),"",INDEX('Policy Characteristics'!F:F,MATCH($C311,'Policy Characteristics'!$C:$C,0)))</f>
        <v>-0.5</v>
      </c>
      <c r="M311" s="261">
        <f>IF(ISBLANK(INDEX('Policy Characteristics'!G:G,MATCH($C311,'Policy Characteristics'!$C:$C,0))),"",INDEX('Policy Characteristics'!G:G,MATCH($C311,'Policy Characteristics'!$C:$C,0)))</f>
        <v>1</v>
      </c>
      <c r="N311" s="261">
        <f>IF(ISBLANK(INDEX('Policy Characteristics'!H:H,MATCH($C311,'Policy Characteristics'!$C:$C,0))),"",INDEX('Policy Characteristics'!H:H,MATCH($C311,'Policy Characteristics'!$C:$C,0)))</f>
        <v>0.02</v>
      </c>
      <c r="O311" s="254" t="str">
        <f>IF(ISBLANK(INDEX('Policy Characteristics'!I:I,MATCH($C311,'Policy Characteristics'!$C:$C,0))),"",INDEX('Policy Characteristics'!I:I,MATCH($C311,'Policy Characteristics'!$C:$C,0)))</f>
        <v>% change in imports</v>
      </c>
      <c r="P311" s="254" t="str">
        <f>IF(ISBLANK(INDEX('Policy Characteristics'!J:J,MATCH($C311,'Policy Characteristics'!$C:$C,0))),"",INDEX('Policy Characteristics'!J:J,MATCH($C311,'Policy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1" s="254" t="str">
        <f>IF(ISBLANK(INDEX('Policy Characteristics'!K:K,MATCH($C311,'Policy Characteristics'!$C:$C,0))),"",INDEX('Policy Characteristics'!K:K,MATCH($C311,'Policy Characteristics'!$C:$C,0)))</f>
        <v>electricity-sector-main.html#elec-imports</v>
      </c>
      <c r="R311" s="254" t="str">
        <f>IF(ISBLANK(INDEX('Policy Characteristics'!L:L,MATCH($C311,'Policy Characteristics'!$C:$C,0))),"",INDEX('Policy Characteristics'!L:L,MATCH($C311,'Policy Characteristics'!$C:$C,0)))</f>
        <v>electricity-imports-exports.html</v>
      </c>
    </row>
    <row r="312" spans="1:18" s="2" customFormat="1" x14ac:dyDescent="0.35">
      <c r="A312" s="254" t="str">
        <f>IF(ISBLANK(INDEX('Policy Characteristics'!A:A,MATCH($C312,'Policy Characteristics'!$C:$C,0))),"",INDEX('Policy Characteristics'!A:A,MATCH($C312,'Policy Characteristics'!$C:$C,0)))</f>
        <v>Electricity Supply</v>
      </c>
      <c r="B312" s="262" t="str">
        <f>IF(ISBLANK(INDEX('Policy Characteristics'!B:B,MATCH($C312,'Policy Characteristics'!$C:$C,0))),"",INDEX('Policy Characteristics'!B:B,MATCH($C312,'Policy Characteristics'!$C:$C,0)))</f>
        <v>Change Electricity Imports</v>
      </c>
      <c r="C312" s="254" t="str">
        <f t="shared" si="20"/>
        <v>Percent Change in Electricity Imports</v>
      </c>
      <c r="D312" s="6" t="s">
        <v>447</v>
      </c>
      <c r="E312" s="45"/>
      <c r="F312" s="6" t="s">
        <v>450</v>
      </c>
      <c r="G312" s="6"/>
      <c r="H312" s="47">
        <v>529</v>
      </c>
      <c r="I312" s="324" t="s">
        <v>43</v>
      </c>
      <c r="J312" s="255" t="str">
        <f>IF(ISBLANK(INDEX('Policy Characteristics'!D:D,MATCH($C312,'Policy Characteristics'!$C:$C,0))),"",INDEX('Policy Characteristics'!D:D,MATCH($C312,'Policy Characteristics'!$C:$C,0)))</f>
        <v>Electricity Imports and Exports</v>
      </c>
      <c r="K312" s="254" t="str">
        <f>IF(ISBLANK(INDEX('Policy Characteristics'!E:E,MATCH($C312,'Policy Characteristics'!$C:$C,0))),"",INDEX('Policy Characteristics'!E:E,MATCH($C312,'Policy Characteristics'!$C:$C,0)))</f>
        <v>elec change imports</v>
      </c>
      <c r="L312" s="261">
        <f>IF(ISBLANK(INDEX('Policy Characteristics'!F:F,MATCH($C312,'Policy Characteristics'!$C:$C,0))),"",INDEX('Policy Characteristics'!F:F,MATCH($C312,'Policy Characteristics'!$C:$C,0)))</f>
        <v>-0.5</v>
      </c>
      <c r="M312" s="261">
        <f>IF(ISBLANK(INDEX('Policy Characteristics'!G:G,MATCH($C312,'Policy Characteristics'!$C:$C,0))),"",INDEX('Policy Characteristics'!G:G,MATCH($C312,'Policy Characteristics'!$C:$C,0)))</f>
        <v>1</v>
      </c>
      <c r="N312" s="261">
        <f>IF(ISBLANK(INDEX('Policy Characteristics'!H:H,MATCH($C312,'Policy Characteristics'!$C:$C,0))),"",INDEX('Policy Characteristics'!H:H,MATCH($C312,'Policy Characteristics'!$C:$C,0)))</f>
        <v>0.02</v>
      </c>
      <c r="O312" s="254" t="str">
        <f>IF(ISBLANK(INDEX('Policy Characteristics'!I:I,MATCH($C312,'Policy Characteristics'!$C:$C,0))),"",INDEX('Policy Characteristics'!I:I,MATCH($C312,'Policy Characteristics'!$C:$C,0)))</f>
        <v>% change in imports</v>
      </c>
      <c r="P312" s="254" t="str">
        <f>IF(ISBLANK(INDEX('Policy Characteristics'!J:J,MATCH($C312,'Policy Characteristics'!$C:$C,0))),"",INDEX('Policy Characteristics'!J:J,MATCH($C312,'Policy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2" s="254" t="str">
        <f>IF(ISBLANK(INDEX('Policy Characteristics'!K:K,MATCH($C312,'Policy Characteristics'!$C:$C,0))),"",INDEX('Policy Characteristics'!K:K,MATCH($C312,'Policy Characteristics'!$C:$C,0)))</f>
        <v>electricity-sector-main.html#elec-imports</v>
      </c>
      <c r="R312" s="254" t="str">
        <f>IF(ISBLANK(INDEX('Policy Characteristics'!L:L,MATCH($C312,'Policy Characteristics'!$C:$C,0))),"",INDEX('Policy Characteristics'!L:L,MATCH($C312,'Policy Characteristics'!$C:$C,0)))</f>
        <v>electricity-imports-exports.html</v>
      </c>
    </row>
    <row r="313" spans="1:18" s="2" customFormat="1" x14ac:dyDescent="0.35">
      <c r="A313" s="254" t="str">
        <f>IF(ISBLANK(INDEX('Policy Characteristics'!A:A,MATCH($C313,'Policy Characteristics'!$C:$C,0))),"",INDEX('Policy Characteristics'!A:A,MATCH($C313,'Policy Characteristics'!$C:$C,0)))</f>
        <v>Electricity Supply</v>
      </c>
      <c r="B313" s="262" t="str">
        <f>IF(ISBLANK(INDEX('Policy Characteristics'!B:B,MATCH($C313,'Policy Characteristics'!$C:$C,0))),"",INDEX('Policy Characteristics'!B:B,MATCH($C313,'Policy Characteristics'!$C:$C,0)))</f>
        <v>Change Electricity Imports</v>
      </c>
      <c r="C313" s="254" t="str">
        <f t="shared" si="20"/>
        <v>Percent Change in Electricity Imports</v>
      </c>
      <c r="D313" s="6" t="s">
        <v>78</v>
      </c>
      <c r="E313" s="45"/>
      <c r="F313" s="6" t="s">
        <v>90</v>
      </c>
      <c r="G313" s="6"/>
      <c r="H313" s="47">
        <v>530</v>
      </c>
      <c r="I313" s="324" t="s">
        <v>43</v>
      </c>
      <c r="J313" s="255" t="str">
        <f>IF(ISBLANK(INDEX('Policy Characteristics'!D:D,MATCH($C313,'Policy Characteristics'!$C:$C,0))),"",INDEX('Policy Characteristics'!D:D,MATCH($C313,'Policy Characteristics'!$C:$C,0)))</f>
        <v>Electricity Imports and Exports</v>
      </c>
      <c r="K313" s="254" t="str">
        <f>IF(ISBLANK(INDEX('Policy Characteristics'!E:E,MATCH($C313,'Policy Characteristics'!$C:$C,0))),"",INDEX('Policy Characteristics'!E:E,MATCH($C313,'Policy Characteristics'!$C:$C,0)))</f>
        <v>elec change imports</v>
      </c>
      <c r="L313" s="261">
        <f>IF(ISBLANK(INDEX('Policy Characteristics'!F:F,MATCH($C313,'Policy Characteristics'!$C:$C,0))),"",INDEX('Policy Characteristics'!F:F,MATCH($C313,'Policy Characteristics'!$C:$C,0)))</f>
        <v>-0.5</v>
      </c>
      <c r="M313" s="261">
        <f>IF(ISBLANK(INDEX('Policy Characteristics'!G:G,MATCH($C313,'Policy Characteristics'!$C:$C,0))),"",INDEX('Policy Characteristics'!G:G,MATCH($C313,'Policy Characteristics'!$C:$C,0)))</f>
        <v>1</v>
      </c>
      <c r="N313" s="261">
        <f>IF(ISBLANK(INDEX('Policy Characteristics'!H:H,MATCH($C313,'Policy Characteristics'!$C:$C,0))),"",INDEX('Policy Characteristics'!H:H,MATCH($C313,'Policy Characteristics'!$C:$C,0)))</f>
        <v>0.02</v>
      </c>
      <c r="O313" s="254" t="str">
        <f>IF(ISBLANK(INDEX('Policy Characteristics'!I:I,MATCH($C313,'Policy Characteristics'!$C:$C,0))),"",INDEX('Policy Characteristics'!I:I,MATCH($C313,'Policy Characteristics'!$C:$C,0)))</f>
        <v>% change in imports</v>
      </c>
      <c r="P313" s="254" t="str">
        <f>IF(ISBLANK(INDEX('Policy Characteristics'!J:J,MATCH($C313,'Policy Characteristics'!$C:$C,0))),"",INDEX('Policy Characteristics'!J:J,MATCH($C313,'Policy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3" s="254" t="str">
        <f>IF(ISBLANK(INDEX('Policy Characteristics'!K:K,MATCH($C313,'Policy Characteristics'!$C:$C,0))),"",INDEX('Policy Characteristics'!K:K,MATCH($C313,'Policy Characteristics'!$C:$C,0)))</f>
        <v>electricity-sector-main.html#elec-imports</v>
      </c>
      <c r="R313" s="254" t="str">
        <f>IF(ISBLANK(INDEX('Policy Characteristics'!L:L,MATCH($C313,'Policy Characteristics'!$C:$C,0))),"",INDEX('Policy Characteristics'!L:L,MATCH($C313,'Policy Characteristics'!$C:$C,0)))</f>
        <v>electricity-imports-exports.html</v>
      </c>
    </row>
    <row r="314" spans="1:18" s="2" customFormat="1" x14ac:dyDescent="0.35">
      <c r="A314" s="254" t="str">
        <f>IF(ISBLANK(INDEX('Policy Characteristics'!A:A,MATCH($C314,'Policy Characteristics'!$C:$C,0))),"",INDEX('Policy Characteristics'!A:A,MATCH($C314,'Policy Characteristics'!$C:$C,0)))</f>
        <v>Electricity Supply</v>
      </c>
      <c r="B314" s="262" t="str">
        <f>IF(ISBLANK(INDEX('Policy Characteristics'!B:B,MATCH($C314,'Policy Characteristics'!$C:$C,0))),"",INDEX('Policy Characteristics'!B:B,MATCH($C314,'Policy Characteristics'!$C:$C,0)))</f>
        <v>Change Electricity Imports</v>
      </c>
      <c r="C314" s="254" t="str">
        <f t="shared" si="20"/>
        <v>Percent Change in Electricity Imports</v>
      </c>
      <c r="D314" s="6" t="s">
        <v>79</v>
      </c>
      <c r="E314" s="45"/>
      <c r="F314" s="6" t="s">
        <v>91</v>
      </c>
      <c r="G314" s="6"/>
      <c r="H314" s="47">
        <v>531</v>
      </c>
      <c r="I314" s="324" t="s">
        <v>44</v>
      </c>
      <c r="J314" s="255" t="str">
        <f>IF(ISBLANK(INDEX('Policy Characteristics'!D:D,MATCH($C314,'Policy Characteristics'!$C:$C,0))),"",INDEX('Policy Characteristics'!D:D,MATCH($C314,'Policy Characteristics'!$C:$C,0)))</f>
        <v>Electricity Imports and Exports</v>
      </c>
      <c r="K314" s="254" t="str">
        <f>IF(ISBLANK(INDEX('Policy Characteristics'!E:E,MATCH($C314,'Policy Characteristics'!$C:$C,0))),"",INDEX('Policy Characteristics'!E:E,MATCH($C314,'Policy Characteristics'!$C:$C,0)))</f>
        <v>elec change imports</v>
      </c>
      <c r="L314" s="261">
        <f>IF(ISBLANK(INDEX('Policy Characteristics'!F:F,MATCH($C314,'Policy Characteristics'!$C:$C,0))),"",INDEX('Policy Characteristics'!F:F,MATCH($C314,'Policy Characteristics'!$C:$C,0)))</f>
        <v>-0.5</v>
      </c>
      <c r="M314" s="261">
        <f>IF(ISBLANK(INDEX('Policy Characteristics'!G:G,MATCH($C314,'Policy Characteristics'!$C:$C,0))),"",INDEX('Policy Characteristics'!G:G,MATCH($C314,'Policy Characteristics'!$C:$C,0)))</f>
        <v>1</v>
      </c>
      <c r="N314" s="261">
        <f>IF(ISBLANK(INDEX('Policy Characteristics'!H:H,MATCH($C314,'Policy Characteristics'!$C:$C,0))),"",INDEX('Policy Characteristics'!H:H,MATCH($C314,'Policy Characteristics'!$C:$C,0)))</f>
        <v>0.02</v>
      </c>
      <c r="O314" s="254" t="str">
        <f>IF(ISBLANK(INDEX('Policy Characteristics'!I:I,MATCH($C314,'Policy Characteristics'!$C:$C,0))),"",INDEX('Policy Characteristics'!I:I,MATCH($C314,'Policy Characteristics'!$C:$C,0)))</f>
        <v>% change in imports</v>
      </c>
      <c r="P314" s="254" t="str">
        <f>IF(ISBLANK(INDEX('Policy Characteristics'!J:J,MATCH($C314,'Policy Characteristics'!$C:$C,0))),"",INDEX('Policy Characteristics'!J:J,MATCH($C314,'Policy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4" s="254" t="str">
        <f>IF(ISBLANK(INDEX('Policy Characteristics'!K:K,MATCH($C314,'Policy Characteristics'!$C:$C,0))),"",INDEX('Policy Characteristics'!K:K,MATCH($C314,'Policy Characteristics'!$C:$C,0)))</f>
        <v>electricity-sector-main.html#elec-imports</v>
      </c>
      <c r="R314" s="254" t="str">
        <f>IF(ISBLANK(INDEX('Policy Characteristics'!L:L,MATCH($C314,'Policy Characteristics'!$C:$C,0))),"",INDEX('Policy Characteristics'!L:L,MATCH($C314,'Policy Characteristics'!$C:$C,0)))</f>
        <v>electricity-imports-exports.html</v>
      </c>
    </row>
    <row r="315" spans="1:18" s="2" customFormat="1" x14ac:dyDescent="0.35">
      <c r="A315" s="254" t="str">
        <f>IF(ISBLANK(INDEX('Policy Characteristics'!A:A,MATCH($C315,'Policy Characteristics'!$C:$C,0))),"",INDEX('Policy Characteristics'!A:A,MATCH($C315,'Policy Characteristics'!$C:$C,0)))</f>
        <v>Electricity Supply</v>
      </c>
      <c r="B315" s="262" t="str">
        <f>IF(ISBLANK(INDEX('Policy Characteristics'!B:B,MATCH($C315,'Policy Characteristics'!$C:$C,0))),"",INDEX('Policy Characteristics'!B:B,MATCH($C315,'Policy Characteristics'!$C:$C,0)))</f>
        <v>Change Electricity Imports</v>
      </c>
      <c r="C315" s="254" t="str">
        <f t="shared" si="20"/>
        <v>Percent Change in Electricity Imports</v>
      </c>
      <c r="D315" s="6" t="s">
        <v>80</v>
      </c>
      <c r="E315" s="45"/>
      <c r="F315" s="6" t="s">
        <v>92</v>
      </c>
      <c r="G315" s="6"/>
      <c r="H315" s="47">
        <v>532</v>
      </c>
      <c r="I315" s="324" t="s">
        <v>43</v>
      </c>
      <c r="J315" s="255" t="str">
        <f>IF(ISBLANK(INDEX('Policy Characteristics'!D:D,MATCH($C315,'Policy Characteristics'!$C:$C,0))),"",INDEX('Policy Characteristics'!D:D,MATCH($C315,'Policy Characteristics'!$C:$C,0)))</f>
        <v>Electricity Imports and Exports</v>
      </c>
      <c r="K315" s="254" t="str">
        <f>IF(ISBLANK(INDEX('Policy Characteristics'!E:E,MATCH($C315,'Policy Characteristics'!$C:$C,0))),"",INDEX('Policy Characteristics'!E:E,MATCH($C315,'Policy Characteristics'!$C:$C,0)))</f>
        <v>elec change imports</v>
      </c>
      <c r="L315" s="261">
        <f>IF(ISBLANK(INDEX('Policy Characteristics'!F:F,MATCH($C315,'Policy Characteristics'!$C:$C,0))),"",INDEX('Policy Characteristics'!F:F,MATCH($C315,'Policy Characteristics'!$C:$C,0)))</f>
        <v>-0.5</v>
      </c>
      <c r="M315" s="261">
        <f>IF(ISBLANK(INDEX('Policy Characteristics'!G:G,MATCH($C315,'Policy Characteristics'!$C:$C,0))),"",INDEX('Policy Characteristics'!G:G,MATCH($C315,'Policy Characteristics'!$C:$C,0)))</f>
        <v>1</v>
      </c>
      <c r="N315" s="261">
        <f>IF(ISBLANK(INDEX('Policy Characteristics'!H:H,MATCH($C315,'Policy Characteristics'!$C:$C,0))),"",INDEX('Policy Characteristics'!H:H,MATCH($C315,'Policy Characteristics'!$C:$C,0)))</f>
        <v>0.02</v>
      </c>
      <c r="O315" s="254" t="str">
        <f>IF(ISBLANK(INDEX('Policy Characteristics'!I:I,MATCH($C315,'Policy Characteristics'!$C:$C,0))),"",INDEX('Policy Characteristics'!I:I,MATCH($C315,'Policy Characteristics'!$C:$C,0)))</f>
        <v>% change in imports</v>
      </c>
      <c r="P315" s="254" t="str">
        <f>IF(ISBLANK(INDEX('Policy Characteristics'!J:J,MATCH($C315,'Policy Characteristics'!$C:$C,0))),"",INDEX('Policy Characteristics'!J:J,MATCH($C315,'Policy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5" s="254" t="str">
        <f>IF(ISBLANK(INDEX('Policy Characteristics'!K:K,MATCH($C315,'Policy Characteristics'!$C:$C,0))),"",INDEX('Policy Characteristics'!K:K,MATCH($C315,'Policy Characteristics'!$C:$C,0)))</f>
        <v>electricity-sector-main.html#elec-imports</v>
      </c>
      <c r="R315" s="254" t="str">
        <f>IF(ISBLANK(INDEX('Policy Characteristics'!L:L,MATCH($C315,'Policy Characteristics'!$C:$C,0))),"",INDEX('Policy Characteristics'!L:L,MATCH($C315,'Policy Characteristics'!$C:$C,0)))</f>
        <v>electricity-imports-exports.html</v>
      </c>
    </row>
    <row r="316" spans="1:18" s="2" customFormat="1" x14ac:dyDescent="0.35">
      <c r="A316" s="254" t="str">
        <f>IF(ISBLANK(INDEX('Policy Characteristics'!A:A,MATCH($C316,'Policy Characteristics'!$C:$C,0))),"",INDEX('Policy Characteristics'!A:A,MATCH($C316,'Policy Characteristics'!$C:$C,0)))</f>
        <v>Electricity Supply</v>
      </c>
      <c r="B316" s="262" t="str">
        <f>IF(ISBLANK(INDEX('Policy Characteristics'!B:B,MATCH($C316,'Policy Characteristics'!$C:$C,0))),"",INDEX('Policy Characteristics'!B:B,MATCH($C316,'Policy Characteristics'!$C:$C,0)))</f>
        <v>Change Electricity Imports</v>
      </c>
      <c r="C316" s="254" t="str">
        <f t="shared" si="20"/>
        <v>Percent Change in Electricity Imports</v>
      </c>
      <c r="D316" s="6" t="s">
        <v>2423</v>
      </c>
      <c r="E316" s="45"/>
      <c r="F316" s="6" t="s">
        <v>435</v>
      </c>
      <c r="G316" s="6"/>
      <c r="H316" s="47">
        <v>533</v>
      </c>
      <c r="I316" s="324" t="s">
        <v>44</v>
      </c>
      <c r="J316" s="255" t="str">
        <f>IF(ISBLANK(INDEX('Policy Characteristics'!D:D,MATCH($C316,'Policy Characteristics'!$C:$C,0))),"",INDEX('Policy Characteristics'!D:D,MATCH($C316,'Policy Characteristics'!$C:$C,0)))</f>
        <v>Electricity Imports and Exports</v>
      </c>
      <c r="K316" s="254" t="str">
        <f>IF(ISBLANK(INDEX('Policy Characteristics'!E:E,MATCH($C316,'Policy Characteristics'!$C:$C,0))),"",INDEX('Policy Characteristics'!E:E,MATCH($C316,'Policy Characteristics'!$C:$C,0)))</f>
        <v>elec change imports</v>
      </c>
      <c r="L316" s="261">
        <f>IF(ISBLANK(INDEX('Policy Characteristics'!F:F,MATCH($C316,'Policy Characteristics'!$C:$C,0))),"",INDEX('Policy Characteristics'!F:F,MATCH($C316,'Policy Characteristics'!$C:$C,0)))</f>
        <v>-0.5</v>
      </c>
      <c r="M316" s="261">
        <f>IF(ISBLANK(INDEX('Policy Characteristics'!G:G,MATCH($C316,'Policy Characteristics'!$C:$C,0))),"",INDEX('Policy Characteristics'!G:G,MATCH($C316,'Policy Characteristics'!$C:$C,0)))</f>
        <v>1</v>
      </c>
      <c r="N316" s="261">
        <f>IF(ISBLANK(INDEX('Policy Characteristics'!H:H,MATCH($C316,'Policy Characteristics'!$C:$C,0))),"",INDEX('Policy Characteristics'!H:H,MATCH($C316,'Policy Characteristics'!$C:$C,0)))</f>
        <v>0.02</v>
      </c>
      <c r="O316" s="254" t="str">
        <f>IF(ISBLANK(INDEX('Policy Characteristics'!I:I,MATCH($C316,'Policy Characteristics'!$C:$C,0))),"",INDEX('Policy Characteristics'!I:I,MATCH($C316,'Policy Characteristics'!$C:$C,0)))</f>
        <v>% change in imports</v>
      </c>
      <c r="P316" s="254" t="str">
        <f>IF(ISBLANK(INDEX('Policy Characteristics'!J:J,MATCH($C316,'Policy Characteristics'!$C:$C,0))),"",INDEX('Policy Characteristics'!J:J,MATCH($C316,'Policy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6" s="254" t="str">
        <f>IF(ISBLANK(INDEX('Policy Characteristics'!K:K,MATCH($C316,'Policy Characteristics'!$C:$C,0))),"",INDEX('Policy Characteristics'!K:K,MATCH($C316,'Policy Characteristics'!$C:$C,0)))</f>
        <v>electricity-sector-main.html#elec-imports</v>
      </c>
      <c r="R316" s="254" t="str">
        <f>IF(ISBLANK(INDEX('Policy Characteristics'!L:L,MATCH($C316,'Policy Characteristics'!$C:$C,0))),"",INDEX('Policy Characteristics'!L:L,MATCH($C316,'Policy Characteristics'!$C:$C,0)))</f>
        <v>electricity-imports-exports.html</v>
      </c>
    </row>
    <row r="317" spans="1:18" s="2" customFormat="1" x14ac:dyDescent="0.35">
      <c r="A317" s="254" t="str">
        <f>IF(ISBLANK(INDEX('Policy Characteristics'!A:A,MATCH($C317,'Policy Characteristics'!$C:$C,0))),"",INDEX('Policy Characteristics'!A:A,MATCH($C317,'Policy Characteristics'!$C:$C,0)))</f>
        <v>Electricity Supply</v>
      </c>
      <c r="B317" s="262" t="str">
        <f>IF(ISBLANK(INDEX('Policy Characteristics'!B:B,MATCH($C317,'Policy Characteristics'!$C:$C,0))),"",INDEX('Policy Characteristics'!B:B,MATCH($C317,'Policy Characteristics'!$C:$C,0)))</f>
        <v>Change Electricity Imports</v>
      </c>
      <c r="C317" s="254" t="str">
        <f t="shared" si="20"/>
        <v>Percent Change in Electricity Imports</v>
      </c>
      <c r="D317" s="6" t="s">
        <v>307</v>
      </c>
      <c r="E317" s="45"/>
      <c r="F317" s="6" t="s">
        <v>309</v>
      </c>
      <c r="G317" s="6"/>
      <c r="H317" s="47">
        <v>534</v>
      </c>
      <c r="I317" s="324" t="s">
        <v>43</v>
      </c>
      <c r="J317" s="255" t="str">
        <f>IF(ISBLANK(INDEX('Policy Characteristics'!D:D,MATCH($C317,'Policy Characteristics'!$C:$C,0))),"",INDEX('Policy Characteristics'!D:D,MATCH($C317,'Policy Characteristics'!$C:$C,0)))</f>
        <v>Electricity Imports and Exports</v>
      </c>
      <c r="K317" s="254" t="str">
        <f>IF(ISBLANK(INDEX('Policy Characteristics'!E:E,MATCH($C317,'Policy Characteristics'!$C:$C,0))),"",INDEX('Policy Characteristics'!E:E,MATCH($C317,'Policy Characteristics'!$C:$C,0)))</f>
        <v>elec change imports</v>
      </c>
      <c r="L317" s="261">
        <f>IF(ISBLANK(INDEX('Policy Characteristics'!F:F,MATCH($C317,'Policy Characteristics'!$C:$C,0))),"",INDEX('Policy Characteristics'!F:F,MATCH($C317,'Policy Characteristics'!$C:$C,0)))</f>
        <v>-0.5</v>
      </c>
      <c r="M317" s="261">
        <f>IF(ISBLANK(INDEX('Policy Characteristics'!G:G,MATCH($C317,'Policy Characteristics'!$C:$C,0))),"",INDEX('Policy Characteristics'!G:G,MATCH($C317,'Policy Characteristics'!$C:$C,0)))</f>
        <v>1</v>
      </c>
      <c r="N317" s="261">
        <f>IF(ISBLANK(INDEX('Policy Characteristics'!H:H,MATCH($C317,'Policy Characteristics'!$C:$C,0))),"",INDEX('Policy Characteristics'!H:H,MATCH($C317,'Policy Characteristics'!$C:$C,0)))</f>
        <v>0.02</v>
      </c>
      <c r="O317" s="254" t="str">
        <f>IF(ISBLANK(INDEX('Policy Characteristics'!I:I,MATCH($C317,'Policy Characteristics'!$C:$C,0))),"",INDEX('Policy Characteristics'!I:I,MATCH($C317,'Policy Characteristics'!$C:$C,0)))</f>
        <v>% change in imports</v>
      </c>
      <c r="P317" s="254" t="str">
        <f>IF(ISBLANK(INDEX('Policy Characteristics'!J:J,MATCH($C317,'Policy Characteristics'!$C:$C,0))),"",INDEX('Policy Characteristics'!J:J,MATCH($C317,'Policy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7" s="254" t="str">
        <f>IF(ISBLANK(INDEX('Policy Characteristics'!K:K,MATCH($C317,'Policy Characteristics'!$C:$C,0))),"",INDEX('Policy Characteristics'!K:K,MATCH($C317,'Policy Characteristics'!$C:$C,0)))</f>
        <v>electricity-sector-main.html#elec-imports</v>
      </c>
      <c r="R317" s="254" t="str">
        <f>IF(ISBLANK(INDEX('Policy Characteristics'!L:L,MATCH($C317,'Policy Characteristics'!$C:$C,0))),"",INDEX('Policy Characteristics'!L:L,MATCH($C317,'Policy Characteristics'!$C:$C,0)))</f>
        <v>electricity-imports-exports.html</v>
      </c>
    </row>
    <row r="318" spans="1:18" s="2" customFormat="1" x14ac:dyDescent="0.35">
      <c r="A318" s="254" t="str">
        <f>IF(ISBLANK(INDEX('Policy Characteristics'!A:A,MATCH($C318,'Policy Characteristics'!$C:$C,0))),"",INDEX('Policy Characteristics'!A:A,MATCH($C318,'Policy Characteristics'!$C:$C,0)))</f>
        <v>Electricity Supply</v>
      </c>
      <c r="B318" s="262" t="str">
        <f>IF(ISBLANK(INDEX('Policy Characteristics'!B:B,MATCH($C318,'Policy Characteristics'!$C:$C,0))),"",INDEX('Policy Characteristics'!B:B,MATCH($C318,'Policy Characteristics'!$C:$C,0)))</f>
        <v>Change Electricity Imports</v>
      </c>
      <c r="C318" s="254" t="str">
        <f t="shared" si="20"/>
        <v>Percent Change in Electricity Imports</v>
      </c>
      <c r="D318" s="6" t="s">
        <v>308</v>
      </c>
      <c r="E318" s="45"/>
      <c r="F318" s="6" t="s">
        <v>310</v>
      </c>
      <c r="G318" s="6"/>
      <c r="H318" s="47">
        <v>535</v>
      </c>
      <c r="I318" s="324" t="s">
        <v>44</v>
      </c>
      <c r="J318" s="255" t="str">
        <f>IF(ISBLANK(INDEX('Policy Characteristics'!D:D,MATCH($C318,'Policy Characteristics'!$C:$C,0))),"",INDEX('Policy Characteristics'!D:D,MATCH($C318,'Policy Characteristics'!$C:$C,0)))</f>
        <v>Electricity Imports and Exports</v>
      </c>
      <c r="K318" s="254" t="str">
        <f>IF(ISBLANK(INDEX('Policy Characteristics'!E:E,MATCH($C318,'Policy Characteristics'!$C:$C,0))),"",INDEX('Policy Characteristics'!E:E,MATCH($C318,'Policy Characteristics'!$C:$C,0)))</f>
        <v>elec change imports</v>
      </c>
      <c r="L318" s="261">
        <f>IF(ISBLANK(INDEX('Policy Characteristics'!F:F,MATCH($C318,'Policy Characteristics'!$C:$C,0))),"",INDEX('Policy Characteristics'!F:F,MATCH($C318,'Policy Characteristics'!$C:$C,0)))</f>
        <v>-0.5</v>
      </c>
      <c r="M318" s="261">
        <f>IF(ISBLANK(INDEX('Policy Characteristics'!G:G,MATCH($C318,'Policy Characteristics'!$C:$C,0))),"",INDEX('Policy Characteristics'!G:G,MATCH($C318,'Policy Characteristics'!$C:$C,0)))</f>
        <v>1</v>
      </c>
      <c r="N318" s="261">
        <f>IF(ISBLANK(INDEX('Policy Characteristics'!H:H,MATCH($C318,'Policy Characteristics'!$C:$C,0))),"",INDEX('Policy Characteristics'!H:H,MATCH($C318,'Policy Characteristics'!$C:$C,0)))</f>
        <v>0.02</v>
      </c>
      <c r="O318" s="254" t="str">
        <f>IF(ISBLANK(INDEX('Policy Characteristics'!I:I,MATCH($C318,'Policy Characteristics'!$C:$C,0))),"",INDEX('Policy Characteristics'!I:I,MATCH($C318,'Policy Characteristics'!$C:$C,0)))</f>
        <v>% change in imports</v>
      </c>
      <c r="P318" s="254" t="str">
        <f>IF(ISBLANK(INDEX('Policy Characteristics'!J:J,MATCH($C318,'Policy Characteristics'!$C:$C,0))),"",INDEX('Policy Characteristics'!J:J,MATCH($C318,'Policy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8" s="254" t="str">
        <f>IF(ISBLANK(INDEX('Policy Characteristics'!K:K,MATCH($C318,'Policy Characteristics'!$C:$C,0))),"",INDEX('Policy Characteristics'!K:K,MATCH($C318,'Policy Characteristics'!$C:$C,0)))</f>
        <v>electricity-sector-main.html#elec-imports</v>
      </c>
      <c r="R318" s="254" t="str">
        <f>IF(ISBLANK(INDEX('Policy Characteristics'!L:L,MATCH($C318,'Policy Characteristics'!$C:$C,0))),"",INDEX('Policy Characteristics'!L:L,MATCH($C318,'Policy Characteristics'!$C:$C,0)))</f>
        <v>electricity-imports-exports.html</v>
      </c>
    </row>
    <row r="319" spans="1:18" s="2" customFormat="1" x14ac:dyDescent="0.35">
      <c r="A319" s="254" t="str">
        <f>IF(ISBLANK(INDEX('Policy Characteristics'!A:A,MATCH($C319,'Policy Characteristics'!$C:$C,0))),"",INDEX('Policy Characteristics'!A:A,MATCH($C319,'Policy Characteristics'!$C:$C,0)))</f>
        <v>Electricity Supply</v>
      </c>
      <c r="B319" s="262" t="str">
        <f>IF(ISBLANK(INDEX('Policy Characteristics'!B:B,MATCH($C319,'Policy Characteristics'!$C:$C,0))),"",INDEX('Policy Characteristics'!B:B,MATCH($C319,'Policy Characteristics'!$C:$C,0)))</f>
        <v>Change Electricity Imports</v>
      </c>
      <c r="C319" s="254" t="str">
        <f t="shared" si="20"/>
        <v>Percent Change in Electricity Imports</v>
      </c>
      <c r="D319" s="6" t="s">
        <v>443</v>
      </c>
      <c r="E319" s="45"/>
      <c r="F319" s="6" t="s">
        <v>442</v>
      </c>
      <c r="G319" s="6"/>
      <c r="H319" s="47">
        <v>536</v>
      </c>
      <c r="I319" s="324" t="s">
        <v>44</v>
      </c>
      <c r="J319" s="255" t="str">
        <f>IF(ISBLANK(INDEX('Policy Characteristics'!D:D,MATCH($C319,'Policy Characteristics'!$C:$C,0))),"",INDEX('Policy Characteristics'!D:D,MATCH($C319,'Policy Characteristics'!$C:$C,0)))</f>
        <v>Electricity Imports and Exports</v>
      </c>
      <c r="K319" s="254" t="str">
        <f>IF(ISBLANK(INDEX('Policy Characteristics'!E:E,MATCH($C319,'Policy Characteristics'!$C:$C,0))),"",INDEX('Policy Characteristics'!E:E,MATCH($C319,'Policy Characteristics'!$C:$C,0)))</f>
        <v>elec change imports</v>
      </c>
      <c r="L319" s="261">
        <f>IF(ISBLANK(INDEX('Policy Characteristics'!F:F,MATCH($C319,'Policy Characteristics'!$C:$C,0))),"",INDEX('Policy Characteristics'!F:F,MATCH($C319,'Policy Characteristics'!$C:$C,0)))</f>
        <v>-0.5</v>
      </c>
      <c r="M319" s="261">
        <f>IF(ISBLANK(INDEX('Policy Characteristics'!G:G,MATCH($C319,'Policy Characteristics'!$C:$C,0))),"",INDEX('Policy Characteristics'!G:G,MATCH($C319,'Policy Characteristics'!$C:$C,0)))</f>
        <v>1</v>
      </c>
      <c r="N319" s="261">
        <f>IF(ISBLANK(INDEX('Policy Characteristics'!H:H,MATCH($C319,'Policy Characteristics'!$C:$C,0))),"",INDEX('Policy Characteristics'!H:H,MATCH($C319,'Policy Characteristics'!$C:$C,0)))</f>
        <v>0.02</v>
      </c>
      <c r="O319" s="254" t="str">
        <f>IF(ISBLANK(INDEX('Policy Characteristics'!I:I,MATCH($C319,'Policy Characteristics'!$C:$C,0))),"",INDEX('Policy Characteristics'!I:I,MATCH($C319,'Policy Characteristics'!$C:$C,0)))</f>
        <v>% change in imports</v>
      </c>
      <c r="P319" s="254" t="str">
        <f>IF(ISBLANK(INDEX('Policy Characteristics'!J:J,MATCH($C319,'Policy Characteristics'!$C:$C,0))),"",INDEX('Policy Characteristics'!J:J,MATCH($C319,'Policy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9" s="254" t="str">
        <f>IF(ISBLANK(INDEX('Policy Characteristics'!K:K,MATCH($C319,'Policy Characteristics'!$C:$C,0))),"",INDEX('Policy Characteristics'!K:K,MATCH($C319,'Policy Characteristics'!$C:$C,0)))</f>
        <v>electricity-sector-main.html#elec-imports</v>
      </c>
      <c r="R319" s="254" t="str">
        <f>IF(ISBLANK(INDEX('Policy Characteristics'!L:L,MATCH($C319,'Policy Characteristics'!$C:$C,0))),"",INDEX('Policy Characteristics'!L:L,MATCH($C319,'Policy Characteristics'!$C:$C,0)))</f>
        <v>electricity-imports-exports.html</v>
      </c>
    </row>
    <row r="320" spans="1:18" s="2" customFormat="1" x14ac:dyDescent="0.35">
      <c r="A320" s="254" t="str">
        <f>IF(ISBLANK(INDEX('Policy Characteristics'!A:A,MATCH($C320,'Policy Characteristics'!$C:$C,0))),"",INDEX('Policy Characteristics'!A:A,MATCH($C320,'Policy Characteristics'!$C:$C,0)))</f>
        <v>Electricity Supply</v>
      </c>
      <c r="B320" s="262" t="str">
        <f>IF(ISBLANK(INDEX('Policy Characteristics'!B:B,MATCH($C320,'Policy Characteristics'!$C:$C,0))),"",INDEX('Policy Characteristics'!B:B,MATCH($C320,'Policy Characteristics'!$C:$C,0)))</f>
        <v>Change Electricity Imports</v>
      </c>
      <c r="C320" s="254" t="str">
        <f t="shared" si="20"/>
        <v>Percent Change in Electricity Imports</v>
      </c>
      <c r="D320" s="6" t="s">
        <v>452</v>
      </c>
      <c r="E320" s="45"/>
      <c r="F320" s="6" t="s">
        <v>453</v>
      </c>
      <c r="G320" s="6"/>
      <c r="H320" s="47">
        <v>537</v>
      </c>
      <c r="I320" s="324" t="s">
        <v>44</v>
      </c>
      <c r="J320" s="255" t="str">
        <f>IF(ISBLANK(INDEX('Policy Characteristics'!D:D,MATCH($C320,'Policy Characteristics'!$C:$C,0))),"",INDEX('Policy Characteristics'!D:D,MATCH($C320,'Policy Characteristics'!$C:$C,0)))</f>
        <v>Electricity Imports and Exports</v>
      </c>
      <c r="K320" s="254" t="str">
        <f>IF(ISBLANK(INDEX('Policy Characteristics'!E:E,MATCH($C320,'Policy Characteristics'!$C:$C,0))),"",INDEX('Policy Characteristics'!E:E,MATCH($C320,'Policy Characteristics'!$C:$C,0)))</f>
        <v>elec change imports</v>
      </c>
      <c r="L320" s="261">
        <f>IF(ISBLANK(INDEX('Policy Characteristics'!F:F,MATCH($C320,'Policy Characteristics'!$C:$C,0))),"",INDEX('Policy Characteristics'!F:F,MATCH($C320,'Policy Characteristics'!$C:$C,0)))</f>
        <v>-0.5</v>
      </c>
      <c r="M320" s="261">
        <f>IF(ISBLANK(INDEX('Policy Characteristics'!G:G,MATCH($C320,'Policy Characteristics'!$C:$C,0))),"",INDEX('Policy Characteristics'!G:G,MATCH($C320,'Policy Characteristics'!$C:$C,0)))</f>
        <v>1</v>
      </c>
      <c r="N320" s="261">
        <f>IF(ISBLANK(INDEX('Policy Characteristics'!H:H,MATCH($C320,'Policy Characteristics'!$C:$C,0))),"",INDEX('Policy Characteristics'!H:H,MATCH($C320,'Policy Characteristics'!$C:$C,0)))</f>
        <v>0.02</v>
      </c>
      <c r="O320" s="254" t="str">
        <f>IF(ISBLANK(INDEX('Policy Characteristics'!I:I,MATCH($C320,'Policy Characteristics'!$C:$C,0))),"",INDEX('Policy Characteristics'!I:I,MATCH($C320,'Policy Characteristics'!$C:$C,0)))</f>
        <v>% change in imports</v>
      </c>
      <c r="P320" s="254" t="str">
        <f>IF(ISBLANK(INDEX('Policy Characteristics'!J:J,MATCH($C320,'Policy Characteristics'!$C:$C,0))),"",INDEX('Policy Characteristics'!J:J,MATCH($C320,'Policy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0" s="254" t="str">
        <f>IF(ISBLANK(INDEX('Policy Characteristics'!K:K,MATCH($C320,'Policy Characteristics'!$C:$C,0))),"",INDEX('Policy Characteristics'!K:K,MATCH($C320,'Policy Characteristics'!$C:$C,0)))</f>
        <v>electricity-sector-main.html#elec-imports</v>
      </c>
      <c r="R320" s="254" t="str">
        <f>IF(ISBLANK(INDEX('Policy Characteristics'!L:L,MATCH($C320,'Policy Characteristics'!$C:$C,0))),"",INDEX('Policy Characteristics'!L:L,MATCH($C320,'Policy Characteristics'!$C:$C,0)))</f>
        <v>electricity-imports-exports.html</v>
      </c>
    </row>
    <row r="321" spans="1:19" s="2" customFormat="1" x14ac:dyDescent="0.35">
      <c r="A321" s="254" t="str">
        <f>IF(ISBLANK(INDEX('Policy Characteristics'!A:A,MATCH($C321,'Policy Characteristics'!$C:$C,0))),"",INDEX('Policy Characteristics'!A:A,MATCH($C321,'Policy Characteristics'!$C:$C,0)))</f>
        <v>Electricity Supply</v>
      </c>
      <c r="B321" s="262" t="str">
        <f>IF(ISBLANK(INDEX('Policy Characteristics'!B:B,MATCH($C321,'Policy Characteristics'!$C:$C,0))),"",INDEX('Policy Characteristics'!B:B,MATCH($C321,'Policy Characteristics'!$C:$C,0)))</f>
        <v>Change Electricity Imports</v>
      </c>
      <c r="C321" s="254" t="str">
        <f t="shared" si="20"/>
        <v>Percent Change in Electricity Imports</v>
      </c>
      <c r="D321" s="6" t="s">
        <v>2743</v>
      </c>
      <c r="E321" s="45"/>
      <c r="F321" s="6" t="s">
        <v>2467</v>
      </c>
      <c r="G321" s="6"/>
      <c r="H321" s="47">
        <v>538</v>
      </c>
      <c r="I321" s="324" t="s">
        <v>44</v>
      </c>
      <c r="J321" s="255" t="str">
        <f>IF(ISBLANK(INDEX('Policy Characteristics'!D:D,MATCH($C321,'Policy Characteristics'!$C:$C,0))),"",INDEX('Policy Characteristics'!D:D,MATCH($C321,'Policy Characteristics'!$C:$C,0)))</f>
        <v>Electricity Imports and Exports</v>
      </c>
      <c r="K321" s="254" t="str">
        <f>IF(ISBLANK(INDEX('Policy Characteristics'!E:E,MATCH($C321,'Policy Characteristics'!$C:$C,0))),"",INDEX('Policy Characteristics'!E:E,MATCH($C321,'Policy Characteristics'!$C:$C,0)))</f>
        <v>elec change imports</v>
      </c>
      <c r="L321" s="261">
        <f>IF(ISBLANK(INDEX('Policy Characteristics'!F:F,MATCH($C321,'Policy Characteristics'!$C:$C,0))),"",INDEX('Policy Characteristics'!F:F,MATCH($C321,'Policy Characteristics'!$C:$C,0)))</f>
        <v>-0.5</v>
      </c>
      <c r="M321" s="261">
        <f>IF(ISBLANK(INDEX('Policy Characteristics'!G:G,MATCH($C321,'Policy Characteristics'!$C:$C,0))),"",INDEX('Policy Characteristics'!G:G,MATCH($C321,'Policy Characteristics'!$C:$C,0)))</f>
        <v>1</v>
      </c>
      <c r="N321" s="261">
        <f>IF(ISBLANK(INDEX('Policy Characteristics'!H:H,MATCH($C321,'Policy Characteristics'!$C:$C,0))),"",INDEX('Policy Characteristics'!H:H,MATCH($C321,'Policy Characteristics'!$C:$C,0)))</f>
        <v>0.02</v>
      </c>
      <c r="O321" s="254" t="str">
        <f>IF(ISBLANK(INDEX('Policy Characteristics'!I:I,MATCH($C321,'Policy Characteristics'!$C:$C,0))),"",INDEX('Policy Characteristics'!I:I,MATCH($C321,'Policy Characteristics'!$C:$C,0)))</f>
        <v>% change in imports</v>
      </c>
      <c r="P321" s="254" t="str">
        <f>IF(ISBLANK(INDEX('Policy Characteristics'!J:J,MATCH($C321,'Policy Characteristics'!$C:$C,0))),"",INDEX('Policy Characteristics'!J:J,MATCH($C321,'Policy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1" s="254" t="str">
        <f>IF(ISBLANK(INDEX('Policy Characteristics'!K:K,MATCH($C321,'Policy Characteristics'!$C:$C,0))),"",INDEX('Policy Characteristics'!K:K,MATCH($C321,'Policy Characteristics'!$C:$C,0)))</f>
        <v>electricity-sector-main.html#elec-imports</v>
      </c>
      <c r="R321" s="254" t="str">
        <f>IF(ISBLANK(INDEX('Policy Characteristics'!L:L,MATCH($C321,'Policy Characteristics'!$C:$C,0))),"",INDEX('Policy Characteristics'!L:L,MATCH($C321,'Policy Characteristics'!$C:$C,0)))</f>
        <v>electricity-imports-exports.html</v>
      </c>
    </row>
    <row r="322" spans="1:19" s="2" customFormat="1" x14ac:dyDescent="0.35">
      <c r="A322" s="254" t="str">
        <f>IF(ISBLANK(INDEX('Policy Characteristics'!A:A,MATCH($C322,'Policy Characteristics'!$C:$C,0))),"",INDEX('Policy Characteristics'!A:A,MATCH($C322,'Policy Characteristics'!$C:$C,0)))</f>
        <v>Electricity Supply</v>
      </c>
      <c r="B322" s="262" t="str">
        <f>IF(ISBLANK(INDEX('Policy Characteristics'!B:B,MATCH($C322,'Policy Characteristics'!$C:$C,0))),"",INDEX('Policy Characteristics'!B:B,MATCH($C322,'Policy Characteristics'!$C:$C,0)))</f>
        <v>Change Electricity Imports</v>
      </c>
      <c r="C322" s="254" t="str">
        <f t="shared" si="20"/>
        <v>Percent Change in Electricity Imports</v>
      </c>
      <c r="D322" s="6" t="s">
        <v>2744</v>
      </c>
      <c r="E322" s="45"/>
      <c r="F322" s="6" t="s">
        <v>2587</v>
      </c>
      <c r="G322" s="6"/>
      <c r="H322" s="47">
        <v>539</v>
      </c>
      <c r="I322" s="324" t="s">
        <v>44</v>
      </c>
      <c r="J322" s="255" t="str">
        <f>IF(ISBLANK(INDEX('Policy Characteristics'!D:D,MATCH($C322,'Policy Characteristics'!$C:$C,0))),"",INDEX('Policy Characteristics'!D:D,MATCH($C322,'Policy Characteristics'!$C:$C,0)))</f>
        <v>Electricity Imports and Exports</v>
      </c>
      <c r="K322" s="254" t="str">
        <f>IF(ISBLANK(INDEX('Policy Characteristics'!E:E,MATCH($C322,'Policy Characteristics'!$C:$C,0))),"",INDEX('Policy Characteristics'!E:E,MATCH($C322,'Policy Characteristics'!$C:$C,0)))</f>
        <v>elec change imports</v>
      </c>
      <c r="L322" s="261">
        <f>IF(ISBLANK(INDEX('Policy Characteristics'!F:F,MATCH($C322,'Policy Characteristics'!$C:$C,0))),"",INDEX('Policy Characteristics'!F:F,MATCH($C322,'Policy Characteristics'!$C:$C,0)))</f>
        <v>-0.5</v>
      </c>
      <c r="M322" s="261">
        <f>IF(ISBLANK(INDEX('Policy Characteristics'!G:G,MATCH($C322,'Policy Characteristics'!$C:$C,0))),"",INDEX('Policy Characteristics'!G:G,MATCH($C322,'Policy Characteristics'!$C:$C,0)))</f>
        <v>1</v>
      </c>
      <c r="N322" s="261">
        <f>IF(ISBLANK(INDEX('Policy Characteristics'!H:H,MATCH($C322,'Policy Characteristics'!$C:$C,0))),"",INDEX('Policy Characteristics'!H:H,MATCH($C322,'Policy Characteristics'!$C:$C,0)))</f>
        <v>0.02</v>
      </c>
      <c r="O322" s="254" t="str">
        <f>IF(ISBLANK(INDEX('Policy Characteristics'!I:I,MATCH($C322,'Policy Characteristics'!$C:$C,0))),"",INDEX('Policy Characteristics'!I:I,MATCH($C322,'Policy Characteristics'!$C:$C,0)))</f>
        <v>% change in imports</v>
      </c>
      <c r="P322" s="254" t="str">
        <f>IF(ISBLANK(INDEX('Policy Characteristics'!J:J,MATCH($C322,'Policy Characteristics'!$C:$C,0))),"",INDEX('Policy Characteristics'!J:J,MATCH($C322,'Policy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2" s="254" t="str">
        <f>IF(ISBLANK(INDEX('Policy Characteristics'!K:K,MATCH($C322,'Policy Characteristics'!$C:$C,0))),"",INDEX('Policy Characteristics'!K:K,MATCH($C322,'Policy Characteristics'!$C:$C,0)))</f>
        <v>electricity-sector-main.html#elec-imports</v>
      </c>
      <c r="R322" s="254" t="str">
        <f>IF(ISBLANK(INDEX('Policy Characteristics'!L:L,MATCH($C322,'Policy Characteristics'!$C:$C,0))),"",INDEX('Policy Characteristics'!L:L,MATCH($C322,'Policy Characteristics'!$C:$C,0)))</f>
        <v>electricity-imports-exports.html</v>
      </c>
    </row>
    <row r="323" spans="1:19" s="2" customFormat="1" x14ac:dyDescent="0.35">
      <c r="A323" s="254" t="str">
        <f>IF(ISBLANK(INDEX('Policy Characteristics'!A:A,MATCH($C323,'Policy Characteristics'!$C:$C,0))),"",INDEX('Policy Characteristics'!A:A,MATCH($C323,'Policy Characteristics'!$C:$C,0)))</f>
        <v>Electricity Supply</v>
      </c>
      <c r="B323" s="262" t="str">
        <f>IF(ISBLANK(INDEX('Policy Characteristics'!B:B,MATCH($C323,'Policy Characteristics'!$C:$C,0))),"",INDEX('Policy Characteristics'!B:B,MATCH($C323,'Policy Characteristics'!$C:$C,0)))</f>
        <v>Change Electricity Imports</v>
      </c>
      <c r="C323" s="254" t="str">
        <f t="shared" si="20"/>
        <v>Percent Change in Electricity Imports</v>
      </c>
      <c r="D323" s="6" t="s">
        <v>2745</v>
      </c>
      <c r="E323" s="45"/>
      <c r="F323" s="6" t="s">
        <v>2469</v>
      </c>
      <c r="G323" s="6"/>
      <c r="H323" s="47">
        <v>540</v>
      </c>
      <c r="I323" s="324" t="s">
        <v>44</v>
      </c>
      <c r="J323" s="255" t="str">
        <f>IF(ISBLANK(INDEX('Policy Characteristics'!D:D,MATCH($C323,'Policy Characteristics'!$C:$C,0))),"",INDEX('Policy Characteristics'!D:D,MATCH($C323,'Policy Characteristics'!$C:$C,0)))</f>
        <v>Electricity Imports and Exports</v>
      </c>
      <c r="K323" s="254" t="str">
        <f>IF(ISBLANK(INDEX('Policy Characteristics'!E:E,MATCH($C323,'Policy Characteristics'!$C:$C,0))),"",INDEX('Policy Characteristics'!E:E,MATCH($C323,'Policy Characteristics'!$C:$C,0)))</f>
        <v>elec change imports</v>
      </c>
      <c r="L323" s="261">
        <f>IF(ISBLANK(INDEX('Policy Characteristics'!F:F,MATCH($C323,'Policy Characteristics'!$C:$C,0))),"",INDEX('Policy Characteristics'!F:F,MATCH($C323,'Policy Characteristics'!$C:$C,0)))</f>
        <v>-0.5</v>
      </c>
      <c r="M323" s="261">
        <f>IF(ISBLANK(INDEX('Policy Characteristics'!G:G,MATCH($C323,'Policy Characteristics'!$C:$C,0))),"",INDEX('Policy Characteristics'!G:G,MATCH($C323,'Policy Characteristics'!$C:$C,0)))</f>
        <v>1</v>
      </c>
      <c r="N323" s="261">
        <f>IF(ISBLANK(INDEX('Policy Characteristics'!H:H,MATCH($C323,'Policy Characteristics'!$C:$C,0))),"",INDEX('Policy Characteristics'!H:H,MATCH($C323,'Policy Characteristics'!$C:$C,0)))</f>
        <v>0.02</v>
      </c>
      <c r="O323" s="254" t="str">
        <f>IF(ISBLANK(INDEX('Policy Characteristics'!I:I,MATCH($C323,'Policy Characteristics'!$C:$C,0))),"",INDEX('Policy Characteristics'!I:I,MATCH($C323,'Policy Characteristics'!$C:$C,0)))</f>
        <v>% change in imports</v>
      </c>
      <c r="P323" s="254" t="str">
        <f>IF(ISBLANK(INDEX('Policy Characteristics'!J:J,MATCH($C323,'Policy Characteristics'!$C:$C,0))),"",INDEX('Policy Characteristics'!J:J,MATCH($C323,'Policy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3" s="254" t="str">
        <f>IF(ISBLANK(INDEX('Policy Characteristics'!K:K,MATCH($C323,'Policy Characteristics'!$C:$C,0))),"",INDEX('Policy Characteristics'!K:K,MATCH($C323,'Policy Characteristics'!$C:$C,0)))</f>
        <v>electricity-sector-main.html#elec-imports</v>
      </c>
      <c r="R323" s="254" t="str">
        <f>IF(ISBLANK(INDEX('Policy Characteristics'!L:L,MATCH($C323,'Policy Characteristics'!$C:$C,0))),"",INDEX('Policy Characteristics'!L:L,MATCH($C323,'Policy Characteristics'!$C:$C,0)))</f>
        <v>electricity-imports-exports.html</v>
      </c>
    </row>
    <row r="324" spans="1:19" s="2" customFormat="1" x14ac:dyDescent="0.35">
      <c r="A324" s="254" t="str">
        <f>IF(ISBLANK(INDEX('Policy Characteristics'!A:A,MATCH($C324,'Policy Characteristics'!$C:$C,0))),"",INDEX('Policy Characteristics'!A:A,MATCH($C324,'Policy Characteristics'!$C:$C,0)))</f>
        <v>Electricity Supply</v>
      </c>
      <c r="B324" s="262" t="str">
        <f>IF(ISBLANK(INDEX('Policy Characteristics'!B:B,MATCH($C324,'Policy Characteristics'!$C:$C,0))),"",INDEX('Policy Characteristics'!B:B,MATCH($C324,'Policy Characteristics'!$C:$C,0)))</f>
        <v>Change Electricity Imports</v>
      </c>
      <c r="C324" s="254" t="str">
        <f t="shared" si="20"/>
        <v>Percent Change in Electricity Imports</v>
      </c>
      <c r="D324" s="6" t="s">
        <v>3464</v>
      </c>
      <c r="E324" s="45"/>
      <c r="F324" s="6" t="s">
        <v>3471</v>
      </c>
      <c r="G324" s="6"/>
      <c r="H324" s="47">
        <v>1754</v>
      </c>
      <c r="I324" s="324" t="s">
        <v>44</v>
      </c>
      <c r="J324" s="255" t="str">
        <f>IF(ISBLANK(INDEX('Policy Characteristics'!D:D,MATCH($C324,'Policy Characteristics'!$C:$C,0))),"",INDEX('Policy Characteristics'!D:D,MATCH($C324,'Policy Characteristics'!$C:$C,0)))</f>
        <v>Electricity Imports and Exports</v>
      </c>
      <c r="K324" s="254" t="str">
        <f>IF(ISBLANK(INDEX('Policy Characteristics'!E:E,MATCH($C324,'Policy Characteristics'!$C:$C,0))),"",INDEX('Policy Characteristics'!E:E,MATCH($C324,'Policy Characteristics'!$C:$C,0)))</f>
        <v>elec change imports</v>
      </c>
      <c r="L324" s="261">
        <f>IF(ISBLANK(INDEX('Policy Characteristics'!F:F,MATCH($C324,'Policy Characteristics'!$C:$C,0))),"",INDEX('Policy Characteristics'!F:F,MATCH($C324,'Policy Characteristics'!$C:$C,0)))</f>
        <v>-0.5</v>
      </c>
      <c r="M324" s="261">
        <f>IF(ISBLANK(INDEX('Policy Characteristics'!G:G,MATCH($C324,'Policy Characteristics'!$C:$C,0))),"",INDEX('Policy Characteristics'!G:G,MATCH($C324,'Policy Characteristics'!$C:$C,0)))</f>
        <v>1</v>
      </c>
      <c r="N324" s="261">
        <f>IF(ISBLANK(INDEX('Policy Characteristics'!H:H,MATCH($C324,'Policy Characteristics'!$C:$C,0))),"",INDEX('Policy Characteristics'!H:H,MATCH($C324,'Policy Characteristics'!$C:$C,0)))</f>
        <v>0.02</v>
      </c>
      <c r="O324" s="254" t="str">
        <f>IF(ISBLANK(INDEX('Policy Characteristics'!I:I,MATCH($C324,'Policy Characteristics'!$C:$C,0))),"",INDEX('Policy Characteristics'!I:I,MATCH($C324,'Policy Characteristics'!$C:$C,0)))</f>
        <v>% change in imports</v>
      </c>
      <c r="P324" s="254" t="str">
        <f>IF(ISBLANK(INDEX('Policy Characteristics'!J:J,MATCH($C324,'Policy Characteristics'!$C:$C,0))),"",INDEX('Policy Characteristics'!J:J,MATCH($C324,'Policy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4" s="254" t="str">
        <f>IF(ISBLANK(INDEX('Policy Characteristics'!K:K,MATCH($C324,'Policy Characteristics'!$C:$C,0))),"",INDEX('Policy Characteristics'!K:K,MATCH($C324,'Policy Characteristics'!$C:$C,0)))</f>
        <v>electricity-sector-main.html#elec-imports</v>
      </c>
      <c r="R324" s="254" t="str">
        <f>IF(ISBLANK(INDEX('Policy Characteristics'!L:L,MATCH($C324,'Policy Characteristics'!$C:$C,0))),"",INDEX('Policy Characteristics'!L:L,MATCH($C324,'Policy Characteristics'!$C:$C,0)))</f>
        <v>electricity-imports-exports.html</v>
      </c>
    </row>
    <row r="325" spans="1:19" s="2" customFormat="1" x14ac:dyDescent="0.35">
      <c r="A325" s="254" t="str">
        <f>IF(ISBLANK(INDEX('Policy Characteristics'!A:A,MATCH($C325,'Policy Characteristics'!$C:$C,0))),"",INDEX('Policy Characteristics'!A:A,MATCH($C325,'Policy Characteristics'!$C:$C,0)))</f>
        <v>Electricity Supply</v>
      </c>
      <c r="B325" s="262" t="str">
        <f>IF(ISBLANK(INDEX('Policy Characteristics'!B:B,MATCH($C325,'Policy Characteristics'!$C:$C,0))),"",INDEX('Policy Characteristics'!B:B,MATCH($C325,'Policy Characteristics'!$C:$C,0)))</f>
        <v>Change Electricity Imports</v>
      </c>
      <c r="C325" s="254" t="str">
        <f t="shared" si="20"/>
        <v>Percent Change in Electricity Imports</v>
      </c>
      <c r="D325" s="6" t="s">
        <v>3467</v>
      </c>
      <c r="E325" s="45"/>
      <c r="F325" s="6" t="s">
        <v>3472</v>
      </c>
      <c r="G325" s="6"/>
      <c r="H325" s="47">
        <v>1755</v>
      </c>
      <c r="I325" s="324" t="s">
        <v>44</v>
      </c>
      <c r="J325" s="255" t="str">
        <f>IF(ISBLANK(INDEX('Policy Characteristics'!D:D,MATCH($C325,'Policy Characteristics'!$C:$C,0))),"",INDEX('Policy Characteristics'!D:D,MATCH($C325,'Policy Characteristics'!$C:$C,0)))</f>
        <v>Electricity Imports and Exports</v>
      </c>
      <c r="K325" s="254" t="str">
        <f>IF(ISBLANK(INDEX('Policy Characteristics'!E:E,MATCH($C325,'Policy Characteristics'!$C:$C,0))),"",INDEX('Policy Characteristics'!E:E,MATCH($C325,'Policy Characteristics'!$C:$C,0)))</f>
        <v>elec change imports</v>
      </c>
      <c r="L325" s="261">
        <f>IF(ISBLANK(INDEX('Policy Characteristics'!F:F,MATCH($C325,'Policy Characteristics'!$C:$C,0))),"",INDEX('Policy Characteristics'!F:F,MATCH($C325,'Policy Characteristics'!$C:$C,0)))</f>
        <v>-0.5</v>
      </c>
      <c r="M325" s="261">
        <f>IF(ISBLANK(INDEX('Policy Characteristics'!G:G,MATCH($C325,'Policy Characteristics'!$C:$C,0))),"",INDEX('Policy Characteristics'!G:G,MATCH($C325,'Policy Characteristics'!$C:$C,0)))</f>
        <v>1</v>
      </c>
      <c r="N325" s="261">
        <f>IF(ISBLANK(INDEX('Policy Characteristics'!H:H,MATCH($C325,'Policy Characteristics'!$C:$C,0))),"",INDEX('Policy Characteristics'!H:H,MATCH($C325,'Policy Characteristics'!$C:$C,0)))</f>
        <v>0.02</v>
      </c>
      <c r="O325" s="254" t="str">
        <f>IF(ISBLANK(INDEX('Policy Characteristics'!I:I,MATCH($C325,'Policy Characteristics'!$C:$C,0))),"",INDEX('Policy Characteristics'!I:I,MATCH($C325,'Policy Characteristics'!$C:$C,0)))</f>
        <v>% change in imports</v>
      </c>
      <c r="P325" s="254" t="str">
        <f>IF(ISBLANK(INDEX('Policy Characteristics'!J:J,MATCH($C325,'Policy Characteristics'!$C:$C,0))),"",INDEX('Policy Characteristics'!J:J,MATCH($C325,'Policy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5" s="254" t="str">
        <f>IF(ISBLANK(INDEX('Policy Characteristics'!K:K,MATCH($C325,'Policy Characteristics'!$C:$C,0))),"",INDEX('Policy Characteristics'!K:K,MATCH($C325,'Policy Characteristics'!$C:$C,0)))</f>
        <v>electricity-sector-main.html#elec-imports</v>
      </c>
      <c r="R325" s="254" t="str">
        <f>IF(ISBLANK(INDEX('Policy Characteristics'!L:L,MATCH($C325,'Policy Characteristics'!$C:$C,0))),"",INDEX('Policy Characteristics'!L:L,MATCH($C325,'Policy Characteristics'!$C:$C,0)))</f>
        <v>electricity-imports-exports.html</v>
      </c>
    </row>
    <row r="326" spans="1:19" s="2" customFormat="1" x14ac:dyDescent="0.35">
      <c r="A326" s="254" t="str">
        <f>IF(ISBLANK(INDEX('Policy Characteristics'!A:A,MATCH($C326,'Policy Characteristics'!$C:$C,0))),"",INDEX('Policy Characteristics'!A:A,MATCH($C326,'Policy Characteristics'!$C:$C,0)))</f>
        <v>Electricity Supply</v>
      </c>
      <c r="B326" s="262" t="str">
        <f>IF(ISBLANK(INDEX('Policy Characteristics'!B:B,MATCH($C326,'Policy Characteristics'!$C:$C,0))),"",INDEX('Policy Characteristics'!B:B,MATCH($C326,'Policy Characteristics'!$C:$C,0)))</f>
        <v>Change Electricity Imports</v>
      </c>
      <c r="C326" s="254" t="str">
        <f t="shared" si="20"/>
        <v>Percent Change in Electricity Imports</v>
      </c>
      <c r="D326" s="6" t="s">
        <v>3468</v>
      </c>
      <c r="E326" s="45"/>
      <c r="F326" s="6" t="s">
        <v>3473</v>
      </c>
      <c r="G326" s="6"/>
      <c r="H326" s="47">
        <v>1756</v>
      </c>
      <c r="I326" s="324" t="s">
        <v>44</v>
      </c>
      <c r="J326" s="255" t="str">
        <f>IF(ISBLANK(INDEX('Policy Characteristics'!D:D,MATCH($C326,'Policy Characteristics'!$C:$C,0))),"",INDEX('Policy Characteristics'!D:D,MATCH($C326,'Policy Characteristics'!$C:$C,0)))</f>
        <v>Electricity Imports and Exports</v>
      </c>
      <c r="K326" s="254" t="str">
        <f>IF(ISBLANK(INDEX('Policy Characteristics'!E:E,MATCH($C326,'Policy Characteristics'!$C:$C,0))),"",INDEX('Policy Characteristics'!E:E,MATCH($C326,'Policy Characteristics'!$C:$C,0)))</f>
        <v>elec change imports</v>
      </c>
      <c r="L326" s="261">
        <f>IF(ISBLANK(INDEX('Policy Characteristics'!F:F,MATCH($C326,'Policy Characteristics'!$C:$C,0))),"",INDEX('Policy Characteristics'!F:F,MATCH($C326,'Policy Characteristics'!$C:$C,0)))</f>
        <v>-0.5</v>
      </c>
      <c r="M326" s="261">
        <f>IF(ISBLANK(INDEX('Policy Characteristics'!G:G,MATCH($C326,'Policy Characteristics'!$C:$C,0))),"",INDEX('Policy Characteristics'!G:G,MATCH($C326,'Policy Characteristics'!$C:$C,0)))</f>
        <v>1</v>
      </c>
      <c r="N326" s="261">
        <f>IF(ISBLANK(INDEX('Policy Characteristics'!H:H,MATCH($C326,'Policy Characteristics'!$C:$C,0))),"",INDEX('Policy Characteristics'!H:H,MATCH($C326,'Policy Characteristics'!$C:$C,0)))</f>
        <v>0.02</v>
      </c>
      <c r="O326" s="254" t="str">
        <f>IF(ISBLANK(INDEX('Policy Characteristics'!I:I,MATCH($C326,'Policy Characteristics'!$C:$C,0))),"",INDEX('Policy Characteristics'!I:I,MATCH($C326,'Policy Characteristics'!$C:$C,0)))</f>
        <v>% change in imports</v>
      </c>
      <c r="P326" s="254" t="str">
        <f>IF(ISBLANK(INDEX('Policy Characteristics'!J:J,MATCH($C326,'Policy Characteristics'!$C:$C,0))),"",INDEX('Policy Characteristics'!J:J,MATCH($C326,'Policy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6" s="254" t="str">
        <f>IF(ISBLANK(INDEX('Policy Characteristics'!K:K,MATCH($C326,'Policy Characteristics'!$C:$C,0))),"",INDEX('Policy Characteristics'!K:K,MATCH($C326,'Policy Characteristics'!$C:$C,0)))</f>
        <v>electricity-sector-main.html#elec-imports</v>
      </c>
      <c r="R326" s="254" t="str">
        <f>IF(ISBLANK(INDEX('Policy Characteristics'!L:L,MATCH($C326,'Policy Characteristics'!$C:$C,0))),"",INDEX('Policy Characteristics'!L:L,MATCH($C326,'Policy Characteristics'!$C:$C,0)))</f>
        <v>electricity-imports-exports.html</v>
      </c>
    </row>
    <row r="327" spans="1:19" s="2" customFormat="1" x14ac:dyDescent="0.35">
      <c r="A327" s="254" t="str">
        <f>IF(ISBLANK(INDEX('Policy Characteristics'!A:A,MATCH($C327,'Policy Characteristics'!$C:$C,0))),"",INDEX('Policy Characteristics'!A:A,MATCH($C327,'Policy Characteristics'!$C:$C,0)))</f>
        <v>Electricity Supply</v>
      </c>
      <c r="B327" s="262" t="str">
        <f>IF(ISBLANK(INDEX('Policy Characteristics'!B:B,MATCH($C327,'Policy Characteristics'!$C:$C,0))),"",INDEX('Policy Characteristics'!B:B,MATCH($C327,'Policy Characteristics'!$C:$C,0)))</f>
        <v>Change Electricity Imports</v>
      </c>
      <c r="C327" s="254" t="str">
        <f t="shared" si="20"/>
        <v>Percent Change in Electricity Imports</v>
      </c>
      <c r="D327" s="6" t="s">
        <v>3469</v>
      </c>
      <c r="E327" s="45"/>
      <c r="F327" s="6" t="s">
        <v>3474</v>
      </c>
      <c r="G327" s="6"/>
      <c r="H327" s="47">
        <v>1757</v>
      </c>
      <c r="I327" s="324" t="s">
        <v>44</v>
      </c>
      <c r="J327" s="255" t="str">
        <f>IF(ISBLANK(INDEX('Policy Characteristics'!D:D,MATCH($C327,'Policy Characteristics'!$C:$C,0))),"",INDEX('Policy Characteristics'!D:D,MATCH($C327,'Policy Characteristics'!$C:$C,0)))</f>
        <v>Electricity Imports and Exports</v>
      </c>
      <c r="K327" s="254" t="str">
        <f>IF(ISBLANK(INDEX('Policy Characteristics'!E:E,MATCH($C327,'Policy Characteristics'!$C:$C,0))),"",INDEX('Policy Characteristics'!E:E,MATCH($C327,'Policy Characteristics'!$C:$C,0)))</f>
        <v>elec change imports</v>
      </c>
      <c r="L327" s="261">
        <f>IF(ISBLANK(INDEX('Policy Characteristics'!F:F,MATCH($C327,'Policy Characteristics'!$C:$C,0))),"",INDEX('Policy Characteristics'!F:F,MATCH($C327,'Policy Characteristics'!$C:$C,0)))</f>
        <v>-0.5</v>
      </c>
      <c r="M327" s="261">
        <f>IF(ISBLANK(INDEX('Policy Characteristics'!G:G,MATCH($C327,'Policy Characteristics'!$C:$C,0))),"",INDEX('Policy Characteristics'!G:G,MATCH($C327,'Policy Characteristics'!$C:$C,0)))</f>
        <v>1</v>
      </c>
      <c r="N327" s="261">
        <f>IF(ISBLANK(INDEX('Policy Characteristics'!H:H,MATCH($C327,'Policy Characteristics'!$C:$C,0))),"",INDEX('Policy Characteristics'!H:H,MATCH($C327,'Policy Characteristics'!$C:$C,0)))</f>
        <v>0.02</v>
      </c>
      <c r="O327" s="254" t="str">
        <f>IF(ISBLANK(INDEX('Policy Characteristics'!I:I,MATCH($C327,'Policy Characteristics'!$C:$C,0))),"",INDEX('Policy Characteristics'!I:I,MATCH($C327,'Policy Characteristics'!$C:$C,0)))</f>
        <v>% change in imports</v>
      </c>
      <c r="P327" s="254" t="str">
        <f>IF(ISBLANK(INDEX('Policy Characteristics'!J:J,MATCH($C327,'Policy Characteristics'!$C:$C,0))),"",INDEX('Policy Characteristics'!J:J,MATCH($C327,'Policy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7" s="254" t="str">
        <f>IF(ISBLANK(INDEX('Policy Characteristics'!K:K,MATCH($C327,'Policy Characteristics'!$C:$C,0))),"",INDEX('Policy Characteristics'!K:K,MATCH($C327,'Policy Characteristics'!$C:$C,0)))</f>
        <v>electricity-sector-main.html#elec-imports</v>
      </c>
      <c r="R327" s="254" t="str">
        <f>IF(ISBLANK(INDEX('Policy Characteristics'!L:L,MATCH($C327,'Policy Characteristics'!$C:$C,0))),"",INDEX('Policy Characteristics'!L:L,MATCH($C327,'Policy Characteristics'!$C:$C,0)))</f>
        <v>electricity-imports-exports.html</v>
      </c>
    </row>
    <row r="328" spans="1:19" s="2" customFormat="1" x14ac:dyDescent="0.35">
      <c r="A328" s="254" t="str">
        <f>IF(ISBLANK(INDEX('Policy Characteristics'!A:A,MATCH($C328,'Policy Characteristics'!$C:$C,0))),"",INDEX('Policy Characteristics'!A:A,MATCH($C328,'Policy Characteristics'!$C:$C,0)))</f>
        <v>Electricity Supply</v>
      </c>
      <c r="B328" s="262" t="str">
        <f>IF(ISBLANK(INDEX('Policy Characteristics'!B:B,MATCH($C328,'Policy Characteristics'!$C:$C,0))),"",INDEX('Policy Characteristics'!B:B,MATCH($C328,'Policy Characteristics'!$C:$C,0)))</f>
        <v>Change Electricity Imports</v>
      </c>
      <c r="C328" s="254" t="str">
        <f t="shared" si="20"/>
        <v>Percent Change in Electricity Imports</v>
      </c>
      <c r="D328" s="6" t="s">
        <v>3470</v>
      </c>
      <c r="E328" s="45"/>
      <c r="F328" s="6" t="s">
        <v>3475</v>
      </c>
      <c r="G328" s="6"/>
      <c r="H328" s="47">
        <v>1758</v>
      </c>
      <c r="I328" s="324" t="s">
        <v>44</v>
      </c>
      <c r="J328" s="255" t="str">
        <f>IF(ISBLANK(INDEX('Policy Characteristics'!D:D,MATCH($C328,'Policy Characteristics'!$C:$C,0))),"",INDEX('Policy Characteristics'!D:D,MATCH($C328,'Policy Characteristics'!$C:$C,0)))</f>
        <v>Electricity Imports and Exports</v>
      </c>
      <c r="K328" s="254" t="str">
        <f>IF(ISBLANK(INDEX('Policy Characteristics'!E:E,MATCH($C328,'Policy Characteristics'!$C:$C,0))),"",INDEX('Policy Characteristics'!E:E,MATCH($C328,'Policy Characteristics'!$C:$C,0)))</f>
        <v>elec change imports</v>
      </c>
      <c r="L328" s="261">
        <f>IF(ISBLANK(INDEX('Policy Characteristics'!F:F,MATCH($C328,'Policy Characteristics'!$C:$C,0))),"",INDEX('Policy Characteristics'!F:F,MATCH($C328,'Policy Characteristics'!$C:$C,0)))</f>
        <v>-0.5</v>
      </c>
      <c r="M328" s="261">
        <f>IF(ISBLANK(INDEX('Policy Characteristics'!G:G,MATCH($C328,'Policy Characteristics'!$C:$C,0))),"",INDEX('Policy Characteristics'!G:G,MATCH($C328,'Policy Characteristics'!$C:$C,0)))</f>
        <v>1</v>
      </c>
      <c r="N328" s="261">
        <f>IF(ISBLANK(INDEX('Policy Characteristics'!H:H,MATCH($C328,'Policy Characteristics'!$C:$C,0))),"",INDEX('Policy Characteristics'!H:H,MATCH($C328,'Policy Characteristics'!$C:$C,0)))</f>
        <v>0.02</v>
      </c>
      <c r="O328" s="254" t="str">
        <f>IF(ISBLANK(INDEX('Policy Characteristics'!I:I,MATCH($C328,'Policy Characteristics'!$C:$C,0))),"",INDEX('Policy Characteristics'!I:I,MATCH($C328,'Policy Characteristics'!$C:$C,0)))</f>
        <v>% change in imports</v>
      </c>
      <c r="P328" s="254" t="str">
        <f>IF(ISBLANK(INDEX('Policy Characteristics'!J:J,MATCH($C328,'Policy Characteristics'!$C:$C,0))),"",INDEX('Policy Characteristics'!J:J,MATCH($C328,'Policy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8" s="254" t="str">
        <f>IF(ISBLANK(INDEX('Policy Characteristics'!K:K,MATCH($C328,'Policy Characteristics'!$C:$C,0))),"",INDEX('Policy Characteristics'!K:K,MATCH($C328,'Policy Characteristics'!$C:$C,0)))</f>
        <v>electricity-sector-main.html#elec-imports</v>
      </c>
      <c r="R328" s="254" t="str">
        <f>IF(ISBLANK(INDEX('Policy Characteristics'!L:L,MATCH($C328,'Policy Characteristics'!$C:$C,0))),"",INDEX('Policy Characteristics'!L:L,MATCH($C328,'Policy Characteristics'!$C:$C,0)))</f>
        <v>electricity-imports-exports.html</v>
      </c>
    </row>
    <row r="329" spans="1:19" s="2" customFormat="1" x14ac:dyDescent="0.35">
      <c r="A329" s="254" t="str">
        <f>IF(ISBLANK(INDEX('Policy Characteristics'!A:A,MATCH($C329,'Policy Characteristics'!$C:$C,0))),"",INDEX('Policy Characteristics'!A:A,MATCH($C329,'Policy Characteristics'!$C:$C,0)))</f>
        <v>Electricity Supply</v>
      </c>
      <c r="B329" s="262" t="str">
        <f>IF(ISBLANK(INDEX('Policy Characteristics'!B:B,MATCH($C329,'Policy Characteristics'!$C:$C,0))),"",INDEX('Policy Characteristics'!B:B,MATCH($C329,'Policy Characteristics'!$C:$C,0)))</f>
        <v>Change Electricity Imports</v>
      </c>
      <c r="C329" s="254" t="str">
        <f t="shared" si="20"/>
        <v>Percent Change in Electricity Imports</v>
      </c>
      <c r="D329" s="6" t="s">
        <v>3558</v>
      </c>
      <c r="E329" s="45"/>
      <c r="F329" s="6" t="s">
        <v>3556</v>
      </c>
      <c r="G329" s="6"/>
      <c r="H329" s="47">
        <v>1759</v>
      </c>
      <c r="I329" s="324" t="s">
        <v>44</v>
      </c>
      <c r="J329" s="255" t="str">
        <f>IF(ISBLANK(INDEX('Policy Characteristics'!D:D,MATCH($C329,'Policy Characteristics'!$C:$C,0))),"",INDEX('Policy Characteristics'!D:D,MATCH($C329,'Policy Characteristics'!$C:$C,0)))</f>
        <v>Electricity Imports and Exports</v>
      </c>
      <c r="K329" s="254" t="str">
        <f>IF(ISBLANK(INDEX('Policy Characteristics'!E:E,MATCH($C329,'Policy Characteristics'!$C:$C,0))),"",INDEX('Policy Characteristics'!E:E,MATCH($C329,'Policy Characteristics'!$C:$C,0)))</f>
        <v>elec change imports</v>
      </c>
      <c r="L329" s="261">
        <f>IF(ISBLANK(INDEX('Policy Characteristics'!F:F,MATCH($C329,'Policy Characteristics'!$C:$C,0))),"",INDEX('Policy Characteristics'!F:F,MATCH($C329,'Policy Characteristics'!$C:$C,0)))</f>
        <v>-0.5</v>
      </c>
      <c r="M329" s="261">
        <f>IF(ISBLANK(INDEX('Policy Characteristics'!G:G,MATCH($C329,'Policy Characteristics'!$C:$C,0))),"",INDEX('Policy Characteristics'!G:G,MATCH($C329,'Policy Characteristics'!$C:$C,0)))</f>
        <v>1</v>
      </c>
      <c r="N329" s="261">
        <f>IF(ISBLANK(INDEX('Policy Characteristics'!H:H,MATCH($C329,'Policy Characteristics'!$C:$C,0))),"",INDEX('Policy Characteristics'!H:H,MATCH($C329,'Policy Characteristics'!$C:$C,0)))</f>
        <v>0.02</v>
      </c>
      <c r="O329" s="254" t="str">
        <f>IF(ISBLANK(INDEX('Policy Characteristics'!I:I,MATCH($C329,'Policy Characteristics'!$C:$C,0))),"",INDEX('Policy Characteristics'!I:I,MATCH($C329,'Policy Characteristics'!$C:$C,0)))</f>
        <v>% change in imports</v>
      </c>
      <c r="P329" s="254" t="str">
        <f>IF(ISBLANK(INDEX('Policy Characteristics'!J:J,MATCH($C329,'Policy Characteristics'!$C:$C,0))),"",INDEX('Policy Characteristics'!J:J,MATCH($C329,'Policy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9" s="254" t="str">
        <f>IF(ISBLANK(INDEX('Policy Characteristics'!K:K,MATCH($C329,'Policy Characteristics'!$C:$C,0))),"",INDEX('Policy Characteristics'!K:K,MATCH($C329,'Policy Characteristics'!$C:$C,0)))</f>
        <v>electricity-sector-main.html#elec-imports</v>
      </c>
      <c r="R329" s="254" t="str">
        <f>IF(ISBLANK(INDEX('Policy Characteristics'!L:L,MATCH($C329,'Policy Characteristics'!$C:$C,0))),"",INDEX('Policy Characteristics'!L:L,MATCH($C329,'Policy Characteristics'!$C:$C,0)))</f>
        <v>electricity-imports-exports.html</v>
      </c>
    </row>
    <row r="330" spans="1:19" s="2" customFormat="1" x14ac:dyDescent="0.35">
      <c r="A330" s="254" t="str">
        <f>IF(ISBLANK(INDEX('Policy Characteristics'!A:A,MATCH($C330,'Policy Characteristics'!$C:$C,0))),"",INDEX('Policy Characteristics'!A:A,MATCH($C330,'Policy Characteristics'!$C:$C,0)))</f>
        <v>Electricity Supply</v>
      </c>
      <c r="B330" s="262" t="str">
        <f>IF(ISBLANK(INDEX('Policy Characteristics'!B:B,MATCH($C330,'Policy Characteristics'!$C:$C,0))),"",INDEX('Policy Characteristics'!B:B,MATCH($C330,'Policy Characteristics'!$C:$C,0)))</f>
        <v>Change Electricity Imports</v>
      </c>
      <c r="C330" s="254" t="str">
        <f t="shared" si="20"/>
        <v>Percent Change in Electricity Imports</v>
      </c>
      <c r="D330" s="6" t="s">
        <v>3559</v>
      </c>
      <c r="E330" s="45"/>
      <c r="F330" s="6" t="s">
        <v>3557</v>
      </c>
      <c r="G330" s="6"/>
      <c r="H330" s="47">
        <v>2237</v>
      </c>
      <c r="I330" s="324" t="s">
        <v>44</v>
      </c>
      <c r="J330" s="255" t="str">
        <f>IF(ISBLANK(INDEX('Policy Characteristics'!D:D,MATCH($C330,'Policy Characteristics'!$C:$C,0))),"",INDEX('Policy Characteristics'!D:D,MATCH($C330,'Policy Characteristics'!$C:$C,0)))</f>
        <v>Electricity Imports and Exports</v>
      </c>
      <c r="K330" s="254" t="str">
        <f>IF(ISBLANK(INDEX('Policy Characteristics'!E:E,MATCH($C330,'Policy Characteristics'!$C:$C,0))),"",INDEX('Policy Characteristics'!E:E,MATCH($C330,'Policy Characteristics'!$C:$C,0)))</f>
        <v>elec change imports</v>
      </c>
      <c r="L330" s="261">
        <f>IF(ISBLANK(INDEX('Policy Characteristics'!F:F,MATCH($C330,'Policy Characteristics'!$C:$C,0))),"",INDEX('Policy Characteristics'!F:F,MATCH($C330,'Policy Characteristics'!$C:$C,0)))</f>
        <v>-0.5</v>
      </c>
      <c r="M330" s="261">
        <f>IF(ISBLANK(INDEX('Policy Characteristics'!G:G,MATCH($C330,'Policy Characteristics'!$C:$C,0))),"",INDEX('Policy Characteristics'!G:G,MATCH($C330,'Policy Characteristics'!$C:$C,0)))</f>
        <v>1</v>
      </c>
      <c r="N330" s="261">
        <f>IF(ISBLANK(INDEX('Policy Characteristics'!H:H,MATCH($C330,'Policy Characteristics'!$C:$C,0))),"",INDEX('Policy Characteristics'!H:H,MATCH($C330,'Policy Characteristics'!$C:$C,0)))</f>
        <v>0.02</v>
      </c>
      <c r="O330" s="254" t="str">
        <f>IF(ISBLANK(INDEX('Policy Characteristics'!I:I,MATCH($C330,'Policy Characteristics'!$C:$C,0))),"",INDEX('Policy Characteristics'!I:I,MATCH($C330,'Policy Characteristics'!$C:$C,0)))</f>
        <v>% change in imports</v>
      </c>
      <c r="P330" s="254" t="str">
        <f>IF(ISBLANK(INDEX('Policy Characteristics'!J:J,MATCH($C330,'Policy Characteristics'!$C:$C,0))),"",INDEX('Policy Characteristics'!J:J,MATCH($C330,'Policy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30" s="254" t="str">
        <f>IF(ISBLANK(INDEX('Policy Characteristics'!K:K,MATCH($C330,'Policy Characteristics'!$C:$C,0))),"",INDEX('Policy Characteristics'!K:K,MATCH($C330,'Policy Characteristics'!$C:$C,0)))</f>
        <v>electricity-sector-main.html#elec-imports</v>
      </c>
      <c r="R330" s="254" t="str">
        <f>IF(ISBLANK(INDEX('Policy Characteristics'!L:L,MATCH($C330,'Policy Characteristics'!$C:$C,0))),"",INDEX('Policy Characteristics'!L:L,MATCH($C330,'Policy Characteristics'!$C:$C,0)))</f>
        <v>electricity-imports-exports.html</v>
      </c>
    </row>
    <row r="331" spans="1:19" x14ac:dyDescent="0.35">
      <c r="A331" s="254" t="str">
        <f>IF(ISBLANK(INDEX('Policy Characteristics'!A:A,MATCH($C331,'Policy Characteristics'!$C:$C,0))),"",INDEX('Policy Characteristics'!A:A,MATCH($C331,'Policy Characteristics'!$C:$C,0)))</f>
        <v>Electricity Supply</v>
      </c>
      <c r="B331" s="262" t="str">
        <f>IF(ISBLANK(INDEX('Policy Characteristics'!B:B,MATCH($C331,'Policy Characteristics'!$C:$C,0))),"",INDEX('Policy Characteristics'!B:B,MATCH($C331,'Policy Characteristics'!$C:$C,0)))</f>
        <v>Non BAU Guaranteed Dispatch</v>
      </c>
      <c r="C331" t="s">
        <v>300</v>
      </c>
      <c r="D331" s="45"/>
      <c r="E331" s="45"/>
      <c r="F331" s="45"/>
      <c r="G331" s="45"/>
      <c r="H331" s="43">
        <v>619</v>
      </c>
      <c r="I331" s="324" t="s">
        <v>44</v>
      </c>
      <c r="J331" s="255" t="str">
        <f>IF(ISBLANK(INDEX('Policy Characteristics'!D:D,MATCH($C331,'Policy Characteristics'!$C:$C,0))),"",INDEX('Policy Characteristics'!D:D,MATCH($C331,'Policy Characteristics'!$C:$C,0)))</f>
        <v>Non BAU Guaranteed Dispatch</v>
      </c>
      <c r="K331" s="254" t="str">
        <f>IF(ISBLANK(INDEX('Policy Characteristics'!E:E,MATCH($C331,'Policy Characteristics'!$C:$C,0))),"",INDEX('Policy Characteristics'!E:E,MATCH($C331,'Policy Characteristics'!$C:$C,0)))</f>
        <v>elec non BAU guaranteed dispatch</v>
      </c>
      <c r="L331" s="261">
        <f>IF(ISBLANK(INDEX('Policy Characteristics'!F:F,MATCH($C331,'Policy Characteristics'!$C:$C,0))),"",INDEX('Policy Characteristics'!F:F,MATCH($C331,'Policy Characteristics'!$C:$C,0)))</f>
        <v>0</v>
      </c>
      <c r="M331" s="261">
        <f>IF(ISBLANK(INDEX('Policy Characteristics'!G:G,MATCH($C331,'Policy Characteristics'!$C:$C,0))),"",INDEX('Policy Characteristics'!G:G,MATCH($C331,'Policy Characteristics'!$C:$C,0)))</f>
        <v>1</v>
      </c>
      <c r="N331" s="261">
        <f>IF(ISBLANK(INDEX('Policy Characteristics'!H:H,MATCH($C331,'Policy Characteristics'!$C:$C,0))),"",INDEX('Policy Characteristics'!H:H,MATCH($C331,'Policy Characteristics'!$C:$C,0)))</f>
        <v>1</v>
      </c>
      <c r="O331" s="254" t="str">
        <f>IF(ISBLANK(INDEX('Policy Characteristics'!I:I,MATCH($C331,'Policy Characteristics'!$C:$C,0))),"",INDEX('Policy Characteristics'!I:I,MATCH($C331,'Policy Characteristics'!$C:$C,0)))</f>
        <v>on/off</v>
      </c>
      <c r="P331" s="254" t="str">
        <f>IF(ISBLANK(INDEX('Policy Characteristics'!J:J,MATCH($C331,'Policy Characteristics'!$C:$C,0))),"",INDEX('Policy Characteristics'!J:J,MATCH($C331,'Policy Characteristics'!$C:$C,0)))</f>
        <v/>
      </c>
      <c r="Q331" s="254" t="str">
        <f>IF(ISBLANK(INDEX('Policy Characteristics'!K:K,MATCH($C331,'Policy Characteristics'!$C:$C,0))),"",INDEX('Policy Characteristics'!K:K,MATCH($C331,'Policy Characteristics'!$C:$C,0)))</f>
        <v/>
      </c>
      <c r="R331" s="254" t="str">
        <f>IF(ISBLANK(INDEX('Policy Characteristics'!L:L,MATCH($C331,'Policy Characteristics'!$C:$C,0))),"",INDEX('Policy Characteristics'!L:L,MATCH($C331,'Policy Characteristics'!$C:$C,0)))</f>
        <v/>
      </c>
    </row>
    <row r="332" spans="1:19" x14ac:dyDescent="0.35">
      <c r="A332" s="254" t="str">
        <f>IF(ISBLANK(INDEX('Policy Characteristics'!A:A,MATCH($C332,'Policy Characteristics'!$C:$C,0))),"",INDEX('Policy Characteristics'!A:A,MATCH($C332,'Policy Characteristics'!$C:$C,0)))</f>
        <v>Electricity Supply</v>
      </c>
      <c r="B332" s="262" t="str">
        <f>IF(ISBLANK(INDEX('Policy Characteristics'!B:B,MATCH($C332,'Policy Characteristics'!$C:$C,0))),"",INDEX('Policy Characteristics'!B:B,MATCH($C332,'Policy Characteristics'!$C:$C,0)))</f>
        <v>Decrease Cost of Capital</v>
      </c>
      <c r="C332" s="1" t="s">
        <v>3459</v>
      </c>
      <c r="D332" s="45" t="s">
        <v>446</v>
      </c>
      <c r="E332" s="45"/>
      <c r="F332" s="45" t="s">
        <v>445</v>
      </c>
      <c r="G332" s="6"/>
      <c r="H332" s="43">
        <v>1730</v>
      </c>
      <c r="I332" s="325" t="s">
        <v>44</v>
      </c>
      <c r="J332" s="255" t="str">
        <f>IF(ISBLANK(INDEX('Policy Characteristics'!D:D,MATCH($C332,'Policy Characteristics'!$C:$C,0))),"",INDEX('Policy Characteristics'!D:D,MATCH($C332,'Policy Characteristics'!$C:$C,0)))</f>
        <v>Decrease Electricity Sector Cost of Capital</v>
      </c>
      <c r="K332" s="254" t="str">
        <f>IF(ISBLANK(INDEX('Policy Characteristics'!E:E,MATCH($C332,'Policy Characteristics'!$C:$C,0))),"",INDEX('Policy Characteristics'!E:E,MATCH($C332,'Policy Characteristics'!$C:$C,0)))</f>
        <v>elec power plant cost of capital</v>
      </c>
      <c r="L332" s="254">
        <f>IF(ISBLANK(INDEX('Policy Characteristics'!F:F,MATCH($C332,'Policy Characteristics'!$C:$C,0))),"",INDEX('Policy Characteristics'!F:F,MATCH($C332,'Policy Characteristics'!$C:$C,0)))</f>
        <v>0</v>
      </c>
      <c r="M332" s="405">
        <f>IF(ISBLANK(INDEX('Policy Characteristics'!G:G,MATCH($C332,'Policy Characteristics'!$C:$C,0))),"",INDEX('Policy Characteristics'!G:G,MATCH($C332,'Policy Characteristics'!$C:$C,0)))</f>
        <v>1</v>
      </c>
      <c r="N332" s="254">
        <f>IF(ISBLANK(INDEX('Policy Characteristics'!H:H,MATCH($C332,'Policy Characteristics'!$C:$C,0))),"",INDEX('Policy Characteristics'!H:H,MATCH($C332,'Policy Characteristics'!$C:$C,0)))</f>
        <v>1</v>
      </c>
      <c r="O332" s="254" t="str">
        <f>IF(ISBLANK(INDEX('Policy Characteristics'!I:I,MATCH($C332,'Policy Characteristics'!$C:$C,0))),"",INDEX('Policy Characteristics'!I:I,MATCH($C332,'Policy Characteristics'!$C:$C,0)))</f>
        <v>% decrease</v>
      </c>
      <c r="P332" s="254" t="str">
        <f>IF(ISBLANK(INDEX('Policy Characteristics'!J:J,MATCH($C332,'Policy Characteristics'!$C:$C,0))),"",INDEX('Policy Characteristics'!J:J,MATCH($C332,'Policy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2" s="254" t="str">
        <f>IF(ISBLANK(INDEX('Policy Characteristics'!K:K,MATCH($C332,'Policy Characteristics'!$C:$C,0))),"",INDEX('Policy Characteristics'!K:K,MATCH($C332,'Policy Characteristics'!$C:$C,0)))</f>
        <v/>
      </c>
      <c r="R332" s="254" t="str">
        <f>IF(ISBLANK(INDEX('Policy Characteristics'!L:L,MATCH($C332,'Policy Characteristics'!$C:$C,0))),"",INDEX('Policy Characteristics'!L:L,MATCH($C332,'Policy Characteristics'!$C:$C,0)))</f>
        <v/>
      </c>
      <c r="S332" s="314"/>
    </row>
    <row r="333" spans="1:19" x14ac:dyDescent="0.35">
      <c r="A333" s="254" t="str">
        <f>IF(ISBLANK(INDEX('Policy Characteristics'!A:A,MATCH($C333,'Policy Characteristics'!$C:$C,0))),"",INDEX('Policy Characteristics'!A:A,MATCH($C333,'Policy Characteristics'!$C:$C,0)))</f>
        <v>Electricity Supply</v>
      </c>
      <c r="B333" s="262" t="str">
        <f>IF(ISBLANK(INDEX('Policy Characteristics'!B:B,MATCH($C333,'Policy Characteristics'!$C:$C,0))),"",INDEX('Policy Characteristics'!B:B,MATCH($C333,'Policy Characteristics'!$C:$C,0)))</f>
        <v>Decrease Cost of Capital</v>
      </c>
      <c r="C333" s="254" t="str">
        <f t="shared" ref="C333:C355" si="21">$C$332</f>
        <v>Percentage Decrease in Cost of Capital for Power Plants</v>
      </c>
      <c r="D333" s="6" t="s">
        <v>3465</v>
      </c>
      <c r="E333" s="45"/>
      <c r="F333" s="6" t="s">
        <v>3405</v>
      </c>
      <c r="G333" s="6"/>
      <c r="H333" s="43">
        <v>1731</v>
      </c>
      <c r="I333" s="325" t="s">
        <v>44</v>
      </c>
      <c r="J333" s="255" t="str">
        <f>IF(ISBLANK(INDEX('Policy Characteristics'!D:D,MATCH($C333,'Policy Characteristics'!$C:$C,0))),"",INDEX('Policy Characteristics'!D:D,MATCH($C333,'Policy Characteristics'!$C:$C,0)))</f>
        <v>Decrease Electricity Sector Cost of Capital</v>
      </c>
      <c r="K333" s="254" t="str">
        <f>IF(ISBLANK(INDEX('Policy Characteristics'!E:E,MATCH($C333,'Policy Characteristics'!$C:$C,0))),"",INDEX('Policy Characteristics'!E:E,MATCH($C333,'Policy Characteristics'!$C:$C,0)))</f>
        <v>elec power plant cost of capital</v>
      </c>
      <c r="L333" s="254">
        <f>IF(ISBLANK(INDEX('Policy Characteristics'!F:F,MATCH($C333,'Policy Characteristics'!$C:$C,0))),"",INDEX('Policy Characteristics'!F:F,MATCH($C333,'Policy Characteristics'!$C:$C,0)))</f>
        <v>0</v>
      </c>
      <c r="M333" s="405">
        <f>IF(ISBLANK(INDEX('Policy Characteristics'!G:G,MATCH($C333,'Policy Characteristics'!$C:$C,0))),"",INDEX('Policy Characteristics'!G:G,MATCH($C333,'Policy Characteristics'!$C:$C,0)))</f>
        <v>1</v>
      </c>
      <c r="N333" s="254">
        <f>IF(ISBLANK(INDEX('Policy Characteristics'!H:H,MATCH($C333,'Policy Characteristics'!$C:$C,0))),"",INDEX('Policy Characteristics'!H:H,MATCH($C333,'Policy Characteristics'!$C:$C,0)))</f>
        <v>1</v>
      </c>
      <c r="O333" s="254" t="str">
        <f>IF(ISBLANK(INDEX('Policy Characteristics'!I:I,MATCH($C333,'Policy Characteristics'!$C:$C,0))),"",INDEX('Policy Characteristics'!I:I,MATCH($C333,'Policy Characteristics'!$C:$C,0)))</f>
        <v>% decrease</v>
      </c>
      <c r="P333" s="254" t="str">
        <f>IF(ISBLANK(INDEX('Policy Characteristics'!J:J,MATCH($C333,'Policy Characteristics'!$C:$C,0))),"",INDEX('Policy Characteristics'!J:J,MATCH($C333,'Policy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3" s="254" t="str">
        <f>IF(ISBLANK(INDEX('Policy Characteristics'!K:K,MATCH($C333,'Policy Characteristics'!$C:$C,0))),"",INDEX('Policy Characteristics'!K:K,MATCH($C333,'Policy Characteristics'!$C:$C,0)))</f>
        <v/>
      </c>
      <c r="R333" s="254" t="str">
        <f>IF(ISBLANK(INDEX('Policy Characteristics'!L:L,MATCH($C333,'Policy Characteristics'!$C:$C,0))),"",INDEX('Policy Characteristics'!L:L,MATCH($C333,'Policy Characteristics'!$C:$C,0)))</f>
        <v/>
      </c>
      <c r="S333" s="314"/>
    </row>
    <row r="334" spans="1:19" x14ac:dyDescent="0.35">
      <c r="A334" s="254" t="str">
        <f>IF(ISBLANK(INDEX('Policy Characteristics'!A:A,MATCH($C334,'Policy Characteristics'!$C:$C,0))),"",INDEX('Policy Characteristics'!A:A,MATCH($C334,'Policy Characteristics'!$C:$C,0)))</f>
        <v>Electricity Supply</v>
      </c>
      <c r="B334" s="262" t="str">
        <f>IF(ISBLANK(INDEX('Policy Characteristics'!B:B,MATCH($C334,'Policy Characteristics'!$C:$C,0))),"",INDEX('Policy Characteristics'!B:B,MATCH($C334,'Policy Characteristics'!$C:$C,0)))</f>
        <v>Decrease Cost of Capital</v>
      </c>
      <c r="C334" s="254" t="str">
        <f t="shared" si="21"/>
        <v>Percentage Decrease in Cost of Capital for Power Plants</v>
      </c>
      <c r="D334" s="6" t="s">
        <v>3466</v>
      </c>
      <c r="E334" s="45"/>
      <c r="F334" s="6" t="s">
        <v>3406</v>
      </c>
      <c r="G334" s="6"/>
      <c r="H334" s="43">
        <v>1803</v>
      </c>
      <c r="I334" s="325" t="s">
        <v>44</v>
      </c>
      <c r="J334" s="255" t="str">
        <f>IF(ISBLANK(INDEX('Policy Characteristics'!D:D,MATCH($C334,'Policy Characteristics'!$C:$C,0))),"",INDEX('Policy Characteristics'!D:D,MATCH($C334,'Policy Characteristics'!$C:$C,0)))</f>
        <v>Decrease Electricity Sector Cost of Capital</v>
      </c>
      <c r="K334" s="254" t="str">
        <f>IF(ISBLANK(INDEX('Policy Characteristics'!E:E,MATCH($C334,'Policy Characteristics'!$C:$C,0))),"",INDEX('Policy Characteristics'!E:E,MATCH($C334,'Policy Characteristics'!$C:$C,0)))</f>
        <v>elec power plant cost of capital</v>
      </c>
      <c r="L334" s="254">
        <f>IF(ISBLANK(INDEX('Policy Characteristics'!F:F,MATCH($C334,'Policy Characteristics'!$C:$C,0))),"",INDEX('Policy Characteristics'!F:F,MATCH($C334,'Policy Characteristics'!$C:$C,0)))</f>
        <v>0</v>
      </c>
      <c r="M334" s="405">
        <f>IF(ISBLANK(INDEX('Policy Characteristics'!G:G,MATCH($C334,'Policy Characteristics'!$C:$C,0))),"",INDEX('Policy Characteristics'!G:G,MATCH($C334,'Policy Characteristics'!$C:$C,0)))</f>
        <v>1</v>
      </c>
      <c r="N334" s="254">
        <f>IF(ISBLANK(INDEX('Policy Characteristics'!H:H,MATCH($C334,'Policy Characteristics'!$C:$C,0))),"",INDEX('Policy Characteristics'!H:H,MATCH($C334,'Policy Characteristics'!$C:$C,0)))</f>
        <v>1</v>
      </c>
      <c r="O334" s="254" t="str">
        <f>IF(ISBLANK(INDEX('Policy Characteristics'!I:I,MATCH($C334,'Policy Characteristics'!$C:$C,0))),"",INDEX('Policy Characteristics'!I:I,MATCH($C334,'Policy Characteristics'!$C:$C,0)))</f>
        <v>% decrease</v>
      </c>
      <c r="P334" s="254" t="str">
        <f>IF(ISBLANK(INDEX('Policy Characteristics'!J:J,MATCH($C334,'Policy Characteristics'!$C:$C,0))),"",INDEX('Policy Characteristics'!J:J,MATCH($C334,'Policy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4" s="254" t="str">
        <f>IF(ISBLANK(INDEX('Policy Characteristics'!K:K,MATCH($C334,'Policy Characteristics'!$C:$C,0))),"",INDEX('Policy Characteristics'!K:K,MATCH($C334,'Policy Characteristics'!$C:$C,0)))</f>
        <v/>
      </c>
      <c r="R334" s="254" t="str">
        <f>IF(ISBLANK(INDEX('Policy Characteristics'!L:L,MATCH($C334,'Policy Characteristics'!$C:$C,0))),"",INDEX('Policy Characteristics'!L:L,MATCH($C334,'Policy Characteristics'!$C:$C,0)))</f>
        <v/>
      </c>
      <c r="S334" s="314"/>
    </row>
    <row r="335" spans="1:19" x14ac:dyDescent="0.35">
      <c r="A335" s="254" t="str">
        <f>IF(ISBLANK(INDEX('Policy Characteristics'!A:A,MATCH($C335,'Policy Characteristics'!$C:$C,0))),"",INDEX('Policy Characteristics'!A:A,MATCH($C335,'Policy Characteristics'!$C:$C,0)))</f>
        <v>Electricity Supply</v>
      </c>
      <c r="B335" s="262" t="str">
        <f>IF(ISBLANK(INDEX('Policy Characteristics'!B:B,MATCH($C335,'Policy Characteristics'!$C:$C,0))),"",INDEX('Policy Characteristics'!B:B,MATCH($C335,'Policy Characteristics'!$C:$C,0)))</f>
        <v>Decrease Cost of Capital</v>
      </c>
      <c r="C335" s="254" t="str">
        <f t="shared" si="21"/>
        <v>Percentage Decrease in Cost of Capital for Power Plants</v>
      </c>
      <c r="D335" s="6" t="s">
        <v>76</v>
      </c>
      <c r="E335" s="45"/>
      <c r="F335" s="6" t="s">
        <v>3476</v>
      </c>
      <c r="G335" s="6"/>
      <c r="H335" s="43">
        <v>1732</v>
      </c>
      <c r="I335" s="325" t="s">
        <v>44</v>
      </c>
      <c r="J335" s="255" t="str">
        <f>IF(ISBLANK(INDEX('Policy Characteristics'!D:D,MATCH($C335,'Policy Characteristics'!$C:$C,0))),"",INDEX('Policy Characteristics'!D:D,MATCH($C335,'Policy Characteristics'!$C:$C,0)))</f>
        <v>Decrease Electricity Sector Cost of Capital</v>
      </c>
      <c r="K335" s="254" t="str">
        <f>IF(ISBLANK(INDEX('Policy Characteristics'!E:E,MATCH($C335,'Policy Characteristics'!$C:$C,0))),"",INDEX('Policy Characteristics'!E:E,MATCH($C335,'Policy Characteristics'!$C:$C,0)))</f>
        <v>elec power plant cost of capital</v>
      </c>
      <c r="L335" s="254">
        <f>IF(ISBLANK(INDEX('Policy Characteristics'!F:F,MATCH($C335,'Policy Characteristics'!$C:$C,0))),"",INDEX('Policy Characteristics'!F:F,MATCH($C335,'Policy Characteristics'!$C:$C,0)))</f>
        <v>0</v>
      </c>
      <c r="M335" s="405">
        <f>IF(ISBLANK(INDEX('Policy Characteristics'!G:G,MATCH($C335,'Policy Characteristics'!$C:$C,0))),"",INDEX('Policy Characteristics'!G:G,MATCH($C335,'Policy Characteristics'!$C:$C,0)))</f>
        <v>1</v>
      </c>
      <c r="N335" s="254">
        <f>IF(ISBLANK(INDEX('Policy Characteristics'!H:H,MATCH($C335,'Policy Characteristics'!$C:$C,0))),"",INDEX('Policy Characteristics'!H:H,MATCH($C335,'Policy Characteristics'!$C:$C,0)))</f>
        <v>1</v>
      </c>
      <c r="O335" s="254" t="str">
        <f>IF(ISBLANK(INDEX('Policy Characteristics'!I:I,MATCH($C335,'Policy Characteristics'!$C:$C,0))),"",INDEX('Policy Characteristics'!I:I,MATCH($C335,'Policy Characteristics'!$C:$C,0)))</f>
        <v>% decrease</v>
      </c>
      <c r="P335" s="254" t="str">
        <f>IF(ISBLANK(INDEX('Policy Characteristics'!J:J,MATCH($C335,'Policy Characteristics'!$C:$C,0))),"",INDEX('Policy Characteristics'!J:J,MATCH($C335,'Policy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5" s="254" t="str">
        <f>IF(ISBLANK(INDEX('Policy Characteristics'!K:K,MATCH($C335,'Policy Characteristics'!$C:$C,0))),"",INDEX('Policy Characteristics'!K:K,MATCH($C335,'Policy Characteristics'!$C:$C,0)))</f>
        <v/>
      </c>
      <c r="R335" s="254" t="str">
        <f>IF(ISBLANK(INDEX('Policy Characteristics'!L:L,MATCH($C335,'Policy Characteristics'!$C:$C,0))),"",INDEX('Policy Characteristics'!L:L,MATCH($C335,'Policy Characteristics'!$C:$C,0)))</f>
        <v/>
      </c>
      <c r="S335" s="314"/>
    </row>
    <row r="336" spans="1:19" x14ac:dyDescent="0.35">
      <c r="A336" s="254" t="str">
        <f>IF(ISBLANK(INDEX('Policy Characteristics'!A:A,MATCH($C336,'Policy Characteristics'!$C:$C,0))),"",INDEX('Policy Characteristics'!A:A,MATCH($C336,'Policy Characteristics'!$C:$C,0)))</f>
        <v>Electricity Supply</v>
      </c>
      <c r="B336" s="262" t="str">
        <f>IF(ISBLANK(INDEX('Policy Characteristics'!B:B,MATCH($C336,'Policy Characteristics'!$C:$C,0))),"",INDEX('Policy Characteristics'!B:B,MATCH($C336,'Policy Characteristics'!$C:$C,0)))</f>
        <v>Decrease Cost of Capital</v>
      </c>
      <c r="C336" s="254" t="str">
        <f t="shared" si="21"/>
        <v>Percentage Decrease in Cost of Capital for Power Plants</v>
      </c>
      <c r="D336" s="6" t="s">
        <v>77</v>
      </c>
      <c r="E336" s="45"/>
      <c r="F336" s="6" t="s">
        <v>89</v>
      </c>
      <c r="G336" s="6"/>
      <c r="H336" s="43">
        <v>1733</v>
      </c>
      <c r="I336" s="325" t="s">
        <v>43</v>
      </c>
      <c r="J336" s="255" t="str">
        <f>IF(ISBLANK(INDEX('Policy Characteristics'!D:D,MATCH($C336,'Policy Characteristics'!$C:$C,0))),"",INDEX('Policy Characteristics'!D:D,MATCH($C336,'Policy Characteristics'!$C:$C,0)))</f>
        <v>Decrease Electricity Sector Cost of Capital</v>
      </c>
      <c r="K336" s="254" t="str">
        <f>IF(ISBLANK(INDEX('Policy Characteristics'!E:E,MATCH($C336,'Policy Characteristics'!$C:$C,0))),"",INDEX('Policy Characteristics'!E:E,MATCH($C336,'Policy Characteristics'!$C:$C,0)))</f>
        <v>elec power plant cost of capital</v>
      </c>
      <c r="L336" s="254">
        <f>IF(ISBLANK(INDEX('Policy Characteristics'!F:F,MATCH($C336,'Policy Characteristics'!$C:$C,0))),"",INDEX('Policy Characteristics'!F:F,MATCH($C336,'Policy Characteristics'!$C:$C,0)))</f>
        <v>0</v>
      </c>
      <c r="M336" s="405">
        <f>IF(ISBLANK(INDEX('Policy Characteristics'!G:G,MATCH($C336,'Policy Characteristics'!$C:$C,0))),"",INDEX('Policy Characteristics'!G:G,MATCH($C336,'Policy Characteristics'!$C:$C,0)))</f>
        <v>1</v>
      </c>
      <c r="N336" s="254">
        <f>IF(ISBLANK(INDEX('Policy Characteristics'!H:H,MATCH($C336,'Policy Characteristics'!$C:$C,0))),"",INDEX('Policy Characteristics'!H:H,MATCH($C336,'Policy Characteristics'!$C:$C,0)))</f>
        <v>1</v>
      </c>
      <c r="O336" s="254" t="str">
        <f>IF(ISBLANK(INDEX('Policy Characteristics'!I:I,MATCH($C336,'Policy Characteristics'!$C:$C,0))),"",INDEX('Policy Characteristics'!I:I,MATCH($C336,'Policy Characteristics'!$C:$C,0)))</f>
        <v>% decrease</v>
      </c>
      <c r="P336" s="254" t="str">
        <f>IF(ISBLANK(INDEX('Policy Characteristics'!J:J,MATCH($C336,'Policy Characteristics'!$C:$C,0))),"",INDEX('Policy Characteristics'!J:J,MATCH($C336,'Policy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6" s="254" t="str">
        <f>IF(ISBLANK(INDEX('Policy Characteristics'!K:K,MATCH($C336,'Policy Characteristics'!$C:$C,0))),"",INDEX('Policy Characteristics'!K:K,MATCH($C336,'Policy Characteristics'!$C:$C,0)))</f>
        <v/>
      </c>
      <c r="R336" s="254" t="str">
        <f>IF(ISBLANK(INDEX('Policy Characteristics'!L:L,MATCH($C336,'Policy Characteristics'!$C:$C,0))),"",INDEX('Policy Characteristics'!L:L,MATCH($C336,'Policy Characteristics'!$C:$C,0)))</f>
        <v/>
      </c>
      <c r="S336" s="314"/>
    </row>
    <row r="337" spans="1:19" x14ac:dyDescent="0.35">
      <c r="A337" s="254" t="str">
        <f>IF(ISBLANK(INDEX('Policy Characteristics'!A:A,MATCH($C337,'Policy Characteristics'!$C:$C,0))),"",INDEX('Policy Characteristics'!A:A,MATCH($C337,'Policy Characteristics'!$C:$C,0)))</f>
        <v>Electricity Supply</v>
      </c>
      <c r="B337" s="262" t="str">
        <f>IF(ISBLANK(INDEX('Policy Characteristics'!B:B,MATCH($C337,'Policy Characteristics'!$C:$C,0))),"",INDEX('Policy Characteristics'!B:B,MATCH($C337,'Policy Characteristics'!$C:$C,0)))</f>
        <v>Decrease Cost of Capital</v>
      </c>
      <c r="C337" s="254" t="str">
        <f t="shared" si="21"/>
        <v>Percentage Decrease in Cost of Capital for Power Plants</v>
      </c>
      <c r="D337" s="6" t="s">
        <v>447</v>
      </c>
      <c r="E337" s="45"/>
      <c r="F337" s="6" t="s">
        <v>450</v>
      </c>
      <c r="G337" s="6"/>
      <c r="H337" s="43">
        <v>1734</v>
      </c>
      <c r="I337" s="325" t="s">
        <v>43</v>
      </c>
      <c r="J337" s="255" t="str">
        <f>IF(ISBLANK(INDEX('Policy Characteristics'!D:D,MATCH($C337,'Policy Characteristics'!$C:$C,0))),"",INDEX('Policy Characteristics'!D:D,MATCH($C337,'Policy Characteristics'!$C:$C,0)))</f>
        <v>Decrease Electricity Sector Cost of Capital</v>
      </c>
      <c r="K337" s="254" t="str">
        <f>IF(ISBLANK(INDEX('Policy Characteristics'!E:E,MATCH($C337,'Policy Characteristics'!$C:$C,0))),"",INDEX('Policy Characteristics'!E:E,MATCH($C337,'Policy Characteristics'!$C:$C,0)))</f>
        <v>elec power plant cost of capital</v>
      </c>
      <c r="L337" s="254">
        <f>IF(ISBLANK(INDEX('Policy Characteristics'!F:F,MATCH($C337,'Policy Characteristics'!$C:$C,0))),"",INDEX('Policy Characteristics'!F:F,MATCH($C337,'Policy Characteristics'!$C:$C,0)))</f>
        <v>0</v>
      </c>
      <c r="M337" s="405">
        <f>IF(ISBLANK(INDEX('Policy Characteristics'!G:G,MATCH($C337,'Policy Characteristics'!$C:$C,0))),"",INDEX('Policy Characteristics'!G:G,MATCH($C337,'Policy Characteristics'!$C:$C,0)))</f>
        <v>1</v>
      </c>
      <c r="N337" s="254">
        <f>IF(ISBLANK(INDEX('Policy Characteristics'!H:H,MATCH($C337,'Policy Characteristics'!$C:$C,0))),"",INDEX('Policy Characteristics'!H:H,MATCH($C337,'Policy Characteristics'!$C:$C,0)))</f>
        <v>1</v>
      </c>
      <c r="O337" s="254" t="str">
        <f>IF(ISBLANK(INDEX('Policy Characteristics'!I:I,MATCH($C337,'Policy Characteristics'!$C:$C,0))),"",INDEX('Policy Characteristics'!I:I,MATCH($C337,'Policy Characteristics'!$C:$C,0)))</f>
        <v>% decrease</v>
      </c>
      <c r="P337" s="254" t="str">
        <f>IF(ISBLANK(INDEX('Policy Characteristics'!J:J,MATCH($C337,'Policy Characteristics'!$C:$C,0))),"",INDEX('Policy Characteristics'!J:J,MATCH($C337,'Policy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7" s="254" t="str">
        <f>IF(ISBLANK(INDEX('Policy Characteristics'!K:K,MATCH($C337,'Policy Characteristics'!$C:$C,0))),"",INDEX('Policy Characteristics'!K:K,MATCH($C337,'Policy Characteristics'!$C:$C,0)))</f>
        <v/>
      </c>
      <c r="R337" s="254" t="str">
        <f>IF(ISBLANK(INDEX('Policy Characteristics'!L:L,MATCH($C337,'Policy Characteristics'!$C:$C,0))),"",INDEX('Policy Characteristics'!L:L,MATCH($C337,'Policy Characteristics'!$C:$C,0)))</f>
        <v/>
      </c>
      <c r="S337" s="314"/>
    </row>
    <row r="338" spans="1:19" x14ac:dyDescent="0.35">
      <c r="A338" s="254" t="str">
        <f>IF(ISBLANK(INDEX('Policy Characteristics'!A:A,MATCH($C338,'Policy Characteristics'!$C:$C,0))),"",INDEX('Policy Characteristics'!A:A,MATCH($C338,'Policy Characteristics'!$C:$C,0)))</f>
        <v>Electricity Supply</v>
      </c>
      <c r="B338" s="262" t="str">
        <f>IF(ISBLANK(INDEX('Policy Characteristics'!B:B,MATCH($C338,'Policy Characteristics'!$C:$C,0))),"",INDEX('Policy Characteristics'!B:B,MATCH($C338,'Policy Characteristics'!$C:$C,0)))</f>
        <v>Decrease Cost of Capital</v>
      </c>
      <c r="C338" s="254" t="str">
        <f t="shared" si="21"/>
        <v>Percentage Decrease in Cost of Capital for Power Plants</v>
      </c>
      <c r="D338" s="6" t="s">
        <v>78</v>
      </c>
      <c r="E338" s="45"/>
      <c r="F338" s="6" t="s">
        <v>90</v>
      </c>
      <c r="G338" s="6"/>
      <c r="H338" s="43">
        <v>1735</v>
      </c>
      <c r="I338" s="325" t="s">
        <v>43</v>
      </c>
      <c r="J338" s="255" t="str">
        <f>IF(ISBLANK(INDEX('Policy Characteristics'!D:D,MATCH($C338,'Policy Characteristics'!$C:$C,0))),"",INDEX('Policy Characteristics'!D:D,MATCH($C338,'Policy Characteristics'!$C:$C,0)))</f>
        <v>Decrease Electricity Sector Cost of Capital</v>
      </c>
      <c r="K338" s="254" t="str">
        <f>IF(ISBLANK(INDEX('Policy Characteristics'!E:E,MATCH($C338,'Policy Characteristics'!$C:$C,0))),"",INDEX('Policy Characteristics'!E:E,MATCH($C338,'Policy Characteristics'!$C:$C,0)))</f>
        <v>elec power plant cost of capital</v>
      </c>
      <c r="L338" s="254">
        <f>IF(ISBLANK(INDEX('Policy Characteristics'!F:F,MATCH($C338,'Policy Characteristics'!$C:$C,0))),"",INDEX('Policy Characteristics'!F:F,MATCH($C338,'Policy Characteristics'!$C:$C,0)))</f>
        <v>0</v>
      </c>
      <c r="M338" s="405">
        <f>IF(ISBLANK(INDEX('Policy Characteristics'!G:G,MATCH($C338,'Policy Characteristics'!$C:$C,0))),"",INDEX('Policy Characteristics'!G:G,MATCH($C338,'Policy Characteristics'!$C:$C,0)))</f>
        <v>1</v>
      </c>
      <c r="N338" s="254">
        <f>IF(ISBLANK(INDEX('Policy Characteristics'!H:H,MATCH($C338,'Policy Characteristics'!$C:$C,0))),"",INDEX('Policy Characteristics'!H:H,MATCH($C338,'Policy Characteristics'!$C:$C,0)))</f>
        <v>1</v>
      </c>
      <c r="O338" s="254" t="str">
        <f>IF(ISBLANK(INDEX('Policy Characteristics'!I:I,MATCH($C338,'Policy Characteristics'!$C:$C,0))),"",INDEX('Policy Characteristics'!I:I,MATCH($C338,'Policy Characteristics'!$C:$C,0)))</f>
        <v>% decrease</v>
      </c>
      <c r="P338" s="254" t="str">
        <f>IF(ISBLANK(INDEX('Policy Characteristics'!J:J,MATCH($C338,'Policy Characteristics'!$C:$C,0))),"",INDEX('Policy Characteristics'!J:J,MATCH($C338,'Policy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8" s="254" t="str">
        <f>IF(ISBLANK(INDEX('Policy Characteristics'!K:K,MATCH($C338,'Policy Characteristics'!$C:$C,0))),"",INDEX('Policy Characteristics'!K:K,MATCH($C338,'Policy Characteristics'!$C:$C,0)))</f>
        <v/>
      </c>
      <c r="R338" s="254" t="str">
        <f>IF(ISBLANK(INDEX('Policy Characteristics'!L:L,MATCH($C338,'Policy Characteristics'!$C:$C,0))),"",INDEX('Policy Characteristics'!L:L,MATCH($C338,'Policy Characteristics'!$C:$C,0)))</f>
        <v/>
      </c>
      <c r="S338" s="314"/>
    </row>
    <row r="339" spans="1:19" x14ac:dyDescent="0.35">
      <c r="A339" s="254" t="str">
        <f>IF(ISBLANK(INDEX('Policy Characteristics'!A:A,MATCH($C339,'Policy Characteristics'!$C:$C,0))),"",INDEX('Policy Characteristics'!A:A,MATCH($C339,'Policy Characteristics'!$C:$C,0)))</f>
        <v>Electricity Supply</v>
      </c>
      <c r="B339" s="262" t="str">
        <f>IF(ISBLANK(INDEX('Policy Characteristics'!B:B,MATCH($C339,'Policy Characteristics'!$C:$C,0))),"",INDEX('Policy Characteristics'!B:B,MATCH($C339,'Policy Characteristics'!$C:$C,0)))</f>
        <v>Decrease Cost of Capital</v>
      </c>
      <c r="C339" s="254" t="str">
        <f t="shared" si="21"/>
        <v>Percentage Decrease in Cost of Capital for Power Plants</v>
      </c>
      <c r="D339" s="6" t="s">
        <v>79</v>
      </c>
      <c r="E339" s="45"/>
      <c r="F339" s="6" t="s">
        <v>91</v>
      </c>
      <c r="G339" s="6"/>
      <c r="H339" s="43">
        <v>1736</v>
      </c>
      <c r="I339" s="325" t="s">
        <v>43</v>
      </c>
      <c r="J339" s="255" t="str">
        <f>IF(ISBLANK(INDEX('Policy Characteristics'!D:D,MATCH($C339,'Policy Characteristics'!$C:$C,0))),"",INDEX('Policy Characteristics'!D:D,MATCH($C339,'Policy Characteristics'!$C:$C,0)))</f>
        <v>Decrease Electricity Sector Cost of Capital</v>
      </c>
      <c r="K339" s="254" t="str">
        <f>IF(ISBLANK(INDEX('Policy Characteristics'!E:E,MATCH($C339,'Policy Characteristics'!$C:$C,0))),"",INDEX('Policy Characteristics'!E:E,MATCH($C339,'Policy Characteristics'!$C:$C,0)))</f>
        <v>elec power plant cost of capital</v>
      </c>
      <c r="L339" s="254">
        <f>IF(ISBLANK(INDEX('Policy Characteristics'!F:F,MATCH($C339,'Policy Characteristics'!$C:$C,0))),"",INDEX('Policy Characteristics'!F:F,MATCH($C339,'Policy Characteristics'!$C:$C,0)))</f>
        <v>0</v>
      </c>
      <c r="M339" s="405">
        <f>IF(ISBLANK(INDEX('Policy Characteristics'!G:G,MATCH($C339,'Policy Characteristics'!$C:$C,0))),"",INDEX('Policy Characteristics'!G:G,MATCH($C339,'Policy Characteristics'!$C:$C,0)))</f>
        <v>1</v>
      </c>
      <c r="N339" s="254">
        <f>IF(ISBLANK(INDEX('Policy Characteristics'!H:H,MATCH($C339,'Policy Characteristics'!$C:$C,0))),"",INDEX('Policy Characteristics'!H:H,MATCH($C339,'Policy Characteristics'!$C:$C,0)))</f>
        <v>1</v>
      </c>
      <c r="O339" s="254" t="str">
        <f>IF(ISBLANK(INDEX('Policy Characteristics'!I:I,MATCH($C339,'Policy Characteristics'!$C:$C,0))),"",INDEX('Policy Characteristics'!I:I,MATCH($C339,'Policy Characteristics'!$C:$C,0)))</f>
        <v>% decrease</v>
      </c>
      <c r="P339" s="254" t="str">
        <f>IF(ISBLANK(INDEX('Policy Characteristics'!J:J,MATCH($C339,'Policy Characteristics'!$C:$C,0))),"",INDEX('Policy Characteristics'!J:J,MATCH($C339,'Policy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9" s="254" t="str">
        <f>IF(ISBLANK(INDEX('Policy Characteristics'!K:K,MATCH($C339,'Policy Characteristics'!$C:$C,0))),"",INDEX('Policy Characteristics'!K:K,MATCH($C339,'Policy Characteristics'!$C:$C,0)))</f>
        <v/>
      </c>
      <c r="R339" s="254" t="str">
        <f>IF(ISBLANK(INDEX('Policy Characteristics'!L:L,MATCH($C339,'Policy Characteristics'!$C:$C,0))),"",INDEX('Policy Characteristics'!L:L,MATCH($C339,'Policy Characteristics'!$C:$C,0)))</f>
        <v/>
      </c>
      <c r="S339" s="314"/>
    </row>
    <row r="340" spans="1:19" x14ac:dyDescent="0.35">
      <c r="A340" s="254" t="str">
        <f>IF(ISBLANK(INDEX('Policy Characteristics'!A:A,MATCH($C340,'Policy Characteristics'!$C:$C,0))),"",INDEX('Policy Characteristics'!A:A,MATCH($C340,'Policy Characteristics'!$C:$C,0)))</f>
        <v>Electricity Supply</v>
      </c>
      <c r="B340" s="262" t="str">
        <f>IF(ISBLANK(INDEX('Policy Characteristics'!B:B,MATCH($C340,'Policy Characteristics'!$C:$C,0))),"",INDEX('Policy Characteristics'!B:B,MATCH($C340,'Policy Characteristics'!$C:$C,0)))</f>
        <v>Decrease Cost of Capital</v>
      </c>
      <c r="C340" s="254" t="str">
        <f t="shared" si="21"/>
        <v>Percentage Decrease in Cost of Capital for Power Plants</v>
      </c>
      <c r="D340" s="6" t="s">
        <v>80</v>
      </c>
      <c r="E340" s="45"/>
      <c r="F340" s="6" t="s">
        <v>92</v>
      </c>
      <c r="G340" s="6"/>
      <c r="H340" s="43">
        <v>1737</v>
      </c>
      <c r="I340" s="325" t="s">
        <v>43</v>
      </c>
      <c r="J340" s="255" t="str">
        <f>IF(ISBLANK(INDEX('Policy Characteristics'!D:D,MATCH($C340,'Policy Characteristics'!$C:$C,0))),"",INDEX('Policy Characteristics'!D:D,MATCH($C340,'Policy Characteristics'!$C:$C,0)))</f>
        <v>Decrease Electricity Sector Cost of Capital</v>
      </c>
      <c r="K340" s="254" t="str">
        <f>IF(ISBLANK(INDEX('Policy Characteristics'!E:E,MATCH($C340,'Policy Characteristics'!$C:$C,0))),"",INDEX('Policy Characteristics'!E:E,MATCH($C340,'Policy Characteristics'!$C:$C,0)))</f>
        <v>elec power plant cost of capital</v>
      </c>
      <c r="L340" s="254">
        <f>IF(ISBLANK(INDEX('Policy Characteristics'!F:F,MATCH($C340,'Policy Characteristics'!$C:$C,0))),"",INDEX('Policy Characteristics'!F:F,MATCH($C340,'Policy Characteristics'!$C:$C,0)))</f>
        <v>0</v>
      </c>
      <c r="M340" s="405">
        <f>IF(ISBLANK(INDEX('Policy Characteristics'!G:G,MATCH($C340,'Policy Characteristics'!$C:$C,0))),"",INDEX('Policy Characteristics'!G:G,MATCH($C340,'Policy Characteristics'!$C:$C,0)))</f>
        <v>1</v>
      </c>
      <c r="N340" s="254">
        <f>IF(ISBLANK(INDEX('Policy Characteristics'!H:H,MATCH($C340,'Policy Characteristics'!$C:$C,0))),"",INDEX('Policy Characteristics'!H:H,MATCH($C340,'Policy Characteristics'!$C:$C,0)))</f>
        <v>1</v>
      </c>
      <c r="O340" s="254" t="str">
        <f>IF(ISBLANK(INDEX('Policy Characteristics'!I:I,MATCH($C340,'Policy Characteristics'!$C:$C,0))),"",INDEX('Policy Characteristics'!I:I,MATCH($C340,'Policy Characteristics'!$C:$C,0)))</f>
        <v>% decrease</v>
      </c>
      <c r="P340" s="254" t="str">
        <f>IF(ISBLANK(INDEX('Policy Characteristics'!J:J,MATCH($C340,'Policy Characteristics'!$C:$C,0))),"",INDEX('Policy Characteristics'!J:J,MATCH($C340,'Policy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0" s="254" t="str">
        <f>IF(ISBLANK(INDEX('Policy Characteristics'!K:K,MATCH($C340,'Policy Characteristics'!$C:$C,0))),"",INDEX('Policy Characteristics'!K:K,MATCH($C340,'Policy Characteristics'!$C:$C,0)))</f>
        <v/>
      </c>
      <c r="R340" s="254" t="str">
        <f>IF(ISBLANK(INDEX('Policy Characteristics'!L:L,MATCH($C340,'Policy Characteristics'!$C:$C,0))),"",INDEX('Policy Characteristics'!L:L,MATCH($C340,'Policy Characteristics'!$C:$C,0)))</f>
        <v/>
      </c>
      <c r="S340" s="314"/>
    </row>
    <row r="341" spans="1:19" x14ac:dyDescent="0.35">
      <c r="A341" s="254" t="str">
        <f>IF(ISBLANK(INDEX('Policy Characteristics'!A:A,MATCH($C341,'Policy Characteristics'!$C:$C,0))),"",INDEX('Policy Characteristics'!A:A,MATCH($C341,'Policy Characteristics'!$C:$C,0)))</f>
        <v>Electricity Supply</v>
      </c>
      <c r="B341" s="262" t="str">
        <f>IF(ISBLANK(INDEX('Policy Characteristics'!B:B,MATCH($C341,'Policy Characteristics'!$C:$C,0))),"",INDEX('Policy Characteristics'!B:B,MATCH($C341,'Policy Characteristics'!$C:$C,0)))</f>
        <v>Decrease Cost of Capital</v>
      </c>
      <c r="C341" s="254" t="str">
        <f t="shared" si="21"/>
        <v>Percentage Decrease in Cost of Capital for Power Plants</v>
      </c>
      <c r="D341" s="6" t="s">
        <v>2423</v>
      </c>
      <c r="E341" s="45"/>
      <c r="F341" s="6" t="s">
        <v>435</v>
      </c>
      <c r="G341" s="6"/>
      <c r="H341" s="43">
        <v>1738</v>
      </c>
      <c r="I341" s="325" t="s">
        <v>43</v>
      </c>
      <c r="J341" s="255" t="str">
        <f>IF(ISBLANK(INDEX('Policy Characteristics'!D:D,MATCH($C341,'Policy Characteristics'!$C:$C,0))),"",INDEX('Policy Characteristics'!D:D,MATCH($C341,'Policy Characteristics'!$C:$C,0)))</f>
        <v>Decrease Electricity Sector Cost of Capital</v>
      </c>
      <c r="K341" s="254" t="str">
        <f>IF(ISBLANK(INDEX('Policy Characteristics'!E:E,MATCH($C341,'Policy Characteristics'!$C:$C,0))),"",INDEX('Policy Characteristics'!E:E,MATCH($C341,'Policy Characteristics'!$C:$C,0)))</f>
        <v>elec power plant cost of capital</v>
      </c>
      <c r="L341" s="254">
        <f>IF(ISBLANK(INDEX('Policy Characteristics'!F:F,MATCH($C341,'Policy Characteristics'!$C:$C,0))),"",INDEX('Policy Characteristics'!F:F,MATCH($C341,'Policy Characteristics'!$C:$C,0)))</f>
        <v>0</v>
      </c>
      <c r="M341" s="405">
        <f>IF(ISBLANK(INDEX('Policy Characteristics'!G:G,MATCH($C341,'Policy Characteristics'!$C:$C,0))),"",INDEX('Policy Characteristics'!G:G,MATCH($C341,'Policy Characteristics'!$C:$C,0)))</f>
        <v>1</v>
      </c>
      <c r="N341" s="254">
        <f>IF(ISBLANK(INDEX('Policy Characteristics'!H:H,MATCH($C341,'Policy Characteristics'!$C:$C,0))),"",INDEX('Policy Characteristics'!H:H,MATCH($C341,'Policy Characteristics'!$C:$C,0)))</f>
        <v>1</v>
      </c>
      <c r="O341" s="254" t="str">
        <f>IF(ISBLANK(INDEX('Policy Characteristics'!I:I,MATCH($C341,'Policy Characteristics'!$C:$C,0))),"",INDEX('Policy Characteristics'!I:I,MATCH($C341,'Policy Characteristics'!$C:$C,0)))</f>
        <v>% decrease</v>
      </c>
      <c r="P341" s="254" t="str">
        <f>IF(ISBLANK(INDEX('Policy Characteristics'!J:J,MATCH($C341,'Policy Characteristics'!$C:$C,0))),"",INDEX('Policy Characteristics'!J:J,MATCH($C341,'Policy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1" s="254" t="str">
        <f>IF(ISBLANK(INDEX('Policy Characteristics'!K:K,MATCH($C341,'Policy Characteristics'!$C:$C,0))),"",INDEX('Policy Characteristics'!K:K,MATCH($C341,'Policy Characteristics'!$C:$C,0)))</f>
        <v/>
      </c>
      <c r="R341" s="254" t="str">
        <f>IF(ISBLANK(INDEX('Policy Characteristics'!L:L,MATCH($C341,'Policy Characteristics'!$C:$C,0))),"",INDEX('Policy Characteristics'!L:L,MATCH($C341,'Policy Characteristics'!$C:$C,0)))</f>
        <v/>
      </c>
      <c r="S341" s="314"/>
    </row>
    <row r="342" spans="1:19" x14ac:dyDescent="0.35">
      <c r="A342" s="254" t="str">
        <f>IF(ISBLANK(INDEX('Policy Characteristics'!A:A,MATCH($C342,'Policy Characteristics'!$C:$C,0))),"",INDEX('Policy Characteristics'!A:A,MATCH($C342,'Policy Characteristics'!$C:$C,0)))</f>
        <v>Electricity Supply</v>
      </c>
      <c r="B342" s="262" t="str">
        <f>IF(ISBLANK(INDEX('Policy Characteristics'!B:B,MATCH($C342,'Policy Characteristics'!$C:$C,0))),"",INDEX('Policy Characteristics'!B:B,MATCH($C342,'Policy Characteristics'!$C:$C,0)))</f>
        <v>Decrease Cost of Capital</v>
      </c>
      <c r="C342" s="254" t="str">
        <f t="shared" si="21"/>
        <v>Percentage Decrease in Cost of Capital for Power Plants</v>
      </c>
      <c r="D342" s="6" t="s">
        <v>307</v>
      </c>
      <c r="E342" s="45"/>
      <c r="F342" s="6" t="s">
        <v>309</v>
      </c>
      <c r="G342" s="6"/>
      <c r="H342" s="43">
        <v>1739</v>
      </c>
      <c r="I342" s="325" t="s">
        <v>44</v>
      </c>
      <c r="J342" s="255" t="str">
        <f>IF(ISBLANK(INDEX('Policy Characteristics'!D:D,MATCH($C342,'Policy Characteristics'!$C:$C,0))),"",INDEX('Policy Characteristics'!D:D,MATCH($C342,'Policy Characteristics'!$C:$C,0)))</f>
        <v>Decrease Electricity Sector Cost of Capital</v>
      </c>
      <c r="K342" s="254" t="str">
        <f>IF(ISBLANK(INDEX('Policy Characteristics'!E:E,MATCH($C342,'Policy Characteristics'!$C:$C,0))),"",INDEX('Policy Characteristics'!E:E,MATCH($C342,'Policy Characteristics'!$C:$C,0)))</f>
        <v>elec power plant cost of capital</v>
      </c>
      <c r="L342" s="254">
        <f>IF(ISBLANK(INDEX('Policy Characteristics'!F:F,MATCH($C342,'Policy Characteristics'!$C:$C,0))),"",INDEX('Policy Characteristics'!F:F,MATCH($C342,'Policy Characteristics'!$C:$C,0)))</f>
        <v>0</v>
      </c>
      <c r="M342" s="405">
        <f>IF(ISBLANK(INDEX('Policy Characteristics'!G:G,MATCH($C342,'Policy Characteristics'!$C:$C,0))),"",INDEX('Policy Characteristics'!G:G,MATCH($C342,'Policy Characteristics'!$C:$C,0)))</f>
        <v>1</v>
      </c>
      <c r="N342" s="254">
        <f>IF(ISBLANK(INDEX('Policy Characteristics'!H:H,MATCH($C342,'Policy Characteristics'!$C:$C,0))),"",INDEX('Policy Characteristics'!H:H,MATCH($C342,'Policy Characteristics'!$C:$C,0)))</f>
        <v>1</v>
      </c>
      <c r="O342" s="254" t="str">
        <f>IF(ISBLANK(INDEX('Policy Characteristics'!I:I,MATCH($C342,'Policy Characteristics'!$C:$C,0))),"",INDEX('Policy Characteristics'!I:I,MATCH($C342,'Policy Characteristics'!$C:$C,0)))</f>
        <v>% decrease</v>
      </c>
      <c r="P342" s="254" t="str">
        <f>IF(ISBLANK(INDEX('Policy Characteristics'!J:J,MATCH($C342,'Policy Characteristics'!$C:$C,0))),"",INDEX('Policy Characteristics'!J:J,MATCH($C342,'Policy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2" s="254" t="str">
        <f>IF(ISBLANK(INDEX('Policy Characteristics'!K:K,MATCH($C342,'Policy Characteristics'!$C:$C,0))),"",INDEX('Policy Characteristics'!K:K,MATCH($C342,'Policy Characteristics'!$C:$C,0)))</f>
        <v/>
      </c>
      <c r="R342" s="254" t="str">
        <f>IF(ISBLANK(INDEX('Policy Characteristics'!L:L,MATCH($C342,'Policy Characteristics'!$C:$C,0))),"",INDEX('Policy Characteristics'!L:L,MATCH($C342,'Policy Characteristics'!$C:$C,0)))</f>
        <v/>
      </c>
      <c r="S342" s="314"/>
    </row>
    <row r="343" spans="1:19" x14ac:dyDescent="0.35">
      <c r="A343" s="254" t="str">
        <f>IF(ISBLANK(INDEX('Policy Characteristics'!A:A,MATCH($C343,'Policy Characteristics'!$C:$C,0))),"",INDEX('Policy Characteristics'!A:A,MATCH($C343,'Policy Characteristics'!$C:$C,0)))</f>
        <v>Electricity Supply</v>
      </c>
      <c r="B343" s="262" t="str">
        <f>IF(ISBLANK(INDEX('Policy Characteristics'!B:B,MATCH($C343,'Policy Characteristics'!$C:$C,0))),"",INDEX('Policy Characteristics'!B:B,MATCH($C343,'Policy Characteristics'!$C:$C,0)))</f>
        <v>Decrease Cost of Capital</v>
      </c>
      <c r="C343" s="254" t="str">
        <f t="shared" si="21"/>
        <v>Percentage Decrease in Cost of Capital for Power Plants</v>
      </c>
      <c r="D343" s="6" t="s">
        <v>308</v>
      </c>
      <c r="E343" s="45"/>
      <c r="F343" s="6" t="s">
        <v>310</v>
      </c>
      <c r="G343" s="6"/>
      <c r="H343" s="43">
        <v>1740</v>
      </c>
      <c r="I343" s="325" t="s">
        <v>44</v>
      </c>
      <c r="J343" s="255" t="str">
        <f>IF(ISBLANK(INDEX('Policy Characteristics'!D:D,MATCH($C343,'Policy Characteristics'!$C:$C,0))),"",INDEX('Policy Characteristics'!D:D,MATCH($C343,'Policy Characteristics'!$C:$C,0)))</f>
        <v>Decrease Electricity Sector Cost of Capital</v>
      </c>
      <c r="K343" s="254" t="str">
        <f>IF(ISBLANK(INDEX('Policy Characteristics'!E:E,MATCH($C343,'Policy Characteristics'!$C:$C,0))),"",INDEX('Policy Characteristics'!E:E,MATCH($C343,'Policy Characteristics'!$C:$C,0)))</f>
        <v>elec power plant cost of capital</v>
      </c>
      <c r="L343" s="254">
        <f>IF(ISBLANK(INDEX('Policy Characteristics'!F:F,MATCH($C343,'Policy Characteristics'!$C:$C,0))),"",INDEX('Policy Characteristics'!F:F,MATCH($C343,'Policy Characteristics'!$C:$C,0)))</f>
        <v>0</v>
      </c>
      <c r="M343" s="405">
        <f>IF(ISBLANK(INDEX('Policy Characteristics'!G:G,MATCH($C343,'Policy Characteristics'!$C:$C,0))),"",INDEX('Policy Characteristics'!G:G,MATCH($C343,'Policy Characteristics'!$C:$C,0)))</f>
        <v>1</v>
      </c>
      <c r="N343" s="254">
        <f>IF(ISBLANK(INDEX('Policy Characteristics'!H:H,MATCH($C343,'Policy Characteristics'!$C:$C,0))),"",INDEX('Policy Characteristics'!H:H,MATCH($C343,'Policy Characteristics'!$C:$C,0)))</f>
        <v>1</v>
      </c>
      <c r="O343" s="254" t="str">
        <f>IF(ISBLANK(INDEX('Policy Characteristics'!I:I,MATCH($C343,'Policy Characteristics'!$C:$C,0))),"",INDEX('Policy Characteristics'!I:I,MATCH($C343,'Policy Characteristics'!$C:$C,0)))</f>
        <v>% decrease</v>
      </c>
      <c r="P343" s="254" t="str">
        <f>IF(ISBLANK(INDEX('Policy Characteristics'!J:J,MATCH($C343,'Policy Characteristics'!$C:$C,0))),"",INDEX('Policy Characteristics'!J:J,MATCH($C343,'Policy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3" s="254" t="str">
        <f>IF(ISBLANK(INDEX('Policy Characteristics'!K:K,MATCH($C343,'Policy Characteristics'!$C:$C,0))),"",INDEX('Policy Characteristics'!K:K,MATCH($C343,'Policy Characteristics'!$C:$C,0)))</f>
        <v/>
      </c>
      <c r="R343" s="254" t="str">
        <f>IF(ISBLANK(INDEX('Policy Characteristics'!L:L,MATCH($C343,'Policy Characteristics'!$C:$C,0))),"",INDEX('Policy Characteristics'!L:L,MATCH($C343,'Policy Characteristics'!$C:$C,0)))</f>
        <v/>
      </c>
      <c r="S343" s="314"/>
    </row>
    <row r="344" spans="1:19" x14ac:dyDescent="0.35">
      <c r="A344" s="254" t="str">
        <f>IF(ISBLANK(INDEX('Policy Characteristics'!A:A,MATCH($C344,'Policy Characteristics'!$C:$C,0))),"",INDEX('Policy Characteristics'!A:A,MATCH($C344,'Policy Characteristics'!$C:$C,0)))</f>
        <v>Electricity Supply</v>
      </c>
      <c r="B344" s="262" t="str">
        <f>IF(ISBLANK(INDEX('Policy Characteristics'!B:B,MATCH($C344,'Policy Characteristics'!$C:$C,0))),"",INDEX('Policy Characteristics'!B:B,MATCH($C344,'Policy Characteristics'!$C:$C,0)))</f>
        <v>Decrease Cost of Capital</v>
      </c>
      <c r="C344" s="254" t="str">
        <f t="shared" si="21"/>
        <v>Percentage Decrease in Cost of Capital for Power Plants</v>
      </c>
      <c r="D344" s="6" t="s">
        <v>443</v>
      </c>
      <c r="E344" s="45"/>
      <c r="F344" s="6" t="s">
        <v>442</v>
      </c>
      <c r="G344" s="6"/>
      <c r="H344" s="43">
        <v>1741</v>
      </c>
      <c r="I344" s="325" t="s">
        <v>44</v>
      </c>
      <c r="J344" s="255" t="str">
        <f>IF(ISBLANK(INDEX('Policy Characteristics'!D:D,MATCH($C344,'Policy Characteristics'!$C:$C,0))),"",INDEX('Policy Characteristics'!D:D,MATCH($C344,'Policy Characteristics'!$C:$C,0)))</f>
        <v>Decrease Electricity Sector Cost of Capital</v>
      </c>
      <c r="K344" s="254" t="str">
        <f>IF(ISBLANK(INDEX('Policy Characteristics'!E:E,MATCH($C344,'Policy Characteristics'!$C:$C,0))),"",INDEX('Policy Characteristics'!E:E,MATCH($C344,'Policy Characteristics'!$C:$C,0)))</f>
        <v>elec power plant cost of capital</v>
      </c>
      <c r="L344" s="254">
        <f>IF(ISBLANK(INDEX('Policy Characteristics'!F:F,MATCH($C344,'Policy Characteristics'!$C:$C,0))),"",INDEX('Policy Characteristics'!F:F,MATCH($C344,'Policy Characteristics'!$C:$C,0)))</f>
        <v>0</v>
      </c>
      <c r="M344" s="405">
        <f>IF(ISBLANK(INDEX('Policy Characteristics'!G:G,MATCH($C344,'Policy Characteristics'!$C:$C,0))),"",INDEX('Policy Characteristics'!G:G,MATCH($C344,'Policy Characteristics'!$C:$C,0)))</f>
        <v>1</v>
      </c>
      <c r="N344" s="254">
        <f>IF(ISBLANK(INDEX('Policy Characteristics'!H:H,MATCH($C344,'Policy Characteristics'!$C:$C,0))),"",INDEX('Policy Characteristics'!H:H,MATCH($C344,'Policy Characteristics'!$C:$C,0)))</f>
        <v>1</v>
      </c>
      <c r="O344" s="254" t="str">
        <f>IF(ISBLANK(INDEX('Policy Characteristics'!I:I,MATCH($C344,'Policy Characteristics'!$C:$C,0))),"",INDEX('Policy Characteristics'!I:I,MATCH($C344,'Policy Characteristics'!$C:$C,0)))</f>
        <v>% decrease</v>
      </c>
      <c r="P344" s="254" t="str">
        <f>IF(ISBLANK(INDEX('Policy Characteristics'!J:J,MATCH($C344,'Policy Characteristics'!$C:$C,0))),"",INDEX('Policy Characteristics'!J:J,MATCH($C344,'Policy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4" s="254" t="str">
        <f>IF(ISBLANK(INDEX('Policy Characteristics'!K:K,MATCH($C344,'Policy Characteristics'!$C:$C,0))),"",INDEX('Policy Characteristics'!K:K,MATCH($C344,'Policy Characteristics'!$C:$C,0)))</f>
        <v/>
      </c>
      <c r="R344" s="254" t="str">
        <f>IF(ISBLANK(INDEX('Policy Characteristics'!L:L,MATCH($C344,'Policy Characteristics'!$C:$C,0))),"",INDEX('Policy Characteristics'!L:L,MATCH($C344,'Policy Characteristics'!$C:$C,0)))</f>
        <v/>
      </c>
      <c r="S344" s="314"/>
    </row>
    <row r="345" spans="1:19" x14ac:dyDescent="0.35">
      <c r="A345" s="254" t="str">
        <f>IF(ISBLANK(INDEX('Policy Characteristics'!A:A,MATCH($C345,'Policy Characteristics'!$C:$C,0))),"",INDEX('Policy Characteristics'!A:A,MATCH($C345,'Policy Characteristics'!$C:$C,0)))</f>
        <v>Electricity Supply</v>
      </c>
      <c r="B345" s="262" t="str">
        <f>IF(ISBLANK(INDEX('Policy Characteristics'!B:B,MATCH($C345,'Policy Characteristics'!$C:$C,0))),"",INDEX('Policy Characteristics'!B:B,MATCH($C345,'Policy Characteristics'!$C:$C,0)))</f>
        <v>Decrease Cost of Capital</v>
      </c>
      <c r="C345" s="254" t="str">
        <f t="shared" si="21"/>
        <v>Percentage Decrease in Cost of Capital for Power Plants</v>
      </c>
      <c r="D345" s="6" t="s">
        <v>452</v>
      </c>
      <c r="E345" s="45"/>
      <c r="F345" s="6" t="s">
        <v>453</v>
      </c>
      <c r="G345" s="6"/>
      <c r="H345" s="43">
        <v>1742</v>
      </c>
      <c r="I345" s="325" t="s">
        <v>43</v>
      </c>
      <c r="J345" s="255" t="str">
        <f>IF(ISBLANK(INDEX('Policy Characteristics'!D:D,MATCH($C345,'Policy Characteristics'!$C:$C,0))),"",INDEX('Policy Characteristics'!D:D,MATCH($C345,'Policy Characteristics'!$C:$C,0)))</f>
        <v>Decrease Electricity Sector Cost of Capital</v>
      </c>
      <c r="K345" s="254" t="str">
        <f>IF(ISBLANK(INDEX('Policy Characteristics'!E:E,MATCH($C345,'Policy Characteristics'!$C:$C,0))),"",INDEX('Policy Characteristics'!E:E,MATCH($C345,'Policy Characteristics'!$C:$C,0)))</f>
        <v>elec power plant cost of capital</v>
      </c>
      <c r="L345" s="254">
        <f>IF(ISBLANK(INDEX('Policy Characteristics'!F:F,MATCH($C345,'Policy Characteristics'!$C:$C,0))),"",INDEX('Policy Characteristics'!F:F,MATCH($C345,'Policy Characteristics'!$C:$C,0)))</f>
        <v>0</v>
      </c>
      <c r="M345" s="405">
        <f>IF(ISBLANK(INDEX('Policy Characteristics'!G:G,MATCH($C345,'Policy Characteristics'!$C:$C,0))),"",INDEX('Policy Characteristics'!G:G,MATCH($C345,'Policy Characteristics'!$C:$C,0)))</f>
        <v>1</v>
      </c>
      <c r="N345" s="254">
        <f>IF(ISBLANK(INDEX('Policy Characteristics'!H:H,MATCH($C345,'Policy Characteristics'!$C:$C,0))),"",INDEX('Policy Characteristics'!H:H,MATCH($C345,'Policy Characteristics'!$C:$C,0)))</f>
        <v>1</v>
      </c>
      <c r="O345" s="254" t="str">
        <f>IF(ISBLANK(INDEX('Policy Characteristics'!I:I,MATCH($C345,'Policy Characteristics'!$C:$C,0))),"",INDEX('Policy Characteristics'!I:I,MATCH($C345,'Policy Characteristics'!$C:$C,0)))</f>
        <v>% decrease</v>
      </c>
      <c r="P345" s="254" t="str">
        <f>IF(ISBLANK(INDEX('Policy Characteristics'!J:J,MATCH($C345,'Policy Characteristics'!$C:$C,0))),"",INDEX('Policy Characteristics'!J:J,MATCH($C345,'Policy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5" s="254" t="str">
        <f>IF(ISBLANK(INDEX('Policy Characteristics'!K:K,MATCH($C345,'Policy Characteristics'!$C:$C,0))),"",INDEX('Policy Characteristics'!K:K,MATCH($C345,'Policy Characteristics'!$C:$C,0)))</f>
        <v/>
      </c>
      <c r="R345" s="254" t="str">
        <f>IF(ISBLANK(INDEX('Policy Characteristics'!L:L,MATCH($C345,'Policy Characteristics'!$C:$C,0))),"",INDEX('Policy Characteristics'!L:L,MATCH($C345,'Policy Characteristics'!$C:$C,0)))</f>
        <v/>
      </c>
      <c r="S345" s="314"/>
    </row>
    <row r="346" spans="1:19" x14ac:dyDescent="0.35">
      <c r="A346" s="254" t="str">
        <f>IF(ISBLANK(INDEX('Policy Characteristics'!A:A,MATCH($C346,'Policy Characteristics'!$C:$C,0))),"",INDEX('Policy Characteristics'!A:A,MATCH($C346,'Policy Characteristics'!$C:$C,0)))</f>
        <v>Electricity Supply</v>
      </c>
      <c r="B346" s="262" t="str">
        <f>IF(ISBLANK(INDEX('Policy Characteristics'!B:B,MATCH($C346,'Policy Characteristics'!$C:$C,0))),"",INDEX('Policy Characteristics'!B:B,MATCH($C346,'Policy Characteristics'!$C:$C,0)))</f>
        <v>Decrease Cost of Capital</v>
      </c>
      <c r="C346" s="254" t="str">
        <f t="shared" si="21"/>
        <v>Percentage Decrease in Cost of Capital for Power Plants</v>
      </c>
      <c r="D346" s="6" t="s">
        <v>2743</v>
      </c>
      <c r="E346" s="45"/>
      <c r="F346" s="6" t="s">
        <v>2467</v>
      </c>
      <c r="G346" s="6"/>
      <c r="H346" s="43">
        <v>1743</v>
      </c>
      <c r="I346" s="325" t="s">
        <v>44</v>
      </c>
      <c r="J346" s="255" t="str">
        <f>IF(ISBLANK(INDEX('Policy Characteristics'!D:D,MATCH($C346,'Policy Characteristics'!$C:$C,0))),"",INDEX('Policy Characteristics'!D:D,MATCH($C346,'Policy Characteristics'!$C:$C,0)))</f>
        <v>Decrease Electricity Sector Cost of Capital</v>
      </c>
      <c r="K346" s="254" t="str">
        <f>IF(ISBLANK(INDEX('Policy Characteristics'!E:E,MATCH($C346,'Policy Characteristics'!$C:$C,0))),"",INDEX('Policy Characteristics'!E:E,MATCH($C346,'Policy Characteristics'!$C:$C,0)))</f>
        <v>elec power plant cost of capital</v>
      </c>
      <c r="L346" s="254">
        <f>IF(ISBLANK(INDEX('Policy Characteristics'!F:F,MATCH($C346,'Policy Characteristics'!$C:$C,0))),"",INDEX('Policy Characteristics'!F:F,MATCH($C346,'Policy Characteristics'!$C:$C,0)))</f>
        <v>0</v>
      </c>
      <c r="M346" s="405">
        <f>IF(ISBLANK(INDEX('Policy Characteristics'!G:G,MATCH($C346,'Policy Characteristics'!$C:$C,0))),"",INDEX('Policy Characteristics'!G:G,MATCH($C346,'Policy Characteristics'!$C:$C,0)))</f>
        <v>1</v>
      </c>
      <c r="N346" s="254">
        <f>IF(ISBLANK(INDEX('Policy Characteristics'!H:H,MATCH($C346,'Policy Characteristics'!$C:$C,0))),"",INDEX('Policy Characteristics'!H:H,MATCH($C346,'Policy Characteristics'!$C:$C,0)))</f>
        <v>1</v>
      </c>
      <c r="O346" s="254" t="str">
        <f>IF(ISBLANK(INDEX('Policy Characteristics'!I:I,MATCH($C346,'Policy Characteristics'!$C:$C,0))),"",INDEX('Policy Characteristics'!I:I,MATCH($C346,'Policy Characteristics'!$C:$C,0)))</f>
        <v>% decrease</v>
      </c>
      <c r="P346" s="254" t="str">
        <f>IF(ISBLANK(INDEX('Policy Characteristics'!J:J,MATCH($C346,'Policy Characteristics'!$C:$C,0))),"",INDEX('Policy Characteristics'!J:J,MATCH($C346,'Policy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6" s="254" t="str">
        <f>IF(ISBLANK(INDEX('Policy Characteristics'!K:K,MATCH($C346,'Policy Characteristics'!$C:$C,0))),"",INDEX('Policy Characteristics'!K:K,MATCH($C346,'Policy Characteristics'!$C:$C,0)))</f>
        <v/>
      </c>
      <c r="R346" s="254" t="str">
        <f>IF(ISBLANK(INDEX('Policy Characteristics'!L:L,MATCH($C346,'Policy Characteristics'!$C:$C,0))),"",INDEX('Policy Characteristics'!L:L,MATCH($C346,'Policy Characteristics'!$C:$C,0)))</f>
        <v/>
      </c>
      <c r="S346" s="314"/>
    </row>
    <row r="347" spans="1:19" x14ac:dyDescent="0.35">
      <c r="A347" s="254" t="str">
        <f>IF(ISBLANK(INDEX('Policy Characteristics'!A:A,MATCH($C347,'Policy Characteristics'!$C:$C,0))),"",INDEX('Policy Characteristics'!A:A,MATCH($C347,'Policy Characteristics'!$C:$C,0)))</f>
        <v>Electricity Supply</v>
      </c>
      <c r="B347" s="262" t="str">
        <f>IF(ISBLANK(INDEX('Policy Characteristics'!B:B,MATCH($C347,'Policy Characteristics'!$C:$C,0))),"",INDEX('Policy Characteristics'!B:B,MATCH($C347,'Policy Characteristics'!$C:$C,0)))</f>
        <v>Decrease Cost of Capital</v>
      </c>
      <c r="C347" s="254" t="str">
        <f t="shared" si="21"/>
        <v>Percentage Decrease in Cost of Capital for Power Plants</v>
      </c>
      <c r="D347" s="6" t="s">
        <v>2744</v>
      </c>
      <c r="E347" s="45"/>
      <c r="F347" s="6" t="s">
        <v>2587</v>
      </c>
      <c r="G347" s="6"/>
      <c r="H347" s="43">
        <v>1744</v>
      </c>
      <c r="I347" s="325" t="s">
        <v>44</v>
      </c>
      <c r="J347" s="255" t="str">
        <f>IF(ISBLANK(INDEX('Policy Characteristics'!D:D,MATCH($C347,'Policy Characteristics'!$C:$C,0))),"",INDEX('Policy Characteristics'!D:D,MATCH($C347,'Policy Characteristics'!$C:$C,0)))</f>
        <v>Decrease Electricity Sector Cost of Capital</v>
      </c>
      <c r="K347" s="254" t="str">
        <f>IF(ISBLANK(INDEX('Policy Characteristics'!E:E,MATCH($C347,'Policy Characteristics'!$C:$C,0))),"",INDEX('Policy Characteristics'!E:E,MATCH($C347,'Policy Characteristics'!$C:$C,0)))</f>
        <v>elec power plant cost of capital</v>
      </c>
      <c r="L347" s="254">
        <f>IF(ISBLANK(INDEX('Policy Characteristics'!F:F,MATCH($C347,'Policy Characteristics'!$C:$C,0))),"",INDEX('Policy Characteristics'!F:F,MATCH($C347,'Policy Characteristics'!$C:$C,0)))</f>
        <v>0</v>
      </c>
      <c r="M347" s="405">
        <f>IF(ISBLANK(INDEX('Policy Characteristics'!G:G,MATCH($C347,'Policy Characteristics'!$C:$C,0))),"",INDEX('Policy Characteristics'!G:G,MATCH($C347,'Policy Characteristics'!$C:$C,0)))</f>
        <v>1</v>
      </c>
      <c r="N347" s="254">
        <f>IF(ISBLANK(INDEX('Policy Characteristics'!H:H,MATCH($C347,'Policy Characteristics'!$C:$C,0))),"",INDEX('Policy Characteristics'!H:H,MATCH($C347,'Policy Characteristics'!$C:$C,0)))</f>
        <v>1</v>
      </c>
      <c r="O347" s="254" t="str">
        <f>IF(ISBLANK(INDEX('Policy Characteristics'!I:I,MATCH($C347,'Policy Characteristics'!$C:$C,0))),"",INDEX('Policy Characteristics'!I:I,MATCH($C347,'Policy Characteristics'!$C:$C,0)))</f>
        <v>% decrease</v>
      </c>
      <c r="P347" s="254" t="str">
        <f>IF(ISBLANK(INDEX('Policy Characteristics'!J:J,MATCH($C347,'Policy Characteristics'!$C:$C,0))),"",INDEX('Policy Characteristics'!J:J,MATCH($C347,'Policy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7" s="254" t="str">
        <f>IF(ISBLANK(INDEX('Policy Characteristics'!K:K,MATCH($C347,'Policy Characteristics'!$C:$C,0))),"",INDEX('Policy Characteristics'!K:K,MATCH($C347,'Policy Characteristics'!$C:$C,0)))</f>
        <v/>
      </c>
      <c r="R347" s="254" t="str">
        <f>IF(ISBLANK(INDEX('Policy Characteristics'!L:L,MATCH($C347,'Policy Characteristics'!$C:$C,0))),"",INDEX('Policy Characteristics'!L:L,MATCH($C347,'Policy Characteristics'!$C:$C,0)))</f>
        <v/>
      </c>
      <c r="S347" s="314"/>
    </row>
    <row r="348" spans="1:19" x14ac:dyDescent="0.35">
      <c r="A348" s="254" t="str">
        <f>IF(ISBLANK(INDEX('Policy Characteristics'!A:A,MATCH($C348,'Policy Characteristics'!$C:$C,0))),"",INDEX('Policy Characteristics'!A:A,MATCH($C348,'Policy Characteristics'!$C:$C,0)))</f>
        <v>Electricity Supply</v>
      </c>
      <c r="B348" s="262" t="str">
        <f>IF(ISBLANK(INDEX('Policy Characteristics'!B:B,MATCH($C348,'Policy Characteristics'!$C:$C,0))),"",INDEX('Policy Characteristics'!B:B,MATCH($C348,'Policy Characteristics'!$C:$C,0)))</f>
        <v>Decrease Cost of Capital</v>
      </c>
      <c r="C348" s="254" t="str">
        <f t="shared" si="21"/>
        <v>Percentage Decrease in Cost of Capital for Power Plants</v>
      </c>
      <c r="D348" s="6" t="s">
        <v>2745</v>
      </c>
      <c r="E348" s="45"/>
      <c r="F348" s="6" t="s">
        <v>2469</v>
      </c>
      <c r="G348" s="6"/>
      <c r="H348" s="43">
        <v>1745</v>
      </c>
      <c r="I348" s="325" t="s">
        <v>44</v>
      </c>
      <c r="J348" s="255" t="str">
        <f>IF(ISBLANK(INDEX('Policy Characteristics'!D:D,MATCH($C348,'Policy Characteristics'!$C:$C,0))),"",INDEX('Policy Characteristics'!D:D,MATCH($C348,'Policy Characteristics'!$C:$C,0)))</f>
        <v>Decrease Electricity Sector Cost of Capital</v>
      </c>
      <c r="K348" s="254" t="str">
        <f>IF(ISBLANK(INDEX('Policy Characteristics'!E:E,MATCH($C348,'Policy Characteristics'!$C:$C,0))),"",INDEX('Policy Characteristics'!E:E,MATCH($C348,'Policy Characteristics'!$C:$C,0)))</f>
        <v>elec power plant cost of capital</v>
      </c>
      <c r="L348" s="254">
        <f>IF(ISBLANK(INDEX('Policy Characteristics'!F:F,MATCH($C348,'Policy Characteristics'!$C:$C,0))),"",INDEX('Policy Characteristics'!F:F,MATCH($C348,'Policy Characteristics'!$C:$C,0)))</f>
        <v>0</v>
      </c>
      <c r="M348" s="405">
        <f>IF(ISBLANK(INDEX('Policy Characteristics'!G:G,MATCH($C348,'Policy Characteristics'!$C:$C,0))),"",INDEX('Policy Characteristics'!G:G,MATCH($C348,'Policy Characteristics'!$C:$C,0)))</f>
        <v>1</v>
      </c>
      <c r="N348" s="254">
        <f>IF(ISBLANK(INDEX('Policy Characteristics'!H:H,MATCH($C348,'Policy Characteristics'!$C:$C,0))),"",INDEX('Policy Characteristics'!H:H,MATCH($C348,'Policy Characteristics'!$C:$C,0)))</f>
        <v>1</v>
      </c>
      <c r="O348" s="254" t="str">
        <f>IF(ISBLANK(INDEX('Policy Characteristics'!I:I,MATCH($C348,'Policy Characteristics'!$C:$C,0))),"",INDEX('Policy Characteristics'!I:I,MATCH($C348,'Policy Characteristics'!$C:$C,0)))</f>
        <v>% decrease</v>
      </c>
      <c r="P348" s="254" t="str">
        <f>IF(ISBLANK(INDEX('Policy Characteristics'!J:J,MATCH($C348,'Policy Characteristics'!$C:$C,0))),"",INDEX('Policy Characteristics'!J:J,MATCH($C348,'Policy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8" s="254" t="str">
        <f>IF(ISBLANK(INDEX('Policy Characteristics'!K:K,MATCH($C348,'Policy Characteristics'!$C:$C,0))),"",INDEX('Policy Characteristics'!K:K,MATCH($C348,'Policy Characteristics'!$C:$C,0)))</f>
        <v/>
      </c>
      <c r="R348" s="254" t="str">
        <f>IF(ISBLANK(INDEX('Policy Characteristics'!L:L,MATCH($C348,'Policy Characteristics'!$C:$C,0))),"",INDEX('Policy Characteristics'!L:L,MATCH($C348,'Policy Characteristics'!$C:$C,0)))</f>
        <v/>
      </c>
      <c r="S348" s="314"/>
    </row>
    <row r="349" spans="1:19" x14ac:dyDescent="0.35">
      <c r="A349" s="254" t="str">
        <f>IF(ISBLANK(INDEX('Policy Characteristics'!A:A,MATCH($C349,'Policy Characteristics'!$C:$C,0))),"",INDEX('Policy Characteristics'!A:A,MATCH($C349,'Policy Characteristics'!$C:$C,0)))</f>
        <v>Electricity Supply</v>
      </c>
      <c r="B349" s="262" t="str">
        <f>IF(ISBLANK(INDEX('Policy Characteristics'!B:B,MATCH($C349,'Policy Characteristics'!$C:$C,0))),"",INDEX('Policy Characteristics'!B:B,MATCH($C349,'Policy Characteristics'!$C:$C,0)))</f>
        <v>Decrease Cost of Capital</v>
      </c>
      <c r="C349" s="254" t="str">
        <f t="shared" si="21"/>
        <v>Percentage Decrease in Cost of Capital for Power Plants</v>
      </c>
      <c r="D349" s="6" t="s">
        <v>3464</v>
      </c>
      <c r="E349" s="45"/>
      <c r="F349" s="6" t="s">
        <v>3471</v>
      </c>
      <c r="G349" s="6"/>
      <c r="H349" s="43">
        <v>1804</v>
      </c>
      <c r="I349" s="325" t="s">
        <v>43</v>
      </c>
      <c r="J349" s="255" t="str">
        <f>IF(ISBLANK(INDEX('Policy Characteristics'!D:D,MATCH($C349,'Policy Characteristics'!$C:$C,0))),"",INDEX('Policy Characteristics'!D:D,MATCH($C349,'Policy Characteristics'!$C:$C,0)))</f>
        <v>Decrease Electricity Sector Cost of Capital</v>
      </c>
      <c r="K349" s="254" t="str">
        <f>IF(ISBLANK(INDEX('Policy Characteristics'!E:E,MATCH($C349,'Policy Characteristics'!$C:$C,0))),"",INDEX('Policy Characteristics'!E:E,MATCH($C349,'Policy Characteristics'!$C:$C,0)))</f>
        <v>elec power plant cost of capital</v>
      </c>
      <c r="L349" s="254">
        <f>IF(ISBLANK(INDEX('Policy Characteristics'!F:F,MATCH($C349,'Policy Characteristics'!$C:$C,0))),"",INDEX('Policy Characteristics'!F:F,MATCH($C349,'Policy Characteristics'!$C:$C,0)))</f>
        <v>0</v>
      </c>
      <c r="M349" s="405">
        <f>IF(ISBLANK(INDEX('Policy Characteristics'!G:G,MATCH($C349,'Policy Characteristics'!$C:$C,0))),"",INDEX('Policy Characteristics'!G:G,MATCH($C349,'Policy Characteristics'!$C:$C,0)))</f>
        <v>1</v>
      </c>
      <c r="N349" s="254">
        <f>IF(ISBLANK(INDEX('Policy Characteristics'!H:H,MATCH($C349,'Policy Characteristics'!$C:$C,0))),"",INDEX('Policy Characteristics'!H:H,MATCH($C349,'Policy Characteristics'!$C:$C,0)))</f>
        <v>1</v>
      </c>
      <c r="O349" s="254" t="str">
        <f>IF(ISBLANK(INDEX('Policy Characteristics'!I:I,MATCH($C349,'Policy Characteristics'!$C:$C,0))),"",INDEX('Policy Characteristics'!I:I,MATCH($C349,'Policy Characteristics'!$C:$C,0)))</f>
        <v>% decrease</v>
      </c>
      <c r="P349" s="254" t="str">
        <f>IF(ISBLANK(INDEX('Policy Characteristics'!J:J,MATCH($C349,'Policy Characteristics'!$C:$C,0))),"",INDEX('Policy Characteristics'!J:J,MATCH($C349,'Policy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9" s="254" t="str">
        <f>IF(ISBLANK(INDEX('Policy Characteristics'!K:K,MATCH($C349,'Policy Characteristics'!$C:$C,0))),"",INDEX('Policy Characteristics'!K:K,MATCH($C349,'Policy Characteristics'!$C:$C,0)))</f>
        <v/>
      </c>
      <c r="R349" s="254" t="str">
        <f>IF(ISBLANK(INDEX('Policy Characteristics'!L:L,MATCH($C349,'Policy Characteristics'!$C:$C,0))),"",INDEX('Policy Characteristics'!L:L,MATCH($C349,'Policy Characteristics'!$C:$C,0)))</f>
        <v/>
      </c>
      <c r="S349" s="314"/>
    </row>
    <row r="350" spans="1:19" x14ac:dyDescent="0.35">
      <c r="A350" s="254" t="str">
        <f>IF(ISBLANK(INDEX('Policy Characteristics'!A:A,MATCH($C350,'Policy Characteristics'!$C:$C,0))),"",INDEX('Policy Characteristics'!A:A,MATCH($C350,'Policy Characteristics'!$C:$C,0)))</f>
        <v>Electricity Supply</v>
      </c>
      <c r="B350" s="262" t="str">
        <f>IF(ISBLANK(INDEX('Policy Characteristics'!B:B,MATCH($C350,'Policy Characteristics'!$C:$C,0))),"",INDEX('Policy Characteristics'!B:B,MATCH($C350,'Policy Characteristics'!$C:$C,0)))</f>
        <v>Decrease Cost of Capital</v>
      </c>
      <c r="C350" s="254" t="str">
        <f t="shared" si="21"/>
        <v>Percentage Decrease in Cost of Capital for Power Plants</v>
      </c>
      <c r="D350" s="6" t="s">
        <v>3467</v>
      </c>
      <c r="E350" s="45"/>
      <c r="F350" s="6" t="s">
        <v>3472</v>
      </c>
      <c r="G350" s="6"/>
      <c r="H350" s="43">
        <v>1805</v>
      </c>
      <c r="I350" s="325" t="s">
        <v>43</v>
      </c>
      <c r="J350" s="255" t="str">
        <f>IF(ISBLANK(INDEX('Policy Characteristics'!D:D,MATCH($C350,'Policy Characteristics'!$C:$C,0))),"",INDEX('Policy Characteristics'!D:D,MATCH($C350,'Policy Characteristics'!$C:$C,0)))</f>
        <v>Decrease Electricity Sector Cost of Capital</v>
      </c>
      <c r="K350" s="254" t="str">
        <f>IF(ISBLANK(INDEX('Policy Characteristics'!E:E,MATCH($C350,'Policy Characteristics'!$C:$C,0))),"",INDEX('Policy Characteristics'!E:E,MATCH($C350,'Policy Characteristics'!$C:$C,0)))</f>
        <v>elec power plant cost of capital</v>
      </c>
      <c r="L350" s="254">
        <f>IF(ISBLANK(INDEX('Policy Characteristics'!F:F,MATCH($C350,'Policy Characteristics'!$C:$C,0))),"",INDEX('Policy Characteristics'!F:F,MATCH($C350,'Policy Characteristics'!$C:$C,0)))</f>
        <v>0</v>
      </c>
      <c r="M350" s="405">
        <f>IF(ISBLANK(INDEX('Policy Characteristics'!G:G,MATCH($C350,'Policy Characteristics'!$C:$C,0))),"",INDEX('Policy Characteristics'!G:G,MATCH($C350,'Policy Characteristics'!$C:$C,0)))</f>
        <v>1</v>
      </c>
      <c r="N350" s="254">
        <f>IF(ISBLANK(INDEX('Policy Characteristics'!H:H,MATCH($C350,'Policy Characteristics'!$C:$C,0))),"",INDEX('Policy Characteristics'!H:H,MATCH($C350,'Policy Characteristics'!$C:$C,0)))</f>
        <v>1</v>
      </c>
      <c r="O350" s="254" t="str">
        <f>IF(ISBLANK(INDEX('Policy Characteristics'!I:I,MATCH($C350,'Policy Characteristics'!$C:$C,0))),"",INDEX('Policy Characteristics'!I:I,MATCH($C350,'Policy Characteristics'!$C:$C,0)))</f>
        <v>% decrease</v>
      </c>
      <c r="P350" s="254" t="str">
        <f>IF(ISBLANK(INDEX('Policy Characteristics'!J:J,MATCH($C350,'Policy Characteristics'!$C:$C,0))),"",INDEX('Policy Characteristics'!J:J,MATCH($C350,'Policy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0" s="254" t="str">
        <f>IF(ISBLANK(INDEX('Policy Characteristics'!K:K,MATCH($C350,'Policy Characteristics'!$C:$C,0))),"",INDEX('Policy Characteristics'!K:K,MATCH($C350,'Policy Characteristics'!$C:$C,0)))</f>
        <v/>
      </c>
      <c r="R350" s="254" t="str">
        <f>IF(ISBLANK(INDEX('Policy Characteristics'!L:L,MATCH($C350,'Policy Characteristics'!$C:$C,0))),"",INDEX('Policy Characteristics'!L:L,MATCH($C350,'Policy Characteristics'!$C:$C,0)))</f>
        <v/>
      </c>
      <c r="S350" s="314"/>
    </row>
    <row r="351" spans="1:19" x14ac:dyDescent="0.35">
      <c r="A351" s="254" t="str">
        <f>IF(ISBLANK(INDEX('Policy Characteristics'!A:A,MATCH($C351,'Policy Characteristics'!$C:$C,0))),"",INDEX('Policy Characteristics'!A:A,MATCH($C351,'Policy Characteristics'!$C:$C,0)))</f>
        <v>Electricity Supply</v>
      </c>
      <c r="B351" s="262" t="str">
        <f>IF(ISBLANK(INDEX('Policy Characteristics'!B:B,MATCH($C351,'Policy Characteristics'!$C:$C,0))),"",INDEX('Policy Characteristics'!B:B,MATCH($C351,'Policy Characteristics'!$C:$C,0)))</f>
        <v>Decrease Cost of Capital</v>
      </c>
      <c r="C351" s="254" t="str">
        <f t="shared" si="21"/>
        <v>Percentage Decrease in Cost of Capital for Power Plants</v>
      </c>
      <c r="D351" s="6" t="s">
        <v>3468</v>
      </c>
      <c r="E351" s="45"/>
      <c r="F351" s="6" t="s">
        <v>3473</v>
      </c>
      <c r="G351" s="6"/>
      <c r="H351" s="43">
        <v>1806</v>
      </c>
      <c r="I351" s="325" t="s">
        <v>43</v>
      </c>
      <c r="J351" s="255" t="str">
        <f>IF(ISBLANK(INDEX('Policy Characteristics'!D:D,MATCH($C351,'Policy Characteristics'!$C:$C,0))),"",INDEX('Policy Characteristics'!D:D,MATCH($C351,'Policy Characteristics'!$C:$C,0)))</f>
        <v>Decrease Electricity Sector Cost of Capital</v>
      </c>
      <c r="K351" s="254" t="str">
        <f>IF(ISBLANK(INDEX('Policy Characteristics'!E:E,MATCH($C351,'Policy Characteristics'!$C:$C,0))),"",INDEX('Policy Characteristics'!E:E,MATCH($C351,'Policy Characteristics'!$C:$C,0)))</f>
        <v>elec power plant cost of capital</v>
      </c>
      <c r="L351" s="254">
        <f>IF(ISBLANK(INDEX('Policy Characteristics'!F:F,MATCH($C351,'Policy Characteristics'!$C:$C,0))),"",INDEX('Policy Characteristics'!F:F,MATCH($C351,'Policy Characteristics'!$C:$C,0)))</f>
        <v>0</v>
      </c>
      <c r="M351" s="405">
        <f>IF(ISBLANK(INDEX('Policy Characteristics'!G:G,MATCH($C351,'Policy Characteristics'!$C:$C,0))),"",INDEX('Policy Characteristics'!G:G,MATCH($C351,'Policy Characteristics'!$C:$C,0)))</f>
        <v>1</v>
      </c>
      <c r="N351" s="254">
        <f>IF(ISBLANK(INDEX('Policy Characteristics'!H:H,MATCH($C351,'Policy Characteristics'!$C:$C,0))),"",INDEX('Policy Characteristics'!H:H,MATCH($C351,'Policy Characteristics'!$C:$C,0)))</f>
        <v>1</v>
      </c>
      <c r="O351" s="254" t="str">
        <f>IF(ISBLANK(INDEX('Policy Characteristics'!I:I,MATCH($C351,'Policy Characteristics'!$C:$C,0))),"",INDEX('Policy Characteristics'!I:I,MATCH($C351,'Policy Characteristics'!$C:$C,0)))</f>
        <v>% decrease</v>
      </c>
      <c r="P351" s="254" t="str">
        <f>IF(ISBLANK(INDEX('Policy Characteristics'!J:J,MATCH($C351,'Policy Characteristics'!$C:$C,0))),"",INDEX('Policy Characteristics'!J:J,MATCH($C351,'Policy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1" s="254" t="str">
        <f>IF(ISBLANK(INDEX('Policy Characteristics'!K:K,MATCH($C351,'Policy Characteristics'!$C:$C,0))),"",INDEX('Policy Characteristics'!K:K,MATCH($C351,'Policy Characteristics'!$C:$C,0)))</f>
        <v/>
      </c>
      <c r="R351" s="254" t="str">
        <f>IF(ISBLANK(INDEX('Policy Characteristics'!L:L,MATCH($C351,'Policy Characteristics'!$C:$C,0))),"",INDEX('Policy Characteristics'!L:L,MATCH($C351,'Policy Characteristics'!$C:$C,0)))</f>
        <v/>
      </c>
      <c r="S351" s="314"/>
    </row>
    <row r="352" spans="1:19" x14ac:dyDescent="0.35">
      <c r="A352" s="254" t="str">
        <f>IF(ISBLANK(INDEX('Policy Characteristics'!A:A,MATCH($C352,'Policy Characteristics'!$C:$C,0))),"",INDEX('Policy Characteristics'!A:A,MATCH($C352,'Policy Characteristics'!$C:$C,0)))</f>
        <v>Electricity Supply</v>
      </c>
      <c r="B352" s="262" t="str">
        <f>IF(ISBLANK(INDEX('Policy Characteristics'!B:B,MATCH($C352,'Policy Characteristics'!$C:$C,0))),"",INDEX('Policy Characteristics'!B:B,MATCH($C352,'Policy Characteristics'!$C:$C,0)))</f>
        <v>Decrease Cost of Capital</v>
      </c>
      <c r="C352" s="254" t="str">
        <f t="shared" si="21"/>
        <v>Percentage Decrease in Cost of Capital for Power Plants</v>
      </c>
      <c r="D352" s="6" t="s">
        <v>3469</v>
      </c>
      <c r="E352" s="45"/>
      <c r="F352" s="6" t="s">
        <v>3474</v>
      </c>
      <c r="G352" s="6"/>
      <c r="H352" s="43">
        <v>1807</v>
      </c>
      <c r="I352" s="325" t="s">
        <v>43</v>
      </c>
      <c r="J352" s="255" t="str">
        <f>IF(ISBLANK(INDEX('Policy Characteristics'!D:D,MATCH($C352,'Policy Characteristics'!$C:$C,0))),"",INDEX('Policy Characteristics'!D:D,MATCH($C352,'Policy Characteristics'!$C:$C,0)))</f>
        <v>Decrease Electricity Sector Cost of Capital</v>
      </c>
      <c r="K352" s="254" t="str">
        <f>IF(ISBLANK(INDEX('Policy Characteristics'!E:E,MATCH($C352,'Policy Characteristics'!$C:$C,0))),"",INDEX('Policy Characteristics'!E:E,MATCH($C352,'Policy Characteristics'!$C:$C,0)))</f>
        <v>elec power plant cost of capital</v>
      </c>
      <c r="L352" s="254">
        <f>IF(ISBLANK(INDEX('Policy Characteristics'!F:F,MATCH($C352,'Policy Characteristics'!$C:$C,0))),"",INDEX('Policy Characteristics'!F:F,MATCH($C352,'Policy Characteristics'!$C:$C,0)))</f>
        <v>0</v>
      </c>
      <c r="M352" s="405">
        <f>IF(ISBLANK(INDEX('Policy Characteristics'!G:G,MATCH($C352,'Policy Characteristics'!$C:$C,0))),"",INDEX('Policy Characteristics'!G:G,MATCH($C352,'Policy Characteristics'!$C:$C,0)))</f>
        <v>1</v>
      </c>
      <c r="N352" s="254">
        <f>IF(ISBLANK(INDEX('Policy Characteristics'!H:H,MATCH($C352,'Policy Characteristics'!$C:$C,0))),"",INDEX('Policy Characteristics'!H:H,MATCH($C352,'Policy Characteristics'!$C:$C,0)))</f>
        <v>1</v>
      </c>
      <c r="O352" s="254" t="str">
        <f>IF(ISBLANK(INDEX('Policy Characteristics'!I:I,MATCH($C352,'Policy Characteristics'!$C:$C,0))),"",INDEX('Policy Characteristics'!I:I,MATCH($C352,'Policy Characteristics'!$C:$C,0)))</f>
        <v>% decrease</v>
      </c>
      <c r="P352" s="254" t="str">
        <f>IF(ISBLANK(INDEX('Policy Characteristics'!J:J,MATCH($C352,'Policy Characteristics'!$C:$C,0))),"",INDEX('Policy Characteristics'!J:J,MATCH($C352,'Policy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2" s="254" t="str">
        <f>IF(ISBLANK(INDEX('Policy Characteristics'!K:K,MATCH($C352,'Policy Characteristics'!$C:$C,0))),"",INDEX('Policy Characteristics'!K:K,MATCH($C352,'Policy Characteristics'!$C:$C,0)))</f>
        <v/>
      </c>
      <c r="R352" s="254" t="str">
        <f>IF(ISBLANK(INDEX('Policy Characteristics'!L:L,MATCH($C352,'Policy Characteristics'!$C:$C,0))),"",INDEX('Policy Characteristics'!L:L,MATCH($C352,'Policy Characteristics'!$C:$C,0)))</f>
        <v/>
      </c>
      <c r="S352" s="314"/>
    </row>
    <row r="353" spans="1:19" x14ac:dyDescent="0.35">
      <c r="A353" s="254" t="str">
        <f>IF(ISBLANK(INDEX('Policy Characteristics'!A:A,MATCH($C353,'Policy Characteristics'!$C:$C,0))),"",INDEX('Policy Characteristics'!A:A,MATCH($C353,'Policy Characteristics'!$C:$C,0)))</f>
        <v>Electricity Supply</v>
      </c>
      <c r="B353" s="262" t="str">
        <f>IF(ISBLANK(INDEX('Policy Characteristics'!B:B,MATCH($C353,'Policy Characteristics'!$C:$C,0))),"",INDEX('Policy Characteristics'!B:B,MATCH($C353,'Policy Characteristics'!$C:$C,0)))</f>
        <v>Decrease Cost of Capital</v>
      </c>
      <c r="C353" s="254" t="str">
        <f t="shared" si="21"/>
        <v>Percentage Decrease in Cost of Capital for Power Plants</v>
      </c>
      <c r="D353" s="6" t="s">
        <v>3470</v>
      </c>
      <c r="E353" s="45"/>
      <c r="F353" s="6" t="s">
        <v>3475</v>
      </c>
      <c r="G353" s="6"/>
      <c r="H353" s="43">
        <v>1808</v>
      </c>
      <c r="I353" s="325" t="s">
        <v>43</v>
      </c>
      <c r="J353" s="255" t="str">
        <f>IF(ISBLANK(INDEX('Policy Characteristics'!D:D,MATCH($C353,'Policy Characteristics'!$C:$C,0))),"",INDEX('Policy Characteristics'!D:D,MATCH($C353,'Policy Characteristics'!$C:$C,0)))</f>
        <v>Decrease Electricity Sector Cost of Capital</v>
      </c>
      <c r="K353" s="254" t="str">
        <f>IF(ISBLANK(INDEX('Policy Characteristics'!E:E,MATCH($C353,'Policy Characteristics'!$C:$C,0))),"",INDEX('Policy Characteristics'!E:E,MATCH($C353,'Policy Characteristics'!$C:$C,0)))</f>
        <v>elec power plant cost of capital</v>
      </c>
      <c r="L353" s="254">
        <f>IF(ISBLANK(INDEX('Policy Characteristics'!F:F,MATCH($C353,'Policy Characteristics'!$C:$C,0))),"",INDEX('Policy Characteristics'!F:F,MATCH($C353,'Policy Characteristics'!$C:$C,0)))</f>
        <v>0</v>
      </c>
      <c r="M353" s="405">
        <f>IF(ISBLANK(INDEX('Policy Characteristics'!G:G,MATCH($C353,'Policy Characteristics'!$C:$C,0))),"",INDEX('Policy Characteristics'!G:G,MATCH($C353,'Policy Characteristics'!$C:$C,0)))</f>
        <v>1</v>
      </c>
      <c r="N353" s="254">
        <f>IF(ISBLANK(INDEX('Policy Characteristics'!H:H,MATCH($C353,'Policy Characteristics'!$C:$C,0))),"",INDEX('Policy Characteristics'!H:H,MATCH($C353,'Policy Characteristics'!$C:$C,0)))</f>
        <v>1</v>
      </c>
      <c r="O353" s="254" t="str">
        <f>IF(ISBLANK(INDEX('Policy Characteristics'!I:I,MATCH($C353,'Policy Characteristics'!$C:$C,0))),"",INDEX('Policy Characteristics'!I:I,MATCH($C353,'Policy Characteristics'!$C:$C,0)))</f>
        <v>% decrease</v>
      </c>
      <c r="P353" s="254" t="str">
        <f>IF(ISBLANK(INDEX('Policy Characteristics'!J:J,MATCH($C353,'Policy Characteristics'!$C:$C,0))),"",INDEX('Policy Characteristics'!J:J,MATCH($C353,'Policy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3" s="254" t="str">
        <f>IF(ISBLANK(INDEX('Policy Characteristics'!K:K,MATCH($C353,'Policy Characteristics'!$C:$C,0))),"",INDEX('Policy Characteristics'!K:K,MATCH($C353,'Policy Characteristics'!$C:$C,0)))</f>
        <v/>
      </c>
      <c r="R353" s="254" t="str">
        <f>IF(ISBLANK(INDEX('Policy Characteristics'!L:L,MATCH($C353,'Policy Characteristics'!$C:$C,0))),"",INDEX('Policy Characteristics'!L:L,MATCH($C353,'Policy Characteristics'!$C:$C,0)))</f>
        <v/>
      </c>
      <c r="S353" s="314"/>
    </row>
    <row r="354" spans="1:19" x14ac:dyDescent="0.35">
      <c r="A354" s="254" t="str">
        <f>IF(ISBLANK(INDEX('Policy Characteristics'!A:A,MATCH($C354,'Policy Characteristics'!$C:$C,0))),"",INDEX('Policy Characteristics'!A:A,MATCH($C354,'Policy Characteristics'!$C:$C,0)))</f>
        <v>Electricity Supply</v>
      </c>
      <c r="B354" s="262" t="str">
        <f>IF(ISBLANK(INDEX('Policy Characteristics'!B:B,MATCH($C354,'Policy Characteristics'!$C:$C,0))),"",INDEX('Policy Characteristics'!B:B,MATCH($C354,'Policy Characteristics'!$C:$C,0)))</f>
        <v>Decrease Cost of Capital</v>
      </c>
      <c r="C354" s="254" t="str">
        <f t="shared" si="21"/>
        <v>Percentage Decrease in Cost of Capital for Power Plants</v>
      </c>
      <c r="D354" s="6" t="s">
        <v>3558</v>
      </c>
      <c r="E354" s="45"/>
      <c r="F354" s="6" t="s">
        <v>3556</v>
      </c>
      <c r="G354" s="6"/>
      <c r="H354" s="43">
        <v>1809</v>
      </c>
      <c r="I354" s="325" t="s">
        <v>43</v>
      </c>
      <c r="J354" s="255" t="str">
        <f>IF(ISBLANK(INDEX('Policy Characteristics'!D:D,MATCH($C354,'Policy Characteristics'!$C:$C,0))),"",INDEX('Policy Characteristics'!D:D,MATCH($C354,'Policy Characteristics'!$C:$C,0)))</f>
        <v>Decrease Electricity Sector Cost of Capital</v>
      </c>
      <c r="K354" s="254" t="str">
        <f>IF(ISBLANK(INDEX('Policy Characteristics'!E:E,MATCH($C354,'Policy Characteristics'!$C:$C,0))),"",INDEX('Policy Characteristics'!E:E,MATCH($C354,'Policy Characteristics'!$C:$C,0)))</f>
        <v>elec power plant cost of capital</v>
      </c>
      <c r="L354" s="254">
        <f>IF(ISBLANK(INDEX('Policy Characteristics'!F:F,MATCH($C354,'Policy Characteristics'!$C:$C,0))),"",INDEX('Policy Characteristics'!F:F,MATCH($C354,'Policy Characteristics'!$C:$C,0)))</f>
        <v>0</v>
      </c>
      <c r="M354" s="405">
        <f>IF(ISBLANK(INDEX('Policy Characteristics'!G:G,MATCH($C354,'Policy Characteristics'!$C:$C,0))),"",INDEX('Policy Characteristics'!G:G,MATCH($C354,'Policy Characteristics'!$C:$C,0)))</f>
        <v>1</v>
      </c>
      <c r="N354" s="254">
        <f>IF(ISBLANK(INDEX('Policy Characteristics'!H:H,MATCH($C354,'Policy Characteristics'!$C:$C,0))),"",INDEX('Policy Characteristics'!H:H,MATCH($C354,'Policy Characteristics'!$C:$C,0)))</f>
        <v>1</v>
      </c>
      <c r="O354" s="254" t="str">
        <f>IF(ISBLANK(INDEX('Policy Characteristics'!I:I,MATCH($C354,'Policy Characteristics'!$C:$C,0))),"",INDEX('Policy Characteristics'!I:I,MATCH($C354,'Policy Characteristics'!$C:$C,0)))</f>
        <v>% decrease</v>
      </c>
      <c r="P354" s="254" t="str">
        <f>IF(ISBLANK(INDEX('Policy Characteristics'!J:J,MATCH($C354,'Policy Characteristics'!$C:$C,0))),"",INDEX('Policy Characteristics'!J:J,MATCH($C354,'Policy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4" s="254" t="str">
        <f>IF(ISBLANK(INDEX('Policy Characteristics'!K:K,MATCH($C354,'Policy Characteristics'!$C:$C,0))),"",INDEX('Policy Characteristics'!K:K,MATCH($C354,'Policy Characteristics'!$C:$C,0)))</f>
        <v/>
      </c>
      <c r="R354" s="254" t="str">
        <f>IF(ISBLANK(INDEX('Policy Characteristics'!L:L,MATCH($C354,'Policy Characteristics'!$C:$C,0))),"",INDEX('Policy Characteristics'!L:L,MATCH($C354,'Policy Characteristics'!$C:$C,0)))</f>
        <v/>
      </c>
      <c r="S354" s="314"/>
    </row>
    <row r="355" spans="1:19" x14ac:dyDescent="0.35">
      <c r="A355" s="254" t="str">
        <f>IF(ISBLANK(INDEX('Policy Characteristics'!A:A,MATCH($C355,'Policy Characteristics'!$C:$C,0))),"",INDEX('Policy Characteristics'!A:A,MATCH($C355,'Policy Characteristics'!$C:$C,0)))</f>
        <v>Electricity Supply</v>
      </c>
      <c r="B355" s="262" t="str">
        <f>IF(ISBLANK(INDEX('Policy Characteristics'!B:B,MATCH($C355,'Policy Characteristics'!$C:$C,0))),"",INDEX('Policy Characteristics'!B:B,MATCH($C355,'Policy Characteristics'!$C:$C,0)))</f>
        <v>Decrease Cost of Capital</v>
      </c>
      <c r="C355" s="254" t="str">
        <f t="shared" si="21"/>
        <v>Percentage Decrease in Cost of Capital for Power Plants</v>
      </c>
      <c r="D355" s="6" t="s">
        <v>3559</v>
      </c>
      <c r="E355" s="45"/>
      <c r="F355" s="6" t="s">
        <v>3557</v>
      </c>
      <c r="G355" s="6"/>
      <c r="H355" s="43">
        <v>2238</v>
      </c>
      <c r="I355" s="325" t="s">
        <v>43</v>
      </c>
      <c r="J355" s="255" t="str">
        <f>IF(ISBLANK(INDEX('Policy Characteristics'!D:D,MATCH($C355,'Policy Characteristics'!$C:$C,0))),"",INDEX('Policy Characteristics'!D:D,MATCH($C355,'Policy Characteristics'!$C:$C,0)))</f>
        <v>Decrease Electricity Sector Cost of Capital</v>
      </c>
      <c r="K355" s="254" t="str">
        <f>IF(ISBLANK(INDEX('Policy Characteristics'!E:E,MATCH($C355,'Policy Characteristics'!$C:$C,0))),"",INDEX('Policy Characteristics'!E:E,MATCH($C355,'Policy Characteristics'!$C:$C,0)))</f>
        <v>elec power plant cost of capital</v>
      </c>
      <c r="L355" s="254">
        <f>IF(ISBLANK(INDEX('Policy Characteristics'!F:F,MATCH($C355,'Policy Characteristics'!$C:$C,0))),"",INDEX('Policy Characteristics'!F:F,MATCH($C355,'Policy Characteristics'!$C:$C,0)))</f>
        <v>0</v>
      </c>
      <c r="M355" s="405">
        <f>IF(ISBLANK(INDEX('Policy Characteristics'!G:G,MATCH($C355,'Policy Characteristics'!$C:$C,0))),"",INDEX('Policy Characteristics'!G:G,MATCH($C355,'Policy Characteristics'!$C:$C,0)))</f>
        <v>1</v>
      </c>
      <c r="N355" s="254">
        <f>IF(ISBLANK(INDEX('Policy Characteristics'!H:H,MATCH($C355,'Policy Characteristics'!$C:$C,0))),"",INDEX('Policy Characteristics'!H:H,MATCH($C355,'Policy Characteristics'!$C:$C,0)))</f>
        <v>1</v>
      </c>
      <c r="O355" s="254" t="str">
        <f>IF(ISBLANK(INDEX('Policy Characteristics'!I:I,MATCH($C355,'Policy Characteristics'!$C:$C,0))),"",INDEX('Policy Characteristics'!I:I,MATCH($C355,'Policy Characteristics'!$C:$C,0)))</f>
        <v>% decrease</v>
      </c>
      <c r="P355" s="254" t="str">
        <f>IF(ISBLANK(INDEX('Policy Characteristics'!J:J,MATCH($C355,'Policy Characteristics'!$C:$C,0))),"",INDEX('Policy Characteristics'!J:J,MATCH($C355,'Policy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5" s="254"/>
      <c r="R355" s="254"/>
      <c r="S355" s="314"/>
    </row>
    <row r="356" spans="1:19" x14ac:dyDescent="0.35">
      <c r="A356" s="254" t="str">
        <f>IF(ISBLANK(INDEX('Policy Characteristics'!A:A,MATCH($C356,'Policy Characteristics'!$C:$C,0))),"",INDEX('Policy Characteristics'!A:A,MATCH($C356,'Policy Characteristics'!$C:$C,0)))</f>
        <v>Electricity Supply</v>
      </c>
      <c r="B356" s="262" t="str">
        <f>IF(ISBLANK(INDEX('Policy Characteristics'!B:B,MATCH($C356,'Policy Characteristics'!$C:$C,0))),"",INDEX('Policy Characteristics'!B:B,MATCH($C356,'Policy Characteristics'!$C:$C,0)))</f>
        <v>Demand Response</v>
      </c>
      <c r="C356" t="s">
        <v>27</v>
      </c>
      <c r="D356" s="45"/>
      <c r="E356" s="45"/>
      <c r="F356" s="45"/>
      <c r="G356" s="45"/>
      <c r="H356" s="43">
        <v>30</v>
      </c>
      <c r="I356" s="324" t="s">
        <v>43</v>
      </c>
      <c r="J356" s="255" t="str">
        <f>IF(ISBLANK(INDEX('Policy Characteristics'!D:D,MATCH($C356,'Policy Characteristics'!$C:$C,0))),"",INDEX('Policy Characteristics'!D:D,MATCH($C356,'Policy Characteristics'!$C:$C,0)))</f>
        <v>Demand Response</v>
      </c>
      <c r="K356" s="254" t="str">
        <f>IF(ISBLANK(INDEX('Policy Characteristics'!E:E,MATCH($C356,'Policy Characteristics'!$C:$C,0))),"",INDEX('Policy Characteristics'!E:E,MATCH($C356,'Policy Characteristics'!$C:$C,0)))</f>
        <v>elec demand response</v>
      </c>
      <c r="L356" s="261">
        <f>IF(ISBLANK(INDEX('Policy Characteristics'!F:F,MATCH($C356,'Policy Characteristics'!$C:$C,0))),"",INDEX('Policy Characteristics'!F:F,MATCH($C356,'Policy Characteristics'!$C:$C,0)))</f>
        <v>0</v>
      </c>
      <c r="M356" s="261">
        <f>IF(ISBLANK(INDEX('Policy Characteristics'!G:G,MATCH($C356,'Policy Characteristics'!$C:$C,0))),"",INDEX('Policy Characteristics'!G:G,MATCH($C356,'Policy Characteristics'!$C:$C,0)))</f>
        <v>1</v>
      </c>
      <c r="N356" s="261">
        <f>IF(ISBLANK(INDEX('Policy Characteristics'!H:H,MATCH($C356,'Policy Characteristics'!$C:$C,0))),"",INDEX('Policy Characteristics'!H:H,MATCH($C356,'Policy Characteristics'!$C:$C,0)))</f>
        <v>0.01</v>
      </c>
      <c r="O356" s="254" t="str">
        <f>IF(ISBLANK(INDEX('Policy Characteristics'!I:I,MATCH($C356,'Policy Characteristics'!$C:$C,0))),"",INDEX('Policy Characteristics'!I:I,MATCH($C356,'Policy Characteristics'!$C:$C,0)))</f>
        <v>% of potential achieved</v>
      </c>
      <c r="P356" s="254" t="str">
        <f>IF(ISBLANK(INDEX('Policy Characteristics'!J:J,MATCH($C356,'Policy Characteristics'!$C:$C,0))),"",INDEX('Policy Characteristics'!J:J,MATCH($C356,'Policy Characteristics'!$C:$C,0)))</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 A 100% setting provides for an additional 390 GW of demand response capacity in 2050 (on top of a BAU quantity of 59 GW).</v>
      </c>
      <c r="Q356" s="254" t="str">
        <f>IF(ISBLANK(INDEX('Policy Characteristics'!K:K,MATCH($C356,'Policy Characteristics'!$C:$C,0))),"",INDEX('Policy Characteristics'!K:K,MATCH($C356,'Policy Characteristics'!$C:$C,0)))</f>
        <v>electricity-sector-main.html#dr</v>
      </c>
      <c r="R356" s="254" t="str">
        <f>IF(ISBLANK(INDEX('Policy Characteristics'!L:L,MATCH($C356,'Policy Characteristics'!$C:$C,0))),"",INDEX('Policy Characteristics'!L:L,MATCH($C356,'Policy Characteristics'!$C:$C,0)))</f>
        <v>demand-response.html</v>
      </c>
    </row>
    <row r="357" spans="1:19" x14ac:dyDescent="0.35">
      <c r="A357" s="254" t="str">
        <f>IF(ISBLANK(INDEX('Policy Characteristics'!A:A,MATCH($C357,'Policy Characteristics'!$C:$C,0))),"",INDEX('Policy Characteristics'!A:A,MATCH($C357,'Policy Characteristics'!$C:$C,0)))</f>
        <v>Electricity Supply</v>
      </c>
      <c r="B357" s="262" t="str">
        <f>IF(ISBLANK(INDEX('Policy Characteristics'!B:B,MATCH($C357,'Policy Characteristics'!$C:$C,0))),"",INDEX('Policy Characteristics'!B:B,MATCH($C357,'Policy Characteristics'!$C:$C,0)))</f>
        <v>Early Retirement of Power Plants</v>
      </c>
      <c r="C357" t="s">
        <v>127</v>
      </c>
      <c r="D357" s="45" t="s">
        <v>446</v>
      </c>
      <c r="E357" s="45"/>
      <c r="F357" s="45" t="s">
        <v>445</v>
      </c>
      <c r="G357" s="45"/>
      <c r="H357" s="43">
        <v>31</v>
      </c>
      <c r="I357" s="324" t="s">
        <v>43</v>
      </c>
      <c r="J357" s="255" t="str">
        <f>IF(ISBLANK(INDEX('Policy Characteristics'!D:D,MATCH($C357,'Policy Characteristics'!$C:$C,0))),"",INDEX('Policy Characteristics'!D:D,MATCH($C357,'Policy Characteristics'!$C:$C,0)))</f>
        <v>Early Retirement of Power Plants</v>
      </c>
      <c r="K357" s="254" t="str">
        <f>IF(ISBLANK(INDEX('Policy Characteristics'!E:E,MATCH($C357,'Policy Characteristics'!$C:$C,0))),"",INDEX('Policy Characteristics'!E:E,MATCH($C357,'Policy Characteristics'!$C:$C,0)))</f>
        <v>elec early retirement</v>
      </c>
      <c r="L357" s="254">
        <f>IF(ISBLANK(INDEX('Policy Characteristics'!F:F,MATCH($C357,'Policy Characteristics'!$C:$C,0))),"",INDEX('Policy Characteristics'!F:F,MATCH($C357,'Policy Characteristics'!$C:$C,0)))</f>
        <v>0</v>
      </c>
      <c r="M357" s="254">
        <f>IF(ISBLANK(INDEX('Policy Characteristics'!G:G,MATCH($C357,'Policy Characteristics'!$C:$C,0))),"",INDEX('Policy Characteristics'!G:G,MATCH($C357,'Policy Characteristics'!$C:$C,0)))</f>
        <v>25000</v>
      </c>
      <c r="N357" s="254">
        <f>IF(ISBLANK(INDEX('Policy Characteristics'!H:H,MATCH($C357,'Policy Characteristics'!$C:$C,0))),"",INDEX('Policy Characteristics'!H:H,MATCH($C357,'Policy Characteristics'!$C:$C,0)))</f>
        <v>500</v>
      </c>
      <c r="O357" s="254" t="str">
        <f>IF(ISBLANK(INDEX('Policy Characteristics'!I:I,MATCH($C357,'Policy Characteristics'!$C:$C,0))),"",INDEX('Policy Characteristics'!I:I,MATCH($C357,'Policy Characteristics'!$C:$C,0)))</f>
        <v>MW/year</v>
      </c>
      <c r="P357" s="254" t="str">
        <f>IF(ISBLANK(INDEX('Policy Characteristics'!J:J,MATCH($C357,'Policy Characteristics'!$C:$C,0))),"",INDEX('Policy Characteristics'!J:J,MATCH($C357,'Policy Characteristics'!$C:$C,0)))</f>
        <v xml:space="preserve">**Description:** This policy causes the specified quantity of otherwise non-retiring capacity of the selected type(s) to be retired each year. </v>
      </c>
      <c r="Q357" s="254" t="str">
        <f>IF(ISBLANK(INDEX('Policy Characteristics'!K:K,MATCH($C357,'Policy Characteristics'!$C:$C,0))),"",INDEX('Policy Characteristics'!K:K,MATCH($C357,'Policy Characteristics'!$C:$C,0)))</f>
        <v>electricity-sector-main.html#early-ret</v>
      </c>
      <c r="R357" s="254" t="str">
        <f>IF(ISBLANK(INDEX('Policy Characteristics'!L:L,MATCH($C357,'Policy Characteristics'!$C:$C,0))),"",INDEX('Policy Characteristics'!L:L,MATCH($C357,'Policy Characteristics'!$C:$C,0)))</f>
        <v>early-retirement-of-power-plants.html</v>
      </c>
    </row>
    <row r="358" spans="1:19" x14ac:dyDescent="0.35">
      <c r="A358" s="254" t="str">
        <f>IF(ISBLANK(INDEX('Policy Characteristics'!A:A,MATCH($C358,'Policy Characteristics'!$C:$C,0))),"",INDEX('Policy Characteristics'!A:A,MATCH($C358,'Policy Characteristics'!$C:$C,0)))</f>
        <v>Electricity Supply</v>
      </c>
      <c r="B358" s="262" t="str">
        <f>IF(ISBLANK(INDEX('Policy Characteristics'!B:B,MATCH($C358,'Policy Characteristics'!$C:$C,0))),"",INDEX('Policy Characteristics'!B:B,MATCH($C358,'Policy Characteristics'!$C:$C,0)))</f>
        <v>Early Retirement of Power Plants</v>
      </c>
      <c r="C358" t="s">
        <v>127</v>
      </c>
      <c r="D358" s="6" t="s">
        <v>3465</v>
      </c>
      <c r="E358" s="45"/>
      <c r="F358" s="6" t="s">
        <v>3405</v>
      </c>
      <c r="G358" s="45"/>
      <c r="H358" s="43">
        <v>1760</v>
      </c>
      <c r="I358" s="324" t="s">
        <v>43</v>
      </c>
      <c r="J358" s="255" t="str">
        <f>IF(ISBLANK(INDEX('Policy Characteristics'!D:D,MATCH($C358,'Policy Characteristics'!$C:$C,0))),"",INDEX('Policy Characteristics'!D:D,MATCH($C358,'Policy Characteristics'!$C:$C,0)))</f>
        <v>Early Retirement of Power Plants</v>
      </c>
      <c r="K358" s="254" t="str">
        <f>IF(ISBLANK(INDEX('Policy Characteristics'!E:E,MATCH($C358,'Policy Characteristics'!$C:$C,0))),"",INDEX('Policy Characteristics'!E:E,MATCH($C358,'Policy Characteristics'!$C:$C,0)))</f>
        <v>elec early retirement</v>
      </c>
      <c r="L358" s="254">
        <f>IF(ISBLANK(INDEX('Policy Characteristics'!F:F,MATCH($C358,'Policy Characteristics'!$C:$C,0))),"",INDEX('Policy Characteristics'!F:F,MATCH($C358,'Policy Characteristics'!$C:$C,0)))</f>
        <v>0</v>
      </c>
      <c r="M358" s="254">
        <f>IF(ISBLANK(INDEX('Policy Characteristics'!G:G,MATCH($C358,'Policy Characteristics'!$C:$C,0))),"",INDEX('Policy Characteristics'!G:G,MATCH($C358,'Policy Characteristics'!$C:$C,0)))</f>
        <v>25000</v>
      </c>
      <c r="N358" s="254">
        <f>IF(ISBLANK(INDEX('Policy Characteristics'!H:H,MATCH($C358,'Policy Characteristics'!$C:$C,0))),"",INDEX('Policy Characteristics'!H:H,MATCH($C358,'Policy Characteristics'!$C:$C,0)))</f>
        <v>500</v>
      </c>
      <c r="O358" s="254" t="str">
        <f>IF(ISBLANK(INDEX('Policy Characteristics'!I:I,MATCH($C358,'Policy Characteristics'!$C:$C,0))),"",INDEX('Policy Characteristics'!I:I,MATCH($C358,'Policy Characteristics'!$C:$C,0)))</f>
        <v>MW/year</v>
      </c>
      <c r="P358" s="254" t="str">
        <f>IF(ISBLANK(INDEX('Policy Characteristics'!J:J,MATCH($C358,'Policy Characteristics'!$C:$C,0))),"",INDEX('Policy Characteristics'!J:J,MATCH($C358,'Policy Characteristics'!$C:$C,0)))</f>
        <v xml:space="preserve">**Description:** This policy causes the specified quantity of otherwise non-retiring capacity of the selected type(s) to be retired each year. </v>
      </c>
      <c r="Q358" s="254" t="str">
        <f>IF(ISBLANK(INDEX('Policy Characteristics'!K:K,MATCH($C358,'Policy Characteristics'!$C:$C,0))),"",INDEX('Policy Characteristics'!K:K,MATCH($C358,'Policy Characteristics'!$C:$C,0)))</f>
        <v>electricity-sector-main.html#early-ret</v>
      </c>
      <c r="R358" s="254" t="str">
        <f>IF(ISBLANK(INDEX('Policy Characteristics'!L:L,MATCH($C358,'Policy Characteristics'!$C:$C,0))),"",INDEX('Policy Characteristics'!L:L,MATCH($C358,'Policy Characteristics'!$C:$C,0)))</f>
        <v>early-retirement-of-power-plants.html</v>
      </c>
    </row>
    <row r="359" spans="1:19" x14ac:dyDescent="0.35">
      <c r="A359" s="254" t="str">
        <f>IF(ISBLANK(INDEX('Policy Characteristics'!A:A,MATCH($C359,'Policy Characteristics'!$C:$C,0))),"",INDEX('Policy Characteristics'!A:A,MATCH($C359,'Policy Characteristics'!$C:$C,0)))</f>
        <v>Electricity Supply</v>
      </c>
      <c r="B359" s="262" t="str">
        <f>IF(ISBLANK(INDEX('Policy Characteristics'!B:B,MATCH($C359,'Policy Characteristics'!$C:$C,0))),"",INDEX('Policy Characteristics'!B:B,MATCH($C359,'Policy Characteristics'!$C:$C,0)))</f>
        <v>Early Retirement of Power Plants</v>
      </c>
      <c r="C359" s="254" t="str">
        <f t="shared" ref="C359:C380" si="22">C$357</f>
        <v>Annual Additional Capacity Retired due to Early Retirement Policy</v>
      </c>
      <c r="D359" s="6" t="s">
        <v>3466</v>
      </c>
      <c r="E359" s="45"/>
      <c r="F359" s="6" t="s">
        <v>3406</v>
      </c>
      <c r="G359" s="45"/>
      <c r="H359" s="43">
        <v>620</v>
      </c>
      <c r="I359" s="324" t="s">
        <v>43</v>
      </c>
      <c r="J359" s="255" t="str">
        <f>IF(ISBLANK(INDEX('Policy Characteristics'!D:D,MATCH($C359,'Policy Characteristics'!$C:$C,0))),"",INDEX('Policy Characteristics'!D:D,MATCH($C359,'Policy Characteristics'!$C:$C,0)))</f>
        <v>Early Retirement of Power Plants</v>
      </c>
      <c r="K359" s="254" t="str">
        <f>IF(ISBLANK(INDEX('Policy Characteristics'!E:E,MATCH($C359,'Policy Characteristics'!$C:$C,0))),"",INDEX('Policy Characteristics'!E:E,MATCH($C359,'Policy Characteristics'!$C:$C,0)))</f>
        <v>elec early retirement</v>
      </c>
      <c r="L359" s="254">
        <f>IF(ISBLANK(INDEX('Policy Characteristics'!F:F,MATCH($C359,'Policy Characteristics'!$C:$C,0))),"",INDEX('Policy Characteristics'!F:F,MATCH($C359,'Policy Characteristics'!$C:$C,0)))</f>
        <v>0</v>
      </c>
      <c r="M359" s="254">
        <f>IF(ISBLANK(INDEX('Policy Characteristics'!G:G,MATCH($C359,'Policy Characteristics'!$C:$C,0))),"",INDEX('Policy Characteristics'!G:G,MATCH($C359,'Policy Characteristics'!$C:$C,0)))</f>
        <v>25000</v>
      </c>
      <c r="N359" s="254">
        <f>IF(ISBLANK(INDEX('Policy Characteristics'!H:H,MATCH($C359,'Policy Characteristics'!$C:$C,0))),"",INDEX('Policy Characteristics'!H:H,MATCH($C359,'Policy Characteristics'!$C:$C,0)))</f>
        <v>500</v>
      </c>
      <c r="O359" s="254" t="str">
        <f>IF(ISBLANK(INDEX('Policy Characteristics'!I:I,MATCH($C359,'Policy Characteristics'!$C:$C,0))),"",INDEX('Policy Characteristics'!I:I,MATCH($C359,'Policy Characteristics'!$C:$C,0)))</f>
        <v>MW/year</v>
      </c>
      <c r="P359" s="254" t="str">
        <f>IF(ISBLANK(INDEX('Policy Characteristics'!J:J,MATCH($C359,'Policy Characteristics'!$C:$C,0))),"",INDEX('Policy Characteristics'!J:J,MATCH($C359,'Policy Characteristics'!$C:$C,0)))</f>
        <v xml:space="preserve">**Description:** This policy causes the specified quantity of otherwise non-retiring capacity of the selected type(s) to be retired each year. </v>
      </c>
      <c r="Q359" s="254" t="str">
        <f>IF(ISBLANK(INDEX('Policy Characteristics'!K:K,MATCH($C359,'Policy Characteristics'!$C:$C,0))),"",INDEX('Policy Characteristics'!K:K,MATCH($C359,'Policy Characteristics'!$C:$C,0)))</f>
        <v>electricity-sector-main.html#early-ret</v>
      </c>
      <c r="R359" s="254" t="str">
        <f>IF(ISBLANK(INDEX('Policy Characteristics'!L:L,MATCH($C359,'Policy Characteristics'!$C:$C,0))),"",INDEX('Policy Characteristics'!L:L,MATCH($C359,'Policy Characteristics'!$C:$C,0)))</f>
        <v>early-retirement-of-power-plants.html</v>
      </c>
    </row>
    <row r="360" spans="1:19" x14ac:dyDescent="0.35">
      <c r="A360" s="254" t="str">
        <f>IF(ISBLANK(INDEX('Policy Characteristics'!A:A,MATCH($C360,'Policy Characteristics'!$C:$C,0))),"",INDEX('Policy Characteristics'!A:A,MATCH($C360,'Policy Characteristics'!$C:$C,0)))</f>
        <v>Electricity Supply</v>
      </c>
      <c r="B360" s="262" t="str">
        <f>IF(ISBLANK(INDEX('Policy Characteristics'!B:B,MATCH($C360,'Policy Characteristics'!$C:$C,0))),"",INDEX('Policy Characteristics'!B:B,MATCH($C360,'Policy Characteristics'!$C:$C,0)))</f>
        <v>Early Retirement of Power Plants</v>
      </c>
      <c r="C360" s="254" t="str">
        <f t="shared" si="22"/>
        <v>Annual Additional Capacity Retired due to Early Retirement Policy</v>
      </c>
      <c r="D360" s="6" t="s">
        <v>76</v>
      </c>
      <c r="E360" s="45"/>
      <c r="F360" s="6" t="s">
        <v>3476</v>
      </c>
      <c r="G360" s="45"/>
      <c r="H360" s="43">
        <v>32</v>
      </c>
      <c r="I360" s="324" t="s">
        <v>43</v>
      </c>
      <c r="J360" s="255" t="str">
        <f>IF(ISBLANK(INDEX('Policy Characteristics'!D:D,MATCH($C360,'Policy Characteristics'!$C:$C,0))),"",INDEX('Policy Characteristics'!D:D,MATCH($C360,'Policy Characteristics'!$C:$C,0)))</f>
        <v>Early Retirement of Power Plants</v>
      </c>
      <c r="K360" s="254" t="str">
        <f>IF(ISBLANK(INDEX('Policy Characteristics'!E:E,MATCH($C360,'Policy Characteristics'!$C:$C,0))),"",INDEX('Policy Characteristics'!E:E,MATCH($C360,'Policy Characteristics'!$C:$C,0)))</f>
        <v>elec early retirement</v>
      </c>
      <c r="L360" s="254">
        <f>IF(ISBLANK(INDEX('Policy Characteristics'!F:F,MATCH($C360,'Policy Characteristics'!$C:$C,0))),"",INDEX('Policy Characteristics'!F:F,MATCH($C360,'Policy Characteristics'!$C:$C,0)))</f>
        <v>0</v>
      </c>
      <c r="M360" s="254">
        <f>IF(ISBLANK(INDEX('Policy Characteristics'!G:G,MATCH($C360,'Policy Characteristics'!$C:$C,0))),"",INDEX('Policy Characteristics'!G:G,MATCH($C360,'Policy Characteristics'!$C:$C,0)))</f>
        <v>25000</v>
      </c>
      <c r="N360" s="254">
        <f>IF(ISBLANK(INDEX('Policy Characteristics'!H:H,MATCH($C360,'Policy Characteristics'!$C:$C,0))),"",INDEX('Policy Characteristics'!H:H,MATCH($C360,'Policy Characteristics'!$C:$C,0)))</f>
        <v>500</v>
      </c>
      <c r="O360" s="254" t="str">
        <f>IF(ISBLANK(INDEX('Policy Characteristics'!I:I,MATCH($C360,'Policy Characteristics'!$C:$C,0))),"",INDEX('Policy Characteristics'!I:I,MATCH($C360,'Policy Characteristics'!$C:$C,0)))</f>
        <v>MW/year</v>
      </c>
      <c r="P360" s="254" t="str">
        <f>IF(ISBLANK(INDEX('Policy Characteristics'!J:J,MATCH($C360,'Policy Characteristics'!$C:$C,0))),"",INDEX('Policy Characteristics'!J:J,MATCH($C360,'Policy Characteristics'!$C:$C,0)))</f>
        <v xml:space="preserve">**Description:** This policy causes the specified quantity of otherwise non-retiring capacity of the selected type(s) to be retired each year. </v>
      </c>
      <c r="Q360" s="254" t="str">
        <f>IF(ISBLANK(INDEX('Policy Characteristics'!K:K,MATCH($C360,'Policy Characteristics'!$C:$C,0))),"",INDEX('Policy Characteristics'!K:K,MATCH($C360,'Policy Characteristics'!$C:$C,0)))</f>
        <v>electricity-sector-main.html#early-ret</v>
      </c>
      <c r="R360" s="254" t="str">
        <f>IF(ISBLANK(INDEX('Policy Characteristics'!L:L,MATCH($C360,'Policy Characteristics'!$C:$C,0))),"",INDEX('Policy Characteristics'!L:L,MATCH($C360,'Policy Characteristics'!$C:$C,0)))</f>
        <v>early-retirement-of-power-plants.html</v>
      </c>
    </row>
    <row r="361" spans="1:19" x14ac:dyDescent="0.35">
      <c r="A361" s="254" t="str">
        <f>IF(ISBLANK(INDEX('Policy Characteristics'!A:A,MATCH($C361,'Policy Characteristics'!$C:$C,0))),"",INDEX('Policy Characteristics'!A:A,MATCH($C361,'Policy Characteristics'!$C:$C,0)))</f>
        <v>Electricity Supply</v>
      </c>
      <c r="B361" s="262" t="str">
        <f>IF(ISBLANK(INDEX('Policy Characteristics'!B:B,MATCH($C361,'Policy Characteristics'!$C:$C,0))),"",INDEX('Policy Characteristics'!B:B,MATCH($C361,'Policy Characteristics'!$C:$C,0)))</f>
        <v>Early Retirement of Power Plants</v>
      </c>
      <c r="C361" s="254" t="str">
        <f t="shared" si="22"/>
        <v>Annual Additional Capacity Retired due to Early Retirement Policy</v>
      </c>
      <c r="D361" s="6" t="s">
        <v>77</v>
      </c>
      <c r="E361" s="45"/>
      <c r="F361" s="6" t="s">
        <v>89</v>
      </c>
      <c r="G361" s="45"/>
      <c r="H361" s="43">
        <v>621</v>
      </c>
      <c r="I361" s="324" t="s">
        <v>44</v>
      </c>
      <c r="J361" s="255" t="str">
        <f>IF(ISBLANK(INDEX('Policy Characteristics'!D:D,MATCH($C361,'Policy Characteristics'!$C:$C,0))),"",INDEX('Policy Characteristics'!D:D,MATCH($C361,'Policy Characteristics'!$C:$C,0)))</f>
        <v>Early Retirement of Power Plants</v>
      </c>
      <c r="K361" s="254" t="str">
        <f>IF(ISBLANK(INDEX('Policy Characteristics'!E:E,MATCH($C361,'Policy Characteristics'!$C:$C,0))),"",INDEX('Policy Characteristics'!E:E,MATCH($C361,'Policy Characteristics'!$C:$C,0)))</f>
        <v>elec early retirement</v>
      </c>
      <c r="L361" s="254">
        <f>IF(ISBLANK(INDEX('Policy Characteristics'!F:F,MATCH($C361,'Policy Characteristics'!$C:$C,0))),"",INDEX('Policy Characteristics'!F:F,MATCH($C361,'Policy Characteristics'!$C:$C,0)))</f>
        <v>0</v>
      </c>
      <c r="M361" s="254">
        <f>IF(ISBLANK(INDEX('Policy Characteristics'!G:G,MATCH($C361,'Policy Characteristics'!$C:$C,0))),"",INDEX('Policy Characteristics'!G:G,MATCH($C361,'Policy Characteristics'!$C:$C,0)))</f>
        <v>25000</v>
      </c>
      <c r="N361" s="254">
        <f>IF(ISBLANK(INDEX('Policy Characteristics'!H:H,MATCH($C361,'Policy Characteristics'!$C:$C,0))),"",INDEX('Policy Characteristics'!H:H,MATCH($C361,'Policy Characteristics'!$C:$C,0)))</f>
        <v>500</v>
      </c>
      <c r="O361" s="254" t="str">
        <f>IF(ISBLANK(INDEX('Policy Characteristics'!I:I,MATCH($C361,'Policy Characteristics'!$C:$C,0))),"",INDEX('Policy Characteristics'!I:I,MATCH($C361,'Policy Characteristics'!$C:$C,0)))</f>
        <v>MW/year</v>
      </c>
      <c r="P361" s="254" t="str">
        <f>IF(ISBLANK(INDEX('Policy Characteristics'!J:J,MATCH($C361,'Policy Characteristics'!$C:$C,0))),"",INDEX('Policy Characteristics'!J:J,MATCH($C361,'Policy Characteristics'!$C:$C,0)))</f>
        <v xml:space="preserve">**Description:** This policy causes the specified quantity of otherwise non-retiring capacity of the selected type(s) to be retired each year. </v>
      </c>
      <c r="Q361" s="254" t="str">
        <f>IF(ISBLANK(INDEX('Policy Characteristics'!K:K,MATCH($C361,'Policy Characteristics'!$C:$C,0))),"",INDEX('Policy Characteristics'!K:K,MATCH($C361,'Policy Characteristics'!$C:$C,0)))</f>
        <v>electricity-sector-main.html#early-ret</v>
      </c>
      <c r="R361" s="254" t="str">
        <f>IF(ISBLANK(INDEX('Policy Characteristics'!L:L,MATCH($C361,'Policy Characteristics'!$C:$C,0))),"",INDEX('Policy Characteristics'!L:L,MATCH($C361,'Policy Characteristics'!$C:$C,0)))</f>
        <v>early-retirement-of-power-plants.html</v>
      </c>
    </row>
    <row r="362" spans="1:19" x14ac:dyDescent="0.35">
      <c r="A362" s="254" t="str">
        <f>IF(ISBLANK(INDEX('Policy Characteristics'!A:A,MATCH($C362,'Policy Characteristics'!$C:$C,0))),"",INDEX('Policy Characteristics'!A:A,MATCH($C362,'Policy Characteristics'!$C:$C,0)))</f>
        <v>Electricity Supply</v>
      </c>
      <c r="B362" s="262" t="str">
        <f>IF(ISBLANK(INDEX('Policy Characteristics'!B:B,MATCH($C362,'Policy Characteristics'!$C:$C,0))),"",INDEX('Policy Characteristics'!B:B,MATCH($C362,'Policy Characteristics'!$C:$C,0)))</f>
        <v>Early Retirement of Power Plants</v>
      </c>
      <c r="C362" s="254" t="str">
        <f t="shared" si="22"/>
        <v>Annual Additional Capacity Retired due to Early Retirement Policy</v>
      </c>
      <c r="D362" s="6" t="s">
        <v>447</v>
      </c>
      <c r="E362" s="45"/>
      <c r="F362" s="6" t="s">
        <v>450</v>
      </c>
      <c r="G362" s="45"/>
      <c r="H362" s="43">
        <v>622</v>
      </c>
      <c r="I362" s="324" t="s">
        <v>44</v>
      </c>
      <c r="J362" s="255" t="str">
        <f>IF(ISBLANK(INDEX('Policy Characteristics'!D:D,MATCH($C362,'Policy Characteristics'!$C:$C,0))),"",INDEX('Policy Characteristics'!D:D,MATCH($C362,'Policy Characteristics'!$C:$C,0)))</f>
        <v>Early Retirement of Power Plants</v>
      </c>
      <c r="K362" s="254" t="str">
        <f>IF(ISBLANK(INDEX('Policy Characteristics'!E:E,MATCH($C362,'Policy Characteristics'!$C:$C,0))),"",INDEX('Policy Characteristics'!E:E,MATCH($C362,'Policy Characteristics'!$C:$C,0)))</f>
        <v>elec early retirement</v>
      </c>
      <c r="L362" s="254">
        <f>IF(ISBLANK(INDEX('Policy Characteristics'!F:F,MATCH($C362,'Policy Characteristics'!$C:$C,0))),"",INDEX('Policy Characteristics'!F:F,MATCH($C362,'Policy Characteristics'!$C:$C,0)))</f>
        <v>0</v>
      </c>
      <c r="M362" s="254">
        <f>IF(ISBLANK(INDEX('Policy Characteristics'!G:G,MATCH($C362,'Policy Characteristics'!$C:$C,0))),"",INDEX('Policy Characteristics'!G:G,MATCH($C362,'Policy Characteristics'!$C:$C,0)))</f>
        <v>25000</v>
      </c>
      <c r="N362" s="254">
        <f>IF(ISBLANK(INDEX('Policy Characteristics'!H:H,MATCH($C362,'Policy Characteristics'!$C:$C,0))),"",INDEX('Policy Characteristics'!H:H,MATCH($C362,'Policy Characteristics'!$C:$C,0)))</f>
        <v>500</v>
      </c>
      <c r="O362" s="254" t="str">
        <f>IF(ISBLANK(INDEX('Policy Characteristics'!I:I,MATCH($C362,'Policy Characteristics'!$C:$C,0))),"",INDEX('Policy Characteristics'!I:I,MATCH($C362,'Policy Characteristics'!$C:$C,0)))</f>
        <v>MW/year</v>
      </c>
      <c r="P362" s="254" t="str">
        <f>IF(ISBLANK(INDEX('Policy Characteristics'!J:J,MATCH($C362,'Policy Characteristics'!$C:$C,0))),"",INDEX('Policy Characteristics'!J:J,MATCH($C362,'Policy Characteristics'!$C:$C,0)))</f>
        <v xml:space="preserve">**Description:** This policy causes the specified quantity of otherwise non-retiring capacity of the selected type(s) to be retired each year. </v>
      </c>
      <c r="Q362" s="254" t="str">
        <f>IF(ISBLANK(INDEX('Policy Characteristics'!K:K,MATCH($C362,'Policy Characteristics'!$C:$C,0))),"",INDEX('Policy Characteristics'!K:K,MATCH($C362,'Policy Characteristics'!$C:$C,0)))</f>
        <v>electricity-sector-main.html#early-ret</v>
      </c>
      <c r="R362" s="254" t="str">
        <f>IF(ISBLANK(INDEX('Policy Characteristics'!L:L,MATCH($C362,'Policy Characteristics'!$C:$C,0))),"",INDEX('Policy Characteristics'!L:L,MATCH($C362,'Policy Characteristics'!$C:$C,0)))</f>
        <v>early-retirement-of-power-plants.html</v>
      </c>
    </row>
    <row r="363" spans="1:19" x14ac:dyDescent="0.35">
      <c r="A363" s="254" t="str">
        <f>IF(ISBLANK(INDEX('Policy Characteristics'!A:A,MATCH($C363,'Policy Characteristics'!$C:$C,0))),"",INDEX('Policy Characteristics'!A:A,MATCH($C363,'Policy Characteristics'!$C:$C,0)))</f>
        <v>Electricity Supply</v>
      </c>
      <c r="B363" s="262" t="str">
        <f>IF(ISBLANK(INDEX('Policy Characteristics'!B:B,MATCH($C363,'Policy Characteristics'!$C:$C,0))),"",INDEX('Policy Characteristics'!B:B,MATCH($C363,'Policy Characteristics'!$C:$C,0)))</f>
        <v>Early Retirement of Power Plants</v>
      </c>
      <c r="C363" s="254" t="str">
        <f t="shared" si="22"/>
        <v>Annual Additional Capacity Retired due to Early Retirement Policy</v>
      </c>
      <c r="D363" s="6" t="s">
        <v>78</v>
      </c>
      <c r="E363" s="45"/>
      <c r="F363" s="6" t="s">
        <v>90</v>
      </c>
      <c r="G363" s="45"/>
      <c r="H363" s="43">
        <v>623</v>
      </c>
      <c r="I363" s="324" t="s">
        <v>44</v>
      </c>
      <c r="J363" s="255" t="str">
        <f>IF(ISBLANK(INDEX('Policy Characteristics'!D:D,MATCH($C363,'Policy Characteristics'!$C:$C,0))),"",INDEX('Policy Characteristics'!D:D,MATCH($C363,'Policy Characteristics'!$C:$C,0)))</f>
        <v>Early Retirement of Power Plants</v>
      </c>
      <c r="K363" s="254" t="str">
        <f>IF(ISBLANK(INDEX('Policy Characteristics'!E:E,MATCH($C363,'Policy Characteristics'!$C:$C,0))),"",INDEX('Policy Characteristics'!E:E,MATCH($C363,'Policy Characteristics'!$C:$C,0)))</f>
        <v>elec early retirement</v>
      </c>
      <c r="L363" s="254">
        <f>IF(ISBLANK(INDEX('Policy Characteristics'!F:F,MATCH($C363,'Policy Characteristics'!$C:$C,0))),"",INDEX('Policy Characteristics'!F:F,MATCH($C363,'Policy Characteristics'!$C:$C,0)))</f>
        <v>0</v>
      </c>
      <c r="M363" s="254">
        <f>IF(ISBLANK(INDEX('Policy Characteristics'!G:G,MATCH($C363,'Policy Characteristics'!$C:$C,0))),"",INDEX('Policy Characteristics'!G:G,MATCH($C363,'Policy Characteristics'!$C:$C,0)))</f>
        <v>25000</v>
      </c>
      <c r="N363" s="254">
        <f>IF(ISBLANK(INDEX('Policy Characteristics'!H:H,MATCH($C363,'Policy Characteristics'!$C:$C,0))),"",INDEX('Policy Characteristics'!H:H,MATCH($C363,'Policy Characteristics'!$C:$C,0)))</f>
        <v>500</v>
      </c>
      <c r="O363" s="254" t="str">
        <f>IF(ISBLANK(INDEX('Policy Characteristics'!I:I,MATCH($C363,'Policy Characteristics'!$C:$C,0))),"",INDEX('Policy Characteristics'!I:I,MATCH($C363,'Policy Characteristics'!$C:$C,0)))</f>
        <v>MW/year</v>
      </c>
      <c r="P363" s="254" t="str">
        <f>IF(ISBLANK(INDEX('Policy Characteristics'!J:J,MATCH($C363,'Policy Characteristics'!$C:$C,0))),"",INDEX('Policy Characteristics'!J:J,MATCH($C363,'Policy Characteristics'!$C:$C,0)))</f>
        <v xml:space="preserve">**Description:** This policy causes the specified quantity of otherwise non-retiring capacity of the selected type(s) to be retired each year. </v>
      </c>
      <c r="Q363" s="254" t="str">
        <f>IF(ISBLANK(INDEX('Policy Characteristics'!K:K,MATCH($C363,'Policy Characteristics'!$C:$C,0))),"",INDEX('Policy Characteristics'!K:K,MATCH($C363,'Policy Characteristics'!$C:$C,0)))</f>
        <v>electricity-sector-main.html#early-ret</v>
      </c>
      <c r="R363" s="254" t="str">
        <f>IF(ISBLANK(INDEX('Policy Characteristics'!L:L,MATCH($C363,'Policy Characteristics'!$C:$C,0))),"",INDEX('Policy Characteristics'!L:L,MATCH($C363,'Policy Characteristics'!$C:$C,0)))</f>
        <v>early-retirement-of-power-plants.html</v>
      </c>
    </row>
    <row r="364" spans="1:19" x14ac:dyDescent="0.35">
      <c r="A364" s="254" t="str">
        <f>IF(ISBLANK(INDEX('Policy Characteristics'!A:A,MATCH($C364,'Policy Characteristics'!$C:$C,0))),"",INDEX('Policy Characteristics'!A:A,MATCH($C364,'Policy Characteristics'!$C:$C,0)))</f>
        <v>Electricity Supply</v>
      </c>
      <c r="B364" s="262" t="str">
        <f>IF(ISBLANK(INDEX('Policy Characteristics'!B:B,MATCH($C364,'Policy Characteristics'!$C:$C,0))),"",INDEX('Policy Characteristics'!B:B,MATCH($C364,'Policy Characteristics'!$C:$C,0)))</f>
        <v>Early Retirement of Power Plants</v>
      </c>
      <c r="C364" s="254" t="str">
        <f t="shared" si="22"/>
        <v>Annual Additional Capacity Retired due to Early Retirement Policy</v>
      </c>
      <c r="D364" s="6" t="s">
        <v>79</v>
      </c>
      <c r="E364" s="45"/>
      <c r="F364" s="6" t="s">
        <v>91</v>
      </c>
      <c r="G364" s="45"/>
      <c r="H364" s="43">
        <v>624</v>
      </c>
      <c r="I364" s="324" t="s">
        <v>44</v>
      </c>
      <c r="J364" s="255" t="str">
        <f>IF(ISBLANK(INDEX('Policy Characteristics'!D:D,MATCH($C364,'Policy Characteristics'!$C:$C,0))),"",INDEX('Policy Characteristics'!D:D,MATCH($C364,'Policy Characteristics'!$C:$C,0)))</f>
        <v>Early Retirement of Power Plants</v>
      </c>
      <c r="K364" s="254" t="str">
        <f>IF(ISBLANK(INDEX('Policy Characteristics'!E:E,MATCH($C364,'Policy Characteristics'!$C:$C,0))),"",INDEX('Policy Characteristics'!E:E,MATCH($C364,'Policy Characteristics'!$C:$C,0)))</f>
        <v>elec early retirement</v>
      </c>
      <c r="L364" s="254">
        <f>IF(ISBLANK(INDEX('Policy Characteristics'!F:F,MATCH($C364,'Policy Characteristics'!$C:$C,0))),"",INDEX('Policy Characteristics'!F:F,MATCH($C364,'Policy Characteristics'!$C:$C,0)))</f>
        <v>0</v>
      </c>
      <c r="M364" s="254">
        <f>IF(ISBLANK(INDEX('Policy Characteristics'!G:G,MATCH($C364,'Policy Characteristics'!$C:$C,0))),"",INDEX('Policy Characteristics'!G:G,MATCH($C364,'Policy Characteristics'!$C:$C,0)))</f>
        <v>25000</v>
      </c>
      <c r="N364" s="254">
        <f>IF(ISBLANK(INDEX('Policy Characteristics'!H:H,MATCH($C364,'Policy Characteristics'!$C:$C,0))),"",INDEX('Policy Characteristics'!H:H,MATCH($C364,'Policy Characteristics'!$C:$C,0)))</f>
        <v>500</v>
      </c>
      <c r="O364" s="254" t="str">
        <f>IF(ISBLANK(INDEX('Policy Characteristics'!I:I,MATCH($C364,'Policy Characteristics'!$C:$C,0))),"",INDEX('Policy Characteristics'!I:I,MATCH($C364,'Policy Characteristics'!$C:$C,0)))</f>
        <v>MW/year</v>
      </c>
      <c r="P364" s="254" t="str">
        <f>IF(ISBLANK(INDEX('Policy Characteristics'!J:J,MATCH($C364,'Policy Characteristics'!$C:$C,0))),"",INDEX('Policy Characteristics'!J:J,MATCH($C364,'Policy Characteristics'!$C:$C,0)))</f>
        <v xml:space="preserve">**Description:** This policy causes the specified quantity of otherwise non-retiring capacity of the selected type(s) to be retired each year. </v>
      </c>
      <c r="Q364" s="254" t="str">
        <f>IF(ISBLANK(INDEX('Policy Characteristics'!K:K,MATCH($C364,'Policy Characteristics'!$C:$C,0))),"",INDEX('Policy Characteristics'!K:K,MATCH($C364,'Policy Characteristics'!$C:$C,0)))</f>
        <v>electricity-sector-main.html#early-ret</v>
      </c>
      <c r="R364" s="254" t="str">
        <f>IF(ISBLANK(INDEX('Policy Characteristics'!L:L,MATCH($C364,'Policy Characteristics'!$C:$C,0))),"",INDEX('Policy Characteristics'!L:L,MATCH($C364,'Policy Characteristics'!$C:$C,0)))</f>
        <v>early-retirement-of-power-plants.html</v>
      </c>
    </row>
    <row r="365" spans="1:19" x14ac:dyDescent="0.35">
      <c r="A365" s="254" t="str">
        <f>IF(ISBLANK(INDEX('Policy Characteristics'!A:A,MATCH($C365,'Policy Characteristics'!$C:$C,0))),"",INDEX('Policy Characteristics'!A:A,MATCH($C365,'Policy Characteristics'!$C:$C,0)))</f>
        <v>Electricity Supply</v>
      </c>
      <c r="B365" s="262" t="str">
        <f>IF(ISBLANK(INDEX('Policy Characteristics'!B:B,MATCH($C365,'Policy Characteristics'!$C:$C,0))),"",INDEX('Policy Characteristics'!B:B,MATCH($C365,'Policy Characteristics'!$C:$C,0)))</f>
        <v>Early Retirement of Power Plants</v>
      </c>
      <c r="C365" s="254" t="str">
        <f t="shared" si="22"/>
        <v>Annual Additional Capacity Retired due to Early Retirement Policy</v>
      </c>
      <c r="D365" s="6" t="s">
        <v>80</v>
      </c>
      <c r="E365" s="45"/>
      <c r="F365" s="6" t="s">
        <v>92</v>
      </c>
      <c r="G365" s="45"/>
      <c r="H365" s="43">
        <v>625</v>
      </c>
      <c r="I365" s="324" t="s">
        <v>44</v>
      </c>
      <c r="J365" s="255" t="str">
        <f>IF(ISBLANK(INDEX('Policy Characteristics'!D:D,MATCH($C365,'Policy Characteristics'!$C:$C,0))),"",INDEX('Policy Characteristics'!D:D,MATCH($C365,'Policy Characteristics'!$C:$C,0)))</f>
        <v>Early Retirement of Power Plants</v>
      </c>
      <c r="K365" s="254" t="str">
        <f>IF(ISBLANK(INDEX('Policy Characteristics'!E:E,MATCH($C365,'Policy Characteristics'!$C:$C,0))),"",INDEX('Policy Characteristics'!E:E,MATCH($C365,'Policy Characteristics'!$C:$C,0)))</f>
        <v>elec early retirement</v>
      </c>
      <c r="L365" s="254">
        <f>IF(ISBLANK(INDEX('Policy Characteristics'!F:F,MATCH($C365,'Policy Characteristics'!$C:$C,0))),"",INDEX('Policy Characteristics'!F:F,MATCH($C365,'Policy Characteristics'!$C:$C,0)))</f>
        <v>0</v>
      </c>
      <c r="M365" s="254">
        <f>IF(ISBLANK(INDEX('Policy Characteristics'!G:G,MATCH($C365,'Policy Characteristics'!$C:$C,0))),"",INDEX('Policy Characteristics'!G:G,MATCH($C365,'Policy Characteristics'!$C:$C,0)))</f>
        <v>25000</v>
      </c>
      <c r="N365" s="254">
        <f>IF(ISBLANK(INDEX('Policy Characteristics'!H:H,MATCH($C365,'Policy Characteristics'!$C:$C,0))),"",INDEX('Policy Characteristics'!H:H,MATCH($C365,'Policy Characteristics'!$C:$C,0)))</f>
        <v>500</v>
      </c>
      <c r="O365" s="254" t="str">
        <f>IF(ISBLANK(INDEX('Policy Characteristics'!I:I,MATCH($C365,'Policy Characteristics'!$C:$C,0))),"",INDEX('Policy Characteristics'!I:I,MATCH($C365,'Policy Characteristics'!$C:$C,0)))</f>
        <v>MW/year</v>
      </c>
      <c r="P365" s="254" t="str">
        <f>IF(ISBLANK(INDEX('Policy Characteristics'!J:J,MATCH($C365,'Policy Characteristics'!$C:$C,0))),"",INDEX('Policy Characteristics'!J:J,MATCH($C365,'Policy Characteristics'!$C:$C,0)))</f>
        <v xml:space="preserve">**Description:** This policy causes the specified quantity of otherwise non-retiring capacity of the selected type(s) to be retired each year. </v>
      </c>
      <c r="Q365" s="254" t="str">
        <f>IF(ISBLANK(INDEX('Policy Characteristics'!K:K,MATCH($C365,'Policy Characteristics'!$C:$C,0))),"",INDEX('Policy Characteristics'!K:K,MATCH($C365,'Policy Characteristics'!$C:$C,0)))</f>
        <v>electricity-sector-main.html#early-ret</v>
      </c>
      <c r="R365" s="254" t="str">
        <f>IF(ISBLANK(INDEX('Policy Characteristics'!L:L,MATCH($C365,'Policy Characteristics'!$C:$C,0))),"",INDEX('Policy Characteristics'!L:L,MATCH($C365,'Policy Characteristics'!$C:$C,0)))</f>
        <v>early-retirement-of-power-plants.html</v>
      </c>
    </row>
    <row r="366" spans="1:19" x14ac:dyDescent="0.35">
      <c r="A366" s="254" t="str">
        <f>IF(ISBLANK(INDEX('Policy Characteristics'!A:A,MATCH($C366,'Policy Characteristics'!$C:$C,0))),"",INDEX('Policy Characteristics'!A:A,MATCH($C366,'Policy Characteristics'!$C:$C,0)))</f>
        <v>Electricity Supply</v>
      </c>
      <c r="B366" s="262" t="str">
        <f>IF(ISBLANK(INDEX('Policy Characteristics'!B:B,MATCH($C366,'Policy Characteristics'!$C:$C,0))),"",INDEX('Policy Characteristics'!B:B,MATCH($C366,'Policy Characteristics'!$C:$C,0)))</f>
        <v>Early Retirement of Power Plants</v>
      </c>
      <c r="C366" s="254" t="str">
        <f t="shared" si="22"/>
        <v>Annual Additional Capacity Retired due to Early Retirement Policy</v>
      </c>
      <c r="D366" s="6" t="s">
        <v>2423</v>
      </c>
      <c r="E366" s="45"/>
      <c r="F366" s="6" t="s">
        <v>435</v>
      </c>
      <c r="G366" s="45"/>
      <c r="H366" s="43">
        <v>626</v>
      </c>
      <c r="I366" s="324" t="s">
        <v>44</v>
      </c>
      <c r="J366" s="255" t="str">
        <f>IF(ISBLANK(INDEX('Policy Characteristics'!D:D,MATCH($C366,'Policy Characteristics'!$C:$C,0))),"",INDEX('Policy Characteristics'!D:D,MATCH($C366,'Policy Characteristics'!$C:$C,0)))</f>
        <v>Early Retirement of Power Plants</v>
      </c>
      <c r="K366" s="254" t="str">
        <f>IF(ISBLANK(INDEX('Policy Characteristics'!E:E,MATCH($C366,'Policy Characteristics'!$C:$C,0))),"",INDEX('Policy Characteristics'!E:E,MATCH($C366,'Policy Characteristics'!$C:$C,0)))</f>
        <v>elec early retirement</v>
      </c>
      <c r="L366" s="254">
        <f>IF(ISBLANK(INDEX('Policy Characteristics'!F:F,MATCH($C366,'Policy Characteristics'!$C:$C,0))),"",INDEX('Policy Characteristics'!F:F,MATCH($C366,'Policy Characteristics'!$C:$C,0)))</f>
        <v>0</v>
      </c>
      <c r="M366" s="254">
        <f>IF(ISBLANK(INDEX('Policy Characteristics'!G:G,MATCH($C366,'Policy Characteristics'!$C:$C,0))),"",INDEX('Policy Characteristics'!G:G,MATCH($C366,'Policy Characteristics'!$C:$C,0)))</f>
        <v>25000</v>
      </c>
      <c r="N366" s="254">
        <f>IF(ISBLANK(INDEX('Policy Characteristics'!H:H,MATCH($C366,'Policy Characteristics'!$C:$C,0))),"",INDEX('Policy Characteristics'!H:H,MATCH($C366,'Policy Characteristics'!$C:$C,0)))</f>
        <v>500</v>
      </c>
      <c r="O366" s="254" t="str">
        <f>IF(ISBLANK(INDEX('Policy Characteristics'!I:I,MATCH($C366,'Policy Characteristics'!$C:$C,0))),"",INDEX('Policy Characteristics'!I:I,MATCH($C366,'Policy Characteristics'!$C:$C,0)))</f>
        <v>MW/year</v>
      </c>
      <c r="P366" s="254" t="str">
        <f>IF(ISBLANK(INDEX('Policy Characteristics'!J:J,MATCH($C366,'Policy Characteristics'!$C:$C,0))),"",INDEX('Policy Characteristics'!J:J,MATCH($C366,'Policy Characteristics'!$C:$C,0)))</f>
        <v xml:space="preserve">**Description:** This policy causes the specified quantity of otherwise non-retiring capacity of the selected type(s) to be retired each year. </v>
      </c>
      <c r="Q366" s="254" t="str">
        <f>IF(ISBLANK(INDEX('Policy Characteristics'!K:K,MATCH($C366,'Policy Characteristics'!$C:$C,0))),"",INDEX('Policy Characteristics'!K:K,MATCH($C366,'Policy Characteristics'!$C:$C,0)))</f>
        <v>electricity-sector-main.html#early-ret</v>
      </c>
      <c r="R366" s="254" t="str">
        <f>IF(ISBLANK(INDEX('Policy Characteristics'!L:L,MATCH($C366,'Policy Characteristics'!$C:$C,0))),"",INDEX('Policy Characteristics'!L:L,MATCH($C366,'Policy Characteristics'!$C:$C,0)))</f>
        <v>early-retirement-of-power-plants.html</v>
      </c>
    </row>
    <row r="367" spans="1:19" x14ac:dyDescent="0.35">
      <c r="A367" s="254" t="str">
        <f>IF(ISBLANK(INDEX('Policy Characteristics'!A:A,MATCH($C367,'Policy Characteristics'!$C:$C,0))),"",INDEX('Policy Characteristics'!A:A,MATCH($C367,'Policy Characteristics'!$C:$C,0)))</f>
        <v>Electricity Supply</v>
      </c>
      <c r="B367" s="262" t="str">
        <f>IF(ISBLANK(INDEX('Policy Characteristics'!B:B,MATCH($C367,'Policy Characteristics'!$C:$C,0))),"",INDEX('Policy Characteristics'!B:B,MATCH($C367,'Policy Characteristics'!$C:$C,0)))</f>
        <v>Early Retirement of Power Plants</v>
      </c>
      <c r="C367" s="254" t="str">
        <f t="shared" si="22"/>
        <v>Annual Additional Capacity Retired due to Early Retirement Policy</v>
      </c>
      <c r="D367" s="6" t="s">
        <v>307</v>
      </c>
      <c r="E367" s="45"/>
      <c r="F367" s="6" t="s">
        <v>309</v>
      </c>
      <c r="G367" s="45"/>
      <c r="H367" s="43">
        <v>627</v>
      </c>
      <c r="I367" s="324" t="s">
        <v>44</v>
      </c>
      <c r="J367" s="255" t="str">
        <f>IF(ISBLANK(INDEX('Policy Characteristics'!D:D,MATCH($C367,'Policy Characteristics'!$C:$C,0))),"",INDEX('Policy Characteristics'!D:D,MATCH($C367,'Policy Characteristics'!$C:$C,0)))</f>
        <v>Early Retirement of Power Plants</v>
      </c>
      <c r="K367" s="254" t="str">
        <f>IF(ISBLANK(INDEX('Policy Characteristics'!E:E,MATCH($C367,'Policy Characteristics'!$C:$C,0))),"",INDEX('Policy Characteristics'!E:E,MATCH($C367,'Policy Characteristics'!$C:$C,0)))</f>
        <v>elec early retirement</v>
      </c>
      <c r="L367" s="254">
        <f>IF(ISBLANK(INDEX('Policy Characteristics'!F:F,MATCH($C367,'Policy Characteristics'!$C:$C,0))),"",INDEX('Policy Characteristics'!F:F,MATCH($C367,'Policy Characteristics'!$C:$C,0)))</f>
        <v>0</v>
      </c>
      <c r="M367" s="254">
        <f>IF(ISBLANK(INDEX('Policy Characteristics'!G:G,MATCH($C367,'Policy Characteristics'!$C:$C,0))),"",INDEX('Policy Characteristics'!G:G,MATCH($C367,'Policy Characteristics'!$C:$C,0)))</f>
        <v>25000</v>
      </c>
      <c r="N367" s="254">
        <f>IF(ISBLANK(INDEX('Policy Characteristics'!H:H,MATCH($C367,'Policy Characteristics'!$C:$C,0))),"",INDEX('Policy Characteristics'!H:H,MATCH($C367,'Policy Characteristics'!$C:$C,0)))</f>
        <v>500</v>
      </c>
      <c r="O367" s="254" t="str">
        <f>IF(ISBLANK(INDEX('Policy Characteristics'!I:I,MATCH($C367,'Policy Characteristics'!$C:$C,0))),"",INDEX('Policy Characteristics'!I:I,MATCH($C367,'Policy Characteristics'!$C:$C,0)))</f>
        <v>MW/year</v>
      </c>
      <c r="P367" s="254" t="str">
        <f>IF(ISBLANK(INDEX('Policy Characteristics'!J:J,MATCH($C367,'Policy Characteristics'!$C:$C,0))),"",INDEX('Policy Characteristics'!J:J,MATCH($C367,'Policy Characteristics'!$C:$C,0)))</f>
        <v xml:space="preserve">**Description:** This policy causes the specified quantity of otherwise non-retiring capacity of the selected type(s) to be retired each year. </v>
      </c>
      <c r="Q367" s="254" t="str">
        <f>IF(ISBLANK(INDEX('Policy Characteristics'!K:K,MATCH($C367,'Policy Characteristics'!$C:$C,0))),"",INDEX('Policy Characteristics'!K:K,MATCH($C367,'Policy Characteristics'!$C:$C,0)))</f>
        <v>electricity-sector-main.html#early-ret</v>
      </c>
      <c r="R367" s="254" t="str">
        <f>IF(ISBLANK(INDEX('Policy Characteristics'!L:L,MATCH($C367,'Policy Characteristics'!$C:$C,0))),"",INDEX('Policy Characteristics'!L:L,MATCH($C367,'Policy Characteristics'!$C:$C,0)))</f>
        <v>early-retirement-of-power-plants.html</v>
      </c>
    </row>
    <row r="368" spans="1:19" x14ac:dyDescent="0.35">
      <c r="A368" s="254" t="str">
        <f>IF(ISBLANK(INDEX('Policy Characteristics'!A:A,MATCH($C368,'Policy Characteristics'!$C:$C,0))),"",INDEX('Policy Characteristics'!A:A,MATCH($C368,'Policy Characteristics'!$C:$C,0)))</f>
        <v>Electricity Supply</v>
      </c>
      <c r="B368" s="262" t="str">
        <f>IF(ISBLANK(INDEX('Policy Characteristics'!B:B,MATCH($C368,'Policy Characteristics'!$C:$C,0))),"",INDEX('Policy Characteristics'!B:B,MATCH($C368,'Policy Characteristics'!$C:$C,0)))</f>
        <v>Early Retirement of Power Plants</v>
      </c>
      <c r="C368" s="254" t="str">
        <f t="shared" si="22"/>
        <v>Annual Additional Capacity Retired due to Early Retirement Policy</v>
      </c>
      <c r="D368" s="6" t="s">
        <v>308</v>
      </c>
      <c r="E368" s="45"/>
      <c r="F368" s="6" t="s">
        <v>310</v>
      </c>
      <c r="G368" s="45"/>
      <c r="H368" s="43">
        <v>628</v>
      </c>
      <c r="I368" s="324" t="s">
        <v>43</v>
      </c>
      <c r="J368" s="255" t="str">
        <f>IF(ISBLANK(INDEX('Policy Characteristics'!D:D,MATCH($C368,'Policy Characteristics'!$C:$C,0))),"",INDEX('Policy Characteristics'!D:D,MATCH($C368,'Policy Characteristics'!$C:$C,0)))</f>
        <v>Early Retirement of Power Plants</v>
      </c>
      <c r="K368" s="254" t="str">
        <f>IF(ISBLANK(INDEX('Policy Characteristics'!E:E,MATCH($C368,'Policy Characteristics'!$C:$C,0))),"",INDEX('Policy Characteristics'!E:E,MATCH($C368,'Policy Characteristics'!$C:$C,0)))</f>
        <v>elec early retirement</v>
      </c>
      <c r="L368" s="254">
        <f>IF(ISBLANK(INDEX('Policy Characteristics'!F:F,MATCH($C368,'Policy Characteristics'!$C:$C,0))),"",INDEX('Policy Characteristics'!F:F,MATCH($C368,'Policy Characteristics'!$C:$C,0)))</f>
        <v>0</v>
      </c>
      <c r="M368" s="254">
        <f>IF(ISBLANK(INDEX('Policy Characteristics'!G:G,MATCH($C368,'Policy Characteristics'!$C:$C,0))),"",INDEX('Policy Characteristics'!G:G,MATCH($C368,'Policy Characteristics'!$C:$C,0)))</f>
        <v>25000</v>
      </c>
      <c r="N368" s="254">
        <f>IF(ISBLANK(INDEX('Policy Characteristics'!H:H,MATCH($C368,'Policy Characteristics'!$C:$C,0))),"",INDEX('Policy Characteristics'!H:H,MATCH($C368,'Policy Characteristics'!$C:$C,0)))</f>
        <v>500</v>
      </c>
      <c r="O368" s="254" t="str">
        <f>IF(ISBLANK(INDEX('Policy Characteristics'!I:I,MATCH($C368,'Policy Characteristics'!$C:$C,0))),"",INDEX('Policy Characteristics'!I:I,MATCH($C368,'Policy Characteristics'!$C:$C,0)))</f>
        <v>MW/year</v>
      </c>
      <c r="P368" s="254" t="str">
        <f>IF(ISBLANK(INDEX('Policy Characteristics'!J:J,MATCH($C368,'Policy Characteristics'!$C:$C,0))),"",INDEX('Policy Characteristics'!J:J,MATCH($C368,'Policy Characteristics'!$C:$C,0)))</f>
        <v xml:space="preserve">**Description:** This policy causes the specified quantity of otherwise non-retiring capacity of the selected type(s) to be retired each year. </v>
      </c>
      <c r="Q368" s="254" t="str">
        <f>IF(ISBLANK(INDEX('Policy Characteristics'!K:K,MATCH($C368,'Policy Characteristics'!$C:$C,0))),"",INDEX('Policy Characteristics'!K:K,MATCH($C368,'Policy Characteristics'!$C:$C,0)))</f>
        <v>electricity-sector-main.html#early-ret</v>
      </c>
      <c r="R368" s="254" t="str">
        <f>IF(ISBLANK(INDEX('Policy Characteristics'!L:L,MATCH($C368,'Policy Characteristics'!$C:$C,0))),"",INDEX('Policy Characteristics'!L:L,MATCH($C368,'Policy Characteristics'!$C:$C,0)))</f>
        <v>early-retirement-of-power-plants.html</v>
      </c>
    </row>
    <row r="369" spans="1:18" x14ac:dyDescent="0.35">
      <c r="A369" s="254" t="str">
        <f>IF(ISBLANK(INDEX('Policy Characteristics'!A:A,MATCH($C369,'Policy Characteristics'!$C:$C,0))),"",INDEX('Policy Characteristics'!A:A,MATCH($C369,'Policy Characteristics'!$C:$C,0)))</f>
        <v>Electricity Supply</v>
      </c>
      <c r="B369" s="262" t="str">
        <f>IF(ISBLANK(INDEX('Policy Characteristics'!B:B,MATCH($C369,'Policy Characteristics'!$C:$C,0))),"",INDEX('Policy Characteristics'!B:B,MATCH($C369,'Policy Characteristics'!$C:$C,0)))</f>
        <v>Early Retirement of Power Plants</v>
      </c>
      <c r="C369" s="254" t="str">
        <f t="shared" si="22"/>
        <v>Annual Additional Capacity Retired due to Early Retirement Policy</v>
      </c>
      <c r="D369" s="6" t="s">
        <v>443</v>
      </c>
      <c r="E369" s="45"/>
      <c r="F369" s="6" t="s">
        <v>442</v>
      </c>
      <c r="G369" s="45"/>
      <c r="H369" s="43">
        <v>590</v>
      </c>
      <c r="I369" s="324" t="s">
        <v>43</v>
      </c>
      <c r="J369" s="255" t="str">
        <f>IF(ISBLANK(INDEX('Policy Characteristics'!D:D,MATCH($C369,'Policy Characteristics'!$C:$C,0))),"",INDEX('Policy Characteristics'!D:D,MATCH($C369,'Policy Characteristics'!$C:$C,0)))</f>
        <v>Early Retirement of Power Plants</v>
      </c>
      <c r="K369" s="254" t="str">
        <f>IF(ISBLANK(INDEX('Policy Characteristics'!E:E,MATCH($C369,'Policy Characteristics'!$C:$C,0))),"",INDEX('Policy Characteristics'!E:E,MATCH($C369,'Policy Characteristics'!$C:$C,0)))</f>
        <v>elec early retirement</v>
      </c>
      <c r="L369" s="254">
        <f>IF(ISBLANK(INDEX('Policy Characteristics'!F:F,MATCH($C369,'Policy Characteristics'!$C:$C,0))),"",INDEX('Policy Characteristics'!F:F,MATCH($C369,'Policy Characteristics'!$C:$C,0)))</f>
        <v>0</v>
      </c>
      <c r="M369" s="254">
        <f>IF(ISBLANK(INDEX('Policy Characteristics'!G:G,MATCH($C369,'Policy Characteristics'!$C:$C,0))),"",INDEX('Policy Characteristics'!G:G,MATCH($C369,'Policy Characteristics'!$C:$C,0)))</f>
        <v>25000</v>
      </c>
      <c r="N369" s="254">
        <f>IF(ISBLANK(INDEX('Policy Characteristics'!H:H,MATCH($C369,'Policy Characteristics'!$C:$C,0))),"",INDEX('Policy Characteristics'!H:H,MATCH($C369,'Policy Characteristics'!$C:$C,0)))</f>
        <v>500</v>
      </c>
      <c r="O369" s="254" t="str">
        <f>IF(ISBLANK(INDEX('Policy Characteristics'!I:I,MATCH($C369,'Policy Characteristics'!$C:$C,0))),"",INDEX('Policy Characteristics'!I:I,MATCH($C369,'Policy Characteristics'!$C:$C,0)))</f>
        <v>MW/year</v>
      </c>
      <c r="P369" s="254" t="str">
        <f>IF(ISBLANK(INDEX('Policy Characteristics'!J:J,MATCH($C369,'Policy Characteristics'!$C:$C,0))),"",INDEX('Policy Characteristics'!J:J,MATCH($C369,'Policy Characteristics'!$C:$C,0)))</f>
        <v xml:space="preserve">**Description:** This policy causes the specified quantity of otherwise non-retiring capacity of the selected type(s) to be retired each year. </v>
      </c>
      <c r="Q369" s="254" t="str">
        <f>IF(ISBLANK(INDEX('Policy Characteristics'!K:K,MATCH($C369,'Policy Characteristics'!$C:$C,0))),"",INDEX('Policy Characteristics'!K:K,MATCH($C369,'Policy Characteristics'!$C:$C,0)))</f>
        <v>electricity-sector-main.html#early-ret</v>
      </c>
      <c r="R369" s="254" t="str">
        <f>IF(ISBLANK(INDEX('Policy Characteristics'!L:L,MATCH($C369,'Policy Characteristics'!$C:$C,0))),"",INDEX('Policy Characteristics'!L:L,MATCH($C369,'Policy Characteristics'!$C:$C,0)))</f>
        <v>early-retirement-of-power-plants.html</v>
      </c>
    </row>
    <row r="370" spans="1:18" x14ac:dyDescent="0.35">
      <c r="A370" s="254" t="str">
        <f>IF(ISBLANK(INDEX('Policy Characteristics'!A:A,MATCH($C370,'Policy Characteristics'!$C:$C,0))),"",INDEX('Policy Characteristics'!A:A,MATCH($C370,'Policy Characteristics'!$C:$C,0)))</f>
        <v>Electricity Supply</v>
      </c>
      <c r="B370" s="262" t="str">
        <f>IF(ISBLANK(INDEX('Policy Characteristics'!B:B,MATCH($C370,'Policy Characteristics'!$C:$C,0))),"",INDEX('Policy Characteristics'!B:B,MATCH($C370,'Policy Characteristics'!$C:$C,0)))</f>
        <v>Early Retirement of Power Plants</v>
      </c>
      <c r="C370" s="254" t="str">
        <f t="shared" si="22"/>
        <v>Annual Additional Capacity Retired due to Early Retirement Policy</v>
      </c>
      <c r="D370" s="6" t="s">
        <v>452</v>
      </c>
      <c r="E370" s="45"/>
      <c r="F370" s="6" t="s">
        <v>453</v>
      </c>
      <c r="G370" s="45"/>
      <c r="H370" s="43">
        <v>629</v>
      </c>
      <c r="I370" s="324" t="s">
        <v>44</v>
      </c>
      <c r="J370" s="255" t="str">
        <f>IF(ISBLANK(INDEX('Policy Characteristics'!D:D,MATCH($C370,'Policy Characteristics'!$C:$C,0))),"",INDEX('Policy Characteristics'!D:D,MATCH($C370,'Policy Characteristics'!$C:$C,0)))</f>
        <v>Early Retirement of Power Plants</v>
      </c>
      <c r="K370" s="254" t="str">
        <f>IF(ISBLANK(INDEX('Policy Characteristics'!E:E,MATCH($C370,'Policy Characteristics'!$C:$C,0))),"",INDEX('Policy Characteristics'!E:E,MATCH($C370,'Policy Characteristics'!$C:$C,0)))</f>
        <v>elec early retirement</v>
      </c>
      <c r="L370" s="254">
        <f>IF(ISBLANK(INDEX('Policy Characteristics'!F:F,MATCH($C370,'Policy Characteristics'!$C:$C,0))),"",INDEX('Policy Characteristics'!F:F,MATCH($C370,'Policy Characteristics'!$C:$C,0)))</f>
        <v>0</v>
      </c>
      <c r="M370" s="254">
        <f>IF(ISBLANK(INDEX('Policy Characteristics'!G:G,MATCH($C370,'Policy Characteristics'!$C:$C,0))),"",INDEX('Policy Characteristics'!G:G,MATCH($C370,'Policy Characteristics'!$C:$C,0)))</f>
        <v>25000</v>
      </c>
      <c r="N370" s="254">
        <f>IF(ISBLANK(INDEX('Policy Characteristics'!H:H,MATCH($C370,'Policy Characteristics'!$C:$C,0))),"",INDEX('Policy Characteristics'!H:H,MATCH($C370,'Policy Characteristics'!$C:$C,0)))</f>
        <v>500</v>
      </c>
      <c r="O370" s="254" t="str">
        <f>IF(ISBLANK(INDEX('Policy Characteristics'!I:I,MATCH($C370,'Policy Characteristics'!$C:$C,0))),"",INDEX('Policy Characteristics'!I:I,MATCH($C370,'Policy Characteristics'!$C:$C,0)))</f>
        <v>MW/year</v>
      </c>
      <c r="P370" s="254" t="str">
        <f>IF(ISBLANK(INDEX('Policy Characteristics'!J:J,MATCH($C370,'Policy Characteristics'!$C:$C,0))),"",INDEX('Policy Characteristics'!J:J,MATCH($C370,'Policy Characteristics'!$C:$C,0)))</f>
        <v xml:space="preserve">**Description:** This policy causes the specified quantity of otherwise non-retiring capacity of the selected type(s) to be retired each year. </v>
      </c>
      <c r="Q370" s="254" t="str">
        <f>IF(ISBLANK(INDEX('Policy Characteristics'!K:K,MATCH($C370,'Policy Characteristics'!$C:$C,0))),"",INDEX('Policy Characteristics'!K:K,MATCH($C370,'Policy Characteristics'!$C:$C,0)))</f>
        <v>electricity-sector-main.html#early-ret</v>
      </c>
      <c r="R370" s="254" t="str">
        <f>IF(ISBLANK(INDEX('Policy Characteristics'!L:L,MATCH($C370,'Policy Characteristics'!$C:$C,0))),"",INDEX('Policy Characteristics'!L:L,MATCH($C370,'Policy Characteristics'!$C:$C,0)))</f>
        <v>early-retirement-of-power-plants.html</v>
      </c>
    </row>
    <row r="371" spans="1:18" x14ac:dyDescent="0.35">
      <c r="A371" s="254" t="str">
        <f>IF(ISBLANK(INDEX('Policy Characteristics'!A:A,MATCH($C371,'Policy Characteristics'!$C:$C,0))),"",INDEX('Policy Characteristics'!A:A,MATCH($C371,'Policy Characteristics'!$C:$C,0)))</f>
        <v>Electricity Supply</v>
      </c>
      <c r="B371" s="262" t="str">
        <f>IF(ISBLANK(INDEX('Policy Characteristics'!B:B,MATCH($C371,'Policy Characteristics'!$C:$C,0))),"",INDEX('Policy Characteristics'!B:B,MATCH($C371,'Policy Characteristics'!$C:$C,0)))</f>
        <v>Early Retirement of Power Plants</v>
      </c>
      <c r="C371" s="254" t="str">
        <f t="shared" si="22"/>
        <v>Annual Additional Capacity Retired due to Early Retirement Policy</v>
      </c>
      <c r="D371" s="6" t="s">
        <v>2743</v>
      </c>
      <c r="E371" s="45"/>
      <c r="F371" s="6" t="s">
        <v>2467</v>
      </c>
      <c r="G371" s="45"/>
      <c r="H371" s="43">
        <v>630</v>
      </c>
      <c r="I371" s="324" t="s">
        <v>44</v>
      </c>
      <c r="J371" s="255" t="str">
        <f>IF(ISBLANK(INDEX('Policy Characteristics'!D:D,MATCH($C371,'Policy Characteristics'!$C:$C,0))),"",INDEX('Policy Characteristics'!D:D,MATCH($C371,'Policy Characteristics'!$C:$C,0)))</f>
        <v>Early Retirement of Power Plants</v>
      </c>
      <c r="K371" s="254" t="str">
        <f>IF(ISBLANK(INDEX('Policy Characteristics'!E:E,MATCH($C371,'Policy Characteristics'!$C:$C,0))),"",INDEX('Policy Characteristics'!E:E,MATCH($C371,'Policy Characteristics'!$C:$C,0)))</f>
        <v>elec early retirement</v>
      </c>
      <c r="L371" s="254">
        <f>IF(ISBLANK(INDEX('Policy Characteristics'!F:F,MATCH($C371,'Policy Characteristics'!$C:$C,0))),"",INDEX('Policy Characteristics'!F:F,MATCH($C371,'Policy Characteristics'!$C:$C,0)))</f>
        <v>0</v>
      </c>
      <c r="M371" s="254">
        <f>IF(ISBLANK(INDEX('Policy Characteristics'!G:G,MATCH($C371,'Policy Characteristics'!$C:$C,0))),"",INDEX('Policy Characteristics'!G:G,MATCH($C371,'Policy Characteristics'!$C:$C,0)))</f>
        <v>25000</v>
      </c>
      <c r="N371" s="254">
        <f>IF(ISBLANK(INDEX('Policy Characteristics'!H:H,MATCH($C371,'Policy Characteristics'!$C:$C,0))),"",INDEX('Policy Characteristics'!H:H,MATCH($C371,'Policy Characteristics'!$C:$C,0)))</f>
        <v>500</v>
      </c>
      <c r="O371" s="254" t="str">
        <f>IF(ISBLANK(INDEX('Policy Characteristics'!I:I,MATCH($C371,'Policy Characteristics'!$C:$C,0))),"",INDEX('Policy Characteristics'!I:I,MATCH($C371,'Policy Characteristics'!$C:$C,0)))</f>
        <v>MW/year</v>
      </c>
      <c r="P371" s="254" t="str">
        <f>IF(ISBLANK(INDEX('Policy Characteristics'!J:J,MATCH($C371,'Policy Characteristics'!$C:$C,0))),"",INDEX('Policy Characteristics'!J:J,MATCH($C371,'Policy Characteristics'!$C:$C,0)))</f>
        <v xml:space="preserve">**Description:** This policy causes the specified quantity of otherwise non-retiring capacity of the selected type(s) to be retired each year. </v>
      </c>
      <c r="Q371" s="254" t="str">
        <f>IF(ISBLANK(INDEX('Policy Characteristics'!K:K,MATCH($C371,'Policy Characteristics'!$C:$C,0))),"",INDEX('Policy Characteristics'!K:K,MATCH($C371,'Policy Characteristics'!$C:$C,0)))</f>
        <v>electricity-sector-main.html#early-ret</v>
      </c>
      <c r="R371" s="254" t="str">
        <f>IF(ISBLANK(INDEX('Policy Characteristics'!L:L,MATCH($C371,'Policy Characteristics'!$C:$C,0))),"",INDEX('Policy Characteristics'!L:L,MATCH($C371,'Policy Characteristics'!$C:$C,0)))</f>
        <v>early-retirement-of-power-plants.html</v>
      </c>
    </row>
    <row r="372" spans="1:18" x14ac:dyDescent="0.35">
      <c r="A372" s="254" t="str">
        <f>IF(ISBLANK(INDEX('Policy Characteristics'!A:A,MATCH($C372,'Policy Characteristics'!$C:$C,0))),"",INDEX('Policy Characteristics'!A:A,MATCH($C372,'Policy Characteristics'!$C:$C,0)))</f>
        <v>Electricity Supply</v>
      </c>
      <c r="B372" s="262" t="str">
        <f>IF(ISBLANK(INDEX('Policy Characteristics'!B:B,MATCH($C372,'Policy Characteristics'!$C:$C,0))),"",INDEX('Policy Characteristics'!B:B,MATCH($C372,'Policy Characteristics'!$C:$C,0)))</f>
        <v>Early Retirement of Power Plants</v>
      </c>
      <c r="C372" s="254" t="str">
        <f t="shared" si="22"/>
        <v>Annual Additional Capacity Retired due to Early Retirement Policy</v>
      </c>
      <c r="D372" s="6" t="s">
        <v>2744</v>
      </c>
      <c r="E372" s="45"/>
      <c r="F372" s="6" t="s">
        <v>2587</v>
      </c>
      <c r="G372" s="45"/>
      <c r="H372" s="43">
        <v>631</v>
      </c>
      <c r="I372" s="324" t="s">
        <v>44</v>
      </c>
      <c r="J372" s="255" t="str">
        <f>IF(ISBLANK(INDEX('Policy Characteristics'!D:D,MATCH($C372,'Policy Characteristics'!$C:$C,0))),"",INDEX('Policy Characteristics'!D:D,MATCH($C372,'Policy Characteristics'!$C:$C,0)))</f>
        <v>Early Retirement of Power Plants</v>
      </c>
      <c r="K372" s="254" t="str">
        <f>IF(ISBLANK(INDEX('Policy Characteristics'!E:E,MATCH($C372,'Policy Characteristics'!$C:$C,0))),"",INDEX('Policy Characteristics'!E:E,MATCH($C372,'Policy Characteristics'!$C:$C,0)))</f>
        <v>elec early retirement</v>
      </c>
      <c r="L372" s="254">
        <f>IF(ISBLANK(INDEX('Policy Characteristics'!F:F,MATCH($C372,'Policy Characteristics'!$C:$C,0))),"",INDEX('Policy Characteristics'!F:F,MATCH($C372,'Policy Characteristics'!$C:$C,0)))</f>
        <v>0</v>
      </c>
      <c r="M372" s="254">
        <f>IF(ISBLANK(INDEX('Policy Characteristics'!G:G,MATCH($C372,'Policy Characteristics'!$C:$C,0))),"",INDEX('Policy Characteristics'!G:G,MATCH($C372,'Policy Characteristics'!$C:$C,0)))</f>
        <v>25000</v>
      </c>
      <c r="N372" s="254">
        <f>IF(ISBLANK(INDEX('Policy Characteristics'!H:H,MATCH($C372,'Policy Characteristics'!$C:$C,0))),"",INDEX('Policy Characteristics'!H:H,MATCH($C372,'Policy Characteristics'!$C:$C,0)))</f>
        <v>500</v>
      </c>
      <c r="O372" s="254" t="str">
        <f>IF(ISBLANK(INDEX('Policy Characteristics'!I:I,MATCH($C372,'Policy Characteristics'!$C:$C,0))),"",INDEX('Policy Characteristics'!I:I,MATCH($C372,'Policy Characteristics'!$C:$C,0)))</f>
        <v>MW/year</v>
      </c>
      <c r="P372" s="254" t="str">
        <f>IF(ISBLANK(INDEX('Policy Characteristics'!J:J,MATCH($C372,'Policy Characteristics'!$C:$C,0))),"",INDEX('Policy Characteristics'!J:J,MATCH($C372,'Policy Characteristics'!$C:$C,0)))</f>
        <v xml:space="preserve">**Description:** This policy causes the specified quantity of otherwise non-retiring capacity of the selected type(s) to be retired each year. </v>
      </c>
      <c r="Q372" s="254" t="str">
        <f>IF(ISBLANK(INDEX('Policy Characteristics'!K:K,MATCH($C372,'Policy Characteristics'!$C:$C,0))),"",INDEX('Policy Characteristics'!K:K,MATCH($C372,'Policy Characteristics'!$C:$C,0)))</f>
        <v>electricity-sector-main.html#early-ret</v>
      </c>
      <c r="R372" s="254" t="str">
        <f>IF(ISBLANK(INDEX('Policy Characteristics'!L:L,MATCH($C372,'Policy Characteristics'!$C:$C,0))),"",INDEX('Policy Characteristics'!L:L,MATCH($C372,'Policy Characteristics'!$C:$C,0)))</f>
        <v>early-retirement-of-power-plants.html</v>
      </c>
    </row>
    <row r="373" spans="1:18" x14ac:dyDescent="0.35">
      <c r="A373" s="254" t="str">
        <f>IF(ISBLANK(INDEX('Policy Characteristics'!A:A,MATCH($C373,'Policy Characteristics'!$C:$C,0))),"",INDEX('Policy Characteristics'!A:A,MATCH($C373,'Policy Characteristics'!$C:$C,0)))</f>
        <v>Electricity Supply</v>
      </c>
      <c r="B373" s="262" t="str">
        <f>IF(ISBLANK(INDEX('Policy Characteristics'!B:B,MATCH($C373,'Policy Characteristics'!$C:$C,0))),"",INDEX('Policy Characteristics'!B:B,MATCH($C373,'Policy Characteristics'!$C:$C,0)))</f>
        <v>Early Retirement of Power Plants</v>
      </c>
      <c r="C373" s="254" t="str">
        <f t="shared" si="22"/>
        <v>Annual Additional Capacity Retired due to Early Retirement Policy</v>
      </c>
      <c r="D373" s="6" t="s">
        <v>2745</v>
      </c>
      <c r="E373" s="45"/>
      <c r="F373" s="6" t="s">
        <v>2469</v>
      </c>
      <c r="G373" s="45"/>
      <c r="H373" s="43">
        <v>632</v>
      </c>
      <c r="I373" s="324" t="s">
        <v>44</v>
      </c>
      <c r="J373" s="255" t="str">
        <f>IF(ISBLANK(INDEX('Policy Characteristics'!D:D,MATCH($C373,'Policy Characteristics'!$C:$C,0))),"",INDEX('Policy Characteristics'!D:D,MATCH($C373,'Policy Characteristics'!$C:$C,0)))</f>
        <v>Early Retirement of Power Plants</v>
      </c>
      <c r="K373" s="254" t="str">
        <f>IF(ISBLANK(INDEX('Policy Characteristics'!E:E,MATCH($C373,'Policy Characteristics'!$C:$C,0))),"",INDEX('Policy Characteristics'!E:E,MATCH($C373,'Policy Characteristics'!$C:$C,0)))</f>
        <v>elec early retirement</v>
      </c>
      <c r="L373" s="254">
        <f>IF(ISBLANK(INDEX('Policy Characteristics'!F:F,MATCH($C373,'Policy Characteristics'!$C:$C,0))),"",INDEX('Policy Characteristics'!F:F,MATCH($C373,'Policy Characteristics'!$C:$C,0)))</f>
        <v>0</v>
      </c>
      <c r="M373" s="254">
        <f>IF(ISBLANK(INDEX('Policy Characteristics'!G:G,MATCH($C373,'Policy Characteristics'!$C:$C,0))),"",INDEX('Policy Characteristics'!G:G,MATCH($C373,'Policy Characteristics'!$C:$C,0)))</f>
        <v>25000</v>
      </c>
      <c r="N373" s="254">
        <f>IF(ISBLANK(INDEX('Policy Characteristics'!H:H,MATCH($C373,'Policy Characteristics'!$C:$C,0))),"",INDEX('Policy Characteristics'!H:H,MATCH($C373,'Policy Characteristics'!$C:$C,0)))</f>
        <v>500</v>
      </c>
      <c r="O373" s="254" t="str">
        <f>IF(ISBLANK(INDEX('Policy Characteristics'!I:I,MATCH($C373,'Policy Characteristics'!$C:$C,0))),"",INDEX('Policy Characteristics'!I:I,MATCH($C373,'Policy Characteristics'!$C:$C,0)))</f>
        <v>MW/year</v>
      </c>
      <c r="P373" s="254" t="str">
        <f>IF(ISBLANK(INDEX('Policy Characteristics'!J:J,MATCH($C373,'Policy Characteristics'!$C:$C,0))),"",INDEX('Policy Characteristics'!J:J,MATCH($C373,'Policy Characteristics'!$C:$C,0)))</f>
        <v xml:space="preserve">**Description:** This policy causes the specified quantity of otherwise non-retiring capacity of the selected type(s) to be retired each year. </v>
      </c>
      <c r="Q373" s="254" t="str">
        <f>IF(ISBLANK(INDEX('Policy Characteristics'!K:K,MATCH($C373,'Policy Characteristics'!$C:$C,0))),"",INDEX('Policy Characteristics'!K:K,MATCH($C373,'Policy Characteristics'!$C:$C,0)))</f>
        <v>electricity-sector-main.html#early-ret</v>
      </c>
      <c r="R373" s="254" t="str">
        <f>IF(ISBLANK(INDEX('Policy Characteristics'!L:L,MATCH($C373,'Policy Characteristics'!$C:$C,0))),"",INDEX('Policy Characteristics'!L:L,MATCH($C373,'Policy Characteristics'!$C:$C,0)))</f>
        <v>early-retirement-of-power-plants.html</v>
      </c>
    </row>
    <row r="374" spans="1:18" x14ac:dyDescent="0.35">
      <c r="A374" s="254" t="str">
        <f>IF(ISBLANK(INDEX('Policy Characteristics'!A:A,MATCH($C374,'Policy Characteristics'!$C:$C,0))),"",INDEX('Policy Characteristics'!A:A,MATCH($C374,'Policy Characteristics'!$C:$C,0)))</f>
        <v>Electricity Supply</v>
      </c>
      <c r="B374" s="262" t="str">
        <f>IF(ISBLANK(INDEX('Policy Characteristics'!B:B,MATCH($C374,'Policy Characteristics'!$C:$C,0))),"",INDEX('Policy Characteristics'!B:B,MATCH($C374,'Policy Characteristics'!$C:$C,0)))</f>
        <v>Early Retirement of Power Plants</v>
      </c>
      <c r="C374" s="254" t="str">
        <f t="shared" si="22"/>
        <v>Annual Additional Capacity Retired due to Early Retirement Policy</v>
      </c>
      <c r="D374" s="6" t="s">
        <v>3464</v>
      </c>
      <c r="E374" s="45"/>
      <c r="F374" s="6" t="s">
        <v>3471</v>
      </c>
      <c r="G374" s="45"/>
      <c r="H374" s="43">
        <v>1761</v>
      </c>
      <c r="I374" s="324" t="s">
        <v>44</v>
      </c>
      <c r="J374" s="255" t="str">
        <f>IF(ISBLANK(INDEX('Policy Characteristics'!D:D,MATCH($C374,'Policy Characteristics'!$C:$C,0))),"",INDEX('Policy Characteristics'!D:D,MATCH($C374,'Policy Characteristics'!$C:$C,0)))</f>
        <v>Early Retirement of Power Plants</v>
      </c>
      <c r="K374" s="254" t="str">
        <f>IF(ISBLANK(INDEX('Policy Characteristics'!E:E,MATCH($C374,'Policy Characteristics'!$C:$C,0))),"",INDEX('Policy Characteristics'!E:E,MATCH($C374,'Policy Characteristics'!$C:$C,0)))</f>
        <v>elec early retirement</v>
      </c>
      <c r="L374" s="254">
        <f>IF(ISBLANK(INDEX('Policy Characteristics'!F:F,MATCH($C374,'Policy Characteristics'!$C:$C,0))),"",INDEX('Policy Characteristics'!F:F,MATCH($C374,'Policy Characteristics'!$C:$C,0)))</f>
        <v>0</v>
      </c>
      <c r="M374" s="254">
        <f>IF(ISBLANK(INDEX('Policy Characteristics'!G:G,MATCH($C374,'Policy Characteristics'!$C:$C,0))),"",INDEX('Policy Characteristics'!G:G,MATCH($C374,'Policy Characteristics'!$C:$C,0)))</f>
        <v>25000</v>
      </c>
      <c r="N374" s="254">
        <f>IF(ISBLANK(INDEX('Policy Characteristics'!H:H,MATCH($C374,'Policy Characteristics'!$C:$C,0))),"",INDEX('Policy Characteristics'!H:H,MATCH($C374,'Policy Characteristics'!$C:$C,0)))</f>
        <v>500</v>
      </c>
      <c r="O374" s="254" t="str">
        <f>IF(ISBLANK(INDEX('Policy Characteristics'!I:I,MATCH($C374,'Policy Characteristics'!$C:$C,0))),"",INDEX('Policy Characteristics'!I:I,MATCH($C374,'Policy Characteristics'!$C:$C,0)))</f>
        <v>MW/year</v>
      </c>
      <c r="P374" s="254" t="str">
        <f>IF(ISBLANK(INDEX('Policy Characteristics'!J:J,MATCH($C374,'Policy Characteristics'!$C:$C,0))),"",INDEX('Policy Characteristics'!J:J,MATCH($C374,'Policy Characteristics'!$C:$C,0)))</f>
        <v xml:space="preserve">**Description:** This policy causes the specified quantity of otherwise non-retiring capacity of the selected type(s) to be retired each year. </v>
      </c>
      <c r="Q374" s="254" t="str">
        <f>IF(ISBLANK(INDEX('Policy Characteristics'!K:K,MATCH($C374,'Policy Characteristics'!$C:$C,0))),"",INDEX('Policy Characteristics'!K:K,MATCH($C374,'Policy Characteristics'!$C:$C,0)))</f>
        <v>electricity-sector-main.html#early-ret</v>
      </c>
      <c r="R374" s="254" t="str">
        <f>IF(ISBLANK(INDEX('Policy Characteristics'!L:L,MATCH($C374,'Policy Characteristics'!$C:$C,0))),"",INDEX('Policy Characteristics'!L:L,MATCH($C374,'Policy Characteristics'!$C:$C,0)))</f>
        <v>early-retirement-of-power-plants.html</v>
      </c>
    </row>
    <row r="375" spans="1:18" x14ac:dyDescent="0.35">
      <c r="A375" s="254" t="str">
        <f>IF(ISBLANK(INDEX('Policy Characteristics'!A:A,MATCH($C375,'Policy Characteristics'!$C:$C,0))),"",INDEX('Policy Characteristics'!A:A,MATCH($C375,'Policy Characteristics'!$C:$C,0)))</f>
        <v>Electricity Supply</v>
      </c>
      <c r="B375" s="262" t="str">
        <f>IF(ISBLANK(INDEX('Policy Characteristics'!B:B,MATCH($C375,'Policy Characteristics'!$C:$C,0))),"",INDEX('Policy Characteristics'!B:B,MATCH($C375,'Policy Characteristics'!$C:$C,0)))</f>
        <v>Early Retirement of Power Plants</v>
      </c>
      <c r="C375" s="254" t="str">
        <f t="shared" si="22"/>
        <v>Annual Additional Capacity Retired due to Early Retirement Policy</v>
      </c>
      <c r="D375" s="6" t="s">
        <v>3467</v>
      </c>
      <c r="E375" s="45"/>
      <c r="F375" s="6" t="s">
        <v>3472</v>
      </c>
      <c r="G375" s="45"/>
      <c r="H375" s="43">
        <v>1762</v>
      </c>
      <c r="I375" s="324" t="s">
        <v>44</v>
      </c>
      <c r="J375" s="255" t="str">
        <f>IF(ISBLANK(INDEX('Policy Characteristics'!D:D,MATCH($C375,'Policy Characteristics'!$C:$C,0))),"",INDEX('Policy Characteristics'!D:D,MATCH($C375,'Policy Characteristics'!$C:$C,0)))</f>
        <v>Early Retirement of Power Plants</v>
      </c>
      <c r="K375" s="254" t="str">
        <f>IF(ISBLANK(INDEX('Policy Characteristics'!E:E,MATCH($C375,'Policy Characteristics'!$C:$C,0))),"",INDEX('Policy Characteristics'!E:E,MATCH($C375,'Policy Characteristics'!$C:$C,0)))</f>
        <v>elec early retirement</v>
      </c>
      <c r="L375" s="254">
        <f>IF(ISBLANK(INDEX('Policy Characteristics'!F:F,MATCH($C375,'Policy Characteristics'!$C:$C,0))),"",INDEX('Policy Characteristics'!F:F,MATCH($C375,'Policy Characteristics'!$C:$C,0)))</f>
        <v>0</v>
      </c>
      <c r="M375" s="254">
        <f>IF(ISBLANK(INDEX('Policy Characteristics'!G:G,MATCH($C375,'Policy Characteristics'!$C:$C,0))),"",INDEX('Policy Characteristics'!G:G,MATCH($C375,'Policy Characteristics'!$C:$C,0)))</f>
        <v>25000</v>
      </c>
      <c r="N375" s="254">
        <f>IF(ISBLANK(INDEX('Policy Characteristics'!H:H,MATCH($C375,'Policy Characteristics'!$C:$C,0))),"",INDEX('Policy Characteristics'!H:H,MATCH($C375,'Policy Characteristics'!$C:$C,0)))</f>
        <v>500</v>
      </c>
      <c r="O375" s="254" t="str">
        <f>IF(ISBLANK(INDEX('Policy Characteristics'!I:I,MATCH($C375,'Policy Characteristics'!$C:$C,0))),"",INDEX('Policy Characteristics'!I:I,MATCH($C375,'Policy Characteristics'!$C:$C,0)))</f>
        <v>MW/year</v>
      </c>
      <c r="P375" s="254" t="str">
        <f>IF(ISBLANK(INDEX('Policy Characteristics'!J:J,MATCH($C375,'Policy Characteristics'!$C:$C,0))),"",INDEX('Policy Characteristics'!J:J,MATCH($C375,'Policy Characteristics'!$C:$C,0)))</f>
        <v xml:space="preserve">**Description:** This policy causes the specified quantity of otherwise non-retiring capacity of the selected type(s) to be retired each year. </v>
      </c>
      <c r="Q375" s="254" t="str">
        <f>IF(ISBLANK(INDEX('Policy Characteristics'!K:K,MATCH($C375,'Policy Characteristics'!$C:$C,0))),"",INDEX('Policy Characteristics'!K:K,MATCH($C375,'Policy Characteristics'!$C:$C,0)))</f>
        <v>electricity-sector-main.html#early-ret</v>
      </c>
      <c r="R375" s="254" t="str">
        <f>IF(ISBLANK(INDEX('Policy Characteristics'!L:L,MATCH($C375,'Policy Characteristics'!$C:$C,0))),"",INDEX('Policy Characteristics'!L:L,MATCH($C375,'Policy Characteristics'!$C:$C,0)))</f>
        <v>early-retirement-of-power-plants.html</v>
      </c>
    </row>
    <row r="376" spans="1:18" x14ac:dyDescent="0.35">
      <c r="A376" s="254" t="str">
        <f>IF(ISBLANK(INDEX('Policy Characteristics'!A:A,MATCH($C376,'Policy Characteristics'!$C:$C,0))),"",INDEX('Policy Characteristics'!A:A,MATCH($C376,'Policy Characteristics'!$C:$C,0)))</f>
        <v>Electricity Supply</v>
      </c>
      <c r="B376" s="262" t="str">
        <f>IF(ISBLANK(INDEX('Policy Characteristics'!B:B,MATCH($C376,'Policy Characteristics'!$C:$C,0))),"",INDEX('Policy Characteristics'!B:B,MATCH($C376,'Policy Characteristics'!$C:$C,0)))</f>
        <v>Early Retirement of Power Plants</v>
      </c>
      <c r="C376" s="254" t="str">
        <f t="shared" si="22"/>
        <v>Annual Additional Capacity Retired due to Early Retirement Policy</v>
      </c>
      <c r="D376" s="6" t="s">
        <v>3468</v>
      </c>
      <c r="E376" s="45"/>
      <c r="F376" s="6" t="s">
        <v>3473</v>
      </c>
      <c r="G376" s="45"/>
      <c r="H376" s="43">
        <v>1763</v>
      </c>
      <c r="I376" s="324" t="s">
        <v>44</v>
      </c>
      <c r="J376" s="255" t="str">
        <f>IF(ISBLANK(INDEX('Policy Characteristics'!D:D,MATCH($C376,'Policy Characteristics'!$C:$C,0))),"",INDEX('Policy Characteristics'!D:D,MATCH($C376,'Policy Characteristics'!$C:$C,0)))</f>
        <v>Early Retirement of Power Plants</v>
      </c>
      <c r="K376" s="254" t="str">
        <f>IF(ISBLANK(INDEX('Policy Characteristics'!E:E,MATCH($C376,'Policy Characteristics'!$C:$C,0))),"",INDEX('Policy Characteristics'!E:E,MATCH($C376,'Policy Characteristics'!$C:$C,0)))</f>
        <v>elec early retirement</v>
      </c>
      <c r="L376" s="254">
        <f>IF(ISBLANK(INDEX('Policy Characteristics'!F:F,MATCH($C376,'Policy Characteristics'!$C:$C,0))),"",INDEX('Policy Characteristics'!F:F,MATCH($C376,'Policy Characteristics'!$C:$C,0)))</f>
        <v>0</v>
      </c>
      <c r="M376" s="254">
        <f>IF(ISBLANK(INDEX('Policy Characteristics'!G:G,MATCH($C376,'Policy Characteristics'!$C:$C,0))),"",INDEX('Policy Characteristics'!G:G,MATCH($C376,'Policy Characteristics'!$C:$C,0)))</f>
        <v>25000</v>
      </c>
      <c r="N376" s="254">
        <f>IF(ISBLANK(INDEX('Policy Characteristics'!H:H,MATCH($C376,'Policy Characteristics'!$C:$C,0))),"",INDEX('Policy Characteristics'!H:H,MATCH($C376,'Policy Characteristics'!$C:$C,0)))</f>
        <v>500</v>
      </c>
      <c r="O376" s="254" t="str">
        <f>IF(ISBLANK(INDEX('Policy Characteristics'!I:I,MATCH($C376,'Policy Characteristics'!$C:$C,0))),"",INDEX('Policy Characteristics'!I:I,MATCH($C376,'Policy Characteristics'!$C:$C,0)))</f>
        <v>MW/year</v>
      </c>
      <c r="P376" s="254" t="str">
        <f>IF(ISBLANK(INDEX('Policy Characteristics'!J:J,MATCH($C376,'Policy Characteristics'!$C:$C,0))),"",INDEX('Policy Characteristics'!J:J,MATCH($C376,'Policy Characteristics'!$C:$C,0)))</f>
        <v xml:space="preserve">**Description:** This policy causes the specified quantity of otherwise non-retiring capacity of the selected type(s) to be retired each year. </v>
      </c>
      <c r="Q376" s="254" t="str">
        <f>IF(ISBLANK(INDEX('Policy Characteristics'!K:K,MATCH($C376,'Policy Characteristics'!$C:$C,0))),"",INDEX('Policy Characteristics'!K:K,MATCH($C376,'Policy Characteristics'!$C:$C,0)))</f>
        <v>electricity-sector-main.html#early-ret</v>
      </c>
      <c r="R376" s="254" t="str">
        <f>IF(ISBLANK(INDEX('Policy Characteristics'!L:L,MATCH($C376,'Policy Characteristics'!$C:$C,0))),"",INDEX('Policy Characteristics'!L:L,MATCH($C376,'Policy Characteristics'!$C:$C,0)))</f>
        <v>early-retirement-of-power-plants.html</v>
      </c>
    </row>
    <row r="377" spans="1:18" x14ac:dyDescent="0.35">
      <c r="A377" s="254" t="str">
        <f>IF(ISBLANK(INDEX('Policy Characteristics'!A:A,MATCH($C377,'Policy Characteristics'!$C:$C,0))),"",INDEX('Policy Characteristics'!A:A,MATCH($C377,'Policy Characteristics'!$C:$C,0)))</f>
        <v>Electricity Supply</v>
      </c>
      <c r="B377" s="262" t="str">
        <f>IF(ISBLANK(INDEX('Policy Characteristics'!B:B,MATCH($C377,'Policy Characteristics'!$C:$C,0))),"",INDEX('Policy Characteristics'!B:B,MATCH($C377,'Policy Characteristics'!$C:$C,0)))</f>
        <v>Early Retirement of Power Plants</v>
      </c>
      <c r="C377" s="254" t="str">
        <f t="shared" si="22"/>
        <v>Annual Additional Capacity Retired due to Early Retirement Policy</v>
      </c>
      <c r="D377" s="6" t="s">
        <v>3469</v>
      </c>
      <c r="E377" s="45"/>
      <c r="F377" s="6" t="s">
        <v>3474</v>
      </c>
      <c r="G377" s="45"/>
      <c r="H377" s="43">
        <v>1764</v>
      </c>
      <c r="I377" s="324" t="s">
        <v>44</v>
      </c>
      <c r="J377" s="255" t="str">
        <f>IF(ISBLANK(INDEX('Policy Characteristics'!D:D,MATCH($C377,'Policy Characteristics'!$C:$C,0))),"",INDEX('Policy Characteristics'!D:D,MATCH($C377,'Policy Characteristics'!$C:$C,0)))</f>
        <v>Early Retirement of Power Plants</v>
      </c>
      <c r="K377" s="254" t="str">
        <f>IF(ISBLANK(INDEX('Policy Characteristics'!E:E,MATCH($C377,'Policy Characteristics'!$C:$C,0))),"",INDEX('Policy Characteristics'!E:E,MATCH($C377,'Policy Characteristics'!$C:$C,0)))</f>
        <v>elec early retirement</v>
      </c>
      <c r="L377" s="254">
        <f>IF(ISBLANK(INDEX('Policy Characteristics'!F:F,MATCH($C377,'Policy Characteristics'!$C:$C,0))),"",INDEX('Policy Characteristics'!F:F,MATCH($C377,'Policy Characteristics'!$C:$C,0)))</f>
        <v>0</v>
      </c>
      <c r="M377" s="254">
        <f>IF(ISBLANK(INDEX('Policy Characteristics'!G:G,MATCH($C377,'Policy Characteristics'!$C:$C,0))),"",INDEX('Policy Characteristics'!G:G,MATCH($C377,'Policy Characteristics'!$C:$C,0)))</f>
        <v>25000</v>
      </c>
      <c r="N377" s="254">
        <f>IF(ISBLANK(INDEX('Policy Characteristics'!H:H,MATCH($C377,'Policy Characteristics'!$C:$C,0))),"",INDEX('Policy Characteristics'!H:H,MATCH($C377,'Policy Characteristics'!$C:$C,0)))</f>
        <v>500</v>
      </c>
      <c r="O377" s="254" t="str">
        <f>IF(ISBLANK(INDEX('Policy Characteristics'!I:I,MATCH($C377,'Policy Characteristics'!$C:$C,0))),"",INDEX('Policy Characteristics'!I:I,MATCH($C377,'Policy Characteristics'!$C:$C,0)))</f>
        <v>MW/year</v>
      </c>
      <c r="P377" s="254" t="str">
        <f>IF(ISBLANK(INDEX('Policy Characteristics'!J:J,MATCH($C377,'Policy Characteristics'!$C:$C,0))),"",INDEX('Policy Characteristics'!J:J,MATCH($C377,'Policy Characteristics'!$C:$C,0)))</f>
        <v xml:space="preserve">**Description:** This policy causes the specified quantity of otherwise non-retiring capacity of the selected type(s) to be retired each year. </v>
      </c>
      <c r="Q377" s="254" t="str">
        <f>IF(ISBLANK(INDEX('Policy Characteristics'!K:K,MATCH($C377,'Policy Characteristics'!$C:$C,0))),"",INDEX('Policy Characteristics'!K:K,MATCH($C377,'Policy Characteristics'!$C:$C,0)))</f>
        <v>electricity-sector-main.html#early-ret</v>
      </c>
      <c r="R377" s="254" t="str">
        <f>IF(ISBLANK(INDEX('Policy Characteristics'!L:L,MATCH($C377,'Policy Characteristics'!$C:$C,0))),"",INDEX('Policy Characteristics'!L:L,MATCH($C377,'Policy Characteristics'!$C:$C,0)))</f>
        <v>early-retirement-of-power-plants.html</v>
      </c>
    </row>
    <row r="378" spans="1:18" x14ac:dyDescent="0.35">
      <c r="A378" s="254" t="str">
        <f>IF(ISBLANK(INDEX('Policy Characteristics'!A:A,MATCH($C378,'Policy Characteristics'!$C:$C,0))),"",INDEX('Policy Characteristics'!A:A,MATCH($C378,'Policy Characteristics'!$C:$C,0)))</f>
        <v>Electricity Supply</v>
      </c>
      <c r="B378" s="262" t="str">
        <f>IF(ISBLANK(INDEX('Policy Characteristics'!B:B,MATCH($C378,'Policy Characteristics'!$C:$C,0))),"",INDEX('Policy Characteristics'!B:B,MATCH($C378,'Policy Characteristics'!$C:$C,0)))</f>
        <v>Early Retirement of Power Plants</v>
      </c>
      <c r="C378" s="254" t="str">
        <f t="shared" si="22"/>
        <v>Annual Additional Capacity Retired due to Early Retirement Policy</v>
      </c>
      <c r="D378" s="6" t="s">
        <v>3470</v>
      </c>
      <c r="E378" s="45"/>
      <c r="F378" s="6" t="s">
        <v>3475</v>
      </c>
      <c r="G378" s="45"/>
      <c r="H378" s="43">
        <v>1765</v>
      </c>
      <c r="I378" s="324" t="s">
        <v>44</v>
      </c>
      <c r="J378" s="255" t="str">
        <f>IF(ISBLANK(INDEX('Policy Characteristics'!D:D,MATCH($C378,'Policy Characteristics'!$C:$C,0))),"",INDEX('Policy Characteristics'!D:D,MATCH($C378,'Policy Characteristics'!$C:$C,0)))</f>
        <v>Early Retirement of Power Plants</v>
      </c>
      <c r="K378" s="254" t="str">
        <f>IF(ISBLANK(INDEX('Policy Characteristics'!E:E,MATCH($C378,'Policy Characteristics'!$C:$C,0))),"",INDEX('Policy Characteristics'!E:E,MATCH($C378,'Policy Characteristics'!$C:$C,0)))</f>
        <v>elec early retirement</v>
      </c>
      <c r="L378" s="254">
        <f>IF(ISBLANK(INDEX('Policy Characteristics'!F:F,MATCH($C378,'Policy Characteristics'!$C:$C,0))),"",INDEX('Policy Characteristics'!F:F,MATCH($C378,'Policy Characteristics'!$C:$C,0)))</f>
        <v>0</v>
      </c>
      <c r="M378" s="254">
        <f>IF(ISBLANK(INDEX('Policy Characteristics'!G:G,MATCH($C378,'Policy Characteristics'!$C:$C,0))),"",INDEX('Policy Characteristics'!G:G,MATCH($C378,'Policy Characteristics'!$C:$C,0)))</f>
        <v>25000</v>
      </c>
      <c r="N378" s="254">
        <f>IF(ISBLANK(INDEX('Policy Characteristics'!H:H,MATCH($C378,'Policy Characteristics'!$C:$C,0))),"",INDEX('Policy Characteristics'!H:H,MATCH($C378,'Policy Characteristics'!$C:$C,0)))</f>
        <v>500</v>
      </c>
      <c r="O378" s="254" t="str">
        <f>IF(ISBLANK(INDEX('Policy Characteristics'!I:I,MATCH($C378,'Policy Characteristics'!$C:$C,0))),"",INDEX('Policy Characteristics'!I:I,MATCH($C378,'Policy Characteristics'!$C:$C,0)))</f>
        <v>MW/year</v>
      </c>
      <c r="P378" s="254" t="str">
        <f>IF(ISBLANK(INDEX('Policy Characteristics'!J:J,MATCH($C378,'Policy Characteristics'!$C:$C,0))),"",INDEX('Policy Characteristics'!J:J,MATCH($C378,'Policy Characteristics'!$C:$C,0)))</f>
        <v xml:space="preserve">**Description:** This policy causes the specified quantity of otherwise non-retiring capacity of the selected type(s) to be retired each year. </v>
      </c>
      <c r="Q378" s="254" t="str">
        <f>IF(ISBLANK(INDEX('Policy Characteristics'!K:K,MATCH($C378,'Policy Characteristics'!$C:$C,0))),"",INDEX('Policy Characteristics'!K:K,MATCH($C378,'Policy Characteristics'!$C:$C,0)))</f>
        <v>electricity-sector-main.html#early-ret</v>
      </c>
      <c r="R378" s="254" t="str">
        <f>IF(ISBLANK(INDEX('Policy Characteristics'!L:L,MATCH($C378,'Policy Characteristics'!$C:$C,0))),"",INDEX('Policy Characteristics'!L:L,MATCH($C378,'Policy Characteristics'!$C:$C,0)))</f>
        <v>early-retirement-of-power-plants.html</v>
      </c>
    </row>
    <row r="379" spans="1:18" x14ac:dyDescent="0.35">
      <c r="A379" s="254" t="str">
        <f>IF(ISBLANK(INDEX('Policy Characteristics'!A:A,MATCH($C379,'Policy Characteristics'!$C:$C,0))),"",INDEX('Policy Characteristics'!A:A,MATCH($C379,'Policy Characteristics'!$C:$C,0)))</f>
        <v>Electricity Supply</v>
      </c>
      <c r="B379" s="262" t="str">
        <f>IF(ISBLANK(INDEX('Policy Characteristics'!B:B,MATCH($C379,'Policy Characteristics'!$C:$C,0))),"",INDEX('Policy Characteristics'!B:B,MATCH($C379,'Policy Characteristics'!$C:$C,0)))</f>
        <v>Early Retirement of Power Plants</v>
      </c>
      <c r="C379" s="254" t="str">
        <f t="shared" si="22"/>
        <v>Annual Additional Capacity Retired due to Early Retirement Policy</v>
      </c>
      <c r="D379" s="6" t="s">
        <v>3558</v>
      </c>
      <c r="E379" s="45"/>
      <c r="F379" s="6" t="s">
        <v>3556</v>
      </c>
      <c r="G379" s="45"/>
      <c r="H379" s="43">
        <v>1766</v>
      </c>
      <c r="I379" s="324" t="s">
        <v>44</v>
      </c>
      <c r="J379" s="255" t="str">
        <f>IF(ISBLANK(INDEX('Policy Characteristics'!D:D,MATCH($C379,'Policy Characteristics'!$C:$C,0))),"",INDEX('Policy Characteristics'!D:D,MATCH($C379,'Policy Characteristics'!$C:$C,0)))</f>
        <v>Early Retirement of Power Plants</v>
      </c>
      <c r="K379" s="254" t="str">
        <f>IF(ISBLANK(INDEX('Policy Characteristics'!E:E,MATCH($C379,'Policy Characteristics'!$C:$C,0))),"",INDEX('Policy Characteristics'!E:E,MATCH($C379,'Policy Characteristics'!$C:$C,0)))</f>
        <v>elec early retirement</v>
      </c>
      <c r="L379" s="254">
        <f>IF(ISBLANK(INDEX('Policy Characteristics'!F:F,MATCH($C379,'Policy Characteristics'!$C:$C,0))),"",INDEX('Policy Characteristics'!F:F,MATCH($C379,'Policy Characteristics'!$C:$C,0)))</f>
        <v>0</v>
      </c>
      <c r="M379" s="254">
        <f>IF(ISBLANK(INDEX('Policy Characteristics'!G:G,MATCH($C379,'Policy Characteristics'!$C:$C,0))),"",INDEX('Policy Characteristics'!G:G,MATCH($C379,'Policy Characteristics'!$C:$C,0)))</f>
        <v>25000</v>
      </c>
      <c r="N379" s="254">
        <f>IF(ISBLANK(INDEX('Policy Characteristics'!H:H,MATCH($C379,'Policy Characteristics'!$C:$C,0))),"",INDEX('Policy Characteristics'!H:H,MATCH($C379,'Policy Characteristics'!$C:$C,0)))</f>
        <v>500</v>
      </c>
      <c r="O379" s="254" t="str">
        <f>IF(ISBLANK(INDEX('Policy Characteristics'!I:I,MATCH($C379,'Policy Characteristics'!$C:$C,0))),"",INDEX('Policy Characteristics'!I:I,MATCH($C379,'Policy Characteristics'!$C:$C,0)))</f>
        <v>MW/year</v>
      </c>
      <c r="P379" s="254" t="str">
        <f>IF(ISBLANK(INDEX('Policy Characteristics'!J:J,MATCH($C379,'Policy Characteristics'!$C:$C,0))),"",INDEX('Policy Characteristics'!J:J,MATCH($C379,'Policy Characteristics'!$C:$C,0)))</f>
        <v xml:space="preserve">**Description:** This policy causes the specified quantity of otherwise non-retiring capacity of the selected type(s) to be retired each year. </v>
      </c>
      <c r="Q379" s="254" t="str">
        <f>IF(ISBLANK(INDEX('Policy Characteristics'!K:K,MATCH($C379,'Policy Characteristics'!$C:$C,0))),"",INDEX('Policy Characteristics'!K:K,MATCH($C379,'Policy Characteristics'!$C:$C,0)))</f>
        <v>electricity-sector-main.html#early-ret</v>
      </c>
      <c r="R379" s="254" t="str">
        <f>IF(ISBLANK(INDEX('Policy Characteristics'!L:L,MATCH($C379,'Policy Characteristics'!$C:$C,0))),"",INDEX('Policy Characteristics'!L:L,MATCH($C379,'Policy Characteristics'!$C:$C,0)))</f>
        <v>early-retirement-of-power-plants.html</v>
      </c>
    </row>
    <row r="380" spans="1:18" x14ac:dyDescent="0.35">
      <c r="A380" s="254" t="str">
        <f>IF(ISBLANK(INDEX('Policy Characteristics'!A:A,MATCH($C380,'Policy Characteristics'!$C:$C,0))),"",INDEX('Policy Characteristics'!A:A,MATCH($C380,'Policy Characteristics'!$C:$C,0)))</f>
        <v>Electricity Supply</v>
      </c>
      <c r="B380" s="262" t="str">
        <f>IF(ISBLANK(INDEX('Policy Characteristics'!B:B,MATCH($C380,'Policy Characteristics'!$C:$C,0))),"",INDEX('Policy Characteristics'!B:B,MATCH($C380,'Policy Characteristics'!$C:$C,0)))</f>
        <v>Early Retirement of Power Plants</v>
      </c>
      <c r="C380" s="254" t="str">
        <f t="shared" si="22"/>
        <v>Annual Additional Capacity Retired due to Early Retirement Policy</v>
      </c>
      <c r="D380" s="6" t="s">
        <v>3559</v>
      </c>
      <c r="E380" s="45"/>
      <c r="F380" s="6" t="s">
        <v>3557</v>
      </c>
      <c r="G380" s="45"/>
      <c r="H380" s="43">
        <v>2239</v>
      </c>
      <c r="I380" s="324" t="s">
        <v>44</v>
      </c>
      <c r="J380" s="255" t="str">
        <f>IF(ISBLANK(INDEX('Policy Characteristics'!D:D,MATCH($C380,'Policy Characteristics'!$C:$C,0))),"",INDEX('Policy Characteristics'!D:D,MATCH($C380,'Policy Characteristics'!$C:$C,0)))</f>
        <v>Early Retirement of Power Plants</v>
      </c>
      <c r="K380" s="254" t="str">
        <f>IF(ISBLANK(INDEX('Policy Characteristics'!E:E,MATCH($C380,'Policy Characteristics'!$C:$C,0))),"",INDEX('Policy Characteristics'!E:E,MATCH($C380,'Policy Characteristics'!$C:$C,0)))</f>
        <v>elec early retirement</v>
      </c>
      <c r="L380" s="254">
        <f>IF(ISBLANK(INDEX('Policy Characteristics'!F:F,MATCH($C380,'Policy Characteristics'!$C:$C,0))),"",INDEX('Policy Characteristics'!F:F,MATCH($C380,'Policy Characteristics'!$C:$C,0)))</f>
        <v>0</v>
      </c>
      <c r="M380" s="254">
        <f>IF(ISBLANK(INDEX('Policy Characteristics'!G:G,MATCH($C380,'Policy Characteristics'!$C:$C,0))),"",INDEX('Policy Characteristics'!G:G,MATCH($C380,'Policy Characteristics'!$C:$C,0)))</f>
        <v>25000</v>
      </c>
      <c r="N380" s="254">
        <f>IF(ISBLANK(INDEX('Policy Characteristics'!H:H,MATCH($C380,'Policy Characteristics'!$C:$C,0))),"",INDEX('Policy Characteristics'!H:H,MATCH($C380,'Policy Characteristics'!$C:$C,0)))</f>
        <v>500</v>
      </c>
      <c r="O380" s="254" t="str">
        <f>IF(ISBLANK(INDEX('Policy Characteristics'!I:I,MATCH($C380,'Policy Characteristics'!$C:$C,0))),"",INDEX('Policy Characteristics'!I:I,MATCH($C380,'Policy Characteristics'!$C:$C,0)))</f>
        <v>MW/year</v>
      </c>
      <c r="P380" s="254" t="str">
        <f>IF(ISBLANK(INDEX('Policy Characteristics'!J:J,MATCH($C380,'Policy Characteristics'!$C:$C,0))),"",INDEX('Policy Characteristics'!J:J,MATCH($C380,'Policy Characteristics'!$C:$C,0)))</f>
        <v xml:space="preserve">**Description:** This policy causes the specified quantity of otherwise non-retiring capacity of the selected type(s) to be retired each year. </v>
      </c>
      <c r="Q380" s="254" t="str">
        <f>IF(ISBLANK(INDEX('Policy Characteristics'!K:K,MATCH($C380,'Policy Characteristics'!$C:$C,0))),"",INDEX('Policy Characteristics'!K:K,MATCH($C380,'Policy Characteristics'!$C:$C,0)))</f>
        <v>electricity-sector-main.html#early-ret</v>
      </c>
      <c r="R380" s="254" t="str">
        <f>IF(ISBLANK(INDEX('Policy Characteristics'!L:L,MATCH($C380,'Policy Characteristics'!$C:$C,0))),"",INDEX('Policy Characteristics'!L:L,MATCH($C380,'Policy Characteristics'!$C:$C,0)))</f>
        <v>early-retirement-of-power-plants.html</v>
      </c>
    </row>
    <row r="381" spans="1:18" x14ac:dyDescent="0.35">
      <c r="A381" s="254" t="str">
        <f>IF(ISBLANK(INDEX('Policy Characteristics'!A:A,MATCH($C381,'Policy Characteristics'!$C:$C,0))),"",INDEX('Policy Characteristics'!A:A,MATCH($C381,'Policy Characteristics'!$C:$C,0)))</f>
        <v>Electricity Supply</v>
      </c>
      <c r="B381" s="262" t="str">
        <f>IF(ISBLANK(INDEX('Policy Characteristics'!B:B,MATCH($C381,'Policy Characteristics'!$C:$C,0))),"",INDEX('Policy Characteristics'!B:B,MATCH($C381,'Policy Characteristics'!$C:$C,0)))</f>
        <v>Non BAU Capacity Retirement Schedule</v>
      </c>
      <c r="C381" t="s">
        <v>3004</v>
      </c>
      <c r="D381" s="45" t="s">
        <v>446</v>
      </c>
      <c r="E381" s="45"/>
      <c r="F381" s="45" t="s">
        <v>445</v>
      </c>
      <c r="G381" s="45"/>
      <c r="H381" s="43">
        <v>860</v>
      </c>
      <c r="I381" s="324" t="s">
        <v>43</v>
      </c>
      <c r="J381" s="255" t="str">
        <f>IF(ISBLANK(INDEX('Policy Characteristics'!D:D,MATCH($C381,'Policy Characteristics'!$C:$C,0))),"",INDEX('Policy Characteristics'!D:D,MATCH($C381,'Policy Characteristics'!$C:$C,0)))</f>
        <v>Non BAU Capacity Retirement Schedule</v>
      </c>
      <c r="K381" s="254" t="str">
        <f>IF(ISBLANK(INDEX('Policy Characteristics'!E:E,MATCH($C381,'Policy Characteristics'!$C:$C,0))),"",INDEX('Policy Characteristics'!E:E,MATCH($C381,'Policy Characteristics'!$C:$C,0)))</f>
        <v/>
      </c>
      <c r="L381" s="254">
        <f>IF(ISBLANK(INDEX('Policy Characteristics'!F:F,MATCH($C381,'Policy Characteristics'!$C:$C,0))),"",INDEX('Policy Characteristics'!F:F,MATCH($C381,'Policy Characteristics'!$C:$C,0)))</f>
        <v>0</v>
      </c>
      <c r="M381" s="254">
        <f>IF(ISBLANK(INDEX('Policy Characteristics'!G:G,MATCH($C381,'Policy Characteristics'!$C:$C,0))),"",INDEX('Policy Characteristics'!G:G,MATCH($C381,'Policy Characteristics'!$C:$C,0)))</f>
        <v>1</v>
      </c>
      <c r="N381" s="254">
        <f>IF(ISBLANK(INDEX('Policy Characteristics'!H:H,MATCH($C381,'Policy Characteristics'!$C:$C,0))),"",INDEX('Policy Characteristics'!H:H,MATCH($C381,'Policy Characteristics'!$C:$C,0)))</f>
        <v>1</v>
      </c>
      <c r="O381" s="254" t="str">
        <f>IF(ISBLANK(INDEX('Policy Characteristics'!I:I,MATCH($C381,'Policy Characteristics'!$C:$C,0))),"",INDEX('Policy Characteristics'!I:I,MATCH($C381,'Policy Characteristics'!$C:$C,0)))</f>
        <v>on/off</v>
      </c>
      <c r="P381" s="254" t="str">
        <f>IF(ISBLANK(INDEX('Policy Characteristics'!J:J,MATCH($C381,'Policy Characteristics'!$C:$C,0))),"",INDEX('Policy Characteristics'!J:J,MATCH($C381,'Policy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1" s="254" t="str">
        <f>IF(ISBLANK(INDEX('Policy Characteristics'!K:K,MATCH($C381,'Policy Characteristics'!$C:$C,0))),"",INDEX('Policy Characteristics'!K:K,MATCH($C381,'Policy Characteristics'!$C:$C,0)))</f>
        <v/>
      </c>
      <c r="R381" s="254" t="str">
        <f>IF(ISBLANK(INDEX('Policy Characteristics'!L:L,MATCH($C381,'Policy Characteristics'!$C:$C,0))),"",INDEX('Policy Characteristics'!L:L,MATCH($C381,'Policy Characteristics'!$C:$C,0)))</f>
        <v/>
      </c>
    </row>
    <row r="382" spans="1:18" x14ac:dyDescent="0.35">
      <c r="A382" s="254" t="str">
        <f>IF(ISBLANK(INDEX('Policy Characteristics'!A:A,MATCH($C382,'Policy Characteristics'!$C:$C,0))),"",INDEX('Policy Characteristics'!A:A,MATCH($C382,'Policy Characteristics'!$C:$C,0)))</f>
        <v>Electricity Supply</v>
      </c>
      <c r="B382" s="262" t="str">
        <f>IF(ISBLANK(INDEX('Policy Characteristics'!B:B,MATCH($C382,'Policy Characteristics'!$C:$C,0))),"",INDEX('Policy Characteristics'!B:B,MATCH($C382,'Policy Characteristics'!$C:$C,0)))</f>
        <v>Non BAU Capacity Retirement Schedule</v>
      </c>
      <c r="C382" s="254" t="str">
        <f t="shared" ref="C382:C404" si="23">C$381</f>
        <v>Boolean Use Non BAU Capacity Retirement Schedule</v>
      </c>
      <c r="D382" s="6" t="s">
        <v>3465</v>
      </c>
      <c r="E382" s="45"/>
      <c r="F382" s="6" t="s">
        <v>3405</v>
      </c>
      <c r="G382" s="45"/>
      <c r="H382" s="43">
        <v>861</v>
      </c>
      <c r="I382" s="324" t="s">
        <v>44</v>
      </c>
      <c r="J382" s="255" t="str">
        <f>IF(ISBLANK(INDEX('Policy Characteristics'!D:D,MATCH($C382,'Policy Characteristics'!$C:$C,0))),"",INDEX('Policy Characteristics'!D:D,MATCH($C382,'Policy Characteristics'!$C:$C,0)))</f>
        <v>Non BAU Capacity Retirement Schedule</v>
      </c>
      <c r="K382" s="254" t="str">
        <f>IF(ISBLANK(INDEX('Policy Characteristics'!E:E,MATCH($C382,'Policy Characteristics'!$C:$C,0))),"",INDEX('Policy Characteristics'!E:E,MATCH($C382,'Policy Characteristics'!$C:$C,0)))</f>
        <v/>
      </c>
      <c r="L382" s="254">
        <f>IF(ISBLANK(INDEX('Policy Characteristics'!F:F,MATCH($C382,'Policy Characteristics'!$C:$C,0))),"",INDEX('Policy Characteristics'!F:F,MATCH($C382,'Policy Characteristics'!$C:$C,0)))</f>
        <v>0</v>
      </c>
      <c r="M382" s="254">
        <f>IF(ISBLANK(INDEX('Policy Characteristics'!G:G,MATCH($C382,'Policy Characteristics'!$C:$C,0))),"",INDEX('Policy Characteristics'!G:G,MATCH($C382,'Policy Characteristics'!$C:$C,0)))</f>
        <v>1</v>
      </c>
      <c r="N382" s="254">
        <f>IF(ISBLANK(INDEX('Policy Characteristics'!H:H,MATCH($C382,'Policy Characteristics'!$C:$C,0))),"",INDEX('Policy Characteristics'!H:H,MATCH($C382,'Policy Characteristics'!$C:$C,0)))</f>
        <v>1</v>
      </c>
      <c r="O382" s="254" t="str">
        <f>IF(ISBLANK(INDEX('Policy Characteristics'!I:I,MATCH($C382,'Policy Characteristics'!$C:$C,0))),"",INDEX('Policy Characteristics'!I:I,MATCH($C382,'Policy Characteristics'!$C:$C,0)))</f>
        <v>on/off</v>
      </c>
      <c r="P382" s="254" t="str">
        <f>IF(ISBLANK(INDEX('Policy Characteristics'!J:J,MATCH($C382,'Policy Characteristics'!$C:$C,0))),"",INDEX('Policy Characteristics'!J:J,MATCH($C382,'Policy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2" s="254" t="str">
        <f>IF(ISBLANK(INDEX('Policy Characteristics'!K:K,MATCH($C382,'Policy Characteristics'!$C:$C,0))),"",INDEX('Policy Characteristics'!K:K,MATCH($C382,'Policy Characteristics'!$C:$C,0)))</f>
        <v/>
      </c>
      <c r="R382" s="254" t="str">
        <f>IF(ISBLANK(INDEX('Policy Characteristics'!L:L,MATCH($C382,'Policy Characteristics'!$C:$C,0))),"",INDEX('Policy Characteristics'!L:L,MATCH($C382,'Policy Characteristics'!$C:$C,0)))</f>
        <v/>
      </c>
    </row>
    <row r="383" spans="1:18" x14ac:dyDescent="0.35">
      <c r="A383" s="254" t="str">
        <f>IF(ISBLANK(INDEX('Policy Characteristics'!A:A,MATCH($C383,'Policy Characteristics'!$C:$C,0))),"",INDEX('Policy Characteristics'!A:A,MATCH($C383,'Policy Characteristics'!$C:$C,0)))</f>
        <v>Electricity Supply</v>
      </c>
      <c r="B383" s="262" t="str">
        <f>IF(ISBLANK(INDEX('Policy Characteristics'!B:B,MATCH($C383,'Policy Characteristics'!$C:$C,0))),"",INDEX('Policy Characteristics'!B:B,MATCH($C383,'Policy Characteristics'!$C:$C,0)))</f>
        <v>Non BAU Capacity Retirement Schedule</v>
      </c>
      <c r="C383" s="254" t="str">
        <f t="shared" si="23"/>
        <v>Boolean Use Non BAU Capacity Retirement Schedule</v>
      </c>
      <c r="D383" s="6" t="s">
        <v>3466</v>
      </c>
      <c r="E383" s="45"/>
      <c r="F383" s="6" t="s">
        <v>3406</v>
      </c>
      <c r="G383" s="45"/>
      <c r="H383" s="43">
        <v>1767</v>
      </c>
      <c r="I383" s="324" t="s">
        <v>44</v>
      </c>
      <c r="J383" s="255" t="str">
        <f>IF(ISBLANK(INDEX('Policy Characteristics'!D:D,MATCH($C383,'Policy Characteristics'!$C:$C,0))),"",INDEX('Policy Characteristics'!D:D,MATCH($C383,'Policy Characteristics'!$C:$C,0)))</f>
        <v>Non BAU Capacity Retirement Schedule</v>
      </c>
      <c r="K383" s="254" t="str">
        <f>IF(ISBLANK(INDEX('Policy Characteristics'!E:E,MATCH($C383,'Policy Characteristics'!$C:$C,0))),"",INDEX('Policy Characteristics'!E:E,MATCH($C383,'Policy Characteristics'!$C:$C,0)))</f>
        <v/>
      </c>
      <c r="L383" s="254">
        <f>IF(ISBLANK(INDEX('Policy Characteristics'!F:F,MATCH($C383,'Policy Characteristics'!$C:$C,0))),"",INDEX('Policy Characteristics'!F:F,MATCH($C383,'Policy Characteristics'!$C:$C,0)))</f>
        <v>0</v>
      </c>
      <c r="M383" s="254">
        <f>IF(ISBLANK(INDEX('Policy Characteristics'!G:G,MATCH($C383,'Policy Characteristics'!$C:$C,0))),"",INDEX('Policy Characteristics'!G:G,MATCH($C383,'Policy Characteristics'!$C:$C,0)))</f>
        <v>1</v>
      </c>
      <c r="N383" s="254">
        <f>IF(ISBLANK(INDEX('Policy Characteristics'!H:H,MATCH($C383,'Policy Characteristics'!$C:$C,0))),"",INDEX('Policy Characteristics'!H:H,MATCH($C383,'Policy Characteristics'!$C:$C,0)))</f>
        <v>1</v>
      </c>
      <c r="O383" s="254" t="str">
        <f>IF(ISBLANK(INDEX('Policy Characteristics'!I:I,MATCH($C383,'Policy Characteristics'!$C:$C,0))),"",INDEX('Policy Characteristics'!I:I,MATCH($C383,'Policy Characteristics'!$C:$C,0)))</f>
        <v>on/off</v>
      </c>
      <c r="P383" s="254" t="str">
        <f>IF(ISBLANK(INDEX('Policy Characteristics'!J:J,MATCH($C383,'Policy Characteristics'!$C:$C,0))),"",INDEX('Policy Characteristics'!J:J,MATCH($C383,'Policy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3" s="254" t="str">
        <f>IF(ISBLANK(INDEX('Policy Characteristics'!K:K,MATCH($C383,'Policy Characteristics'!$C:$C,0))),"",INDEX('Policy Characteristics'!K:K,MATCH($C383,'Policy Characteristics'!$C:$C,0)))</f>
        <v/>
      </c>
      <c r="R383" s="254" t="str">
        <f>IF(ISBLANK(INDEX('Policy Characteristics'!L:L,MATCH($C383,'Policy Characteristics'!$C:$C,0))),"",INDEX('Policy Characteristics'!L:L,MATCH($C383,'Policy Characteristics'!$C:$C,0)))</f>
        <v/>
      </c>
    </row>
    <row r="384" spans="1:18" x14ac:dyDescent="0.35">
      <c r="A384" s="254" t="str">
        <f>IF(ISBLANK(INDEX('Policy Characteristics'!A:A,MATCH($C384,'Policy Characteristics'!$C:$C,0))),"",INDEX('Policy Characteristics'!A:A,MATCH($C384,'Policy Characteristics'!$C:$C,0)))</f>
        <v>Electricity Supply</v>
      </c>
      <c r="B384" s="262" t="str">
        <f>IF(ISBLANK(INDEX('Policy Characteristics'!B:B,MATCH($C384,'Policy Characteristics'!$C:$C,0))),"",INDEX('Policy Characteristics'!B:B,MATCH($C384,'Policy Characteristics'!$C:$C,0)))</f>
        <v>Non BAU Capacity Retirement Schedule</v>
      </c>
      <c r="C384" s="254" t="str">
        <f t="shared" si="23"/>
        <v>Boolean Use Non BAU Capacity Retirement Schedule</v>
      </c>
      <c r="D384" s="6" t="s">
        <v>76</v>
      </c>
      <c r="E384" s="45"/>
      <c r="F384" s="6" t="s">
        <v>3476</v>
      </c>
      <c r="G384" s="45"/>
      <c r="H384" s="43">
        <v>862</v>
      </c>
      <c r="I384" s="324" t="s">
        <v>44</v>
      </c>
      <c r="J384" s="255" t="str">
        <f>IF(ISBLANK(INDEX('Policy Characteristics'!D:D,MATCH($C384,'Policy Characteristics'!$C:$C,0))),"",INDEX('Policy Characteristics'!D:D,MATCH($C384,'Policy Characteristics'!$C:$C,0)))</f>
        <v>Non BAU Capacity Retirement Schedule</v>
      </c>
      <c r="K384" s="254" t="str">
        <f>IF(ISBLANK(INDEX('Policy Characteristics'!E:E,MATCH($C384,'Policy Characteristics'!$C:$C,0))),"",INDEX('Policy Characteristics'!E:E,MATCH($C384,'Policy Characteristics'!$C:$C,0)))</f>
        <v/>
      </c>
      <c r="L384" s="254">
        <f>IF(ISBLANK(INDEX('Policy Characteristics'!F:F,MATCH($C384,'Policy Characteristics'!$C:$C,0))),"",INDEX('Policy Characteristics'!F:F,MATCH($C384,'Policy Characteristics'!$C:$C,0)))</f>
        <v>0</v>
      </c>
      <c r="M384" s="254">
        <f>IF(ISBLANK(INDEX('Policy Characteristics'!G:G,MATCH($C384,'Policy Characteristics'!$C:$C,0))),"",INDEX('Policy Characteristics'!G:G,MATCH($C384,'Policy Characteristics'!$C:$C,0)))</f>
        <v>1</v>
      </c>
      <c r="N384" s="254">
        <f>IF(ISBLANK(INDEX('Policy Characteristics'!H:H,MATCH($C384,'Policy Characteristics'!$C:$C,0))),"",INDEX('Policy Characteristics'!H:H,MATCH($C384,'Policy Characteristics'!$C:$C,0)))</f>
        <v>1</v>
      </c>
      <c r="O384" s="254" t="str">
        <f>IF(ISBLANK(INDEX('Policy Characteristics'!I:I,MATCH($C384,'Policy Characteristics'!$C:$C,0))),"",INDEX('Policy Characteristics'!I:I,MATCH($C384,'Policy Characteristics'!$C:$C,0)))</f>
        <v>on/off</v>
      </c>
      <c r="P384" s="254" t="str">
        <f>IF(ISBLANK(INDEX('Policy Characteristics'!J:J,MATCH($C384,'Policy Characteristics'!$C:$C,0))),"",INDEX('Policy Characteristics'!J:J,MATCH($C384,'Policy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4" s="254" t="str">
        <f>IF(ISBLANK(INDEX('Policy Characteristics'!K:K,MATCH($C384,'Policy Characteristics'!$C:$C,0))),"",INDEX('Policy Characteristics'!K:K,MATCH($C384,'Policy Characteristics'!$C:$C,0)))</f>
        <v/>
      </c>
      <c r="R384" s="254" t="str">
        <f>IF(ISBLANK(INDEX('Policy Characteristics'!L:L,MATCH($C384,'Policy Characteristics'!$C:$C,0))),"",INDEX('Policy Characteristics'!L:L,MATCH($C384,'Policy Characteristics'!$C:$C,0)))</f>
        <v/>
      </c>
    </row>
    <row r="385" spans="1:18" x14ac:dyDescent="0.35">
      <c r="A385" s="254" t="str">
        <f>IF(ISBLANK(INDEX('Policy Characteristics'!A:A,MATCH($C385,'Policy Characteristics'!$C:$C,0))),"",INDEX('Policy Characteristics'!A:A,MATCH($C385,'Policy Characteristics'!$C:$C,0)))</f>
        <v>Electricity Supply</v>
      </c>
      <c r="B385" s="262" t="str">
        <f>IF(ISBLANK(INDEX('Policy Characteristics'!B:B,MATCH($C385,'Policy Characteristics'!$C:$C,0))),"",INDEX('Policy Characteristics'!B:B,MATCH($C385,'Policy Characteristics'!$C:$C,0)))</f>
        <v>Non BAU Capacity Retirement Schedule</v>
      </c>
      <c r="C385" s="254" t="str">
        <f t="shared" si="23"/>
        <v>Boolean Use Non BAU Capacity Retirement Schedule</v>
      </c>
      <c r="D385" s="6" t="s">
        <v>77</v>
      </c>
      <c r="E385" s="45"/>
      <c r="F385" s="6" t="s">
        <v>89</v>
      </c>
      <c r="G385" s="45"/>
      <c r="H385" s="43">
        <v>863</v>
      </c>
      <c r="I385" s="324" t="s">
        <v>44</v>
      </c>
      <c r="J385" s="255" t="str">
        <f>IF(ISBLANK(INDEX('Policy Characteristics'!D:D,MATCH($C385,'Policy Characteristics'!$C:$C,0))),"",INDEX('Policy Characteristics'!D:D,MATCH($C385,'Policy Characteristics'!$C:$C,0)))</f>
        <v>Non BAU Capacity Retirement Schedule</v>
      </c>
      <c r="K385" s="254" t="str">
        <f>IF(ISBLANK(INDEX('Policy Characteristics'!E:E,MATCH($C385,'Policy Characteristics'!$C:$C,0))),"",INDEX('Policy Characteristics'!E:E,MATCH($C385,'Policy Characteristics'!$C:$C,0)))</f>
        <v/>
      </c>
      <c r="L385" s="254">
        <f>IF(ISBLANK(INDEX('Policy Characteristics'!F:F,MATCH($C385,'Policy Characteristics'!$C:$C,0))),"",INDEX('Policy Characteristics'!F:F,MATCH($C385,'Policy Characteristics'!$C:$C,0)))</f>
        <v>0</v>
      </c>
      <c r="M385" s="254">
        <f>IF(ISBLANK(INDEX('Policy Characteristics'!G:G,MATCH($C385,'Policy Characteristics'!$C:$C,0))),"",INDEX('Policy Characteristics'!G:G,MATCH($C385,'Policy Characteristics'!$C:$C,0)))</f>
        <v>1</v>
      </c>
      <c r="N385" s="254">
        <f>IF(ISBLANK(INDEX('Policy Characteristics'!H:H,MATCH($C385,'Policy Characteristics'!$C:$C,0))),"",INDEX('Policy Characteristics'!H:H,MATCH($C385,'Policy Characteristics'!$C:$C,0)))</f>
        <v>1</v>
      </c>
      <c r="O385" s="254" t="str">
        <f>IF(ISBLANK(INDEX('Policy Characteristics'!I:I,MATCH($C385,'Policy Characteristics'!$C:$C,0))),"",INDEX('Policy Characteristics'!I:I,MATCH($C385,'Policy Characteristics'!$C:$C,0)))</f>
        <v>on/off</v>
      </c>
      <c r="P385" s="254" t="str">
        <f>IF(ISBLANK(INDEX('Policy Characteristics'!J:J,MATCH($C385,'Policy Characteristics'!$C:$C,0))),"",INDEX('Policy Characteristics'!J:J,MATCH($C385,'Policy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5" s="254" t="str">
        <f>IF(ISBLANK(INDEX('Policy Characteristics'!K:K,MATCH($C385,'Policy Characteristics'!$C:$C,0))),"",INDEX('Policy Characteristics'!K:K,MATCH($C385,'Policy Characteristics'!$C:$C,0)))</f>
        <v/>
      </c>
      <c r="R385" s="254" t="str">
        <f>IF(ISBLANK(INDEX('Policy Characteristics'!L:L,MATCH($C385,'Policy Characteristics'!$C:$C,0))),"",INDEX('Policy Characteristics'!L:L,MATCH($C385,'Policy Characteristics'!$C:$C,0)))</f>
        <v/>
      </c>
    </row>
    <row r="386" spans="1:18" x14ac:dyDescent="0.35">
      <c r="A386" s="254" t="str">
        <f>IF(ISBLANK(INDEX('Policy Characteristics'!A:A,MATCH($C386,'Policy Characteristics'!$C:$C,0))),"",INDEX('Policy Characteristics'!A:A,MATCH($C386,'Policy Characteristics'!$C:$C,0)))</f>
        <v>Electricity Supply</v>
      </c>
      <c r="B386" s="262" t="str">
        <f>IF(ISBLANK(INDEX('Policy Characteristics'!B:B,MATCH($C386,'Policy Characteristics'!$C:$C,0))),"",INDEX('Policy Characteristics'!B:B,MATCH($C386,'Policy Characteristics'!$C:$C,0)))</f>
        <v>Non BAU Capacity Retirement Schedule</v>
      </c>
      <c r="C386" s="254" t="str">
        <f t="shared" si="23"/>
        <v>Boolean Use Non BAU Capacity Retirement Schedule</v>
      </c>
      <c r="D386" s="6" t="s">
        <v>447</v>
      </c>
      <c r="E386" s="45"/>
      <c r="F386" s="6" t="s">
        <v>450</v>
      </c>
      <c r="G386" s="45"/>
      <c r="H386" s="43">
        <v>864</v>
      </c>
      <c r="I386" s="324" t="s">
        <v>44</v>
      </c>
      <c r="J386" s="255" t="str">
        <f>IF(ISBLANK(INDEX('Policy Characteristics'!D:D,MATCH($C386,'Policy Characteristics'!$C:$C,0))),"",INDEX('Policy Characteristics'!D:D,MATCH($C386,'Policy Characteristics'!$C:$C,0)))</f>
        <v>Non BAU Capacity Retirement Schedule</v>
      </c>
      <c r="K386" s="254" t="str">
        <f>IF(ISBLANK(INDEX('Policy Characteristics'!E:E,MATCH($C386,'Policy Characteristics'!$C:$C,0))),"",INDEX('Policy Characteristics'!E:E,MATCH($C386,'Policy Characteristics'!$C:$C,0)))</f>
        <v/>
      </c>
      <c r="L386" s="254">
        <f>IF(ISBLANK(INDEX('Policy Characteristics'!F:F,MATCH($C386,'Policy Characteristics'!$C:$C,0))),"",INDEX('Policy Characteristics'!F:F,MATCH($C386,'Policy Characteristics'!$C:$C,0)))</f>
        <v>0</v>
      </c>
      <c r="M386" s="254">
        <f>IF(ISBLANK(INDEX('Policy Characteristics'!G:G,MATCH($C386,'Policy Characteristics'!$C:$C,0))),"",INDEX('Policy Characteristics'!G:G,MATCH($C386,'Policy Characteristics'!$C:$C,0)))</f>
        <v>1</v>
      </c>
      <c r="N386" s="254">
        <f>IF(ISBLANK(INDEX('Policy Characteristics'!H:H,MATCH($C386,'Policy Characteristics'!$C:$C,0))),"",INDEX('Policy Characteristics'!H:H,MATCH($C386,'Policy Characteristics'!$C:$C,0)))</f>
        <v>1</v>
      </c>
      <c r="O386" s="254" t="str">
        <f>IF(ISBLANK(INDEX('Policy Characteristics'!I:I,MATCH($C386,'Policy Characteristics'!$C:$C,0))),"",INDEX('Policy Characteristics'!I:I,MATCH($C386,'Policy Characteristics'!$C:$C,0)))</f>
        <v>on/off</v>
      </c>
      <c r="P386" s="254" t="str">
        <f>IF(ISBLANK(INDEX('Policy Characteristics'!J:J,MATCH($C386,'Policy Characteristics'!$C:$C,0))),"",INDEX('Policy Characteristics'!J:J,MATCH($C386,'Policy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6" s="254" t="str">
        <f>IF(ISBLANK(INDEX('Policy Characteristics'!K:K,MATCH($C386,'Policy Characteristics'!$C:$C,0))),"",INDEX('Policy Characteristics'!K:K,MATCH($C386,'Policy Characteristics'!$C:$C,0)))</f>
        <v/>
      </c>
      <c r="R386" s="254" t="str">
        <f>IF(ISBLANK(INDEX('Policy Characteristics'!L:L,MATCH($C386,'Policy Characteristics'!$C:$C,0))),"",INDEX('Policy Characteristics'!L:L,MATCH($C386,'Policy Characteristics'!$C:$C,0)))</f>
        <v/>
      </c>
    </row>
    <row r="387" spans="1:18" x14ac:dyDescent="0.35">
      <c r="A387" s="254" t="str">
        <f>IF(ISBLANK(INDEX('Policy Characteristics'!A:A,MATCH($C387,'Policy Characteristics'!$C:$C,0))),"",INDEX('Policy Characteristics'!A:A,MATCH($C387,'Policy Characteristics'!$C:$C,0)))</f>
        <v>Electricity Supply</v>
      </c>
      <c r="B387" s="262" t="str">
        <f>IF(ISBLANK(INDEX('Policy Characteristics'!B:B,MATCH($C387,'Policy Characteristics'!$C:$C,0))),"",INDEX('Policy Characteristics'!B:B,MATCH($C387,'Policy Characteristics'!$C:$C,0)))</f>
        <v>Non BAU Capacity Retirement Schedule</v>
      </c>
      <c r="C387" s="254" t="str">
        <f t="shared" si="23"/>
        <v>Boolean Use Non BAU Capacity Retirement Schedule</v>
      </c>
      <c r="D387" s="6" t="s">
        <v>78</v>
      </c>
      <c r="E387" s="45"/>
      <c r="F387" s="6" t="s">
        <v>90</v>
      </c>
      <c r="G387" s="45"/>
      <c r="H387" s="43">
        <v>865</v>
      </c>
      <c r="I387" s="324" t="s">
        <v>44</v>
      </c>
      <c r="J387" s="255" t="str">
        <f>IF(ISBLANK(INDEX('Policy Characteristics'!D:D,MATCH($C387,'Policy Characteristics'!$C:$C,0))),"",INDEX('Policy Characteristics'!D:D,MATCH($C387,'Policy Characteristics'!$C:$C,0)))</f>
        <v>Non BAU Capacity Retirement Schedule</v>
      </c>
      <c r="K387" s="254" t="str">
        <f>IF(ISBLANK(INDEX('Policy Characteristics'!E:E,MATCH($C387,'Policy Characteristics'!$C:$C,0))),"",INDEX('Policy Characteristics'!E:E,MATCH($C387,'Policy Characteristics'!$C:$C,0)))</f>
        <v/>
      </c>
      <c r="L387" s="254">
        <f>IF(ISBLANK(INDEX('Policy Characteristics'!F:F,MATCH($C387,'Policy Characteristics'!$C:$C,0))),"",INDEX('Policy Characteristics'!F:F,MATCH($C387,'Policy Characteristics'!$C:$C,0)))</f>
        <v>0</v>
      </c>
      <c r="M387" s="254">
        <f>IF(ISBLANK(INDEX('Policy Characteristics'!G:G,MATCH($C387,'Policy Characteristics'!$C:$C,0))),"",INDEX('Policy Characteristics'!G:G,MATCH($C387,'Policy Characteristics'!$C:$C,0)))</f>
        <v>1</v>
      </c>
      <c r="N387" s="254">
        <f>IF(ISBLANK(INDEX('Policy Characteristics'!H:H,MATCH($C387,'Policy Characteristics'!$C:$C,0))),"",INDEX('Policy Characteristics'!H:H,MATCH($C387,'Policy Characteristics'!$C:$C,0)))</f>
        <v>1</v>
      </c>
      <c r="O387" s="254" t="str">
        <f>IF(ISBLANK(INDEX('Policy Characteristics'!I:I,MATCH($C387,'Policy Characteristics'!$C:$C,0))),"",INDEX('Policy Characteristics'!I:I,MATCH($C387,'Policy Characteristics'!$C:$C,0)))</f>
        <v>on/off</v>
      </c>
      <c r="P387" s="254" t="str">
        <f>IF(ISBLANK(INDEX('Policy Characteristics'!J:J,MATCH($C387,'Policy Characteristics'!$C:$C,0))),"",INDEX('Policy Characteristics'!J:J,MATCH($C387,'Policy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7" s="254" t="str">
        <f>IF(ISBLANK(INDEX('Policy Characteristics'!K:K,MATCH($C387,'Policy Characteristics'!$C:$C,0))),"",INDEX('Policy Characteristics'!K:K,MATCH($C387,'Policy Characteristics'!$C:$C,0)))</f>
        <v/>
      </c>
      <c r="R387" s="254" t="str">
        <f>IF(ISBLANK(INDEX('Policy Characteristics'!L:L,MATCH($C387,'Policy Characteristics'!$C:$C,0))),"",INDEX('Policy Characteristics'!L:L,MATCH($C387,'Policy Characteristics'!$C:$C,0)))</f>
        <v/>
      </c>
    </row>
    <row r="388" spans="1:18" x14ac:dyDescent="0.35">
      <c r="A388" s="254" t="str">
        <f>IF(ISBLANK(INDEX('Policy Characteristics'!A:A,MATCH($C388,'Policy Characteristics'!$C:$C,0))),"",INDEX('Policy Characteristics'!A:A,MATCH($C388,'Policy Characteristics'!$C:$C,0)))</f>
        <v>Electricity Supply</v>
      </c>
      <c r="B388" s="262" t="str">
        <f>IF(ISBLANK(INDEX('Policy Characteristics'!B:B,MATCH($C388,'Policy Characteristics'!$C:$C,0))),"",INDEX('Policy Characteristics'!B:B,MATCH($C388,'Policy Characteristics'!$C:$C,0)))</f>
        <v>Non BAU Capacity Retirement Schedule</v>
      </c>
      <c r="C388" s="254" t="str">
        <f t="shared" si="23"/>
        <v>Boolean Use Non BAU Capacity Retirement Schedule</v>
      </c>
      <c r="D388" s="6" t="s">
        <v>79</v>
      </c>
      <c r="E388" s="45"/>
      <c r="F388" s="6" t="s">
        <v>91</v>
      </c>
      <c r="G388" s="45"/>
      <c r="H388" s="43">
        <v>866</v>
      </c>
      <c r="I388" s="324" t="s">
        <v>44</v>
      </c>
      <c r="J388" s="255" t="str">
        <f>IF(ISBLANK(INDEX('Policy Characteristics'!D:D,MATCH($C388,'Policy Characteristics'!$C:$C,0))),"",INDEX('Policy Characteristics'!D:D,MATCH($C388,'Policy Characteristics'!$C:$C,0)))</f>
        <v>Non BAU Capacity Retirement Schedule</v>
      </c>
      <c r="K388" s="254" t="str">
        <f>IF(ISBLANK(INDEX('Policy Characteristics'!E:E,MATCH($C388,'Policy Characteristics'!$C:$C,0))),"",INDEX('Policy Characteristics'!E:E,MATCH($C388,'Policy Characteristics'!$C:$C,0)))</f>
        <v/>
      </c>
      <c r="L388" s="254">
        <f>IF(ISBLANK(INDEX('Policy Characteristics'!F:F,MATCH($C388,'Policy Characteristics'!$C:$C,0))),"",INDEX('Policy Characteristics'!F:F,MATCH($C388,'Policy Characteristics'!$C:$C,0)))</f>
        <v>0</v>
      </c>
      <c r="M388" s="254">
        <f>IF(ISBLANK(INDEX('Policy Characteristics'!G:G,MATCH($C388,'Policy Characteristics'!$C:$C,0))),"",INDEX('Policy Characteristics'!G:G,MATCH($C388,'Policy Characteristics'!$C:$C,0)))</f>
        <v>1</v>
      </c>
      <c r="N388" s="254">
        <f>IF(ISBLANK(INDEX('Policy Characteristics'!H:H,MATCH($C388,'Policy Characteristics'!$C:$C,0))),"",INDEX('Policy Characteristics'!H:H,MATCH($C388,'Policy Characteristics'!$C:$C,0)))</f>
        <v>1</v>
      </c>
      <c r="O388" s="254" t="str">
        <f>IF(ISBLANK(INDEX('Policy Characteristics'!I:I,MATCH($C388,'Policy Characteristics'!$C:$C,0))),"",INDEX('Policy Characteristics'!I:I,MATCH($C388,'Policy Characteristics'!$C:$C,0)))</f>
        <v>on/off</v>
      </c>
      <c r="P388" s="254" t="str">
        <f>IF(ISBLANK(INDEX('Policy Characteristics'!J:J,MATCH($C388,'Policy Characteristics'!$C:$C,0))),"",INDEX('Policy Characteristics'!J:J,MATCH($C388,'Policy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8" s="254" t="str">
        <f>IF(ISBLANK(INDEX('Policy Characteristics'!K:K,MATCH($C388,'Policy Characteristics'!$C:$C,0))),"",INDEX('Policy Characteristics'!K:K,MATCH($C388,'Policy Characteristics'!$C:$C,0)))</f>
        <v/>
      </c>
      <c r="R388" s="254" t="str">
        <f>IF(ISBLANK(INDEX('Policy Characteristics'!L:L,MATCH($C388,'Policy Characteristics'!$C:$C,0))),"",INDEX('Policy Characteristics'!L:L,MATCH($C388,'Policy Characteristics'!$C:$C,0)))</f>
        <v/>
      </c>
    </row>
    <row r="389" spans="1:18" x14ac:dyDescent="0.35">
      <c r="A389" s="254" t="str">
        <f>IF(ISBLANK(INDEX('Policy Characteristics'!A:A,MATCH($C389,'Policy Characteristics'!$C:$C,0))),"",INDEX('Policy Characteristics'!A:A,MATCH($C389,'Policy Characteristics'!$C:$C,0)))</f>
        <v>Electricity Supply</v>
      </c>
      <c r="B389" s="262" t="str">
        <f>IF(ISBLANK(INDEX('Policy Characteristics'!B:B,MATCH($C389,'Policy Characteristics'!$C:$C,0))),"",INDEX('Policy Characteristics'!B:B,MATCH($C389,'Policy Characteristics'!$C:$C,0)))</f>
        <v>Non BAU Capacity Retirement Schedule</v>
      </c>
      <c r="C389" s="254" t="str">
        <f t="shared" si="23"/>
        <v>Boolean Use Non BAU Capacity Retirement Schedule</v>
      </c>
      <c r="D389" s="6" t="s">
        <v>80</v>
      </c>
      <c r="E389" s="45"/>
      <c r="F389" s="6" t="s">
        <v>92</v>
      </c>
      <c r="G389" s="45"/>
      <c r="H389" s="43">
        <v>867</v>
      </c>
      <c r="I389" s="324" t="s">
        <v>44</v>
      </c>
      <c r="J389" s="255" t="str">
        <f>IF(ISBLANK(INDEX('Policy Characteristics'!D:D,MATCH($C389,'Policy Characteristics'!$C:$C,0))),"",INDEX('Policy Characteristics'!D:D,MATCH($C389,'Policy Characteristics'!$C:$C,0)))</f>
        <v>Non BAU Capacity Retirement Schedule</v>
      </c>
      <c r="K389" s="254" t="str">
        <f>IF(ISBLANK(INDEX('Policy Characteristics'!E:E,MATCH($C389,'Policy Characteristics'!$C:$C,0))),"",INDEX('Policy Characteristics'!E:E,MATCH($C389,'Policy Characteristics'!$C:$C,0)))</f>
        <v/>
      </c>
      <c r="L389" s="254">
        <f>IF(ISBLANK(INDEX('Policy Characteristics'!F:F,MATCH($C389,'Policy Characteristics'!$C:$C,0))),"",INDEX('Policy Characteristics'!F:F,MATCH($C389,'Policy Characteristics'!$C:$C,0)))</f>
        <v>0</v>
      </c>
      <c r="M389" s="254">
        <f>IF(ISBLANK(INDEX('Policy Characteristics'!G:G,MATCH($C389,'Policy Characteristics'!$C:$C,0))),"",INDEX('Policy Characteristics'!G:G,MATCH($C389,'Policy Characteristics'!$C:$C,0)))</f>
        <v>1</v>
      </c>
      <c r="N389" s="254">
        <f>IF(ISBLANK(INDEX('Policy Characteristics'!H:H,MATCH($C389,'Policy Characteristics'!$C:$C,0))),"",INDEX('Policy Characteristics'!H:H,MATCH($C389,'Policy Characteristics'!$C:$C,0)))</f>
        <v>1</v>
      </c>
      <c r="O389" s="254" t="str">
        <f>IF(ISBLANK(INDEX('Policy Characteristics'!I:I,MATCH($C389,'Policy Characteristics'!$C:$C,0))),"",INDEX('Policy Characteristics'!I:I,MATCH($C389,'Policy Characteristics'!$C:$C,0)))</f>
        <v>on/off</v>
      </c>
      <c r="P389" s="254" t="str">
        <f>IF(ISBLANK(INDEX('Policy Characteristics'!J:J,MATCH($C389,'Policy Characteristics'!$C:$C,0))),"",INDEX('Policy Characteristics'!J:J,MATCH($C389,'Policy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9" s="254" t="str">
        <f>IF(ISBLANK(INDEX('Policy Characteristics'!K:K,MATCH($C389,'Policy Characteristics'!$C:$C,0))),"",INDEX('Policy Characteristics'!K:K,MATCH($C389,'Policy Characteristics'!$C:$C,0)))</f>
        <v/>
      </c>
      <c r="R389" s="254" t="str">
        <f>IF(ISBLANK(INDEX('Policy Characteristics'!L:L,MATCH($C389,'Policy Characteristics'!$C:$C,0))),"",INDEX('Policy Characteristics'!L:L,MATCH($C389,'Policy Characteristics'!$C:$C,0)))</f>
        <v/>
      </c>
    </row>
    <row r="390" spans="1:18" x14ac:dyDescent="0.35">
      <c r="A390" s="254" t="str">
        <f>IF(ISBLANK(INDEX('Policy Characteristics'!A:A,MATCH($C390,'Policy Characteristics'!$C:$C,0))),"",INDEX('Policy Characteristics'!A:A,MATCH($C390,'Policy Characteristics'!$C:$C,0)))</f>
        <v>Electricity Supply</v>
      </c>
      <c r="B390" s="262" t="str">
        <f>IF(ISBLANK(INDEX('Policy Characteristics'!B:B,MATCH($C390,'Policy Characteristics'!$C:$C,0))),"",INDEX('Policy Characteristics'!B:B,MATCH($C390,'Policy Characteristics'!$C:$C,0)))</f>
        <v>Non BAU Capacity Retirement Schedule</v>
      </c>
      <c r="C390" s="254" t="str">
        <f t="shared" si="23"/>
        <v>Boolean Use Non BAU Capacity Retirement Schedule</v>
      </c>
      <c r="D390" s="6" t="s">
        <v>2423</v>
      </c>
      <c r="E390" s="45"/>
      <c r="F390" s="6" t="s">
        <v>435</v>
      </c>
      <c r="G390" s="45"/>
      <c r="H390" s="43">
        <v>868</v>
      </c>
      <c r="I390" s="324" t="s">
        <v>44</v>
      </c>
      <c r="J390" s="255" t="str">
        <f>IF(ISBLANK(INDEX('Policy Characteristics'!D:D,MATCH($C390,'Policy Characteristics'!$C:$C,0))),"",INDEX('Policy Characteristics'!D:D,MATCH($C390,'Policy Characteristics'!$C:$C,0)))</f>
        <v>Non BAU Capacity Retirement Schedule</v>
      </c>
      <c r="K390" s="254" t="str">
        <f>IF(ISBLANK(INDEX('Policy Characteristics'!E:E,MATCH($C390,'Policy Characteristics'!$C:$C,0))),"",INDEX('Policy Characteristics'!E:E,MATCH($C390,'Policy Characteristics'!$C:$C,0)))</f>
        <v/>
      </c>
      <c r="L390" s="254">
        <f>IF(ISBLANK(INDEX('Policy Characteristics'!F:F,MATCH($C390,'Policy Characteristics'!$C:$C,0))),"",INDEX('Policy Characteristics'!F:F,MATCH($C390,'Policy Characteristics'!$C:$C,0)))</f>
        <v>0</v>
      </c>
      <c r="M390" s="254">
        <f>IF(ISBLANK(INDEX('Policy Characteristics'!G:G,MATCH($C390,'Policy Characteristics'!$C:$C,0))),"",INDEX('Policy Characteristics'!G:G,MATCH($C390,'Policy Characteristics'!$C:$C,0)))</f>
        <v>1</v>
      </c>
      <c r="N390" s="254">
        <f>IF(ISBLANK(INDEX('Policy Characteristics'!H:H,MATCH($C390,'Policy Characteristics'!$C:$C,0))),"",INDEX('Policy Characteristics'!H:H,MATCH($C390,'Policy Characteristics'!$C:$C,0)))</f>
        <v>1</v>
      </c>
      <c r="O390" s="254" t="str">
        <f>IF(ISBLANK(INDEX('Policy Characteristics'!I:I,MATCH($C390,'Policy Characteristics'!$C:$C,0))),"",INDEX('Policy Characteristics'!I:I,MATCH($C390,'Policy Characteristics'!$C:$C,0)))</f>
        <v>on/off</v>
      </c>
      <c r="P390" s="254" t="str">
        <f>IF(ISBLANK(INDEX('Policy Characteristics'!J:J,MATCH($C390,'Policy Characteristics'!$C:$C,0))),"",INDEX('Policy Characteristics'!J:J,MATCH($C390,'Policy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0" s="254" t="str">
        <f>IF(ISBLANK(INDEX('Policy Characteristics'!K:K,MATCH($C390,'Policy Characteristics'!$C:$C,0))),"",INDEX('Policy Characteristics'!K:K,MATCH($C390,'Policy Characteristics'!$C:$C,0)))</f>
        <v/>
      </c>
      <c r="R390" s="254" t="str">
        <f>IF(ISBLANK(INDEX('Policy Characteristics'!L:L,MATCH($C390,'Policy Characteristics'!$C:$C,0))),"",INDEX('Policy Characteristics'!L:L,MATCH($C390,'Policy Characteristics'!$C:$C,0)))</f>
        <v/>
      </c>
    </row>
    <row r="391" spans="1:18" x14ac:dyDescent="0.35">
      <c r="A391" s="254" t="str">
        <f>IF(ISBLANK(INDEX('Policy Characteristics'!A:A,MATCH($C391,'Policy Characteristics'!$C:$C,0))),"",INDEX('Policy Characteristics'!A:A,MATCH($C391,'Policy Characteristics'!$C:$C,0)))</f>
        <v>Electricity Supply</v>
      </c>
      <c r="B391" s="262" t="str">
        <f>IF(ISBLANK(INDEX('Policy Characteristics'!B:B,MATCH($C391,'Policy Characteristics'!$C:$C,0))),"",INDEX('Policy Characteristics'!B:B,MATCH($C391,'Policy Characteristics'!$C:$C,0)))</f>
        <v>Non BAU Capacity Retirement Schedule</v>
      </c>
      <c r="C391" s="254" t="str">
        <f t="shared" si="23"/>
        <v>Boolean Use Non BAU Capacity Retirement Schedule</v>
      </c>
      <c r="D391" s="6" t="s">
        <v>307</v>
      </c>
      <c r="E391" s="45"/>
      <c r="F391" s="6" t="s">
        <v>309</v>
      </c>
      <c r="G391" s="45"/>
      <c r="H391" s="43">
        <v>869</v>
      </c>
      <c r="I391" s="324" t="s">
        <v>44</v>
      </c>
      <c r="J391" s="255" t="str">
        <f>IF(ISBLANK(INDEX('Policy Characteristics'!D:D,MATCH($C391,'Policy Characteristics'!$C:$C,0))),"",INDEX('Policy Characteristics'!D:D,MATCH($C391,'Policy Characteristics'!$C:$C,0)))</f>
        <v>Non BAU Capacity Retirement Schedule</v>
      </c>
      <c r="K391" s="254" t="str">
        <f>IF(ISBLANK(INDEX('Policy Characteristics'!E:E,MATCH($C391,'Policy Characteristics'!$C:$C,0))),"",INDEX('Policy Characteristics'!E:E,MATCH($C391,'Policy Characteristics'!$C:$C,0)))</f>
        <v/>
      </c>
      <c r="L391" s="254">
        <f>IF(ISBLANK(INDEX('Policy Characteristics'!F:F,MATCH($C391,'Policy Characteristics'!$C:$C,0))),"",INDEX('Policy Characteristics'!F:F,MATCH($C391,'Policy Characteristics'!$C:$C,0)))</f>
        <v>0</v>
      </c>
      <c r="M391" s="254">
        <f>IF(ISBLANK(INDEX('Policy Characteristics'!G:G,MATCH($C391,'Policy Characteristics'!$C:$C,0))),"",INDEX('Policy Characteristics'!G:G,MATCH($C391,'Policy Characteristics'!$C:$C,0)))</f>
        <v>1</v>
      </c>
      <c r="N391" s="254">
        <f>IF(ISBLANK(INDEX('Policy Characteristics'!H:H,MATCH($C391,'Policy Characteristics'!$C:$C,0))),"",INDEX('Policy Characteristics'!H:H,MATCH($C391,'Policy Characteristics'!$C:$C,0)))</f>
        <v>1</v>
      </c>
      <c r="O391" s="254" t="str">
        <f>IF(ISBLANK(INDEX('Policy Characteristics'!I:I,MATCH($C391,'Policy Characteristics'!$C:$C,0))),"",INDEX('Policy Characteristics'!I:I,MATCH($C391,'Policy Characteristics'!$C:$C,0)))</f>
        <v>on/off</v>
      </c>
      <c r="P391" s="254" t="str">
        <f>IF(ISBLANK(INDEX('Policy Characteristics'!J:J,MATCH($C391,'Policy Characteristics'!$C:$C,0))),"",INDEX('Policy Characteristics'!J:J,MATCH($C391,'Policy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1" s="254" t="str">
        <f>IF(ISBLANK(INDEX('Policy Characteristics'!K:K,MATCH($C391,'Policy Characteristics'!$C:$C,0))),"",INDEX('Policy Characteristics'!K:K,MATCH($C391,'Policy Characteristics'!$C:$C,0)))</f>
        <v/>
      </c>
      <c r="R391" s="254" t="str">
        <f>IF(ISBLANK(INDEX('Policy Characteristics'!L:L,MATCH($C391,'Policy Characteristics'!$C:$C,0))),"",INDEX('Policy Characteristics'!L:L,MATCH($C391,'Policy Characteristics'!$C:$C,0)))</f>
        <v/>
      </c>
    </row>
    <row r="392" spans="1:18" x14ac:dyDescent="0.35">
      <c r="A392" s="254" t="str">
        <f>IF(ISBLANK(INDEX('Policy Characteristics'!A:A,MATCH($C392,'Policy Characteristics'!$C:$C,0))),"",INDEX('Policy Characteristics'!A:A,MATCH($C392,'Policy Characteristics'!$C:$C,0)))</f>
        <v>Electricity Supply</v>
      </c>
      <c r="B392" s="262" t="str">
        <f>IF(ISBLANK(INDEX('Policy Characteristics'!B:B,MATCH($C392,'Policy Characteristics'!$C:$C,0))),"",INDEX('Policy Characteristics'!B:B,MATCH($C392,'Policy Characteristics'!$C:$C,0)))</f>
        <v>Non BAU Capacity Retirement Schedule</v>
      </c>
      <c r="C392" s="254" t="str">
        <f t="shared" si="23"/>
        <v>Boolean Use Non BAU Capacity Retirement Schedule</v>
      </c>
      <c r="D392" s="6" t="s">
        <v>308</v>
      </c>
      <c r="E392" s="45"/>
      <c r="F392" s="6" t="s">
        <v>310</v>
      </c>
      <c r="G392" s="45"/>
      <c r="H392" s="43">
        <v>870</v>
      </c>
      <c r="I392" s="324" t="s">
        <v>44</v>
      </c>
      <c r="J392" s="255" t="str">
        <f>IF(ISBLANK(INDEX('Policy Characteristics'!D:D,MATCH($C392,'Policy Characteristics'!$C:$C,0))),"",INDEX('Policy Characteristics'!D:D,MATCH($C392,'Policy Characteristics'!$C:$C,0)))</f>
        <v>Non BAU Capacity Retirement Schedule</v>
      </c>
      <c r="K392" s="254" t="str">
        <f>IF(ISBLANK(INDEX('Policy Characteristics'!E:E,MATCH($C392,'Policy Characteristics'!$C:$C,0))),"",INDEX('Policy Characteristics'!E:E,MATCH($C392,'Policy Characteristics'!$C:$C,0)))</f>
        <v/>
      </c>
      <c r="L392" s="254">
        <f>IF(ISBLANK(INDEX('Policy Characteristics'!F:F,MATCH($C392,'Policy Characteristics'!$C:$C,0))),"",INDEX('Policy Characteristics'!F:F,MATCH($C392,'Policy Characteristics'!$C:$C,0)))</f>
        <v>0</v>
      </c>
      <c r="M392" s="254">
        <f>IF(ISBLANK(INDEX('Policy Characteristics'!G:G,MATCH($C392,'Policy Characteristics'!$C:$C,0))),"",INDEX('Policy Characteristics'!G:G,MATCH($C392,'Policy Characteristics'!$C:$C,0)))</f>
        <v>1</v>
      </c>
      <c r="N392" s="254">
        <f>IF(ISBLANK(INDEX('Policy Characteristics'!H:H,MATCH($C392,'Policy Characteristics'!$C:$C,0))),"",INDEX('Policy Characteristics'!H:H,MATCH($C392,'Policy Characteristics'!$C:$C,0)))</f>
        <v>1</v>
      </c>
      <c r="O392" s="254" t="str">
        <f>IF(ISBLANK(INDEX('Policy Characteristics'!I:I,MATCH($C392,'Policy Characteristics'!$C:$C,0))),"",INDEX('Policy Characteristics'!I:I,MATCH($C392,'Policy Characteristics'!$C:$C,0)))</f>
        <v>on/off</v>
      </c>
      <c r="P392" s="254" t="str">
        <f>IF(ISBLANK(INDEX('Policy Characteristics'!J:J,MATCH($C392,'Policy Characteristics'!$C:$C,0))),"",INDEX('Policy Characteristics'!J:J,MATCH($C392,'Policy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2" s="254" t="str">
        <f>IF(ISBLANK(INDEX('Policy Characteristics'!K:K,MATCH($C392,'Policy Characteristics'!$C:$C,0))),"",INDEX('Policy Characteristics'!K:K,MATCH($C392,'Policy Characteristics'!$C:$C,0)))</f>
        <v/>
      </c>
      <c r="R392" s="254" t="str">
        <f>IF(ISBLANK(INDEX('Policy Characteristics'!L:L,MATCH($C392,'Policy Characteristics'!$C:$C,0))),"",INDEX('Policy Characteristics'!L:L,MATCH($C392,'Policy Characteristics'!$C:$C,0)))</f>
        <v/>
      </c>
    </row>
    <row r="393" spans="1:18" x14ac:dyDescent="0.35">
      <c r="A393" s="254" t="str">
        <f>IF(ISBLANK(INDEX('Policy Characteristics'!A:A,MATCH($C393,'Policy Characteristics'!$C:$C,0))),"",INDEX('Policy Characteristics'!A:A,MATCH($C393,'Policy Characteristics'!$C:$C,0)))</f>
        <v>Electricity Supply</v>
      </c>
      <c r="B393" s="262" t="str">
        <f>IF(ISBLANK(INDEX('Policy Characteristics'!B:B,MATCH($C393,'Policy Characteristics'!$C:$C,0))),"",INDEX('Policy Characteristics'!B:B,MATCH($C393,'Policy Characteristics'!$C:$C,0)))</f>
        <v>Non BAU Capacity Retirement Schedule</v>
      </c>
      <c r="C393" s="254" t="str">
        <f t="shared" si="23"/>
        <v>Boolean Use Non BAU Capacity Retirement Schedule</v>
      </c>
      <c r="D393" s="6" t="s">
        <v>443</v>
      </c>
      <c r="E393" s="45"/>
      <c r="F393" s="6" t="s">
        <v>442</v>
      </c>
      <c r="G393" s="45"/>
      <c r="H393" s="43">
        <v>871</v>
      </c>
      <c r="I393" s="324" t="s">
        <v>43</v>
      </c>
      <c r="J393" s="255" t="str">
        <f>IF(ISBLANK(INDEX('Policy Characteristics'!D:D,MATCH($C393,'Policy Characteristics'!$C:$C,0))),"",INDEX('Policy Characteristics'!D:D,MATCH($C393,'Policy Characteristics'!$C:$C,0)))</f>
        <v>Non BAU Capacity Retirement Schedule</v>
      </c>
      <c r="K393" s="254" t="str">
        <f>IF(ISBLANK(INDEX('Policy Characteristics'!E:E,MATCH($C393,'Policy Characteristics'!$C:$C,0))),"",INDEX('Policy Characteristics'!E:E,MATCH($C393,'Policy Characteristics'!$C:$C,0)))</f>
        <v/>
      </c>
      <c r="L393" s="254">
        <f>IF(ISBLANK(INDEX('Policy Characteristics'!F:F,MATCH($C393,'Policy Characteristics'!$C:$C,0))),"",INDEX('Policy Characteristics'!F:F,MATCH($C393,'Policy Characteristics'!$C:$C,0)))</f>
        <v>0</v>
      </c>
      <c r="M393" s="254">
        <f>IF(ISBLANK(INDEX('Policy Characteristics'!G:G,MATCH($C393,'Policy Characteristics'!$C:$C,0))),"",INDEX('Policy Characteristics'!G:G,MATCH($C393,'Policy Characteristics'!$C:$C,0)))</f>
        <v>1</v>
      </c>
      <c r="N393" s="254">
        <f>IF(ISBLANK(INDEX('Policy Characteristics'!H:H,MATCH($C393,'Policy Characteristics'!$C:$C,0))),"",INDEX('Policy Characteristics'!H:H,MATCH($C393,'Policy Characteristics'!$C:$C,0)))</f>
        <v>1</v>
      </c>
      <c r="O393" s="254" t="str">
        <f>IF(ISBLANK(INDEX('Policy Characteristics'!I:I,MATCH($C393,'Policy Characteristics'!$C:$C,0))),"",INDEX('Policy Characteristics'!I:I,MATCH($C393,'Policy Characteristics'!$C:$C,0)))</f>
        <v>on/off</v>
      </c>
      <c r="P393" s="254" t="str">
        <f>IF(ISBLANK(INDEX('Policy Characteristics'!J:J,MATCH($C393,'Policy Characteristics'!$C:$C,0))),"",INDEX('Policy Characteristics'!J:J,MATCH($C393,'Policy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3" s="254" t="str">
        <f>IF(ISBLANK(INDEX('Policy Characteristics'!K:K,MATCH($C393,'Policy Characteristics'!$C:$C,0))),"",INDEX('Policy Characteristics'!K:K,MATCH($C393,'Policy Characteristics'!$C:$C,0)))</f>
        <v/>
      </c>
      <c r="R393" s="254" t="str">
        <f>IF(ISBLANK(INDEX('Policy Characteristics'!L:L,MATCH($C393,'Policy Characteristics'!$C:$C,0))),"",INDEX('Policy Characteristics'!L:L,MATCH($C393,'Policy Characteristics'!$C:$C,0)))</f>
        <v/>
      </c>
    </row>
    <row r="394" spans="1:18" x14ac:dyDescent="0.35">
      <c r="A394" s="254" t="str">
        <f>IF(ISBLANK(INDEX('Policy Characteristics'!A:A,MATCH($C394,'Policy Characteristics'!$C:$C,0))),"",INDEX('Policy Characteristics'!A:A,MATCH($C394,'Policy Characteristics'!$C:$C,0)))</f>
        <v>Electricity Supply</v>
      </c>
      <c r="B394" s="262" t="str">
        <f>IF(ISBLANK(INDEX('Policy Characteristics'!B:B,MATCH($C394,'Policy Characteristics'!$C:$C,0))),"",INDEX('Policy Characteristics'!B:B,MATCH($C394,'Policy Characteristics'!$C:$C,0)))</f>
        <v>Non BAU Capacity Retirement Schedule</v>
      </c>
      <c r="C394" s="254" t="str">
        <f t="shared" si="23"/>
        <v>Boolean Use Non BAU Capacity Retirement Schedule</v>
      </c>
      <c r="D394" s="6" t="s">
        <v>452</v>
      </c>
      <c r="E394" s="45"/>
      <c r="F394" s="6" t="s">
        <v>453</v>
      </c>
      <c r="G394" s="45"/>
      <c r="H394" s="43">
        <v>872</v>
      </c>
      <c r="I394" s="324" t="s">
        <v>44</v>
      </c>
      <c r="J394" s="255" t="str">
        <f>IF(ISBLANK(INDEX('Policy Characteristics'!D:D,MATCH($C394,'Policy Characteristics'!$C:$C,0))),"",INDEX('Policy Characteristics'!D:D,MATCH($C394,'Policy Characteristics'!$C:$C,0)))</f>
        <v>Non BAU Capacity Retirement Schedule</v>
      </c>
      <c r="K394" s="254" t="str">
        <f>IF(ISBLANK(INDEX('Policy Characteristics'!E:E,MATCH($C394,'Policy Characteristics'!$C:$C,0))),"",INDEX('Policy Characteristics'!E:E,MATCH($C394,'Policy Characteristics'!$C:$C,0)))</f>
        <v/>
      </c>
      <c r="L394" s="254">
        <f>IF(ISBLANK(INDEX('Policy Characteristics'!F:F,MATCH($C394,'Policy Characteristics'!$C:$C,0))),"",INDEX('Policy Characteristics'!F:F,MATCH($C394,'Policy Characteristics'!$C:$C,0)))</f>
        <v>0</v>
      </c>
      <c r="M394" s="254">
        <f>IF(ISBLANK(INDEX('Policy Characteristics'!G:G,MATCH($C394,'Policy Characteristics'!$C:$C,0))),"",INDEX('Policy Characteristics'!G:G,MATCH($C394,'Policy Characteristics'!$C:$C,0)))</f>
        <v>1</v>
      </c>
      <c r="N394" s="254">
        <f>IF(ISBLANK(INDEX('Policy Characteristics'!H:H,MATCH($C394,'Policy Characteristics'!$C:$C,0))),"",INDEX('Policy Characteristics'!H:H,MATCH($C394,'Policy Characteristics'!$C:$C,0)))</f>
        <v>1</v>
      </c>
      <c r="O394" s="254" t="str">
        <f>IF(ISBLANK(INDEX('Policy Characteristics'!I:I,MATCH($C394,'Policy Characteristics'!$C:$C,0))),"",INDEX('Policy Characteristics'!I:I,MATCH($C394,'Policy Characteristics'!$C:$C,0)))</f>
        <v>on/off</v>
      </c>
      <c r="P394" s="254" t="str">
        <f>IF(ISBLANK(INDEX('Policy Characteristics'!J:J,MATCH($C394,'Policy Characteristics'!$C:$C,0))),"",INDEX('Policy Characteristics'!J:J,MATCH($C394,'Policy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4" s="254" t="str">
        <f>IF(ISBLANK(INDEX('Policy Characteristics'!K:K,MATCH($C394,'Policy Characteristics'!$C:$C,0))),"",INDEX('Policy Characteristics'!K:K,MATCH($C394,'Policy Characteristics'!$C:$C,0)))</f>
        <v/>
      </c>
      <c r="R394" s="254" t="str">
        <f>IF(ISBLANK(INDEX('Policy Characteristics'!L:L,MATCH($C394,'Policy Characteristics'!$C:$C,0))),"",INDEX('Policy Characteristics'!L:L,MATCH($C394,'Policy Characteristics'!$C:$C,0)))</f>
        <v/>
      </c>
    </row>
    <row r="395" spans="1:18" x14ac:dyDescent="0.35">
      <c r="A395" s="254" t="str">
        <f>IF(ISBLANK(INDEX('Policy Characteristics'!A:A,MATCH($C395,'Policy Characteristics'!$C:$C,0))),"",INDEX('Policy Characteristics'!A:A,MATCH($C395,'Policy Characteristics'!$C:$C,0)))</f>
        <v>Electricity Supply</v>
      </c>
      <c r="B395" s="262" t="str">
        <f>IF(ISBLANK(INDEX('Policy Characteristics'!B:B,MATCH($C395,'Policy Characteristics'!$C:$C,0))),"",INDEX('Policy Characteristics'!B:B,MATCH($C395,'Policy Characteristics'!$C:$C,0)))</f>
        <v>Non BAU Capacity Retirement Schedule</v>
      </c>
      <c r="C395" s="254" t="str">
        <f t="shared" si="23"/>
        <v>Boolean Use Non BAU Capacity Retirement Schedule</v>
      </c>
      <c r="D395" s="6" t="s">
        <v>2743</v>
      </c>
      <c r="E395" s="45"/>
      <c r="F395" s="6" t="s">
        <v>2467</v>
      </c>
      <c r="G395" s="45"/>
      <c r="H395" s="43">
        <v>873</v>
      </c>
      <c r="I395" s="324" t="s">
        <v>44</v>
      </c>
      <c r="J395" s="255" t="str">
        <f>IF(ISBLANK(INDEX('Policy Characteristics'!D:D,MATCH($C395,'Policy Characteristics'!$C:$C,0))),"",INDEX('Policy Characteristics'!D:D,MATCH($C395,'Policy Characteristics'!$C:$C,0)))</f>
        <v>Non BAU Capacity Retirement Schedule</v>
      </c>
      <c r="K395" s="254" t="str">
        <f>IF(ISBLANK(INDEX('Policy Characteristics'!E:E,MATCH($C395,'Policy Characteristics'!$C:$C,0))),"",INDEX('Policy Characteristics'!E:E,MATCH($C395,'Policy Characteristics'!$C:$C,0)))</f>
        <v/>
      </c>
      <c r="L395" s="254">
        <f>IF(ISBLANK(INDEX('Policy Characteristics'!F:F,MATCH($C395,'Policy Characteristics'!$C:$C,0))),"",INDEX('Policy Characteristics'!F:F,MATCH($C395,'Policy Characteristics'!$C:$C,0)))</f>
        <v>0</v>
      </c>
      <c r="M395" s="254">
        <f>IF(ISBLANK(INDEX('Policy Characteristics'!G:G,MATCH($C395,'Policy Characteristics'!$C:$C,0))),"",INDEX('Policy Characteristics'!G:G,MATCH($C395,'Policy Characteristics'!$C:$C,0)))</f>
        <v>1</v>
      </c>
      <c r="N395" s="254">
        <f>IF(ISBLANK(INDEX('Policy Characteristics'!H:H,MATCH($C395,'Policy Characteristics'!$C:$C,0))),"",INDEX('Policy Characteristics'!H:H,MATCH($C395,'Policy Characteristics'!$C:$C,0)))</f>
        <v>1</v>
      </c>
      <c r="O395" s="254" t="str">
        <f>IF(ISBLANK(INDEX('Policy Characteristics'!I:I,MATCH($C395,'Policy Characteristics'!$C:$C,0))),"",INDEX('Policy Characteristics'!I:I,MATCH($C395,'Policy Characteristics'!$C:$C,0)))</f>
        <v>on/off</v>
      </c>
      <c r="P395" s="254" t="str">
        <f>IF(ISBLANK(INDEX('Policy Characteristics'!J:J,MATCH($C395,'Policy Characteristics'!$C:$C,0))),"",INDEX('Policy Characteristics'!J:J,MATCH($C395,'Policy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5" s="254" t="str">
        <f>IF(ISBLANK(INDEX('Policy Characteristics'!K:K,MATCH($C395,'Policy Characteristics'!$C:$C,0))),"",INDEX('Policy Characteristics'!K:K,MATCH($C395,'Policy Characteristics'!$C:$C,0)))</f>
        <v/>
      </c>
      <c r="R395" s="254" t="str">
        <f>IF(ISBLANK(INDEX('Policy Characteristics'!L:L,MATCH($C395,'Policy Characteristics'!$C:$C,0))),"",INDEX('Policy Characteristics'!L:L,MATCH($C395,'Policy Characteristics'!$C:$C,0)))</f>
        <v/>
      </c>
    </row>
    <row r="396" spans="1:18" x14ac:dyDescent="0.35">
      <c r="A396" s="254" t="str">
        <f>IF(ISBLANK(INDEX('Policy Characteristics'!A:A,MATCH($C396,'Policy Characteristics'!$C:$C,0))),"",INDEX('Policy Characteristics'!A:A,MATCH($C396,'Policy Characteristics'!$C:$C,0)))</f>
        <v>Electricity Supply</v>
      </c>
      <c r="B396" s="262" t="str">
        <f>IF(ISBLANK(INDEX('Policy Characteristics'!B:B,MATCH($C396,'Policy Characteristics'!$C:$C,0))),"",INDEX('Policy Characteristics'!B:B,MATCH($C396,'Policy Characteristics'!$C:$C,0)))</f>
        <v>Non BAU Capacity Retirement Schedule</v>
      </c>
      <c r="C396" s="254" t="str">
        <f t="shared" si="23"/>
        <v>Boolean Use Non BAU Capacity Retirement Schedule</v>
      </c>
      <c r="D396" s="6" t="s">
        <v>2744</v>
      </c>
      <c r="E396" s="45"/>
      <c r="F396" s="6" t="s">
        <v>2587</v>
      </c>
      <c r="G396" s="45"/>
      <c r="H396" s="43">
        <v>874</v>
      </c>
      <c r="I396" s="324" t="s">
        <v>44</v>
      </c>
      <c r="J396" s="255" t="str">
        <f>IF(ISBLANK(INDEX('Policy Characteristics'!D:D,MATCH($C396,'Policy Characteristics'!$C:$C,0))),"",INDEX('Policy Characteristics'!D:D,MATCH($C396,'Policy Characteristics'!$C:$C,0)))</f>
        <v>Non BAU Capacity Retirement Schedule</v>
      </c>
      <c r="K396" s="254" t="str">
        <f>IF(ISBLANK(INDEX('Policy Characteristics'!E:E,MATCH($C396,'Policy Characteristics'!$C:$C,0))),"",INDEX('Policy Characteristics'!E:E,MATCH($C396,'Policy Characteristics'!$C:$C,0)))</f>
        <v/>
      </c>
      <c r="L396" s="254">
        <f>IF(ISBLANK(INDEX('Policy Characteristics'!F:F,MATCH($C396,'Policy Characteristics'!$C:$C,0))),"",INDEX('Policy Characteristics'!F:F,MATCH($C396,'Policy Characteristics'!$C:$C,0)))</f>
        <v>0</v>
      </c>
      <c r="M396" s="254">
        <f>IF(ISBLANK(INDEX('Policy Characteristics'!G:G,MATCH($C396,'Policy Characteristics'!$C:$C,0))),"",INDEX('Policy Characteristics'!G:G,MATCH($C396,'Policy Characteristics'!$C:$C,0)))</f>
        <v>1</v>
      </c>
      <c r="N396" s="254">
        <f>IF(ISBLANK(INDEX('Policy Characteristics'!H:H,MATCH($C396,'Policy Characteristics'!$C:$C,0))),"",INDEX('Policy Characteristics'!H:H,MATCH($C396,'Policy Characteristics'!$C:$C,0)))</f>
        <v>1</v>
      </c>
      <c r="O396" s="254" t="str">
        <f>IF(ISBLANK(INDEX('Policy Characteristics'!I:I,MATCH($C396,'Policy Characteristics'!$C:$C,0))),"",INDEX('Policy Characteristics'!I:I,MATCH($C396,'Policy Characteristics'!$C:$C,0)))</f>
        <v>on/off</v>
      </c>
      <c r="P396" s="254" t="str">
        <f>IF(ISBLANK(INDEX('Policy Characteristics'!J:J,MATCH($C396,'Policy Characteristics'!$C:$C,0))),"",INDEX('Policy Characteristics'!J:J,MATCH($C396,'Policy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6" s="254" t="str">
        <f>IF(ISBLANK(INDEX('Policy Characteristics'!K:K,MATCH($C396,'Policy Characteristics'!$C:$C,0))),"",INDEX('Policy Characteristics'!K:K,MATCH($C396,'Policy Characteristics'!$C:$C,0)))</f>
        <v/>
      </c>
      <c r="R396" s="254" t="str">
        <f>IF(ISBLANK(INDEX('Policy Characteristics'!L:L,MATCH($C396,'Policy Characteristics'!$C:$C,0))),"",INDEX('Policy Characteristics'!L:L,MATCH($C396,'Policy Characteristics'!$C:$C,0)))</f>
        <v/>
      </c>
    </row>
    <row r="397" spans="1:18" x14ac:dyDescent="0.35">
      <c r="A397" s="254" t="str">
        <f>IF(ISBLANK(INDEX('Policy Characteristics'!A:A,MATCH($C397,'Policy Characteristics'!$C:$C,0))),"",INDEX('Policy Characteristics'!A:A,MATCH($C397,'Policy Characteristics'!$C:$C,0)))</f>
        <v>Electricity Supply</v>
      </c>
      <c r="B397" s="262" t="str">
        <f>IF(ISBLANK(INDEX('Policy Characteristics'!B:B,MATCH($C397,'Policy Characteristics'!$C:$C,0))),"",INDEX('Policy Characteristics'!B:B,MATCH($C397,'Policy Characteristics'!$C:$C,0)))</f>
        <v>Non BAU Capacity Retirement Schedule</v>
      </c>
      <c r="C397" s="254" t="str">
        <f t="shared" si="23"/>
        <v>Boolean Use Non BAU Capacity Retirement Schedule</v>
      </c>
      <c r="D397" s="6" t="s">
        <v>2745</v>
      </c>
      <c r="E397" s="45"/>
      <c r="F397" s="6" t="s">
        <v>2469</v>
      </c>
      <c r="G397" s="45"/>
      <c r="H397" s="43">
        <v>875</v>
      </c>
      <c r="I397" s="324" t="s">
        <v>44</v>
      </c>
      <c r="J397" s="255" t="str">
        <f>IF(ISBLANK(INDEX('Policy Characteristics'!D:D,MATCH($C397,'Policy Characteristics'!$C:$C,0))),"",INDEX('Policy Characteristics'!D:D,MATCH($C397,'Policy Characteristics'!$C:$C,0)))</f>
        <v>Non BAU Capacity Retirement Schedule</v>
      </c>
      <c r="K397" s="254" t="str">
        <f>IF(ISBLANK(INDEX('Policy Characteristics'!E:E,MATCH($C397,'Policy Characteristics'!$C:$C,0))),"",INDEX('Policy Characteristics'!E:E,MATCH($C397,'Policy Characteristics'!$C:$C,0)))</f>
        <v/>
      </c>
      <c r="L397" s="254">
        <f>IF(ISBLANK(INDEX('Policy Characteristics'!F:F,MATCH($C397,'Policy Characteristics'!$C:$C,0))),"",INDEX('Policy Characteristics'!F:F,MATCH($C397,'Policy Characteristics'!$C:$C,0)))</f>
        <v>0</v>
      </c>
      <c r="M397" s="254">
        <f>IF(ISBLANK(INDEX('Policy Characteristics'!G:G,MATCH($C397,'Policy Characteristics'!$C:$C,0))),"",INDEX('Policy Characteristics'!G:G,MATCH($C397,'Policy Characteristics'!$C:$C,0)))</f>
        <v>1</v>
      </c>
      <c r="N397" s="254">
        <f>IF(ISBLANK(INDEX('Policy Characteristics'!H:H,MATCH($C397,'Policy Characteristics'!$C:$C,0))),"",INDEX('Policy Characteristics'!H:H,MATCH($C397,'Policy Characteristics'!$C:$C,0)))</f>
        <v>1</v>
      </c>
      <c r="O397" s="254" t="str">
        <f>IF(ISBLANK(INDEX('Policy Characteristics'!I:I,MATCH($C397,'Policy Characteristics'!$C:$C,0))),"",INDEX('Policy Characteristics'!I:I,MATCH($C397,'Policy Characteristics'!$C:$C,0)))</f>
        <v>on/off</v>
      </c>
      <c r="P397" s="254" t="str">
        <f>IF(ISBLANK(INDEX('Policy Characteristics'!J:J,MATCH($C397,'Policy Characteristics'!$C:$C,0))),"",INDEX('Policy Characteristics'!J:J,MATCH($C397,'Policy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7" s="254" t="str">
        <f>IF(ISBLANK(INDEX('Policy Characteristics'!K:K,MATCH($C397,'Policy Characteristics'!$C:$C,0))),"",INDEX('Policy Characteristics'!K:K,MATCH($C397,'Policy Characteristics'!$C:$C,0)))</f>
        <v/>
      </c>
      <c r="R397" s="254" t="str">
        <f>IF(ISBLANK(INDEX('Policy Characteristics'!L:L,MATCH($C397,'Policy Characteristics'!$C:$C,0))),"",INDEX('Policy Characteristics'!L:L,MATCH($C397,'Policy Characteristics'!$C:$C,0)))</f>
        <v/>
      </c>
    </row>
    <row r="398" spans="1:18" x14ac:dyDescent="0.35">
      <c r="A398" s="254" t="str">
        <f>IF(ISBLANK(INDEX('Policy Characteristics'!A:A,MATCH($C398,'Policy Characteristics'!$C:$C,0))),"",INDEX('Policy Characteristics'!A:A,MATCH($C398,'Policy Characteristics'!$C:$C,0)))</f>
        <v>Electricity Supply</v>
      </c>
      <c r="B398" s="262" t="str">
        <f>IF(ISBLANK(INDEX('Policy Characteristics'!B:B,MATCH($C398,'Policy Characteristics'!$C:$C,0))),"",INDEX('Policy Characteristics'!B:B,MATCH($C398,'Policy Characteristics'!$C:$C,0)))</f>
        <v>Non BAU Capacity Retirement Schedule</v>
      </c>
      <c r="C398" s="254" t="str">
        <f t="shared" si="23"/>
        <v>Boolean Use Non BAU Capacity Retirement Schedule</v>
      </c>
      <c r="D398" s="6" t="s">
        <v>3464</v>
      </c>
      <c r="E398" s="45"/>
      <c r="F398" s="6" t="s">
        <v>3471</v>
      </c>
      <c r="G398" s="45"/>
      <c r="H398" s="43">
        <v>1768</v>
      </c>
      <c r="I398" s="324" t="s">
        <v>43</v>
      </c>
      <c r="J398" s="255" t="str">
        <f>IF(ISBLANK(INDEX('Policy Characteristics'!D:D,MATCH($C398,'Policy Characteristics'!$C:$C,0))),"",INDEX('Policy Characteristics'!D:D,MATCH($C398,'Policy Characteristics'!$C:$C,0)))</f>
        <v>Non BAU Capacity Retirement Schedule</v>
      </c>
      <c r="K398" s="254" t="str">
        <f>IF(ISBLANK(INDEX('Policy Characteristics'!E:E,MATCH($C398,'Policy Characteristics'!$C:$C,0))),"",INDEX('Policy Characteristics'!E:E,MATCH($C398,'Policy Characteristics'!$C:$C,0)))</f>
        <v/>
      </c>
      <c r="L398" s="254">
        <f>IF(ISBLANK(INDEX('Policy Characteristics'!F:F,MATCH($C398,'Policy Characteristics'!$C:$C,0))),"",INDEX('Policy Characteristics'!F:F,MATCH($C398,'Policy Characteristics'!$C:$C,0)))</f>
        <v>0</v>
      </c>
      <c r="M398" s="254">
        <f>IF(ISBLANK(INDEX('Policy Characteristics'!G:G,MATCH($C398,'Policy Characteristics'!$C:$C,0))),"",INDEX('Policy Characteristics'!G:G,MATCH($C398,'Policy Characteristics'!$C:$C,0)))</f>
        <v>1</v>
      </c>
      <c r="N398" s="254">
        <f>IF(ISBLANK(INDEX('Policy Characteristics'!H:H,MATCH($C398,'Policy Characteristics'!$C:$C,0))),"",INDEX('Policy Characteristics'!H:H,MATCH($C398,'Policy Characteristics'!$C:$C,0)))</f>
        <v>1</v>
      </c>
      <c r="O398" s="254" t="str">
        <f>IF(ISBLANK(INDEX('Policy Characteristics'!I:I,MATCH($C398,'Policy Characteristics'!$C:$C,0))),"",INDEX('Policy Characteristics'!I:I,MATCH($C398,'Policy Characteristics'!$C:$C,0)))</f>
        <v>on/off</v>
      </c>
      <c r="P398" s="254" t="str">
        <f>IF(ISBLANK(INDEX('Policy Characteristics'!J:J,MATCH($C398,'Policy Characteristics'!$C:$C,0))),"",INDEX('Policy Characteristics'!J:J,MATCH($C398,'Policy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8" s="254" t="str">
        <f>IF(ISBLANK(INDEX('Policy Characteristics'!K:K,MATCH($C398,'Policy Characteristics'!$C:$C,0))),"",INDEX('Policy Characteristics'!K:K,MATCH($C398,'Policy Characteristics'!$C:$C,0)))</f>
        <v/>
      </c>
      <c r="R398" s="254" t="str">
        <f>IF(ISBLANK(INDEX('Policy Characteristics'!L:L,MATCH($C398,'Policy Characteristics'!$C:$C,0))),"",INDEX('Policy Characteristics'!L:L,MATCH($C398,'Policy Characteristics'!$C:$C,0)))</f>
        <v/>
      </c>
    </row>
    <row r="399" spans="1:18" x14ac:dyDescent="0.35">
      <c r="A399" s="254" t="str">
        <f>IF(ISBLANK(INDEX('Policy Characteristics'!A:A,MATCH($C399,'Policy Characteristics'!$C:$C,0))),"",INDEX('Policy Characteristics'!A:A,MATCH($C399,'Policy Characteristics'!$C:$C,0)))</f>
        <v>Electricity Supply</v>
      </c>
      <c r="B399" s="262" t="str">
        <f>IF(ISBLANK(INDEX('Policy Characteristics'!B:B,MATCH($C399,'Policy Characteristics'!$C:$C,0))),"",INDEX('Policy Characteristics'!B:B,MATCH($C399,'Policy Characteristics'!$C:$C,0)))</f>
        <v>Non BAU Capacity Retirement Schedule</v>
      </c>
      <c r="C399" s="254" t="str">
        <f t="shared" si="23"/>
        <v>Boolean Use Non BAU Capacity Retirement Schedule</v>
      </c>
      <c r="D399" s="6" t="s">
        <v>3467</v>
      </c>
      <c r="E399" s="45"/>
      <c r="F399" s="6" t="s">
        <v>3472</v>
      </c>
      <c r="G399" s="45"/>
      <c r="H399" s="43">
        <v>1769</v>
      </c>
      <c r="I399" s="324" t="s">
        <v>44</v>
      </c>
      <c r="J399" s="255" t="str">
        <f>IF(ISBLANK(INDEX('Policy Characteristics'!D:D,MATCH($C399,'Policy Characteristics'!$C:$C,0))),"",INDEX('Policy Characteristics'!D:D,MATCH($C399,'Policy Characteristics'!$C:$C,0)))</f>
        <v>Non BAU Capacity Retirement Schedule</v>
      </c>
      <c r="K399" s="254" t="str">
        <f>IF(ISBLANK(INDEX('Policy Characteristics'!E:E,MATCH($C399,'Policy Characteristics'!$C:$C,0))),"",INDEX('Policy Characteristics'!E:E,MATCH($C399,'Policy Characteristics'!$C:$C,0)))</f>
        <v/>
      </c>
      <c r="L399" s="254">
        <f>IF(ISBLANK(INDEX('Policy Characteristics'!F:F,MATCH($C399,'Policy Characteristics'!$C:$C,0))),"",INDEX('Policy Characteristics'!F:F,MATCH($C399,'Policy Characteristics'!$C:$C,0)))</f>
        <v>0</v>
      </c>
      <c r="M399" s="254">
        <f>IF(ISBLANK(INDEX('Policy Characteristics'!G:G,MATCH($C399,'Policy Characteristics'!$C:$C,0))),"",INDEX('Policy Characteristics'!G:G,MATCH($C399,'Policy Characteristics'!$C:$C,0)))</f>
        <v>1</v>
      </c>
      <c r="N399" s="254">
        <f>IF(ISBLANK(INDEX('Policy Characteristics'!H:H,MATCH($C399,'Policy Characteristics'!$C:$C,0))),"",INDEX('Policy Characteristics'!H:H,MATCH($C399,'Policy Characteristics'!$C:$C,0)))</f>
        <v>1</v>
      </c>
      <c r="O399" s="254" t="str">
        <f>IF(ISBLANK(INDEX('Policy Characteristics'!I:I,MATCH($C399,'Policy Characteristics'!$C:$C,0))),"",INDEX('Policy Characteristics'!I:I,MATCH($C399,'Policy Characteristics'!$C:$C,0)))</f>
        <v>on/off</v>
      </c>
      <c r="P399" s="254" t="str">
        <f>IF(ISBLANK(INDEX('Policy Characteristics'!J:J,MATCH($C399,'Policy Characteristics'!$C:$C,0))),"",INDEX('Policy Characteristics'!J:J,MATCH($C399,'Policy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9" s="254" t="str">
        <f>IF(ISBLANK(INDEX('Policy Characteristics'!K:K,MATCH($C399,'Policy Characteristics'!$C:$C,0))),"",INDEX('Policy Characteristics'!K:K,MATCH($C399,'Policy Characteristics'!$C:$C,0)))</f>
        <v/>
      </c>
      <c r="R399" s="254" t="str">
        <f>IF(ISBLANK(INDEX('Policy Characteristics'!L:L,MATCH($C399,'Policy Characteristics'!$C:$C,0))),"",INDEX('Policy Characteristics'!L:L,MATCH($C399,'Policy Characteristics'!$C:$C,0)))</f>
        <v/>
      </c>
    </row>
    <row r="400" spans="1:18" x14ac:dyDescent="0.35">
      <c r="A400" s="254" t="str">
        <f>IF(ISBLANK(INDEX('Policy Characteristics'!A:A,MATCH($C400,'Policy Characteristics'!$C:$C,0))),"",INDEX('Policy Characteristics'!A:A,MATCH($C400,'Policy Characteristics'!$C:$C,0)))</f>
        <v>Electricity Supply</v>
      </c>
      <c r="B400" s="262" t="str">
        <f>IF(ISBLANK(INDEX('Policy Characteristics'!B:B,MATCH($C400,'Policy Characteristics'!$C:$C,0))),"",INDEX('Policy Characteristics'!B:B,MATCH($C400,'Policy Characteristics'!$C:$C,0)))</f>
        <v>Non BAU Capacity Retirement Schedule</v>
      </c>
      <c r="C400" s="254" t="str">
        <f t="shared" si="23"/>
        <v>Boolean Use Non BAU Capacity Retirement Schedule</v>
      </c>
      <c r="D400" s="6" t="s">
        <v>3468</v>
      </c>
      <c r="E400" s="45"/>
      <c r="F400" s="6" t="s">
        <v>3473</v>
      </c>
      <c r="G400" s="45"/>
      <c r="H400" s="43">
        <v>1770</v>
      </c>
      <c r="I400" s="324" t="s">
        <v>44</v>
      </c>
      <c r="J400" s="255" t="str">
        <f>IF(ISBLANK(INDEX('Policy Characteristics'!D:D,MATCH($C400,'Policy Characteristics'!$C:$C,0))),"",INDEX('Policy Characteristics'!D:D,MATCH($C400,'Policy Characteristics'!$C:$C,0)))</f>
        <v>Non BAU Capacity Retirement Schedule</v>
      </c>
      <c r="K400" s="254" t="str">
        <f>IF(ISBLANK(INDEX('Policy Characteristics'!E:E,MATCH($C400,'Policy Characteristics'!$C:$C,0))),"",INDEX('Policy Characteristics'!E:E,MATCH($C400,'Policy Characteristics'!$C:$C,0)))</f>
        <v/>
      </c>
      <c r="L400" s="254">
        <f>IF(ISBLANK(INDEX('Policy Characteristics'!F:F,MATCH($C400,'Policy Characteristics'!$C:$C,0))),"",INDEX('Policy Characteristics'!F:F,MATCH($C400,'Policy Characteristics'!$C:$C,0)))</f>
        <v>0</v>
      </c>
      <c r="M400" s="254">
        <f>IF(ISBLANK(INDEX('Policy Characteristics'!G:G,MATCH($C400,'Policy Characteristics'!$C:$C,0))),"",INDEX('Policy Characteristics'!G:G,MATCH($C400,'Policy Characteristics'!$C:$C,0)))</f>
        <v>1</v>
      </c>
      <c r="N400" s="254">
        <f>IF(ISBLANK(INDEX('Policy Characteristics'!H:H,MATCH($C400,'Policy Characteristics'!$C:$C,0))),"",INDEX('Policy Characteristics'!H:H,MATCH($C400,'Policy Characteristics'!$C:$C,0)))</f>
        <v>1</v>
      </c>
      <c r="O400" s="254" t="str">
        <f>IF(ISBLANK(INDEX('Policy Characteristics'!I:I,MATCH($C400,'Policy Characteristics'!$C:$C,0))),"",INDEX('Policy Characteristics'!I:I,MATCH($C400,'Policy Characteristics'!$C:$C,0)))</f>
        <v>on/off</v>
      </c>
      <c r="P400" s="254" t="str">
        <f>IF(ISBLANK(INDEX('Policy Characteristics'!J:J,MATCH($C400,'Policy Characteristics'!$C:$C,0))),"",INDEX('Policy Characteristics'!J:J,MATCH($C400,'Policy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0" s="254" t="str">
        <f>IF(ISBLANK(INDEX('Policy Characteristics'!K:K,MATCH($C400,'Policy Characteristics'!$C:$C,0))),"",INDEX('Policy Characteristics'!K:K,MATCH($C400,'Policy Characteristics'!$C:$C,0)))</f>
        <v/>
      </c>
      <c r="R400" s="254" t="str">
        <f>IF(ISBLANK(INDEX('Policy Characteristics'!L:L,MATCH($C400,'Policy Characteristics'!$C:$C,0))),"",INDEX('Policy Characteristics'!L:L,MATCH($C400,'Policy Characteristics'!$C:$C,0)))</f>
        <v/>
      </c>
    </row>
    <row r="401" spans="1:18" x14ac:dyDescent="0.35">
      <c r="A401" s="254" t="str">
        <f>IF(ISBLANK(INDEX('Policy Characteristics'!A:A,MATCH($C401,'Policy Characteristics'!$C:$C,0))),"",INDEX('Policy Characteristics'!A:A,MATCH($C401,'Policy Characteristics'!$C:$C,0)))</f>
        <v>Electricity Supply</v>
      </c>
      <c r="B401" s="262" t="str">
        <f>IF(ISBLANK(INDEX('Policy Characteristics'!B:B,MATCH($C401,'Policy Characteristics'!$C:$C,0))),"",INDEX('Policy Characteristics'!B:B,MATCH($C401,'Policy Characteristics'!$C:$C,0)))</f>
        <v>Non BAU Capacity Retirement Schedule</v>
      </c>
      <c r="C401" s="254" t="str">
        <f t="shared" si="23"/>
        <v>Boolean Use Non BAU Capacity Retirement Schedule</v>
      </c>
      <c r="D401" s="6" t="s">
        <v>3469</v>
      </c>
      <c r="E401" s="45"/>
      <c r="F401" s="6" t="s">
        <v>3474</v>
      </c>
      <c r="G401" s="45"/>
      <c r="H401" s="43">
        <v>1771</v>
      </c>
      <c r="I401" s="324" t="s">
        <v>44</v>
      </c>
      <c r="J401" s="255" t="str">
        <f>IF(ISBLANK(INDEX('Policy Characteristics'!D:D,MATCH($C401,'Policy Characteristics'!$C:$C,0))),"",INDEX('Policy Characteristics'!D:D,MATCH($C401,'Policy Characteristics'!$C:$C,0)))</f>
        <v>Non BAU Capacity Retirement Schedule</v>
      </c>
      <c r="K401" s="254" t="str">
        <f>IF(ISBLANK(INDEX('Policy Characteristics'!E:E,MATCH($C401,'Policy Characteristics'!$C:$C,0))),"",INDEX('Policy Characteristics'!E:E,MATCH($C401,'Policy Characteristics'!$C:$C,0)))</f>
        <v/>
      </c>
      <c r="L401" s="254">
        <f>IF(ISBLANK(INDEX('Policy Characteristics'!F:F,MATCH($C401,'Policy Characteristics'!$C:$C,0))),"",INDEX('Policy Characteristics'!F:F,MATCH($C401,'Policy Characteristics'!$C:$C,0)))</f>
        <v>0</v>
      </c>
      <c r="M401" s="254">
        <f>IF(ISBLANK(INDEX('Policy Characteristics'!G:G,MATCH($C401,'Policy Characteristics'!$C:$C,0))),"",INDEX('Policy Characteristics'!G:G,MATCH($C401,'Policy Characteristics'!$C:$C,0)))</f>
        <v>1</v>
      </c>
      <c r="N401" s="254">
        <f>IF(ISBLANK(INDEX('Policy Characteristics'!H:H,MATCH($C401,'Policy Characteristics'!$C:$C,0))),"",INDEX('Policy Characteristics'!H:H,MATCH($C401,'Policy Characteristics'!$C:$C,0)))</f>
        <v>1</v>
      </c>
      <c r="O401" s="254" t="str">
        <f>IF(ISBLANK(INDEX('Policy Characteristics'!I:I,MATCH($C401,'Policy Characteristics'!$C:$C,0))),"",INDEX('Policy Characteristics'!I:I,MATCH($C401,'Policy Characteristics'!$C:$C,0)))</f>
        <v>on/off</v>
      </c>
      <c r="P401" s="254" t="str">
        <f>IF(ISBLANK(INDEX('Policy Characteristics'!J:J,MATCH($C401,'Policy Characteristics'!$C:$C,0))),"",INDEX('Policy Characteristics'!J:J,MATCH($C401,'Policy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1" s="254" t="str">
        <f>IF(ISBLANK(INDEX('Policy Characteristics'!K:K,MATCH($C401,'Policy Characteristics'!$C:$C,0))),"",INDEX('Policy Characteristics'!K:K,MATCH($C401,'Policy Characteristics'!$C:$C,0)))</f>
        <v/>
      </c>
      <c r="R401" s="254" t="str">
        <f>IF(ISBLANK(INDEX('Policy Characteristics'!L:L,MATCH($C401,'Policy Characteristics'!$C:$C,0))),"",INDEX('Policy Characteristics'!L:L,MATCH($C401,'Policy Characteristics'!$C:$C,0)))</f>
        <v/>
      </c>
    </row>
    <row r="402" spans="1:18" x14ac:dyDescent="0.35">
      <c r="A402" s="254" t="str">
        <f>IF(ISBLANK(INDEX('Policy Characteristics'!A:A,MATCH($C402,'Policy Characteristics'!$C:$C,0))),"",INDEX('Policy Characteristics'!A:A,MATCH($C402,'Policy Characteristics'!$C:$C,0)))</f>
        <v>Electricity Supply</v>
      </c>
      <c r="B402" s="262" t="str">
        <f>IF(ISBLANK(INDEX('Policy Characteristics'!B:B,MATCH($C402,'Policy Characteristics'!$C:$C,0))),"",INDEX('Policy Characteristics'!B:B,MATCH($C402,'Policy Characteristics'!$C:$C,0)))</f>
        <v>Non BAU Capacity Retirement Schedule</v>
      </c>
      <c r="C402" s="254" t="str">
        <f t="shared" si="23"/>
        <v>Boolean Use Non BAU Capacity Retirement Schedule</v>
      </c>
      <c r="D402" s="6" t="s">
        <v>3470</v>
      </c>
      <c r="E402" s="45"/>
      <c r="F402" s="6" t="s">
        <v>3475</v>
      </c>
      <c r="G402" s="45"/>
      <c r="H402" s="43">
        <v>1772</v>
      </c>
      <c r="I402" s="324" t="s">
        <v>44</v>
      </c>
      <c r="J402" s="255" t="str">
        <f>IF(ISBLANK(INDEX('Policy Characteristics'!D:D,MATCH($C402,'Policy Characteristics'!$C:$C,0))),"",INDEX('Policy Characteristics'!D:D,MATCH($C402,'Policy Characteristics'!$C:$C,0)))</f>
        <v>Non BAU Capacity Retirement Schedule</v>
      </c>
      <c r="K402" s="254" t="str">
        <f>IF(ISBLANK(INDEX('Policy Characteristics'!E:E,MATCH($C402,'Policy Characteristics'!$C:$C,0))),"",INDEX('Policy Characteristics'!E:E,MATCH($C402,'Policy Characteristics'!$C:$C,0)))</f>
        <v/>
      </c>
      <c r="L402" s="254">
        <f>IF(ISBLANK(INDEX('Policy Characteristics'!F:F,MATCH($C402,'Policy Characteristics'!$C:$C,0))),"",INDEX('Policy Characteristics'!F:F,MATCH($C402,'Policy Characteristics'!$C:$C,0)))</f>
        <v>0</v>
      </c>
      <c r="M402" s="254">
        <f>IF(ISBLANK(INDEX('Policy Characteristics'!G:G,MATCH($C402,'Policy Characteristics'!$C:$C,0))),"",INDEX('Policy Characteristics'!G:G,MATCH($C402,'Policy Characteristics'!$C:$C,0)))</f>
        <v>1</v>
      </c>
      <c r="N402" s="254">
        <f>IF(ISBLANK(INDEX('Policy Characteristics'!H:H,MATCH($C402,'Policy Characteristics'!$C:$C,0))),"",INDEX('Policy Characteristics'!H:H,MATCH($C402,'Policy Characteristics'!$C:$C,0)))</f>
        <v>1</v>
      </c>
      <c r="O402" s="254" t="str">
        <f>IF(ISBLANK(INDEX('Policy Characteristics'!I:I,MATCH($C402,'Policy Characteristics'!$C:$C,0))),"",INDEX('Policy Characteristics'!I:I,MATCH($C402,'Policy Characteristics'!$C:$C,0)))</f>
        <v>on/off</v>
      </c>
      <c r="P402" s="254" t="str">
        <f>IF(ISBLANK(INDEX('Policy Characteristics'!J:J,MATCH($C402,'Policy Characteristics'!$C:$C,0))),"",INDEX('Policy Characteristics'!J:J,MATCH($C402,'Policy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2" s="254" t="str">
        <f>IF(ISBLANK(INDEX('Policy Characteristics'!K:K,MATCH($C402,'Policy Characteristics'!$C:$C,0))),"",INDEX('Policy Characteristics'!K:K,MATCH($C402,'Policy Characteristics'!$C:$C,0)))</f>
        <v/>
      </c>
      <c r="R402" s="254" t="str">
        <f>IF(ISBLANK(INDEX('Policy Characteristics'!L:L,MATCH($C402,'Policy Characteristics'!$C:$C,0))),"",INDEX('Policy Characteristics'!L:L,MATCH($C402,'Policy Characteristics'!$C:$C,0)))</f>
        <v/>
      </c>
    </row>
    <row r="403" spans="1:18" x14ac:dyDescent="0.35">
      <c r="A403" s="254" t="str">
        <f>IF(ISBLANK(INDEX('Policy Characteristics'!A:A,MATCH($C403,'Policy Characteristics'!$C:$C,0))),"",INDEX('Policy Characteristics'!A:A,MATCH($C403,'Policy Characteristics'!$C:$C,0)))</f>
        <v>Electricity Supply</v>
      </c>
      <c r="B403" s="262" t="str">
        <f>IF(ISBLANK(INDEX('Policy Characteristics'!B:B,MATCH($C403,'Policy Characteristics'!$C:$C,0))),"",INDEX('Policy Characteristics'!B:B,MATCH($C403,'Policy Characteristics'!$C:$C,0)))</f>
        <v>Non BAU Capacity Retirement Schedule</v>
      </c>
      <c r="C403" s="254" t="str">
        <f t="shared" si="23"/>
        <v>Boolean Use Non BAU Capacity Retirement Schedule</v>
      </c>
      <c r="D403" s="6" t="s">
        <v>3558</v>
      </c>
      <c r="E403" s="45"/>
      <c r="F403" s="6" t="s">
        <v>3556</v>
      </c>
      <c r="G403" s="45"/>
      <c r="H403" s="43">
        <v>1773</v>
      </c>
      <c r="I403" s="324" t="s">
        <v>44</v>
      </c>
      <c r="J403" s="255" t="str">
        <f>IF(ISBLANK(INDEX('Policy Characteristics'!D:D,MATCH($C403,'Policy Characteristics'!$C:$C,0))),"",INDEX('Policy Characteristics'!D:D,MATCH($C403,'Policy Characteristics'!$C:$C,0)))</f>
        <v>Non BAU Capacity Retirement Schedule</v>
      </c>
      <c r="K403" s="254" t="str">
        <f>IF(ISBLANK(INDEX('Policy Characteristics'!E:E,MATCH($C403,'Policy Characteristics'!$C:$C,0))),"",INDEX('Policy Characteristics'!E:E,MATCH($C403,'Policy Characteristics'!$C:$C,0)))</f>
        <v/>
      </c>
      <c r="L403" s="254">
        <f>IF(ISBLANK(INDEX('Policy Characteristics'!F:F,MATCH($C403,'Policy Characteristics'!$C:$C,0))),"",INDEX('Policy Characteristics'!F:F,MATCH($C403,'Policy Characteristics'!$C:$C,0)))</f>
        <v>0</v>
      </c>
      <c r="M403" s="254">
        <f>IF(ISBLANK(INDEX('Policy Characteristics'!G:G,MATCH($C403,'Policy Characteristics'!$C:$C,0))),"",INDEX('Policy Characteristics'!G:G,MATCH($C403,'Policy Characteristics'!$C:$C,0)))</f>
        <v>1</v>
      </c>
      <c r="N403" s="254">
        <f>IF(ISBLANK(INDEX('Policy Characteristics'!H:H,MATCH($C403,'Policy Characteristics'!$C:$C,0))),"",INDEX('Policy Characteristics'!H:H,MATCH($C403,'Policy Characteristics'!$C:$C,0)))</f>
        <v>1</v>
      </c>
      <c r="O403" s="254" t="str">
        <f>IF(ISBLANK(INDEX('Policy Characteristics'!I:I,MATCH($C403,'Policy Characteristics'!$C:$C,0))),"",INDEX('Policy Characteristics'!I:I,MATCH($C403,'Policy Characteristics'!$C:$C,0)))</f>
        <v>on/off</v>
      </c>
      <c r="P403" s="254" t="str">
        <f>IF(ISBLANK(INDEX('Policy Characteristics'!J:J,MATCH($C403,'Policy Characteristics'!$C:$C,0))),"",INDEX('Policy Characteristics'!J:J,MATCH($C403,'Policy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3" s="254" t="str">
        <f>IF(ISBLANK(INDEX('Policy Characteristics'!K:K,MATCH($C403,'Policy Characteristics'!$C:$C,0))),"",INDEX('Policy Characteristics'!K:K,MATCH($C403,'Policy Characteristics'!$C:$C,0)))</f>
        <v/>
      </c>
      <c r="R403" s="254" t="str">
        <f>IF(ISBLANK(INDEX('Policy Characteristics'!L:L,MATCH($C403,'Policy Characteristics'!$C:$C,0))),"",INDEX('Policy Characteristics'!L:L,MATCH($C403,'Policy Characteristics'!$C:$C,0)))</f>
        <v/>
      </c>
    </row>
    <row r="404" spans="1:18" x14ac:dyDescent="0.35">
      <c r="A404" s="254" t="str">
        <f>IF(ISBLANK(INDEX('Policy Characteristics'!A:A,MATCH($C404,'Policy Characteristics'!$C:$C,0))),"",INDEX('Policy Characteristics'!A:A,MATCH($C404,'Policy Characteristics'!$C:$C,0)))</f>
        <v>Electricity Supply</v>
      </c>
      <c r="B404" s="262" t="str">
        <f>IF(ISBLANK(INDEX('Policy Characteristics'!B:B,MATCH($C404,'Policy Characteristics'!$C:$C,0))),"",INDEX('Policy Characteristics'!B:B,MATCH($C404,'Policy Characteristics'!$C:$C,0)))</f>
        <v>Non BAU Capacity Retirement Schedule</v>
      </c>
      <c r="C404" s="254" t="str">
        <f t="shared" si="23"/>
        <v>Boolean Use Non BAU Capacity Retirement Schedule</v>
      </c>
      <c r="D404" s="6" t="s">
        <v>3559</v>
      </c>
      <c r="E404" s="45"/>
      <c r="F404" s="6" t="s">
        <v>3557</v>
      </c>
      <c r="G404" s="45"/>
      <c r="H404" s="43">
        <v>2240</v>
      </c>
      <c r="I404" s="324" t="s">
        <v>44</v>
      </c>
      <c r="J404" s="255" t="str">
        <f>IF(ISBLANK(INDEX('Policy Characteristics'!D:D,MATCH($C404,'Policy Characteristics'!$C:$C,0))),"",INDEX('Policy Characteristics'!D:D,MATCH($C404,'Policy Characteristics'!$C:$C,0)))</f>
        <v>Non BAU Capacity Retirement Schedule</v>
      </c>
      <c r="K404" s="254" t="str">
        <f>IF(ISBLANK(INDEX('Policy Characteristics'!E:E,MATCH($C404,'Policy Characteristics'!$C:$C,0))),"",INDEX('Policy Characteristics'!E:E,MATCH($C404,'Policy Characteristics'!$C:$C,0)))</f>
        <v/>
      </c>
      <c r="L404" s="254">
        <f>IF(ISBLANK(INDEX('Policy Characteristics'!F:F,MATCH($C404,'Policy Characteristics'!$C:$C,0))),"",INDEX('Policy Characteristics'!F:F,MATCH($C404,'Policy Characteristics'!$C:$C,0)))</f>
        <v>0</v>
      </c>
      <c r="M404" s="254">
        <f>IF(ISBLANK(INDEX('Policy Characteristics'!G:G,MATCH($C404,'Policy Characteristics'!$C:$C,0))),"",INDEX('Policy Characteristics'!G:G,MATCH($C404,'Policy Characteristics'!$C:$C,0)))</f>
        <v>1</v>
      </c>
      <c r="N404" s="254">
        <f>IF(ISBLANK(INDEX('Policy Characteristics'!H:H,MATCH($C404,'Policy Characteristics'!$C:$C,0))),"",INDEX('Policy Characteristics'!H:H,MATCH($C404,'Policy Characteristics'!$C:$C,0)))</f>
        <v>1</v>
      </c>
      <c r="O404" s="254" t="str">
        <f>IF(ISBLANK(INDEX('Policy Characteristics'!I:I,MATCH($C404,'Policy Characteristics'!$C:$C,0))),"",INDEX('Policy Characteristics'!I:I,MATCH($C404,'Policy Characteristics'!$C:$C,0)))</f>
        <v>on/off</v>
      </c>
      <c r="P404" s="254" t="str">
        <f>IF(ISBLANK(INDEX('Policy Characteristics'!J:J,MATCH($C404,'Policy Characteristics'!$C:$C,0))),"",INDEX('Policy Characteristics'!J:J,MATCH($C404,'Policy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4" s="254"/>
      <c r="R404" s="254"/>
    </row>
    <row r="405" spans="1:18" s="4" customFormat="1" x14ac:dyDescent="0.35">
      <c r="A405" s="254" t="str">
        <f>IF(ISBLANK(INDEX('Policy Characteristics'!A:A,MATCH($C405,'Policy Characteristics'!$C:$C,0))),"",INDEX('Policy Characteristics'!A:A,MATCH($C405,'Policy Characteristics'!$C:$C,0)))</f>
        <v>Electricity Supply</v>
      </c>
      <c r="B405" s="262" t="str">
        <f>IF(ISBLANK(INDEX('Policy Characteristics'!B:B,MATCH($C405,'Policy Characteristics'!$C:$C,0))),"",INDEX('Policy Characteristics'!B:B,MATCH($C405,'Policy Characteristics'!$C:$C,0)))</f>
        <v>Non BAU Mandated Capacity Construction</v>
      </c>
      <c r="C405" t="s">
        <v>129</v>
      </c>
      <c r="D405" s="45" t="s">
        <v>446</v>
      </c>
      <c r="E405" s="45"/>
      <c r="F405" s="45" t="s">
        <v>445</v>
      </c>
      <c r="G405" s="45"/>
      <c r="H405" s="43">
        <v>633</v>
      </c>
      <c r="I405" s="324" t="s">
        <v>44</v>
      </c>
      <c r="J405" s="255" t="str">
        <f>IF(ISBLANK(INDEX('Policy Characteristics'!D:D,MATCH($C405,'Policy Characteristics'!$C:$C,0))),"",INDEX('Policy Characteristics'!D:D,MATCH($C405,'Policy Characteristics'!$C:$C,0)))</f>
        <v>Non BAU Mandated Capacity Construction</v>
      </c>
      <c r="K405" s="254" t="str">
        <f>IF(ISBLANK(INDEX('Policy Characteristics'!E:E,MATCH($C405,'Policy Characteristics'!$C:$C,0))),"",INDEX('Policy Characteristics'!E:E,MATCH($C405,'Policy Characteristics'!$C:$C,0)))</f>
        <v/>
      </c>
      <c r="L405" s="254">
        <f>IF(ISBLANK(INDEX('Policy Characteristics'!F:F,MATCH($C405,'Policy Characteristics'!$C:$C,0))),"",INDEX('Policy Characteristics'!F:F,MATCH($C405,'Policy Characteristics'!$C:$C,0)))</f>
        <v>0</v>
      </c>
      <c r="M405" s="254">
        <f>IF(ISBLANK(INDEX('Policy Characteristics'!G:G,MATCH($C405,'Policy Characteristics'!$C:$C,0))),"",INDEX('Policy Characteristics'!G:G,MATCH($C405,'Policy Characteristics'!$C:$C,0)))</f>
        <v>1</v>
      </c>
      <c r="N405" s="254">
        <f>IF(ISBLANK(INDEX('Policy Characteristics'!H:H,MATCH($C405,'Policy Characteristics'!$C:$C,0))),"",INDEX('Policy Characteristics'!H:H,MATCH($C405,'Policy Characteristics'!$C:$C,0)))</f>
        <v>1</v>
      </c>
      <c r="O405" s="254" t="str">
        <f>IF(ISBLANK(INDEX('Policy Characteristics'!I:I,MATCH($C405,'Policy Characteristics'!$C:$C,0))),"",INDEX('Policy Characteristics'!I:I,MATCH($C405,'Policy Characteristics'!$C:$C,0)))</f>
        <v>on/off</v>
      </c>
      <c r="P405" s="254" t="str">
        <f>IF(ISBLANK(INDEX('Policy Characteristics'!J:J,MATCH($C405,'Policy Characteristics'!$C:$C,0))),"",INDEX('Policy Characteristics'!J:J,MATCH($C405,'Policy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5" s="254" t="str">
        <f>IF(ISBLANK(INDEX('Policy Characteristics'!K:K,MATCH($C405,'Policy Characteristics'!$C:$C,0))),"",INDEX('Policy Characteristics'!K:K,MATCH($C405,'Policy Characteristics'!$C:$C,0)))</f>
        <v/>
      </c>
      <c r="R405" s="254" t="str">
        <f>IF(ISBLANK(INDEX('Policy Characteristics'!L:L,MATCH($C405,'Policy Characteristics'!$C:$C,0))),"",INDEX('Policy Characteristics'!L:L,MATCH($C405,'Policy Characteristics'!$C:$C,0)))</f>
        <v/>
      </c>
    </row>
    <row r="406" spans="1:18" s="4" customFormat="1" x14ac:dyDescent="0.35">
      <c r="A406" s="254" t="str">
        <f>IF(ISBLANK(INDEX('Policy Characteristics'!A:A,MATCH($C406,'Policy Characteristics'!$C:$C,0))),"",INDEX('Policy Characteristics'!A:A,MATCH($C406,'Policy Characteristics'!$C:$C,0)))</f>
        <v>Electricity Supply</v>
      </c>
      <c r="B406" s="262" t="str">
        <f>IF(ISBLANK(INDEX('Policy Characteristics'!B:B,MATCH($C406,'Policy Characteristics'!$C:$C,0))),"",INDEX('Policy Characteristics'!B:B,MATCH($C406,'Policy Characteristics'!$C:$C,0)))</f>
        <v>Non BAU Mandated Capacity Construction</v>
      </c>
      <c r="C406" s="254" t="str">
        <f t="shared" ref="C406:C428" si="24">C$405</f>
        <v>Boolean Use Non BAU Mandated Capacity Construction Schedule</v>
      </c>
      <c r="D406" s="6" t="s">
        <v>3465</v>
      </c>
      <c r="E406" s="45"/>
      <c r="F406" s="6" t="s">
        <v>3405</v>
      </c>
      <c r="G406" s="45"/>
      <c r="H406" s="43">
        <v>634</v>
      </c>
      <c r="I406" s="324" t="s">
        <v>44</v>
      </c>
      <c r="J406" s="255" t="str">
        <f>IF(ISBLANK(INDEX('Policy Characteristics'!D:D,MATCH($C406,'Policy Characteristics'!$C:$C,0))),"",INDEX('Policy Characteristics'!D:D,MATCH($C406,'Policy Characteristics'!$C:$C,0)))</f>
        <v>Non BAU Mandated Capacity Construction</v>
      </c>
      <c r="K406" s="254" t="str">
        <f>IF(ISBLANK(INDEX('Policy Characteristics'!E:E,MATCH($C406,'Policy Characteristics'!$C:$C,0))),"",INDEX('Policy Characteristics'!E:E,MATCH($C406,'Policy Characteristics'!$C:$C,0)))</f>
        <v/>
      </c>
      <c r="L406" s="254">
        <f>IF(ISBLANK(INDEX('Policy Characteristics'!F:F,MATCH($C406,'Policy Characteristics'!$C:$C,0))),"",INDEX('Policy Characteristics'!F:F,MATCH($C406,'Policy Characteristics'!$C:$C,0)))</f>
        <v>0</v>
      </c>
      <c r="M406" s="254">
        <f>IF(ISBLANK(INDEX('Policy Characteristics'!G:G,MATCH($C406,'Policy Characteristics'!$C:$C,0))),"",INDEX('Policy Characteristics'!G:G,MATCH($C406,'Policy Characteristics'!$C:$C,0)))</f>
        <v>1</v>
      </c>
      <c r="N406" s="254">
        <f>IF(ISBLANK(INDEX('Policy Characteristics'!H:H,MATCH($C406,'Policy Characteristics'!$C:$C,0))),"",INDEX('Policy Characteristics'!H:H,MATCH($C406,'Policy Characteristics'!$C:$C,0)))</f>
        <v>1</v>
      </c>
      <c r="O406" s="254" t="str">
        <f>IF(ISBLANK(INDEX('Policy Characteristics'!I:I,MATCH($C406,'Policy Characteristics'!$C:$C,0))),"",INDEX('Policy Characteristics'!I:I,MATCH($C406,'Policy Characteristics'!$C:$C,0)))</f>
        <v>on/off</v>
      </c>
      <c r="P406" s="254" t="str">
        <f>IF(ISBLANK(INDEX('Policy Characteristics'!J:J,MATCH($C406,'Policy Characteristics'!$C:$C,0))),"",INDEX('Policy Characteristics'!J:J,MATCH($C406,'Policy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6" s="254" t="str">
        <f>IF(ISBLANK(INDEX('Policy Characteristics'!K:K,MATCH($C406,'Policy Characteristics'!$C:$C,0))),"",INDEX('Policy Characteristics'!K:K,MATCH($C406,'Policy Characteristics'!$C:$C,0)))</f>
        <v/>
      </c>
      <c r="R406" s="254" t="str">
        <f>IF(ISBLANK(INDEX('Policy Characteristics'!L:L,MATCH($C406,'Policy Characteristics'!$C:$C,0))),"",INDEX('Policy Characteristics'!L:L,MATCH($C406,'Policy Characteristics'!$C:$C,0)))</f>
        <v/>
      </c>
    </row>
    <row r="407" spans="1:18" s="4" customFormat="1" x14ac:dyDescent="0.35">
      <c r="A407" s="254" t="str">
        <f>IF(ISBLANK(INDEX('Policy Characteristics'!A:A,MATCH($C407,'Policy Characteristics'!$C:$C,0))),"",INDEX('Policy Characteristics'!A:A,MATCH($C407,'Policy Characteristics'!$C:$C,0)))</f>
        <v>Electricity Supply</v>
      </c>
      <c r="B407" s="262" t="str">
        <f>IF(ISBLANK(INDEX('Policy Characteristics'!B:B,MATCH($C407,'Policy Characteristics'!$C:$C,0))),"",INDEX('Policy Characteristics'!B:B,MATCH($C407,'Policy Characteristics'!$C:$C,0)))</f>
        <v>Non BAU Mandated Capacity Construction</v>
      </c>
      <c r="C407" s="254" t="str">
        <f t="shared" si="24"/>
        <v>Boolean Use Non BAU Mandated Capacity Construction Schedule</v>
      </c>
      <c r="D407" s="6" t="s">
        <v>3466</v>
      </c>
      <c r="E407" s="45"/>
      <c r="F407" s="6" t="s">
        <v>3406</v>
      </c>
      <c r="G407" s="45"/>
      <c r="H407" s="43">
        <v>1774</v>
      </c>
      <c r="I407" s="324" t="s">
        <v>44</v>
      </c>
      <c r="J407" s="255" t="str">
        <f>IF(ISBLANK(INDEX('Policy Characteristics'!D:D,MATCH($C407,'Policy Characteristics'!$C:$C,0))),"",INDEX('Policy Characteristics'!D:D,MATCH($C407,'Policy Characteristics'!$C:$C,0)))</f>
        <v>Non BAU Mandated Capacity Construction</v>
      </c>
      <c r="K407" s="254" t="str">
        <f>IF(ISBLANK(INDEX('Policy Characteristics'!E:E,MATCH($C407,'Policy Characteristics'!$C:$C,0))),"",INDEX('Policy Characteristics'!E:E,MATCH($C407,'Policy Characteristics'!$C:$C,0)))</f>
        <v/>
      </c>
      <c r="L407" s="254">
        <f>IF(ISBLANK(INDEX('Policy Characteristics'!F:F,MATCH($C407,'Policy Characteristics'!$C:$C,0))),"",INDEX('Policy Characteristics'!F:F,MATCH($C407,'Policy Characteristics'!$C:$C,0)))</f>
        <v>0</v>
      </c>
      <c r="M407" s="254">
        <f>IF(ISBLANK(INDEX('Policy Characteristics'!G:G,MATCH($C407,'Policy Characteristics'!$C:$C,0))),"",INDEX('Policy Characteristics'!G:G,MATCH($C407,'Policy Characteristics'!$C:$C,0)))</f>
        <v>1</v>
      </c>
      <c r="N407" s="254">
        <f>IF(ISBLANK(INDEX('Policy Characteristics'!H:H,MATCH($C407,'Policy Characteristics'!$C:$C,0))),"",INDEX('Policy Characteristics'!H:H,MATCH($C407,'Policy Characteristics'!$C:$C,0)))</f>
        <v>1</v>
      </c>
      <c r="O407" s="254" t="str">
        <f>IF(ISBLANK(INDEX('Policy Characteristics'!I:I,MATCH($C407,'Policy Characteristics'!$C:$C,0))),"",INDEX('Policy Characteristics'!I:I,MATCH($C407,'Policy Characteristics'!$C:$C,0)))</f>
        <v>on/off</v>
      </c>
      <c r="P407" s="254" t="str">
        <f>IF(ISBLANK(INDEX('Policy Characteristics'!J:J,MATCH($C407,'Policy Characteristics'!$C:$C,0))),"",INDEX('Policy Characteristics'!J:J,MATCH($C407,'Policy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7" s="254" t="str">
        <f>IF(ISBLANK(INDEX('Policy Characteristics'!K:K,MATCH($C407,'Policy Characteristics'!$C:$C,0))),"",INDEX('Policy Characteristics'!K:K,MATCH($C407,'Policy Characteristics'!$C:$C,0)))</f>
        <v/>
      </c>
      <c r="R407" s="254" t="str">
        <f>IF(ISBLANK(INDEX('Policy Characteristics'!L:L,MATCH($C407,'Policy Characteristics'!$C:$C,0))),"",INDEX('Policy Characteristics'!L:L,MATCH($C407,'Policy Characteristics'!$C:$C,0)))</f>
        <v/>
      </c>
    </row>
    <row r="408" spans="1:18" s="4" customFormat="1" x14ac:dyDescent="0.35">
      <c r="A408" s="254" t="str">
        <f>IF(ISBLANK(INDEX('Policy Characteristics'!A:A,MATCH($C408,'Policy Characteristics'!$C:$C,0))),"",INDEX('Policy Characteristics'!A:A,MATCH($C408,'Policy Characteristics'!$C:$C,0)))</f>
        <v>Electricity Supply</v>
      </c>
      <c r="B408" s="262" t="str">
        <f>IF(ISBLANK(INDEX('Policy Characteristics'!B:B,MATCH($C408,'Policy Characteristics'!$C:$C,0))),"",INDEX('Policy Characteristics'!B:B,MATCH($C408,'Policy Characteristics'!$C:$C,0)))</f>
        <v>Non BAU Mandated Capacity Construction</v>
      </c>
      <c r="C408" s="254" t="str">
        <f t="shared" si="24"/>
        <v>Boolean Use Non BAU Mandated Capacity Construction Schedule</v>
      </c>
      <c r="D408" s="6" t="s">
        <v>76</v>
      </c>
      <c r="E408" s="45"/>
      <c r="F408" s="6" t="s">
        <v>3476</v>
      </c>
      <c r="G408" s="45"/>
      <c r="H408" s="43">
        <v>635</v>
      </c>
      <c r="I408" s="324" t="s">
        <v>44</v>
      </c>
      <c r="J408" s="255" t="str">
        <f>IF(ISBLANK(INDEX('Policy Characteristics'!D:D,MATCH($C408,'Policy Characteristics'!$C:$C,0))),"",INDEX('Policy Characteristics'!D:D,MATCH($C408,'Policy Characteristics'!$C:$C,0)))</f>
        <v>Non BAU Mandated Capacity Construction</v>
      </c>
      <c r="K408" s="254" t="str">
        <f>IF(ISBLANK(INDEX('Policy Characteristics'!E:E,MATCH($C408,'Policy Characteristics'!$C:$C,0))),"",INDEX('Policy Characteristics'!E:E,MATCH($C408,'Policy Characteristics'!$C:$C,0)))</f>
        <v/>
      </c>
      <c r="L408" s="254">
        <f>IF(ISBLANK(INDEX('Policy Characteristics'!F:F,MATCH($C408,'Policy Characteristics'!$C:$C,0))),"",INDEX('Policy Characteristics'!F:F,MATCH($C408,'Policy Characteristics'!$C:$C,0)))</f>
        <v>0</v>
      </c>
      <c r="M408" s="254">
        <f>IF(ISBLANK(INDEX('Policy Characteristics'!G:G,MATCH($C408,'Policy Characteristics'!$C:$C,0))),"",INDEX('Policy Characteristics'!G:G,MATCH($C408,'Policy Characteristics'!$C:$C,0)))</f>
        <v>1</v>
      </c>
      <c r="N408" s="254">
        <f>IF(ISBLANK(INDEX('Policy Characteristics'!H:H,MATCH($C408,'Policy Characteristics'!$C:$C,0))),"",INDEX('Policy Characteristics'!H:H,MATCH($C408,'Policy Characteristics'!$C:$C,0)))</f>
        <v>1</v>
      </c>
      <c r="O408" s="254" t="str">
        <f>IF(ISBLANK(INDEX('Policy Characteristics'!I:I,MATCH($C408,'Policy Characteristics'!$C:$C,0))),"",INDEX('Policy Characteristics'!I:I,MATCH($C408,'Policy Characteristics'!$C:$C,0)))</f>
        <v>on/off</v>
      </c>
      <c r="P408" s="254" t="str">
        <f>IF(ISBLANK(INDEX('Policy Characteristics'!J:J,MATCH($C408,'Policy Characteristics'!$C:$C,0))),"",INDEX('Policy Characteristics'!J:J,MATCH($C408,'Policy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8" s="254" t="str">
        <f>IF(ISBLANK(INDEX('Policy Characteristics'!K:K,MATCH($C408,'Policy Characteristics'!$C:$C,0))),"",INDEX('Policy Characteristics'!K:K,MATCH($C408,'Policy Characteristics'!$C:$C,0)))</f>
        <v/>
      </c>
      <c r="R408" s="254" t="str">
        <f>IF(ISBLANK(INDEX('Policy Characteristics'!L:L,MATCH($C408,'Policy Characteristics'!$C:$C,0))),"",INDEX('Policy Characteristics'!L:L,MATCH($C408,'Policy Characteristics'!$C:$C,0)))</f>
        <v/>
      </c>
    </row>
    <row r="409" spans="1:18" s="4" customFormat="1" x14ac:dyDescent="0.35">
      <c r="A409" s="254" t="str">
        <f>IF(ISBLANK(INDEX('Policy Characteristics'!A:A,MATCH($C409,'Policy Characteristics'!$C:$C,0))),"",INDEX('Policy Characteristics'!A:A,MATCH($C409,'Policy Characteristics'!$C:$C,0)))</f>
        <v>Electricity Supply</v>
      </c>
      <c r="B409" s="262" t="str">
        <f>IF(ISBLANK(INDEX('Policy Characteristics'!B:B,MATCH($C409,'Policy Characteristics'!$C:$C,0))),"",INDEX('Policy Characteristics'!B:B,MATCH($C409,'Policy Characteristics'!$C:$C,0)))</f>
        <v>Non BAU Mandated Capacity Construction</v>
      </c>
      <c r="C409" s="254" t="str">
        <f t="shared" si="24"/>
        <v>Boolean Use Non BAU Mandated Capacity Construction Schedule</v>
      </c>
      <c r="D409" s="6" t="s">
        <v>77</v>
      </c>
      <c r="E409" s="45"/>
      <c r="F409" s="6" t="s">
        <v>89</v>
      </c>
      <c r="G409" s="45"/>
      <c r="H409" s="43">
        <v>636</v>
      </c>
      <c r="I409" s="324" t="s">
        <v>44</v>
      </c>
      <c r="J409" s="255" t="str">
        <f>IF(ISBLANK(INDEX('Policy Characteristics'!D:D,MATCH($C409,'Policy Characteristics'!$C:$C,0))),"",INDEX('Policy Characteristics'!D:D,MATCH($C409,'Policy Characteristics'!$C:$C,0)))</f>
        <v>Non BAU Mandated Capacity Construction</v>
      </c>
      <c r="K409" s="254" t="str">
        <f>IF(ISBLANK(INDEX('Policy Characteristics'!E:E,MATCH($C409,'Policy Characteristics'!$C:$C,0))),"",INDEX('Policy Characteristics'!E:E,MATCH($C409,'Policy Characteristics'!$C:$C,0)))</f>
        <v/>
      </c>
      <c r="L409" s="254">
        <f>IF(ISBLANK(INDEX('Policy Characteristics'!F:F,MATCH($C409,'Policy Characteristics'!$C:$C,0))),"",INDEX('Policy Characteristics'!F:F,MATCH($C409,'Policy Characteristics'!$C:$C,0)))</f>
        <v>0</v>
      </c>
      <c r="M409" s="254">
        <f>IF(ISBLANK(INDEX('Policy Characteristics'!G:G,MATCH($C409,'Policy Characteristics'!$C:$C,0))),"",INDEX('Policy Characteristics'!G:G,MATCH($C409,'Policy Characteristics'!$C:$C,0)))</f>
        <v>1</v>
      </c>
      <c r="N409" s="254">
        <f>IF(ISBLANK(INDEX('Policy Characteristics'!H:H,MATCH($C409,'Policy Characteristics'!$C:$C,0))),"",INDEX('Policy Characteristics'!H:H,MATCH($C409,'Policy Characteristics'!$C:$C,0)))</f>
        <v>1</v>
      </c>
      <c r="O409" s="254" t="str">
        <f>IF(ISBLANK(INDEX('Policy Characteristics'!I:I,MATCH($C409,'Policy Characteristics'!$C:$C,0))),"",INDEX('Policy Characteristics'!I:I,MATCH($C409,'Policy Characteristics'!$C:$C,0)))</f>
        <v>on/off</v>
      </c>
      <c r="P409" s="254" t="str">
        <f>IF(ISBLANK(INDEX('Policy Characteristics'!J:J,MATCH($C409,'Policy Characteristics'!$C:$C,0))),"",INDEX('Policy Characteristics'!J:J,MATCH($C409,'Policy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9" s="254" t="str">
        <f>IF(ISBLANK(INDEX('Policy Characteristics'!K:K,MATCH($C409,'Policy Characteristics'!$C:$C,0))),"",INDEX('Policy Characteristics'!K:K,MATCH($C409,'Policy Characteristics'!$C:$C,0)))</f>
        <v/>
      </c>
      <c r="R409" s="254" t="str">
        <f>IF(ISBLANK(INDEX('Policy Characteristics'!L:L,MATCH($C409,'Policy Characteristics'!$C:$C,0))),"",INDEX('Policy Characteristics'!L:L,MATCH($C409,'Policy Characteristics'!$C:$C,0)))</f>
        <v/>
      </c>
    </row>
    <row r="410" spans="1:18" s="4" customFormat="1" x14ac:dyDescent="0.35">
      <c r="A410" s="254" t="str">
        <f>IF(ISBLANK(INDEX('Policy Characteristics'!A:A,MATCH($C410,'Policy Characteristics'!$C:$C,0))),"",INDEX('Policy Characteristics'!A:A,MATCH($C410,'Policy Characteristics'!$C:$C,0)))</f>
        <v>Electricity Supply</v>
      </c>
      <c r="B410" s="262" t="str">
        <f>IF(ISBLANK(INDEX('Policy Characteristics'!B:B,MATCH($C410,'Policy Characteristics'!$C:$C,0))),"",INDEX('Policy Characteristics'!B:B,MATCH($C410,'Policy Characteristics'!$C:$C,0)))</f>
        <v>Non BAU Mandated Capacity Construction</v>
      </c>
      <c r="C410" s="254" t="str">
        <f t="shared" si="24"/>
        <v>Boolean Use Non BAU Mandated Capacity Construction Schedule</v>
      </c>
      <c r="D410" s="6" t="s">
        <v>447</v>
      </c>
      <c r="E410" s="45"/>
      <c r="F410" s="6" t="s">
        <v>450</v>
      </c>
      <c r="G410" s="45"/>
      <c r="H410" s="43">
        <v>637</v>
      </c>
      <c r="I410" s="324" t="s">
        <v>43</v>
      </c>
      <c r="J410" s="255" t="str">
        <f>IF(ISBLANK(INDEX('Policy Characteristics'!D:D,MATCH($C410,'Policy Characteristics'!$C:$C,0))),"",INDEX('Policy Characteristics'!D:D,MATCH($C410,'Policy Characteristics'!$C:$C,0)))</f>
        <v>Non BAU Mandated Capacity Construction</v>
      </c>
      <c r="K410" s="254" t="str">
        <f>IF(ISBLANK(INDEX('Policy Characteristics'!E:E,MATCH($C410,'Policy Characteristics'!$C:$C,0))),"",INDEX('Policy Characteristics'!E:E,MATCH($C410,'Policy Characteristics'!$C:$C,0)))</f>
        <v/>
      </c>
      <c r="L410" s="254">
        <f>IF(ISBLANK(INDEX('Policy Characteristics'!F:F,MATCH($C410,'Policy Characteristics'!$C:$C,0))),"",INDEX('Policy Characteristics'!F:F,MATCH($C410,'Policy Characteristics'!$C:$C,0)))</f>
        <v>0</v>
      </c>
      <c r="M410" s="254">
        <f>IF(ISBLANK(INDEX('Policy Characteristics'!G:G,MATCH($C410,'Policy Characteristics'!$C:$C,0))),"",INDEX('Policy Characteristics'!G:G,MATCH($C410,'Policy Characteristics'!$C:$C,0)))</f>
        <v>1</v>
      </c>
      <c r="N410" s="254">
        <f>IF(ISBLANK(INDEX('Policy Characteristics'!H:H,MATCH($C410,'Policy Characteristics'!$C:$C,0))),"",INDEX('Policy Characteristics'!H:H,MATCH($C410,'Policy Characteristics'!$C:$C,0)))</f>
        <v>1</v>
      </c>
      <c r="O410" s="254" t="str">
        <f>IF(ISBLANK(INDEX('Policy Characteristics'!I:I,MATCH($C410,'Policy Characteristics'!$C:$C,0))),"",INDEX('Policy Characteristics'!I:I,MATCH($C410,'Policy Characteristics'!$C:$C,0)))</f>
        <v>on/off</v>
      </c>
      <c r="P410" s="254" t="str">
        <f>IF(ISBLANK(INDEX('Policy Characteristics'!J:J,MATCH($C410,'Policy Characteristics'!$C:$C,0))),"",INDEX('Policy Characteristics'!J:J,MATCH($C410,'Policy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0" s="254" t="str">
        <f>IF(ISBLANK(INDEX('Policy Characteristics'!K:K,MATCH($C410,'Policy Characteristics'!$C:$C,0))),"",INDEX('Policy Characteristics'!K:K,MATCH($C410,'Policy Characteristics'!$C:$C,0)))</f>
        <v/>
      </c>
      <c r="R410" s="254" t="str">
        <f>IF(ISBLANK(INDEX('Policy Characteristics'!L:L,MATCH($C410,'Policy Characteristics'!$C:$C,0))),"",INDEX('Policy Characteristics'!L:L,MATCH($C410,'Policy Characteristics'!$C:$C,0)))</f>
        <v/>
      </c>
    </row>
    <row r="411" spans="1:18" s="4" customFormat="1" x14ac:dyDescent="0.35">
      <c r="A411" s="254" t="str">
        <f>IF(ISBLANK(INDEX('Policy Characteristics'!A:A,MATCH($C411,'Policy Characteristics'!$C:$C,0))),"",INDEX('Policy Characteristics'!A:A,MATCH($C411,'Policy Characteristics'!$C:$C,0)))</f>
        <v>Electricity Supply</v>
      </c>
      <c r="B411" s="262" t="str">
        <f>IF(ISBLANK(INDEX('Policy Characteristics'!B:B,MATCH($C411,'Policy Characteristics'!$C:$C,0))),"",INDEX('Policy Characteristics'!B:B,MATCH($C411,'Policy Characteristics'!$C:$C,0)))</f>
        <v>Non BAU Mandated Capacity Construction</v>
      </c>
      <c r="C411" s="254" t="str">
        <f t="shared" si="24"/>
        <v>Boolean Use Non BAU Mandated Capacity Construction Schedule</v>
      </c>
      <c r="D411" s="6" t="s">
        <v>78</v>
      </c>
      <c r="E411" s="45"/>
      <c r="F411" s="6" t="s">
        <v>90</v>
      </c>
      <c r="G411" s="45"/>
      <c r="H411" s="43">
        <v>638</v>
      </c>
      <c r="I411" s="324" t="s">
        <v>43</v>
      </c>
      <c r="J411" s="255" t="str">
        <f>IF(ISBLANK(INDEX('Policy Characteristics'!D:D,MATCH($C411,'Policy Characteristics'!$C:$C,0))),"",INDEX('Policy Characteristics'!D:D,MATCH($C411,'Policy Characteristics'!$C:$C,0)))</f>
        <v>Non BAU Mandated Capacity Construction</v>
      </c>
      <c r="K411" s="254" t="str">
        <f>IF(ISBLANK(INDEX('Policy Characteristics'!E:E,MATCH($C411,'Policy Characteristics'!$C:$C,0))),"",INDEX('Policy Characteristics'!E:E,MATCH($C411,'Policy Characteristics'!$C:$C,0)))</f>
        <v/>
      </c>
      <c r="L411" s="254">
        <f>IF(ISBLANK(INDEX('Policy Characteristics'!F:F,MATCH($C411,'Policy Characteristics'!$C:$C,0))),"",INDEX('Policy Characteristics'!F:F,MATCH($C411,'Policy Characteristics'!$C:$C,0)))</f>
        <v>0</v>
      </c>
      <c r="M411" s="254">
        <f>IF(ISBLANK(INDEX('Policy Characteristics'!G:G,MATCH($C411,'Policy Characteristics'!$C:$C,0))),"",INDEX('Policy Characteristics'!G:G,MATCH($C411,'Policy Characteristics'!$C:$C,0)))</f>
        <v>1</v>
      </c>
      <c r="N411" s="254">
        <f>IF(ISBLANK(INDEX('Policy Characteristics'!H:H,MATCH($C411,'Policy Characteristics'!$C:$C,0))),"",INDEX('Policy Characteristics'!H:H,MATCH($C411,'Policy Characteristics'!$C:$C,0)))</f>
        <v>1</v>
      </c>
      <c r="O411" s="254" t="str">
        <f>IF(ISBLANK(INDEX('Policy Characteristics'!I:I,MATCH($C411,'Policy Characteristics'!$C:$C,0))),"",INDEX('Policy Characteristics'!I:I,MATCH($C411,'Policy Characteristics'!$C:$C,0)))</f>
        <v>on/off</v>
      </c>
      <c r="P411" s="254" t="str">
        <f>IF(ISBLANK(INDEX('Policy Characteristics'!J:J,MATCH($C411,'Policy Characteristics'!$C:$C,0))),"",INDEX('Policy Characteristics'!J:J,MATCH($C411,'Policy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1" s="254" t="str">
        <f>IF(ISBLANK(INDEX('Policy Characteristics'!K:K,MATCH($C411,'Policy Characteristics'!$C:$C,0))),"",INDEX('Policy Characteristics'!K:K,MATCH($C411,'Policy Characteristics'!$C:$C,0)))</f>
        <v/>
      </c>
      <c r="R411" s="254" t="str">
        <f>IF(ISBLANK(INDEX('Policy Characteristics'!L:L,MATCH($C411,'Policy Characteristics'!$C:$C,0))),"",INDEX('Policy Characteristics'!L:L,MATCH($C411,'Policy Characteristics'!$C:$C,0)))</f>
        <v/>
      </c>
    </row>
    <row r="412" spans="1:18" s="4" customFormat="1" x14ac:dyDescent="0.35">
      <c r="A412" s="254" t="str">
        <f>IF(ISBLANK(INDEX('Policy Characteristics'!A:A,MATCH($C412,'Policy Characteristics'!$C:$C,0))),"",INDEX('Policy Characteristics'!A:A,MATCH($C412,'Policy Characteristics'!$C:$C,0)))</f>
        <v>Electricity Supply</v>
      </c>
      <c r="B412" s="262" t="str">
        <f>IF(ISBLANK(INDEX('Policy Characteristics'!B:B,MATCH($C412,'Policy Characteristics'!$C:$C,0))),"",INDEX('Policy Characteristics'!B:B,MATCH($C412,'Policy Characteristics'!$C:$C,0)))</f>
        <v>Non BAU Mandated Capacity Construction</v>
      </c>
      <c r="C412" s="254" t="str">
        <f t="shared" si="24"/>
        <v>Boolean Use Non BAU Mandated Capacity Construction Schedule</v>
      </c>
      <c r="D412" s="6" t="s">
        <v>79</v>
      </c>
      <c r="E412" s="45"/>
      <c r="F412" s="6" t="s">
        <v>91</v>
      </c>
      <c r="G412" s="45"/>
      <c r="H412" s="43">
        <v>639</v>
      </c>
      <c r="I412" s="324" t="s">
        <v>44</v>
      </c>
      <c r="J412" s="255" t="str">
        <f>IF(ISBLANK(INDEX('Policy Characteristics'!D:D,MATCH($C412,'Policy Characteristics'!$C:$C,0))),"",INDEX('Policy Characteristics'!D:D,MATCH($C412,'Policy Characteristics'!$C:$C,0)))</f>
        <v>Non BAU Mandated Capacity Construction</v>
      </c>
      <c r="K412" s="254" t="str">
        <f>IF(ISBLANK(INDEX('Policy Characteristics'!E:E,MATCH($C412,'Policy Characteristics'!$C:$C,0))),"",INDEX('Policy Characteristics'!E:E,MATCH($C412,'Policy Characteristics'!$C:$C,0)))</f>
        <v/>
      </c>
      <c r="L412" s="254">
        <f>IF(ISBLANK(INDEX('Policy Characteristics'!F:F,MATCH($C412,'Policy Characteristics'!$C:$C,0))),"",INDEX('Policy Characteristics'!F:F,MATCH($C412,'Policy Characteristics'!$C:$C,0)))</f>
        <v>0</v>
      </c>
      <c r="M412" s="254">
        <f>IF(ISBLANK(INDEX('Policy Characteristics'!G:G,MATCH($C412,'Policy Characteristics'!$C:$C,0))),"",INDEX('Policy Characteristics'!G:G,MATCH($C412,'Policy Characteristics'!$C:$C,0)))</f>
        <v>1</v>
      </c>
      <c r="N412" s="254">
        <f>IF(ISBLANK(INDEX('Policy Characteristics'!H:H,MATCH($C412,'Policy Characteristics'!$C:$C,0))),"",INDEX('Policy Characteristics'!H:H,MATCH($C412,'Policy Characteristics'!$C:$C,0)))</f>
        <v>1</v>
      </c>
      <c r="O412" s="254" t="str">
        <f>IF(ISBLANK(INDEX('Policy Characteristics'!I:I,MATCH($C412,'Policy Characteristics'!$C:$C,0))),"",INDEX('Policy Characteristics'!I:I,MATCH($C412,'Policy Characteristics'!$C:$C,0)))</f>
        <v>on/off</v>
      </c>
      <c r="P412" s="254" t="str">
        <f>IF(ISBLANK(INDEX('Policy Characteristics'!J:J,MATCH($C412,'Policy Characteristics'!$C:$C,0))),"",INDEX('Policy Characteristics'!J:J,MATCH($C412,'Policy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2" s="254" t="str">
        <f>IF(ISBLANK(INDEX('Policy Characteristics'!K:K,MATCH($C412,'Policy Characteristics'!$C:$C,0))),"",INDEX('Policy Characteristics'!K:K,MATCH($C412,'Policy Characteristics'!$C:$C,0)))</f>
        <v/>
      </c>
      <c r="R412" s="254" t="str">
        <f>IF(ISBLANK(INDEX('Policy Characteristics'!L:L,MATCH($C412,'Policy Characteristics'!$C:$C,0))),"",INDEX('Policy Characteristics'!L:L,MATCH($C412,'Policy Characteristics'!$C:$C,0)))</f>
        <v/>
      </c>
    </row>
    <row r="413" spans="1:18" s="4" customFormat="1" x14ac:dyDescent="0.35">
      <c r="A413" s="254" t="str">
        <f>IF(ISBLANK(INDEX('Policy Characteristics'!A:A,MATCH($C413,'Policy Characteristics'!$C:$C,0))),"",INDEX('Policy Characteristics'!A:A,MATCH($C413,'Policy Characteristics'!$C:$C,0)))</f>
        <v>Electricity Supply</v>
      </c>
      <c r="B413" s="262" t="str">
        <f>IF(ISBLANK(INDEX('Policy Characteristics'!B:B,MATCH($C413,'Policy Characteristics'!$C:$C,0))),"",INDEX('Policy Characteristics'!B:B,MATCH($C413,'Policy Characteristics'!$C:$C,0)))</f>
        <v>Non BAU Mandated Capacity Construction</v>
      </c>
      <c r="C413" s="254" t="str">
        <f t="shared" si="24"/>
        <v>Boolean Use Non BAU Mandated Capacity Construction Schedule</v>
      </c>
      <c r="D413" s="6" t="s">
        <v>80</v>
      </c>
      <c r="E413" s="45"/>
      <c r="F413" s="6" t="s">
        <v>92</v>
      </c>
      <c r="G413" s="45"/>
      <c r="H413" s="43">
        <v>640</v>
      </c>
      <c r="I413" s="324" t="s">
        <v>44</v>
      </c>
      <c r="J413" s="255" t="str">
        <f>IF(ISBLANK(INDEX('Policy Characteristics'!D:D,MATCH($C413,'Policy Characteristics'!$C:$C,0))),"",INDEX('Policy Characteristics'!D:D,MATCH($C413,'Policy Characteristics'!$C:$C,0)))</f>
        <v>Non BAU Mandated Capacity Construction</v>
      </c>
      <c r="K413" s="254" t="str">
        <f>IF(ISBLANK(INDEX('Policy Characteristics'!E:E,MATCH($C413,'Policy Characteristics'!$C:$C,0))),"",INDEX('Policy Characteristics'!E:E,MATCH($C413,'Policy Characteristics'!$C:$C,0)))</f>
        <v/>
      </c>
      <c r="L413" s="254">
        <f>IF(ISBLANK(INDEX('Policy Characteristics'!F:F,MATCH($C413,'Policy Characteristics'!$C:$C,0))),"",INDEX('Policy Characteristics'!F:F,MATCH($C413,'Policy Characteristics'!$C:$C,0)))</f>
        <v>0</v>
      </c>
      <c r="M413" s="254">
        <f>IF(ISBLANK(INDEX('Policy Characteristics'!G:G,MATCH($C413,'Policy Characteristics'!$C:$C,0))),"",INDEX('Policy Characteristics'!G:G,MATCH($C413,'Policy Characteristics'!$C:$C,0)))</f>
        <v>1</v>
      </c>
      <c r="N413" s="254">
        <f>IF(ISBLANK(INDEX('Policy Characteristics'!H:H,MATCH($C413,'Policy Characteristics'!$C:$C,0))),"",INDEX('Policy Characteristics'!H:H,MATCH($C413,'Policy Characteristics'!$C:$C,0)))</f>
        <v>1</v>
      </c>
      <c r="O413" s="254" t="str">
        <f>IF(ISBLANK(INDEX('Policy Characteristics'!I:I,MATCH($C413,'Policy Characteristics'!$C:$C,0))),"",INDEX('Policy Characteristics'!I:I,MATCH($C413,'Policy Characteristics'!$C:$C,0)))</f>
        <v>on/off</v>
      </c>
      <c r="P413" s="254" t="str">
        <f>IF(ISBLANK(INDEX('Policy Characteristics'!J:J,MATCH($C413,'Policy Characteristics'!$C:$C,0))),"",INDEX('Policy Characteristics'!J:J,MATCH($C413,'Policy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3" s="254" t="str">
        <f>IF(ISBLANK(INDEX('Policy Characteristics'!K:K,MATCH($C413,'Policy Characteristics'!$C:$C,0))),"",INDEX('Policy Characteristics'!K:K,MATCH($C413,'Policy Characteristics'!$C:$C,0)))</f>
        <v/>
      </c>
      <c r="R413" s="254" t="str">
        <f>IF(ISBLANK(INDEX('Policy Characteristics'!L:L,MATCH($C413,'Policy Characteristics'!$C:$C,0))),"",INDEX('Policy Characteristics'!L:L,MATCH($C413,'Policy Characteristics'!$C:$C,0)))</f>
        <v/>
      </c>
    </row>
    <row r="414" spans="1:18" s="4" customFormat="1" x14ac:dyDescent="0.35">
      <c r="A414" s="254" t="str">
        <f>IF(ISBLANK(INDEX('Policy Characteristics'!A:A,MATCH($C414,'Policy Characteristics'!$C:$C,0))),"",INDEX('Policy Characteristics'!A:A,MATCH($C414,'Policy Characteristics'!$C:$C,0)))</f>
        <v>Electricity Supply</v>
      </c>
      <c r="B414" s="262" t="str">
        <f>IF(ISBLANK(INDEX('Policy Characteristics'!B:B,MATCH($C414,'Policy Characteristics'!$C:$C,0))),"",INDEX('Policy Characteristics'!B:B,MATCH($C414,'Policy Characteristics'!$C:$C,0)))</f>
        <v>Non BAU Mandated Capacity Construction</v>
      </c>
      <c r="C414" s="254" t="str">
        <f t="shared" si="24"/>
        <v>Boolean Use Non BAU Mandated Capacity Construction Schedule</v>
      </c>
      <c r="D414" s="6" t="s">
        <v>2423</v>
      </c>
      <c r="E414" s="45"/>
      <c r="F414" s="6" t="s">
        <v>435</v>
      </c>
      <c r="G414" s="45"/>
      <c r="H414" s="43">
        <v>641</v>
      </c>
      <c r="I414" s="324" t="s">
        <v>44</v>
      </c>
      <c r="J414" s="255" t="str">
        <f>IF(ISBLANK(INDEX('Policy Characteristics'!D:D,MATCH($C414,'Policy Characteristics'!$C:$C,0))),"",INDEX('Policy Characteristics'!D:D,MATCH($C414,'Policy Characteristics'!$C:$C,0)))</f>
        <v>Non BAU Mandated Capacity Construction</v>
      </c>
      <c r="K414" s="254" t="str">
        <f>IF(ISBLANK(INDEX('Policy Characteristics'!E:E,MATCH($C414,'Policy Characteristics'!$C:$C,0))),"",INDEX('Policy Characteristics'!E:E,MATCH($C414,'Policy Characteristics'!$C:$C,0)))</f>
        <v/>
      </c>
      <c r="L414" s="254">
        <f>IF(ISBLANK(INDEX('Policy Characteristics'!F:F,MATCH($C414,'Policy Characteristics'!$C:$C,0))),"",INDEX('Policy Characteristics'!F:F,MATCH($C414,'Policy Characteristics'!$C:$C,0)))</f>
        <v>0</v>
      </c>
      <c r="M414" s="254">
        <f>IF(ISBLANK(INDEX('Policy Characteristics'!G:G,MATCH($C414,'Policy Characteristics'!$C:$C,0))),"",INDEX('Policy Characteristics'!G:G,MATCH($C414,'Policy Characteristics'!$C:$C,0)))</f>
        <v>1</v>
      </c>
      <c r="N414" s="254">
        <f>IF(ISBLANK(INDEX('Policy Characteristics'!H:H,MATCH($C414,'Policy Characteristics'!$C:$C,0))),"",INDEX('Policy Characteristics'!H:H,MATCH($C414,'Policy Characteristics'!$C:$C,0)))</f>
        <v>1</v>
      </c>
      <c r="O414" s="254" t="str">
        <f>IF(ISBLANK(INDEX('Policy Characteristics'!I:I,MATCH($C414,'Policy Characteristics'!$C:$C,0))),"",INDEX('Policy Characteristics'!I:I,MATCH($C414,'Policy Characteristics'!$C:$C,0)))</f>
        <v>on/off</v>
      </c>
      <c r="P414" s="254" t="str">
        <f>IF(ISBLANK(INDEX('Policy Characteristics'!J:J,MATCH($C414,'Policy Characteristics'!$C:$C,0))),"",INDEX('Policy Characteristics'!J:J,MATCH($C414,'Policy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4" s="254" t="str">
        <f>IF(ISBLANK(INDEX('Policy Characteristics'!K:K,MATCH($C414,'Policy Characteristics'!$C:$C,0))),"",INDEX('Policy Characteristics'!K:K,MATCH($C414,'Policy Characteristics'!$C:$C,0)))</f>
        <v/>
      </c>
      <c r="R414" s="254" t="str">
        <f>IF(ISBLANK(INDEX('Policy Characteristics'!L:L,MATCH($C414,'Policy Characteristics'!$C:$C,0))),"",INDEX('Policy Characteristics'!L:L,MATCH($C414,'Policy Characteristics'!$C:$C,0)))</f>
        <v/>
      </c>
    </row>
    <row r="415" spans="1:18" s="4" customFormat="1" x14ac:dyDescent="0.35">
      <c r="A415" s="254" t="str">
        <f>IF(ISBLANK(INDEX('Policy Characteristics'!A:A,MATCH($C415,'Policy Characteristics'!$C:$C,0))),"",INDEX('Policy Characteristics'!A:A,MATCH($C415,'Policy Characteristics'!$C:$C,0)))</f>
        <v>Electricity Supply</v>
      </c>
      <c r="B415" s="262" t="str">
        <f>IF(ISBLANK(INDEX('Policy Characteristics'!B:B,MATCH($C415,'Policy Characteristics'!$C:$C,0))),"",INDEX('Policy Characteristics'!B:B,MATCH($C415,'Policy Characteristics'!$C:$C,0)))</f>
        <v>Non BAU Mandated Capacity Construction</v>
      </c>
      <c r="C415" s="254" t="str">
        <f t="shared" si="24"/>
        <v>Boolean Use Non BAU Mandated Capacity Construction Schedule</v>
      </c>
      <c r="D415" s="6" t="s">
        <v>307</v>
      </c>
      <c r="E415" s="45"/>
      <c r="F415" s="6" t="s">
        <v>309</v>
      </c>
      <c r="G415" s="45"/>
      <c r="H415" s="43">
        <v>642</v>
      </c>
      <c r="I415" s="324" t="s">
        <v>44</v>
      </c>
      <c r="J415" s="255" t="str">
        <f>IF(ISBLANK(INDEX('Policy Characteristics'!D:D,MATCH($C415,'Policy Characteristics'!$C:$C,0))),"",INDEX('Policy Characteristics'!D:D,MATCH($C415,'Policy Characteristics'!$C:$C,0)))</f>
        <v>Non BAU Mandated Capacity Construction</v>
      </c>
      <c r="K415" s="254" t="str">
        <f>IF(ISBLANK(INDEX('Policy Characteristics'!E:E,MATCH($C415,'Policy Characteristics'!$C:$C,0))),"",INDEX('Policy Characteristics'!E:E,MATCH($C415,'Policy Characteristics'!$C:$C,0)))</f>
        <v/>
      </c>
      <c r="L415" s="254">
        <f>IF(ISBLANK(INDEX('Policy Characteristics'!F:F,MATCH($C415,'Policy Characteristics'!$C:$C,0))),"",INDEX('Policy Characteristics'!F:F,MATCH($C415,'Policy Characteristics'!$C:$C,0)))</f>
        <v>0</v>
      </c>
      <c r="M415" s="254">
        <f>IF(ISBLANK(INDEX('Policy Characteristics'!G:G,MATCH($C415,'Policy Characteristics'!$C:$C,0))),"",INDEX('Policy Characteristics'!G:G,MATCH($C415,'Policy Characteristics'!$C:$C,0)))</f>
        <v>1</v>
      </c>
      <c r="N415" s="254">
        <f>IF(ISBLANK(INDEX('Policy Characteristics'!H:H,MATCH($C415,'Policy Characteristics'!$C:$C,0))),"",INDEX('Policy Characteristics'!H:H,MATCH($C415,'Policy Characteristics'!$C:$C,0)))</f>
        <v>1</v>
      </c>
      <c r="O415" s="254" t="str">
        <f>IF(ISBLANK(INDEX('Policy Characteristics'!I:I,MATCH($C415,'Policy Characteristics'!$C:$C,0))),"",INDEX('Policy Characteristics'!I:I,MATCH($C415,'Policy Characteristics'!$C:$C,0)))</f>
        <v>on/off</v>
      </c>
      <c r="P415" s="254" t="str">
        <f>IF(ISBLANK(INDEX('Policy Characteristics'!J:J,MATCH($C415,'Policy Characteristics'!$C:$C,0))),"",INDEX('Policy Characteristics'!J:J,MATCH($C415,'Policy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5" s="254" t="str">
        <f>IF(ISBLANK(INDEX('Policy Characteristics'!K:K,MATCH($C415,'Policy Characteristics'!$C:$C,0))),"",INDEX('Policy Characteristics'!K:K,MATCH($C415,'Policy Characteristics'!$C:$C,0)))</f>
        <v/>
      </c>
      <c r="R415" s="254" t="str">
        <f>IF(ISBLANK(INDEX('Policy Characteristics'!L:L,MATCH($C415,'Policy Characteristics'!$C:$C,0))),"",INDEX('Policy Characteristics'!L:L,MATCH($C415,'Policy Characteristics'!$C:$C,0)))</f>
        <v/>
      </c>
    </row>
    <row r="416" spans="1:18" s="4" customFormat="1" x14ac:dyDescent="0.35">
      <c r="A416" s="254" t="str">
        <f>IF(ISBLANK(INDEX('Policy Characteristics'!A:A,MATCH($C416,'Policy Characteristics'!$C:$C,0))),"",INDEX('Policy Characteristics'!A:A,MATCH($C416,'Policy Characteristics'!$C:$C,0)))</f>
        <v>Electricity Supply</v>
      </c>
      <c r="B416" s="262" t="str">
        <f>IF(ISBLANK(INDEX('Policy Characteristics'!B:B,MATCH($C416,'Policy Characteristics'!$C:$C,0))),"",INDEX('Policy Characteristics'!B:B,MATCH($C416,'Policy Characteristics'!$C:$C,0)))</f>
        <v>Non BAU Mandated Capacity Construction</v>
      </c>
      <c r="C416" s="254" t="str">
        <f t="shared" si="24"/>
        <v>Boolean Use Non BAU Mandated Capacity Construction Schedule</v>
      </c>
      <c r="D416" s="6" t="s">
        <v>308</v>
      </c>
      <c r="E416" s="45"/>
      <c r="F416" s="6" t="s">
        <v>310</v>
      </c>
      <c r="G416" s="45"/>
      <c r="H416" s="43">
        <v>643</v>
      </c>
      <c r="I416" s="324" t="s">
        <v>44</v>
      </c>
      <c r="J416" s="255" t="str">
        <f>IF(ISBLANK(INDEX('Policy Characteristics'!D:D,MATCH($C416,'Policy Characteristics'!$C:$C,0))),"",INDEX('Policy Characteristics'!D:D,MATCH($C416,'Policy Characteristics'!$C:$C,0)))</f>
        <v>Non BAU Mandated Capacity Construction</v>
      </c>
      <c r="K416" s="254" t="str">
        <f>IF(ISBLANK(INDEX('Policy Characteristics'!E:E,MATCH($C416,'Policy Characteristics'!$C:$C,0))),"",INDEX('Policy Characteristics'!E:E,MATCH($C416,'Policy Characteristics'!$C:$C,0)))</f>
        <v/>
      </c>
      <c r="L416" s="254">
        <f>IF(ISBLANK(INDEX('Policy Characteristics'!F:F,MATCH($C416,'Policy Characteristics'!$C:$C,0))),"",INDEX('Policy Characteristics'!F:F,MATCH($C416,'Policy Characteristics'!$C:$C,0)))</f>
        <v>0</v>
      </c>
      <c r="M416" s="254">
        <f>IF(ISBLANK(INDEX('Policy Characteristics'!G:G,MATCH($C416,'Policy Characteristics'!$C:$C,0))),"",INDEX('Policy Characteristics'!G:G,MATCH($C416,'Policy Characteristics'!$C:$C,0)))</f>
        <v>1</v>
      </c>
      <c r="N416" s="254">
        <f>IF(ISBLANK(INDEX('Policy Characteristics'!H:H,MATCH($C416,'Policy Characteristics'!$C:$C,0))),"",INDEX('Policy Characteristics'!H:H,MATCH($C416,'Policy Characteristics'!$C:$C,0)))</f>
        <v>1</v>
      </c>
      <c r="O416" s="254" t="str">
        <f>IF(ISBLANK(INDEX('Policy Characteristics'!I:I,MATCH($C416,'Policy Characteristics'!$C:$C,0))),"",INDEX('Policy Characteristics'!I:I,MATCH($C416,'Policy Characteristics'!$C:$C,0)))</f>
        <v>on/off</v>
      </c>
      <c r="P416" s="254" t="str">
        <f>IF(ISBLANK(INDEX('Policy Characteristics'!J:J,MATCH($C416,'Policy Characteristics'!$C:$C,0))),"",INDEX('Policy Characteristics'!J:J,MATCH($C416,'Policy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6" s="254" t="str">
        <f>IF(ISBLANK(INDEX('Policy Characteristics'!K:K,MATCH($C416,'Policy Characteristics'!$C:$C,0))),"",INDEX('Policy Characteristics'!K:K,MATCH($C416,'Policy Characteristics'!$C:$C,0)))</f>
        <v/>
      </c>
      <c r="R416" s="254" t="str">
        <f>IF(ISBLANK(INDEX('Policy Characteristics'!L:L,MATCH($C416,'Policy Characteristics'!$C:$C,0))),"",INDEX('Policy Characteristics'!L:L,MATCH($C416,'Policy Characteristics'!$C:$C,0)))</f>
        <v/>
      </c>
    </row>
    <row r="417" spans="1:18" s="4" customFormat="1" x14ac:dyDescent="0.35">
      <c r="A417" s="254" t="str">
        <f>IF(ISBLANK(INDEX('Policy Characteristics'!A:A,MATCH($C417,'Policy Characteristics'!$C:$C,0))),"",INDEX('Policy Characteristics'!A:A,MATCH($C417,'Policy Characteristics'!$C:$C,0)))</f>
        <v>Electricity Supply</v>
      </c>
      <c r="B417" s="262" t="str">
        <f>IF(ISBLANK(INDEX('Policy Characteristics'!B:B,MATCH($C417,'Policy Characteristics'!$C:$C,0))),"",INDEX('Policy Characteristics'!B:B,MATCH($C417,'Policy Characteristics'!$C:$C,0)))</f>
        <v>Non BAU Mandated Capacity Construction</v>
      </c>
      <c r="C417" s="254" t="str">
        <f t="shared" si="24"/>
        <v>Boolean Use Non BAU Mandated Capacity Construction Schedule</v>
      </c>
      <c r="D417" s="6" t="s">
        <v>443</v>
      </c>
      <c r="E417" s="45"/>
      <c r="F417" s="6" t="s">
        <v>442</v>
      </c>
      <c r="G417" s="45"/>
      <c r="H417" s="43">
        <v>644</v>
      </c>
      <c r="I417" s="324" t="s">
        <v>44</v>
      </c>
      <c r="J417" s="255" t="str">
        <f>IF(ISBLANK(INDEX('Policy Characteristics'!D:D,MATCH($C417,'Policy Characteristics'!$C:$C,0))),"",INDEX('Policy Characteristics'!D:D,MATCH($C417,'Policy Characteristics'!$C:$C,0)))</f>
        <v>Non BAU Mandated Capacity Construction</v>
      </c>
      <c r="K417" s="254" t="str">
        <f>IF(ISBLANK(INDEX('Policy Characteristics'!E:E,MATCH($C417,'Policy Characteristics'!$C:$C,0))),"",INDEX('Policy Characteristics'!E:E,MATCH($C417,'Policy Characteristics'!$C:$C,0)))</f>
        <v/>
      </c>
      <c r="L417" s="254">
        <f>IF(ISBLANK(INDEX('Policy Characteristics'!F:F,MATCH($C417,'Policy Characteristics'!$C:$C,0))),"",INDEX('Policy Characteristics'!F:F,MATCH($C417,'Policy Characteristics'!$C:$C,0)))</f>
        <v>0</v>
      </c>
      <c r="M417" s="254">
        <f>IF(ISBLANK(INDEX('Policy Characteristics'!G:G,MATCH($C417,'Policy Characteristics'!$C:$C,0))),"",INDEX('Policy Characteristics'!G:G,MATCH($C417,'Policy Characteristics'!$C:$C,0)))</f>
        <v>1</v>
      </c>
      <c r="N417" s="254">
        <f>IF(ISBLANK(INDEX('Policy Characteristics'!H:H,MATCH($C417,'Policy Characteristics'!$C:$C,0))),"",INDEX('Policy Characteristics'!H:H,MATCH($C417,'Policy Characteristics'!$C:$C,0)))</f>
        <v>1</v>
      </c>
      <c r="O417" s="254" t="str">
        <f>IF(ISBLANK(INDEX('Policy Characteristics'!I:I,MATCH($C417,'Policy Characteristics'!$C:$C,0))),"",INDEX('Policy Characteristics'!I:I,MATCH($C417,'Policy Characteristics'!$C:$C,0)))</f>
        <v>on/off</v>
      </c>
      <c r="P417" s="254" t="str">
        <f>IF(ISBLANK(INDEX('Policy Characteristics'!J:J,MATCH($C417,'Policy Characteristics'!$C:$C,0))),"",INDEX('Policy Characteristics'!J:J,MATCH($C417,'Policy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7" s="254" t="str">
        <f>IF(ISBLANK(INDEX('Policy Characteristics'!K:K,MATCH($C417,'Policy Characteristics'!$C:$C,0))),"",INDEX('Policy Characteristics'!K:K,MATCH($C417,'Policy Characteristics'!$C:$C,0)))</f>
        <v/>
      </c>
      <c r="R417" s="254" t="str">
        <f>IF(ISBLANK(INDEX('Policy Characteristics'!L:L,MATCH($C417,'Policy Characteristics'!$C:$C,0))),"",INDEX('Policy Characteristics'!L:L,MATCH($C417,'Policy Characteristics'!$C:$C,0)))</f>
        <v/>
      </c>
    </row>
    <row r="418" spans="1:18" s="4" customFormat="1" x14ac:dyDescent="0.35">
      <c r="A418" s="254" t="str">
        <f>IF(ISBLANK(INDEX('Policy Characteristics'!A:A,MATCH($C418,'Policy Characteristics'!$C:$C,0))),"",INDEX('Policy Characteristics'!A:A,MATCH($C418,'Policy Characteristics'!$C:$C,0)))</f>
        <v>Electricity Supply</v>
      </c>
      <c r="B418" s="262" t="str">
        <f>IF(ISBLANK(INDEX('Policy Characteristics'!B:B,MATCH($C418,'Policy Characteristics'!$C:$C,0))),"",INDEX('Policy Characteristics'!B:B,MATCH($C418,'Policy Characteristics'!$C:$C,0)))</f>
        <v>Non BAU Mandated Capacity Construction</v>
      </c>
      <c r="C418" s="254" t="str">
        <f t="shared" si="24"/>
        <v>Boolean Use Non BAU Mandated Capacity Construction Schedule</v>
      </c>
      <c r="D418" s="6" t="s">
        <v>452</v>
      </c>
      <c r="E418" s="45"/>
      <c r="F418" s="6" t="s">
        <v>453</v>
      </c>
      <c r="G418" s="45"/>
      <c r="H418" s="43">
        <v>645</v>
      </c>
      <c r="I418" s="324" t="s">
        <v>43</v>
      </c>
      <c r="J418" s="255" t="str">
        <f>IF(ISBLANK(INDEX('Policy Characteristics'!D:D,MATCH($C418,'Policy Characteristics'!$C:$C,0))),"",INDEX('Policy Characteristics'!D:D,MATCH($C418,'Policy Characteristics'!$C:$C,0)))</f>
        <v>Non BAU Mandated Capacity Construction</v>
      </c>
      <c r="K418" s="254" t="str">
        <f>IF(ISBLANK(INDEX('Policy Characteristics'!E:E,MATCH($C418,'Policy Characteristics'!$C:$C,0))),"",INDEX('Policy Characteristics'!E:E,MATCH($C418,'Policy Characteristics'!$C:$C,0)))</f>
        <v/>
      </c>
      <c r="L418" s="254">
        <f>IF(ISBLANK(INDEX('Policy Characteristics'!F:F,MATCH($C418,'Policy Characteristics'!$C:$C,0))),"",INDEX('Policy Characteristics'!F:F,MATCH($C418,'Policy Characteristics'!$C:$C,0)))</f>
        <v>0</v>
      </c>
      <c r="M418" s="254">
        <f>IF(ISBLANK(INDEX('Policy Characteristics'!G:G,MATCH($C418,'Policy Characteristics'!$C:$C,0))),"",INDEX('Policy Characteristics'!G:G,MATCH($C418,'Policy Characteristics'!$C:$C,0)))</f>
        <v>1</v>
      </c>
      <c r="N418" s="254">
        <f>IF(ISBLANK(INDEX('Policy Characteristics'!H:H,MATCH($C418,'Policy Characteristics'!$C:$C,0))),"",INDEX('Policy Characteristics'!H:H,MATCH($C418,'Policy Characteristics'!$C:$C,0)))</f>
        <v>1</v>
      </c>
      <c r="O418" s="254" t="str">
        <f>IF(ISBLANK(INDEX('Policy Characteristics'!I:I,MATCH($C418,'Policy Characteristics'!$C:$C,0))),"",INDEX('Policy Characteristics'!I:I,MATCH($C418,'Policy Characteristics'!$C:$C,0)))</f>
        <v>on/off</v>
      </c>
      <c r="P418" s="254" t="str">
        <f>IF(ISBLANK(INDEX('Policy Characteristics'!J:J,MATCH($C418,'Policy Characteristics'!$C:$C,0))),"",INDEX('Policy Characteristics'!J:J,MATCH($C418,'Policy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8" s="254" t="str">
        <f>IF(ISBLANK(INDEX('Policy Characteristics'!K:K,MATCH($C418,'Policy Characteristics'!$C:$C,0))),"",INDEX('Policy Characteristics'!K:K,MATCH($C418,'Policy Characteristics'!$C:$C,0)))</f>
        <v/>
      </c>
      <c r="R418" s="254" t="str">
        <f>IF(ISBLANK(INDEX('Policy Characteristics'!L:L,MATCH($C418,'Policy Characteristics'!$C:$C,0))),"",INDEX('Policy Characteristics'!L:L,MATCH($C418,'Policy Characteristics'!$C:$C,0)))</f>
        <v/>
      </c>
    </row>
    <row r="419" spans="1:18" s="4" customFormat="1" x14ac:dyDescent="0.35">
      <c r="A419" s="254" t="str">
        <f>IF(ISBLANK(INDEX('Policy Characteristics'!A:A,MATCH($C419,'Policy Characteristics'!$C:$C,0))),"",INDEX('Policy Characteristics'!A:A,MATCH($C419,'Policy Characteristics'!$C:$C,0)))</f>
        <v>Electricity Supply</v>
      </c>
      <c r="B419" s="262" t="str">
        <f>IF(ISBLANK(INDEX('Policy Characteristics'!B:B,MATCH($C419,'Policy Characteristics'!$C:$C,0))),"",INDEX('Policy Characteristics'!B:B,MATCH($C419,'Policy Characteristics'!$C:$C,0)))</f>
        <v>Non BAU Mandated Capacity Construction</v>
      </c>
      <c r="C419" s="254" t="str">
        <f t="shared" si="24"/>
        <v>Boolean Use Non BAU Mandated Capacity Construction Schedule</v>
      </c>
      <c r="D419" s="6" t="s">
        <v>2743</v>
      </c>
      <c r="E419" s="45"/>
      <c r="F419" s="6" t="s">
        <v>2467</v>
      </c>
      <c r="G419" s="45"/>
      <c r="H419" s="43">
        <v>646</v>
      </c>
      <c r="I419" s="324" t="s">
        <v>44</v>
      </c>
      <c r="J419" s="255" t="str">
        <f>IF(ISBLANK(INDEX('Policy Characteristics'!D:D,MATCH($C419,'Policy Characteristics'!$C:$C,0))),"",INDEX('Policy Characteristics'!D:D,MATCH($C419,'Policy Characteristics'!$C:$C,0)))</f>
        <v>Non BAU Mandated Capacity Construction</v>
      </c>
      <c r="K419" s="254" t="str">
        <f>IF(ISBLANK(INDEX('Policy Characteristics'!E:E,MATCH($C419,'Policy Characteristics'!$C:$C,0))),"",INDEX('Policy Characteristics'!E:E,MATCH($C419,'Policy Characteristics'!$C:$C,0)))</f>
        <v/>
      </c>
      <c r="L419" s="254">
        <f>IF(ISBLANK(INDEX('Policy Characteristics'!F:F,MATCH($C419,'Policy Characteristics'!$C:$C,0))),"",INDEX('Policy Characteristics'!F:F,MATCH($C419,'Policy Characteristics'!$C:$C,0)))</f>
        <v>0</v>
      </c>
      <c r="M419" s="254">
        <f>IF(ISBLANK(INDEX('Policy Characteristics'!G:G,MATCH($C419,'Policy Characteristics'!$C:$C,0))),"",INDEX('Policy Characteristics'!G:G,MATCH($C419,'Policy Characteristics'!$C:$C,0)))</f>
        <v>1</v>
      </c>
      <c r="N419" s="254">
        <f>IF(ISBLANK(INDEX('Policy Characteristics'!H:H,MATCH($C419,'Policy Characteristics'!$C:$C,0))),"",INDEX('Policy Characteristics'!H:H,MATCH($C419,'Policy Characteristics'!$C:$C,0)))</f>
        <v>1</v>
      </c>
      <c r="O419" s="254" t="str">
        <f>IF(ISBLANK(INDEX('Policy Characteristics'!I:I,MATCH($C419,'Policy Characteristics'!$C:$C,0))),"",INDEX('Policy Characteristics'!I:I,MATCH($C419,'Policy Characteristics'!$C:$C,0)))</f>
        <v>on/off</v>
      </c>
      <c r="P419" s="254" t="str">
        <f>IF(ISBLANK(INDEX('Policy Characteristics'!J:J,MATCH($C419,'Policy Characteristics'!$C:$C,0))),"",INDEX('Policy Characteristics'!J:J,MATCH($C419,'Policy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9" s="254" t="str">
        <f>IF(ISBLANK(INDEX('Policy Characteristics'!K:K,MATCH($C419,'Policy Characteristics'!$C:$C,0))),"",INDEX('Policy Characteristics'!K:K,MATCH($C419,'Policy Characteristics'!$C:$C,0)))</f>
        <v/>
      </c>
      <c r="R419" s="254" t="str">
        <f>IF(ISBLANK(INDEX('Policy Characteristics'!L:L,MATCH($C419,'Policy Characteristics'!$C:$C,0))),"",INDEX('Policy Characteristics'!L:L,MATCH($C419,'Policy Characteristics'!$C:$C,0)))</f>
        <v/>
      </c>
    </row>
    <row r="420" spans="1:18" s="4" customFormat="1" x14ac:dyDescent="0.35">
      <c r="A420" s="254" t="str">
        <f>IF(ISBLANK(INDEX('Policy Characteristics'!A:A,MATCH($C420,'Policy Characteristics'!$C:$C,0))),"",INDEX('Policy Characteristics'!A:A,MATCH($C420,'Policy Characteristics'!$C:$C,0)))</f>
        <v>Electricity Supply</v>
      </c>
      <c r="B420" s="262" t="str">
        <f>IF(ISBLANK(INDEX('Policy Characteristics'!B:B,MATCH($C420,'Policy Characteristics'!$C:$C,0))),"",INDEX('Policy Characteristics'!B:B,MATCH($C420,'Policy Characteristics'!$C:$C,0)))</f>
        <v>Non BAU Mandated Capacity Construction</v>
      </c>
      <c r="C420" s="254" t="str">
        <f t="shared" si="24"/>
        <v>Boolean Use Non BAU Mandated Capacity Construction Schedule</v>
      </c>
      <c r="D420" s="6" t="s">
        <v>2744</v>
      </c>
      <c r="E420" s="45"/>
      <c r="F420" s="6" t="s">
        <v>2587</v>
      </c>
      <c r="G420" s="45"/>
      <c r="H420" s="43">
        <v>647</v>
      </c>
      <c r="I420" s="324" t="s">
        <v>44</v>
      </c>
      <c r="J420" s="255" t="str">
        <f>IF(ISBLANK(INDEX('Policy Characteristics'!D:D,MATCH($C420,'Policy Characteristics'!$C:$C,0))),"",INDEX('Policy Characteristics'!D:D,MATCH($C420,'Policy Characteristics'!$C:$C,0)))</f>
        <v>Non BAU Mandated Capacity Construction</v>
      </c>
      <c r="K420" s="254" t="str">
        <f>IF(ISBLANK(INDEX('Policy Characteristics'!E:E,MATCH($C420,'Policy Characteristics'!$C:$C,0))),"",INDEX('Policy Characteristics'!E:E,MATCH($C420,'Policy Characteristics'!$C:$C,0)))</f>
        <v/>
      </c>
      <c r="L420" s="254">
        <f>IF(ISBLANK(INDEX('Policy Characteristics'!F:F,MATCH($C420,'Policy Characteristics'!$C:$C,0))),"",INDEX('Policy Characteristics'!F:F,MATCH($C420,'Policy Characteristics'!$C:$C,0)))</f>
        <v>0</v>
      </c>
      <c r="M420" s="254">
        <f>IF(ISBLANK(INDEX('Policy Characteristics'!G:G,MATCH($C420,'Policy Characteristics'!$C:$C,0))),"",INDEX('Policy Characteristics'!G:G,MATCH($C420,'Policy Characteristics'!$C:$C,0)))</f>
        <v>1</v>
      </c>
      <c r="N420" s="254">
        <f>IF(ISBLANK(INDEX('Policy Characteristics'!H:H,MATCH($C420,'Policy Characteristics'!$C:$C,0))),"",INDEX('Policy Characteristics'!H:H,MATCH($C420,'Policy Characteristics'!$C:$C,0)))</f>
        <v>1</v>
      </c>
      <c r="O420" s="254" t="str">
        <f>IF(ISBLANK(INDEX('Policy Characteristics'!I:I,MATCH($C420,'Policy Characteristics'!$C:$C,0))),"",INDEX('Policy Characteristics'!I:I,MATCH($C420,'Policy Characteristics'!$C:$C,0)))</f>
        <v>on/off</v>
      </c>
      <c r="P420" s="254" t="str">
        <f>IF(ISBLANK(INDEX('Policy Characteristics'!J:J,MATCH($C420,'Policy Characteristics'!$C:$C,0))),"",INDEX('Policy Characteristics'!J:J,MATCH($C420,'Policy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0" s="254" t="str">
        <f>IF(ISBLANK(INDEX('Policy Characteristics'!K:K,MATCH($C420,'Policy Characteristics'!$C:$C,0))),"",INDEX('Policy Characteristics'!K:K,MATCH($C420,'Policy Characteristics'!$C:$C,0)))</f>
        <v/>
      </c>
      <c r="R420" s="254" t="str">
        <f>IF(ISBLANK(INDEX('Policy Characteristics'!L:L,MATCH($C420,'Policy Characteristics'!$C:$C,0))),"",INDEX('Policy Characteristics'!L:L,MATCH($C420,'Policy Characteristics'!$C:$C,0)))</f>
        <v/>
      </c>
    </row>
    <row r="421" spans="1:18" s="4" customFormat="1" x14ac:dyDescent="0.35">
      <c r="A421" s="254" t="str">
        <f>IF(ISBLANK(INDEX('Policy Characteristics'!A:A,MATCH($C421,'Policy Characteristics'!$C:$C,0))),"",INDEX('Policy Characteristics'!A:A,MATCH($C421,'Policy Characteristics'!$C:$C,0)))</f>
        <v>Electricity Supply</v>
      </c>
      <c r="B421" s="262" t="str">
        <f>IF(ISBLANK(INDEX('Policy Characteristics'!B:B,MATCH($C421,'Policy Characteristics'!$C:$C,0))),"",INDEX('Policy Characteristics'!B:B,MATCH($C421,'Policy Characteristics'!$C:$C,0)))</f>
        <v>Non BAU Mandated Capacity Construction</v>
      </c>
      <c r="C421" s="254" t="str">
        <f t="shared" si="24"/>
        <v>Boolean Use Non BAU Mandated Capacity Construction Schedule</v>
      </c>
      <c r="D421" s="6" t="s">
        <v>2745</v>
      </c>
      <c r="E421" s="45"/>
      <c r="F421" s="6" t="s">
        <v>2469</v>
      </c>
      <c r="G421" s="45"/>
      <c r="H421" s="43">
        <v>648</v>
      </c>
      <c r="I421" s="324" t="s">
        <v>44</v>
      </c>
      <c r="J421" s="255" t="str">
        <f>IF(ISBLANK(INDEX('Policy Characteristics'!D:D,MATCH($C421,'Policy Characteristics'!$C:$C,0))),"",INDEX('Policy Characteristics'!D:D,MATCH($C421,'Policy Characteristics'!$C:$C,0)))</f>
        <v>Non BAU Mandated Capacity Construction</v>
      </c>
      <c r="K421" s="254" t="str">
        <f>IF(ISBLANK(INDEX('Policy Characteristics'!E:E,MATCH($C421,'Policy Characteristics'!$C:$C,0))),"",INDEX('Policy Characteristics'!E:E,MATCH($C421,'Policy Characteristics'!$C:$C,0)))</f>
        <v/>
      </c>
      <c r="L421" s="254">
        <f>IF(ISBLANK(INDEX('Policy Characteristics'!F:F,MATCH($C421,'Policy Characteristics'!$C:$C,0))),"",INDEX('Policy Characteristics'!F:F,MATCH($C421,'Policy Characteristics'!$C:$C,0)))</f>
        <v>0</v>
      </c>
      <c r="M421" s="254">
        <f>IF(ISBLANK(INDEX('Policy Characteristics'!G:G,MATCH($C421,'Policy Characteristics'!$C:$C,0))),"",INDEX('Policy Characteristics'!G:G,MATCH($C421,'Policy Characteristics'!$C:$C,0)))</f>
        <v>1</v>
      </c>
      <c r="N421" s="254">
        <f>IF(ISBLANK(INDEX('Policy Characteristics'!H:H,MATCH($C421,'Policy Characteristics'!$C:$C,0))),"",INDEX('Policy Characteristics'!H:H,MATCH($C421,'Policy Characteristics'!$C:$C,0)))</f>
        <v>1</v>
      </c>
      <c r="O421" s="254" t="str">
        <f>IF(ISBLANK(INDEX('Policy Characteristics'!I:I,MATCH($C421,'Policy Characteristics'!$C:$C,0))),"",INDEX('Policy Characteristics'!I:I,MATCH($C421,'Policy Characteristics'!$C:$C,0)))</f>
        <v>on/off</v>
      </c>
      <c r="P421" s="254" t="str">
        <f>IF(ISBLANK(INDEX('Policy Characteristics'!J:J,MATCH($C421,'Policy Characteristics'!$C:$C,0))),"",INDEX('Policy Characteristics'!J:J,MATCH($C421,'Policy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1" s="254" t="str">
        <f>IF(ISBLANK(INDEX('Policy Characteristics'!K:K,MATCH($C421,'Policy Characteristics'!$C:$C,0))),"",INDEX('Policy Characteristics'!K:K,MATCH($C421,'Policy Characteristics'!$C:$C,0)))</f>
        <v/>
      </c>
      <c r="R421" s="254" t="str">
        <f>IF(ISBLANK(INDEX('Policy Characteristics'!L:L,MATCH($C421,'Policy Characteristics'!$C:$C,0))),"",INDEX('Policy Characteristics'!L:L,MATCH($C421,'Policy Characteristics'!$C:$C,0)))</f>
        <v/>
      </c>
    </row>
    <row r="422" spans="1:18" s="4" customFormat="1" x14ac:dyDescent="0.35">
      <c r="A422" s="254" t="str">
        <f>IF(ISBLANK(INDEX('Policy Characteristics'!A:A,MATCH($C422,'Policy Characteristics'!$C:$C,0))),"",INDEX('Policy Characteristics'!A:A,MATCH($C422,'Policy Characteristics'!$C:$C,0)))</f>
        <v>Electricity Supply</v>
      </c>
      <c r="B422" s="262" t="str">
        <f>IF(ISBLANK(INDEX('Policy Characteristics'!B:B,MATCH($C422,'Policy Characteristics'!$C:$C,0))),"",INDEX('Policy Characteristics'!B:B,MATCH($C422,'Policy Characteristics'!$C:$C,0)))</f>
        <v>Non BAU Mandated Capacity Construction</v>
      </c>
      <c r="C422" s="254" t="str">
        <f t="shared" si="24"/>
        <v>Boolean Use Non BAU Mandated Capacity Construction Schedule</v>
      </c>
      <c r="D422" s="6" t="s">
        <v>3464</v>
      </c>
      <c r="E422" s="45"/>
      <c r="F422" s="6" t="s">
        <v>3471</v>
      </c>
      <c r="G422" s="45"/>
      <c r="H422" s="43">
        <v>1775</v>
      </c>
      <c r="I422" s="324" t="s">
        <v>44</v>
      </c>
      <c r="J422" s="255" t="str">
        <f>IF(ISBLANK(INDEX('Policy Characteristics'!D:D,MATCH($C422,'Policy Characteristics'!$C:$C,0))),"",INDEX('Policy Characteristics'!D:D,MATCH($C422,'Policy Characteristics'!$C:$C,0)))</f>
        <v>Non BAU Mandated Capacity Construction</v>
      </c>
      <c r="K422" s="254" t="str">
        <f>IF(ISBLANK(INDEX('Policy Characteristics'!E:E,MATCH($C422,'Policy Characteristics'!$C:$C,0))),"",INDEX('Policy Characteristics'!E:E,MATCH($C422,'Policy Characteristics'!$C:$C,0)))</f>
        <v/>
      </c>
      <c r="L422" s="254">
        <f>IF(ISBLANK(INDEX('Policy Characteristics'!F:F,MATCH($C422,'Policy Characteristics'!$C:$C,0))),"",INDEX('Policy Characteristics'!F:F,MATCH($C422,'Policy Characteristics'!$C:$C,0)))</f>
        <v>0</v>
      </c>
      <c r="M422" s="254">
        <f>IF(ISBLANK(INDEX('Policy Characteristics'!G:G,MATCH($C422,'Policy Characteristics'!$C:$C,0))),"",INDEX('Policy Characteristics'!G:G,MATCH($C422,'Policy Characteristics'!$C:$C,0)))</f>
        <v>1</v>
      </c>
      <c r="N422" s="254">
        <f>IF(ISBLANK(INDEX('Policy Characteristics'!H:H,MATCH($C422,'Policy Characteristics'!$C:$C,0))),"",INDEX('Policy Characteristics'!H:H,MATCH($C422,'Policy Characteristics'!$C:$C,0)))</f>
        <v>1</v>
      </c>
      <c r="O422" s="254" t="str">
        <f>IF(ISBLANK(INDEX('Policy Characteristics'!I:I,MATCH($C422,'Policy Characteristics'!$C:$C,0))),"",INDEX('Policy Characteristics'!I:I,MATCH($C422,'Policy Characteristics'!$C:$C,0)))</f>
        <v>on/off</v>
      </c>
      <c r="P422" s="254" t="str">
        <f>IF(ISBLANK(INDEX('Policy Characteristics'!J:J,MATCH($C422,'Policy Characteristics'!$C:$C,0))),"",INDEX('Policy Characteristics'!J:J,MATCH($C422,'Policy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2" s="254" t="str">
        <f>IF(ISBLANK(INDEX('Policy Characteristics'!K:K,MATCH($C422,'Policy Characteristics'!$C:$C,0))),"",INDEX('Policy Characteristics'!K:K,MATCH($C422,'Policy Characteristics'!$C:$C,0)))</f>
        <v/>
      </c>
      <c r="R422" s="254" t="str">
        <f>IF(ISBLANK(INDEX('Policy Characteristics'!L:L,MATCH($C422,'Policy Characteristics'!$C:$C,0))),"",INDEX('Policy Characteristics'!L:L,MATCH($C422,'Policy Characteristics'!$C:$C,0)))</f>
        <v/>
      </c>
    </row>
    <row r="423" spans="1:18" s="4" customFormat="1" x14ac:dyDescent="0.35">
      <c r="A423" s="254" t="str">
        <f>IF(ISBLANK(INDEX('Policy Characteristics'!A:A,MATCH($C423,'Policy Characteristics'!$C:$C,0))),"",INDEX('Policy Characteristics'!A:A,MATCH($C423,'Policy Characteristics'!$C:$C,0)))</f>
        <v>Electricity Supply</v>
      </c>
      <c r="B423" s="262" t="str">
        <f>IF(ISBLANK(INDEX('Policy Characteristics'!B:B,MATCH($C423,'Policy Characteristics'!$C:$C,0))),"",INDEX('Policy Characteristics'!B:B,MATCH($C423,'Policy Characteristics'!$C:$C,0)))</f>
        <v>Non BAU Mandated Capacity Construction</v>
      </c>
      <c r="C423" s="254" t="str">
        <f t="shared" si="24"/>
        <v>Boolean Use Non BAU Mandated Capacity Construction Schedule</v>
      </c>
      <c r="D423" s="6" t="s">
        <v>3467</v>
      </c>
      <c r="E423" s="45"/>
      <c r="F423" s="6" t="s">
        <v>3472</v>
      </c>
      <c r="G423" s="45"/>
      <c r="H423" s="43">
        <v>1776</v>
      </c>
      <c r="I423" s="324" t="s">
        <v>44</v>
      </c>
      <c r="J423" s="255" t="str">
        <f>IF(ISBLANK(INDEX('Policy Characteristics'!D:D,MATCH($C423,'Policy Characteristics'!$C:$C,0))),"",INDEX('Policy Characteristics'!D:D,MATCH($C423,'Policy Characteristics'!$C:$C,0)))</f>
        <v>Non BAU Mandated Capacity Construction</v>
      </c>
      <c r="K423" s="254" t="str">
        <f>IF(ISBLANK(INDEX('Policy Characteristics'!E:E,MATCH($C423,'Policy Characteristics'!$C:$C,0))),"",INDEX('Policy Characteristics'!E:E,MATCH($C423,'Policy Characteristics'!$C:$C,0)))</f>
        <v/>
      </c>
      <c r="L423" s="254">
        <f>IF(ISBLANK(INDEX('Policy Characteristics'!F:F,MATCH($C423,'Policy Characteristics'!$C:$C,0))),"",INDEX('Policy Characteristics'!F:F,MATCH($C423,'Policy Characteristics'!$C:$C,0)))</f>
        <v>0</v>
      </c>
      <c r="M423" s="254">
        <f>IF(ISBLANK(INDEX('Policy Characteristics'!G:G,MATCH($C423,'Policy Characteristics'!$C:$C,0))),"",INDEX('Policy Characteristics'!G:G,MATCH($C423,'Policy Characteristics'!$C:$C,0)))</f>
        <v>1</v>
      </c>
      <c r="N423" s="254">
        <f>IF(ISBLANK(INDEX('Policy Characteristics'!H:H,MATCH($C423,'Policy Characteristics'!$C:$C,0))),"",INDEX('Policy Characteristics'!H:H,MATCH($C423,'Policy Characteristics'!$C:$C,0)))</f>
        <v>1</v>
      </c>
      <c r="O423" s="254" t="str">
        <f>IF(ISBLANK(INDEX('Policy Characteristics'!I:I,MATCH($C423,'Policy Characteristics'!$C:$C,0))),"",INDEX('Policy Characteristics'!I:I,MATCH($C423,'Policy Characteristics'!$C:$C,0)))</f>
        <v>on/off</v>
      </c>
      <c r="P423" s="254" t="str">
        <f>IF(ISBLANK(INDEX('Policy Characteristics'!J:J,MATCH($C423,'Policy Characteristics'!$C:$C,0))),"",INDEX('Policy Characteristics'!J:J,MATCH($C423,'Policy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3" s="254" t="str">
        <f>IF(ISBLANK(INDEX('Policy Characteristics'!K:K,MATCH($C423,'Policy Characteristics'!$C:$C,0))),"",INDEX('Policy Characteristics'!K:K,MATCH($C423,'Policy Characteristics'!$C:$C,0)))</f>
        <v/>
      </c>
      <c r="R423" s="254" t="str">
        <f>IF(ISBLANK(INDEX('Policy Characteristics'!L:L,MATCH($C423,'Policy Characteristics'!$C:$C,0))),"",INDEX('Policy Characteristics'!L:L,MATCH($C423,'Policy Characteristics'!$C:$C,0)))</f>
        <v/>
      </c>
    </row>
    <row r="424" spans="1:18" s="4" customFormat="1" x14ac:dyDescent="0.35">
      <c r="A424" s="254" t="str">
        <f>IF(ISBLANK(INDEX('Policy Characteristics'!A:A,MATCH($C424,'Policy Characteristics'!$C:$C,0))),"",INDEX('Policy Characteristics'!A:A,MATCH($C424,'Policy Characteristics'!$C:$C,0)))</f>
        <v>Electricity Supply</v>
      </c>
      <c r="B424" s="262" t="str">
        <f>IF(ISBLANK(INDEX('Policy Characteristics'!B:B,MATCH($C424,'Policy Characteristics'!$C:$C,0))),"",INDEX('Policy Characteristics'!B:B,MATCH($C424,'Policy Characteristics'!$C:$C,0)))</f>
        <v>Non BAU Mandated Capacity Construction</v>
      </c>
      <c r="C424" s="254" t="str">
        <f t="shared" si="24"/>
        <v>Boolean Use Non BAU Mandated Capacity Construction Schedule</v>
      </c>
      <c r="D424" s="6" t="s">
        <v>3468</v>
      </c>
      <c r="E424" s="45"/>
      <c r="F424" s="6" t="s">
        <v>3473</v>
      </c>
      <c r="G424" s="45"/>
      <c r="H424" s="43">
        <v>1777</v>
      </c>
      <c r="I424" s="324" t="s">
        <v>44</v>
      </c>
      <c r="J424" s="255" t="str">
        <f>IF(ISBLANK(INDEX('Policy Characteristics'!D:D,MATCH($C424,'Policy Characteristics'!$C:$C,0))),"",INDEX('Policy Characteristics'!D:D,MATCH($C424,'Policy Characteristics'!$C:$C,0)))</f>
        <v>Non BAU Mandated Capacity Construction</v>
      </c>
      <c r="K424" s="254" t="str">
        <f>IF(ISBLANK(INDEX('Policy Characteristics'!E:E,MATCH($C424,'Policy Characteristics'!$C:$C,0))),"",INDEX('Policy Characteristics'!E:E,MATCH($C424,'Policy Characteristics'!$C:$C,0)))</f>
        <v/>
      </c>
      <c r="L424" s="254">
        <f>IF(ISBLANK(INDEX('Policy Characteristics'!F:F,MATCH($C424,'Policy Characteristics'!$C:$C,0))),"",INDEX('Policy Characteristics'!F:F,MATCH($C424,'Policy Characteristics'!$C:$C,0)))</f>
        <v>0</v>
      </c>
      <c r="M424" s="254">
        <f>IF(ISBLANK(INDEX('Policy Characteristics'!G:G,MATCH($C424,'Policy Characteristics'!$C:$C,0))),"",INDEX('Policy Characteristics'!G:G,MATCH($C424,'Policy Characteristics'!$C:$C,0)))</f>
        <v>1</v>
      </c>
      <c r="N424" s="254">
        <f>IF(ISBLANK(INDEX('Policy Characteristics'!H:H,MATCH($C424,'Policy Characteristics'!$C:$C,0))),"",INDEX('Policy Characteristics'!H:H,MATCH($C424,'Policy Characteristics'!$C:$C,0)))</f>
        <v>1</v>
      </c>
      <c r="O424" s="254" t="str">
        <f>IF(ISBLANK(INDEX('Policy Characteristics'!I:I,MATCH($C424,'Policy Characteristics'!$C:$C,0))),"",INDEX('Policy Characteristics'!I:I,MATCH($C424,'Policy Characteristics'!$C:$C,0)))</f>
        <v>on/off</v>
      </c>
      <c r="P424" s="254" t="str">
        <f>IF(ISBLANK(INDEX('Policy Characteristics'!J:J,MATCH($C424,'Policy Characteristics'!$C:$C,0))),"",INDEX('Policy Characteristics'!J:J,MATCH($C424,'Policy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4" s="254" t="str">
        <f>IF(ISBLANK(INDEX('Policy Characteristics'!K:K,MATCH($C424,'Policy Characteristics'!$C:$C,0))),"",INDEX('Policy Characteristics'!K:K,MATCH($C424,'Policy Characteristics'!$C:$C,0)))</f>
        <v/>
      </c>
      <c r="R424" s="254" t="str">
        <f>IF(ISBLANK(INDEX('Policy Characteristics'!L:L,MATCH($C424,'Policy Characteristics'!$C:$C,0))),"",INDEX('Policy Characteristics'!L:L,MATCH($C424,'Policy Characteristics'!$C:$C,0)))</f>
        <v/>
      </c>
    </row>
    <row r="425" spans="1:18" s="4" customFormat="1" x14ac:dyDescent="0.35">
      <c r="A425" s="254" t="str">
        <f>IF(ISBLANK(INDEX('Policy Characteristics'!A:A,MATCH($C425,'Policy Characteristics'!$C:$C,0))),"",INDEX('Policy Characteristics'!A:A,MATCH($C425,'Policy Characteristics'!$C:$C,0)))</f>
        <v>Electricity Supply</v>
      </c>
      <c r="B425" s="262" t="str">
        <f>IF(ISBLANK(INDEX('Policy Characteristics'!B:B,MATCH($C425,'Policy Characteristics'!$C:$C,0))),"",INDEX('Policy Characteristics'!B:B,MATCH($C425,'Policy Characteristics'!$C:$C,0)))</f>
        <v>Non BAU Mandated Capacity Construction</v>
      </c>
      <c r="C425" s="254" t="str">
        <f t="shared" si="24"/>
        <v>Boolean Use Non BAU Mandated Capacity Construction Schedule</v>
      </c>
      <c r="D425" s="6" t="s">
        <v>3469</v>
      </c>
      <c r="E425" s="45"/>
      <c r="F425" s="6" t="s">
        <v>3474</v>
      </c>
      <c r="G425" s="45"/>
      <c r="H425" s="43">
        <v>1778</v>
      </c>
      <c r="I425" s="324" t="s">
        <v>44</v>
      </c>
      <c r="J425" s="255" t="str">
        <f>IF(ISBLANK(INDEX('Policy Characteristics'!D:D,MATCH($C425,'Policy Characteristics'!$C:$C,0))),"",INDEX('Policy Characteristics'!D:D,MATCH($C425,'Policy Characteristics'!$C:$C,0)))</f>
        <v>Non BAU Mandated Capacity Construction</v>
      </c>
      <c r="K425" s="254" t="str">
        <f>IF(ISBLANK(INDEX('Policy Characteristics'!E:E,MATCH($C425,'Policy Characteristics'!$C:$C,0))),"",INDEX('Policy Characteristics'!E:E,MATCH($C425,'Policy Characteristics'!$C:$C,0)))</f>
        <v/>
      </c>
      <c r="L425" s="254">
        <f>IF(ISBLANK(INDEX('Policy Characteristics'!F:F,MATCH($C425,'Policy Characteristics'!$C:$C,0))),"",INDEX('Policy Characteristics'!F:F,MATCH($C425,'Policy Characteristics'!$C:$C,0)))</f>
        <v>0</v>
      </c>
      <c r="M425" s="254">
        <f>IF(ISBLANK(INDEX('Policy Characteristics'!G:G,MATCH($C425,'Policy Characteristics'!$C:$C,0))),"",INDEX('Policy Characteristics'!G:G,MATCH($C425,'Policy Characteristics'!$C:$C,0)))</f>
        <v>1</v>
      </c>
      <c r="N425" s="254">
        <f>IF(ISBLANK(INDEX('Policy Characteristics'!H:H,MATCH($C425,'Policy Characteristics'!$C:$C,0))),"",INDEX('Policy Characteristics'!H:H,MATCH($C425,'Policy Characteristics'!$C:$C,0)))</f>
        <v>1</v>
      </c>
      <c r="O425" s="254" t="str">
        <f>IF(ISBLANK(INDEX('Policy Characteristics'!I:I,MATCH($C425,'Policy Characteristics'!$C:$C,0))),"",INDEX('Policy Characteristics'!I:I,MATCH($C425,'Policy Characteristics'!$C:$C,0)))</f>
        <v>on/off</v>
      </c>
      <c r="P425" s="254" t="str">
        <f>IF(ISBLANK(INDEX('Policy Characteristics'!J:J,MATCH($C425,'Policy Characteristics'!$C:$C,0))),"",INDEX('Policy Characteristics'!J:J,MATCH($C425,'Policy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5" s="254" t="str">
        <f>IF(ISBLANK(INDEX('Policy Characteristics'!K:K,MATCH($C425,'Policy Characteristics'!$C:$C,0))),"",INDEX('Policy Characteristics'!K:K,MATCH($C425,'Policy Characteristics'!$C:$C,0)))</f>
        <v/>
      </c>
      <c r="R425" s="254" t="str">
        <f>IF(ISBLANK(INDEX('Policy Characteristics'!L:L,MATCH($C425,'Policy Characteristics'!$C:$C,0))),"",INDEX('Policy Characteristics'!L:L,MATCH($C425,'Policy Characteristics'!$C:$C,0)))</f>
        <v/>
      </c>
    </row>
    <row r="426" spans="1:18" s="4" customFormat="1" x14ac:dyDescent="0.35">
      <c r="A426" s="254" t="str">
        <f>IF(ISBLANK(INDEX('Policy Characteristics'!A:A,MATCH($C426,'Policy Characteristics'!$C:$C,0))),"",INDEX('Policy Characteristics'!A:A,MATCH($C426,'Policy Characteristics'!$C:$C,0)))</f>
        <v>Electricity Supply</v>
      </c>
      <c r="B426" s="262" t="str">
        <f>IF(ISBLANK(INDEX('Policy Characteristics'!B:B,MATCH($C426,'Policy Characteristics'!$C:$C,0))),"",INDEX('Policy Characteristics'!B:B,MATCH($C426,'Policy Characteristics'!$C:$C,0)))</f>
        <v>Non BAU Mandated Capacity Construction</v>
      </c>
      <c r="C426" s="254" t="str">
        <f t="shared" si="24"/>
        <v>Boolean Use Non BAU Mandated Capacity Construction Schedule</v>
      </c>
      <c r="D426" s="6" t="s">
        <v>3470</v>
      </c>
      <c r="E426" s="45"/>
      <c r="F426" s="6" t="s">
        <v>3475</v>
      </c>
      <c r="G426" s="45"/>
      <c r="H426" s="43">
        <v>1779</v>
      </c>
      <c r="I426" s="324" t="s">
        <v>44</v>
      </c>
      <c r="J426" s="255" t="str">
        <f>IF(ISBLANK(INDEX('Policy Characteristics'!D:D,MATCH($C426,'Policy Characteristics'!$C:$C,0))),"",INDEX('Policy Characteristics'!D:D,MATCH($C426,'Policy Characteristics'!$C:$C,0)))</f>
        <v>Non BAU Mandated Capacity Construction</v>
      </c>
      <c r="K426" s="254" t="str">
        <f>IF(ISBLANK(INDEX('Policy Characteristics'!E:E,MATCH($C426,'Policy Characteristics'!$C:$C,0))),"",INDEX('Policy Characteristics'!E:E,MATCH($C426,'Policy Characteristics'!$C:$C,0)))</f>
        <v/>
      </c>
      <c r="L426" s="254">
        <f>IF(ISBLANK(INDEX('Policy Characteristics'!F:F,MATCH($C426,'Policy Characteristics'!$C:$C,0))),"",INDEX('Policy Characteristics'!F:F,MATCH($C426,'Policy Characteristics'!$C:$C,0)))</f>
        <v>0</v>
      </c>
      <c r="M426" s="254">
        <f>IF(ISBLANK(INDEX('Policy Characteristics'!G:G,MATCH($C426,'Policy Characteristics'!$C:$C,0))),"",INDEX('Policy Characteristics'!G:G,MATCH($C426,'Policy Characteristics'!$C:$C,0)))</f>
        <v>1</v>
      </c>
      <c r="N426" s="254">
        <f>IF(ISBLANK(INDEX('Policy Characteristics'!H:H,MATCH($C426,'Policy Characteristics'!$C:$C,0))),"",INDEX('Policy Characteristics'!H:H,MATCH($C426,'Policy Characteristics'!$C:$C,0)))</f>
        <v>1</v>
      </c>
      <c r="O426" s="254" t="str">
        <f>IF(ISBLANK(INDEX('Policy Characteristics'!I:I,MATCH($C426,'Policy Characteristics'!$C:$C,0))),"",INDEX('Policy Characteristics'!I:I,MATCH($C426,'Policy Characteristics'!$C:$C,0)))</f>
        <v>on/off</v>
      </c>
      <c r="P426" s="254" t="str">
        <f>IF(ISBLANK(INDEX('Policy Characteristics'!J:J,MATCH($C426,'Policy Characteristics'!$C:$C,0))),"",INDEX('Policy Characteristics'!J:J,MATCH($C426,'Policy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6" s="254" t="str">
        <f>IF(ISBLANK(INDEX('Policy Characteristics'!K:K,MATCH($C426,'Policy Characteristics'!$C:$C,0))),"",INDEX('Policy Characteristics'!K:K,MATCH($C426,'Policy Characteristics'!$C:$C,0)))</f>
        <v/>
      </c>
      <c r="R426" s="254" t="str">
        <f>IF(ISBLANK(INDEX('Policy Characteristics'!L:L,MATCH($C426,'Policy Characteristics'!$C:$C,0))),"",INDEX('Policy Characteristics'!L:L,MATCH($C426,'Policy Characteristics'!$C:$C,0)))</f>
        <v/>
      </c>
    </row>
    <row r="427" spans="1:18" s="4" customFormat="1" x14ac:dyDescent="0.35">
      <c r="A427" s="254" t="str">
        <f>IF(ISBLANK(INDEX('Policy Characteristics'!A:A,MATCH($C427,'Policy Characteristics'!$C:$C,0))),"",INDEX('Policy Characteristics'!A:A,MATCH($C427,'Policy Characteristics'!$C:$C,0)))</f>
        <v>Electricity Supply</v>
      </c>
      <c r="B427" s="262" t="str">
        <f>IF(ISBLANK(INDEX('Policy Characteristics'!B:B,MATCH($C427,'Policy Characteristics'!$C:$C,0))),"",INDEX('Policy Characteristics'!B:B,MATCH($C427,'Policy Characteristics'!$C:$C,0)))</f>
        <v>Non BAU Mandated Capacity Construction</v>
      </c>
      <c r="C427" s="254" t="str">
        <f t="shared" si="24"/>
        <v>Boolean Use Non BAU Mandated Capacity Construction Schedule</v>
      </c>
      <c r="D427" s="6" t="s">
        <v>3558</v>
      </c>
      <c r="E427" s="45"/>
      <c r="F427" s="6" t="s">
        <v>3556</v>
      </c>
      <c r="G427" s="45"/>
      <c r="H427" s="43">
        <v>1780</v>
      </c>
      <c r="I427" s="324" t="s">
        <v>44</v>
      </c>
      <c r="J427" s="255" t="str">
        <f>IF(ISBLANK(INDEX('Policy Characteristics'!D:D,MATCH($C427,'Policy Characteristics'!$C:$C,0))),"",INDEX('Policy Characteristics'!D:D,MATCH($C427,'Policy Characteristics'!$C:$C,0)))</f>
        <v>Non BAU Mandated Capacity Construction</v>
      </c>
      <c r="K427" s="254" t="str">
        <f>IF(ISBLANK(INDEX('Policy Characteristics'!E:E,MATCH($C427,'Policy Characteristics'!$C:$C,0))),"",INDEX('Policy Characteristics'!E:E,MATCH($C427,'Policy Characteristics'!$C:$C,0)))</f>
        <v/>
      </c>
      <c r="L427" s="254">
        <f>IF(ISBLANK(INDEX('Policy Characteristics'!F:F,MATCH($C427,'Policy Characteristics'!$C:$C,0))),"",INDEX('Policy Characteristics'!F:F,MATCH($C427,'Policy Characteristics'!$C:$C,0)))</f>
        <v>0</v>
      </c>
      <c r="M427" s="254">
        <f>IF(ISBLANK(INDEX('Policy Characteristics'!G:G,MATCH($C427,'Policy Characteristics'!$C:$C,0))),"",INDEX('Policy Characteristics'!G:G,MATCH($C427,'Policy Characteristics'!$C:$C,0)))</f>
        <v>1</v>
      </c>
      <c r="N427" s="254">
        <f>IF(ISBLANK(INDEX('Policy Characteristics'!H:H,MATCH($C427,'Policy Characteristics'!$C:$C,0))),"",INDEX('Policy Characteristics'!H:H,MATCH($C427,'Policy Characteristics'!$C:$C,0)))</f>
        <v>1</v>
      </c>
      <c r="O427" s="254" t="str">
        <f>IF(ISBLANK(INDEX('Policy Characteristics'!I:I,MATCH($C427,'Policy Characteristics'!$C:$C,0))),"",INDEX('Policy Characteristics'!I:I,MATCH($C427,'Policy Characteristics'!$C:$C,0)))</f>
        <v>on/off</v>
      </c>
      <c r="P427" s="254" t="str">
        <f>IF(ISBLANK(INDEX('Policy Characteristics'!J:J,MATCH($C427,'Policy Characteristics'!$C:$C,0))),"",INDEX('Policy Characteristics'!J:J,MATCH($C427,'Policy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7" s="254" t="str">
        <f>IF(ISBLANK(INDEX('Policy Characteristics'!K:K,MATCH($C427,'Policy Characteristics'!$C:$C,0))),"",INDEX('Policy Characteristics'!K:K,MATCH($C427,'Policy Characteristics'!$C:$C,0)))</f>
        <v/>
      </c>
      <c r="R427" s="254" t="str">
        <f>IF(ISBLANK(INDEX('Policy Characteristics'!L:L,MATCH($C427,'Policy Characteristics'!$C:$C,0))),"",INDEX('Policy Characteristics'!L:L,MATCH($C427,'Policy Characteristics'!$C:$C,0)))</f>
        <v/>
      </c>
    </row>
    <row r="428" spans="1:18" s="4" customFormat="1" x14ac:dyDescent="0.35">
      <c r="A428" s="254" t="str">
        <f>IF(ISBLANK(INDEX('Policy Characteristics'!A:A,MATCH($C428,'Policy Characteristics'!$C:$C,0))),"",INDEX('Policy Characteristics'!A:A,MATCH($C428,'Policy Characteristics'!$C:$C,0)))</f>
        <v>Electricity Supply</v>
      </c>
      <c r="B428" s="262" t="str">
        <f>IF(ISBLANK(INDEX('Policy Characteristics'!B:B,MATCH($C428,'Policy Characteristics'!$C:$C,0))),"",INDEX('Policy Characteristics'!B:B,MATCH($C428,'Policy Characteristics'!$C:$C,0)))</f>
        <v>Non BAU Mandated Capacity Construction</v>
      </c>
      <c r="C428" s="254" t="str">
        <f t="shared" si="24"/>
        <v>Boolean Use Non BAU Mandated Capacity Construction Schedule</v>
      </c>
      <c r="D428" s="6" t="s">
        <v>3559</v>
      </c>
      <c r="E428" s="45"/>
      <c r="F428" s="6" t="s">
        <v>3557</v>
      </c>
      <c r="G428" s="45"/>
      <c r="H428" s="43">
        <v>2241</v>
      </c>
      <c r="I428" s="324" t="s">
        <v>44</v>
      </c>
      <c r="J428" s="255" t="str">
        <f>IF(ISBLANK(INDEX('Policy Characteristics'!D:D,MATCH($C428,'Policy Characteristics'!$C:$C,0))),"",INDEX('Policy Characteristics'!D:D,MATCH($C428,'Policy Characteristics'!$C:$C,0)))</f>
        <v>Non BAU Mandated Capacity Construction</v>
      </c>
      <c r="K428" s="254" t="str">
        <f>IF(ISBLANK(INDEX('Policy Characteristics'!E:E,MATCH($C428,'Policy Characteristics'!$C:$C,0))),"",INDEX('Policy Characteristics'!E:E,MATCH($C428,'Policy Characteristics'!$C:$C,0)))</f>
        <v/>
      </c>
      <c r="L428" s="254">
        <f>IF(ISBLANK(INDEX('Policy Characteristics'!F:F,MATCH($C428,'Policy Characteristics'!$C:$C,0))),"",INDEX('Policy Characteristics'!F:F,MATCH($C428,'Policy Characteristics'!$C:$C,0)))</f>
        <v>0</v>
      </c>
      <c r="M428" s="254">
        <f>IF(ISBLANK(INDEX('Policy Characteristics'!G:G,MATCH($C428,'Policy Characteristics'!$C:$C,0))),"",INDEX('Policy Characteristics'!G:G,MATCH($C428,'Policy Characteristics'!$C:$C,0)))</f>
        <v>1</v>
      </c>
      <c r="N428" s="254">
        <f>IF(ISBLANK(INDEX('Policy Characteristics'!H:H,MATCH($C428,'Policy Characteristics'!$C:$C,0))),"",INDEX('Policy Characteristics'!H:H,MATCH($C428,'Policy Characteristics'!$C:$C,0)))</f>
        <v>1</v>
      </c>
      <c r="O428" s="254" t="str">
        <f>IF(ISBLANK(INDEX('Policy Characteristics'!I:I,MATCH($C428,'Policy Characteristics'!$C:$C,0))),"",INDEX('Policy Characteristics'!I:I,MATCH($C428,'Policy Characteristics'!$C:$C,0)))</f>
        <v>on/off</v>
      </c>
      <c r="P428" s="254" t="str">
        <f>IF(ISBLANK(INDEX('Policy Characteristics'!J:J,MATCH($C428,'Policy Characteristics'!$C:$C,0))),"",INDEX('Policy Characteristics'!J:J,MATCH($C428,'Policy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8" s="254"/>
      <c r="R428" s="254"/>
    </row>
    <row r="429" spans="1:18" s="4" customFormat="1" x14ac:dyDescent="0.35">
      <c r="A429" s="254" t="str">
        <f>IF(ISBLANK(INDEX('Policy Characteristics'!A:A,MATCH($C429,'Policy Characteristics'!$C:$C,0))),"",INDEX('Policy Characteristics'!A:A,MATCH($C429,'Policy Characteristics'!$C:$C,0)))</f>
        <v>Electricity Supply</v>
      </c>
      <c r="B429" s="262" t="str">
        <f>IF(ISBLANK(INDEX('Policy Characteristics'!B:B,MATCH($C429,'Policy Characteristics'!$C:$C,0))),"",INDEX('Policy Characteristics'!B:B,MATCH($C429,'Policy Characteristics'!$C:$C,0)))</f>
        <v>Non BAU Mandated Capacity CCUS Retrofits</v>
      </c>
      <c r="C429" t="s">
        <v>3676</v>
      </c>
      <c r="D429" s="45" t="s">
        <v>446</v>
      </c>
      <c r="E429" s="45"/>
      <c r="F429" s="45" t="s">
        <v>445</v>
      </c>
      <c r="G429" s="45"/>
      <c r="H429" s="43">
        <v>2289</v>
      </c>
      <c r="I429" s="324" t="s">
        <v>44</v>
      </c>
      <c r="J429" s="255" t="str">
        <f>IF(ISBLANK(INDEX('Policy Characteristics'!D:D,MATCH($C429,'Policy Characteristics'!$C:$C,0))),"",INDEX('Policy Characteristics'!D:D,MATCH($C429,'Policy Characteristics'!$C:$C,0)))</f>
        <v>Non BAU Mandated Capacity CCUS Retrofits</v>
      </c>
      <c r="K429" s="254" t="str">
        <f>IF(ISBLANK(INDEX('Policy Characteristics'!E:E,MATCH($C429,'Policy Characteristics'!$C:$C,0))),"",INDEX('Policy Characteristics'!E:E,MATCH($C429,'Policy Characteristics'!$C:$C,0)))</f>
        <v/>
      </c>
      <c r="L429" s="254">
        <f>IF(ISBLANK(INDEX('Policy Characteristics'!F:F,MATCH($C429,'Policy Characteristics'!$C:$C,0))),"",INDEX('Policy Characteristics'!F:F,MATCH($C429,'Policy Characteristics'!$C:$C,0)))</f>
        <v>0</v>
      </c>
      <c r="M429" s="254">
        <f>IF(ISBLANK(INDEX('Policy Characteristics'!G:G,MATCH($C429,'Policy Characteristics'!$C:$C,0))),"",INDEX('Policy Characteristics'!G:G,MATCH($C429,'Policy Characteristics'!$C:$C,0)))</f>
        <v>1</v>
      </c>
      <c r="N429" s="254">
        <f>IF(ISBLANK(INDEX('Policy Characteristics'!H:H,MATCH($C429,'Policy Characteristics'!$C:$C,0))),"",INDEX('Policy Characteristics'!H:H,MATCH($C429,'Policy Characteristics'!$C:$C,0)))</f>
        <v>1</v>
      </c>
      <c r="O429" s="254" t="str">
        <f>IF(ISBLANK(INDEX('Policy Characteristics'!I:I,MATCH($C429,'Policy Characteristics'!$C:$C,0))),"",INDEX('Policy Characteristics'!I:I,MATCH($C429,'Policy Characteristics'!$C:$C,0)))</f>
        <v>on/off</v>
      </c>
      <c r="P429" s="254" t="str">
        <f>IF(ISBLANK(INDEX('Policy Characteristics'!J:J,MATCH($C429,'Policy Characteristics'!$C:$C,0))),"",INDEX('Policy Characteristics'!J:J,MATCH($C429,'Policy Characteristics'!$C:$C,0)))</f>
        <v>**Description:** The business-as-usual case includes all planned CCUS retrofits (as modeled by the EPA for its latest Clean Air Act Section 111 regulations for power plants). Turning this policy lever on assumes those retrofits do not happen.</v>
      </c>
      <c r="Q429" s="254" t="str">
        <f>IF(ISBLANK(INDEX('Policy Characteristics'!K:K,MATCH($C429,'Policy Characteristics'!$C:$C,0))),"",INDEX('Policy Characteristics'!K:K,MATCH($C429,'Policy Characteristics'!$C:$C,0)))</f>
        <v/>
      </c>
      <c r="R429" s="254" t="str">
        <f>IF(ISBLANK(INDEX('Policy Characteristics'!L:L,MATCH($C429,'Policy Characteristics'!$C:$C,0))),"",INDEX('Policy Characteristics'!L:L,MATCH($C429,'Policy Characteristics'!$C:$C,0)))</f>
        <v/>
      </c>
    </row>
    <row r="430" spans="1:18" s="4" customFormat="1" x14ac:dyDescent="0.35">
      <c r="A430" s="254" t="str">
        <f>IF(ISBLANK(INDEX('Policy Characteristics'!A:A,MATCH($C430,'Policy Characteristics'!$C:$C,0))),"",INDEX('Policy Characteristics'!A:A,MATCH($C430,'Policy Characteristics'!$C:$C,0)))</f>
        <v>Electricity Supply</v>
      </c>
      <c r="B430" s="262" t="str">
        <f>IF(ISBLANK(INDEX('Policy Characteristics'!B:B,MATCH($C430,'Policy Characteristics'!$C:$C,0))),"",INDEX('Policy Characteristics'!B:B,MATCH($C430,'Policy Characteristics'!$C:$C,0)))</f>
        <v>Non BAU Mandated Capacity CCUS Retrofits</v>
      </c>
      <c r="C430" s="254" t="str">
        <f>$C$429</f>
        <v>Boolean Use Non BAU Mandated Capacity Retrofit Schedule</v>
      </c>
      <c r="D430" s="6" t="s">
        <v>3465</v>
      </c>
      <c r="E430" s="45"/>
      <c r="F430" s="6" t="s">
        <v>3405</v>
      </c>
      <c r="G430" s="45"/>
      <c r="H430" s="43">
        <v>2290</v>
      </c>
      <c r="I430" s="324" t="s">
        <v>44</v>
      </c>
      <c r="J430" s="255" t="str">
        <f>IF(ISBLANK(INDEX('Policy Characteristics'!D:D,MATCH($C430,'Policy Characteristics'!$C:$C,0))),"",INDEX('Policy Characteristics'!D:D,MATCH($C430,'Policy Characteristics'!$C:$C,0)))</f>
        <v>Non BAU Mandated Capacity CCUS Retrofits</v>
      </c>
      <c r="K430" s="254" t="str">
        <f>IF(ISBLANK(INDEX('Policy Characteristics'!E:E,MATCH($C430,'Policy Characteristics'!$C:$C,0))),"",INDEX('Policy Characteristics'!E:E,MATCH($C430,'Policy Characteristics'!$C:$C,0)))</f>
        <v/>
      </c>
      <c r="L430" s="254">
        <f>IF(ISBLANK(INDEX('Policy Characteristics'!F:F,MATCH($C430,'Policy Characteristics'!$C:$C,0))),"",INDEX('Policy Characteristics'!F:F,MATCH($C430,'Policy Characteristics'!$C:$C,0)))</f>
        <v>0</v>
      </c>
      <c r="M430" s="254">
        <f>IF(ISBLANK(INDEX('Policy Characteristics'!G:G,MATCH($C430,'Policy Characteristics'!$C:$C,0))),"",INDEX('Policy Characteristics'!G:G,MATCH($C430,'Policy Characteristics'!$C:$C,0)))</f>
        <v>1</v>
      </c>
      <c r="N430" s="254">
        <f>IF(ISBLANK(INDEX('Policy Characteristics'!H:H,MATCH($C430,'Policy Characteristics'!$C:$C,0))),"",INDEX('Policy Characteristics'!H:H,MATCH($C430,'Policy Characteristics'!$C:$C,0)))</f>
        <v>1</v>
      </c>
      <c r="O430" s="254" t="str">
        <f>IF(ISBLANK(INDEX('Policy Characteristics'!I:I,MATCH($C430,'Policy Characteristics'!$C:$C,0))),"",INDEX('Policy Characteristics'!I:I,MATCH($C430,'Policy Characteristics'!$C:$C,0)))</f>
        <v>on/off</v>
      </c>
      <c r="P430" s="254" t="str">
        <f>IF(ISBLANK(INDEX('Policy Characteristics'!J:J,MATCH($C430,'Policy Characteristics'!$C:$C,0))),"",INDEX('Policy Characteristics'!J:J,MATCH($C430,'Policy Characteristics'!$C:$C,0)))</f>
        <v>**Description:** The business-as-usual case includes all planned CCUS retrofits (as modeled by the EPA for its latest Clean Air Act Section 111 regulations for power plants). Turning this policy lever on assumes those retrofits do not happen.</v>
      </c>
      <c r="Q430" s="254" t="str">
        <f>IF(ISBLANK(INDEX('Policy Characteristics'!K:K,MATCH($C430,'Policy Characteristics'!$C:$C,0))),"",INDEX('Policy Characteristics'!K:K,MATCH($C430,'Policy Characteristics'!$C:$C,0)))</f>
        <v/>
      </c>
      <c r="R430" s="254" t="str">
        <f>IF(ISBLANK(INDEX('Policy Characteristics'!L:L,MATCH($C430,'Policy Characteristics'!$C:$C,0))),"",INDEX('Policy Characteristics'!L:L,MATCH($C430,'Policy Characteristics'!$C:$C,0)))</f>
        <v/>
      </c>
    </row>
    <row r="431" spans="1:18" s="4" customFormat="1" x14ac:dyDescent="0.35">
      <c r="A431" s="254" t="str">
        <f>IF(ISBLANK(INDEX('Policy Characteristics'!A:A,MATCH($C431,'Policy Characteristics'!$C:$C,0))),"",INDEX('Policy Characteristics'!A:A,MATCH($C431,'Policy Characteristics'!$C:$C,0)))</f>
        <v>Electricity Supply</v>
      </c>
      <c r="B431" s="262" t="str">
        <f>IF(ISBLANK(INDEX('Policy Characteristics'!B:B,MATCH($C431,'Policy Characteristics'!$C:$C,0))),"",INDEX('Policy Characteristics'!B:B,MATCH($C431,'Policy Characteristics'!$C:$C,0)))</f>
        <v>Non BAU Mandated Capacity CCUS Retrofits</v>
      </c>
      <c r="C431" s="254" t="str">
        <f t="shared" ref="C431:C452" si="25">$C$429</f>
        <v>Boolean Use Non BAU Mandated Capacity Retrofit Schedule</v>
      </c>
      <c r="D431" s="6" t="s">
        <v>3466</v>
      </c>
      <c r="E431" s="45"/>
      <c r="F431" s="6" t="s">
        <v>3406</v>
      </c>
      <c r="G431" s="45"/>
      <c r="H431" s="43">
        <v>2291</v>
      </c>
      <c r="I431" s="324" t="s">
        <v>44</v>
      </c>
      <c r="J431" s="255" t="str">
        <f>IF(ISBLANK(INDEX('Policy Characteristics'!D:D,MATCH($C431,'Policy Characteristics'!$C:$C,0))),"",INDEX('Policy Characteristics'!D:D,MATCH($C431,'Policy Characteristics'!$C:$C,0)))</f>
        <v>Non BAU Mandated Capacity CCUS Retrofits</v>
      </c>
      <c r="K431" s="254" t="str">
        <f>IF(ISBLANK(INDEX('Policy Characteristics'!E:E,MATCH($C431,'Policy Characteristics'!$C:$C,0))),"",INDEX('Policy Characteristics'!E:E,MATCH($C431,'Policy Characteristics'!$C:$C,0)))</f>
        <v/>
      </c>
      <c r="L431" s="254">
        <f>IF(ISBLANK(INDEX('Policy Characteristics'!F:F,MATCH($C431,'Policy Characteristics'!$C:$C,0))),"",INDEX('Policy Characteristics'!F:F,MATCH($C431,'Policy Characteristics'!$C:$C,0)))</f>
        <v>0</v>
      </c>
      <c r="M431" s="254">
        <f>IF(ISBLANK(INDEX('Policy Characteristics'!G:G,MATCH($C431,'Policy Characteristics'!$C:$C,0))),"",INDEX('Policy Characteristics'!G:G,MATCH($C431,'Policy Characteristics'!$C:$C,0)))</f>
        <v>1</v>
      </c>
      <c r="N431" s="254">
        <f>IF(ISBLANK(INDEX('Policy Characteristics'!H:H,MATCH($C431,'Policy Characteristics'!$C:$C,0))),"",INDEX('Policy Characteristics'!H:H,MATCH($C431,'Policy Characteristics'!$C:$C,0)))</f>
        <v>1</v>
      </c>
      <c r="O431" s="254" t="str">
        <f>IF(ISBLANK(INDEX('Policy Characteristics'!I:I,MATCH($C431,'Policy Characteristics'!$C:$C,0))),"",INDEX('Policy Characteristics'!I:I,MATCH($C431,'Policy Characteristics'!$C:$C,0)))</f>
        <v>on/off</v>
      </c>
      <c r="P431" s="254" t="str">
        <f>IF(ISBLANK(INDEX('Policy Characteristics'!J:J,MATCH($C431,'Policy Characteristics'!$C:$C,0))),"",INDEX('Policy Characteristics'!J:J,MATCH($C431,'Policy Characteristics'!$C:$C,0)))</f>
        <v>**Description:** The business-as-usual case includes all planned CCUS retrofits (as modeled by the EPA for its latest Clean Air Act Section 111 regulations for power plants). Turning this policy lever on assumes those retrofits do not happen.</v>
      </c>
      <c r="Q431" s="254" t="str">
        <f>IF(ISBLANK(INDEX('Policy Characteristics'!K:K,MATCH($C431,'Policy Characteristics'!$C:$C,0))),"",INDEX('Policy Characteristics'!K:K,MATCH($C431,'Policy Characteristics'!$C:$C,0)))</f>
        <v/>
      </c>
      <c r="R431" s="254" t="str">
        <f>IF(ISBLANK(INDEX('Policy Characteristics'!L:L,MATCH($C431,'Policy Characteristics'!$C:$C,0))),"",INDEX('Policy Characteristics'!L:L,MATCH($C431,'Policy Characteristics'!$C:$C,0)))</f>
        <v/>
      </c>
    </row>
    <row r="432" spans="1:18" s="4" customFormat="1" x14ac:dyDescent="0.35">
      <c r="A432" s="254" t="str">
        <f>IF(ISBLANK(INDEX('Policy Characteristics'!A:A,MATCH($C432,'Policy Characteristics'!$C:$C,0))),"",INDEX('Policy Characteristics'!A:A,MATCH($C432,'Policy Characteristics'!$C:$C,0)))</f>
        <v>Electricity Supply</v>
      </c>
      <c r="B432" s="262" t="str">
        <f>IF(ISBLANK(INDEX('Policy Characteristics'!B:B,MATCH($C432,'Policy Characteristics'!$C:$C,0))),"",INDEX('Policy Characteristics'!B:B,MATCH($C432,'Policy Characteristics'!$C:$C,0)))</f>
        <v>Non BAU Mandated Capacity CCUS Retrofits</v>
      </c>
      <c r="C432" s="254" t="str">
        <f t="shared" si="25"/>
        <v>Boolean Use Non BAU Mandated Capacity Retrofit Schedule</v>
      </c>
      <c r="D432" s="6" t="s">
        <v>76</v>
      </c>
      <c r="E432" s="45"/>
      <c r="F432" s="6" t="s">
        <v>3476</v>
      </c>
      <c r="G432" s="45"/>
      <c r="H432" s="43">
        <v>2292</v>
      </c>
      <c r="I432" s="324" t="s">
        <v>44</v>
      </c>
      <c r="J432" s="255" t="str">
        <f>IF(ISBLANK(INDEX('Policy Characteristics'!D:D,MATCH($C432,'Policy Characteristics'!$C:$C,0))),"",INDEX('Policy Characteristics'!D:D,MATCH($C432,'Policy Characteristics'!$C:$C,0)))</f>
        <v>Non BAU Mandated Capacity CCUS Retrofits</v>
      </c>
      <c r="K432" s="254" t="str">
        <f>IF(ISBLANK(INDEX('Policy Characteristics'!E:E,MATCH($C432,'Policy Characteristics'!$C:$C,0))),"",INDEX('Policy Characteristics'!E:E,MATCH($C432,'Policy Characteristics'!$C:$C,0)))</f>
        <v/>
      </c>
      <c r="L432" s="254">
        <f>IF(ISBLANK(INDEX('Policy Characteristics'!F:F,MATCH($C432,'Policy Characteristics'!$C:$C,0))),"",INDEX('Policy Characteristics'!F:F,MATCH($C432,'Policy Characteristics'!$C:$C,0)))</f>
        <v>0</v>
      </c>
      <c r="M432" s="254">
        <f>IF(ISBLANK(INDEX('Policy Characteristics'!G:G,MATCH($C432,'Policy Characteristics'!$C:$C,0))),"",INDEX('Policy Characteristics'!G:G,MATCH($C432,'Policy Characteristics'!$C:$C,0)))</f>
        <v>1</v>
      </c>
      <c r="N432" s="254">
        <f>IF(ISBLANK(INDEX('Policy Characteristics'!H:H,MATCH($C432,'Policy Characteristics'!$C:$C,0))),"",INDEX('Policy Characteristics'!H:H,MATCH($C432,'Policy Characteristics'!$C:$C,0)))</f>
        <v>1</v>
      </c>
      <c r="O432" s="254" t="str">
        <f>IF(ISBLANK(INDEX('Policy Characteristics'!I:I,MATCH($C432,'Policy Characteristics'!$C:$C,0))),"",INDEX('Policy Characteristics'!I:I,MATCH($C432,'Policy Characteristics'!$C:$C,0)))</f>
        <v>on/off</v>
      </c>
      <c r="P432" s="254" t="str">
        <f>IF(ISBLANK(INDEX('Policy Characteristics'!J:J,MATCH($C432,'Policy Characteristics'!$C:$C,0))),"",INDEX('Policy Characteristics'!J:J,MATCH($C432,'Policy Characteristics'!$C:$C,0)))</f>
        <v>**Description:** The business-as-usual case includes all planned CCUS retrofits (as modeled by the EPA for its latest Clean Air Act Section 111 regulations for power plants). Turning this policy lever on assumes those retrofits do not happen.</v>
      </c>
      <c r="Q432" s="254" t="str">
        <f>IF(ISBLANK(INDEX('Policy Characteristics'!K:K,MATCH($C432,'Policy Characteristics'!$C:$C,0))),"",INDEX('Policy Characteristics'!K:K,MATCH($C432,'Policy Characteristics'!$C:$C,0)))</f>
        <v/>
      </c>
      <c r="R432" s="254" t="str">
        <f>IF(ISBLANK(INDEX('Policy Characteristics'!L:L,MATCH($C432,'Policy Characteristics'!$C:$C,0))),"",INDEX('Policy Characteristics'!L:L,MATCH($C432,'Policy Characteristics'!$C:$C,0)))</f>
        <v/>
      </c>
    </row>
    <row r="433" spans="1:18" s="4" customFormat="1" x14ac:dyDescent="0.35">
      <c r="A433" s="254" t="str">
        <f>IF(ISBLANK(INDEX('Policy Characteristics'!A:A,MATCH($C433,'Policy Characteristics'!$C:$C,0))),"",INDEX('Policy Characteristics'!A:A,MATCH($C433,'Policy Characteristics'!$C:$C,0)))</f>
        <v>Electricity Supply</v>
      </c>
      <c r="B433" s="262" t="str">
        <f>IF(ISBLANK(INDEX('Policy Characteristics'!B:B,MATCH($C433,'Policy Characteristics'!$C:$C,0))),"",INDEX('Policy Characteristics'!B:B,MATCH($C433,'Policy Characteristics'!$C:$C,0)))</f>
        <v>Non BAU Mandated Capacity CCUS Retrofits</v>
      </c>
      <c r="C433" s="254" t="str">
        <f t="shared" si="25"/>
        <v>Boolean Use Non BAU Mandated Capacity Retrofit Schedule</v>
      </c>
      <c r="D433" s="6" t="s">
        <v>77</v>
      </c>
      <c r="E433" s="45"/>
      <c r="F433" s="6" t="s">
        <v>89</v>
      </c>
      <c r="G433" s="45"/>
      <c r="H433" s="43">
        <v>2293</v>
      </c>
      <c r="I433" s="324" t="s">
        <v>44</v>
      </c>
      <c r="J433" s="255" t="str">
        <f>IF(ISBLANK(INDEX('Policy Characteristics'!D:D,MATCH($C433,'Policy Characteristics'!$C:$C,0))),"",INDEX('Policy Characteristics'!D:D,MATCH($C433,'Policy Characteristics'!$C:$C,0)))</f>
        <v>Non BAU Mandated Capacity CCUS Retrofits</v>
      </c>
      <c r="K433" s="254" t="str">
        <f>IF(ISBLANK(INDEX('Policy Characteristics'!E:E,MATCH($C433,'Policy Characteristics'!$C:$C,0))),"",INDEX('Policy Characteristics'!E:E,MATCH($C433,'Policy Characteristics'!$C:$C,0)))</f>
        <v/>
      </c>
      <c r="L433" s="254">
        <f>IF(ISBLANK(INDEX('Policy Characteristics'!F:F,MATCH($C433,'Policy Characteristics'!$C:$C,0))),"",INDEX('Policy Characteristics'!F:F,MATCH($C433,'Policy Characteristics'!$C:$C,0)))</f>
        <v>0</v>
      </c>
      <c r="M433" s="254">
        <f>IF(ISBLANK(INDEX('Policy Characteristics'!G:G,MATCH($C433,'Policy Characteristics'!$C:$C,0))),"",INDEX('Policy Characteristics'!G:G,MATCH($C433,'Policy Characteristics'!$C:$C,0)))</f>
        <v>1</v>
      </c>
      <c r="N433" s="254">
        <f>IF(ISBLANK(INDEX('Policy Characteristics'!H:H,MATCH($C433,'Policy Characteristics'!$C:$C,0))),"",INDEX('Policy Characteristics'!H:H,MATCH($C433,'Policy Characteristics'!$C:$C,0)))</f>
        <v>1</v>
      </c>
      <c r="O433" s="254" t="str">
        <f>IF(ISBLANK(INDEX('Policy Characteristics'!I:I,MATCH($C433,'Policy Characteristics'!$C:$C,0))),"",INDEX('Policy Characteristics'!I:I,MATCH($C433,'Policy Characteristics'!$C:$C,0)))</f>
        <v>on/off</v>
      </c>
      <c r="P433" s="254" t="str">
        <f>IF(ISBLANK(INDEX('Policy Characteristics'!J:J,MATCH($C433,'Policy Characteristics'!$C:$C,0))),"",INDEX('Policy Characteristics'!J:J,MATCH($C433,'Policy Characteristics'!$C:$C,0)))</f>
        <v>**Description:** The business-as-usual case includes all planned CCUS retrofits (as modeled by the EPA for its latest Clean Air Act Section 111 regulations for power plants). Turning this policy lever on assumes those retrofits do not happen.</v>
      </c>
      <c r="Q433" s="254" t="str">
        <f>IF(ISBLANK(INDEX('Policy Characteristics'!K:K,MATCH($C433,'Policy Characteristics'!$C:$C,0))),"",INDEX('Policy Characteristics'!K:K,MATCH($C433,'Policy Characteristics'!$C:$C,0)))</f>
        <v/>
      </c>
      <c r="R433" s="254" t="str">
        <f>IF(ISBLANK(INDEX('Policy Characteristics'!L:L,MATCH($C433,'Policy Characteristics'!$C:$C,0))),"",INDEX('Policy Characteristics'!L:L,MATCH($C433,'Policy Characteristics'!$C:$C,0)))</f>
        <v/>
      </c>
    </row>
    <row r="434" spans="1:18" s="4" customFormat="1" x14ac:dyDescent="0.35">
      <c r="A434" s="254" t="str">
        <f>IF(ISBLANK(INDEX('Policy Characteristics'!A:A,MATCH($C434,'Policy Characteristics'!$C:$C,0))),"",INDEX('Policy Characteristics'!A:A,MATCH($C434,'Policy Characteristics'!$C:$C,0)))</f>
        <v>Electricity Supply</v>
      </c>
      <c r="B434" s="262" t="str">
        <f>IF(ISBLANK(INDEX('Policy Characteristics'!B:B,MATCH($C434,'Policy Characteristics'!$C:$C,0))),"",INDEX('Policy Characteristics'!B:B,MATCH($C434,'Policy Characteristics'!$C:$C,0)))</f>
        <v>Non BAU Mandated Capacity CCUS Retrofits</v>
      </c>
      <c r="C434" s="254" t="str">
        <f t="shared" si="25"/>
        <v>Boolean Use Non BAU Mandated Capacity Retrofit Schedule</v>
      </c>
      <c r="D434" s="6" t="s">
        <v>447</v>
      </c>
      <c r="E434" s="45"/>
      <c r="F434" s="6" t="s">
        <v>450</v>
      </c>
      <c r="G434" s="45"/>
      <c r="H434" s="43">
        <v>2294</v>
      </c>
      <c r="I434" s="324" t="s">
        <v>44</v>
      </c>
      <c r="J434" s="255" t="str">
        <f>IF(ISBLANK(INDEX('Policy Characteristics'!D:D,MATCH($C434,'Policy Characteristics'!$C:$C,0))),"",INDEX('Policy Characteristics'!D:D,MATCH($C434,'Policy Characteristics'!$C:$C,0)))</f>
        <v>Non BAU Mandated Capacity CCUS Retrofits</v>
      </c>
      <c r="K434" s="254" t="str">
        <f>IF(ISBLANK(INDEX('Policy Characteristics'!E:E,MATCH($C434,'Policy Characteristics'!$C:$C,0))),"",INDEX('Policy Characteristics'!E:E,MATCH($C434,'Policy Characteristics'!$C:$C,0)))</f>
        <v/>
      </c>
      <c r="L434" s="254">
        <f>IF(ISBLANK(INDEX('Policy Characteristics'!F:F,MATCH($C434,'Policy Characteristics'!$C:$C,0))),"",INDEX('Policy Characteristics'!F:F,MATCH($C434,'Policy Characteristics'!$C:$C,0)))</f>
        <v>0</v>
      </c>
      <c r="M434" s="254">
        <f>IF(ISBLANK(INDEX('Policy Characteristics'!G:G,MATCH($C434,'Policy Characteristics'!$C:$C,0))),"",INDEX('Policy Characteristics'!G:G,MATCH($C434,'Policy Characteristics'!$C:$C,0)))</f>
        <v>1</v>
      </c>
      <c r="N434" s="254">
        <f>IF(ISBLANK(INDEX('Policy Characteristics'!H:H,MATCH($C434,'Policy Characteristics'!$C:$C,0))),"",INDEX('Policy Characteristics'!H:H,MATCH($C434,'Policy Characteristics'!$C:$C,0)))</f>
        <v>1</v>
      </c>
      <c r="O434" s="254" t="str">
        <f>IF(ISBLANK(INDEX('Policy Characteristics'!I:I,MATCH($C434,'Policy Characteristics'!$C:$C,0))),"",INDEX('Policy Characteristics'!I:I,MATCH($C434,'Policy Characteristics'!$C:$C,0)))</f>
        <v>on/off</v>
      </c>
      <c r="P434" s="254" t="str">
        <f>IF(ISBLANK(INDEX('Policy Characteristics'!J:J,MATCH($C434,'Policy Characteristics'!$C:$C,0))),"",INDEX('Policy Characteristics'!J:J,MATCH($C434,'Policy Characteristics'!$C:$C,0)))</f>
        <v>**Description:** The business-as-usual case includes all planned CCUS retrofits (as modeled by the EPA for its latest Clean Air Act Section 111 regulations for power plants). Turning this policy lever on assumes those retrofits do not happen.</v>
      </c>
      <c r="Q434" s="254" t="str">
        <f>IF(ISBLANK(INDEX('Policy Characteristics'!K:K,MATCH($C434,'Policy Characteristics'!$C:$C,0))),"",INDEX('Policy Characteristics'!K:K,MATCH($C434,'Policy Characteristics'!$C:$C,0)))</f>
        <v/>
      </c>
      <c r="R434" s="254" t="str">
        <f>IF(ISBLANK(INDEX('Policy Characteristics'!L:L,MATCH($C434,'Policy Characteristics'!$C:$C,0))),"",INDEX('Policy Characteristics'!L:L,MATCH($C434,'Policy Characteristics'!$C:$C,0)))</f>
        <v/>
      </c>
    </row>
    <row r="435" spans="1:18" s="4" customFormat="1" x14ac:dyDescent="0.35">
      <c r="A435" s="254" t="str">
        <f>IF(ISBLANK(INDEX('Policy Characteristics'!A:A,MATCH($C435,'Policy Characteristics'!$C:$C,0))),"",INDEX('Policy Characteristics'!A:A,MATCH($C435,'Policy Characteristics'!$C:$C,0)))</f>
        <v>Electricity Supply</v>
      </c>
      <c r="B435" s="262" t="str">
        <f>IF(ISBLANK(INDEX('Policy Characteristics'!B:B,MATCH($C435,'Policy Characteristics'!$C:$C,0))),"",INDEX('Policy Characteristics'!B:B,MATCH($C435,'Policy Characteristics'!$C:$C,0)))</f>
        <v>Non BAU Mandated Capacity CCUS Retrofits</v>
      </c>
      <c r="C435" s="254" t="str">
        <f t="shared" si="25"/>
        <v>Boolean Use Non BAU Mandated Capacity Retrofit Schedule</v>
      </c>
      <c r="D435" s="6" t="s">
        <v>78</v>
      </c>
      <c r="E435" s="45"/>
      <c r="F435" s="6" t="s">
        <v>90</v>
      </c>
      <c r="G435" s="45"/>
      <c r="H435" s="43">
        <v>2295</v>
      </c>
      <c r="I435" s="324" t="s">
        <v>44</v>
      </c>
      <c r="J435" s="255" t="str">
        <f>IF(ISBLANK(INDEX('Policy Characteristics'!D:D,MATCH($C435,'Policy Characteristics'!$C:$C,0))),"",INDEX('Policy Characteristics'!D:D,MATCH($C435,'Policy Characteristics'!$C:$C,0)))</f>
        <v>Non BAU Mandated Capacity CCUS Retrofits</v>
      </c>
      <c r="K435" s="254" t="str">
        <f>IF(ISBLANK(INDEX('Policy Characteristics'!E:E,MATCH($C435,'Policy Characteristics'!$C:$C,0))),"",INDEX('Policy Characteristics'!E:E,MATCH($C435,'Policy Characteristics'!$C:$C,0)))</f>
        <v/>
      </c>
      <c r="L435" s="254">
        <f>IF(ISBLANK(INDEX('Policy Characteristics'!F:F,MATCH($C435,'Policy Characteristics'!$C:$C,0))),"",INDEX('Policy Characteristics'!F:F,MATCH($C435,'Policy Characteristics'!$C:$C,0)))</f>
        <v>0</v>
      </c>
      <c r="M435" s="254">
        <f>IF(ISBLANK(INDEX('Policy Characteristics'!G:G,MATCH($C435,'Policy Characteristics'!$C:$C,0))),"",INDEX('Policy Characteristics'!G:G,MATCH($C435,'Policy Characteristics'!$C:$C,0)))</f>
        <v>1</v>
      </c>
      <c r="N435" s="254">
        <f>IF(ISBLANK(INDEX('Policy Characteristics'!H:H,MATCH($C435,'Policy Characteristics'!$C:$C,0))),"",INDEX('Policy Characteristics'!H:H,MATCH($C435,'Policy Characteristics'!$C:$C,0)))</f>
        <v>1</v>
      </c>
      <c r="O435" s="254" t="str">
        <f>IF(ISBLANK(INDEX('Policy Characteristics'!I:I,MATCH($C435,'Policy Characteristics'!$C:$C,0))),"",INDEX('Policy Characteristics'!I:I,MATCH($C435,'Policy Characteristics'!$C:$C,0)))</f>
        <v>on/off</v>
      </c>
      <c r="P435" s="254" t="str">
        <f>IF(ISBLANK(INDEX('Policy Characteristics'!J:J,MATCH($C435,'Policy Characteristics'!$C:$C,0))),"",INDEX('Policy Characteristics'!J:J,MATCH($C435,'Policy Characteristics'!$C:$C,0)))</f>
        <v>**Description:** The business-as-usual case includes all planned CCUS retrofits (as modeled by the EPA for its latest Clean Air Act Section 111 regulations for power plants). Turning this policy lever on assumes those retrofits do not happen.</v>
      </c>
      <c r="Q435" s="254" t="str">
        <f>IF(ISBLANK(INDEX('Policy Characteristics'!K:K,MATCH($C435,'Policy Characteristics'!$C:$C,0))),"",INDEX('Policy Characteristics'!K:K,MATCH($C435,'Policy Characteristics'!$C:$C,0)))</f>
        <v/>
      </c>
      <c r="R435" s="254" t="str">
        <f>IF(ISBLANK(INDEX('Policy Characteristics'!L:L,MATCH($C435,'Policy Characteristics'!$C:$C,0))),"",INDEX('Policy Characteristics'!L:L,MATCH($C435,'Policy Characteristics'!$C:$C,0)))</f>
        <v/>
      </c>
    </row>
    <row r="436" spans="1:18" s="4" customFormat="1" x14ac:dyDescent="0.35">
      <c r="A436" s="254" t="str">
        <f>IF(ISBLANK(INDEX('Policy Characteristics'!A:A,MATCH($C436,'Policy Characteristics'!$C:$C,0))),"",INDEX('Policy Characteristics'!A:A,MATCH($C436,'Policy Characteristics'!$C:$C,0)))</f>
        <v>Electricity Supply</v>
      </c>
      <c r="B436" s="262" t="str">
        <f>IF(ISBLANK(INDEX('Policy Characteristics'!B:B,MATCH($C436,'Policy Characteristics'!$C:$C,0))),"",INDEX('Policy Characteristics'!B:B,MATCH($C436,'Policy Characteristics'!$C:$C,0)))</f>
        <v>Non BAU Mandated Capacity CCUS Retrofits</v>
      </c>
      <c r="C436" s="254" t="str">
        <f t="shared" si="25"/>
        <v>Boolean Use Non BAU Mandated Capacity Retrofit Schedule</v>
      </c>
      <c r="D436" s="6" t="s">
        <v>79</v>
      </c>
      <c r="E436" s="45"/>
      <c r="F436" s="6" t="s">
        <v>91</v>
      </c>
      <c r="G436" s="45"/>
      <c r="H436" s="43">
        <v>2296</v>
      </c>
      <c r="I436" s="324" t="s">
        <v>44</v>
      </c>
      <c r="J436" s="255" t="str">
        <f>IF(ISBLANK(INDEX('Policy Characteristics'!D:D,MATCH($C436,'Policy Characteristics'!$C:$C,0))),"",INDEX('Policy Characteristics'!D:D,MATCH($C436,'Policy Characteristics'!$C:$C,0)))</f>
        <v>Non BAU Mandated Capacity CCUS Retrofits</v>
      </c>
      <c r="K436" s="254" t="str">
        <f>IF(ISBLANK(INDEX('Policy Characteristics'!E:E,MATCH($C436,'Policy Characteristics'!$C:$C,0))),"",INDEX('Policy Characteristics'!E:E,MATCH($C436,'Policy Characteristics'!$C:$C,0)))</f>
        <v/>
      </c>
      <c r="L436" s="254">
        <f>IF(ISBLANK(INDEX('Policy Characteristics'!F:F,MATCH($C436,'Policy Characteristics'!$C:$C,0))),"",INDEX('Policy Characteristics'!F:F,MATCH($C436,'Policy Characteristics'!$C:$C,0)))</f>
        <v>0</v>
      </c>
      <c r="M436" s="254">
        <f>IF(ISBLANK(INDEX('Policy Characteristics'!G:G,MATCH($C436,'Policy Characteristics'!$C:$C,0))),"",INDEX('Policy Characteristics'!G:G,MATCH($C436,'Policy Characteristics'!$C:$C,0)))</f>
        <v>1</v>
      </c>
      <c r="N436" s="254">
        <f>IF(ISBLANK(INDEX('Policy Characteristics'!H:H,MATCH($C436,'Policy Characteristics'!$C:$C,0))),"",INDEX('Policy Characteristics'!H:H,MATCH($C436,'Policy Characteristics'!$C:$C,0)))</f>
        <v>1</v>
      </c>
      <c r="O436" s="254" t="str">
        <f>IF(ISBLANK(INDEX('Policy Characteristics'!I:I,MATCH($C436,'Policy Characteristics'!$C:$C,0))),"",INDEX('Policy Characteristics'!I:I,MATCH($C436,'Policy Characteristics'!$C:$C,0)))</f>
        <v>on/off</v>
      </c>
      <c r="P436" s="254" t="str">
        <f>IF(ISBLANK(INDEX('Policy Characteristics'!J:J,MATCH($C436,'Policy Characteristics'!$C:$C,0))),"",INDEX('Policy Characteristics'!J:J,MATCH($C436,'Policy Characteristics'!$C:$C,0)))</f>
        <v>**Description:** The business-as-usual case includes all planned CCUS retrofits (as modeled by the EPA for its latest Clean Air Act Section 111 regulations for power plants). Turning this policy lever on assumes those retrofits do not happen.</v>
      </c>
      <c r="Q436" s="254" t="str">
        <f>IF(ISBLANK(INDEX('Policy Characteristics'!K:K,MATCH($C436,'Policy Characteristics'!$C:$C,0))),"",INDEX('Policy Characteristics'!K:K,MATCH($C436,'Policy Characteristics'!$C:$C,0)))</f>
        <v/>
      </c>
      <c r="R436" s="254" t="str">
        <f>IF(ISBLANK(INDEX('Policy Characteristics'!L:L,MATCH($C436,'Policy Characteristics'!$C:$C,0))),"",INDEX('Policy Characteristics'!L:L,MATCH($C436,'Policy Characteristics'!$C:$C,0)))</f>
        <v/>
      </c>
    </row>
    <row r="437" spans="1:18" s="4" customFormat="1" x14ac:dyDescent="0.35">
      <c r="A437" s="254" t="str">
        <f>IF(ISBLANK(INDEX('Policy Characteristics'!A:A,MATCH($C437,'Policy Characteristics'!$C:$C,0))),"",INDEX('Policy Characteristics'!A:A,MATCH($C437,'Policy Characteristics'!$C:$C,0)))</f>
        <v>Electricity Supply</v>
      </c>
      <c r="B437" s="262" t="str">
        <f>IF(ISBLANK(INDEX('Policy Characteristics'!B:B,MATCH($C437,'Policy Characteristics'!$C:$C,0))),"",INDEX('Policy Characteristics'!B:B,MATCH($C437,'Policy Characteristics'!$C:$C,0)))</f>
        <v>Non BAU Mandated Capacity CCUS Retrofits</v>
      </c>
      <c r="C437" s="254" t="str">
        <f t="shared" si="25"/>
        <v>Boolean Use Non BAU Mandated Capacity Retrofit Schedule</v>
      </c>
      <c r="D437" s="6" t="s">
        <v>80</v>
      </c>
      <c r="E437" s="45"/>
      <c r="F437" s="6" t="s">
        <v>92</v>
      </c>
      <c r="G437" s="45"/>
      <c r="H437" s="43">
        <v>2297</v>
      </c>
      <c r="I437" s="324" t="s">
        <v>44</v>
      </c>
      <c r="J437" s="255" t="str">
        <f>IF(ISBLANK(INDEX('Policy Characteristics'!D:D,MATCH($C437,'Policy Characteristics'!$C:$C,0))),"",INDEX('Policy Characteristics'!D:D,MATCH($C437,'Policy Characteristics'!$C:$C,0)))</f>
        <v>Non BAU Mandated Capacity CCUS Retrofits</v>
      </c>
      <c r="K437" s="254" t="str">
        <f>IF(ISBLANK(INDEX('Policy Characteristics'!E:E,MATCH($C437,'Policy Characteristics'!$C:$C,0))),"",INDEX('Policy Characteristics'!E:E,MATCH($C437,'Policy Characteristics'!$C:$C,0)))</f>
        <v/>
      </c>
      <c r="L437" s="254">
        <f>IF(ISBLANK(INDEX('Policy Characteristics'!F:F,MATCH($C437,'Policy Characteristics'!$C:$C,0))),"",INDEX('Policy Characteristics'!F:F,MATCH($C437,'Policy Characteristics'!$C:$C,0)))</f>
        <v>0</v>
      </c>
      <c r="M437" s="254">
        <f>IF(ISBLANK(INDEX('Policy Characteristics'!G:G,MATCH($C437,'Policy Characteristics'!$C:$C,0))),"",INDEX('Policy Characteristics'!G:G,MATCH($C437,'Policy Characteristics'!$C:$C,0)))</f>
        <v>1</v>
      </c>
      <c r="N437" s="254">
        <f>IF(ISBLANK(INDEX('Policy Characteristics'!H:H,MATCH($C437,'Policy Characteristics'!$C:$C,0))),"",INDEX('Policy Characteristics'!H:H,MATCH($C437,'Policy Characteristics'!$C:$C,0)))</f>
        <v>1</v>
      </c>
      <c r="O437" s="254" t="str">
        <f>IF(ISBLANK(INDEX('Policy Characteristics'!I:I,MATCH($C437,'Policy Characteristics'!$C:$C,0))),"",INDEX('Policy Characteristics'!I:I,MATCH($C437,'Policy Characteristics'!$C:$C,0)))</f>
        <v>on/off</v>
      </c>
      <c r="P437" s="254" t="str">
        <f>IF(ISBLANK(INDEX('Policy Characteristics'!J:J,MATCH($C437,'Policy Characteristics'!$C:$C,0))),"",INDEX('Policy Characteristics'!J:J,MATCH($C437,'Policy Characteristics'!$C:$C,0)))</f>
        <v>**Description:** The business-as-usual case includes all planned CCUS retrofits (as modeled by the EPA for its latest Clean Air Act Section 111 regulations for power plants). Turning this policy lever on assumes those retrofits do not happen.</v>
      </c>
      <c r="Q437" s="254" t="str">
        <f>IF(ISBLANK(INDEX('Policy Characteristics'!K:K,MATCH($C437,'Policy Characteristics'!$C:$C,0))),"",INDEX('Policy Characteristics'!K:K,MATCH($C437,'Policy Characteristics'!$C:$C,0)))</f>
        <v/>
      </c>
      <c r="R437" s="254" t="str">
        <f>IF(ISBLANK(INDEX('Policy Characteristics'!L:L,MATCH($C437,'Policy Characteristics'!$C:$C,0))),"",INDEX('Policy Characteristics'!L:L,MATCH($C437,'Policy Characteristics'!$C:$C,0)))</f>
        <v/>
      </c>
    </row>
    <row r="438" spans="1:18" s="4" customFormat="1" x14ac:dyDescent="0.35">
      <c r="A438" s="254" t="str">
        <f>IF(ISBLANK(INDEX('Policy Characteristics'!A:A,MATCH($C438,'Policy Characteristics'!$C:$C,0))),"",INDEX('Policy Characteristics'!A:A,MATCH($C438,'Policy Characteristics'!$C:$C,0)))</f>
        <v>Electricity Supply</v>
      </c>
      <c r="B438" s="262" t="str">
        <f>IF(ISBLANK(INDEX('Policy Characteristics'!B:B,MATCH($C438,'Policy Characteristics'!$C:$C,0))),"",INDEX('Policy Characteristics'!B:B,MATCH($C438,'Policy Characteristics'!$C:$C,0)))</f>
        <v>Non BAU Mandated Capacity CCUS Retrofits</v>
      </c>
      <c r="C438" s="254" t="str">
        <f t="shared" si="25"/>
        <v>Boolean Use Non BAU Mandated Capacity Retrofit Schedule</v>
      </c>
      <c r="D438" s="6" t="s">
        <v>2423</v>
      </c>
      <c r="E438" s="45"/>
      <c r="F438" s="6" t="s">
        <v>435</v>
      </c>
      <c r="G438" s="45"/>
      <c r="H438" s="43">
        <v>2298</v>
      </c>
      <c r="I438" s="324" t="s">
        <v>44</v>
      </c>
      <c r="J438" s="255" t="str">
        <f>IF(ISBLANK(INDEX('Policy Characteristics'!D:D,MATCH($C438,'Policy Characteristics'!$C:$C,0))),"",INDEX('Policy Characteristics'!D:D,MATCH($C438,'Policy Characteristics'!$C:$C,0)))</f>
        <v>Non BAU Mandated Capacity CCUS Retrofits</v>
      </c>
      <c r="K438" s="254" t="str">
        <f>IF(ISBLANK(INDEX('Policy Characteristics'!E:E,MATCH($C438,'Policy Characteristics'!$C:$C,0))),"",INDEX('Policy Characteristics'!E:E,MATCH($C438,'Policy Characteristics'!$C:$C,0)))</f>
        <v/>
      </c>
      <c r="L438" s="254">
        <f>IF(ISBLANK(INDEX('Policy Characteristics'!F:F,MATCH($C438,'Policy Characteristics'!$C:$C,0))),"",INDEX('Policy Characteristics'!F:F,MATCH($C438,'Policy Characteristics'!$C:$C,0)))</f>
        <v>0</v>
      </c>
      <c r="M438" s="254">
        <f>IF(ISBLANK(INDEX('Policy Characteristics'!G:G,MATCH($C438,'Policy Characteristics'!$C:$C,0))),"",INDEX('Policy Characteristics'!G:G,MATCH($C438,'Policy Characteristics'!$C:$C,0)))</f>
        <v>1</v>
      </c>
      <c r="N438" s="254">
        <f>IF(ISBLANK(INDEX('Policy Characteristics'!H:H,MATCH($C438,'Policy Characteristics'!$C:$C,0))),"",INDEX('Policy Characteristics'!H:H,MATCH($C438,'Policy Characteristics'!$C:$C,0)))</f>
        <v>1</v>
      </c>
      <c r="O438" s="254" t="str">
        <f>IF(ISBLANK(INDEX('Policy Characteristics'!I:I,MATCH($C438,'Policy Characteristics'!$C:$C,0))),"",INDEX('Policy Characteristics'!I:I,MATCH($C438,'Policy Characteristics'!$C:$C,0)))</f>
        <v>on/off</v>
      </c>
      <c r="P438" s="254" t="str">
        <f>IF(ISBLANK(INDEX('Policy Characteristics'!J:J,MATCH($C438,'Policy Characteristics'!$C:$C,0))),"",INDEX('Policy Characteristics'!J:J,MATCH($C438,'Policy Characteristics'!$C:$C,0)))</f>
        <v>**Description:** The business-as-usual case includes all planned CCUS retrofits (as modeled by the EPA for its latest Clean Air Act Section 111 regulations for power plants). Turning this policy lever on assumes those retrofits do not happen.</v>
      </c>
      <c r="Q438" s="254" t="str">
        <f>IF(ISBLANK(INDEX('Policy Characteristics'!K:K,MATCH($C438,'Policy Characteristics'!$C:$C,0))),"",INDEX('Policy Characteristics'!K:K,MATCH($C438,'Policy Characteristics'!$C:$C,0)))</f>
        <v/>
      </c>
      <c r="R438" s="254" t="str">
        <f>IF(ISBLANK(INDEX('Policy Characteristics'!L:L,MATCH($C438,'Policy Characteristics'!$C:$C,0))),"",INDEX('Policy Characteristics'!L:L,MATCH($C438,'Policy Characteristics'!$C:$C,0)))</f>
        <v/>
      </c>
    </row>
    <row r="439" spans="1:18" s="4" customFormat="1" x14ac:dyDescent="0.35">
      <c r="A439" s="254" t="str">
        <f>IF(ISBLANK(INDEX('Policy Characteristics'!A:A,MATCH($C439,'Policy Characteristics'!$C:$C,0))),"",INDEX('Policy Characteristics'!A:A,MATCH($C439,'Policy Characteristics'!$C:$C,0)))</f>
        <v>Electricity Supply</v>
      </c>
      <c r="B439" s="262" t="str">
        <f>IF(ISBLANK(INDEX('Policy Characteristics'!B:B,MATCH($C439,'Policy Characteristics'!$C:$C,0))),"",INDEX('Policy Characteristics'!B:B,MATCH($C439,'Policy Characteristics'!$C:$C,0)))</f>
        <v>Non BAU Mandated Capacity CCUS Retrofits</v>
      </c>
      <c r="C439" s="254" t="str">
        <f t="shared" si="25"/>
        <v>Boolean Use Non BAU Mandated Capacity Retrofit Schedule</v>
      </c>
      <c r="D439" s="6" t="s">
        <v>307</v>
      </c>
      <c r="E439" s="45"/>
      <c r="F439" s="6" t="s">
        <v>309</v>
      </c>
      <c r="G439" s="45"/>
      <c r="H439" s="43">
        <v>2299</v>
      </c>
      <c r="I439" s="324" t="s">
        <v>44</v>
      </c>
      <c r="J439" s="255" t="str">
        <f>IF(ISBLANK(INDEX('Policy Characteristics'!D:D,MATCH($C439,'Policy Characteristics'!$C:$C,0))),"",INDEX('Policy Characteristics'!D:D,MATCH($C439,'Policy Characteristics'!$C:$C,0)))</f>
        <v>Non BAU Mandated Capacity CCUS Retrofits</v>
      </c>
      <c r="K439" s="254" t="str">
        <f>IF(ISBLANK(INDEX('Policy Characteristics'!E:E,MATCH($C439,'Policy Characteristics'!$C:$C,0))),"",INDEX('Policy Characteristics'!E:E,MATCH($C439,'Policy Characteristics'!$C:$C,0)))</f>
        <v/>
      </c>
      <c r="L439" s="254">
        <f>IF(ISBLANK(INDEX('Policy Characteristics'!F:F,MATCH($C439,'Policy Characteristics'!$C:$C,0))),"",INDEX('Policy Characteristics'!F:F,MATCH($C439,'Policy Characteristics'!$C:$C,0)))</f>
        <v>0</v>
      </c>
      <c r="M439" s="254">
        <f>IF(ISBLANK(INDEX('Policy Characteristics'!G:G,MATCH($C439,'Policy Characteristics'!$C:$C,0))),"",INDEX('Policy Characteristics'!G:G,MATCH($C439,'Policy Characteristics'!$C:$C,0)))</f>
        <v>1</v>
      </c>
      <c r="N439" s="254">
        <f>IF(ISBLANK(INDEX('Policy Characteristics'!H:H,MATCH($C439,'Policy Characteristics'!$C:$C,0))),"",INDEX('Policy Characteristics'!H:H,MATCH($C439,'Policy Characteristics'!$C:$C,0)))</f>
        <v>1</v>
      </c>
      <c r="O439" s="254" t="str">
        <f>IF(ISBLANK(INDEX('Policy Characteristics'!I:I,MATCH($C439,'Policy Characteristics'!$C:$C,0))),"",INDEX('Policy Characteristics'!I:I,MATCH($C439,'Policy Characteristics'!$C:$C,0)))</f>
        <v>on/off</v>
      </c>
      <c r="P439" s="254" t="str">
        <f>IF(ISBLANK(INDEX('Policy Characteristics'!J:J,MATCH($C439,'Policy Characteristics'!$C:$C,0))),"",INDEX('Policy Characteristics'!J:J,MATCH($C439,'Policy Characteristics'!$C:$C,0)))</f>
        <v>**Description:** The business-as-usual case includes all planned CCUS retrofits (as modeled by the EPA for its latest Clean Air Act Section 111 regulations for power plants). Turning this policy lever on assumes those retrofits do not happen.</v>
      </c>
      <c r="Q439" s="254" t="str">
        <f>IF(ISBLANK(INDEX('Policy Characteristics'!K:K,MATCH($C439,'Policy Characteristics'!$C:$C,0))),"",INDEX('Policy Characteristics'!K:K,MATCH($C439,'Policy Characteristics'!$C:$C,0)))</f>
        <v/>
      </c>
      <c r="R439" s="254" t="str">
        <f>IF(ISBLANK(INDEX('Policy Characteristics'!L:L,MATCH($C439,'Policy Characteristics'!$C:$C,0))),"",INDEX('Policy Characteristics'!L:L,MATCH($C439,'Policy Characteristics'!$C:$C,0)))</f>
        <v/>
      </c>
    </row>
    <row r="440" spans="1:18" s="4" customFormat="1" x14ac:dyDescent="0.35">
      <c r="A440" s="254" t="str">
        <f>IF(ISBLANK(INDEX('Policy Characteristics'!A:A,MATCH($C440,'Policy Characteristics'!$C:$C,0))),"",INDEX('Policy Characteristics'!A:A,MATCH($C440,'Policy Characteristics'!$C:$C,0)))</f>
        <v>Electricity Supply</v>
      </c>
      <c r="B440" s="262" t="str">
        <f>IF(ISBLANK(INDEX('Policy Characteristics'!B:B,MATCH($C440,'Policy Characteristics'!$C:$C,0))),"",INDEX('Policy Characteristics'!B:B,MATCH($C440,'Policy Characteristics'!$C:$C,0)))</f>
        <v>Non BAU Mandated Capacity CCUS Retrofits</v>
      </c>
      <c r="C440" s="254" t="str">
        <f t="shared" si="25"/>
        <v>Boolean Use Non BAU Mandated Capacity Retrofit Schedule</v>
      </c>
      <c r="D440" s="6" t="s">
        <v>308</v>
      </c>
      <c r="E440" s="45"/>
      <c r="F440" s="6" t="s">
        <v>310</v>
      </c>
      <c r="G440" s="45"/>
      <c r="H440" s="43">
        <v>2300</v>
      </c>
      <c r="I440" s="324" t="s">
        <v>44</v>
      </c>
      <c r="J440" s="255" t="str">
        <f>IF(ISBLANK(INDEX('Policy Characteristics'!D:D,MATCH($C440,'Policy Characteristics'!$C:$C,0))),"",INDEX('Policy Characteristics'!D:D,MATCH($C440,'Policy Characteristics'!$C:$C,0)))</f>
        <v>Non BAU Mandated Capacity CCUS Retrofits</v>
      </c>
      <c r="K440" s="254" t="str">
        <f>IF(ISBLANK(INDEX('Policy Characteristics'!E:E,MATCH($C440,'Policy Characteristics'!$C:$C,0))),"",INDEX('Policy Characteristics'!E:E,MATCH($C440,'Policy Characteristics'!$C:$C,0)))</f>
        <v/>
      </c>
      <c r="L440" s="254">
        <f>IF(ISBLANK(INDEX('Policy Characteristics'!F:F,MATCH($C440,'Policy Characteristics'!$C:$C,0))),"",INDEX('Policy Characteristics'!F:F,MATCH($C440,'Policy Characteristics'!$C:$C,0)))</f>
        <v>0</v>
      </c>
      <c r="M440" s="254">
        <f>IF(ISBLANK(INDEX('Policy Characteristics'!G:G,MATCH($C440,'Policy Characteristics'!$C:$C,0))),"",INDEX('Policy Characteristics'!G:G,MATCH($C440,'Policy Characteristics'!$C:$C,0)))</f>
        <v>1</v>
      </c>
      <c r="N440" s="254">
        <f>IF(ISBLANK(INDEX('Policy Characteristics'!H:H,MATCH($C440,'Policy Characteristics'!$C:$C,0))),"",INDEX('Policy Characteristics'!H:H,MATCH($C440,'Policy Characteristics'!$C:$C,0)))</f>
        <v>1</v>
      </c>
      <c r="O440" s="254" t="str">
        <f>IF(ISBLANK(INDEX('Policy Characteristics'!I:I,MATCH($C440,'Policy Characteristics'!$C:$C,0))),"",INDEX('Policy Characteristics'!I:I,MATCH($C440,'Policy Characteristics'!$C:$C,0)))</f>
        <v>on/off</v>
      </c>
      <c r="P440" s="254" t="str">
        <f>IF(ISBLANK(INDEX('Policy Characteristics'!J:J,MATCH($C440,'Policy Characteristics'!$C:$C,0))),"",INDEX('Policy Characteristics'!J:J,MATCH($C440,'Policy Characteristics'!$C:$C,0)))</f>
        <v>**Description:** The business-as-usual case includes all planned CCUS retrofits (as modeled by the EPA for its latest Clean Air Act Section 111 regulations for power plants). Turning this policy lever on assumes those retrofits do not happen.</v>
      </c>
      <c r="Q440" s="254" t="str">
        <f>IF(ISBLANK(INDEX('Policy Characteristics'!K:K,MATCH($C440,'Policy Characteristics'!$C:$C,0))),"",INDEX('Policy Characteristics'!K:K,MATCH($C440,'Policy Characteristics'!$C:$C,0)))</f>
        <v/>
      </c>
      <c r="R440" s="254" t="str">
        <f>IF(ISBLANK(INDEX('Policy Characteristics'!L:L,MATCH($C440,'Policy Characteristics'!$C:$C,0))),"",INDEX('Policy Characteristics'!L:L,MATCH($C440,'Policy Characteristics'!$C:$C,0)))</f>
        <v/>
      </c>
    </row>
    <row r="441" spans="1:18" s="4" customFormat="1" x14ac:dyDescent="0.35">
      <c r="A441" s="254" t="str">
        <f>IF(ISBLANK(INDEX('Policy Characteristics'!A:A,MATCH($C441,'Policy Characteristics'!$C:$C,0))),"",INDEX('Policy Characteristics'!A:A,MATCH($C441,'Policy Characteristics'!$C:$C,0)))</f>
        <v>Electricity Supply</v>
      </c>
      <c r="B441" s="262" t="str">
        <f>IF(ISBLANK(INDEX('Policy Characteristics'!B:B,MATCH($C441,'Policy Characteristics'!$C:$C,0))),"",INDEX('Policy Characteristics'!B:B,MATCH($C441,'Policy Characteristics'!$C:$C,0)))</f>
        <v>Non BAU Mandated Capacity CCUS Retrofits</v>
      </c>
      <c r="C441" s="254" t="str">
        <f t="shared" si="25"/>
        <v>Boolean Use Non BAU Mandated Capacity Retrofit Schedule</v>
      </c>
      <c r="D441" s="6" t="s">
        <v>443</v>
      </c>
      <c r="E441" s="45"/>
      <c r="F441" s="6" t="s">
        <v>442</v>
      </c>
      <c r="G441" s="45"/>
      <c r="H441" s="43">
        <v>2301</v>
      </c>
      <c r="I441" s="324" t="s">
        <v>44</v>
      </c>
      <c r="J441" s="255" t="str">
        <f>IF(ISBLANK(INDEX('Policy Characteristics'!D:D,MATCH($C441,'Policy Characteristics'!$C:$C,0))),"",INDEX('Policy Characteristics'!D:D,MATCH($C441,'Policy Characteristics'!$C:$C,0)))</f>
        <v>Non BAU Mandated Capacity CCUS Retrofits</v>
      </c>
      <c r="K441" s="254" t="str">
        <f>IF(ISBLANK(INDEX('Policy Characteristics'!E:E,MATCH($C441,'Policy Characteristics'!$C:$C,0))),"",INDEX('Policy Characteristics'!E:E,MATCH($C441,'Policy Characteristics'!$C:$C,0)))</f>
        <v/>
      </c>
      <c r="L441" s="254">
        <f>IF(ISBLANK(INDEX('Policy Characteristics'!F:F,MATCH($C441,'Policy Characteristics'!$C:$C,0))),"",INDEX('Policy Characteristics'!F:F,MATCH($C441,'Policy Characteristics'!$C:$C,0)))</f>
        <v>0</v>
      </c>
      <c r="M441" s="254">
        <f>IF(ISBLANK(INDEX('Policy Characteristics'!G:G,MATCH($C441,'Policy Characteristics'!$C:$C,0))),"",INDEX('Policy Characteristics'!G:G,MATCH($C441,'Policy Characteristics'!$C:$C,0)))</f>
        <v>1</v>
      </c>
      <c r="N441" s="254">
        <f>IF(ISBLANK(INDEX('Policy Characteristics'!H:H,MATCH($C441,'Policy Characteristics'!$C:$C,0))),"",INDEX('Policy Characteristics'!H:H,MATCH($C441,'Policy Characteristics'!$C:$C,0)))</f>
        <v>1</v>
      </c>
      <c r="O441" s="254" t="str">
        <f>IF(ISBLANK(INDEX('Policy Characteristics'!I:I,MATCH($C441,'Policy Characteristics'!$C:$C,0))),"",INDEX('Policy Characteristics'!I:I,MATCH($C441,'Policy Characteristics'!$C:$C,0)))</f>
        <v>on/off</v>
      </c>
      <c r="P441" s="254" t="str">
        <f>IF(ISBLANK(INDEX('Policy Characteristics'!J:J,MATCH($C441,'Policy Characteristics'!$C:$C,0))),"",INDEX('Policy Characteristics'!J:J,MATCH($C441,'Policy Characteristics'!$C:$C,0)))</f>
        <v>**Description:** The business-as-usual case includes all planned CCUS retrofits (as modeled by the EPA for its latest Clean Air Act Section 111 regulations for power plants). Turning this policy lever on assumes those retrofits do not happen.</v>
      </c>
      <c r="Q441" s="254" t="str">
        <f>IF(ISBLANK(INDEX('Policy Characteristics'!K:K,MATCH($C441,'Policy Characteristics'!$C:$C,0))),"",INDEX('Policy Characteristics'!K:K,MATCH($C441,'Policy Characteristics'!$C:$C,0)))</f>
        <v/>
      </c>
      <c r="R441" s="254" t="str">
        <f>IF(ISBLANK(INDEX('Policy Characteristics'!L:L,MATCH($C441,'Policy Characteristics'!$C:$C,0))),"",INDEX('Policy Characteristics'!L:L,MATCH($C441,'Policy Characteristics'!$C:$C,0)))</f>
        <v/>
      </c>
    </row>
    <row r="442" spans="1:18" s="4" customFormat="1" x14ac:dyDescent="0.35">
      <c r="A442" s="254" t="str">
        <f>IF(ISBLANK(INDEX('Policy Characteristics'!A:A,MATCH($C442,'Policy Characteristics'!$C:$C,0))),"",INDEX('Policy Characteristics'!A:A,MATCH($C442,'Policy Characteristics'!$C:$C,0)))</f>
        <v>Electricity Supply</v>
      </c>
      <c r="B442" s="262" t="str">
        <f>IF(ISBLANK(INDEX('Policy Characteristics'!B:B,MATCH($C442,'Policy Characteristics'!$C:$C,0))),"",INDEX('Policy Characteristics'!B:B,MATCH($C442,'Policy Characteristics'!$C:$C,0)))</f>
        <v>Non BAU Mandated Capacity CCUS Retrofits</v>
      </c>
      <c r="C442" s="254" t="str">
        <f t="shared" si="25"/>
        <v>Boolean Use Non BAU Mandated Capacity Retrofit Schedule</v>
      </c>
      <c r="D442" s="6" t="s">
        <v>452</v>
      </c>
      <c r="E442" s="45"/>
      <c r="F442" s="6" t="s">
        <v>453</v>
      </c>
      <c r="G442" s="45"/>
      <c r="H442" s="43">
        <v>2302</v>
      </c>
      <c r="I442" s="324" t="s">
        <v>44</v>
      </c>
      <c r="J442" s="255" t="str">
        <f>IF(ISBLANK(INDEX('Policy Characteristics'!D:D,MATCH($C442,'Policy Characteristics'!$C:$C,0))),"",INDEX('Policy Characteristics'!D:D,MATCH($C442,'Policy Characteristics'!$C:$C,0)))</f>
        <v>Non BAU Mandated Capacity CCUS Retrofits</v>
      </c>
      <c r="K442" s="254" t="str">
        <f>IF(ISBLANK(INDEX('Policy Characteristics'!E:E,MATCH($C442,'Policy Characteristics'!$C:$C,0))),"",INDEX('Policy Characteristics'!E:E,MATCH($C442,'Policy Characteristics'!$C:$C,0)))</f>
        <v/>
      </c>
      <c r="L442" s="254">
        <f>IF(ISBLANK(INDEX('Policy Characteristics'!F:F,MATCH($C442,'Policy Characteristics'!$C:$C,0))),"",INDEX('Policy Characteristics'!F:F,MATCH($C442,'Policy Characteristics'!$C:$C,0)))</f>
        <v>0</v>
      </c>
      <c r="M442" s="254">
        <f>IF(ISBLANK(INDEX('Policy Characteristics'!G:G,MATCH($C442,'Policy Characteristics'!$C:$C,0))),"",INDEX('Policy Characteristics'!G:G,MATCH($C442,'Policy Characteristics'!$C:$C,0)))</f>
        <v>1</v>
      </c>
      <c r="N442" s="254">
        <f>IF(ISBLANK(INDEX('Policy Characteristics'!H:H,MATCH($C442,'Policy Characteristics'!$C:$C,0))),"",INDEX('Policy Characteristics'!H:H,MATCH($C442,'Policy Characteristics'!$C:$C,0)))</f>
        <v>1</v>
      </c>
      <c r="O442" s="254" t="str">
        <f>IF(ISBLANK(INDEX('Policy Characteristics'!I:I,MATCH($C442,'Policy Characteristics'!$C:$C,0))),"",INDEX('Policy Characteristics'!I:I,MATCH($C442,'Policy Characteristics'!$C:$C,0)))</f>
        <v>on/off</v>
      </c>
      <c r="P442" s="254" t="str">
        <f>IF(ISBLANK(INDEX('Policy Characteristics'!J:J,MATCH($C442,'Policy Characteristics'!$C:$C,0))),"",INDEX('Policy Characteristics'!J:J,MATCH($C442,'Policy Characteristics'!$C:$C,0)))</f>
        <v>**Description:** The business-as-usual case includes all planned CCUS retrofits (as modeled by the EPA for its latest Clean Air Act Section 111 regulations for power plants). Turning this policy lever on assumes those retrofits do not happen.</v>
      </c>
      <c r="Q442" s="254" t="str">
        <f>IF(ISBLANK(INDEX('Policy Characteristics'!K:K,MATCH($C442,'Policy Characteristics'!$C:$C,0))),"",INDEX('Policy Characteristics'!K:K,MATCH($C442,'Policy Characteristics'!$C:$C,0)))</f>
        <v/>
      </c>
      <c r="R442" s="254" t="str">
        <f>IF(ISBLANK(INDEX('Policy Characteristics'!L:L,MATCH($C442,'Policy Characteristics'!$C:$C,0))),"",INDEX('Policy Characteristics'!L:L,MATCH($C442,'Policy Characteristics'!$C:$C,0)))</f>
        <v/>
      </c>
    </row>
    <row r="443" spans="1:18" s="4" customFormat="1" x14ac:dyDescent="0.35">
      <c r="A443" s="254" t="str">
        <f>IF(ISBLANK(INDEX('Policy Characteristics'!A:A,MATCH($C443,'Policy Characteristics'!$C:$C,0))),"",INDEX('Policy Characteristics'!A:A,MATCH($C443,'Policy Characteristics'!$C:$C,0)))</f>
        <v>Electricity Supply</v>
      </c>
      <c r="B443" s="262" t="str">
        <f>IF(ISBLANK(INDEX('Policy Characteristics'!B:B,MATCH($C443,'Policy Characteristics'!$C:$C,0))),"",INDEX('Policy Characteristics'!B:B,MATCH($C443,'Policy Characteristics'!$C:$C,0)))</f>
        <v>Non BAU Mandated Capacity CCUS Retrofits</v>
      </c>
      <c r="C443" s="254" t="str">
        <f t="shared" si="25"/>
        <v>Boolean Use Non BAU Mandated Capacity Retrofit Schedule</v>
      </c>
      <c r="D443" s="6" t="s">
        <v>2743</v>
      </c>
      <c r="E443" s="45"/>
      <c r="F443" s="6" t="s">
        <v>2467</v>
      </c>
      <c r="G443" s="45"/>
      <c r="H443" s="43">
        <v>2303</v>
      </c>
      <c r="I443" s="324" t="s">
        <v>44</v>
      </c>
      <c r="J443" s="255" t="str">
        <f>IF(ISBLANK(INDEX('Policy Characteristics'!D:D,MATCH($C443,'Policy Characteristics'!$C:$C,0))),"",INDEX('Policy Characteristics'!D:D,MATCH($C443,'Policy Characteristics'!$C:$C,0)))</f>
        <v>Non BAU Mandated Capacity CCUS Retrofits</v>
      </c>
      <c r="K443" s="254" t="str">
        <f>IF(ISBLANK(INDEX('Policy Characteristics'!E:E,MATCH($C443,'Policy Characteristics'!$C:$C,0))),"",INDEX('Policy Characteristics'!E:E,MATCH($C443,'Policy Characteristics'!$C:$C,0)))</f>
        <v/>
      </c>
      <c r="L443" s="254">
        <f>IF(ISBLANK(INDEX('Policy Characteristics'!F:F,MATCH($C443,'Policy Characteristics'!$C:$C,0))),"",INDEX('Policy Characteristics'!F:F,MATCH($C443,'Policy Characteristics'!$C:$C,0)))</f>
        <v>0</v>
      </c>
      <c r="M443" s="254">
        <f>IF(ISBLANK(INDEX('Policy Characteristics'!G:G,MATCH($C443,'Policy Characteristics'!$C:$C,0))),"",INDEX('Policy Characteristics'!G:G,MATCH($C443,'Policy Characteristics'!$C:$C,0)))</f>
        <v>1</v>
      </c>
      <c r="N443" s="254">
        <f>IF(ISBLANK(INDEX('Policy Characteristics'!H:H,MATCH($C443,'Policy Characteristics'!$C:$C,0))),"",INDEX('Policy Characteristics'!H:H,MATCH($C443,'Policy Characteristics'!$C:$C,0)))</f>
        <v>1</v>
      </c>
      <c r="O443" s="254" t="str">
        <f>IF(ISBLANK(INDEX('Policy Characteristics'!I:I,MATCH($C443,'Policy Characteristics'!$C:$C,0))),"",INDEX('Policy Characteristics'!I:I,MATCH($C443,'Policy Characteristics'!$C:$C,0)))</f>
        <v>on/off</v>
      </c>
      <c r="P443" s="254" t="str">
        <f>IF(ISBLANK(INDEX('Policy Characteristics'!J:J,MATCH($C443,'Policy Characteristics'!$C:$C,0))),"",INDEX('Policy Characteristics'!J:J,MATCH($C443,'Policy Characteristics'!$C:$C,0)))</f>
        <v>**Description:** The business-as-usual case includes all planned CCUS retrofits (as modeled by the EPA for its latest Clean Air Act Section 111 regulations for power plants). Turning this policy lever on assumes those retrofits do not happen.</v>
      </c>
      <c r="Q443" s="254" t="str">
        <f>IF(ISBLANK(INDEX('Policy Characteristics'!K:K,MATCH($C443,'Policy Characteristics'!$C:$C,0))),"",INDEX('Policy Characteristics'!K:K,MATCH($C443,'Policy Characteristics'!$C:$C,0)))</f>
        <v/>
      </c>
      <c r="R443" s="254" t="str">
        <f>IF(ISBLANK(INDEX('Policy Characteristics'!L:L,MATCH($C443,'Policy Characteristics'!$C:$C,0))),"",INDEX('Policy Characteristics'!L:L,MATCH($C443,'Policy Characteristics'!$C:$C,0)))</f>
        <v/>
      </c>
    </row>
    <row r="444" spans="1:18" s="4" customFormat="1" x14ac:dyDescent="0.35">
      <c r="A444" s="254" t="str">
        <f>IF(ISBLANK(INDEX('Policy Characteristics'!A:A,MATCH($C444,'Policy Characteristics'!$C:$C,0))),"",INDEX('Policy Characteristics'!A:A,MATCH($C444,'Policy Characteristics'!$C:$C,0)))</f>
        <v>Electricity Supply</v>
      </c>
      <c r="B444" s="262" t="str">
        <f>IF(ISBLANK(INDEX('Policy Characteristics'!B:B,MATCH($C444,'Policy Characteristics'!$C:$C,0))),"",INDEX('Policy Characteristics'!B:B,MATCH($C444,'Policy Characteristics'!$C:$C,0)))</f>
        <v>Non BAU Mandated Capacity CCUS Retrofits</v>
      </c>
      <c r="C444" s="254" t="str">
        <f t="shared" si="25"/>
        <v>Boolean Use Non BAU Mandated Capacity Retrofit Schedule</v>
      </c>
      <c r="D444" s="6" t="s">
        <v>2744</v>
      </c>
      <c r="E444" s="45"/>
      <c r="F444" s="6" t="s">
        <v>2587</v>
      </c>
      <c r="G444" s="45"/>
      <c r="H444" s="43">
        <v>2304</v>
      </c>
      <c r="I444" s="324" t="s">
        <v>44</v>
      </c>
      <c r="J444" s="255" t="str">
        <f>IF(ISBLANK(INDEX('Policy Characteristics'!D:D,MATCH($C444,'Policy Characteristics'!$C:$C,0))),"",INDEX('Policy Characteristics'!D:D,MATCH($C444,'Policy Characteristics'!$C:$C,0)))</f>
        <v>Non BAU Mandated Capacity CCUS Retrofits</v>
      </c>
      <c r="K444" s="254" t="str">
        <f>IF(ISBLANK(INDEX('Policy Characteristics'!E:E,MATCH($C444,'Policy Characteristics'!$C:$C,0))),"",INDEX('Policy Characteristics'!E:E,MATCH($C444,'Policy Characteristics'!$C:$C,0)))</f>
        <v/>
      </c>
      <c r="L444" s="254">
        <f>IF(ISBLANK(INDEX('Policy Characteristics'!F:F,MATCH($C444,'Policy Characteristics'!$C:$C,0))),"",INDEX('Policy Characteristics'!F:F,MATCH($C444,'Policy Characteristics'!$C:$C,0)))</f>
        <v>0</v>
      </c>
      <c r="M444" s="254">
        <f>IF(ISBLANK(INDEX('Policy Characteristics'!G:G,MATCH($C444,'Policy Characteristics'!$C:$C,0))),"",INDEX('Policy Characteristics'!G:G,MATCH($C444,'Policy Characteristics'!$C:$C,0)))</f>
        <v>1</v>
      </c>
      <c r="N444" s="254">
        <f>IF(ISBLANK(INDEX('Policy Characteristics'!H:H,MATCH($C444,'Policy Characteristics'!$C:$C,0))),"",INDEX('Policy Characteristics'!H:H,MATCH($C444,'Policy Characteristics'!$C:$C,0)))</f>
        <v>1</v>
      </c>
      <c r="O444" s="254" t="str">
        <f>IF(ISBLANK(INDEX('Policy Characteristics'!I:I,MATCH($C444,'Policy Characteristics'!$C:$C,0))),"",INDEX('Policy Characteristics'!I:I,MATCH($C444,'Policy Characteristics'!$C:$C,0)))</f>
        <v>on/off</v>
      </c>
      <c r="P444" s="254" t="str">
        <f>IF(ISBLANK(INDEX('Policy Characteristics'!J:J,MATCH($C444,'Policy Characteristics'!$C:$C,0))),"",INDEX('Policy Characteristics'!J:J,MATCH($C444,'Policy Characteristics'!$C:$C,0)))</f>
        <v>**Description:** The business-as-usual case includes all planned CCUS retrofits (as modeled by the EPA for its latest Clean Air Act Section 111 regulations for power plants). Turning this policy lever on assumes those retrofits do not happen.</v>
      </c>
      <c r="Q444" s="254" t="str">
        <f>IF(ISBLANK(INDEX('Policy Characteristics'!K:K,MATCH($C444,'Policy Characteristics'!$C:$C,0))),"",INDEX('Policy Characteristics'!K:K,MATCH($C444,'Policy Characteristics'!$C:$C,0)))</f>
        <v/>
      </c>
      <c r="R444" s="254" t="str">
        <f>IF(ISBLANK(INDEX('Policy Characteristics'!L:L,MATCH($C444,'Policy Characteristics'!$C:$C,0))),"",INDEX('Policy Characteristics'!L:L,MATCH($C444,'Policy Characteristics'!$C:$C,0)))</f>
        <v/>
      </c>
    </row>
    <row r="445" spans="1:18" s="4" customFormat="1" x14ac:dyDescent="0.35">
      <c r="A445" s="254" t="str">
        <f>IF(ISBLANK(INDEX('Policy Characteristics'!A:A,MATCH($C445,'Policy Characteristics'!$C:$C,0))),"",INDEX('Policy Characteristics'!A:A,MATCH($C445,'Policy Characteristics'!$C:$C,0)))</f>
        <v>Electricity Supply</v>
      </c>
      <c r="B445" s="262" t="str">
        <f>IF(ISBLANK(INDEX('Policy Characteristics'!B:B,MATCH($C445,'Policy Characteristics'!$C:$C,0))),"",INDEX('Policy Characteristics'!B:B,MATCH($C445,'Policy Characteristics'!$C:$C,0)))</f>
        <v>Non BAU Mandated Capacity CCUS Retrofits</v>
      </c>
      <c r="C445" s="254" t="str">
        <f t="shared" si="25"/>
        <v>Boolean Use Non BAU Mandated Capacity Retrofit Schedule</v>
      </c>
      <c r="D445" s="6" t="s">
        <v>2745</v>
      </c>
      <c r="E445" s="45"/>
      <c r="F445" s="6" t="s">
        <v>2469</v>
      </c>
      <c r="G445" s="45"/>
      <c r="H445" s="43">
        <v>2305</v>
      </c>
      <c r="I445" s="324" t="s">
        <v>44</v>
      </c>
      <c r="J445" s="255" t="str">
        <f>IF(ISBLANK(INDEX('Policy Characteristics'!D:D,MATCH($C445,'Policy Characteristics'!$C:$C,0))),"",INDEX('Policy Characteristics'!D:D,MATCH($C445,'Policy Characteristics'!$C:$C,0)))</f>
        <v>Non BAU Mandated Capacity CCUS Retrofits</v>
      </c>
      <c r="K445" s="254" t="str">
        <f>IF(ISBLANK(INDEX('Policy Characteristics'!E:E,MATCH($C445,'Policy Characteristics'!$C:$C,0))),"",INDEX('Policy Characteristics'!E:E,MATCH($C445,'Policy Characteristics'!$C:$C,0)))</f>
        <v/>
      </c>
      <c r="L445" s="254">
        <f>IF(ISBLANK(INDEX('Policy Characteristics'!F:F,MATCH($C445,'Policy Characteristics'!$C:$C,0))),"",INDEX('Policy Characteristics'!F:F,MATCH($C445,'Policy Characteristics'!$C:$C,0)))</f>
        <v>0</v>
      </c>
      <c r="M445" s="254">
        <f>IF(ISBLANK(INDEX('Policy Characteristics'!G:G,MATCH($C445,'Policy Characteristics'!$C:$C,0))),"",INDEX('Policy Characteristics'!G:G,MATCH($C445,'Policy Characteristics'!$C:$C,0)))</f>
        <v>1</v>
      </c>
      <c r="N445" s="254">
        <f>IF(ISBLANK(INDEX('Policy Characteristics'!H:H,MATCH($C445,'Policy Characteristics'!$C:$C,0))),"",INDEX('Policy Characteristics'!H:H,MATCH($C445,'Policy Characteristics'!$C:$C,0)))</f>
        <v>1</v>
      </c>
      <c r="O445" s="254" t="str">
        <f>IF(ISBLANK(INDEX('Policy Characteristics'!I:I,MATCH($C445,'Policy Characteristics'!$C:$C,0))),"",INDEX('Policy Characteristics'!I:I,MATCH($C445,'Policy Characteristics'!$C:$C,0)))</f>
        <v>on/off</v>
      </c>
      <c r="P445" s="254" t="str">
        <f>IF(ISBLANK(INDEX('Policy Characteristics'!J:J,MATCH($C445,'Policy Characteristics'!$C:$C,0))),"",INDEX('Policy Characteristics'!J:J,MATCH($C445,'Policy Characteristics'!$C:$C,0)))</f>
        <v>**Description:** The business-as-usual case includes all planned CCUS retrofits (as modeled by the EPA for its latest Clean Air Act Section 111 regulations for power plants). Turning this policy lever on assumes those retrofits do not happen.</v>
      </c>
      <c r="Q445" s="254" t="str">
        <f>IF(ISBLANK(INDEX('Policy Characteristics'!K:K,MATCH($C445,'Policy Characteristics'!$C:$C,0))),"",INDEX('Policy Characteristics'!K:K,MATCH($C445,'Policy Characteristics'!$C:$C,0)))</f>
        <v/>
      </c>
      <c r="R445" s="254" t="str">
        <f>IF(ISBLANK(INDEX('Policy Characteristics'!L:L,MATCH($C445,'Policy Characteristics'!$C:$C,0))),"",INDEX('Policy Characteristics'!L:L,MATCH($C445,'Policy Characteristics'!$C:$C,0)))</f>
        <v/>
      </c>
    </row>
    <row r="446" spans="1:18" s="4" customFormat="1" x14ac:dyDescent="0.35">
      <c r="A446" s="254" t="str">
        <f>IF(ISBLANK(INDEX('Policy Characteristics'!A:A,MATCH($C446,'Policy Characteristics'!$C:$C,0))),"",INDEX('Policy Characteristics'!A:A,MATCH($C446,'Policy Characteristics'!$C:$C,0)))</f>
        <v>Electricity Supply</v>
      </c>
      <c r="B446" s="262" t="str">
        <f>IF(ISBLANK(INDEX('Policy Characteristics'!B:B,MATCH($C446,'Policy Characteristics'!$C:$C,0))),"",INDEX('Policy Characteristics'!B:B,MATCH($C446,'Policy Characteristics'!$C:$C,0)))</f>
        <v>Non BAU Mandated Capacity CCUS Retrofits</v>
      </c>
      <c r="C446" s="254" t="str">
        <f t="shared" si="25"/>
        <v>Boolean Use Non BAU Mandated Capacity Retrofit Schedule</v>
      </c>
      <c r="D446" s="6" t="s">
        <v>3464</v>
      </c>
      <c r="E446" s="45"/>
      <c r="F446" s="6" t="s">
        <v>3471</v>
      </c>
      <c r="G446" s="45"/>
      <c r="H446" s="43">
        <v>2306</v>
      </c>
      <c r="I446" s="324" t="s">
        <v>43</v>
      </c>
      <c r="J446" s="255" t="str">
        <f>IF(ISBLANK(INDEX('Policy Characteristics'!D:D,MATCH($C446,'Policy Characteristics'!$C:$C,0))),"",INDEX('Policy Characteristics'!D:D,MATCH($C446,'Policy Characteristics'!$C:$C,0)))</f>
        <v>Non BAU Mandated Capacity CCUS Retrofits</v>
      </c>
      <c r="K446" s="254" t="str">
        <f>IF(ISBLANK(INDEX('Policy Characteristics'!E:E,MATCH($C446,'Policy Characteristics'!$C:$C,0))),"",INDEX('Policy Characteristics'!E:E,MATCH($C446,'Policy Characteristics'!$C:$C,0)))</f>
        <v/>
      </c>
      <c r="L446" s="254">
        <f>IF(ISBLANK(INDEX('Policy Characteristics'!F:F,MATCH($C446,'Policy Characteristics'!$C:$C,0))),"",INDEX('Policy Characteristics'!F:F,MATCH($C446,'Policy Characteristics'!$C:$C,0)))</f>
        <v>0</v>
      </c>
      <c r="M446" s="254">
        <f>IF(ISBLANK(INDEX('Policy Characteristics'!G:G,MATCH($C446,'Policy Characteristics'!$C:$C,0))),"",INDEX('Policy Characteristics'!G:G,MATCH($C446,'Policy Characteristics'!$C:$C,0)))</f>
        <v>1</v>
      </c>
      <c r="N446" s="254">
        <f>IF(ISBLANK(INDEX('Policy Characteristics'!H:H,MATCH($C446,'Policy Characteristics'!$C:$C,0))),"",INDEX('Policy Characteristics'!H:H,MATCH($C446,'Policy Characteristics'!$C:$C,0)))</f>
        <v>1</v>
      </c>
      <c r="O446" s="254" t="str">
        <f>IF(ISBLANK(INDEX('Policy Characteristics'!I:I,MATCH($C446,'Policy Characteristics'!$C:$C,0))),"",INDEX('Policy Characteristics'!I:I,MATCH($C446,'Policy Characteristics'!$C:$C,0)))</f>
        <v>on/off</v>
      </c>
      <c r="P446" s="254" t="str">
        <f>IF(ISBLANK(INDEX('Policy Characteristics'!J:J,MATCH($C446,'Policy Characteristics'!$C:$C,0))),"",INDEX('Policy Characteristics'!J:J,MATCH($C446,'Policy Characteristics'!$C:$C,0)))</f>
        <v>**Description:** The business-as-usual case includes all planned CCUS retrofits (as modeled by the EPA for its latest Clean Air Act Section 111 regulations for power plants). Turning this policy lever on assumes those retrofits do not happen.</v>
      </c>
      <c r="Q446" s="254" t="str">
        <f>IF(ISBLANK(INDEX('Policy Characteristics'!K:K,MATCH($C446,'Policy Characteristics'!$C:$C,0))),"",INDEX('Policy Characteristics'!K:K,MATCH($C446,'Policy Characteristics'!$C:$C,0)))</f>
        <v/>
      </c>
      <c r="R446" s="254" t="str">
        <f>IF(ISBLANK(INDEX('Policy Characteristics'!L:L,MATCH($C446,'Policy Characteristics'!$C:$C,0))),"",INDEX('Policy Characteristics'!L:L,MATCH($C446,'Policy Characteristics'!$C:$C,0)))</f>
        <v/>
      </c>
    </row>
    <row r="447" spans="1:18" s="4" customFormat="1" x14ac:dyDescent="0.35">
      <c r="A447" s="254" t="str">
        <f>IF(ISBLANK(INDEX('Policy Characteristics'!A:A,MATCH($C447,'Policy Characteristics'!$C:$C,0))),"",INDEX('Policy Characteristics'!A:A,MATCH($C447,'Policy Characteristics'!$C:$C,0)))</f>
        <v>Electricity Supply</v>
      </c>
      <c r="B447" s="262" t="str">
        <f>IF(ISBLANK(INDEX('Policy Characteristics'!B:B,MATCH($C447,'Policy Characteristics'!$C:$C,0))),"",INDEX('Policy Characteristics'!B:B,MATCH($C447,'Policy Characteristics'!$C:$C,0)))</f>
        <v>Non BAU Mandated Capacity CCUS Retrofits</v>
      </c>
      <c r="C447" s="254" t="str">
        <f t="shared" si="25"/>
        <v>Boolean Use Non BAU Mandated Capacity Retrofit Schedule</v>
      </c>
      <c r="D447" s="6" t="s">
        <v>3467</v>
      </c>
      <c r="E447" s="45"/>
      <c r="F447" s="6" t="s">
        <v>3472</v>
      </c>
      <c r="G447" s="45"/>
      <c r="H447" s="43">
        <v>2307</v>
      </c>
      <c r="I447" s="324" t="s">
        <v>44</v>
      </c>
      <c r="J447" s="255" t="str">
        <f>IF(ISBLANK(INDEX('Policy Characteristics'!D:D,MATCH($C447,'Policy Characteristics'!$C:$C,0))),"",INDEX('Policy Characteristics'!D:D,MATCH($C447,'Policy Characteristics'!$C:$C,0)))</f>
        <v>Non BAU Mandated Capacity CCUS Retrofits</v>
      </c>
      <c r="K447" s="254" t="str">
        <f>IF(ISBLANK(INDEX('Policy Characteristics'!E:E,MATCH($C447,'Policy Characteristics'!$C:$C,0))),"",INDEX('Policy Characteristics'!E:E,MATCH($C447,'Policy Characteristics'!$C:$C,0)))</f>
        <v/>
      </c>
      <c r="L447" s="254">
        <f>IF(ISBLANK(INDEX('Policy Characteristics'!F:F,MATCH($C447,'Policy Characteristics'!$C:$C,0))),"",INDEX('Policy Characteristics'!F:F,MATCH($C447,'Policy Characteristics'!$C:$C,0)))</f>
        <v>0</v>
      </c>
      <c r="M447" s="254">
        <f>IF(ISBLANK(INDEX('Policy Characteristics'!G:G,MATCH($C447,'Policy Characteristics'!$C:$C,0))),"",INDEX('Policy Characteristics'!G:G,MATCH($C447,'Policy Characteristics'!$C:$C,0)))</f>
        <v>1</v>
      </c>
      <c r="N447" s="254">
        <f>IF(ISBLANK(INDEX('Policy Characteristics'!H:H,MATCH($C447,'Policy Characteristics'!$C:$C,0))),"",INDEX('Policy Characteristics'!H:H,MATCH($C447,'Policy Characteristics'!$C:$C,0)))</f>
        <v>1</v>
      </c>
      <c r="O447" s="254" t="str">
        <f>IF(ISBLANK(INDEX('Policy Characteristics'!I:I,MATCH($C447,'Policy Characteristics'!$C:$C,0))),"",INDEX('Policy Characteristics'!I:I,MATCH($C447,'Policy Characteristics'!$C:$C,0)))</f>
        <v>on/off</v>
      </c>
      <c r="P447" s="254" t="str">
        <f>IF(ISBLANK(INDEX('Policy Characteristics'!J:J,MATCH($C447,'Policy Characteristics'!$C:$C,0))),"",INDEX('Policy Characteristics'!J:J,MATCH($C447,'Policy Characteristics'!$C:$C,0)))</f>
        <v>**Description:** The business-as-usual case includes all planned CCUS retrofits (as modeled by the EPA for its latest Clean Air Act Section 111 regulations for power plants). Turning this policy lever on assumes those retrofits do not happen.</v>
      </c>
      <c r="Q447" s="254" t="str">
        <f>IF(ISBLANK(INDEX('Policy Characteristics'!K:K,MATCH($C447,'Policy Characteristics'!$C:$C,0))),"",INDEX('Policy Characteristics'!K:K,MATCH($C447,'Policy Characteristics'!$C:$C,0)))</f>
        <v/>
      </c>
      <c r="R447" s="254" t="str">
        <f>IF(ISBLANK(INDEX('Policy Characteristics'!L:L,MATCH($C447,'Policy Characteristics'!$C:$C,0))),"",INDEX('Policy Characteristics'!L:L,MATCH($C447,'Policy Characteristics'!$C:$C,0)))</f>
        <v/>
      </c>
    </row>
    <row r="448" spans="1:18" s="4" customFormat="1" x14ac:dyDescent="0.35">
      <c r="A448" s="254" t="str">
        <f>IF(ISBLANK(INDEX('Policy Characteristics'!A:A,MATCH($C448,'Policy Characteristics'!$C:$C,0))),"",INDEX('Policy Characteristics'!A:A,MATCH($C448,'Policy Characteristics'!$C:$C,0)))</f>
        <v>Electricity Supply</v>
      </c>
      <c r="B448" s="262" t="str">
        <f>IF(ISBLANK(INDEX('Policy Characteristics'!B:B,MATCH($C448,'Policy Characteristics'!$C:$C,0))),"",INDEX('Policy Characteristics'!B:B,MATCH($C448,'Policy Characteristics'!$C:$C,0)))</f>
        <v>Non BAU Mandated Capacity CCUS Retrofits</v>
      </c>
      <c r="C448" s="254" t="str">
        <f t="shared" si="25"/>
        <v>Boolean Use Non BAU Mandated Capacity Retrofit Schedule</v>
      </c>
      <c r="D448" s="6" t="s">
        <v>3468</v>
      </c>
      <c r="E448" s="45"/>
      <c r="F448" s="6" t="s">
        <v>3473</v>
      </c>
      <c r="G448" s="45"/>
      <c r="H448" s="43">
        <v>2308</v>
      </c>
      <c r="I448" s="324" t="s">
        <v>44</v>
      </c>
      <c r="J448" s="255" t="str">
        <f>IF(ISBLANK(INDEX('Policy Characteristics'!D:D,MATCH($C448,'Policy Characteristics'!$C:$C,0))),"",INDEX('Policy Characteristics'!D:D,MATCH($C448,'Policy Characteristics'!$C:$C,0)))</f>
        <v>Non BAU Mandated Capacity CCUS Retrofits</v>
      </c>
      <c r="K448" s="254" t="str">
        <f>IF(ISBLANK(INDEX('Policy Characteristics'!E:E,MATCH($C448,'Policy Characteristics'!$C:$C,0))),"",INDEX('Policy Characteristics'!E:E,MATCH($C448,'Policy Characteristics'!$C:$C,0)))</f>
        <v/>
      </c>
      <c r="L448" s="254">
        <f>IF(ISBLANK(INDEX('Policy Characteristics'!F:F,MATCH($C448,'Policy Characteristics'!$C:$C,0))),"",INDEX('Policy Characteristics'!F:F,MATCH($C448,'Policy Characteristics'!$C:$C,0)))</f>
        <v>0</v>
      </c>
      <c r="M448" s="254">
        <f>IF(ISBLANK(INDEX('Policy Characteristics'!G:G,MATCH($C448,'Policy Characteristics'!$C:$C,0))),"",INDEX('Policy Characteristics'!G:G,MATCH($C448,'Policy Characteristics'!$C:$C,0)))</f>
        <v>1</v>
      </c>
      <c r="N448" s="254">
        <f>IF(ISBLANK(INDEX('Policy Characteristics'!H:H,MATCH($C448,'Policy Characteristics'!$C:$C,0))),"",INDEX('Policy Characteristics'!H:H,MATCH($C448,'Policy Characteristics'!$C:$C,0)))</f>
        <v>1</v>
      </c>
      <c r="O448" s="254" t="str">
        <f>IF(ISBLANK(INDEX('Policy Characteristics'!I:I,MATCH($C448,'Policy Characteristics'!$C:$C,0))),"",INDEX('Policy Characteristics'!I:I,MATCH($C448,'Policy Characteristics'!$C:$C,0)))</f>
        <v>on/off</v>
      </c>
      <c r="P448" s="254" t="str">
        <f>IF(ISBLANK(INDEX('Policy Characteristics'!J:J,MATCH($C448,'Policy Characteristics'!$C:$C,0))),"",INDEX('Policy Characteristics'!J:J,MATCH($C448,'Policy Characteristics'!$C:$C,0)))</f>
        <v>**Description:** The business-as-usual case includes all planned CCUS retrofits (as modeled by the EPA for its latest Clean Air Act Section 111 regulations for power plants). Turning this policy lever on assumes those retrofits do not happen.</v>
      </c>
      <c r="Q448" s="254" t="str">
        <f>IF(ISBLANK(INDEX('Policy Characteristics'!K:K,MATCH($C448,'Policy Characteristics'!$C:$C,0))),"",INDEX('Policy Characteristics'!K:K,MATCH($C448,'Policy Characteristics'!$C:$C,0)))</f>
        <v/>
      </c>
      <c r="R448" s="254" t="str">
        <f>IF(ISBLANK(INDEX('Policy Characteristics'!L:L,MATCH($C448,'Policy Characteristics'!$C:$C,0))),"",INDEX('Policy Characteristics'!L:L,MATCH($C448,'Policy Characteristics'!$C:$C,0)))</f>
        <v/>
      </c>
    </row>
    <row r="449" spans="1:18" s="4" customFormat="1" x14ac:dyDescent="0.35">
      <c r="A449" s="254" t="str">
        <f>IF(ISBLANK(INDEX('Policy Characteristics'!A:A,MATCH($C449,'Policy Characteristics'!$C:$C,0))),"",INDEX('Policy Characteristics'!A:A,MATCH($C449,'Policy Characteristics'!$C:$C,0)))</f>
        <v>Electricity Supply</v>
      </c>
      <c r="B449" s="262" t="str">
        <f>IF(ISBLANK(INDEX('Policy Characteristics'!B:B,MATCH($C449,'Policy Characteristics'!$C:$C,0))),"",INDEX('Policy Characteristics'!B:B,MATCH($C449,'Policy Characteristics'!$C:$C,0)))</f>
        <v>Non BAU Mandated Capacity CCUS Retrofits</v>
      </c>
      <c r="C449" s="254" t="str">
        <f t="shared" si="25"/>
        <v>Boolean Use Non BAU Mandated Capacity Retrofit Schedule</v>
      </c>
      <c r="D449" s="6" t="s">
        <v>3469</v>
      </c>
      <c r="E449" s="45"/>
      <c r="F449" s="6" t="s">
        <v>3474</v>
      </c>
      <c r="G449" s="45"/>
      <c r="H449" s="43">
        <v>2309</v>
      </c>
      <c r="I449" s="324" t="s">
        <v>44</v>
      </c>
      <c r="J449" s="255" t="str">
        <f>IF(ISBLANK(INDEX('Policy Characteristics'!D:D,MATCH($C449,'Policy Characteristics'!$C:$C,0))),"",INDEX('Policy Characteristics'!D:D,MATCH($C449,'Policy Characteristics'!$C:$C,0)))</f>
        <v>Non BAU Mandated Capacity CCUS Retrofits</v>
      </c>
      <c r="K449" s="254" t="str">
        <f>IF(ISBLANK(INDEX('Policy Characteristics'!E:E,MATCH($C449,'Policy Characteristics'!$C:$C,0))),"",INDEX('Policy Characteristics'!E:E,MATCH($C449,'Policy Characteristics'!$C:$C,0)))</f>
        <v/>
      </c>
      <c r="L449" s="254">
        <f>IF(ISBLANK(INDEX('Policy Characteristics'!F:F,MATCH($C449,'Policy Characteristics'!$C:$C,0))),"",INDEX('Policy Characteristics'!F:F,MATCH($C449,'Policy Characteristics'!$C:$C,0)))</f>
        <v>0</v>
      </c>
      <c r="M449" s="254">
        <f>IF(ISBLANK(INDEX('Policy Characteristics'!G:G,MATCH($C449,'Policy Characteristics'!$C:$C,0))),"",INDEX('Policy Characteristics'!G:G,MATCH($C449,'Policy Characteristics'!$C:$C,0)))</f>
        <v>1</v>
      </c>
      <c r="N449" s="254">
        <f>IF(ISBLANK(INDEX('Policy Characteristics'!H:H,MATCH($C449,'Policy Characteristics'!$C:$C,0))),"",INDEX('Policy Characteristics'!H:H,MATCH($C449,'Policy Characteristics'!$C:$C,0)))</f>
        <v>1</v>
      </c>
      <c r="O449" s="254" t="str">
        <f>IF(ISBLANK(INDEX('Policy Characteristics'!I:I,MATCH($C449,'Policy Characteristics'!$C:$C,0))),"",INDEX('Policy Characteristics'!I:I,MATCH($C449,'Policy Characteristics'!$C:$C,0)))</f>
        <v>on/off</v>
      </c>
      <c r="P449" s="254" t="str">
        <f>IF(ISBLANK(INDEX('Policy Characteristics'!J:J,MATCH($C449,'Policy Characteristics'!$C:$C,0))),"",INDEX('Policy Characteristics'!J:J,MATCH($C449,'Policy Characteristics'!$C:$C,0)))</f>
        <v>**Description:** The business-as-usual case includes all planned CCUS retrofits (as modeled by the EPA for its latest Clean Air Act Section 111 regulations for power plants). Turning this policy lever on assumes those retrofits do not happen.</v>
      </c>
      <c r="Q449" s="254" t="str">
        <f>IF(ISBLANK(INDEX('Policy Characteristics'!K:K,MATCH($C449,'Policy Characteristics'!$C:$C,0))),"",INDEX('Policy Characteristics'!K:K,MATCH($C449,'Policy Characteristics'!$C:$C,0)))</f>
        <v/>
      </c>
      <c r="R449" s="254" t="str">
        <f>IF(ISBLANK(INDEX('Policy Characteristics'!L:L,MATCH($C449,'Policy Characteristics'!$C:$C,0))),"",INDEX('Policy Characteristics'!L:L,MATCH($C449,'Policy Characteristics'!$C:$C,0)))</f>
        <v/>
      </c>
    </row>
    <row r="450" spans="1:18" s="4" customFormat="1" x14ac:dyDescent="0.35">
      <c r="A450" s="254" t="str">
        <f>IF(ISBLANK(INDEX('Policy Characteristics'!A:A,MATCH($C450,'Policy Characteristics'!$C:$C,0))),"",INDEX('Policy Characteristics'!A:A,MATCH($C450,'Policy Characteristics'!$C:$C,0)))</f>
        <v>Electricity Supply</v>
      </c>
      <c r="B450" s="262" t="str">
        <f>IF(ISBLANK(INDEX('Policy Characteristics'!B:B,MATCH($C450,'Policy Characteristics'!$C:$C,0))),"",INDEX('Policy Characteristics'!B:B,MATCH($C450,'Policy Characteristics'!$C:$C,0)))</f>
        <v>Non BAU Mandated Capacity CCUS Retrofits</v>
      </c>
      <c r="C450" s="254" t="str">
        <f t="shared" si="25"/>
        <v>Boolean Use Non BAU Mandated Capacity Retrofit Schedule</v>
      </c>
      <c r="D450" s="6" t="s">
        <v>3470</v>
      </c>
      <c r="E450" s="45"/>
      <c r="F450" s="6" t="s">
        <v>3475</v>
      </c>
      <c r="G450" s="45"/>
      <c r="H450" s="43">
        <v>2310</v>
      </c>
      <c r="I450" s="324" t="s">
        <v>44</v>
      </c>
      <c r="J450" s="255" t="str">
        <f>IF(ISBLANK(INDEX('Policy Characteristics'!D:D,MATCH($C450,'Policy Characteristics'!$C:$C,0))),"",INDEX('Policy Characteristics'!D:D,MATCH($C450,'Policy Characteristics'!$C:$C,0)))</f>
        <v>Non BAU Mandated Capacity CCUS Retrofits</v>
      </c>
      <c r="K450" s="254" t="str">
        <f>IF(ISBLANK(INDEX('Policy Characteristics'!E:E,MATCH($C450,'Policy Characteristics'!$C:$C,0))),"",INDEX('Policy Characteristics'!E:E,MATCH($C450,'Policy Characteristics'!$C:$C,0)))</f>
        <v/>
      </c>
      <c r="L450" s="254">
        <f>IF(ISBLANK(INDEX('Policy Characteristics'!F:F,MATCH($C450,'Policy Characteristics'!$C:$C,0))),"",INDEX('Policy Characteristics'!F:F,MATCH($C450,'Policy Characteristics'!$C:$C,0)))</f>
        <v>0</v>
      </c>
      <c r="M450" s="254">
        <f>IF(ISBLANK(INDEX('Policy Characteristics'!G:G,MATCH($C450,'Policy Characteristics'!$C:$C,0))),"",INDEX('Policy Characteristics'!G:G,MATCH($C450,'Policy Characteristics'!$C:$C,0)))</f>
        <v>1</v>
      </c>
      <c r="N450" s="254">
        <f>IF(ISBLANK(INDEX('Policy Characteristics'!H:H,MATCH($C450,'Policy Characteristics'!$C:$C,0))),"",INDEX('Policy Characteristics'!H:H,MATCH($C450,'Policy Characteristics'!$C:$C,0)))</f>
        <v>1</v>
      </c>
      <c r="O450" s="254" t="str">
        <f>IF(ISBLANK(INDEX('Policy Characteristics'!I:I,MATCH($C450,'Policy Characteristics'!$C:$C,0))),"",INDEX('Policy Characteristics'!I:I,MATCH($C450,'Policy Characteristics'!$C:$C,0)))</f>
        <v>on/off</v>
      </c>
      <c r="P450" s="254" t="str">
        <f>IF(ISBLANK(INDEX('Policy Characteristics'!J:J,MATCH($C450,'Policy Characteristics'!$C:$C,0))),"",INDEX('Policy Characteristics'!J:J,MATCH($C450,'Policy Characteristics'!$C:$C,0)))</f>
        <v>**Description:** The business-as-usual case includes all planned CCUS retrofits (as modeled by the EPA for its latest Clean Air Act Section 111 regulations for power plants). Turning this policy lever on assumes those retrofits do not happen.</v>
      </c>
      <c r="Q450" s="254" t="str">
        <f>IF(ISBLANK(INDEX('Policy Characteristics'!K:K,MATCH($C450,'Policy Characteristics'!$C:$C,0))),"",INDEX('Policy Characteristics'!K:K,MATCH($C450,'Policy Characteristics'!$C:$C,0)))</f>
        <v/>
      </c>
      <c r="R450" s="254" t="str">
        <f>IF(ISBLANK(INDEX('Policy Characteristics'!L:L,MATCH($C450,'Policy Characteristics'!$C:$C,0))),"",INDEX('Policy Characteristics'!L:L,MATCH($C450,'Policy Characteristics'!$C:$C,0)))</f>
        <v/>
      </c>
    </row>
    <row r="451" spans="1:18" s="4" customFormat="1" x14ac:dyDescent="0.35">
      <c r="A451" s="254" t="str">
        <f>IF(ISBLANK(INDEX('Policy Characteristics'!A:A,MATCH($C451,'Policy Characteristics'!$C:$C,0))),"",INDEX('Policy Characteristics'!A:A,MATCH($C451,'Policy Characteristics'!$C:$C,0)))</f>
        <v>Electricity Supply</v>
      </c>
      <c r="B451" s="262" t="str">
        <f>IF(ISBLANK(INDEX('Policy Characteristics'!B:B,MATCH($C451,'Policy Characteristics'!$C:$C,0))),"",INDEX('Policy Characteristics'!B:B,MATCH($C451,'Policy Characteristics'!$C:$C,0)))</f>
        <v>Non BAU Mandated Capacity CCUS Retrofits</v>
      </c>
      <c r="C451" s="254" t="str">
        <f t="shared" si="25"/>
        <v>Boolean Use Non BAU Mandated Capacity Retrofit Schedule</v>
      </c>
      <c r="D451" s="6" t="s">
        <v>3558</v>
      </c>
      <c r="E451" s="45"/>
      <c r="F451" s="6" t="s">
        <v>3556</v>
      </c>
      <c r="G451" s="45"/>
      <c r="H451" s="43">
        <v>2311</v>
      </c>
      <c r="I451" s="324" t="s">
        <v>44</v>
      </c>
      <c r="J451" s="255" t="str">
        <f>IF(ISBLANK(INDEX('Policy Characteristics'!D:D,MATCH($C451,'Policy Characteristics'!$C:$C,0))),"",INDEX('Policy Characteristics'!D:D,MATCH($C451,'Policy Characteristics'!$C:$C,0)))</f>
        <v>Non BAU Mandated Capacity CCUS Retrofits</v>
      </c>
      <c r="K451" s="254" t="str">
        <f>IF(ISBLANK(INDEX('Policy Characteristics'!E:E,MATCH($C451,'Policy Characteristics'!$C:$C,0))),"",INDEX('Policy Characteristics'!E:E,MATCH($C451,'Policy Characteristics'!$C:$C,0)))</f>
        <v/>
      </c>
      <c r="L451" s="254">
        <f>IF(ISBLANK(INDEX('Policy Characteristics'!F:F,MATCH($C451,'Policy Characteristics'!$C:$C,0))),"",INDEX('Policy Characteristics'!F:F,MATCH($C451,'Policy Characteristics'!$C:$C,0)))</f>
        <v>0</v>
      </c>
      <c r="M451" s="254">
        <f>IF(ISBLANK(INDEX('Policy Characteristics'!G:G,MATCH($C451,'Policy Characteristics'!$C:$C,0))),"",INDEX('Policy Characteristics'!G:G,MATCH($C451,'Policy Characteristics'!$C:$C,0)))</f>
        <v>1</v>
      </c>
      <c r="N451" s="254">
        <f>IF(ISBLANK(INDEX('Policy Characteristics'!H:H,MATCH($C451,'Policy Characteristics'!$C:$C,0))),"",INDEX('Policy Characteristics'!H:H,MATCH($C451,'Policy Characteristics'!$C:$C,0)))</f>
        <v>1</v>
      </c>
      <c r="O451" s="254" t="str">
        <f>IF(ISBLANK(INDEX('Policy Characteristics'!I:I,MATCH($C451,'Policy Characteristics'!$C:$C,0))),"",INDEX('Policy Characteristics'!I:I,MATCH($C451,'Policy Characteristics'!$C:$C,0)))</f>
        <v>on/off</v>
      </c>
      <c r="P451" s="254" t="str">
        <f>IF(ISBLANK(INDEX('Policy Characteristics'!J:J,MATCH($C451,'Policy Characteristics'!$C:$C,0))),"",INDEX('Policy Characteristics'!J:J,MATCH($C451,'Policy Characteristics'!$C:$C,0)))</f>
        <v>**Description:** The business-as-usual case includes all planned CCUS retrofits (as modeled by the EPA for its latest Clean Air Act Section 111 regulations for power plants). Turning this policy lever on assumes those retrofits do not happen.</v>
      </c>
      <c r="Q451" s="254" t="str">
        <f>IF(ISBLANK(INDEX('Policy Characteristics'!K:K,MATCH($C451,'Policy Characteristics'!$C:$C,0))),"",INDEX('Policy Characteristics'!K:K,MATCH($C451,'Policy Characteristics'!$C:$C,0)))</f>
        <v/>
      </c>
      <c r="R451" s="254" t="str">
        <f>IF(ISBLANK(INDEX('Policy Characteristics'!L:L,MATCH($C451,'Policy Characteristics'!$C:$C,0))),"",INDEX('Policy Characteristics'!L:L,MATCH($C451,'Policy Characteristics'!$C:$C,0)))</f>
        <v/>
      </c>
    </row>
    <row r="452" spans="1:18" s="4" customFormat="1" x14ac:dyDescent="0.35">
      <c r="A452" s="254" t="str">
        <f>IF(ISBLANK(INDEX('Policy Characteristics'!A:A,MATCH($C452,'Policy Characteristics'!$C:$C,0))),"",INDEX('Policy Characteristics'!A:A,MATCH($C452,'Policy Characteristics'!$C:$C,0)))</f>
        <v>Electricity Supply</v>
      </c>
      <c r="B452" s="262" t="str">
        <f>IF(ISBLANK(INDEX('Policy Characteristics'!B:B,MATCH($C452,'Policy Characteristics'!$C:$C,0))),"",INDEX('Policy Characteristics'!B:B,MATCH($C452,'Policy Characteristics'!$C:$C,0)))</f>
        <v>Non BAU Mandated Capacity CCUS Retrofits</v>
      </c>
      <c r="C452" s="254" t="str">
        <f t="shared" si="25"/>
        <v>Boolean Use Non BAU Mandated Capacity Retrofit Schedule</v>
      </c>
      <c r="D452" s="6" t="s">
        <v>3559</v>
      </c>
      <c r="E452" s="45"/>
      <c r="F452" s="6" t="s">
        <v>3557</v>
      </c>
      <c r="G452" s="45"/>
      <c r="H452" s="43">
        <v>2312</v>
      </c>
      <c r="I452" s="324" t="s">
        <v>44</v>
      </c>
      <c r="J452" s="255" t="str">
        <f>IF(ISBLANK(INDEX('Policy Characteristics'!D:D,MATCH($C452,'Policy Characteristics'!$C:$C,0))),"",INDEX('Policy Characteristics'!D:D,MATCH($C452,'Policy Characteristics'!$C:$C,0)))</f>
        <v>Non BAU Mandated Capacity CCUS Retrofits</v>
      </c>
      <c r="K452" s="254" t="str">
        <f>IF(ISBLANK(INDEX('Policy Characteristics'!E:E,MATCH($C452,'Policy Characteristics'!$C:$C,0))),"",INDEX('Policy Characteristics'!E:E,MATCH($C452,'Policy Characteristics'!$C:$C,0)))</f>
        <v/>
      </c>
      <c r="L452" s="254">
        <f>IF(ISBLANK(INDEX('Policy Characteristics'!F:F,MATCH($C452,'Policy Characteristics'!$C:$C,0))),"",INDEX('Policy Characteristics'!F:F,MATCH($C452,'Policy Characteristics'!$C:$C,0)))</f>
        <v>0</v>
      </c>
      <c r="M452" s="254">
        <f>IF(ISBLANK(INDEX('Policy Characteristics'!G:G,MATCH($C452,'Policy Characteristics'!$C:$C,0))),"",INDEX('Policy Characteristics'!G:G,MATCH($C452,'Policy Characteristics'!$C:$C,0)))</f>
        <v>1</v>
      </c>
      <c r="N452" s="254">
        <f>IF(ISBLANK(INDEX('Policy Characteristics'!H:H,MATCH($C452,'Policy Characteristics'!$C:$C,0))),"",INDEX('Policy Characteristics'!H:H,MATCH($C452,'Policy Characteristics'!$C:$C,0)))</f>
        <v>1</v>
      </c>
      <c r="O452" s="254" t="str">
        <f>IF(ISBLANK(INDEX('Policy Characteristics'!I:I,MATCH($C452,'Policy Characteristics'!$C:$C,0))),"",INDEX('Policy Characteristics'!I:I,MATCH($C452,'Policy Characteristics'!$C:$C,0)))</f>
        <v>on/off</v>
      </c>
      <c r="P452" s="254" t="str">
        <f>IF(ISBLANK(INDEX('Policy Characteristics'!J:J,MATCH($C452,'Policy Characteristics'!$C:$C,0))),"",INDEX('Policy Characteristics'!J:J,MATCH($C452,'Policy Characteristics'!$C:$C,0)))</f>
        <v>**Description:** The business-as-usual case includes all planned CCUS retrofits (as modeled by the EPA for its latest Clean Air Act Section 111 regulations for power plants). Turning this policy lever on assumes those retrofits do not happen.</v>
      </c>
      <c r="Q452" s="254"/>
      <c r="R452" s="254"/>
    </row>
    <row r="453" spans="1:18" s="2" customFormat="1" x14ac:dyDescent="0.35">
      <c r="A453" s="254" t="str">
        <f>IF(ISBLANK(INDEX('Policy Characteristics'!A:A,MATCH($C453,'Policy Characteristics'!$C:$C,0))),"",INDEX('Policy Characteristics'!A:A,MATCH($C453,'Policy Characteristics'!$C:$C,0)))</f>
        <v>Electricity Supply</v>
      </c>
      <c r="B453" s="262" t="str">
        <f>IF(ISBLANK(INDEX('Policy Characteristics'!B:B,MATCH($C453,'Policy Characteristics'!$C:$C,0))),"",INDEX('Policy Characteristics'!B:B,MATCH($C453,'Policy Characteristics'!$C:$C,0)))</f>
        <v>Change in Expected Power Plant Capacity Factor</v>
      </c>
      <c r="C453" s="1" t="s">
        <v>254</v>
      </c>
      <c r="D453" s="45" t="s">
        <v>446</v>
      </c>
      <c r="E453" s="45"/>
      <c r="F453" s="45" t="s">
        <v>445</v>
      </c>
      <c r="G453" s="6"/>
      <c r="H453" s="47">
        <v>652</v>
      </c>
      <c r="I453" s="325" t="s">
        <v>44</v>
      </c>
      <c r="J453" s="255" t="str">
        <f>IF(ISBLANK(INDEX('Policy Characteristics'!D:D,MATCH($C453,'Policy Characteristics'!$C:$C,0))),"",INDEX('Policy Characteristics'!D:D,MATCH($C453,'Policy Characteristics'!$C:$C,0)))</f>
        <v>Reduce Plant Downtime</v>
      </c>
      <c r="K453" s="254" t="str">
        <f>IF(ISBLANK(INDEX('Policy Characteristics'!E:E,MATCH($C453,'Policy Characteristics'!$C:$C,0))),"",INDEX('Policy Characteristics'!E:E,MATCH($C453,'Policy Characteristics'!$C:$C,0)))</f>
        <v>elec reduce plant downtime</v>
      </c>
      <c r="L453" s="261">
        <f>IF(ISBLANK(INDEX('Policy Characteristics'!F:F,MATCH($C453,'Policy Characteristics'!$C:$C,0))),"",INDEX('Policy Characteristics'!F:F,MATCH($C453,'Policy Characteristics'!$C:$C,0)))</f>
        <v>-0.3</v>
      </c>
      <c r="M453" s="261">
        <f>IF(ISBLANK(INDEX('Policy Characteristics'!G:G,MATCH($C453,'Policy Characteristics'!$C:$C,0))),"",INDEX('Policy Characteristics'!G:G,MATCH($C453,'Policy Characteristics'!$C:$C,0)))</f>
        <v>0.6</v>
      </c>
      <c r="N453" s="261">
        <f>IF(ISBLANK(INDEX('Policy Characteristics'!H:H,MATCH($C453,'Policy Characteristics'!$C:$C,0))),"",INDEX('Policy Characteristics'!H:H,MATCH($C453,'Policy Characteristics'!$C:$C,0)))</f>
        <v>0.01</v>
      </c>
      <c r="O453" s="254" t="str">
        <f>IF(ISBLANK(INDEX('Policy Characteristics'!I:I,MATCH($C453,'Policy Characteristics'!$C:$C,0))),"",INDEX('Policy Characteristics'!I:I,MATCH($C453,'Policy Characteristics'!$C:$C,0)))</f>
        <v>% reduction in downtime</v>
      </c>
      <c r="P453" s="254" t="str">
        <f>IF(ISBLANK(INDEX('Policy Characteristics'!J:J,MATCH($C453,'Policy Characteristics'!$C:$C,0))),"",INDEX('Policy Characteristics'!J:J,MATCH($C453,'Policy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3" s="254" t="str">
        <f>IF(ISBLANK(INDEX('Policy Characteristics'!K:K,MATCH($C453,'Policy Characteristics'!$C:$C,0))),"",INDEX('Policy Characteristics'!K:K,MATCH($C453,'Policy Characteristics'!$C:$C,0)))</f>
        <v>electricity-sector-main.html#red-downtime</v>
      </c>
      <c r="R453" s="254" t="str">
        <f>IF(ISBLANK(INDEX('Policy Characteristics'!L:L,MATCH($C453,'Policy Characteristics'!$C:$C,0))),"",INDEX('Policy Characteristics'!L:L,MATCH($C453,'Policy Characteristics'!$C:$C,0)))</f>
        <v>reduce-downtime.html</v>
      </c>
    </row>
    <row r="454" spans="1:18" s="2" customFormat="1" x14ac:dyDescent="0.35">
      <c r="A454" s="254" t="str">
        <f>IF(ISBLANK(INDEX('Policy Characteristics'!A:A,MATCH($C454,'Policy Characteristics'!$C:$C,0))),"",INDEX('Policy Characteristics'!A:A,MATCH($C454,'Policy Characteristics'!$C:$C,0)))</f>
        <v>Electricity Supply</v>
      </c>
      <c r="B454" s="262" t="str">
        <f>IF(ISBLANK(INDEX('Policy Characteristics'!B:B,MATCH($C454,'Policy Characteristics'!$C:$C,0))),"",INDEX('Policy Characteristics'!B:B,MATCH($C454,'Policy Characteristics'!$C:$C,0)))</f>
        <v>Change in Expected Power Plant Capacity Factor</v>
      </c>
      <c r="C454" s="318" t="str">
        <f>$C$453</f>
        <v>Percentage Reduction in Plant Downtime</v>
      </c>
      <c r="D454" s="6" t="s">
        <v>3465</v>
      </c>
      <c r="E454" s="45"/>
      <c r="F454" s="6" t="s">
        <v>3405</v>
      </c>
      <c r="G454" s="6"/>
      <c r="H454" s="47">
        <v>654</v>
      </c>
      <c r="I454" s="325" t="s">
        <v>44</v>
      </c>
      <c r="J454" s="255" t="str">
        <f>IF(ISBLANK(INDEX('Policy Characteristics'!D:D,MATCH($C454,'Policy Characteristics'!$C:$C,0))),"",INDEX('Policy Characteristics'!D:D,MATCH($C454,'Policy Characteristics'!$C:$C,0)))</f>
        <v>Reduce Plant Downtime</v>
      </c>
      <c r="K454" s="254" t="str">
        <f>IF(ISBLANK(INDEX('Policy Characteristics'!E:E,MATCH($C454,'Policy Characteristics'!$C:$C,0))),"",INDEX('Policy Characteristics'!E:E,MATCH($C454,'Policy Characteristics'!$C:$C,0)))</f>
        <v>elec reduce plant downtime</v>
      </c>
      <c r="L454" s="261">
        <f>IF(ISBLANK(INDEX('Policy Characteristics'!F:F,MATCH($C454,'Policy Characteristics'!$C:$C,0))),"",INDEX('Policy Characteristics'!F:F,MATCH($C454,'Policy Characteristics'!$C:$C,0)))</f>
        <v>-0.3</v>
      </c>
      <c r="M454" s="261">
        <f>IF(ISBLANK(INDEX('Policy Characteristics'!G:G,MATCH($C454,'Policy Characteristics'!$C:$C,0))),"",INDEX('Policy Characteristics'!G:G,MATCH($C454,'Policy Characteristics'!$C:$C,0)))</f>
        <v>0.6</v>
      </c>
      <c r="N454" s="261">
        <f>IF(ISBLANK(INDEX('Policy Characteristics'!H:H,MATCH($C454,'Policy Characteristics'!$C:$C,0))),"",INDEX('Policy Characteristics'!H:H,MATCH($C454,'Policy Characteristics'!$C:$C,0)))</f>
        <v>0.01</v>
      </c>
      <c r="O454" s="254" t="str">
        <f>IF(ISBLANK(INDEX('Policy Characteristics'!I:I,MATCH($C454,'Policy Characteristics'!$C:$C,0))),"",INDEX('Policy Characteristics'!I:I,MATCH($C454,'Policy Characteristics'!$C:$C,0)))</f>
        <v>% reduction in downtime</v>
      </c>
      <c r="P454" s="254" t="str">
        <f>IF(ISBLANK(INDEX('Policy Characteristics'!J:J,MATCH($C454,'Policy Characteristics'!$C:$C,0))),"",INDEX('Policy Characteristics'!J:J,MATCH($C454,'Policy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4" s="254" t="str">
        <f>IF(ISBLANK(INDEX('Policy Characteristics'!K:K,MATCH($C454,'Policy Characteristics'!$C:$C,0))),"",INDEX('Policy Characteristics'!K:K,MATCH($C454,'Policy Characteristics'!$C:$C,0)))</f>
        <v>electricity-sector-main.html#red-downtime</v>
      </c>
      <c r="R454" s="254" t="str">
        <f>IF(ISBLANK(INDEX('Policy Characteristics'!L:L,MATCH($C454,'Policy Characteristics'!$C:$C,0))),"",INDEX('Policy Characteristics'!L:L,MATCH($C454,'Policy Characteristics'!$C:$C,0)))</f>
        <v>reduce-downtime.html</v>
      </c>
    </row>
    <row r="455" spans="1:18" s="2" customFormat="1" x14ac:dyDescent="0.35">
      <c r="A455" s="254" t="str">
        <f>IF(ISBLANK(INDEX('Policy Characteristics'!A:A,MATCH($C455,'Policy Characteristics'!$C:$C,0))),"",INDEX('Policy Characteristics'!A:A,MATCH($C455,'Policy Characteristics'!$C:$C,0)))</f>
        <v>Electricity Supply</v>
      </c>
      <c r="B455" s="262" t="str">
        <f>IF(ISBLANK(INDEX('Policy Characteristics'!B:B,MATCH($C455,'Policy Characteristics'!$C:$C,0))),"",INDEX('Policy Characteristics'!B:B,MATCH($C455,'Policy Characteristics'!$C:$C,0)))</f>
        <v>Change in Expected Power Plant Capacity Factor</v>
      </c>
      <c r="C455" s="318" t="str">
        <f t="shared" ref="C455:C476" si="26">$C$453</f>
        <v>Percentage Reduction in Plant Downtime</v>
      </c>
      <c r="D455" s="6" t="s">
        <v>3466</v>
      </c>
      <c r="E455" s="45"/>
      <c r="F455" s="6" t="s">
        <v>3406</v>
      </c>
      <c r="G455" s="6"/>
      <c r="H455" s="47">
        <v>1781</v>
      </c>
      <c r="I455" s="325" t="s">
        <v>43</v>
      </c>
      <c r="J455" s="255" t="str">
        <f>IF(ISBLANK(INDEX('Policy Characteristics'!D:D,MATCH($C455,'Policy Characteristics'!$C:$C,0))),"",INDEX('Policy Characteristics'!D:D,MATCH($C455,'Policy Characteristics'!$C:$C,0)))</f>
        <v>Reduce Plant Downtime</v>
      </c>
      <c r="K455" s="254" t="str">
        <f>IF(ISBLANK(INDEX('Policy Characteristics'!E:E,MATCH($C455,'Policy Characteristics'!$C:$C,0))),"",INDEX('Policy Characteristics'!E:E,MATCH($C455,'Policy Characteristics'!$C:$C,0)))</f>
        <v>elec reduce plant downtime</v>
      </c>
      <c r="L455" s="261">
        <f>IF(ISBLANK(INDEX('Policy Characteristics'!F:F,MATCH($C455,'Policy Characteristics'!$C:$C,0))),"",INDEX('Policy Characteristics'!F:F,MATCH($C455,'Policy Characteristics'!$C:$C,0)))</f>
        <v>-0.3</v>
      </c>
      <c r="M455" s="261">
        <f>IF(ISBLANK(INDEX('Policy Characteristics'!G:G,MATCH($C455,'Policy Characteristics'!$C:$C,0))),"",INDEX('Policy Characteristics'!G:G,MATCH($C455,'Policy Characteristics'!$C:$C,0)))</f>
        <v>0.6</v>
      </c>
      <c r="N455" s="261">
        <f>IF(ISBLANK(INDEX('Policy Characteristics'!H:H,MATCH($C455,'Policy Characteristics'!$C:$C,0))),"",INDEX('Policy Characteristics'!H:H,MATCH($C455,'Policy Characteristics'!$C:$C,0)))</f>
        <v>0.01</v>
      </c>
      <c r="O455" s="254" t="str">
        <f>IF(ISBLANK(INDEX('Policy Characteristics'!I:I,MATCH($C455,'Policy Characteristics'!$C:$C,0))),"",INDEX('Policy Characteristics'!I:I,MATCH($C455,'Policy Characteristics'!$C:$C,0)))</f>
        <v>% reduction in downtime</v>
      </c>
      <c r="P455" s="254" t="str">
        <f>IF(ISBLANK(INDEX('Policy Characteristics'!J:J,MATCH($C455,'Policy Characteristics'!$C:$C,0))),"",INDEX('Policy Characteristics'!J:J,MATCH($C455,'Policy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5" s="254" t="str">
        <f>IF(ISBLANK(INDEX('Policy Characteristics'!K:K,MATCH($C455,'Policy Characteristics'!$C:$C,0))),"",INDEX('Policy Characteristics'!K:K,MATCH($C455,'Policy Characteristics'!$C:$C,0)))</f>
        <v>electricity-sector-main.html#red-downtime</v>
      </c>
      <c r="R455" s="254" t="str">
        <f>IF(ISBLANK(INDEX('Policy Characteristics'!L:L,MATCH($C455,'Policy Characteristics'!$C:$C,0))),"",INDEX('Policy Characteristics'!L:L,MATCH($C455,'Policy Characteristics'!$C:$C,0)))</f>
        <v>reduce-downtime.html</v>
      </c>
    </row>
    <row r="456" spans="1:18" s="2" customFormat="1" x14ac:dyDescent="0.35">
      <c r="A456" s="254" t="str">
        <f>IF(ISBLANK(INDEX('Policy Characteristics'!A:A,MATCH($C456,'Policy Characteristics'!$C:$C,0))),"",INDEX('Policy Characteristics'!A:A,MATCH($C456,'Policy Characteristics'!$C:$C,0)))</f>
        <v>Electricity Supply</v>
      </c>
      <c r="B456" s="262" t="str">
        <f>IF(ISBLANK(INDEX('Policy Characteristics'!B:B,MATCH($C456,'Policy Characteristics'!$C:$C,0))),"",INDEX('Policy Characteristics'!B:B,MATCH($C456,'Policy Characteristics'!$C:$C,0)))</f>
        <v>Change in Expected Power Plant Capacity Factor</v>
      </c>
      <c r="C456" s="318" t="str">
        <f t="shared" si="26"/>
        <v>Percentage Reduction in Plant Downtime</v>
      </c>
      <c r="D456" s="6" t="s">
        <v>76</v>
      </c>
      <c r="E456" s="45"/>
      <c r="F456" s="6" t="s">
        <v>3476</v>
      </c>
      <c r="G456" s="6"/>
      <c r="H456" s="47">
        <v>657</v>
      </c>
      <c r="I456" s="325" t="s">
        <v>44</v>
      </c>
      <c r="J456" s="255" t="str">
        <f>IF(ISBLANK(INDEX('Policy Characteristics'!D:D,MATCH($C456,'Policy Characteristics'!$C:$C,0))),"",INDEX('Policy Characteristics'!D:D,MATCH($C456,'Policy Characteristics'!$C:$C,0)))</f>
        <v>Reduce Plant Downtime</v>
      </c>
      <c r="K456" s="254" t="str">
        <f>IF(ISBLANK(INDEX('Policy Characteristics'!E:E,MATCH($C456,'Policy Characteristics'!$C:$C,0))),"",INDEX('Policy Characteristics'!E:E,MATCH($C456,'Policy Characteristics'!$C:$C,0)))</f>
        <v>elec reduce plant downtime</v>
      </c>
      <c r="L456" s="261">
        <f>IF(ISBLANK(INDEX('Policy Characteristics'!F:F,MATCH($C456,'Policy Characteristics'!$C:$C,0))),"",INDEX('Policy Characteristics'!F:F,MATCH($C456,'Policy Characteristics'!$C:$C,0)))</f>
        <v>-0.3</v>
      </c>
      <c r="M456" s="261">
        <f>IF(ISBLANK(INDEX('Policy Characteristics'!G:G,MATCH($C456,'Policy Characteristics'!$C:$C,0))),"",INDEX('Policy Characteristics'!G:G,MATCH($C456,'Policy Characteristics'!$C:$C,0)))</f>
        <v>0.6</v>
      </c>
      <c r="N456" s="261">
        <f>IF(ISBLANK(INDEX('Policy Characteristics'!H:H,MATCH($C456,'Policy Characteristics'!$C:$C,0))),"",INDEX('Policy Characteristics'!H:H,MATCH($C456,'Policy Characteristics'!$C:$C,0)))</f>
        <v>0.01</v>
      </c>
      <c r="O456" s="254" t="str">
        <f>IF(ISBLANK(INDEX('Policy Characteristics'!I:I,MATCH($C456,'Policy Characteristics'!$C:$C,0))),"",INDEX('Policy Characteristics'!I:I,MATCH($C456,'Policy Characteristics'!$C:$C,0)))</f>
        <v>% reduction in downtime</v>
      </c>
      <c r="P456" s="254" t="str">
        <f>IF(ISBLANK(INDEX('Policy Characteristics'!J:J,MATCH($C456,'Policy Characteristics'!$C:$C,0))),"",INDEX('Policy Characteristics'!J:J,MATCH($C456,'Policy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6" s="254" t="str">
        <f>IF(ISBLANK(INDEX('Policy Characteristics'!K:K,MATCH($C456,'Policy Characteristics'!$C:$C,0))),"",INDEX('Policy Characteristics'!K:K,MATCH($C456,'Policy Characteristics'!$C:$C,0)))</f>
        <v>electricity-sector-main.html#red-downtime</v>
      </c>
      <c r="R456" s="254" t="str">
        <f>IF(ISBLANK(INDEX('Policy Characteristics'!L:L,MATCH($C456,'Policy Characteristics'!$C:$C,0))),"",INDEX('Policy Characteristics'!L:L,MATCH($C456,'Policy Characteristics'!$C:$C,0)))</f>
        <v>reduce-downtime.html</v>
      </c>
    </row>
    <row r="457" spans="1:18" s="2" customFormat="1" x14ac:dyDescent="0.35">
      <c r="A457" s="254" t="str">
        <f>IF(ISBLANK(INDEX('Policy Characteristics'!A:A,MATCH($C457,'Policy Characteristics'!$C:$C,0))),"",INDEX('Policy Characteristics'!A:A,MATCH($C457,'Policy Characteristics'!$C:$C,0)))</f>
        <v>Electricity Supply</v>
      </c>
      <c r="B457" s="262" t="str">
        <f>IF(ISBLANK(INDEX('Policy Characteristics'!B:B,MATCH($C457,'Policy Characteristics'!$C:$C,0))),"",INDEX('Policy Characteristics'!B:B,MATCH($C457,'Policy Characteristics'!$C:$C,0)))</f>
        <v>Change in Expected Power Plant Capacity Factor</v>
      </c>
      <c r="C457" s="318" t="str">
        <f t="shared" si="26"/>
        <v>Percentage Reduction in Plant Downtime</v>
      </c>
      <c r="D457" s="6" t="s">
        <v>77</v>
      </c>
      <c r="E457" s="45"/>
      <c r="F457" s="6" t="s">
        <v>89</v>
      </c>
      <c r="G457" s="6"/>
      <c r="H457" s="47">
        <v>660</v>
      </c>
      <c r="I457" s="325" t="s">
        <v>44</v>
      </c>
      <c r="J457" s="255" t="str">
        <f>IF(ISBLANK(INDEX('Policy Characteristics'!D:D,MATCH($C457,'Policy Characteristics'!$C:$C,0))),"",INDEX('Policy Characteristics'!D:D,MATCH($C457,'Policy Characteristics'!$C:$C,0)))</f>
        <v>Reduce Plant Downtime</v>
      </c>
      <c r="K457" s="254" t="str">
        <f>IF(ISBLANK(INDEX('Policy Characteristics'!E:E,MATCH($C457,'Policy Characteristics'!$C:$C,0))),"",INDEX('Policy Characteristics'!E:E,MATCH($C457,'Policy Characteristics'!$C:$C,0)))</f>
        <v>elec reduce plant downtime</v>
      </c>
      <c r="L457" s="261">
        <f>IF(ISBLANK(INDEX('Policy Characteristics'!F:F,MATCH($C457,'Policy Characteristics'!$C:$C,0))),"",INDEX('Policy Characteristics'!F:F,MATCH($C457,'Policy Characteristics'!$C:$C,0)))</f>
        <v>-0.3</v>
      </c>
      <c r="M457" s="261">
        <f>IF(ISBLANK(INDEX('Policy Characteristics'!G:G,MATCH($C457,'Policy Characteristics'!$C:$C,0))),"",INDEX('Policy Characteristics'!G:G,MATCH($C457,'Policy Characteristics'!$C:$C,0)))</f>
        <v>0.6</v>
      </c>
      <c r="N457" s="261">
        <f>IF(ISBLANK(INDEX('Policy Characteristics'!H:H,MATCH($C457,'Policy Characteristics'!$C:$C,0))),"",INDEX('Policy Characteristics'!H:H,MATCH($C457,'Policy Characteristics'!$C:$C,0)))</f>
        <v>0.01</v>
      </c>
      <c r="O457" s="254" t="str">
        <f>IF(ISBLANK(INDEX('Policy Characteristics'!I:I,MATCH($C457,'Policy Characteristics'!$C:$C,0))),"",INDEX('Policy Characteristics'!I:I,MATCH($C457,'Policy Characteristics'!$C:$C,0)))</f>
        <v>% reduction in downtime</v>
      </c>
      <c r="P457" s="254" t="str">
        <f>IF(ISBLANK(INDEX('Policy Characteristics'!J:J,MATCH($C457,'Policy Characteristics'!$C:$C,0))),"",INDEX('Policy Characteristics'!J:J,MATCH($C457,'Policy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7" s="254" t="str">
        <f>IF(ISBLANK(INDEX('Policy Characteristics'!K:K,MATCH($C457,'Policy Characteristics'!$C:$C,0))),"",INDEX('Policy Characteristics'!K:K,MATCH($C457,'Policy Characteristics'!$C:$C,0)))</f>
        <v>electricity-sector-main.html#red-downtime</v>
      </c>
      <c r="R457" s="254" t="str">
        <f>IF(ISBLANK(INDEX('Policy Characteristics'!L:L,MATCH($C457,'Policy Characteristics'!$C:$C,0))),"",INDEX('Policy Characteristics'!L:L,MATCH($C457,'Policy Characteristics'!$C:$C,0)))</f>
        <v>reduce-downtime.html</v>
      </c>
    </row>
    <row r="458" spans="1:18" s="2" customFormat="1" x14ac:dyDescent="0.35">
      <c r="A458" s="254" t="str">
        <f>IF(ISBLANK(INDEX('Policy Characteristics'!A:A,MATCH($C458,'Policy Characteristics'!$C:$C,0))),"",INDEX('Policy Characteristics'!A:A,MATCH($C458,'Policy Characteristics'!$C:$C,0)))</f>
        <v>Electricity Supply</v>
      </c>
      <c r="B458" s="262" t="str">
        <f>IF(ISBLANK(INDEX('Policy Characteristics'!B:B,MATCH($C458,'Policy Characteristics'!$C:$C,0))),"",INDEX('Policy Characteristics'!B:B,MATCH($C458,'Policy Characteristics'!$C:$C,0)))</f>
        <v>Change in Expected Power Plant Capacity Factor</v>
      </c>
      <c r="C458" s="318" t="str">
        <f t="shared" si="26"/>
        <v>Percentage Reduction in Plant Downtime</v>
      </c>
      <c r="D458" s="6" t="s">
        <v>447</v>
      </c>
      <c r="E458" s="45"/>
      <c r="F458" s="6" t="s">
        <v>450</v>
      </c>
      <c r="G458" s="6"/>
      <c r="H458" s="47">
        <v>143</v>
      </c>
      <c r="I458" s="325" t="s">
        <v>44</v>
      </c>
      <c r="J458" s="255" t="str">
        <f>IF(ISBLANK(INDEX('Policy Characteristics'!D:D,MATCH($C458,'Policy Characteristics'!$C:$C,0))),"",INDEX('Policy Characteristics'!D:D,MATCH($C458,'Policy Characteristics'!$C:$C,0)))</f>
        <v>Reduce Plant Downtime</v>
      </c>
      <c r="K458" s="254" t="str">
        <f>IF(ISBLANK(INDEX('Policy Characteristics'!E:E,MATCH($C458,'Policy Characteristics'!$C:$C,0))),"",INDEX('Policy Characteristics'!E:E,MATCH($C458,'Policy Characteristics'!$C:$C,0)))</f>
        <v>elec reduce plant downtime</v>
      </c>
      <c r="L458" s="261">
        <f>IF(ISBLANK(INDEX('Policy Characteristics'!F:F,MATCH($C458,'Policy Characteristics'!$C:$C,0))),"",INDEX('Policy Characteristics'!F:F,MATCH($C458,'Policy Characteristics'!$C:$C,0)))</f>
        <v>-0.3</v>
      </c>
      <c r="M458" s="261">
        <f>IF(ISBLANK(INDEX('Policy Characteristics'!G:G,MATCH($C458,'Policy Characteristics'!$C:$C,0))),"",INDEX('Policy Characteristics'!G:G,MATCH($C458,'Policy Characteristics'!$C:$C,0)))</f>
        <v>0.6</v>
      </c>
      <c r="N458" s="261">
        <f>IF(ISBLANK(INDEX('Policy Characteristics'!H:H,MATCH($C458,'Policy Characteristics'!$C:$C,0))),"",INDEX('Policy Characteristics'!H:H,MATCH($C458,'Policy Characteristics'!$C:$C,0)))</f>
        <v>0.01</v>
      </c>
      <c r="O458" s="254" t="str">
        <f>IF(ISBLANK(INDEX('Policy Characteristics'!I:I,MATCH($C458,'Policy Characteristics'!$C:$C,0))),"",INDEX('Policy Characteristics'!I:I,MATCH($C458,'Policy Characteristics'!$C:$C,0)))</f>
        <v>% reduction in downtime</v>
      </c>
      <c r="P458" s="254" t="str">
        <f>IF(ISBLANK(INDEX('Policy Characteristics'!J:J,MATCH($C458,'Policy Characteristics'!$C:$C,0))),"",INDEX('Policy Characteristics'!J:J,MATCH($C458,'Policy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8" s="254" t="str">
        <f>IF(ISBLANK(INDEX('Policy Characteristics'!K:K,MATCH($C458,'Policy Characteristics'!$C:$C,0))),"",INDEX('Policy Characteristics'!K:K,MATCH($C458,'Policy Characteristics'!$C:$C,0)))</f>
        <v>electricity-sector-main.html#red-downtime</v>
      </c>
      <c r="R458" s="254" t="str">
        <f>IF(ISBLANK(INDEX('Policy Characteristics'!L:L,MATCH($C458,'Policy Characteristics'!$C:$C,0))),"",INDEX('Policy Characteristics'!L:L,MATCH($C458,'Policy Characteristics'!$C:$C,0)))</f>
        <v>reduce-downtime.html</v>
      </c>
    </row>
    <row r="459" spans="1:18" s="2" customFormat="1" x14ac:dyDescent="0.35">
      <c r="A459" s="254" t="str">
        <f>IF(ISBLANK(INDEX('Policy Characteristics'!A:A,MATCH($C459,'Policy Characteristics'!$C:$C,0))),"",INDEX('Policy Characteristics'!A:A,MATCH($C459,'Policy Characteristics'!$C:$C,0)))</f>
        <v>Electricity Supply</v>
      </c>
      <c r="B459" s="262" t="str">
        <f>IF(ISBLANK(INDEX('Policy Characteristics'!B:B,MATCH($C459,'Policy Characteristics'!$C:$C,0))),"",INDEX('Policy Characteristics'!B:B,MATCH($C459,'Policy Characteristics'!$C:$C,0)))</f>
        <v>Change in Expected Power Plant Capacity Factor</v>
      </c>
      <c r="C459" s="318" t="str">
        <f t="shared" si="26"/>
        <v>Percentage Reduction in Plant Downtime</v>
      </c>
      <c r="D459" s="6" t="s">
        <v>78</v>
      </c>
      <c r="E459" s="45"/>
      <c r="F459" s="6" t="s">
        <v>90</v>
      </c>
      <c r="G459" s="6"/>
      <c r="H459" s="47">
        <v>144</v>
      </c>
      <c r="I459" s="325" t="s">
        <v>44</v>
      </c>
      <c r="J459" s="255" t="str">
        <f>IF(ISBLANK(INDEX('Policy Characteristics'!D:D,MATCH($C459,'Policy Characteristics'!$C:$C,0))),"",INDEX('Policy Characteristics'!D:D,MATCH($C459,'Policy Characteristics'!$C:$C,0)))</f>
        <v>Reduce Plant Downtime</v>
      </c>
      <c r="K459" s="254" t="str">
        <f>IF(ISBLANK(INDEX('Policy Characteristics'!E:E,MATCH($C459,'Policy Characteristics'!$C:$C,0))),"",INDEX('Policy Characteristics'!E:E,MATCH($C459,'Policy Characteristics'!$C:$C,0)))</f>
        <v>elec reduce plant downtime</v>
      </c>
      <c r="L459" s="261">
        <f>IF(ISBLANK(INDEX('Policy Characteristics'!F:F,MATCH($C459,'Policy Characteristics'!$C:$C,0))),"",INDEX('Policy Characteristics'!F:F,MATCH($C459,'Policy Characteristics'!$C:$C,0)))</f>
        <v>-0.3</v>
      </c>
      <c r="M459" s="261">
        <f>IF(ISBLANK(INDEX('Policy Characteristics'!G:G,MATCH($C459,'Policy Characteristics'!$C:$C,0))),"",INDEX('Policy Characteristics'!G:G,MATCH($C459,'Policy Characteristics'!$C:$C,0)))</f>
        <v>0.6</v>
      </c>
      <c r="N459" s="261">
        <f>IF(ISBLANK(INDEX('Policy Characteristics'!H:H,MATCH($C459,'Policy Characteristics'!$C:$C,0))),"",INDEX('Policy Characteristics'!H:H,MATCH($C459,'Policy Characteristics'!$C:$C,0)))</f>
        <v>0.01</v>
      </c>
      <c r="O459" s="254" t="str">
        <f>IF(ISBLANK(INDEX('Policy Characteristics'!I:I,MATCH($C459,'Policy Characteristics'!$C:$C,0))),"",INDEX('Policy Characteristics'!I:I,MATCH($C459,'Policy Characteristics'!$C:$C,0)))</f>
        <v>% reduction in downtime</v>
      </c>
      <c r="P459" s="254" t="str">
        <f>IF(ISBLANK(INDEX('Policy Characteristics'!J:J,MATCH($C459,'Policy Characteristics'!$C:$C,0))),"",INDEX('Policy Characteristics'!J:J,MATCH($C459,'Policy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9" s="254" t="str">
        <f>IF(ISBLANK(INDEX('Policy Characteristics'!K:K,MATCH($C459,'Policy Characteristics'!$C:$C,0))),"",INDEX('Policy Characteristics'!K:K,MATCH($C459,'Policy Characteristics'!$C:$C,0)))</f>
        <v>electricity-sector-main.html#red-downtime</v>
      </c>
      <c r="R459" s="254" t="str">
        <f>IF(ISBLANK(INDEX('Policy Characteristics'!L:L,MATCH($C459,'Policy Characteristics'!$C:$C,0))),"",INDEX('Policy Characteristics'!L:L,MATCH($C459,'Policy Characteristics'!$C:$C,0)))</f>
        <v>reduce-downtime.html</v>
      </c>
    </row>
    <row r="460" spans="1:18" s="2" customFormat="1" x14ac:dyDescent="0.35">
      <c r="A460" s="254" t="str">
        <f>IF(ISBLANK(INDEX('Policy Characteristics'!A:A,MATCH($C460,'Policy Characteristics'!$C:$C,0))),"",INDEX('Policy Characteristics'!A:A,MATCH($C460,'Policy Characteristics'!$C:$C,0)))</f>
        <v>Electricity Supply</v>
      </c>
      <c r="B460" s="262" t="str">
        <f>IF(ISBLANK(INDEX('Policy Characteristics'!B:B,MATCH($C460,'Policy Characteristics'!$C:$C,0))),"",INDEX('Policy Characteristics'!B:B,MATCH($C460,'Policy Characteristics'!$C:$C,0)))</f>
        <v>Change in Expected Power Plant Capacity Factor</v>
      </c>
      <c r="C460" s="318" t="str">
        <f t="shared" si="26"/>
        <v>Percentage Reduction in Plant Downtime</v>
      </c>
      <c r="D460" s="6" t="s">
        <v>79</v>
      </c>
      <c r="E460" s="45"/>
      <c r="F460" s="6" t="s">
        <v>91</v>
      </c>
      <c r="G460" s="6"/>
      <c r="H460" s="47">
        <v>667</v>
      </c>
      <c r="I460" s="325" t="s">
        <v>44</v>
      </c>
      <c r="J460" s="255" t="str">
        <f>IF(ISBLANK(INDEX('Policy Characteristics'!D:D,MATCH($C460,'Policy Characteristics'!$C:$C,0))),"",INDEX('Policy Characteristics'!D:D,MATCH($C460,'Policy Characteristics'!$C:$C,0)))</f>
        <v>Reduce Plant Downtime</v>
      </c>
      <c r="K460" s="254" t="str">
        <f>IF(ISBLANK(INDEX('Policy Characteristics'!E:E,MATCH($C460,'Policy Characteristics'!$C:$C,0))),"",INDEX('Policy Characteristics'!E:E,MATCH($C460,'Policy Characteristics'!$C:$C,0)))</f>
        <v>elec reduce plant downtime</v>
      </c>
      <c r="L460" s="261">
        <f>IF(ISBLANK(INDEX('Policy Characteristics'!F:F,MATCH($C460,'Policy Characteristics'!$C:$C,0))),"",INDEX('Policy Characteristics'!F:F,MATCH($C460,'Policy Characteristics'!$C:$C,0)))</f>
        <v>-0.3</v>
      </c>
      <c r="M460" s="261">
        <f>IF(ISBLANK(INDEX('Policy Characteristics'!G:G,MATCH($C460,'Policy Characteristics'!$C:$C,0))),"",INDEX('Policy Characteristics'!G:G,MATCH($C460,'Policy Characteristics'!$C:$C,0)))</f>
        <v>0.6</v>
      </c>
      <c r="N460" s="261">
        <f>IF(ISBLANK(INDEX('Policy Characteristics'!H:H,MATCH($C460,'Policy Characteristics'!$C:$C,0))),"",INDEX('Policy Characteristics'!H:H,MATCH($C460,'Policy Characteristics'!$C:$C,0)))</f>
        <v>0.01</v>
      </c>
      <c r="O460" s="254" t="str">
        <f>IF(ISBLANK(INDEX('Policy Characteristics'!I:I,MATCH($C460,'Policy Characteristics'!$C:$C,0))),"",INDEX('Policy Characteristics'!I:I,MATCH($C460,'Policy Characteristics'!$C:$C,0)))</f>
        <v>% reduction in downtime</v>
      </c>
      <c r="P460" s="254" t="str">
        <f>IF(ISBLANK(INDEX('Policy Characteristics'!J:J,MATCH($C460,'Policy Characteristics'!$C:$C,0))),"",INDEX('Policy Characteristics'!J:J,MATCH($C460,'Policy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0" s="254" t="str">
        <f>IF(ISBLANK(INDEX('Policy Characteristics'!K:K,MATCH($C460,'Policy Characteristics'!$C:$C,0))),"",INDEX('Policy Characteristics'!K:K,MATCH($C460,'Policy Characteristics'!$C:$C,0)))</f>
        <v>electricity-sector-main.html#red-downtime</v>
      </c>
      <c r="R460" s="254" t="str">
        <f>IF(ISBLANK(INDEX('Policy Characteristics'!L:L,MATCH($C460,'Policy Characteristics'!$C:$C,0))),"",INDEX('Policy Characteristics'!L:L,MATCH($C460,'Policy Characteristics'!$C:$C,0)))</f>
        <v>reduce-downtime.html</v>
      </c>
    </row>
    <row r="461" spans="1:18" s="2" customFormat="1" x14ac:dyDescent="0.35">
      <c r="A461" s="254" t="str">
        <f>IF(ISBLANK(INDEX('Policy Characteristics'!A:A,MATCH($C461,'Policy Characteristics'!$C:$C,0))),"",INDEX('Policy Characteristics'!A:A,MATCH($C461,'Policy Characteristics'!$C:$C,0)))</f>
        <v>Electricity Supply</v>
      </c>
      <c r="B461" s="262" t="str">
        <f>IF(ISBLANK(INDEX('Policy Characteristics'!B:B,MATCH($C461,'Policy Characteristics'!$C:$C,0))),"",INDEX('Policy Characteristics'!B:B,MATCH($C461,'Policy Characteristics'!$C:$C,0)))</f>
        <v>Change in Expected Power Plant Capacity Factor</v>
      </c>
      <c r="C461" s="318" t="str">
        <f t="shared" si="26"/>
        <v>Percentage Reduction in Plant Downtime</v>
      </c>
      <c r="D461" s="6" t="s">
        <v>80</v>
      </c>
      <c r="E461" s="45"/>
      <c r="F461" s="6" t="s">
        <v>92</v>
      </c>
      <c r="G461" s="6"/>
      <c r="H461" s="47">
        <v>670</v>
      </c>
      <c r="I461" s="325" t="s">
        <v>44</v>
      </c>
      <c r="J461" s="255" t="str">
        <f>IF(ISBLANK(INDEX('Policy Characteristics'!D:D,MATCH($C461,'Policy Characteristics'!$C:$C,0))),"",INDEX('Policy Characteristics'!D:D,MATCH($C461,'Policy Characteristics'!$C:$C,0)))</f>
        <v>Reduce Plant Downtime</v>
      </c>
      <c r="K461" s="254" t="str">
        <f>IF(ISBLANK(INDEX('Policy Characteristics'!E:E,MATCH($C461,'Policy Characteristics'!$C:$C,0))),"",INDEX('Policy Characteristics'!E:E,MATCH($C461,'Policy Characteristics'!$C:$C,0)))</f>
        <v>elec reduce plant downtime</v>
      </c>
      <c r="L461" s="261">
        <f>IF(ISBLANK(INDEX('Policy Characteristics'!F:F,MATCH($C461,'Policy Characteristics'!$C:$C,0))),"",INDEX('Policy Characteristics'!F:F,MATCH($C461,'Policy Characteristics'!$C:$C,0)))</f>
        <v>-0.3</v>
      </c>
      <c r="M461" s="261">
        <f>IF(ISBLANK(INDEX('Policy Characteristics'!G:G,MATCH($C461,'Policy Characteristics'!$C:$C,0))),"",INDEX('Policy Characteristics'!G:G,MATCH($C461,'Policy Characteristics'!$C:$C,0)))</f>
        <v>0.6</v>
      </c>
      <c r="N461" s="261">
        <f>IF(ISBLANK(INDEX('Policy Characteristics'!H:H,MATCH($C461,'Policy Characteristics'!$C:$C,0))),"",INDEX('Policy Characteristics'!H:H,MATCH($C461,'Policy Characteristics'!$C:$C,0)))</f>
        <v>0.01</v>
      </c>
      <c r="O461" s="254" t="str">
        <f>IF(ISBLANK(INDEX('Policy Characteristics'!I:I,MATCH($C461,'Policy Characteristics'!$C:$C,0))),"",INDEX('Policy Characteristics'!I:I,MATCH($C461,'Policy Characteristics'!$C:$C,0)))</f>
        <v>% reduction in downtime</v>
      </c>
      <c r="P461" s="254" t="str">
        <f>IF(ISBLANK(INDEX('Policy Characteristics'!J:J,MATCH($C461,'Policy Characteristics'!$C:$C,0))),"",INDEX('Policy Characteristics'!J:J,MATCH($C461,'Policy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1" s="254" t="str">
        <f>IF(ISBLANK(INDEX('Policy Characteristics'!K:K,MATCH($C461,'Policy Characteristics'!$C:$C,0))),"",INDEX('Policy Characteristics'!K:K,MATCH($C461,'Policy Characteristics'!$C:$C,0)))</f>
        <v>electricity-sector-main.html#red-downtime</v>
      </c>
      <c r="R461" s="254" t="str">
        <f>IF(ISBLANK(INDEX('Policy Characteristics'!L:L,MATCH($C461,'Policy Characteristics'!$C:$C,0))),"",INDEX('Policy Characteristics'!L:L,MATCH($C461,'Policy Characteristics'!$C:$C,0)))</f>
        <v>reduce-downtime.html</v>
      </c>
    </row>
    <row r="462" spans="1:18" s="2" customFormat="1" x14ac:dyDescent="0.35">
      <c r="A462" s="254" t="str">
        <f>IF(ISBLANK(INDEX('Policy Characteristics'!A:A,MATCH($C462,'Policy Characteristics'!$C:$C,0))),"",INDEX('Policy Characteristics'!A:A,MATCH($C462,'Policy Characteristics'!$C:$C,0)))</f>
        <v>Electricity Supply</v>
      </c>
      <c r="B462" s="262" t="str">
        <f>IF(ISBLANK(INDEX('Policy Characteristics'!B:B,MATCH($C462,'Policy Characteristics'!$C:$C,0))),"",INDEX('Policy Characteristics'!B:B,MATCH($C462,'Policy Characteristics'!$C:$C,0)))</f>
        <v>Change in Expected Power Plant Capacity Factor</v>
      </c>
      <c r="C462" s="318" t="str">
        <f t="shared" si="26"/>
        <v>Percentage Reduction in Plant Downtime</v>
      </c>
      <c r="D462" s="6" t="s">
        <v>2423</v>
      </c>
      <c r="E462" s="45"/>
      <c r="F462" s="6" t="s">
        <v>435</v>
      </c>
      <c r="G462" s="6"/>
      <c r="H462" s="47">
        <v>673</v>
      </c>
      <c r="I462" s="325" t="s">
        <v>44</v>
      </c>
      <c r="J462" s="255" t="str">
        <f>IF(ISBLANK(INDEX('Policy Characteristics'!D:D,MATCH($C462,'Policy Characteristics'!$C:$C,0))),"",INDEX('Policy Characteristics'!D:D,MATCH($C462,'Policy Characteristics'!$C:$C,0)))</f>
        <v>Reduce Plant Downtime</v>
      </c>
      <c r="K462" s="254" t="str">
        <f>IF(ISBLANK(INDEX('Policy Characteristics'!E:E,MATCH($C462,'Policy Characteristics'!$C:$C,0))),"",INDEX('Policy Characteristics'!E:E,MATCH($C462,'Policy Characteristics'!$C:$C,0)))</f>
        <v>elec reduce plant downtime</v>
      </c>
      <c r="L462" s="261">
        <f>IF(ISBLANK(INDEX('Policy Characteristics'!F:F,MATCH($C462,'Policy Characteristics'!$C:$C,0))),"",INDEX('Policy Characteristics'!F:F,MATCH($C462,'Policy Characteristics'!$C:$C,0)))</f>
        <v>-0.3</v>
      </c>
      <c r="M462" s="261">
        <f>IF(ISBLANK(INDEX('Policy Characteristics'!G:G,MATCH($C462,'Policy Characteristics'!$C:$C,0))),"",INDEX('Policy Characteristics'!G:G,MATCH($C462,'Policy Characteristics'!$C:$C,0)))</f>
        <v>0.6</v>
      </c>
      <c r="N462" s="261">
        <f>IF(ISBLANK(INDEX('Policy Characteristics'!H:H,MATCH($C462,'Policy Characteristics'!$C:$C,0))),"",INDEX('Policy Characteristics'!H:H,MATCH($C462,'Policy Characteristics'!$C:$C,0)))</f>
        <v>0.01</v>
      </c>
      <c r="O462" s="254" t="str">
        <f>IF(ISBLANK(INDEX('Policy Characteristics'!I:I,MATCH($C462,'Policy Characteristics'!$C:$C,0))),"",INDEX('Policy Characteristics'!I:I,MATCH($C462,'Policy Characteristics'!$C:$C,0)))</f>
        <v>% reduction in downtime</v>
      </c>
      <c r="P462" s="254" t="str">
        <f>IF(ISBLANK(INDEX('Policy Characteristics'!J:J,MATCH($C462,'Policy Characteristics'!$C:$C,0))),"",INDEX('Policy Characteristics'!J:J,MATCH($C462,'Policy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2" s="254" t="str">
        <f>IF(ISBLANK(INDEX('Policy Characteristics'!K:K,MATCH($C462,'Policy Characteristics'!$C:$C,0))),"",INDEX('Policy Characteristics'!K:K,MATCH($C462,'Policy Characteristics'!$C:$C,0)))</f>
        <v>electricity-sector-main.html#red-downtime</v>
      </c>
      <c r="R462" s="254" t="str">
        <f>IF(ISBLANK(INDEX('Policy Characteristics'!L:L,MATCH($C462,'Policy Characteristics'!$C:$C,0))),"",INDEX('Policy Characteristics'!L:L,MATCH($C462,'Policy Characteristics'!$C:$C,0)))</f>
        <v>reduce-downtime.html</v>
      </c>
    </row>
    <row r="463" spans="1:18" s="2" customFormat="1" x14ac:dyDescent="0.35">
      <c r="A463" s="254" t="str">
        <f>IF(ISBLANK(INDEX('Policy Characteristics'!A:A,MATCH($C463,'Policy Characteristics'!$C:$C,0))),"",INDEX('Policy Characteristics'!A:A,MATCH($C463,'Policy Characteristics'!$C:$C,0)))</f>
        <v>Electricity Supply</v>
      </c>
      <c r="B463" s="262" t="str">
        <f>IF(ISBLANK(INDEX('Policy Characteristics'!B:B,MATCH($C463,'Policy Characteristics'!$C:$C,0))),"",INDEX('Policy Characteristics'!B:B,MATCH($C463,'Policy Characteristics'!$C:$C,0)))</f>
        <v>Change in Expected Power Plant Capacity Factor</v>
      </c>
      <c r="C463" s="318" t="str">
        <f t="shared" si="26"/>
        <v>Percentage Reduction in Plant Downtime</v>
      </c>
      <c r="D463" s="6" t="s">
        <v>307</v>
      </c>
      <c r="E463" s="45"/>
      <c r="F463" s="6" t="s">
        <v>309</v>
      </c>
      <c r="G463" s="6"/>
      <c r="H463" s="47">
        <v>676</v>
      </c>
      <c r="I463" s="325" t="s">
        <v>44</v>
      </c>
      <c r="J463" s="255" t="str">
        <f>IF(ISBLANK(INDEX('Policy Characteristics'!D:D,MATCH($C463,'Policy Characteristics'!$C:$C,0))),"",INDEX('Policy Characteristics'!D:D,MATCH($C463,'Policy Characteristics'!$C:$C,0)))</f>
        <v>Reduce Plant Downtime</v>
      </c>
      <c r="K463" s="254" t="str">
        <f>IF(ISBLANK(INDEX('Policy Characteristics'!E:E,MATCH($C463,'Policy Characteristics'!$C:$C,0))),"",INDEX('Policy Characteristics'!E:E,MATCH($C463,'Policy Characteristics'!$C:$C,0)))</f>
        <v>elec reduce plant downtime</v>
      </c>
      <c r="L463" s="261">
        <f>IF(ISBLANK(INDEX('Policy Characteristics'!F:F,MATCH($C463,'Policy Characteristics'!$C:$C,0))),"",INDEX('Policy Characteristics'!F:F,MATCH($C463,'Policy Characteristics'!$C:$C,0)))</f>
        <v>-0.3</v>
      </c>
      <c r="M463" s="261">
        <f>IF(ISBLANK(INDEX('Policy Characteristics'!G:G,MATCH($C463,'Policy Characteristics'!$C:$C,0))),"",INDEX('Policy Characteristics'!G:G,MATCH($C463,'Policy Characteristics'!$C:$C,0)))</f>
        <v>0.6</v>
      </c>
      <c r="N463" s="261">
        <f>IF(ISBLANK(INDEX('Policy Characteristics'!H:H,MATCH($C463,'Policy Characteristics'!$C:$C,0))),"",INDEX('Policy Characteristics'!H:H,MATCH($C463,'Policy Characteristics'!$C:$C,0)))</f>
        <v>0.01</v>
      </c>
      <c r="O463" s="254" t="str">
        <f>IF(ISBLANK(INDEX('Policy Characteristics'!I:I,MATCH($C463,'Policy Characteristics'!$C:$C,0))),"",INDEX('Policy Characteristics'!I:I,MATCH($C463,'Policy Characteristics'!$C:$C,0)))</f>
        <v>% reduction in downtime</v>
      </c>
      <c r="P463" s="254" t="str">
        <f>IF(ISBLANK(INDEX('Policy Characteristics'!J:J,MATCH($C463,'Policy Characteristics'!$C:$C,0))),"",INDEX('Policy Characteristics'!J:J,MATCH($C463,'Policy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3" s="254" t="str">
        <f>IF(ISBLANK(INDEX('Policy Characteristics'!K:K,MATCH($C463,'Policy Characteristics'!$C:$C,0))),"",INDEX('Policy Characteristics'!K:K,MATCH($C463,'Policy Characteristics'!$C:$C,0)))</f>
        <v>electricity-sector-main.html#red-downtime</v>
      </c>
      <c r="R463" s="254" t="str">
        <f>IF(ISBLANK(INDEX('Policy Characteristics'!L:L,MATCH($C463,'Policy Characteristics'!$C:$C,0))),"",INDEX('Policy Characteristics'!L:L,MATCH($C463,'Policy Characteristics'!$C:$C,0)))</f>
        <v>reduce-downtime.html</v>
      </c>
    </row>
    <row r="464" spans="1:18" s="2" customFormat="1" x14ac:dyDescent="0.35">
      <c r="A464" s="254" t="str">
        <f>IF(ISBLANK(INDEX('Policy Characteristics'!A:A,MATCH($C464,'Policy Characteristics'!$C:$C,0))),"",INDEX('Policy Characteristics'!A:A,MATCH($C464,'Policy Characteristics'!$C:$C,0)))</f>
        <v>Electricity Supply</v>
      </c>
      <c r="B464" s="262" t="str">
        <f>IF(ISBLANK(INDEX('Policy Characteristics'!B:B,MATCH($C464,'Policy Characteristics'!$C:$C,0))),"",INDEX('Policy Characteristics'!B:B,MATCH($C464,'Policy Characteristics'!$C:$C,0)))</f>
        <v>Change in Expected Power Plant Capacity Factor</v>
      </c>
      <c r="C464" s="318" t="str">
        <f t="shared" si="26"/>
        <v>Percentage Reduction in Plant Downtime</v>
      </c>
      <c r="D464" s="6" t="s">
        <v>308</v>
      </c>
      <c r="E464" s="45"/>
      <c r="F464" s="6" t="s">
        <v>310</v>
      </c>
      <c r="G464" s="6"/>
      <c r="H464" s="47">
        <v>679</v>
      </c>
      <c r="I464" s="325" t="s">
        <v>44</v>
      </c>
      <c r="J464" s="255" t="str">
        <f>IF(ISBLANK(INDEX('Policy Characteristics'!D:D,MATCH($C464,'Policy Characteristics'!$C:$C,0))),"",INDEX('Policy Characteristics'!D:D,MATCH($C464,'Policy Characteristics'!$C:$C,0)))</f>
        <v>Reduce Plant Downtime</v>
      </c>
      <c r="K464" s="254" t="str">
        <f>IF(ISBLANK(INDEX('Policy Characteristics'!E:E,MATCH($C464,'Policy Characteristics'!$C:$C,0))),"",INDEX('Policy Characteristics'!E:E,MATCH($C464,'Policy Characteristics'!$C:$C,0)))</f>
        <v>elec reduce plant downtime</v>
      </c>
      <c r="L464" s="261">
        <f>IF(ISBLANK(INDEX('Policy Characteristics'!F:F,MATCH($C464,'Policy Characteristics'!$C:$C,0))),"",INDEX('Policy Characteristics'!F:F,MATCH($C464,'Policy Characteristics'!$C:$C,0)))</f>
        <v>-0.3</v>
      </c>
      <c r="M464" s="261">
        <f>IF(ISBLANK(INDEX('Policy Characteristics'!G:G,MATCH($C464,'Policy Characteristics'!$C:$C,0))),"",INDEX('Policy Characteristics'!G:G,MATCH($C464,'Policy Characteristics'!$C:$C,0)))</f>
        <v>0.6</v>
      </c>
      <c r="N464" s="261">
        <f>IF(ISBLANK(INDEX('Policy Characteristics'!H:H,MATCH($C464,'Policy Characteristics'!$C:$C,0))),"",INDEX('Policy Characteristics'!H:H,MATCH($C464,'Policy Characteristics'!$C:$C,0)))</f>
        <v>0.01</v>
      </c>
      <c r="O464" s="254" t="str">
        <f>IF(ISBLANK(INDEX('Policy Characteristics'!I:I,MATCH($C464,'Policy Characteristics'!$C:$C,0))),"",INDEX('Policy Characteristics'!I:I,MATCH($C464,'Policy Characteristics'!$C:$C,0)))</f>
        <v>% reduction in downtime</v>
      </c>
      <c r="P464" s="254" t="str">
        <f>IF(ISBLANK(INDEX('Policy Characteristics'!J:J,MATCH($C464,'Policy Characteristics'!$C:$C,0))),"",INDEX('Policy Characteristics'!J:J,MATCH($C464,'Policy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4" s="254" t="str">
        <f>IF(ISBLANK(INDEX('Policy Characteristics'!K:K,MATCH($C464,'Policy Characteristics'!$C:$C,0))),"",INDEX('Policy Characteristics'!K:K,MATCH($C464,'Policy Characteristics'!$C:$C,0)))</f>
        <v>electricity-sector-main.html#red-downtime</v>
      </c>
      <c r="R464" s="254" t="str">
        <f>IF(ISBLANK(INDEX('Policy Characteristics'!L:L,MATCH($C464,'Policy Characteristics'!$C:$C,0))),"",INDEX('Policy Characteristics'!L:L,MATCH($C464,'Policy Characteristics'!$C:$C,0)))</f>
        <v>reduce-downtime.html</v>
      </c>
    </row>
    <row r="465" spans="1:18" s="2" customFormat="1" x14ac:dyDescent="0.35">
      <c r="A465" s="254" t="str">
        <f>IF(ISBLANK(INDEX('Policy Characteristics'!A:A,MATCH($C465,'Policy Characteristics'!$C:$C,0))),"",INDEX('Policy Characteristics'!A:A,MATCH($C465,'Policy Characteristics'!$C:$C,0)))</f>
        <v>Electricity Supply</v>
      </c>
      <c r="B465" s="262" t="str">
        <f>IF(ISBLANK(INDEX('Policy Characteristics'!B:B,MATCH($C465,'Policy Characteristics'!$C:$C,0))),"",INDEX('Policy Characteristics'!B:B,MATCH($C465,'Policy Characteristics'!$C:$C,0)))</f>
        <v>Change in Expected Power Plant Capacity Factor</v>
      </c>
      <c r="C465" s="318" t="str">
        <f t="shared" si="26"/>
        <v>Percentage Reduction in Plant Downtime</v>
      </c>
      <c r="D465" s="6" t="s">
        <v>443</v>
      </c>
      <c r="E465" s="45"/>
      <c r="F465" s="6" t="s">
        <v>442</v>
      </c>
      <c r="G465" s="6"/>
      <c r="H465" s="47">
        <v>182</v>
      </c>
      <c r="I465" s="325" t="s">
        <v>44</v>
      </c>
      <c r="J465" s="255" t="str">
        <f>IF(ISBLANK(INDEX('Policy Characteristics'!D:D,MATCH($C465,'Policy Characteristics'!$C:$C,0))),"",INDEX('Policy Characteristics'!D:D,MATCH($C465,'Policy Characteristics'!$C:$C,0)))</f>
        <v>Reduce Plant Downtime</v>
      </c>
      <c r="K465" s="254" t="str">
        <f>IF(ISBLANK(INDEX('Policy Characteristics'!E:E,MATCH($C465,'Policy Characteristics'!$C:$C,0))),"",INDEX('Policy Characteristics'!E:E,MATCH($C465,'Policy Characteristics'!$C:$C,0)))</f>
        <v>elec reduce plant downtime</v>
      </c>
      <c r="L465" s="261">
        <f>IF(ISBLANK(INDEX('Policy Characteristics'!F:F,MATCH($C465,'Policy Characteristics'!$C:$C,0))),"",INDEX('Policy Characteristics'!F:F,MATCH($C465,'Policy Characteristics'!$C:$C,0)))</f>
        <v>-0.3</v>
      </c>
      <c r="M465" s="261">
        <f>IF(ISBLANK(INDEX('Policy Characteristics'!G:G,MATCH($C465,'Policy Characteristics'!$C:$C,0))),"",INDEX('Policy Characteristics'!G:G,MATCH($C465,'Policy Characteristics'!$C:$C,0)))</f>
        <v>0.6</v>
      </c>
      <c r="N465" s="261">
        <f>IF(ISBLANK(INDEX('Policy Characteristics'!H:H,MATCH($C465,'Policy Characteristics'!$C:$C,0))),"",INDEX('Policy Characteristics'!H:H,MATCH($C465,'Policy Characteristics'!$C:$C,0)))</f>
        <v>0.01</v>
      </c>
      <c r="O465" s="254" t="str">
        <f>IF(ISBLANK(INDEX('Policy Characteristics'!I:I,MATCH($C465,'Policy Characteristics'!$C:$C,0))),"",INDEX('Policy Characteristics'!I:I,MATCH($C465,'Policy Characteristics'!$C:$C,0)))</f>
        <v>% reduction in downtime</v>
      </c>
      <c r="P465" s="254" t="str">
        <f>IF(ISBLANK(INDEX('Policy Characteristics'!J:J,MATCH($C465,'Policy Characteristics'!$C:$C,0))),"",INDEX('Policy Characteristics'!J:J,MATCH($C465,'Policy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5" s="254" t="str">
        <f>IF(ISBLANK(INDEX('Policy Characteristics'!K:K,MATCH($C465,'Policy Characteristics'!$C:$C,0))),"",INDEX('Policy Characteristics'!K:K,MATCH($C465,'Policy Characteristics'!$C:$C,0)))</f>
        <v>electricity-sector-main.html#red-downtime</v>
      </c>
      <c r="R465" s="254" t="str">
        <f>IF(ISBLANK(INDEX('Policy Characteristics'!L:L,MATCH($C465,'Policy Characteristics'!$C:$C,0))),"",INDEX('Policy Characteristics'!L:L,MATCH($C465,'Policy Characteristics'!$C:$C,0)))</f>
        <v>reduce-downtime.html</v>
      </c>
    </row>
    <row r="466" spans="1:18" s="2" customFormat="1" x14ac:dyDescent="0.35">
      <c r="A466" s="254" t="str">
        <f>IF(ISBLANK(INDEX('Policy Characteristics'!A:A,MATCH($C466,'Policy Characteristics'!$C:$C,0))),"",INDEX('Policy Characteristics'!A:A,MATCH($C466,'Policy Characteristics'!$C:$C,0)))</f>
        <v>Electricity Supply</v>
      </c>
      <c r="B466" s="262" t="str">
        <f>IF(ISBLANK(INDEX('Policy Characteristics'!B:B,MATCH($C466,'Policy Characteristics'!$C:$C,0))),"",INDEX('Policy Characteristics'!B:B,MATCH($C466,'Policy Characteristics'!$C:$C,0)))</f>
        <v>Change in Expected Power Plant Capacity Factor</v>
      </c>
      <c r="C466" s="318" t="str">
        <f t="shared" si="26"/>
        <v>Percentage Reduction in Plant Downtime</v>
      </c>
      <c r="D466" s="6" t="s">
        <v>452</v>
      </c>
      <c r="E466" s="45"/>
      <c r="F466" s="6" t="s">
        <v>453</v>
      </c>
      <c r="H466" s="47">
        <v>684</v>
      </c>
      <c r="I466" s="325" t="s">
        <v>44</v>
      </c>
      <c r="J466" s="255" t="str">
        <f>IF(ISBLANK(INDEX('Policy Characteristics'!D:D,MATCH($C466,'Policy Characteristics'!$C:$C,0))),"",INDEX('Policy Characteristics'!D:D,MATCH($C466,'Policy Characteristics'!$C:$C,0)))</f>
        <v>Reduce Plant Downtime</v>
      </c>
      <c r="K466" s="254" t="str">
        <f>IF(ISBLANK(INDEX('Policy Characteristics'!E:E,MATCH($C466,'Policy Characteristics'!$C:$C,0))),"",INDEX('Policy Characteristics'!E:E,MATCH($C466,'Policy Characteristics'!$C:$C,0)))</f>
        <v>elec reduce plant downtime</v>
      </c>
      <c r="L466" s="261">
        <f>IF(ISBLANK(INDEX('Policy Characteristics'!F:F,MATCH($C466,'Policy Characteristics'!$C:$C,0))),"",INDEX('Policy Characteristics'!F:F,MATCH($C466,'Policy Characteristics'!$C:$C,0)))</f>
        <v>-0.3</v>
      </c>
      <c r="M466" s="261">
        <f>IF(ISBLANK(INDEX('Policy Characteristics'!G:G,MATCH($C466,'Policy Characteristics'!$C:$C,0))),"",INDEX('Policy Characteristics'!G:G,MATCH($C466,'Policy Characteristics'!$C:$C,0)))</f>
        <v>0.6</v>
      </c>
      <c r="N466" s="261">
        <f>IF(ISBLANK(INDEX('Policy Characteristics'!H:H,MATCH($C466,'Policy Characteristics'!$C:$C,0))),"",INDEX('Policy Characteristics'!H:H,MATCH($C466,'Policy Characteristics'!$C:$C,0)))</f>
        <v>0.01</v>
      </c>
      <c r="O466" s="254" t="str">
        <f>IF(ISBLANK(INDEX('Policy Characteristics'!I:I,MATCH($C466,'Policy Characteristics'!$C:$C,0))),"",INDEX('Policy Characteristics'!I:I,MATCH($C466,'Policy Characteristics'!$C:$C,0)))</f>
        <v>% reduction in downtime</v>
      </c>
      <c r="P466" s="254" t="str">
        <f>IF(ISBLANK(INDEX('Policy Characteristics'!J:J,MATCH($C466,'Policy Characteristics'!$C:$C,0))),"",INDEX('Policy Characteristics'!J:J,MATCH($C466,'Policy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6" s="254" t="str">
        <f>IF(ISBLANK(INDEX('Policy Characteristics'!K:K,MATCH($C466,'Policy Characteristics'!$C:$C,0))),"",INDEX('Policy Characteristics'!K:K,MATCH($C466,'Policy Characteristics'!$C:$C,0)))</f>
        <v>electricity-sector-main.html#red-downtime</v>
      </c>
      <c r="R466" s="254" t="str">
        <f>IF(ISBLANK(INDEX('Policy Characteristics'!L:L,MATCH($C466,'Policy Characteristics'!$C:$C,0))),"",INDEX('Policy Characteristics'!L:L,MATCH($C466,'Policy Characteristics'!$C:$C,0)))</f>
        <v>reduce-downtime.html</v>
      </c>
    </row>
    <row r="467" spans="1:18" s="2" customFormat="1" x14ac:dyDescent="0.35">
      <c r="A467" s="254" t="str">
        <f>IF(ISBLANK(INDEX('Policy Characteristics'!A:A,MATCH($C467,'Policy Characteristics'!$C:$C,0))),"",INDEX('Policy Characteristics'!A:A,MATCH($C467,'Policy Characteristics'!$C:$C,0)))</f>
        <v>Electricity Supply</v>
      </c>
      <c r="B467" s="262" t="str">
        <f>IF(ISBLANK(INDEX('Policy Characteristics'!B:B,MATCH($C467,'Policy Characteristics'!$C:$C,0))),"",INDEX('Policy Characteristics'!B:B,MATCH($C467,'Policy Characteristics'!$C:$C,0)))</f>
        <v>Change in Expected Power Plant Capacity Factor</v>
      </c>
      <c r="C467" s="318" t="str">
        <f t="shared" si="26"/>
        <v>Percentage Reduction in Plant Downtime</v>
      </c>
      <c r="D467" s="6" t="s">
        <v>2743</v>
      </c>
      <c r="E467" s="45"/>
      <c r="F467" s="6" t="s">
        <v>2467</v>
      </c>
      <c r="G467" s="6"/>
      <c r="H467" s="47">
        <v>687</v>
      </c>
      <c r="I467" s="325" t="s">
        <v>44</v>
      </c>
      <c r="J467" s="255" t="str">
        <f>IF(ISBLANK(INDEX('Policy Characteristics'!D:D,MATCH($C467,'Policy Characteristics'!$C:$C,0))),"",INDEX('Policy Characteristics'!D:D,MATCH($C467,'Policy Characteristics'!$C:$C,0)))</f>
        <v>Reduce Plant Downtime</v>
      </c>
      <c r="K467" s="254" t="str">
        <f>IF(ISBLANK(INDEX('Policy Characteristics'!E:E,MATCH($C467,'Policy Characteristics'!$C:$C,0))),"",INDEX('Policy Characteristics'!E:E,MATCH($C467,'Policy Characteristics'!$C:$C,0)))</f>
        <v>elec reduce plant downtime</v>
      </c>
      <c r="L467" s="261">
        <f>IF(ISBLANK(INDEX('Policy Characteristics'!F:F,MATCH($C467,'Policy Characteristics'!$C:$C,0))),"",INDEX('Policy Characteristics'!F:F,MATCH($C467,'Policy Characteristics'!$C:$C,0)))</f>
        <v>-0.3</v>
      </c>
      <c r="M467" s="261">
        <f>IF(ISBLANK(INDEX('Policy Characteristics'!G:G,MATCH($C467,'Policy Characteristics'!$C:$C,0))),"",INDEX('Policy Characteristics'!G:G,MATCH($C467,'Policy Characteristics'!$C:$C,0)))</f>
        <v>0.6</v>
      </c>
      <c r="N467" s="261">
        <f>IF(ISBLANK(INDEX('Policy Characteristics'!H:H,MATCH($C467,'Policy Characteristics'!$C:$C,0))),"",INDEX('Policy Characteristics'!H:H,MATCH($C467,'Policy Characteristics'!$C:$C,0)))</f>
        <v>0.01</v>
      </c>
      <c r="O467" s="254" t="str">
        <f>IF(ISBLANK(INDEX('Policy Characteristics'!I:I,MATCH($C467,'Policy Characteristics'!$C:$C,0))),"",INDEX('Policy Characteristics'!I:I,MATCH($C467,'Policy Characteristics'!$C:$C,0)))</f>
        <v>% reduction in downtime</v>
      </c>
      <c r="P467" s="254" t="str">
        <f>IF(ISBLANK(INDEX('Policy Characteristics'!J:J,MATCH($C467,'Policy Characteristics'!$C:$C,0))),"",INDEX('Policy Characteristics'!J:J,MATCH($C467,'Policy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7" s="254" t="str">
        <f>IF(ISBLANK(INDEX('Policy Characteristics'!K:K,MATCH($C467,'Policy Characteristics'!$C:$C,0))),"",INDEX('Policy Characteristics'!K:K,MATCH($C467,'Policy Characteristics'!$C:$C,0)))</f>
        <v>electricity-sector-main.html#red-downtime</v>
      </c>
      <c r="R467" s="254" t="str">
        <f>IF(ISBLANK(INDEX('Policy Characteristics'!L:L,MATCH($C467,'Policy Characteristics'!$C:$C,0))),"",INDEX('Policy Characteristics'!L:L,MATCH($C467,'Policy Characteristics'!$C:$C,0)))</f>
        <v>reduce-downtime.html</v>
      </c>
    </row>
    <row r="468" spans="1:18" s="2" customFormat="1" x14ac:dyDescent="0.35">
      <c r="A468" s="254" t="str">
        <f>IF(ISBLANK(INDEX('Policy Characteristics'!A:A,MATCH($C468,'Policy Characteristics'!$C:$C,0))),"",INDEX('Policy Characteristics'!A:A,MATCH($C468,'Policy Characteristics'!$C:$C,0)))</f>
        <v>Electricity Supply</v>
      </c>
      <c r="B468" s="262" t="str">
        <f>IF(ISBLANK(INDEX('Policy Characteristics'!B:B,MATCH($C468,'Policy Characteristics'!$C:$C,0))),"",INDEX('Policy Characteristics'!B:B,MATCH($C468,'Policy Characteristics'!$C:$C,0)))</f>
        <v>Change in Expected Power Plant Capacity Factor</v>
      </c>
      <c r="C468" s="318" t="str">
        <f t="shared" si="26"/>
        <v>Percentage Reduction in Plant Downtime</v>
      </c>
      <c r="D468" s="6" t="s">
        <v>2744</v>
      </c>
      <c r="E468" s="45"/>
      <c r="F468" s="6" t="s">
        <v>2587</v>
      </c>
      <c r="G468" s="6"/>
      <c r="H468" s="47">
        <v>690</v>
      </c>
      <c r="I468" s="325" t="s">
        <v>44</v>
      </c>
      <c r="J468" s="255" t="str">
        <f>IF(ISBLANK(INDEX('Policy Characteristics'!D:D,MATCH($C468,'Policy Characteristics'!$C:$C,0))),"",INDEX('Policy Characteristics'!D:D,MATCH($C468,'Policy Characteristics'!$C:$C,0)))</f>
        <v>Reduce Plant Downtime</v>
      </c>
      <c r="K468" s="254" t="str">
        <f>IF(ISBLANK(INDEX('Policy Characteristics'!E:E,MATCH($C468,'Policy Characteristics'!$C:$C,0))),"",INDEX('Policy Characteristics'!E:E,MATCH($C468,'Policy Characteristics'!$C:$C,0)))</f>
        <v>elec reduce plant downtime</v>
      </c>
      <c r="L468" s="261">
        <f>IF(ISBLANK(INDEX('Policy Characteristics'!F:F,MATCH($C468,'Policy Characteristics'!$C:$C,0))),"",INDEX('Policy Characteristics'!F:F,MATCH($C468,'Policy Characteristics'!$C:$C,0)))</f>
        <v>-0.3</v>
      </c>
      <c r="M468" s="261">
        <f>IF(ISBLANK(INDEX('Policy Characteristics'!G:G,MATCH($C468,'Policy Characteristics'!$C:$C,0))),"",INDEX('Policy Characteristics'!G:G,MATCH($C468,'Policy Characteristics'!$C:$C,0)))</f>
        <v>0.6</v>
      </c>
      <c r="N468" s="261">
        <f>IF(ISBLANK(INDEX('Policy Characteristics'!H:H,MATCH($C468,'Policy Characteristics'!$C:$C,0))),"",INDEX('Policy Characteristics'!H:H,MATCH($C468,'Policy Characteristics'!$C:$C,0)))</f>
        <v>0.01</v>
      </c>
      <c r="O468" s="254" t="str">
        <f>IF(ISBLANK(INDEX('Policy Characteristics'!I:I,MATCH($C468,'Policy Characteristics'!$C:$C,0))),"",INDEX('Policy Characteristics'!I:I,MATCH($C468,'Policy Characteristics'!$C:$C,0)))</f>
        <v>% reduction in downtime</v>
      </c>
      <c r="P468" s="254" t="str">
        <f>IF(ISBLANK(INDEX('Policy Characteristics'!J:J,MATCH($C468,'Policy Characteristics'!$C:$C,0))),"",INDEX('Policy Characteristics'!J:J,MATCH($C468,'Policy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8" s="254" t="str">
        <f>IF(ISBLANK(INDEX('Policy Characteristics'!K:K,MATCH($C468,'Policy Characteristics'!$C:$C,0))),"",INDEX('Policy Characteristics'!K:K,MATCH($C468,'Policy Characteristics'!$C:$C,0)))</f>
        <v>electricity-sector-main.html#red-downtime</v>
      </c>
      <c r="R468" s="254" t="str">
        <f>IF(ISBLANK(INDEX('Policy Characteristics'!L:L,MATCH($C468,'Policy Characteristics'!$C:$C,0))),"",INDEX('Policy Characteristics'!L:L,MATCH($C468,'Policy Characteristics'!$C:$C,0)))</f>
        <v>reduce-downtime.html</v>
      </c>
    </row>
    <row r="469" spans="1:18" s="2" customFormat="1" x14ac:dyDescent="0.35">
      <c r="A469" s="254" t="str">
        <f>IF(ISBLANK(INDEX('Policy Characteristics'!A:A,MATCH($C469,'Policy Characteristics'!$C:$C,0))),"",INDEX('Policy Characteristics'!A:A,MATCH($C469,'Policy Characteristics'!$C:$C,0)))</f>
        <v>Electricity Supply</v>
      </c>
      <c r="B469" s="262" t="str">
        <f>IF(ISBLANK(INDEX('Policy Characteristics'!B:B,MATCH($C469,'Policy Characteristics'!$C:$C,0))),"",INDEX('Policy Characteristics'!B:B,MATCH($C469,'Policy Characteristics'!$C:$C,0)))</f>
        <v>Change in Expected Power Plant Capacity Factor</v>
      </c>
      <c r="C469" s="318" t="str">
        <f t="shared" si="26"/>
        <v>Percentage Reduction in Plant Downtime</v>
      </c>
      <c r="D469" s="6" t="s">
        <v>2745</v>
      </c>
      <c r="E469" s="45"/>
      <c r="F469" s="6" t="s">
        <v>2469</v>
      </c>
      <c r="G469" s="6"/>
      <c r="H469" s="47">
        <v>1782</v>
      </c>
      <c r="I469" s="325" t="s">
        <v>44</v>
      </c>
      <c r="J469" s="255" t="str">
        <f>IF(ISBLANK(INDEX('Policy Characteristics'!D:D,MATCH($C469,'Policy Characteristics'!$C:$C,0))),"",INDEX('Policy Characteristics'!D:D,MATCH($C469,'Policy Characteristics'!$C:$C,0)))</f>
        <v>Reduce Plant Downtime</v>
      </c>
      <c r="K469" s="254" t="str">
        <f>IF(ISBLANK(INDEX('Policy Characteristics'!E:E,MATCH($C469,'Policy Characteristics'!$C:$C,0))),"",INDEX('Policy Characteristics'!E:E,MATCH($C469,'Policy Characteristics'!$C:$C,0)))</f>
        <v>elec reduce plant downtime</v>
      </c>
      <c r="L469" s="261">
        <f>IF(ISBLANK(INDEX('Policy Characteristics'!F:F,MATCH($C469,'Policy Characteristics'!$C:$C,0))),"",INDEX('Policy Characteristics'!F:F,MATCH($C469,'Policy Characteristics'!$C:$C,0)))</f>
        <v>-0.3</v>
      </c>
      <c r="M469" s="261">
        <f>IF(ISBLANK(INDEX('Policy Characteristics'!G:G,MATCH($C469,'Policy Characteristics'!$C:$C,0))),"",INDEX('Policy Characteristics'!G:G,MATCH($C469,'Policy Characteristics'!$C:$C,0)))</f>
        <v>0.6</v>
      </c>
      <c r="N469" s="261">
        <f>IF(ISBLANK(INDEX('Policy Characteristics'!H:H,MATCH($C469,'Policy Characteristics'!$C:$C,0))),"",INDEX('Policy Characteristics'!H:H,MATCH($C469,'Policy Characteristics'!$C:$C,0)))</f>
        <v>0.01</v>
      </c>
      <c r="O469" s="254" t="str">
        <f>IF(ISBLANK(INDEX('Policy Characteristics'!I:I,MATCH($C469,'Policy Characteristics'!$C:$C,0))),"",INDEX('Policy Characteristics'!I:I,MATCH($C469,'Policy Characteristics'!$C:$C,0)))</f>
        <v>% reduction in downtime</v>
      </c>
      <c r="P469" s="254" t="str">
        <f>IF(ISBLANK(INDEX('Policy Characteristics'!J:J,MATCH($C469,'Policy Characteristics'!$C:$C,0))),"",INDEX('Policy Characteristics'!J:J,MATCH($C469,'Policy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9" s="254" t="str">
        <f>IF(ISBLANK(INDEX('Policy Characteristics'!K:K,MATCH($C469,'Policy Characteristics'!$C:$C,0))),"",INDEX('Policy Characteristics'!K:K,MATCH($C469,'Policy Characteristics'!$C:$C,0)))</f>
        <v>electricity-sector-main.html#red-downtime</v>
      </c>
      <c r="R469" s="254" t="str">
        <f>IF(ISBLANK(INDEX('Policy Characteristics'!L:L,MATCH($C469,'Policy Characteristics'!$C:$C,0))),"",INDEX('Policy Characteristics'!L:L,MATCH($C469,'Policy Characteristics'!$C:$C,0)))</f>
        <v>reduce-downtime.html</v>
      </c>
    </row>
    <row r="470" spans="1:18" s="2" customFormat="1" x14ac:dyDescent="0.35">
      <c r="A470" s="254" t="str">
        <f>IF(ISBLANK(INDEX('Policy Characteristics'!A:A,MATCH($C470,'Policy Characteristics'!$C:$C,0))),"",INDEX('Policy Characteristics'!A:A,MATCH($C470,'Policy Characteristics'!$C:$C,0)))</f>
        <v>Electricity Supply</v>
      </c>
      <c r="B470" s="262" t="str">
        <f>IF(ISBLANK(INDEX('Policy Characteristics'!B:B,MATCH($C470,'Policy Characteristics'!$C:$C,0))),"",INDEX('Policy Characteristics'!B:B,MATCH($C470,'Policy Characteristics'!$C:$C,0)))</f>
        <v>Change in Expected Power Plant Capacity Factor</v>
      </c>
      <c r="C470" s="318" t="str">
        <f t="shared" si="26"/>
        <v>Percentage Reduction in Plant Downtime</v>
      </c>
      <c r="D470" s="6" t="s">
        <v>3464</v>
      </c>
      <c r="E470" s="45"/>
      <c r="F470" s="6" t="s">
        <v>3471</v>
      </c>
      <c r="G470" s="6"/>
      <c r="H470" s="47">
        <v>1783</v>
      </c>
      <c r="I470" s="325" t="s">
        <v>44</v>
      </c>
      <c r="J470" s="255" t="str">
        <f>IF(ISBLANK(INDEX('Policy Characteristics'!D:D,MATCH($C470,'Policy Characteristics'!$C:$C,0))),"",INDEX('Policy Characteristics'!D:D,MATCH($C470,'Policy Characteristics'!$C:$C,0)))</f>
        <v>Reduce Plant Downtime</v>
      </c>
      <c r="K470" s="254" t="str">
        <f>IF(ISBLANK(INDEX('Policy Characteristics'!E:E,MATCH($C470,'Policy Characteristics'!$C:$C,0))),"",INDEX('Policy Characteristics'!E:E,MATCH($C470,'Policy Characteristics'!$C:$C,0)))</f>
        <v>elec reduce plant downtime</v>
      </c>
      <c r="L470" s="261">
        <f>IF(ISBLANK(INDEX('Policy Characteristics'!F:F,MATCH($C470,'Policy Characteristics'!$C:$C,0))),"",INDEX('Policy Characteristics'!F:F,MATCH($C470,'Policy Characteristics'!$C:$C,0)))</f>
        <v>-0.3</v>
      </c>
      <c r="M470" s="261">
        <f>IF(ISBLANK(INDEX('Policy Characteristics'!G:G,MATCH($C470,'Policy Characteristics'!$C:$C,0))),"",INDEX('Policy Characteristics'!G:G,MATCH($C470,'Policy Characteristics'!$C:$C,0)))</f>
        <v>0.6</v>
      </c>
      <c r="N470" s="261">
        <f>IF(ISBLANK(INDEX('Policy Characteristics'!H:H,MATCH($C470,'Policy Characteristics'!$C:$C,0))),"",INDEX('Policy Characteristics'!H:H,MATCH($C470,'Policy Characteristics'!$C:$C,0)))</f>
        <v>0.01</v>
      </c>
      <c r="O470" s="254" t="str">
        <f>IF(ISBLANK(INDEX('Policy Characteristics'!I:I,MATCH($C470,'Policy Characteristics'!$C:$C,0))),"",INDEX('Policy Characteristics'!I:I,MATCH($C470,'Policy Characteristics'!$C:$C,0)))</f>
        <v>% reduction in downtime</v>
      </c>
      <c r="P470" s="254" t="str">
        <f>IF(ISBLANK(INDEX('Policy Characteristics'!J:J,MATCH($C470,'Policy Characteristics'!$C:$C,0))),"",INDEX('Policy Characteristics'!J:J,MATCH($C470,'Policy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0" s="254" t="str">
        <f>IF(ISBLANK(INDEX('Policy Characteristics'!K:K,MATCH($C470,'Policy Characteristics'!$C:$C,0))),"",INDEX('Policy Characteristics'!K:K,MATCH($C470,'Policy Characteristics'!$C:$C,0)))</f>
        <v>electricity-sector-main.html#red-downtime</v>
      </c>
      <c r="R470" s="254" t="str">
        <f>IF(ISBLANK(INDEX('Policy Characteristics'!L:L,MATCH($C470,'Policy Characteristics'!$C:$C,0))),"",INDEX('Policy Characteristics'!L:L,MATCH($C470,'Policy Characteristics'!$C:$C,0)))</f>
        <v>reduce-downtime.html</v>
      </c>
    </row>
    <row r="471" spans="1:18" s="2" customFormat="1" x14ac:dyDescent="0.35">
      <c r="A471" s="254" t="str">
        <f>IF(ISBLANK(INDEX('Policy Characteristics'!A:A,MATCH($C471,'Policy Characteristics'!$C:$C,0))),"",INDEX('Policy Characteristics'!A:A,MATCH($C471,'Policy Characteristics'!$C:$C,0)))</f>
        <v>Electricity Supply</v>
      </c>
      <c r="B471" s="262" t="str">
        <f>IF(ISBLANK(INDEX('Policy Characteristics'!B:B,MATCH($C471,'Policy Characteristics'!$C:$C,0))),"",INDEX('Policy Characteristics'!B:B,MATCH($C471,'Policy Characteristics'!$C:$C,0)))</f>
        <v>Change in Expected Power Plant Capacity Factor</v>
      </c>
      <c r="C471" s="318" t="str">
        <f t="shared" si="26"/>
        <v>Percentage Reduction in Plant Downtime</v>
      </c>
      <c r="D471" s="6" t="s">
        <v>3467</v>
      </c>
      <c r="E471" s="45"/>
      <c r="F471" s="6" t="s">
        <v>3472</v>
      </c>
      <c r="G471" s="6"/>
      <c r="H471" s="47">
        <v>1784</v>
      </c>
      <c r="I471" s="325" t="s">
        <v>44</v>
      </c>
      <c r="J471" s="255" t="str">
        <f>IF(ISBLANK(INDEX('Policy Characteristics'!D:D,MATCH($C471,'Policy Characteristics'!$C:$C,0))),"",INDEX('Policy Characteristics'!D:D,MATCH($C471,'Policy Characteristics'!$C:$C,0)))</f>
        <v>Reduce Plant Downtime</v>
      </c>
      <c r="K471" s="254" t="str">
        <f>IF(ISBLANK(INDEX('Policy Characteristics'!E:E,MATCH($C471,'Policy Characteristics'!$C:$C,0))),"",INDEX('Policy Characteristics'!E:E,MATCH($C471,'Policy Characteristics'!$C:$C,0)))</f>
        <v>elec reduce plant downtime</v>
      </c>
      <c r="L471" s="261">
        <f>IF(ISBLANK(INDEX('Policy Characteristics'!F:F,MATCH($C471,'Policy Characteristics'!$C:$C,0))),"",INDEX('Policy Characteristics'!F:F,MATCH($C471,'Policy Characteristics'!$C:$C,0)))</f>
        <v>-0.3</v>
      </c>
      <c r="M471" s="261">
        <f>IF(ISBLANK(INDEX('Policy Characteristics'!G:G,MATCH($C471,'Policy Characteristics'!$C:$C,0))),"",INDEX('Policy Characteristics'!G:G,MATCH($C471,'Policy Characteristics'!$C:$C,0)))</f>
        <v>0.6</v>
      </c>
      <c r="N471" s="261">
        <f>IF(ISBLANK(INDEX('Policy Characteristics'!H:H,MATCH($C471,'Policy Characteristics'!$C:$C,0))),"",INDEX('Policy Characteristics'!H:H,MATCH($C471,'Policy Characteristics'!$C:$C,0)))</f>
        <v>0.01</v>
      </c>
      <c r="O471" s="254" t="str">
        <f>IF(ISBLANK(INDEX('Policy Characteristics'!I:I,MATCH($C471,'Policy Characteristics'!$C:$C,0))),"",INDEX('Policy Characteristics'!I:I,MATCH($C471,'Policy Characteristics'!$C:$C,0)))</f>
        <v>% reduction in downtime</v>
      </c>
      <c r="P471" s="254" t="str">
        <f>IF(ISBLANK(INDEX('Policy Characteristics'!J:J,MATCH($C471,'Policy Characteristics'!$C:$C,0))),"",INDEX('Policy Characteristics'!J:J,MATCH($C471,'Policy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1" s="254" t="str">
        <f>IF(ISBLANK(INDEX('Policy Characteristics'!K:K,MATCH($C471,'Policy Characteristics'!$C:$C,0))),"",INDEX('Policy Characteristics'!K:K,MATCH($C471,'Policy Characteristics'!$C:$C,0)))</f>
        <v>electricity-sector-main.html#red-downtime</v>
      </c>
      <c r="R471" s="254" t="str">
        <f>IF(ISBLANK(INDEX('Policy Characteristics'!L:L,MATCH($C471,'Policy Characteristics'!$C:$C,0))),"",INDEX('Policy Characteristics'!L:L,MATCH($C471,'Policy Characteristics'!$C:$C,0)))</f>
        <v>reduce-downtime.html</v>
      </c>
    </row>
    <row r="472" spans="1:18" s="2" customFormat="1" x14ac:dyDescent="0.35">
      <c r="A472" s="254" t="str">
        <f>IF(ISBLANK(INDEX('Policy Characteristics'!A:A,MATCH($C472,'Policy Characteristics'!$C:$C,0))),"",INDEX('Policy Characteristics'!A:A,MATCH($C472,'Policy Characteristics'!$C:$C,0)))</f>
        <v>Electricity Supply</v>
      </c>
      <c r="B472" s="262" t="str">
        <f>IF(ISBLANK(INDEX('Policy Characteristics'!B:B,MATCH($C472,'Policy Characteristics'!$C:$C,0))),"",INDEX('Policy Characteristics'!B:B,MATCH($C472,'Policy Characteristics'!$C:$C,0)))</f>
        <v>Change in Expected Power Plant Capacity Factor</v>
      </c>
      <c r="C472" s="318" t="str">
        <f t="shared" si="26"/>
        <v>Percentage Reduction in Plant Downtime</v>
      </c>
      <c r="D472" s="6" t="s">
        <v>3468</v>
      </c>
      <c r="E472" s="45"/>
      <c r="F472" s="6" t="s">
        <v>3473</v>
      </c>
      <c r="G472" s="6"/>
      <c r="H472" s="47">
        <v>1785</v>
      </c>
      <c r="I472" s="325" t="s">
        <v>44</v>
      </c>
      <c r="J472" s="255" t="str">
        <f>IF(ISBLANK(INDEX('Policy Characteristics'!D:D,MATCH($C472,'Policy Characteristics'!$C:$C,0))),"",INDEX('Policy Characteristics'!D:D,MATCH($C472,'Policy Characteristics'!$C:$C,0)))</f>
        <v>Reduce Plant Downtime</v>
      </c>
      <c r="K472" s="254" t="str">
        <f>IF(ISBLANK(INDEX('Policy Characteristics'!E:E,MATCH($C472,'Policy Characteristics'!$C:$C,0))),"",INDEX('Policy Characteristics'!E:E,MATCH($C472,'Policy Characteristics'!$C:$C,0)))</f>
        <v>elec reduce plant downtime</v>
      </c>
      <c r="L472" s="261">
        <f>IF(ISBLANK(INDEX('Policy Characteristics'!F:F,MATCH($C472,'Policy Characteristics'!$C:$C,0))),"",INDEX('Policy Characteristics'!F:F,MATCH($C472,'Policy Characteristics'!$C:$C,0)))</f>
        <v>-0.3</v>
      </c>
      <c r="M472" s="261">
        <f>IF(ISBLANK(INDEX('Policy Characteristics'!G:G,MATCH($C472,'Policy Characteristics'!$C:$C,0))),"",INDEX('Policy Characteristics'!G:G,MATCH($C472,'Policy Characteristics'!$C:$C,0)))</f>
        <v>0.6</v>
      </c>
      <c r="N472" s="261">
        <f>IF(ISBLANK(INDEX('Policy Characteristics'!H:H,MATCH($C472,'Policy Characteristics'!$C:$C,0))),"",INDEX('Policy Characteristics'!H:H,MATCH($C472,'Policy Characteristics'!$C:$C,0)))</f>
        <v>0.01</v>
      </c>
      <c r="O472" s="254" t="str">
        <f>IF(ISBLANK(INDEX('Policy Characteristics'!I:I,MATCH($C472,'Policy Characteristics'!$C:$C,0))),"",INDEX('Policy Characteristics'!I:I,MATCH($C472,'Policy Characteristics'!$C:$C,0)))</f>
        <v>% reduction in downtime</v>
      </c>
      <c r="P472" s="254" t="str">
        <f>IF(ISBLANK(INDEX('Policy Characteristics'!J:J,MATCH($C472,'Policy Characteristics'!$C:$C,0))),"",INDEX('Policy Characteristics'!J:J,MATCH($C472,'Policy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2" s="254" t="str">
        <f>IF(ISBLANK(INDEX('Policy Characteristics'!K:K,MATCH($C472,'Policy Characteristics'!$C:$C,0))),"",INDEX('Policy Characteristics'!K:K,MATCH($C472,'Policy Characteristics'!$C:$C,0)))</f>
        <v>electricity-sector-main.html#red-downtime</v>
      </c>
      <c r="R472" s="254" t="str">
        <f>IF(ISBLANK(INDEX('Policy Characteristics'!L:L,MATCH($C472,'Policy Characteristics'!$C:$C,0))),"",INDEX('Policy Characteristics'!L:L,MATCH($C472,'Policy Characteristics'!$C:$C,0)))</f>
        <v>reduce-downtime.html</v>
      </c>
    </row>
    <row r="473" spans="1:18" s="2" customFormat="1" x14ac:dyDescent="0.35">
      <c r="A473" s="254" t="str">
        <f>IF(ISBLANK(INDEX('Policy Characteristics'!A:A,MATCH($C473,'Policy Characteristics'!$C:$C,0))),"",INDEX('Policy Characteristics'!A:A,MATCH($C473,'Policy Characteristics'!$C:$C,0)))</f>
        <v>Electricity Supply</v>
      </c>
      <c r="B473" s="262" t="str">
        <f>IF(ISBLANK(INDEX('Policy Characteristics'!B:B,MATCH($C473,'Policy Characteristics'!$C:$C,0))),"",INDEX('Policy Characteristics'!B:B,MATCH($C473,'Policy Characteristics'!$C:$C,0)))</f>
        <v>Change in Expected Power Plant Capacity Factor</v>
      </c>
      <c r="C473" s="318" t="str">
        <f t="shared" si="26"/>
        <v>Percentage Reduction in Plant Downtime</v>
      </c>
      <c r="D473" s="6" t="s">
        <v>3469</v>
      </c>
      <c r="E473" s="45"/>
      <c r="F473" s="6" t="s">
        <v>3474</v>
      </c>
      <c r="G473" s="6"/>
      <c r="H473" s="47">
        <v>1786</v>
      </c>
      <c r="I473" s="325" t="s">
        <v>44</v>
      </c>
      <c r="J473" s="255" t="str">
        <f>IF(ISBLANK(INDEX('Policy Characteristics'!D:D,MATCH($C473,'Policy Characteristics'!$C:$C,0))),"",INDEX('Policy Characteristics'!D:D,MATCH($C473,'Policy Characteristics'!$C:$C,0)))</f>
        <v>Reduce Plant Downtime</v>
      </c>
      <c r="K473" s="254" t="str">
        <f>IF(ISBLANK(INDEX('Policy Characteristics'!E:E,MATCH($C473,'Policy Characteristics'!$C:$C,0))),"",INDEX('Policy Characteristics'!E:E,MATCH($C473,'Policy Characteristics'!$C:$C,0)))</f>
        <v>elec reduce plant downtime</v>
      </c>
      <c r="L473" s="261">
        <f>IF(ISBLANK(INDEX('Policy Characteristics'!F:F,MATCH($C473,'Policy Characteristics'!$C:$C,0))),"",INDEX('Policy Characteristics'!F:F,MATCH($C473,'Policy Characteristics'!$C:$C,0)))</f>
        <v>-0.3</v>
      </c>
      <c r="M473" s="261">
        <f>IF(ISBLANK(INDEX('Policy Characteristics'!G:G,MATCH($C473,'Policy Characteristics'!$C:$C,0))),"",INDEX('Policy Characteristics'!G:G,MATCH($C473,'Policy Characteristics'!$C:$C,0)))</f>
        <v>0.6</v>
      </c>
      <c r="N473" s="261">
        <f>IF(ISBLANK(INDEX('Policy Characteristics'!H:H,MATCH($C473,'Policy Characteristics'!$C:$C,0))),"",INDEX('Policy Characteristics'!H:H,MATCH($C473,'Policy Characteristics'!$C:$C,0)))</f>
        <v>0.01</v>
      </c>
      <c r="O473" s="254" t="str">
        <f>IF(ISBLANK(INDEX('Policy Characteristics'!I:I,MATCH($C473,'Policy Characteristics'!$C:$C,0))),"",INDEX('Policy Characteristics'!I:I,MATCH($C473,'Policy Characteristics'!$C:$C,0)))</f>
        <v>% reduction in downtime</v>
      </c>
      <c r="P473" s="254" t="str">
        <f>IF(ISBLANK(INDEX('Policy Characteristics'!J:J,MATCH($C473,'Policy Characteristics'!$C:$C,0))),"",INDEX('Policy Characteristics'!J:J,MATCH($C473,'Policy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3" s="254" t="str">
        <f>IF(ISBLANK(INDEX('Policy Characteristics'!K:K,MATCH($C473,'Policy Characteristics'!$C:$C,0))),"",INDEX('Policy Characteristics'!K:K,MATCH($C473,'Policy Characteristics'!$C:$C,0)))</f>
        <v>electricity-sector-main.html#red-downtime</v>
      </c>
      <c r="R473" s="254" t="str">
        <f>IF(ISBLANK(INDEX('Policy Characteristics'!L:L,MATCH($C473,'Policy Characteristics'!$C:$C,0))),"",INDEX('Policy Characteristics'!L:L,MATCH($C473,'Policy Characteristics'!$C:$C,0)))</f>
        <v>reduce-downtime.html</v>
      </c>
    </row>
    <row r="474" spans="1:18" s="2" customFormat="1" x14ac:dyDescent="0.35">
      <c r="A474" s="254" t="str">
        <f>IF(ISBLANK(INDEX('Policy Characteristics'!A:A,MATCH($C474,'Policy Characteristics'!$C:$C,0))),"",INDEX('Policy Characteristics'!A:A,MATCH($C474,'Policy Characteristics'!$C:$C,0)))</f>
        <v>Electricity Supply</v>
      </c>
      <c r="B474" s="262" t="str">
        <f>IF(ISBLANK(INDEX('Policy Characteristics'!B:B,MATCH($C474,'Policy Characteristics'!$C:$C,0))),"",INDEX('Policy Characteristics'!B:B,MATCH($C474,'Policy Characteristics'!$C:$C,0)))</f>
        <v>Change in Expected Power Plant Capacity Factor</v>
      </c>
      <c r="C474" s="318" t="str">
        <f t="shared" si="26"/>
        <v>Percentage Reduction in Plant Downtime</v>
      </c>
      <c r="D474" s="6" t="s">
        <v>3470</v>
      </c>
      <c r="E474" s="45"/>
      <c r="F474" s="6" t="s">
        <v>3475</v>
      </c>
      <c r="G474" s="6"/>
      <c r="H474" s="47">
        <v>1787</v>
      </c>
      <c r="I474" s="325" t="s">
        <v>44</v>
      </c>
      <c r="J474" s="255" t="str">
        <f>IF(ISBLANK(INDEX('Policy Characteristics'!D:D,MATCH($C474,'Policy Characteristics'!$C:$C,0))),"",INDEX('Policy Characteristics'!D:D,MATCH($C474,'Policy Characteristics'!$C:$C,0)))</f>
        <v>Reduce Plant Downtime</v>
      </c>
      <c r="K474" s="254" t="str">
        <f>IF(ISBLANK(INDEX('Policy Characteristics'!E:E,MATCH($C474,'Policy Characteristics'!$C:$C,0))),"",INDEX('Policy Characteristics'!E:E,MATCH($C474,'Policy Characteristics'!$C:$C,0)))</f>
        <v>elec reduce plant downtime</v>
      </c>
      <c r="L474" s="261">
        <f>IF(ISBLANK(INDEX('Policy Characteristics'!F:F,MATCH($C474,'Policy Characteristics'!$C:$C,0))),"",INDEX('Policy Characteristics'!F:F,MATCH($C474,'Policy Characteristics'!$C:$C,0)))</f>
        <v>-0.3</v>
      </c>
      <c r="M474" s="261">
        <f>IF(ISBLANK(INDEX('Policy Characteristics'!G:G,MATCH($C474,'Policy Characteristics'!$C:$C,0))),"",INDEX('Policy Characteristics'!G:G,MATCH($C474,'Policy Characteristics'!$C:$C,0)))</f>
        <v>0.6</v>
      </c>
      <c r="N474" s="261">
        <f>IF(ISBLANK(INDEX('Policy Characteristics'!H:H,MATCH($C474,'Policy Characteristics'!$C:$C,0))),"",INDEX('Policy Characteristics'!H:H,MATCH($C474,'Policy Characteristics'!$C:$C,0)))</f>
        <v>0.01</v>
      </c>
      <c r="O474" s="254" t="str">
        <f>IF(ISBLANK(INDEX('Policy Characteristics'!I:I,MATCH($C474,'Policy Characteristics'!$C:$C,0))),"",INDEX('Policy Characteristics'!I:I,MATCH($C474,'Policy Characteristics'!$C:$C,0)))</f>
        <v>% reduction in downtime</v>
      </c>
      <c r="P474" s="254" t="str">
        <f>IF(ISBLANK(INDEX('Policy Characteristics'!J:J,MATCH($C474,'Policy Characteristics'!$C:$C,0))),"",INDEX('Policy Characteristics'!J:J,MATCH($C474,'Policy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4" s="254" t="str">
        <f>IF(ISBLANK(INDEX('Policy Characteristics'!K:K,MATCH($C474,'Policy Characteristics'!$C:$C,0))),"",INDEX('Policy Characteristics'!K:K,MATCH($C474,'Policy Characteristics'!$C:$C,0)))</f>
        <v>electricity-sector-main.html#red-downtime</v>
      </c>
      <c r="R474" s="254" t="str">
        <f>IF(ISBLANK(INDEX('Policy Characteristics'!L:L,MATCH($C474,'Policy Characteristics'!$C:$C,0))),"",INDEX('Policy Characteristics'!L:L,MATCH($C474,'Policy Characteristics'!$C:$C,0)))</f>
        <v>reduce-downtime.html</v>
      </c>
    </row>
    <row r="475" spans="1:18" s="2" customFormat="1" x14ac:dyDescent="0.35">
      <c r="A475" s="254" t="str">
        <f>IF(ISBLANK(INDEX('Policy Characteristics'!A:A,MATCH($C475,'Policy Characteristics'!$C:$C,0))),"",INDEX('Policy Characteristics'!A:A,MATCH($C475,'Policy Characteristics'!$C:$C,0)))</f>
        <v>Electricity Supply</v>
      </c>
      <c r="B475" s="262" t="str">
        <f>IF(ISBLANK(INDEX('Policy Characteristics'!B:B,MATCH($C475,'Policy Characteristics'!$C:$C,0))),"",INDEX('Policy Characteristics'!B:B,MATCH($C475,'Policy Characteristics'!$C:$C,0)))</f>
        <v>Change in Expected Power Plant Capacity Factor</v>
      </c>
      <c r="C475" s="318" t="str">
        <f t="shared" si="26"/>
        <v>Percentage Reduction in Plant Downtime</v>
      </c>
      <c r="D475" s="6" t="s">
        <v>3558</v>
      </c>
      <c r="E475" s="45"/>
      <c r="F475" s="6" t="s">
        <v>3556</v>
      </c>
      <c r="G475" s="6"/>
      <c r="H475" s="47">
        <v>1788</v>
      </c>
      <c r="I475" s="325" t="s">
        <v>44</v>
      </c>
      <c r="J475" s="255" t="str">
        <f>IF(ISBLANK(INDEX('Policy Characteristics'!D:D,MATCH($C475,'Policy Characteristics'!$C:$C,0))),"",INDEX('Policy Characteristics'!D:D,MATCH($C475,'Policy Characteristics'!$C:$C,0)))</f>
        <v>Reduce Plant Downtime</v>
      </c>
      <c r="K475" s="254" t="str">
        <f>IF(ISBLANK(INDEX('Policy Characteristics'!E:E,MATCH($C475,'Policy Characteristics'!$C:$C,0))),"",INDEX('Policy Characteristics'!E:E,MATCH($C475,'Policy Characteristics'!$C:$C,0)))</f>
        <v>elec reduce plant downtime</v>
      </c>
      <c r="L475" s="261">
        <f>IF(ISBLANK(INDEX('Policy Characteristics'!F:F,MATCH($C475,'Policy Characteristics'!$C:$C,0))),"",INDEX('Policy Characteristics'!F:F,MATCH($C475,'Policy Characteristics'!$C:$C,0)))</f>
        <v>-0.3</v>
      </c>
      <c r="M475" s="261">
        <f>IF(ISBLANK(INDEX('Policy Characteristics'!G:G,MATCH($C475,'Policy Characteristics'!$C:$C,0))),"",INDEX('Policy Characteristics'!G:G,MATCH($C475,'Policy Characteristics'!$C:$C,0)))</f>
        <v>0.6</v>
      </c>
      <c r="N475" s="261">
        <f>IF(ISBLANK(INDEX('Policy Characteristics'!H:H,MATCH($C475,'Policy Characteristics'!$C:$C,0))),"",INDEX('Policy Characteristics'!H:H,MATCH($C475,'Policy Characteristics'!$C:$C,0)))</f>
        <v>0.01</v>
      </c>
      <c r="O475" s="254" t="str">
        <f>IF(ISBLANK(INDEX('Policy Characteristics'!I:I,MATCH($C475,'Policy Characteristics'!$C:$C,0))),"",INDEX('Policy Characteristics'!I:I,MATCH($C475,'Policy Characteristics'!$C:$C,0)))</f>
        <v>% reduction in downtime</v>
      </c>
      <c r="P475" s="254" t="str">
        <f>IF(ISBLANK(INDEX('Policy Characteristics'!J:J,MATCH($C475,'Policy Characteristics'!$C:$C,0))),"",INDEX('Policy Characteristics'!J:J,MATCH($C475,'Policy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5" s="254" t="str">
        <f>IF(ISBLANK(INDEX('Policy Characteristics'!K:K,MATCH($C475,'Policy Characteristics'!$C:$C,0))),"",INDEX('Policy Characteristics'!K:K,MATCH($C475,'Policy Characteristics'!$C:$C,0)))</f>
        <v>electricity-sector-main.html#red-downtime</v>
      </c>
      <c r="R475" s="254" t="str">
        <f>IF(ISBLANK(INDEX('Policy Characteristics'!L:L,MATCH($C475,'Policy Characteristics'!$C:$C,0))),"",INDEX('Policy Characteristics'!L:L,MATCH($C475,'Policy Characteristics'!$C:$C,0)))</f>
        <v>reduce-downtime.html</v>
      </c>
    </row>
    <row r="476" spans="1:18" s="2" customFormat="1" x14ac:dyDescent="0.35">
      <c r="A476" s="254" t="str">
        <f>IF(ISBLANK(INDEX('Policy Characteristics'!A:A,MATCH($C476,'Policy Characteristics'!$C:$C,0))),"",INDEX('Policy Characteristics'!A:A,MATCH($C476,'Policy Characteristics'!$C:$C,0)))</f>
        <v>Electricity Supply</v>
      </c>
      <c r="B476" s="262" t="str">
        <f>IF(ISBLANK(INDEX('Policy Characteristics'!B:B,MATCH($C476,'Policy Characteristics'!$C:$C,0))),"",INDEX('Policy Characteristics'!B:B,MATCH($C476,'Policy Characteristics'!$C:$C,0)))</f>
        <v>Change in Expected Power Plant Capacity Factor</v>
      </c>
      <c r="C476" s="318" t="str">
        <f t="shared" si="26"/>
        <v>Percentage Reduction in Plant Downtime</v>
      </c>
      <c r="D476" s="6" t="s">
        <v>3559</v>
      </c>
      <c r="E476" s="45"/>
      <c r="F476" s="6" t="s">
        <v>3557</v>
      </c>
      <c r="G476" s="6"/>
      <c r="H476" s="47">
        <v>2242</v>
      </c>
      <c r="I476" s="325" t="s">
        <v>44</v>
      </c>
      <c r="J476" s="255" t="str">
        <f>IF(ISBLANK(INDEX('Policy Characteristics'!D:D,MATCH($C476,'Policy Characteristics'!$C:$C,0))),"",INDEX('Policy Characteristics'!D:D,MATCH($C476,'Policy Characteristics'!$C:$C,0)))</f>
        <v>Reduce Plant Downtime</v>
      </c>
      <c r="K476" s="254" t="str">
        <f>IF(ISBLANK(INDEX('Policy Characteristics'!E:E,MATCH($C476,'Policy Characteristics'!$C:$C,0))),"",INDEX('Policy Characteristics'!E:E,MATCH($C476,'Policy Characteristics'!$C:$C,0)))</f>
        <v>elec reduce plant downtime</v>
      </c>
      <c r="L476" s="261">
        <f>IF(ISBLANK(INDEX('Policy Characteristics'!F:F,MATCH($C476,'Policy Characteristics'!$C:$C,0))),"",INDEX('Policy Characteristics'!F:F,MATCH($C476,'Policy Characteristics'!$C:$C,0)))</f>
        <v>-0.3</v>
      </c>
      <c r="M476" s="261">
        <f>IF(ISBLANK(INDEX('Policy Characteristics'!G:G,MATCH($C476,'Policy Characteristics'!$C:$C,0))),"",INDEX('Policy Characteristics'!G:G,MATCH($C476,'Policy Characteristics'!$C:$C,0)))</f>
        <v>0.6</v>
      </c>
      <c r="N476" s="261">
        <f>IF(ISBLANK(INDEX('Policy Characteristics'!H:H,MATCH($C476,'Policy Characteristics'!$C:$C,0))),"",INDEX('Policy Characteristics'!H:H,MATCH($C476,'Policy Characteristics'!$C:$C,0)))</f>
        <v>0.01</v>
      </c>
      <c r="O476" s="254" t="str">
        <f>IF(ISBLANK(INDEX('Policy Characteristics'!I:I,MATCH($C476,'Policy Characteristics'!$C:$C,0))),"",INDEX('Policy Characteristics'!I:I,MATCH($C476,'Policy Characteristics'!$C:$C,0)))</f>
        <v>% reduction in downtime</v>
      </c>
      <c r="P476" s="254" t="str">
        <f>IF(ISBLANK(INDEX('Policy Characteristics'!J:J,MATCH($C476,'Policy Characteristics'!$C:$C,0))),"",INDEX('Policy Characteristics'!J:J,MATCH($C476,'Policy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6" s="254" t="str">
        <f>IF(ISBLANK(INDEX('Policy Characteristics'!K:K,MATCH($C476,'Policy Characteristics'!$C:$C,0))),"",INDEX('Policy Characteristics'!K:K,MATCH($C476,'Policy Characteristics'!$C:$C,0)))</f>
        <v>electricity-sector-main.html#red-downtime</v>
      </c>
      <c r="R476" s="254"/>
    </row>
    <row r="477" spans="1:18" s="2" customFormat="1" x14ac:dyDescent="0.35">
      <c r="A477" s="254" t="str">
        <f>IF(ISBLANK(INDEX('Policy Characteristics'!A:A,MATCH($C477,'Policy Characteristics'!$C:$C,0))),"",INDEX('Policy Characteristics'!A:A,MATCH($C477,'Policy Characteristics'!$C:$C,0)))</f>
        <v>Electricity Supply</v>
      </c>
      <c r="B477" s="262" t="str">
        <f>IF(ISBLANK(INDEX('Policy Characteristics'!B:B,MATCH($C477,'Policy Characteristics'!$C:$C,0))),"",INDEX('Policy Characteristics'!B:B,MATCH($C477,'Policy Characteristics'!$C:$C,0)))</f>
        <v>Reduce Soft Costs</v>
      </c>
      <c r="C477" s="319" t="s">
        <v>2322</v>
      </c>
      <c r="D477" s="6" t="s">
        <v>447</v>
      </c>
      <c r="E477" s="6"/>
      <c r="F477" s="6" t="s">
        <v>450</v>
      </c>
      <c r="G477" s="6"/>
      <c r="H477" s="47">
        <v>194</v>
      </c>
      <c r="I477" s="325" t="s">
        <v>43</v>
      </c>
      <c r="J477" s="255" t="str">
        <f>IF(ISBLANK(INDEX('Policy Characteristics'!D:D,MATCH($C477,'Policy Characteristics'!$C:$C,0))),"",INDEX('Policy Characteristics'!D:D,MATCH($C477,'Policy Characteristics'!$C:$C,0)))</f>
        <v>Reduce Soft Costs</v>
      </c>
      <c r="K477" s="254" t="str">
        <f>IF(ISBLANK(INDEX('Policy Characteristics'!E:E,MATCH($C477,'Policy Characteristics'!$C:$C,0))),"",INDEX('Policy Characteristics'!E:E,MATCH($C477,'Policy Characteristics'!$C:$C,0)))</f>
        <v>elec reduce soft costs</v>
      </c>
      <c r="L477" s="261">
        <f>IF(ISBLANK(INDEX('Policy Characteristics'!F:F,MATCH($C477,'Policy Characteristics'!$C:$C,0))),"",INDEX('Policy Characteristics'!F:F,MATCH($C477,'Policy Characteristics'!$C:$C,0)))</f>
        <v>0</v>
      </c>
      <c r="M477" s="261">
        <f>IF(ISBLANK(INDEX('Policy Characteristics'!G:G,MATCH($C477,'Policy Characteristics'!$C:$C,0))),"",INDEX('Policy Characteristics'!G:G,MATCH($C477,'Policy Characteristics'!$C:$C,0)))</f>
        <v>0.9</v>
      </c>
      <c r="N477" s="261">
        <f>IF(ISBLANK(INDEX('Policy Characteristics'!H:H,MATCH($C477,'Policy Characteristics'!$C:$C,0))),"",INDEX('Policy Characteristics'!H:H,MATCH($C477,'Policy Characteristics'!$C:$C,0)))</f>
        <v>0.01</v>
      </c>
      <c r="O477" s="254" t="str">
        <f>IF(ISBLANK(INDEX('Policy Characteristics'!I:I,MATCH($C477,'Policy Characteristics'!$C:$C,0))),"",INDEX('Policy Characteristics'!I:I,MATCH($C477,'Policy Characteristics'!$C:$C,0)))</f>
        <v>% reduction in soft costs</v>
      </c>
      <c r="P477" s="254" t="str">
        <f>IF(ISBLANK(INDEX('Policy Characteristics'!J:J,MATCH($C477,'Policy Characteristics'!$C:$C,0))),"",INDEX('Policy Characteristics'!J:J,MATCH($C477,'Policy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7" s="254" t="str">
        <f>IF(ISBLANK(INDEX('Policy Characteristics'!K:K,MATCH($C477,'Policy Characteristics'!$C:$C,0))),"",INDEX('Policy Characteristics'!K:K,MATCH($C477,'Policy Characteristics'!$C:$C,0)))</f>
        <v>endogenous-learning.html#red-soft-costs</v>
      </c>
      <c r="R477" s="254" t="str">
        <f>IF(ISBLANK(INDEX('Policy Characteristics'!L:L,MATCH($C477,'Policy Characteristics'!$C:$C,0))),"",INDEX('Policy Characteristics'!L:L,MATCH($C477,'Policy Characteristics'!$C:$C,0)))</f>
        <v>reduce-soft-costs.html</v>
      </c>
    </row>
    <row r="478" spans="1:18" s="2" customFormat="1" x14ac:dyDescent="0.35">
      <c r="A478" s="254" t="str">
        <f>IF(ISBLANK(INDEX('Policy Characteristics'!A:A,MATCH($C478,'Policy Characteristics'!$C:$C,0))),"",INDEX('Policy Characteristics'!A:A,MATCH($C478,'Policy Characteristics'!$C:$C,0)))</f>
        <v>Electricity Supply</v>
      </c>
      <c r="B478" s="262" t="str">
        <f>IF(ISBLANK(INDEX('Policy Characteristics'!B:B,MATCH($C478,'Policy Characteristics'!$C:$C,0))),"",INDEX('Policy Characteristics'!B:B,MATCH($C478,'Policy Characteristics'!$C:$C,0)))</f>
        <v>Reduce Soft Costs</v>
      </c>
      <c r="C478" s="318" t="str">
        <f t="shared" ref="C478:C479" si="27">C$477</f>
        <v>Percent Reduction in Soft Costs of Capacity Construction</v>
      </c>
      <c r="D478" s="6" t="s">
        <v>78</v>
      </c>
      <c r="E478" s="6"/>
      <c r="F478" s="6" t="s">
        <v>90</v>
      </c>
      <c r="G478" s="6"/>
      <c r="H478" s="47">
        <v>195</v>
      </c>
      <c r="I478" s="325" t="s">
        <v>43</v>
      </c>
      <c r="J478" s="255" t="str">
        <f>IF(ISBLANK(INDEX('Policy Characteristics'!D:D,MATCH($C478,'Policy Characteristics'!$C:$C,0))),"",INDEX('Policy Characteristics'!D:D,MATCH($C478,'Policy Characteristics'!$C:$C,0)))</f>
        <v>Reduce Soft Costs</v>
      </c>
      <c r="K478" s="254" t="str">
        <f>IF(ISBLANK(INDEX('Policy Characteristics'!E:E,MATCH($C478,'Policy Characteristics'!$C:$C,0))),"",INDEX('Policy Characteristics'!E:E,MATCH($C478,'Policy Characteristics'!$C:$C,0)))</f>
        <v>elec reduce soft costs</v>
      </c>
      <c r="L478" s="261">
        <f>IF(ISBLANK(INDEX('Policy Characteristics'!F:F,MATCH($C478,'Policy Characteristics'!$C:$C,0))),"",INDEX('Policy Characteristics'!F:F,MATCH($C478,'Policy Characteristics'!$C:$C,0)))</f>
        <v>0</v>
      </c>
      <c r="M478" s="261">
        <f>IF(ISBLANK(INDEX('Policy Characteristics'!G:G,MATCH($C478,'Policy Characteristics'!$C:$C,0))),"",INDEX('Policy Characteristics'!G:G,MATCH($C478,'Policy Characteristics'!$C:$C,0)))</f>
        <v>0.9</v>
      </c>
      <c r="N478" s="261">
        <f>IF(ISBLANK(INDEX('Policy Characteristics'!H:H,MATCH($C478,'Policy Characteristics'!$C:$C,0))),"",INDEX('Policy Characteristics'!H:H,MATCH($C478,'Policy Characteristics'!$C:$C,0)))</f>
        <v>0.01</v>
      </c>
      <c r="O478" s="254" t="str">
        <f>IF(ISBLANK(INDEX('Policy Characteristics'!I:I,MATCH($C478,'Policy Characteristics'!$C:$C,0))),"",INDEX('Policy Characteristics'!I:I,MATCH($C478,'Policy Characteristics'!$C:$C,0)))</f>
        <v>% reduction in soft costs</v>
      </c>
      <c r="P478" s="254" t="str">
        <f>IF(ISBLANK(INDEX('Policy Characteristics'!J:J,MATCH($C478,'Policy Characteristics'!$C:$C,0))),"",INDEX('Policy Characteristics'!J:J,MATCH($C478,'Policy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8" s="254" t="str">
        <f>IF(ISBLANK(INDEX('Policy Characteristics'!K:K,MATCH($C478,'Policy Characteristics'!$C:$C,0))),"",INDEX('Policy Characteristics'!K:K,MATCH($C478,'Policy Characteristics'!$C:$C,0)))</f>
        <v>endogenous-learning.html#red-soft-costs</v>
      </c>
      <c r="R478" s="254" t="str">
        <f>IF(ISBLANK(INDEX('Policy Characteristics'!L:L,MATCH($C478,'Policy Characteristics'!$C:$C,0))),"",INDEX('Policy Characteristics'!L:L,MATCH($C478,'Policy Characteristics'!$C:$C,0)))</f>
        <v>reduce-soft-costs.html</v>
      </c>
    </row>
    <row r="479" spans="1:18" s="2" customFormat="1" x14ac:dyDescent="0.35">
      <c r="A479" s="254" t="str">
        <f>IF(ISBLANK(INDEX('Policy Characteristics'!A:A,MATCH($C479,'Policy Characteristics'!$C:$C,0))),"",INDEX('Policy Characteristics'!A:A,MATCH($C479,'Policy Characteristics'!$C:$C,0)))</f>
        <v>Electricity Supply</v>
      </c>
      <c r="B479" s="262" t="str">
        <f>IF(ISBLANK(INDEX('Policy Characteristics'!B:B,MATCH($C479,'Policy Characteristics'!$C:$C,0))),"",INDEX('Policy Characteristics'!B:B,MATCH($C479,'Policy Characteristics'!$C:$C,0)))</f>
        <v>Reduce Soft Costs</v>
      </c>
      <c r="C479" s="318" t="str">
        <f t="shared" si="27"/>
        <v>Percent Reduction in Soft Costs of Capacity Construction</v>
      </c>
      <c r="D479" s="6" t="s">
        <v>452</v>
      </c>
      <c r="E479" s="6"/>
      <c r="F479" s="6" t="s">
        <v>453</v>
      </c>
      <c r="G479" s="6"/>
      <c r="H479" s="47">
        <v>196</v>
      </c>
      <c r="I479" s="325" t="s">
        <v>43</v>
      </c>
      <c r="J479" s="255" t="str">
        <f>IF(ISBLANK(INDEX('Policy Characteristics'!D:D,MATCH($C479,'Policy Characteristics'!$C:$C,0))),"",INDEX('Policy Characteristics'!D:D,MATCH($C479,'Policy Characteristics'!$C:$C,0)))</f>
        <v>Reduce Soft Costs</v>
      </c>
      <c r="K479" s="254" t="str">
        <f>IF(ISBLANK(INDEX('Policy Characteristics'!E:E,MATCH($C479,'Policy Characteristics'!$C:$C,0))),"",INDEX('Policy Characteristics'!E:E,MATCH($C479,'Policy Characteristics'!$C:$C,0)))</f>
        <v>elec reduce soft costs</v>
      </c>
      <c r="L479" s="261">
        <f>IF(ISBLANK(INDEX('Policy Characteristics'!F:F,MATCH($C479,'Policy Characteristics'!$C:$C,0))),"",INDEX('Policy Characteristics'!F:F,MATCH($C479,'Policy Characteristics'!$C:$C,0)))</f>
        <v>0</v>
      </c>
      <c r="M479" s="261">
        <f>IF(ISBLANK(INDEX('Policy Characteristics'!G:G,MATCH($C479,'Policy Characteristics'!$C:$C,0))),"",INDEX('Policy Characteristics'!G:G,MATCH($C479,'Policy Characteristics'!$C:$C,0)))</f>
        <v>0.9</v>
      </c>
      <c r="N479" s="261">
        <f>IF(ISBLANK(INDEX('Policy Characteristics'!H:H,MATCH($C479,'Policy Characteristics'!$C:$C,0))),"",INDEX('Policy Characteristics'!H:H,MATCH($C479,'Policy Characteristics'!$C:$C,0)))</f>
        <v>0.01</v>
      </c>
      <c r="O479" s="254" t="str">
        <f>IF(ISBLANK(INDEX('Policy Characteristics'!I:I,MATCH($C479,'Policy Characteristics'!$C:$C,0))),"",INDEX('Policy Characteristics'!I:I,MATCH($C479,'Policy Characteristics'!$C:$C,0)))</f>
        <v>% reduction in soft costs</v>
      </c>
      <c r="P479" s="254" t="str">
        <f>IF(ISBLANK(INDEX('Policy Characteristics'!J:J,MATCH($C479,'Policy Characteristics'!$C:$C,0))),"",INDEX('Policy Characteristics'!J:J,MATCH($C479,'Policy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9" s="254" t="str">
        <f>IF(ISBLANK(INDEX('Policy Characteristics'!K:K,MATCH($C479,'Policy Characteristics'!$C:$C,0))),"",INDEX('Policy Characteristics'!K:K,MATCH($C479,'Policy Characteristics'!$C:$C,0)))</f>
        <v>endogenous-learning.html#red-soft-costs</v>
      </c>
      <c r="R479" s="254" t="str">
        <f>IF(ISBLANK(INDEX('Policy Characteristics'!L:L,MATCH($C479,'Policy Characteristics'!$C:$C,0))),"",INDEX('Policy Characteristics'!L:L,MATCH($C479,'Policy Characteristics'!$C:$C,0)))</f>
        <v>reduce-soft-costs.html</v>
      </c>
    </row>
    <row r="480" spans="1:18" s="2" customFormat="1" x14ac:dyDescent="0.35">
      <c r="A480" s="254" t="str">
        <f>IF(ISBLANK(INDEX('Policy Characteristics'!A:A,MATCH($C480,'Policy Characteristics'!$C:$C,0))),"",INDEX('Policy Characteristics'!A:A,MATCH($C480,'Policy Characteristics'!$C:$C,0)))</f>
        <v>Electricity Supply</v>
      </c>
      <c r="B480" s="262" t="str">
        <f>IF(ISBLANK(INDEX('Policy Characteristics'!B:B,MATCH($C480,'Policy Characteristics'!$C:$C,0))),"",INDEX('Policy Characteristics'!B:B,MATCH($C480,'Policy Characteristics'!$C:$C,0)))</f>
        <v>Reduce Transmission &amp; Distribution Losses</v>
      </c>
      <c r="C480" s="317" t="s">
        <v>280</v>
      </c>
      <c r="D480" s="6"/>
      <c r="E480" s="6"/>
      <c r="F480" s="6"/>
      <c r="G480" s="6"/>
      <c r="H480" s="47">
        <v>145</v>
      </c>
      <c r="I480" s="325" t="s">
        <v>43</v>
      </c>
      <c r="J480" s="255" t="str">
        <f>IF(ISBLANK(INDEX('Policy Characteristics'!D:D,MATCH($C480,'Policy Characteristics'!$C:$C,0))),"",INDEX('Policy Characteristics'!D:D,MATCH($C480,'Policy Characteristics'!$C:$C,0)))</f>
        <v>Reduce T&amp;D Losses</v>
      </c>
      <c r="K480" s="254" t="str">
        <f>IF(ISBLANK(INDEX('Policy Characteristics'!E:E,MATCH($C480,'Policy Characteristics'!$C:$C,0))),"",INDEX('Policy Characteristics'!E:E,MATCH($C480,'Policy Characteristics'!$C:$C,0)))</f>
        <v>elec avoid TND loss</v>
      </c>
      <c r="L480" s="261">
        <f>IF(ISBLANK(INDEX('Policy Characteristics'!F:F,MATCH($C480,'Policy Characteristics'!$C:$C,0))),"",INDEX('Policy Characteristics'!F:F,MATCH($C480,'Policy Characteristics'!$C:$C,0)))</f>
        <v>0</v>
      </c>
      <c r="M480" s="261">
        <f>IF(ISBLANK(INDEX('Policy Characteristics'!G:G,MATCH($C480,'Policy Characteristics'!$C:$C,0))),"",INDEX('Policy Characteristics'!G:G,MATCH($C480,'Policy Characteristics'!$C:$C,0)))</f>
        <v>0.4</v>
      </c>
      <c r="N480" s="261">
        <f>IF(ISBLANK(INDEX('Policy Characteristics'!H:H,MATCH($C480,'Policy Characteristics'!$C:$C,0))),"",INDEX('Policy Characteristics'!H:H,MATCH($C480,'Policy Characteristics'!$C:$C,0)))</f>
        <v>0.01</v>
      </c>
      <c r="O480" s="254" t="str">
        <f>IF(ISBLANK(INDEX('Policy Characteristics'!I:I,MATCH($C480,'Policy Characteristics'!$C:$C,0))),"",INDEX('Policy Characteristics'!I:I,MATCH($C480,'Policy Characteristics'!$C:$C,0)))</f>
        <v>% of losses avoided</v>
      </c>
      <c r="P480" s="254" t="str">
        <f>IF(ISBLANK(INDEX('Policy Characteristics'!J:J,MATCH($C480,'Policy Characteristics'!$C:$C,0))),"",INDEX('Policy Characteristics'!J:J,MATCH($C480,'Policy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480" s="254" t="str">
        <f>IF(ISBLANK(INDEX('Policy Characteristics'!K:K,MATCH($C480,'Policy Characteristics'!$C:$C,0))),"",INDEX('Policy Characteristics'!K:K,MATCH($C480,'Policy Characteristics'!$C:$C,0)))</f>
        <v>electricity-sector-main.html#red-tnd-losses</v>
      </c>
      <c r="R480" s="254" t="str">
        <f>IF(ISBLANK(INDEX('Policy Characteristics'!L:L,MATCH($C480,'Policy Characteristics'!$C:$C,0))),"",INDEX('Policy Characteristics'!L:L,MATCH($C480,'Policy Characteristics'!$C:$C,0)))</f>
        <v>reduce-tnd-losses.html</v>
      </c>
    </row>
    <row r="481" spans="1:18" s="2" customFormat="1" x14ac:dyDescent="0.35">
      <c r="A481" s="254" t="str">
        <f>IF(ISBLANK(INDEX('Policy Characteristics'!A:A,MATCH($C481,'Policy Characteristics'!$C:$C,0))),"",INDEX('Policy Characteristics'!A:A,MATCH($C481,'Policy Characteristics'!$C:$C,0)))</f>
        <v>Electricity Supply</v>
      </c>
      <c r="B481" s="262" t="str">
        <f>IF(ISBLANK(INDEX('Policy Characteristics'!B:B,MATCH($C481,'Policy Characteristics'!$C:$C,0))),"",INDEX('Policy Characteristics'!B:B,MATCH($C481,'Policy Characteristics'!$C:$C,0)))</f>
        <v>Subsidy for Capacity Construction</v>
      </c>
      <c r="C481" s="317" t="s">
        <v>2783</v>
      </c>
      <c r="D481" s="45" t="s">
        <v>446</v>
      </c>
      <c r="E481" s="45"/>
      <c r="F481" s="45" t="s">
        <v>445</v>
      </c>
      <c r="G481" s="6"/>
      <c r="H481" s="47">
        <v>691</v>
      </c>
      <c r="I481" s="325" t="s">
        <v>44</v>
      </c>
      <c r="J481" s="255" t="str">
        <f>IF(ISBLANK(INDEX('Policy Characteristics'!D:D,MATCH($C481,'Policy Characteristics'!$C:$C,0))),"",INDEX('Policy Characteristics'!D:D,MATCH($C481,'Policy Characteristics'!$C:$C,0)))</f>
        <v>Subsidy for Capacity Construction</v>
      </c>
      <c r="K481" s="254" t="str">
        <f>IF(ISBLANK(INDEX('Policy Characteristics'!E:E,MATCH($C481,'Policy Characteristics'!$C:$C,0))),"",INDEX('Policy Characteristics'!E:E,MATCH($C481,'Policy Characteristics'!$C:$C,0)))</f>
        <v>elec capacity construction subsidy</v>
      </c>
      <c r="L481" s="261">
        <f>IF(ISBLANK(INDEX('Policy Characteristics'!F:F,MATCH($C481,'Policy Characteristics'!$C:$C,0))),"",INDEX('Policy Characteristics'!F:F,MATCH($C481,'Policy Characteristics'!$C:$C,0)))</f>
        <v>0</v>
      </c>
      <c r="M481" s="261">
        <f>IF(ISBLANK(INDEX('Policy Characteristics'!G:G,MATCH($C481,'Policy Characteristics'!$C:$C,0))),"",INDEX('Policy Characteristics'!G:G,MATCH($C481,'Policy Characteristics'!$C:$C,0)))</f>
        <v>0.95</v>
      </c>
      <c r="N481" s="261">
        <f>IF(ISBLANK(INDEX('Policy Characteristics'!H:H,MATCH($C481,'Policy Characteristics'!$C:$C,0))),"",INDEX('Policy Characteristics'!H:H,MATCH($C481,'Policy Characteristics'!$C:$C,0)))</f>
        <v>0.01</v>
      </c>
      <c r="O481" s="254" t="str">
        <f>IF(ISBLANK(INDEX('Policy Characteristics'!I:I,MATCH($C481,'Policy Characteristics'!$C:$C,0))),"",INDEX('Policy Characteristics'!I:I,MATCH($C481,'Policy Characteristics'!$C:$C,0)))</f>
        <v>% of construction cost</v>
      </c>
      <c r="P481" s="254" t="str">
        <f>IF(ISBLANK(INDEX('Policy Characteristics'!J:J,MATCH($C481,'Policy Characteristics'!$C:$C,0))),"",INDEX('Policy Characteristics'!J:J,MATCH($C481,'Policy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1" s="254" t="str">
        <f>IF(ISBLANK(INDEX('Policy Characteristics'!K:K,MATCH($C481,'Policy Characteristics'!$C:$C,0))),"",INDEX('Policy Characteristics'!K:K,MATCH($C481,'Policy Characteristics'!$C:$C,0)))</f>
        <v>electricity-sector-main.html#subsidies</v>
      </c>
      <c r="R481" s="254" t="str">
        <f>IF(ISBLANK(INDEX('Policy Characteristics'!L:L,MATCH($C481,'Policy Characteristics'!$C:$C,0))),"",INDEX('Policy Characteristics'!L:L,MATCH($C481,'Policy Characteristics'!$C:$C,0)))</f>
        <v/>
      </c>
    </row>
    <row r="482" spans="1:18" s="2" customFormat="1" x14ac:dyDescent="0.35">
      <c r="A482" s="254" t="str">
        <f>IF(ISBLANK(INDEX('Policy Characteristics'!A:A,MATCH($C482,'Policy Characteristics'!$C:$C,0))),"",INDEX('Policy Characteristics'!A:A,MATCH($C482,'Policy Characteristics'!$C:$C,0)))</f>
        <v>Electricity Supply</v>
      </c>
      <c r="B482" s="262" t="str">
        <f>IF(ISBLANK(INDEX('Policy Characteristics'!B:B,MATCH($C482,'Policy Characteristics'!$C:$C,0))),"",INDEX('Policy Characteristics'!B:B,MATCH($C482,'Policy Characteristics'!$C:$C,0)))</f>
        <v>Subsidy for Capacity Construction</v>
      </c>
      <c r="C482" s="318" t="str">
        <f>C$481</f>
        <v>Perc Subsidy for Elec Capacity Construction</v>
      </c>
      <c r="D482" s="6" t="s">
        <v>3465</v>
      </c>
      <c r="E482" s="45"/>
      <c r="F482" s="6" t="s">
        <v>3405</v>
      </c>
      <c r="G482" s="6"/>
      <c r="H482" s="47">
        <v>692</v>
      </c>
      <c r="I482" s="325" t="s">
        <v>44</v>
      </c>
      <c r="J482" s="255" t="str">
        <f>IF(ISBLANK(INDEX('Policy Characteristics'!D:D,MATCH($C482,'Policy Characteristics'!$C:$C,0))),"",INDEX('Policy Characteristics'!D:D,MATCH($C482,'Policy Characteristics'!$C:$C,0)))</f>
        <v>Subsidy for Capacity Construction</v>
      </c>
      <c r="K482" s="254" t="str">
        <f>IF(ISBLANK(INDEX('Policy Characteristics'!E:E,MATCH($C482,'Policy Characteristics'!$C:$C,0))),"",INDEX('Policy Characteristics'!E:E,MATCH($C482,'Policy Characteristics'!$C:$C,0)))</f>
        <v>elec capacity construction subsidy</v>
      </c>
      <c r="L482" s="261">
        <f>IF(ISBLANK(INDEX('Policy Characteristics'!F:F,MATCH($C482,'Policy Characteristics'!$C:$C,0))),"",INDEX('Policy Characteristics'!F:F,MATCH($C482,'Policy Characteristics'!$C:$C,0)))</f>
        <v>0</v>
      </c>
      <c r="M482" s="261">
        <f>IF(ISBLANK(INDEX('Policy Characteristics'!G:G,MATCH($C482,'Policy Characteristics'!$C:$C,0))),"",INDEX('Policy Characteristics'!G:G,MATCH($C482,'Policy Characteristics'!$C:$C,0)))</f>
        <v>0.95</v>
      </c>
      <c r="N482" s="261">
        <f>IF(ISBLANK(INDEX('Policy Characteristics'!H:H,MATCH($C482,'Policy Characteristics'!$C:$C,0))),"",INDEX('Policy Characteristics'!H:H,MATCH($C482,'Policy Characteristics'!$C:$C,0)))</f>
        <v>0.01</v>
      </c>
      <c r="O482" s="254" t="str">
        <f>IF(ISBLANK(INDEX('Policy Characteristics'!I:I,MATCH($C482,'Policy Characteristics'!$C:$C,0))),"",INDEX('Policy Characteristics'!I:I,MATCH($C482,'Policy Characteristics'!$C:$C,0)))</f>
        <v>% of construction cost</v>
      </c>
      <c r="P482" s="254" t="str">
        <f>IF(ISBLANK(INDEX('Policy Characteristics'!J:J,MATCH($C482,'Policy Characteristics'!$C:$C,0))),"",INDEX('Policy Characteristics'!J:J,MATCH($C482,'Policy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2" s="254" t="str">
        <f>IF(ISBLANK(INDEX('Policy Characteristics'!K:K,MATCH($C482,'Policy Characteristics'!$C:$C,0))),"",INDEX('Policy Characteristics'!K:K,MATCH($C482,'Policy Characteristics'!$C:$C,0)))</f>
        <v>electricity-sector-main.html#subsidies</v>
      </c>
      <c r="R482" s="254" t="str">
        <f>IF(ISBLANK(INDEX('Policy Characteristics'!L:L,MATCH($C482,'Policy Characteristics'!$C:$C,0))),"",INDEX('Policy Characteristics'!L:L,MATCH($C482,'Policy Characteristics'!$C:$C,0)))</f>
        <v/>
      </c>
    </row>
    <row r="483" spans="1:18" s="2" customFormat="1" x14ac:dyDescent="0.35">
      <c r="A483" s="254" t="str">
        <f>IF(ISBLANK(INDEX('Policy Characteristics'!A:A,MATCH($C483,'Policy Characteristics'!$C:$C,0))),"",INDEX('Policy Characteristics'!A:A,MATCH($C483,'Policy Characteristics'!$C:$C,0)))</f>
        <v>Electricity Supply</v>
      </c>
      <c r="B483" s="262" t="str">
        <f>IF(ISBLANK(INDEX('Policy Characteristics'!B:B,MATCH($C483,'Policy Characteristics'!$C:$C,0))),"",INDEX('Policy Characteristics'!B:B,MATCH($C483,'Policy Characteristics'!$C:$C,0)))</f>
        <v>Subsidy for Capacity Construction</v>
      </c>
      <c r="C483" s="318" t="str">
        <f t="shared" ref="C483:C504" si="28">C$481</f>
        <v>Perc Subsidy for Elec Capacity Construction</v>
      </c>
      <c r="D483" s="6" t="s">
        <v>3466</v>
      </c>
      <c r="E483" s="45"/>
      <c r="F483" s="6" t="s">
        <v>3406</v>
      </c>
      <c r="G483" s="6"/>
      <c r="H483" s="47">
        <v>1789</v>
      </c>
      <c r="I483" s="325" t="s">
        <v>44</v>
      </c>
      <c r="J483" s="255" t="str">
        <f>IF(ISBLANK(INDEX('Policy Characteristics'!D:D,MATCH($C483,'Policy Characteristics'!$C:$C,0))),"",INDEX('Policy Characteristics'!D:D,MATCH($C483,'Policy Characteristics'!$C:$C,0)))</f>
        <v>Subsidy for Capacity Construction</v>
      </c>
      <c r="K483" s="254" t="str">
        <f>IF(ISBLANK(INDEX('Policy Characteristics'!E:E,MATCH($C483,'Policy Characteristics'!$C:$C,0))),"",INDEX('Policy Characteristics'!E:E,MATCH($C483,'Policy Characteristics'!$C:$C,0)))</f>
        <v>elec capacity construction subsidy</v>
      </c>
      <c r="L483" s="261">
        <f>IF(ISBLANK(INDEX('Policy Characteristics'!F:F,MATCH($C483,'Policy Characteristics'!$C:$C,0))),"",INDEX('Policy Characteristics'!F:F,MATCH($C483,'Policy Characteristics'!$C:$C,0)))</f>
        <v>0</v>
      </c>
      <c r="M483" s="261">
        <f>IF(ISBLANK(INDEX('Policy Characteristics'!G:G,MATCH($C483,'Policy Characteristics'!$C:$C,0))),"",INDEX('Policy Characteristics'!G:G,MATCH($C483,'Policy Characteristics'!$C:$C,0)))</f>
        <v>0.95</v>
      </c>
      <c r="N483" s="261">
        <f>IF(ISBLANK(INDEX('Policy Characteristics'!H:H,MATCH($C483,'Policy Characteristics'!$C:$C,0))),"",INDEX('Policy Characteristics'!H:H,MATCH($C483,'Policy Characteristics'!$C:$C,0)))</f>
        <v>0.01</v>
      </c>
      <c r="O483" s="254" t="str">
        <f>IF(ISBLANK(INDEX('Policy Characteristics'!I:I,MATCH($C483,'Policy Characteristics'!$C:$C,0))),"",INDEX('Policy Characteristics'!I:I,MATCH($C483,'Policy Characteristics'!$C:$C,0)))</f>
        <v>% of construction cost</v>
      </c>
      <c r="P483" s="254" t="str">
        <f>IF(ISBLANK(INDEX('Policy Characteristics'!J:J,MATCH($C483,'Policy Characteristics'!$C:$C,0))),"",INDEX('Policy Characteristics'!J:J,MATCH($C483,'Policy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3" s="254" t="str">
        <f>IF(ISBLANK(INDEX('Policy Characteristics'!K:K,MATCH($C483,'Policy Characteristics'!$C:$C,0))),"",INDEX('Policy Characteristics'!K:K,MATCH($C483,'Policy Characteristics'!$C:$C,0)))</f>
        <v>electricity-sector-main.html#subsidies</v>
      </c>
      <c r="R483" s="254" t="str">
        <f>IF(ISBLANK(INDEX('Policy Characteristics'!L:L,MATCH($C483,'Policy Characteristics'!$C:$C,0))),"",INDEX('Policy Characteristics'!L:L,MATCH($C483,'Policy Characteristics'!$C:$C,0)))</f>
        <v/>
      </c>
    </row>
    <row r="484" spans="1:18" s="2" customFormat="1" x14ac:dyDescent="0.35">
      <c r="A484" s="254" t="str">
        <f>IF(ISBLANK(INDEX('Policy Characteristics'!A:A,MATCH($C484,'Policy Characteristics'!$C:$C,0))),"",INDEX('Policy Characteristics'!A:A,MATCH($C484,'Policy Characteristics'!$C:$C,0)))</f>
        <v>Electricity Supply</v>
      </c>
      <c r="B484" s="262" t="str">
        <f>IF(ISBLANK(INDEX('Policy Characteristics'!B:B,MATCH($C484,'Policy Characteristics'!$C:$C,0))),"",INDEX('Policy Characteristics'!B:B,MATCH($C484,'Policy Characteristics'!$C:$C,0)))</f>
        <v>Subsidy for Capacity Construction</v>
      </c>
      <c r="C484" s="318" t="str">
        <f t="shared" si="28"/>
        <v>Perc Subsidy for Elec Capacity Construction</v>
      </c>
      <c r="D484" s="6" t="s">
        <v>76</v>
      </c>
      <c r="E484" s="45"/>
      <c r="F484" s="6" t="s">
        <v>3476</v>
      </c>
      <c r="G484" s="6"/>
      <c r="H484" s="47">
        <v>517</v>
      </c>
      <c r="I484" s="325" t="s">
        <v>43</v>
      </c>
      <c r="J484" s="255" t="str">
        <f>IF(ISBLANK(INDEX('Policy Characteristics'!D:D,MATCH($C484,'Policy Characteristics'!$C:$C,0))),"",INDEX('Policy Characteristics'!D:D,MATCH($C484,'Policy Characteristics'!$C:$C,0)))</f>
        <v>Subsidy for Capacity Construction</v>
      </c>
      <c r="K484" s="254" t="str">
        <f>IF(ISBLANK(INDEX('Policy Characteristics'!E:E,MATCH($C484,'Policy Characteristics'!$C:$C,0))),"",INDEX('Policy Characteristics'!E:E,MATCH($C484,'Policy Characteristics'!$C:$C,0)))</f>
        <v>elec capacity construction subsidy</v>
      </c>
      <c r="L484" s="261">
        <f>IF(ISBLANK(INDEX('Policy Characteristics'!F:F,MATCH($C484,'Policy Characteristics'!$C:$C,0))),"",INDEX('Policy Characteristics'!F:F,MATCH($C484,'Policy Characteristics'!$C:$C,0)))</f>
        <v>0</v>
      </c>
      <c r="M484" s="261">
        <f>IF(ISBLANK(INDEX('Policy Characteristics'!G:G,MATCH($C484,'Policy Characteristics'!$C:$C,0))),"",INDEX('Policy Characteristics'!G:G,MATCH($C484,'Policy Characteristics'!$C:$C,0)))</f>
        <v>0.95</v>
      </c>
      <c r="N484" s="261">
        <f>IF(ISBLANK(INDEX('Policy Characteristics'!H:H,MATCH($C484,'Policy Characteristics'!$C:$C,0))),"",INDEX('Policy Characteristics'!H:H,MATCH($C484,'Policy Characteristics'!$C:$C,0)))</f>
        <v>0.01</v>
      </c>
      <c r="O484" s="254" t="str">
        <f>IF(ISBLANK(INDEX('Policy Characteristics'!I:I,MATCH($C484,'Policy Characteristics'!$C:$C,0))),"",INDEX('Policy Characteristics'!I:I,MATCH($C484,'Policy Characteristics'!$C:$C,0)))</f>
        <v>% of construction cost</v>
      </c>
      <c r="P484" s="254" t="str">
        <f>IF(ISBLANK(INDEX('Policy Characteristics'!J:J,MATCH($C484,'Policy Characteristics'!$C:$C,0))),"",INDEX('Policy Characteristics'!J:J,MATCH($C484,'Policy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4" s="254" t="str">
        <f>IF(ISBLANK(INDEX('Policy Characteristics'!K:K,MATCH($C484,'Policy Characteristics'!$C:$C,0))),"",INDEX('Policy Characteristics'!K:K,MATCH($C484,'Policy Characteristics'!$C:$C,0)))</f>
        <v>electricity-sector-main.html#subsidies</v>
      </c>
      <c r="R484" s="254" t="str">
        <f>IF(ISBLANK(INDEX('Policy Characteristics'!L:L,MATCH($C484,'Policy Characteristics'!$C:$C,0))),"",INDEX('Policy Characteristics'!L:L,MATCH($C484,'Policy Characteristics'!$C:$C,0)))</f>
        <v/>
      </c>
    </row>
    <row r="485" spans="1:18" s="2" customFormat="1" x14ac:dyDescent="0.35">
      <c r="A485" s="254" t="str">
        <f>IF(ISBLANK(INDEX('Policy Characteristics'!A:A,MATCH($C485,'Policy Characteristics'!$C:$C,0))),"",INDEX('Policy Characteristics'!A:A,MATCH($C485,'Policy Characteristics'!$C:$C,0)))</f>
        <v>Electricity Supply</v>
      </c>
      <c r="B485" s="262" t="str">
        <f>IF(ISBLANK(INDEX('Policy Characteristics'!B:B,MATCH($C485,'Policy Characteristics'!$C:$C,0))),"",INDEX('Policy Characteristics'!B:B,MATCH($C485,'Policy Characteristics'!$C:$C,0)))</f>
        <v>Subsidy for Capacity Construction</v>
      </c>
      <c r="C485" s="318" t="str">
        <f t="shared" si="28"/>
        <v>Perc Subsidy for Elec Capacity Construction</v>
      </c>
      <c r="D485" s="6" t="s">
        <v>77</v>
      </c>
      <c r="E485" s="45"/>
      <c r="F485" s="6" t="s">
        <v>89</v>
      </c>
      <c r="G485" s="6"/>
      <c r="H485" s="47">
        <v>693</v>
      </c>
      <c r="I485" s="325" t="s">
        <v>44</v>
      </c>
      <c r="J485" s="255" t="str">
        <f>IF(ISBLANK(INDEX('Policy Characteristics'!D:D,MATCH($C485,'Policy Characteristics'!$C:$C,0))),"",INDEX('Policy Characteristics'!D:D,MATCH($C485,'Policy Characteristics'!$C:$C,0)))</f>
        <v>Subsidy for Capacity Construction</v>
      </c>
      <c r="K485" s="254" t="str">
        <f>IF(ISBLANK(INDEX('Policy Characteristics'!E:E,MATCH($C485,'Policy Characteristics'!$C:$C,0))),"",INDEX('Policy Characteristics'!E:E,MATCH($C485,'Policy Characteristics'!$C:$C,0)))</f>
        <v>elec capacity construction subsidy</v>
      </c>
      <c r="L485" s="261">
        <f>IF(ISBLANK(INDEX('Policy Characteristics'!F:F,MATCH($C485,'Policy Characteristics'!$C:$C,0))),"",INDEX('Policy Characteristics'!F:F,MATCH($C485,'Policy Characteristics'!$C:$C,0)))</f>
        <v>0</v>
      </c>
      <c r="M485" s="261">
        <f>IF(ISBLANK(INDEX('Policy Characteristics'!G:G,MATCH($C485,'Policy Characteristics'!$C:$C,0))),"",INDEX('Policy Characteristics'!G:G,MATCH($C485,'Policy Characteristics'!$C:$C,0)))</f>
        <v>0.95</v>
      </c>
      <c r="N485" s="261">
        <f>IF(ISBLANK(INDEX('Policy Characteristics'!H:H,MATCH($C485,'Policy Characteristics'!$C:$C,0))),"",INDEX('Policy Characteristics'!H:H,MATCH($C485,'Policy Characteristics'!$C:$C,0)))</f>
        <v>0.01</v>
      </c>
      <c r="O485" s="254" t="str">
        <f>IF(ISBLANK(INDEX('Policy Characteristics'!I:I,MATCH($C485,'Policy Characteristics'!$C:$C,0))),"",INDEX('Policy Characteristics'!I:I,MATCH($C485,'Policy Characteristics'!$C:$C,0)))</f>
        <v>% of construction cost</v>
      </c>
      <c r="P485" s="254" t="str">
        <f>IF(ISBLANK(INDEX('Policy Characteristics'!J:J,MATCH($C485,'Policy Characteristics'!$C:$C,0))),"",INDEX('Policy Characteristics'!J:J,MATCH($C485,'Policy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5" s="254" t="str">
        <f>IF(ISBLANK(INDEX('Policy Characteristics'!K:K,MATCH($C485,'Policy Characteristics'!$C:$C,0))),"",INDEX('Policy Characteristics'!K:K,MATCH($C485,'Policy Characteristics'!$C:$C,0)))</f>
        <v>electricity-sector-main.html#subsidies</v>
      </c>
      <c r="R485" s="254" t="str">
        <f>IF(ISBLANK(INDEX('Policy Characteristics'!L:L,MATCH($C485,'Policy Characteristics'!$C:$C,0))),"",INDEX('Policy Characteristics'!L:L,MATCH($C485,'Policy Characteristics'!$C:$C,0)))</f>
        <v/>
      </c>
    </row>
    <row r="486" spans="1:18" s="2" customFormat="1" x14ac:dyDescent="0.35">
      <c r="A486" s="254" t="str">
        <f>IF(ISBLANK(INDEX('Policy Characteristics'!A:A,MATCH($C486,'Policy Characteristics'!$C:$C,0))),"",INDEX('Policy Characteristics'!A:A,MATCH($C486,'Policy Characteristics'!$C:$C,0)))</f>
        <v>Electricity Supply</v>
      </c>
      <c r="B486" s="262" t="str">
        <f>IF(ISBLANK(INDEX('Policy Characteristics'!B:B,MATCH($C486,'Policy Characteristics'!$C:$C,0))),"",INDEX('Policy Characteristics'!B:B,MATCH($C486,'Policy Characteristics'!$C:$C,0)))</f>
        <v>Subsidy for Capacity Construction</v>
      </c>
      <c r="C486" s="318" t="str">
        <f t="shared" si="28"/>
        <v>Perc Subsidy for Elec Capacity Construction</v>
      </c>
      <c r="D486" s="6" t="s">
        <v>447</v>
      </c>
      <c r="E486" s="45"/>
      <c r="F486" s="6" t="s">
        <v>450</v>
      </c>
      <c r="G486" s="6"/>
      <c r="H486" s="47">
        <v>518</v>
      </c>
      <c r="I486" s="325" t="s">
        <v>43</v>
      </c>
      <c r="J486" s="255" t="str">
        <f>IF(ISBLANK(INDEX('Policy Characteristics'!D:D,MATCH($C486,'Policy Characteristics'!$C:$C,0))),"",INDEX('Policy Characteristics'!D:D,MATCH($C486,'Policy Characteristics'!$C:$C,0)))</f>
        <v>Subsidy for Capacity Construction</v>
      </c>
      <c r="K486" s="254" t="str">
        <f>IF(ISBLANK(INDEX('Policy Characteristics'!E:E,MATCH($C486,'Policy Characteristics'!$C:$C,0))),"",INDEX('Policy Characteristics'!E:E,MATCH($C486,'Policy Characteristics'!$C:$C,0)))</f>
        <v>elec capacity construction subsidy</v>
      </c>
      <c r="L486" s="261">
        <f>IF(ISBLANK(INDEX('Policy Characteristics'!F:F,MATCH($C486,'Policy Characteristics'!$C:$C,0))),"",INDEX('Policy Characteristics'!F:F,MATCH($C486,'Policy Characteristics'!$C:$C,0)))</f>
        <v>0</v>
      </c>
      <c r="M486" s="261">
        <f>IF(ISBLANK(INDEX('Policy Characteristics'!G:G,MATCH($C486,'Policy Characteristics'!$C:$C,0))),"",INDEX('Policy Characteristics'!G:G,MATCH($C486,'Policy Characteristics'!$C:$C,0)))</f>
        <v>0.95</v>
      </c>
      <c r="N486" s="261">
        <f>IF(ISBLANK(INDEX('Policy Characteristics'!H:H,MATCH($C486,'Policy Characteristics'!$C:$C,0))),"",INDEX('Policy Characteristics'!H:H,MATCH($C486,'Policy Characteristics'!$C:$C,0)))</f>
        <v>0.01</v>
      </c>
      <c r="O486" s="254" t="str">
        <f>IF(ISBLANK(INDEX('Policy Characteristics'!I:I,MATCH($C486,'Policy Characteristics'!$C:$C,0))),"",INDEX('Policy Characteristics'!I:I,MATCH($C486,'Policy Characteristics'!$C:$C,0)))</f>
        <v>% of construction cost</v>
      </c>
      <c r="P486" s="254" t="str">
        <f>IF(ISBLANK(INDEX('Policy Characteristics'!J:J,MATCH($C486,'Policy Characteristics'!$C:$C,0))),"",INDEX('Policy Characteristics'!J:J,MATCH($C486,'Policy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6" s="254" t="str">
        <f>IF(ISBLANK(INDEX('Policy Characteristics'!K:K,MATCH($C486,'Policy Characteristics'!$C:$C,0))),"",INDEX('Policy Characteristics'!K:K,MATCH($C486,'Policy Characteristics'!$C:$C,0)))</f>
        <v>electricity-sector-main.html#subsidies</v>
      </c>
      <c r="R486" s="254" t="str">
        <f>IF(ISBLANK(INDEX('Policy Characteristics'!L:L,MATCH($C486,'Policy Characteristics'!$C:$C,0))),"",INDEX('Policy Characteristics'!L:L,MATCH($C486,'Policy Characteristics'!$C:$C,0)))</f>
        <v/>
      </c>
    </row>
    <row r="487" spans="1:18" s="2" customFormat="1" x14ac:dyDescent="0.35">
      <c r="A487" s="254" t="str">
        <f>IF(ISBLANK(INDEX('Policy Characteristics'!A:A,MATCH($C487,'Policy Characteristics'!$C:$C,0))),"",INDEX('Policy Characteristics'!A:A,MATCH($C487,'Policy Characteristics'!$C:$C,0)))</f>
        <v>Electricity Supply</v>
      </c>
      <c r="B487" s="262" t="str">
        <f>IF(ISBLANK(INDEX('Policy Characteristics'!B:B,MATCH($C487,'Policy Characteristics'!$C:$C,0))),"",INDEX('Policy Characteristics'!B:B,MATCH($C487,'Policy Characteristics'!$C:$C,0)))</f>
        <v>Subsidy for Capacity Construction</v>
      </c>
      <c r="C487" s="318" t="str">
        <f t="shared" si="28"/>
        <v>Perc Subsidy for Elec Capacity Construction</v>
      </c>
      <c r="D487" s="6" t="s">
        <v>78</v>
      </c>
      <c r="E487" s="45"/>
      <c r="F487" s="6" t="s">
        <v>90</v>
      </c>
      <c r="G487" s="6"/>
      <c r="H487" s="47">
        <v>519</v>
      </c>
      <c r="I487" s="325" t="s">
        <v>43</v>
      </c>
      <c r="J487" s="255" t="str">
        <f>IF(ISBLANK(INDEX('Policy Characteristics'!D:D,MATCH($C487,'Policy Characteristics'!$C:$C,0))),"",INDEX('Policy Characteristics'!D:D,MATCH($C487,'Policy Characteristics'!$C:$C,0)))</f>
        <v>Subsidy for Capacity Construction</v>
      </c>
      <c r="K487" s="254" t="str">
        <f>IF(ISBLANK(INDEX('Policy Characteristics'!E:E,MATCH($C487,'Policy Characteristics'!$C:$C,0))),"",INDEX('Policy Characteristics'!E:E,MATCH($C487,'Policy Characteristics'!$C:$C,0)))</f>
        <v>elec capacity construction subsidy</v>
      </c>
      <c r="L487" s="261">
        <f>IF(ISBLANK(INDEX('Policy Characteristics'!F:F,MATCH($C487,'Policy Characteristics'!$C:$C,0))),"",INDEX('Policy Characteristics'!F:F,MATCH($C487,'Policy Characteristics'!$C:$C,0)))</f>
        <v>0</v>
      </c>
      <c r="M487" s="261">
        <f>IF(ISBLANK(INDEX('Policy Characteristics'!G:G,MATCH($C487,'Policy Characteristics'!$C:$C,0))),"",INDEX('Policy Characteristics'!G:G,MATCH($C487,'Policy Characteristics'!$C:$C,0)))</f>
        <v>0.95</v>
      </c>
      <c r="N487" s="261">
        <f>IF(ISBLANK(INDEX('Policy Characteristics'!H:H,MATCH($C487,'Policy Characteristics'!$C:$C,0))),"",INDEX('Policy Characteristics'!H:H,MATCH($C487,'Policy Characteristics'!$C:$C,0)))</f>
        <v>0.01</v>
      </c>
      <c r="O487" s="254" t="str">
        <f>IF(ISBLANK(INDEX('Policy Characteristics'!I:I,MATCH($C487,'Policy Characteristics'!$C:$C,0))),"",INDEX('Policy Characteristics'!I:I,MATCH($C487,'Policy Characteristics'!$C:$C,0)))</f>
        <v>% of construction cost</v>
      </c>
      <c r="P487" s="254" t="str">
        <f>IF(ISBLANK(INDEX('Policy Characteristics'!J:J,MATCH($C487,'Policy Characteristics'!$C:$C,0))),"",INDEX('Policy Characteristics'!J:J,MATCH($C487,'Policy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7" s="254" t="str">
        <f>IF(ISBLANK(INDEX('Policy Characteristics'!K:K,MATCH($C487,'Policy Characteristics'!$C:$C,0))),"",INDEX('Policy Characteristics'!K:K,MATCH($C487,'Policy Characteristics'!$C:$C,0)))</f>
        <v>electricity-sector-main.html#subsidies</v>
      </c>
      <c r="R487" s="254" t="str">
        <f>IF(ISBLANK(INDEX('Policy Characteristics'!L:L,MATCH($C487,'Policy Characteristics'!$C:$C,0))),"",INDEX('Policy Characteristics'!L:L,MATCH($C487,'Policy Characteristics'!$C:$C,0)))</f>
        <v/>
      </c>
    </row>
    <row r="488" spans="1:18" s="2" customFormat="1" x14ac:dyDescent="0.35">
      <c r="A488" s="254" t="str">
        <f>IF(ISBLANK(INDEX('Policy Characteristics'!A:A,MATCH($C488,'Policy Characteristics'!$C:$C,0))),"",INDEX('Policy Characteristics'!A:A,MATCH($C488,'Policy Characteristics'!$C:$C,0)))</f>
        <v>Electricity Supply</v>
      </c>
      <c r="B488" s="262" t="str">
        <f>IF(ISBLANK(INDEX('Policy Characteristics'!B:B,MATCH($C488,'Policy Characteristics'!$C:$C,0))),"",INDEX('Policy Characteristics'!B:B,MATCH($C488,'Policy Characteristics'!$C:$C,0)))</f>
        <v>Subsidy for Capacity Construction</v>
      </c>
      <c r="C488" s="318" t="str">
        <f t="shared" si="28"/>
        <v>Perc Subsidy for Elec Capacity Construction</v>
      </c>
      <c r="D488" s="6" t="s">
        <v>79</v>
      </c>
      <c r="E488" s="45"/>
      <c r="F488" s="6" t="s">
        <v>91</v>
      </c>
      <c r="G488" s="6"/>
      <c r="H488" s="47">
        <v>520</v>
      </c>
      <c r="I488" s="325" t="s">
        <v>43</v>
      </c>
      <c r="J488" s="255" t="str">
        <f>IF(ISBLANK(INDEX('Policy Characteristics'!D:D,MATCH($C488,'Policy Characteristics'!$C:$C,0))),"",INDEX('Policy Characteristics'!D:D,MATCH($C488,'Policy Characteristics'!$C:$C,0)))</f>
        <v>Subsidy for Capacity Construction</v>
      </c>
      <c r="K488" s="254" t="str">
        <f>IF(ISBLANK(INDEX('Policy Characteristics'!E:E,MATCH($C488,'Policy Characteristics'!$C:$C,0))),"",INDEX('Policy Characteristics'!E:E,MATCH($C488,'Policy Characteristics'!$C:$C,0)))</f>
        <v>elec capacity construction subsidy</v>
      </c>
      <c r="L488" s="261">
        <f>IF(ISBLANK(INDEX('Policy Characteristics'!F:F,MATCH($C488,'Policy Characteristics'!$C:$C,0))),"",INDEX('Policy Characteristics'!F:F,MATCH($C488,'Policy Characteristics'!$C:$C,0)))</f>
        <v>0</v>
      </c>
      <c r="M488" s="261">
        <f>IF(ISBLANK(INDEX('Policy Characteristics'!G:G,MATCH($C488,'Policy Characteristics'!$C:$C,0))),"",INDEX('Policy Characteristics'!G:G,MATCH($C488,'Policy Characteristics'!$C:$C,0)))</f>
        <v>0.95</v>
      </c>
      <c r="N488" s="261">
        <f>IF(ISBLANK(INDEX('Policy Characteristics'!H:H,MATCH($C488,'Policy Characteristics'!$C:$C,0))),"",INDEX('Policy Characteristics'!H:H,MATCH($C488,'Policy Characteristics'!$C:$C,0)))</f>
        <v>0.01</v>
      </c>
      <c r="O488" s="254" t="str">
        <f>IF(ISBLANK(INDEX('Policy Characteristics'!I:I,MATCH($C488,'Policy Characteristics'!$C:$C,0))),"",INDEX('Policy Characteristics'!I:I,MATCH($C488,'Policy Characteristics'!$C:$C,0)))</f>
        <v>% of construction cost</v>
      </c>
      <c r="P488" s="254" t="str">
        <f>IF(ISBLANK(INDEX('Policy Characteristics'!J:J,MATCH($C488,'Policy Characteristics'!$C:$C,0))),"",INDEX('Policy Characteristics'!J:J,MATCH($C488,'Policy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8" s="254" t="str">
        <f>IF(ISBLANK(INDEX('Policy Characteristics'!K:K,MATCH($C488,'Policy Characteristics'!$C:$C,0))),"",INDEX('Policy Characteristics'!K:K,MATCH($C488,'Policy Characteristics'!$C:$C,0)))</f>
        <v>electricity-sector-main.html#subsidies</v>
      </c>
      <c r="R488" s="254" t="str">
        <f>IF(ISBLANK(INDEX('Policy Characteristics'!L:L,MATCH($C488,'Policy Characteristics'!$C:$C,0))),"",INDEX('Policy Characteristics'!L:L,MATCH($C488,'Policy Characteristics'!$C:$C,0)))</f>
        <v/>
      </c>
    </row>
    <row r="489" spans="1:18" s="2" customFormat="1" x14ac:dyDescent="0.35">
      <c r="A489" s="254" t="str">
        <f>IF(ISBLANK(INDEX('Policy Characteristics'!A:A,MATCH($C489,'Policy Characteristics'!$C:$C,0))),"",INDEX('Policy Characteristics'!A:A,MATCH($C489,'Policy Characteristics'!$C:$C,0)))</f>
        <v>Electricity Supply</v>
      </c>
      <c r="B489" s="262" t="str">
        <f>IF(ISBLANK(INDEX('Policy Characteristics'!B:B,MATCH($C489,'Policy Characteristics'!$C:$C,0))),"",INDEX('Policy Characteristics'!B:B,MATCH($C489,'Policy Characteristics'!$C:$C,0)))</f>
        <v>Subsidy for Capacity Construction</v>
      </c>
      <c r="C489" s="318" t="str">
        <f t="shared" si="28"/>
        <v>Perc Subsidy for Elec Capacity Construction</v>
      </c>
      <c r="D489" s="6" t="s">
        <v>80</v>
      </c>
      <c r="E489" s="45"/>
      <c r="F489" s="6" t="s">
        <v>92</v>
      </c>
      <c r="G489" s="6"/>
      <c r="H489" s="47">
        <v>521</v>
      </c>
      <c r="I489" s="325" t="s">
        <v>43</v>
      </c>
      <c r="J489" s="255" t="str">
        <f>IF(ISBLANK(INDEX('Policy Characteristics'!D:D,MATCH($C489,'Policy Characteristics'!$C:$C,0))),"",INDEX('Policy Characteristics'!D:D,MATCH($C489,'Policy Characteristics'!$C:$C,0)))</f>
        <v>Subsidy for Capacity Construction</v>
      </c>
      <c r="K489" s="254" t="str">
        <f>IF(ISBLANK(INDEX('Policy Characteristics'!E:E,MATCH($C489,'Policy Characteristics'!$C:$C,0))),"",INDEX('Policy Characteristics'!E:E,MATCH($C489,'Policy Characteristics'!$C:$C,0)))</f>
        <v>elec capacity construction subsidy</v>
      </c>
      <c r="L489" s="261">
        <f>IF(ISBLANK(INDEX('Policy Characteristics'!F:F,MATCH($C489,'Policy Characteristics'!$C:$C,0))),"",INDEX('Policy Characteristics'!F:F,MATCH($C489,'Policy Characteristics'!$C:$C,0)))</f>
        <v>0</v>
      </c>
      <c r="M489" s="261">
        <f>IF(ISBLANK(INDEX('Policy Characteristics'!G:G,MATCH($C489,'Policy Characteristics'!$C:$C,0))),"",INDEX('Policy Characteristics'!G:G,MATCH($C489,'Policy Characteristics'!$C:$C,0)))</f>
        <v>0.95</v>
      </c>
      <c r="N489" s="261">
        <f>IF(ISBLANK(INDEX('Policy Characteristics'!H:H,MATCH($C489,'Policy Characteristics'!$C:$C,0))),"",INDEX('Policy Characteristics'!H:H,MATCH($C489,'Policy Characteristics'!$C:$C,0)))</f>
        <v>0.01</v>
      </c>
      <c r="O489" s="254" t="str">
        <f>IF(ISBLANK(INDEX('Policy Characteristics'!I:I,MATCH($C489,'Policy Characteristics'!$C:$C,0))),"",INDEX('Policy Characteristics'!I:I,MATCH($C489,'Policy Characteristics'!$C:$C,0)))</f>
        <v>% of construction cost</v>
      </c>
      <c r="P489" s="254" t="str">
        <f>IF(ISBLANK(INDEX('Policy Characteristics'!J:J,MATCH($C489,'Policy Characteristics'!$C:$C,0))),"",INDEX('Policy Characteristics'!J:J,MATCH($C489,'Policy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9" s="254" t="str">
        <f>IF(ISBLANK(INDEX('Policy Characteristics'!K:K,MATCH($C489,'Policy Characteristics'!$C:$C,0))),"",INDEX('Policy Characteristics'!K:K,MATCH($C489,'Policy Characteristics'!$C:$C,0)))</f>
        <v>electricity-sector-main.html#subsidies</v>
      </c>
      <c r="R489" s="254" t="str">
        <f>IF(ISBLANK(INDEX('Policy Characteristics'!L:L,MATCH($C489,'Policy Characteristics'!$C:$C,0))),"",INDEX('Policy Characteristics'!L:L,MATCH($C489,'Policy Characteristics'!$C:$C,0)))</f>
        <v/>
      </c>
    </row>
    <row r="490" spans="1:18" s="2" customFormat="1" x14ac:dyDescent="0.35">
      <c r="A490" s="254" t="str">
        <f>IF(ISBLANK(INDEX('Policy Characteristics'!A:A,MATCH($C490,'Policy Characteristics'!$C:$C,0))),"",INDEX('Policy Characteristics'!A:A,MATCH($C490,'Policy Characteristics'!$C:$C,0)))</f>
        <v>Electricity Supply</v>
      </c>
      <c r="B490" s="262" t="str">
        <f>IF(ISBLANK(INDEX('Policy Characteristics'!B:B,MATCH($C490,'Policy Characteristics'!$C:$C,0))),"",INDEX('Policy Characteristics'!B:B,MATCH($C490,'Policy Characteristics'!$C:$C,0)))</f>
        <v>Subsidy for Capacity Construction</v>
      </c>
      <c r="C490" s="318" t="str">
        <f t="shared" si="28"/>
        <v>Perc Subsidy for Elec Capacity Construction</v>
      </c>
      <c r="D490" s="6" t="s">
        <v>2423</v>
      </c>
      <c r="E490" s="45"/>
      <c r="F490" s="6" t="s">
        <v>435</v>
      </c>
      <c r="G490" s="6"/>
      <c r="H490" s="47">
        <v>1598</v>
      </c>
      <c r="I490" s="325" t="s">
        <v>43</v>
      </c>
      <c r="J490" s="255" t="str">
        <f>IF(ISBLANK(INDEX('Policy Characteristics'!D:D,MATCH($C490,'Policy Characteristics'!$C:$C,0))),"",INDEX('Policy Characteristics'!D:D,MATCH($C490,'Policy Characteristics'!$C:$C,0)))</f>
        <v>Subsidy for Capacity Construction</v>
      </c>
      <c r="K490" s="254" t="str">
        <f>IF(ISBLANK(INDEX('Policy Characteristics'!E:E,MATCH($C490,'Policy Characteristics'!$C:$C,0))),"",INDEX('Policy Characteristics'!E:E,MATCH($C490,'Policy Characteristics'!$C:$C,0)))</f>
        <v>elec capacity construction subsidy</v>
      </c>
      <c r="L490" s="261">
        <f>IF(ISBLANK(INDEX('Policy Characteristics'!F:F,MATCH($C490,'Policy Characteristics'!$C:$C,0))),"",INDEX('Policy Characteristics'!F:F,MATCH($C490,'Policy Characteristics'!$C:$C,0)))</f>
        <v>0</v>
      </c>
      <c r="M490" s="261">
        <f>IF(ISBLANK(INDEX('Policy Characteristics'!G:G,MATCH($C490,'Policy Characteristics'!$C:$C,0))),"",INDEX('Policy Characteristics'!G:G,MATCH($C490,'Policy Characteristics'!$C:$C,0)))</f>
        <v>0.95</v>
      </c>
      <c r="N490" s="261">
        <f>IF(ISBLANK(INDEX('Policy Characteristics'!H:H,MATCH($C490,'Policy Characteristics'!$C:$C,0))),"",INDEX('Policy Characteristics'!H:H,MATCH($C490,'Policy Characteristics'!$C:$C,0)))</f>
        <v>0.01</v>
      </c>
      <c r="O490" s="254" t="str">
        <f>IF(ISBLANK(INDEX('Policy Characteristics'!I:I,MATCH($C490,'Policy Characteristics'!$C:$C,0))),"",INDEX('Policy Characteristics'!I:I,MATCH($C490,'Policy Characteristics'!$C:$C,0)))</f>
        <v>% of construction cost</v>
      </c>
      <c r="P490" s="254" t="str">
        <f>IF(ISBLANK(INDEX('Policy Characteristics'!J:J,MATCH($C490,'Policy Characteristics'!$C:$C,0))),"",INDEX('Policy Characteristics'!J:J,MATCH($C490,'Policy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0" s="254" t="str">
        <f>IF(ISBLANK(INDEX('Policy Characteristics'!K:K,MATCH($C490,'Policy Characteristics'!$C:$C,0))),"",INDEX('Policy Characteristics'!K:K,MATCH($C490,'Policy Characteristics'!$C:$C,0)))</f>
        <v>electricity-sector-main.html#subsidies</v>
      </c>
      <c r="R490" s="254" t="str">
        <f>IF(ISBLANK(INDEX('Policy Characteristics'!L:L,MATCH($C490,'Policy Characteristics'!$C:$C,0))),"",INDEX('Policy Characteristics'!L:L,MATCH($C490,'Policy Characteristics'!$C:$C,0)))</f>
        <v/>
      </c>
    </row>
    <row r="491" spans="1:18" s="2" customFormat="1" x14ac:dyDescent="0.35">
      <c r="A491" s="254" t="str">
        <f>IF(ISBLANK(INDEX('Policy Characteristics'!A:A,MATCH($C491,'Policy Characteristics'!$C:$C,0))),"",INDEX('Policy Characteristics'!A:A,MATCH($C491,'Policy Characteristics'!$C:$C,0)))</f>
        <v>Electricity Supply</v>
      </c>
      <c r="B491" s="262" t="str">
        <f>IF(ISBLANK(INDEX('Policy Characteristics'!B:B,MATCH($C491,'Policy Characteristics'!$C:$C,0))),"",INDEX('Policy Characteristics'!B:B,MATCH($C491,'Policy Characteristics'!$C:$C,0)))</f>
        <v>Subsidy for Capacity Construction</v>
      </c>
      <c r="C491" s="318" t="str">
        <f t="shared" si="28"/>
        <v>Perc Subsidy for Elec Capacity Construction</v>
      </c>
      <c r="D491" s="6" t="s">
        <v>307</v>
      </c>
      <c r="E491" s="45"/>
      <c r="F491" s="6" t="s">
        <v>309</v>
      </c>
      <c r="G491" s="6"/>
      <c r="H491" s="47">
        <v>1599</v>
      </c>
      <c r="I491" s="325" t="s">
        <v>44</v>
      </c>
      <c r="J491" s="255" t="str">
        <f>IF(ISBLANK(INDEX('Policy Characteristics'!D:D,MATCH($C491,'Policy Characteristics'!$C:$C,0))),"",INDEX('Policy Characteristics'!D:D,MATCH($C491,'Policy Characteristics'!$C:$C,0)))</f>
        <v>Subsidy for Capacity Construction</v>
      </c>
      <c r="K491" s="254" t="str">
        <f>IF(ISBLANK(INDEX('Policy Characteristics'!E:E,MATCH($C491,'Policy Characteristics'!$C:$C,0))),"",INDEX('Policy Characteristics'!E:E,MATCH($C491,'Policy Characteristics'!$C:$C,0)))</f>
        <v>elec capacity construction subsidy</v>
      </c>
      <c r="L491" s="261">
        <f>IF(ISBLANK(INDEX('Policy Characteristics'!F:F,MATCH($C491,'Policy Characteristics'!$C:$C,0))),"",INDEX('Policy Characteristics'!F:F,MATCH($C491,'Policy Characteristics'!$C:$C,0)))</f>
        <v>0</v>
      </c>
      <c r="M491" s="261">
        <f>IF(ISBLANK(INDEX('Policy Characteristics'!G:G,MATCH($C491,'Policy Characteristics'!$C:$C,0))),"",INDEX('Policy Characteristics'!G:G,MATCH($C491,'Policy Characteristics'!$C:$C,0)))</f>
        <v>0.95</v>
      </c>
      <c r="N491" s="261">
        <f>IF(ISBLANK(INDEX('Policy Characteristics'!H:H,MATCH($C491,'Policy Characteristics'!$C:$C,0))),"",INDEX('Policy Characteristics'!H:H,MATCH($C491,'Policy Characteristics'!$C:$C,0)))</f>
        <v>0.01</v>
      </c>
      <c r="O491" s="254" t="str">
        <f>IF(ISBLANK(INDEX('Policy Characteristics'!I:I,MATCH($C491,'Policy Characteristics'!$C:$C,0))),"",INDEX('Policy Characteristics'!I:I,MATCH($C491,'Policy Characteristics'!$C:$C,0)))</f>
        <v>% of construction cost</v>
      </c>
      <c r="P491" s="254" t="str">
        <f>IF(ISBLANK(INDEX('Policy Characteristics'!J:J,MATCH($C491,'Policy Characteristics'!$C:$C,0))),"",INDEX('Policy Characteristics'!J:J,MATCH($C491,'Policy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1" s="254" t="str">
        <f>IF(ISBLANK(INDEX('Policy Characteristics'!K:K,MATCH($C491,'Policy Characteristics'!$C:$C,0))),"",INDEX('Policy Characteristics'!K:K,MATCH($C491,'Policy Characteristics'!$C:$C,0)))</f>
        <v>electricity-sector-main.html#subsidies</v>
      </c>
      <c r="R491" s="254" t="str">
        <f>IF(ISBLANK(INDEX('Policy Characteristics'!L:L,MATCH($C491,'Policy Characteristics'!$C:$C,0))),"",INDEX('Policy Characteristics'!L:L,MATCH($C491,'Policy Characteristics'!$C:$C,0)))</f>
        <v/>
      </c>
    </row>
    <row r="492" spans="1:18" s="2" customFormat="1" x14ac:dyDescent="0.35">
      <c r="A492" s="254" t="str">
        <f>IF(ISBLANK(INDEX('Policy Characteristics'!A:A,MATCH($C492,'Policy Characteristics'!$C:$C,0))),"",INDEX('Policy Characteristics'!A:A,MATCH($C492,'Policy Characteristics'!$C:$C,0)))</f>
        <v>Electricity Supply</v>
      </c>
      <c r="B492" s="262" t="str">
        <f>IF(ISBLANK(INDEX('Policy Characteristics'!B:B,MATCH($C492,'Policy Characteristics'!$C:$C,0))),"",INDEX('Policy Characteristics'!B:B,MATCH($C492,'Policy Characteristics'!$C:$C,0)))</f>
        <v>Subsidy for Capacity Construction</v>
      </c>
      <c r="C492" s="318" t="str">
        <f t="shared" si="28"/>
        <v>Perc Subsidy for Elec Capacity Construction</v>
      </c>
      <c r="D492" s="6" t="s">
        <v>308</v>
      </c>
      <c r="E492" s="45"/>
      <c r="F492" s="6" t="s">
        <v>310</v>
      </c>
      <c r="G492" s="6"/>
      <c r="H492" s="47">
        <v>1600</v>
      </c>
      <c r="I492" s="325" t="s">
        <v>44</v>
      </c>
      <c r="J492" s="255" t="str">
        <f>IF(ISBLANK(INDEX('Policy Characteristics'!D:D,MATCH($C492,'Policy Characteristics'!$C:$C,0))),"",INDEX('Policy Characteristics'!D:D,MATCH($C492,'Policy Characteristics'!$C:$C,0)))</f>
        <v>Subsidy for Capacity Construction</v>
      </c>
      <c r="K492" s="254" t="str">
        <f>IF(ISBLANK(INDEX('Policy Characteristics'!E:E,MATCH($C492,'Policy Characteristics'!$C:$C,0))),"",INDEX('Policy Characteristics'!E:E,MATCH($C492,'Policy Characteristics'!$C:$C,0)))</f>
        <v>elec capacity construction subsidy</v>
      </c>
      <c r="L492" s="261">
        <f>IF(ISBLANK(INDEX('Policy Characteristics'!F:F,MATCH($C492,'Policy Characteristics'!$C:$C,0))),"",INDEX('Policy Characteristics'!F:F,MATCH($C492,'Policy Characteristics'!$C:$C,0)))</f>
        <v>0</v>
      </c>
      <c r="M492" s="261">
        <f>IF(ISBLANK(INDEX('Policy Characteristics'!G:G,MATCH($C492,'Policy Characteristics'!$C:$C,0))),"",INDEX('Policy Characteristics'!G:G,MATCH($C492,'Policy Characteristics'!$C:$C,0)))</f>
        <v>0.95</v>
      </c>
      <c r="N492" s="261">
        <f>IF(ISBLANK(INDEX('Policy Characteristics'!H:H,MATCH($C492,'Policy Characteristics'!$C:$C,0))),"",INDEX('Policy Characteristics'!H:H,MATCH($C492,'Policy Characteristics'!$C:$C,0)))</f>
        <v>0.01</v>
      </c>
      <c r="O492" s="254" t="str">
        <f>IF(ISBLANK(INDEX('Policy Characteristics'!I:I,MATCH($C492,'Policy Characteristics'!$C:$C,0))),"",INDEX('Policy Characteristics'!I:I,MATCH($C492,'Policy Characteristics'!$C:$C,0)))</f>
        <v>% of construction cost</v>
      </c>
      <c r="P492" s="254" t="str">
        <f>IF(ISBLANK(INDEX('Policy Characteristics'!J:J,MATCH($C492,'Policy Characteristics'!$C:$C,0))),"",INDEX('Policy Characteristics'!J:J,MATCH($C492,'Policy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2" s="254" t="str">
        <f>IF(ISBLANK(INDEX('Policy Characteristics'!K:K,MATCH($C492,'Policy Characteristics'!$C:$C,0))),"",INDEX('Policy Characteristics'!K:K,MATCH($C492,'Policy Characteristics'!$C:$C,0)))</f>
        <v>electricity-sector-main.html#subsidies</v>
      </c>
      <c r="R492" s="254" t="str">
        <f>IF(ISBLANK(INDEX('Policy Characteristics'!L:L,MATCH($C492,'Policy Characteristics'!$C:$C,0))),"",INDEX('Policy Characteristics'!L:L,MATCH($C492,'Policy Characteristics'!$C:$C,0)))</f>
        <v/>
      </c>
    </row>
    <row r="493" spans="1:18" s="2" customFormat="1" x14ac:dyDescent="0.35">
      <c r="A493" s="254" t="str">
        <f>IF(ISBLANK(INDEX('Policy Characteristics'!A:A,MATCH($C493,'Policy Characteristics'!$C:$C,0))),"",INDEX('Policy Characteristics'!A:A,MATCH($C493,'Policy Characteristics'!$C:$C,0)))</f>
        <v>Electricity Supply</v>
      </c>
      <c r="B493" s="262" t="str">
        <f>IF(ISBLANK(INDEX('Policy Characteristics'!B:B,MATCH($C493,'Policy Characteristics'!$C:$C,0))),"",INDEX('Policy Characteristics'!B:B,MATCH($C493,'Policy Characteristics'!$C:$C,0)))</f>
        <v>Subsidy for Capacity Construction</v>
      </c>
      <c r="C493" s="318" t="str">
        <f t="shared" si="28"/>
        <v>Perc Subsidy for Elec Capacity Construction</v>
      </c>
      <c r="D493" s="6" t="s">
        <v>443</v>
      </c>
      <c r="E493" s="45"/>
      <c r="F493" s="6" t="s">
        <v>442</v>
      </c>
      <c r="G493" s="6"/>
      <c r="H493" s="47">
        <v>694</v>
      </c>
      <c r="I493" s="325" t="s">
        <v>44</v>
      </c>
      <c r="J493" s="255" t="str">
        <f>IF(ISBLANK(INDEX('Policy Characteristics'!D:D,MATCH($C493,'Policy Characteristics'!$C:$C,0))),"",INDEX('Policy Characteristics'!D:D,MATCH($C493,'Policy Characteristics'!$C:$C,0)))</f>
        <v>Subsidy for Capacity Construction</v>
      </c>
      <c r="K493" s="254" t="str">
        <f>IF(ISBLANK(INDEX('Policy Characteristics'!E:E,MATCH($C493,'Policy Characteristics'!$C:$C,0))),"",INDEX('Policy Characteristics'!E:E,MATCH($C493,'Policy Characteristics'!$C:$C,0)))</f>
        <v>elec capacity construction subsidy</v>
      </c>
      <c r="L493" s="261">
        <f>IF(ISBLANK(INDEX('Policy Characteristics'!F:F,MATCH($C493,'Policy Characteristics'!$C:$C,0))),"",INDEX('Policy Characteristics'!F:F,MATCH($C493,'Policy Characteristics'!$C:$C,0)))</f>
        <v>0</v>
      </c>
      <c r="M493" s="261">
        <f>IF(ISBLANK(INDEX('Policy Characteristics'!G:G,MATCH($C493,'Policy Characteristics'!$C:$C,0))),"",INDEX('Policy Characteristics'!G:G,MATCH($C493,'Policy Characteristics'!$C:$C,0)))</f>
        <v>0.95</v>
      </c>
      <c r="N493" s="261">
        <f>IF(ISBLANK(INDEX('Policy Characteristics'!H:H,MATCH($C493,'Policy Characteristics'!$C:$C,0))),"",INDEX('Policy Characteristics'!H:H,MATCH($C493,'Policy Characteristics'!$C:$C,0)))</f>
        <v>0.01</v>
      </c>
      <c r="O493" s="254" t="str">
        <f>IF(ISBLANK(INDEX('Policy Characteristics'!I:I,MATCH($C493,'Policy Characteristics'!$C:$C,0))),"",INDEX('Policy Characteristics'!I:I,MATCH($C493,'Policy Characteristics'!$C:$C,0)))</f>
        <v>% of construction cost</v>
      </c>
      <c r="P493" s="254" t="str">
        <f>IF(ISBLANK(INDEX('Policy Characteristics'!J:J,MATCH($C493,'Policy Characteristics'!$C:$C,0))),"",INDEX('Policy Characteristics'!J:J,MATCH($C493,'Policy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3" s="254" t="str">
        <f>IF(ISBLANK(INDEX('Policy Characteristics'!K:K,MATCH($C493,'Policy Characteristics'!$C:$C,0))),"",INDEX('Policy Characteristics'!K:K,MATCH($C493,'Policy Characteristics'!$C:$C,0)))</f>
        <v>electricity-sector-main.html#subsidies</v>
      </c>
      <c r="R493" s="254" t="str">
        <f>IF(ISBLANK(INDEX('Policy Characteristics'!L:L,MATCH($C493,'Policy Characteristics'!$C:$C,0))),"",INDEX('Policy Characteristics'!L:L,MATCH($C493,'Policy Characteristics'!$C:$C,0)))</f>
        <v/>
      </c>
    </row>
    <row r="494" spans="1:18" s="2" customFormat="1" x14ac:dyDescent="0.35">
      <c r="A494" s="254" t="str">
        <f>IF(ISBLANK(INDEX('Policy Characteristics'!A:A,MATCH($C494,'Policy Characteristics'!$C:$C,0))),"",INDEX('Policy Characteristics'!A:A,MATCH($C494,'Policy Characteristics'!$C:$C,0)))</f>
        <v>Electricity Supply</v>
      </c>
      <c r="B494" s="262" t="str">
        <f>IF(ISBLANK(INDEX('Policy Characteristics'!B:B,MATCH($C494,'Policy Characteristics'!$C:$C,0))),"",INDEX('Policy Characteristics'!B:B,MATCH($C494,'Policy Characteristics'!$C:$C,0)))</f>
        <v>Subsidy for Capacity Construction</v>
      </c>
      <c r="C494" s="318" t="str">
        <f t="shared" si="28"/>
        <v>Perc Subsidy for Elec Capacity Construction</v>
      </c>
      <c r="D494" s="6" t="s">
        <v>452</v>
      </c>
      <c r="E494" s="45"/>
      <c r="F494" s="6" t="s">
        <v>453</v>
      </c>
      <c r="H494" s="47">
        <v>522</v>
      </c>
      <c r="I494" s="325" t="s">
        <v>43</v>
      </c>
      <c r="J494" s="255" t="str">
        <f>IF(ISBLANK(INDEX('Policy Characteristics'!D:D,MATCH($C494,'Policy Characteristics'!$C:$C,0))),"",INDEX('Policy Characteristics'!D:D,MATCH($C494,'Policy Characteristics'!$C:$C,0)))</f>
        <v>Subsidy for Capacity Construction</v>
      </c>
      <c r="K494" s="254" t="str">
        <f>IF(ISBLANK(INDEX('Policy Characteristics'!E:E,MATCH($C494,'Policy Characteristics'!$C:$C,0))),"",INDEX('Policy Characteristics'!E:E,MATCH($C494,'Policy Characteristics'!$C:$C,0)))</f>
        <v>elec capacity construction subsidy</v>
      </c>
      <c r="L494" s="261">
        <f>IF(ISBLANK(INDEX('Policy Characteristics'!F:F,MATCH($C494,'Policy Characteristics'!$C:$C,0))),"",INDEX('Policy Characteristics'!F:F,MATCH($C494,'Policy Characteristics'!$C:$C,0)))</f>
        <v>0</v>
      </c>
      <c r="M494" s="261">
        <f>IF(ISBLANK(INDEX('Policy Characteristics'!G:G,MATCH($C494,'Policy Characteristics'!$C:$C,0))),"",INDEX('Policy Characteristics'!G:G,MATCH($C494,'Policy Characteristics'!$C:$C,0)))</f>
        <v>0.95</v>
      </c>
      <c r="N494" s="261">
        <f>IF(ISBLANK(INDEX('Policy Characteristics'!H:H,MATCH($C494,'Policy Characteristics'!$C:$C,0))),"",INDEX('Policy Characteristics'!H:H,MATCH($C494,'Policy Characteristics'!$C:$C,0)))</f>
        <v>0.01</v>
      </c>
      <c r="O494" s="254" t="str">
        <f>IF(ISBLANK(INDEX('Policy Characteristics'!I:I,MATCH($C494,'Policy Characteristics'!$C:$C,0))),"",INDEX('Policy Characteristics'!I:I,MATCH($C494,'Policy Characteristics'!$C:$C,0)))</f>
        <v>% of construction cost</v>
      </c>
      <c r="P494" s="254" t="str">
        <f>IF(ISBLANK(INDEX('Policy Characteristics'!J:J,MATCH($C494,'Policy Characteristics'!$C:$C,0))),"",INDEX('Policy Characteristics'!J:J,MATCH($C494,'Policy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4" s="254" t="str">
        <f>IF(ISBLANK(INDEX('Policy Characteristics'!K:K,MATCH($C494,'Policy Characteristics'!$C:$C,0))),"",INDEX('Policy Characteristics'!K:K,MATCH($C494,'Policy Characteristics'!$C:$C,0)))</f>
        <v>electricity-sector-main.html#subsidies</v>
      </c>
      <c r="R494" s="254" t="str">
        <f>IF(ISBLANK(INDEX('Policy Characteristics'!L:L,MATCH($C494,'Policy Characteristics'!$C:$C,0))),"",INDEX('Policy Characteristics'!L:L,MATCH($C494,'Policy Characteristics'!$C:$C,0)))</f>
        <v/>
      </c>
    </row>
    <row r="495" spans="1:18" s="2" customFormat="1" x14ac:dyDescent="0.35">
      <c r="A495" s="254" t="str">
        <f>IF(ISBLANK(INDEX('Policy Characteristics'!A:A,MATCH($C495,'Policy Characteristics'!$C:$C,0))),"",INDEX('Policy Characteristics'!A:A,MATCH($C495,'Policy Characteristics'!$C:$C,0)))</f>
        <v>Electricity Supply</v>
      </c>
      <c r="B495" s="262" t="str">
        <f>IF(ISBLANK(INDEX('Policy Characteristics'!B:B,MATCH($C495,'Policy Characteristics'!$C:$C,0))),"",INDEX('Policy Characteristics'!B:B,MATCH($C495,'Policy Characteristics'!$C:$C,0)))</f>
        <v>Subsidy for Capacity Construction</v>
      </c>
      <c r="C495" s="318" t="str">
        <f t="shared" si="28"/>
        <v>Perc Subsidy for Elec Capacity Construction</v>
      </c>
      <c r="D495" s="6" t="s">
        <v>2743</v>
      </c>
      <c r="E495" s="45"/>
      <c r="F495" s="6" t="s">
        <v>2467</v>
      </c>
      <c r="G495" s="6"/>
      <c r="H495" s="47">
        <v>695</v>
      </c>
      <c r="I495" s="325" t="s">
        <v>44</v>
      </c>
      <c r="J495" s="255" t="str">
        <f>IF(ISBLANK(INDEX('Policy Characteristics'!D:D,MATCH($C495,'Policy Characteristics'!$C:$C,0))),"",INDEX('Policy Characteristics'!D:D,MATCH($C495,'Policy Characteristics'!$C:$C,0)))</f>
        <v>Subsidy for Capacity Construction</v>
      </c>
      <c r="K495" s="254" t="str">
        <f>IF(ISBLANK(INDEX('Policy Characteristics'!E:E,MATCH($C495,'Policy Characteristics'!$C:$C,0))),"",INDEX('Policy Characteristics'!E:E,MATCH($C495,'Policy Characteristics'!$C:$C,0)))</f>
        <v>elec capacity construction subsidy</v>
      </c>
      <c r="L495" s="261">
        <f>IF(ISBLANK(INDEX('Policy Characteristics'!F:F,MATCH($C495,'Policy Characteristics'!$C:$C,0))),"",INDEX('Policy Characteristics'!F:F,MATCH($C495,'Policy Characteristics'!$C:$C,0)))</f>
        <v>0</v>
      </c>
      <c r="M495" s="261">
        <f>IF(ISBLANK(INDEX('Policy Characteristics'!G:G,MATCH($C495,'Policy Characteristics'!$C:$C,0))),"",INDEX('Policy Characteristics'!G:G,MATCH($C495,'Policy Characteristics'!$C:$C,0)))</f>
        <v>0.95</v>
      </c>
      <c r="N495" s="261">
        <f>IF(ISBLANK(INDEX('Policy Characteristics'!H:H,MATCH($C495,'Policy Characteristics'!$C:$C,0))),"",INDEX('Policy Characteristics'!H:H,MATCH($C495,'Policy Characteristics'!$C:$C,0)))</f>
        <v>0.01</v>
      </c>
      <c r="O495" s="254" t="str">
        <f>IF(ISBLANK(INDEX('Policy Characteristics'!I:I,MATCH($C495,'Policy Characteristics'!$C:$C,0))),"",INDEX('Policy Characteristics'!I:I,MATCH($C495,'Policy Characteristics'!$C:$C,0)))</f>
        <v>% of construction cost</v>
      </c>
      <c r="P495" s="254" t="str">
        <f>IF(ISBLANK(INDEX('Policy Characteristics'!J:J,MATCH($C495,'Policy Characteristics'!$C:$C,0))),"",INDEX('Policy Characteristics'!J:J,MATCH($C495,'Policy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5" s="254" t="str">
        <f>IF(ISBLANK(INDEX('Policy Characteristics'!K:K,MATCH($C495,'Policy Characteristics'!$C:$C,0))),"",INDEX('Policy Characteristics'!K:K,MATCH($C495,'Policy Characteristics'!$C:$C,0)))</f>
        <v>electricity-sector-main.html#subsidies</v>
      </c>
      <c r="R495" s="254" t="str">
        <f>IF(ISBLANK(INDEX('Policy Characteristics'!L:L,MATCH($C495,'Policy Characteristics'!$C:$C,0))),"",INDEX('Policy Characteristics'!L:L,MATCH($C495,'Policy Characteristics'!$C:$C,0)))</f>
        <v/>
      </c>
    </row>
    <row r="496" spans="1:18" s="2" customFormat="1" x14ac:dyDescent="0.35">
      <c r="A496" s="254" t="str">
        <f>IF(ISBLANK(INDEX('Policy Characteristics'!A:A,MATCH($C496,'Policy Characteristics'!$C:$C,0))),"",INDEX('Policy Characteristics'!A:A,MATCH($C496,'Policy Characteristics'!$C:$C,0)))</f>
        <v>Electricity Supply</v>
      </c>
      <c r="B496" s="262" t="str">
        <f>IF(ISBLANK(INDEX('Policy Characteristics'!B:B,MATCH($C496,'Policy Characteristics'!$C:$C,0))),"",INDEX('Policy Characteristics'!B:B,MATCH($C496,'Policy Characteristics'!$C:$C,0)))</f>
        <v>Subsidy for Capacity Construction</v>
      </c>
      <c r="C496" s="318" t="str">
        <f t="shared" si="28"/>
        <v>Perc Subsidy for Elec Capacity Construction</v>
      </c>
      <c r="D496" s="6" t="s">
        <v>2744</v>
      </c>
      <c r="E496" s="45"/>
      <c r="F496" s="6" t="s">
        <v>2587</v>
      </c>
      <c r="G496" s="6"/>
      <c r="H496" s="47">
        <v>696</v>
      </c>
      <c r="I496" s="325" t="s">
        <v>44</v>
      </c>
      <c r="J496" s="255" t="str">
        <f>IF(ISBLANK(INDEX('Policy Characteristics'!D:D,MATCH($C496,'Policy Characteristics'!$C:$C,0))),"",INDEX('Policy Characteristics'!D:D,MATCH($C496,'Policy Characteristics'!$C:$C,0)))</f>
        <v>Subsidy for Capacity Construction</v>
      </c>
      <c r="K496" s="254" t="str">
        <f>IF(ISBLANK(INDEX('Policy Characteristics'!E:E,MATCH($C496,'Policy Characteristics'!$C:$C,0))),"",INDEX('Policy Characteristics'!E:E,MATCH($C496,'Policy Characteristics'!$C:$C,0)))</f>
        <v>elec capacity construction subsidy</v>
      </c>
      <c r="L496" s="261">
        <f>IF(ISBLANK(INDEX('Policy Characteristics'!F:F,MATCH($C496,'Policy Characteristics'!$C:$C,0))),"",INDEX('Policy Characteristics'!F:F,MATCH($C496,'Policy Characteristics'!$C:$C,0)))</f>
        <v>0</v>
      </c>
      <c r="M496" s="261">
        <f>IF(ISBLANK(INDEX('Policy Characteristics'!G:G,MATCH($C496,'Policy Characteristics'!$C:$C,0))),"",INDEX('Policy Characteristics'!G:G,MATCH($C496,'Policy Characteristics'!$C:$C,0)))</f>
        <v>0.95</v>
      </c>
      <c r="N496" s="261">
        <f>IF(ISBLANK(INDEX('Policy Characteristics'!H:H,MATCH($C496,'Policy Characteristics'!$C:$C,0))),"",INDEX('Policy Characteristics'!H:H,MATCH($C496,'Policy Characteristics'!$C:$C,0)))</f>
        <v>0.01</v>
      </c>
      <c r="O496" s="254" t="str">
        <f>IF(ISBLANK(INDEX('Policy Characteristics'!I:I,MATCH($C496,'Policy Characteristics'!$C:$C,0))),"",INDEX('Policy Characteristics'!I:I,MATCH($C496,'Policy Characteristics'!$C:$C,0)))</f>
        <v>% of construction cost</v>
      </c>
      <c r="P496" s="254" t="str">
        <f>IF(ISBLANK(INDEX('Policy Characteristics'!J:J,MATCH($C496,'Policy Characteristics'!$C:$C,0))),"",INDEX('Policy Characteristics'!J:J,MATCH($C496,'Policy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6" s="254" t="str">
        <f>IF(ISBLANK(INDEX('Policy Characteristics'!K:K,MATCH($C496,'Policy Characteristics'!$C:$C,0))),"",INDEX('Policy Characteristics'!K:K,MATCH($C496,'Policy Characteristics'!$C:$C,0)))</f>
        <v>electricity-sector-main.html#subsidies</v>
      </c>
      <c r="R496" s="254" t="str">
        <f>IF(ISBLANK(INDEX('Policy Characteristics'!L:L,MATCH($C496,'Policy Characteristics'!$C:$C,0))),"",INDEX('Policy Characteristics'!L:L,MATCH($C496,'Policy Characteristics'!$C:$C,0)))</f>
        <v/>
      </c>
    </row>
    <row r="497" spans="1:19" s="2" customFormat="1" x14ac:dyDescent="0.35">
      <c r="A497" s="254" t="str">
        <f>IF(ISBLANK(INDEX('Policy Characteristics'!A:A,MATCH($C497,'Policy Characteristics'!$C:$C,0))),"",INDEX('Policy Characteristics'!A:A,MATCH($C497,'Policy Characteristics'!$C:$C,0)))</f>
        <v>Electricity Supply</v>
      </c>
      <c r="B497" s="262" t="str">
        <f>IF(ISBLANK(INDEX('Policy Characteristics'!B:B,MATCH($C497,'Policy Characteristics'!$C:$C,0))),"",INDEX('Policy Characteristics'!B:B,MATCH($C497,'Policy Characteristics'!$C:$C,0)))</f>
        <v>Subsidy for Capacity Construction</v>
      </c>
      <c r="C497" s="318" t="str">
        <f t="shared" si="28"/>
        <v>Perc Subsidy for Elec Capacity Construction</v>
      </c>
      <c r="D497" s="6" t="s">
        <v>2745</v>
      </c>
      <c r="E497" s="45"/>
      <c r="F497" s="6" t="s">
        <v>2469</v>
      </c>
      <c r="G497" s="6"/>
      <c r="H497" s="47">
        <v>697</v>
      </c>
      <c r="I497" s="325" t="s">
        <v>44</v>
      </c>
      <c r="J497" s="255" t="str">
        <f>IF(ISBLANK(INDEX('Policy Characteristics'!D:D,MATCH($C497,'Policy Characteristics'!$C:$C,0))),"",INDEX('Policy Characteristics'!D:D,MATCH($C497,'Policy Characteristics'!$C:$C,0)))</f>
        <v>Subsidy for Capacity Construction</v>
      </c>
      <c r="K497" s="254" t="str">
        <f>IF(ISBLANK(INDEX('Policy Characteristics'!E:E,MATCH($C497,'Policy Characteristics'!$C:$C,0))),"",INDEX('Policy Characteristics'!E:E,MATCH($C497,'Policy Characteristics'!$C:$C,0)))</f>
        <v>elec capacity construction subsidy</v>
      </c>
      <c r="L497" s="261">
        <f>IF(ISBLANK(INDEX('Policy Characteristics'!F:F,MATCH($C497,'Policy Characteristics'!$C:$C,0))),"",INDEX('Policy Characteristics'!F:F,MATCH($C497,'Policy Characteristics'!$C:$C,0)))</f>
        <v>0</v>
      </c>
      <c r="M497" s="261">
        <f>IF(ISBLANK(INDEX('Policy Characteristics'!G:G,MATCH($C497,'Policy Characteristics'!$C:$C,0))),"",INDEX('Policy Characteristics'!G:G,MATCH($C497,'Policy Characteristics'!$C:$C,0)))</f>
        <v>0.95</v>
      </c>
      <c r="N497" s="261">
        <f>IF(ISBLANK(INDEX('Policy Characteristics'!H:H,MATCH($C497,'Policy Characteristics'!$C:$C,0))),"",INDEX('Policy Characteristics'!H:H,MATCH($C497,'Policy Characteristics'!$C:$C,0)))</f>
        <v>0.01</v>
      </c>
      <c r="O497" s="254" t="str">
        <f>IF(ISBLANK(INDEX('Policy Characteristics'!I:I,MATCH($C497,'Policy Characteristics'!$C:$C,0))),"",INDEX('Policy Characteristics'!I:I,MATCH($C497,'Policy Characteristics'!$C:$C,0)))</f>
        <v>% of construction cost</v>
      </c>
      <c r="P497" s="254" t="str">
        <f>IF(ISBLANK(INDEX('Policy Characteristics'!J:J,MATCH($C497,'Policy Characteristics'!$C:$C,0))),"",INDEX('Policy Characteristics'!J:J,MATCH($C497,'Policy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7" s="254" t="str">
        <f>IF(ISBLANK(INDEX('Policy Characteristics'!K:K,MATCH($C497,'Policy Characteristics'!$C:$C,0))),"",INDEX('Policy Characteristics'!K:K,MATCH($C497,'Policy Characteristics'!$C:$C,0)))</f>
        <v>electricity-sector-main.html#subsidies</v>
      </c>
      <c r="R497" s="254" t="str">
        <f>IF(ISBLANK(INDEX('Policy Characteristics'!L:L,MATCH($C497,'Policy Characteristics'!$C:$C,0))),"",INDEX('Policy Characteristics'!L:L,MATCH($C497,'Policy Characteristics'!$C:$C,0)))</f>
        <v/>
      </c>
    </row>
    <row r="498" spans="1:19" s="2" customFormat="1" x14ac:dyDescent="0.35">
      <c r="A498" s="254" t="str">
        <f>IF(ISBLANK(INDEX('Policy Characteristics'!A:A,MATCH($C498,'Policy Characteristics'!$C:$C,0))),"",INDEX('Policy Characteristics'!A:A,MATCH($C498,'Policy Characteristics'!$C:$C,0)))</f>
        <v>Electricity Supply</v>
      </c>
      <c r="B498" s="262" t="str">
        <f>IF(ISBLANK(INDEX('Policy Characteristics'!B:B,MATCH($C498,'Policy Characteristics'!$C:$C,0))),"",INDEX('Policy Characteristics'!B:B,MATCH($C498,'Policy Characteristics'!$C:$C,0)))</f>
        <v>Subsidy for Capacity Construction</v>
      </c>
      <c r="C498" s="318" t="str">
        <f t="shared" si="28"/>
        <v>Perc Subsidy for Elec Capacity Construction</v>
      </c>
      <c r="D498" s="6" t="s">
        <v>3464</v>
      </c>
      <c r="E498" s="45"/>
      <c r="F498" s="6" t="s">
        <v>3471</v>
      </c>
      <c r="G498" s="6"/>
      <c r="H498" s="47">
        <v>1790</v>
      </c>
      <c r="I498" s="325" t="s">
        <v>43</v>
      </c>
      <c r="J498" s="255" t="str">
        <f>IF(ISBLANK(INDEX('Policy Characteristics'!D:D,MATCH($C498,'Policy Characteristics'!$C:$C,0))),"",INDEX('Policy Characteristics'!D:D,MATCH($C498,'Policy Characteristics'!$C:$C,0)))</f>
        <v>Subsidy for Capacity Construction</v>
      </c>
      <c r="K498" s="254" t="str">
        <f>IF(ISBLANK(INDEX('Policy Characteristics'!E:E,MATCH($C498,'Policy Characteristics'!$C:$C,0))),"",INDEX('Policy Characteristics'!E:E,MATCH($C498,'Policy Characteristics'!$C:$C,0)))</f>
        <v>elec capacity construction subsidy</v>
      </c>
      <c r="L498" s="261">
        <f>IF(ISBLANK(INDEX('Policy Characteristics'!F:F,MATCH($C498,'Policy Characteristics'!$C:$C,0))),"",INDEX('Policy Characteristics'!F:F,MATCH($C498,'Policy Characteristics'!$C:$C,0)))</f>
        <v>0</v>
      </c>
      <c r="M498" s="261">
        <f>IF(ISBLANK(INDEX('Policy Characteristics'!G:G,MATCH($C498,'Policy Characteristics'!$C:$C,0))),"",INDEX('Policy Characteristics'!G:G,MATCH($C498,'Policy Characteristics'!$C:$C,0)))</f>
        <v>0.95</v>
      </c>
      <c r="N498" s="261">
        <f>IF(ISBLANK(INDEX('Policy Characteristics'!H:H,MATCH($C498,'Policy Characteristics'!$C:$C,0))),"",INDEX('Policy Characteristics'!H:H,MATCH($C498,'Policy Characteristics'!$C:$C,0)))</f>
        <v>0.01</v>
      </c>
      <c r="O498" s="254" t="str">
        <f>IF(ISBLANK(INDEX('Policy Characteristics'!I:I,MATCH($C498,'Policy Characteristics'!$C:$C,0))),"",INDEX('Policy Characteristics'!I:I,MATCH($C498,'Policy Characteristics'!$C:$C,0)))</f>
        <v>% of construction cost</v>
      </c>
      <c r="P498" s="254" t="str">
        <f>IF(ISBLANK(INDEX('Policy Characteristics'!J:J,MATCH($C498,'Policy Characteristics'!$C:$C,0))),"",INDEX('Policy Characteristics'!J:J,MATCH($C498,'Policy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8" s="254" t="str">
        <f>IF(ISBLANK(INDEX('Policy Characteristics'!K:K,MATCH($C498,'Policy Characteristics'!$C:$C,0))),"",INDEX('Policy Characteristics'!K:K,MATCH($C498,'Policy Characteristics'!$C:$C,0)))</f>
        <v>electricity-sector-main.html#subsidies</v>
      </c>
      <c r="R498" s="254" t="str">
        <f>IF(ISBLANK(INDEX('Policy Characteristics'!L:L,MATCH($C498,'Policy Characteristics'!$C:$C,0))),"",INDEX('Policy Characteristics'!L:L,MATCH($C498,'Policy Characteristics'!$C:$C,0)))</f>
        <v/>
      </c>
    </row>
    <row r="499" spans="1:19" s="2" customFormat="1" x14ac:dyDescent="0.35">
      <c r="A499" s="254" t="str">
        <f>IF(ISBLANK(INDEX('Policy Characteristics'!A:A,MATCH($C499,'Policy Characteristics'!$C:$C,0))),"",INDEX('Policy Characteristics'!A:A,MATCH($C499,'Policy Characteristics'!$C:$C,0)))</f>
        <v>Electricity Supply</v>
      </c>
      <c r="B499" s="262" t="str">
        <f>IF(ISBLANK(INDEX('Policy Characteristics'!B:B,MATCH($C499,'Policy Characteristics'!$C:$C,0))),"",INDEX('Policy Characteristics'!B:B,MATCH($C499,'Policy Characteristics'!$C:$C,0)))</f>
        <v>Subsidy for Capacity Construction</v>
      </c>
      <c r="C499" s="318" t="str">
        <f t="shared" si="28"/>
        <v>Perc Subsidy for Elec Capacity Construction</v>
      </c>
      <c r="D499" s="6" t="s">
        <v>3467</v>
      </c>
      <c r="E499" s="45"/>
      <c r="F499" s="6" t="s">
        <v>3472</v>
      </c>
      <c r="G499" s="6"/>
      <c r="H499" s="47">
        <v>1791</v>
      </c>
      <c r="I499" s="325" t="s">
        <v>43</v>
      </c>
      <c r="J499" s="255" t="str">
        <f>IF(ISBLANK(INDEX('Policy Characteristics'!D:D,MATCH($C499,'Policy Characteristics'!$C:$C,0))),"",INDEX('Policy Characteristics'!D:D,MATCH($C499,'Policy Characteristics'!$C:$C,0)))</f>
        <v>Subsidy for Capacity Construction</v>
      </c>
      <c r="K499" s="254" t="str">
        <f>IF(ISBLANK(INDEX('Policy Characteristics'!E:E,MATCH($C499,'Policy Characteristics'!$C:$C,0))),"",INDEX('Policy Characteristics'!E:E,MATCH($C499,'Policy Characteristics'!$C:$C,0)))</f>
        <v>elec capacity construction subsidy</v>
      </c>
      <c r="L499" s="261">
        <f>IF(ISBLANK(INDEX('Policy Characteristics'!F:F,MATCH($C499,'Policy Characteristics'!$C:$C,0))),"",INDEX('Policy Characteristics'!F:F,MATCH($C499,'Policy Characteristics'!$C:$C,0)))</f>
        <v>0</v>
      </c>
      <c r="M499" s="261">
        <f>IF(ISBLANK(INDEX('Policy Characteristics'!G:G,MATCH($C499,'Policy Characteristics'!$C:$C,0))),"",INDEX('Policy Characteristics'!G:G,MATCH($C499,'Policy Characteristics'!$C:$C,0)))</f>
        <v>0.95</v>
      </c>
      <c r="N499" s="261">
        <f>IF(ISBLANK(INDEX('Policy Characteristics'!H:H,MATCH($C499,'Policy Characteristics'!$C:$C,0))),"",INDEX('Policy Characteristics'!H:H,MATCH($C499,'Policy Characteristics'!$C:$C,0)))</f>
        <v>0.01</v>
      </c>
      <c r="O499" s="254" t="str">
        <f>IF(ISBLANK(INDEX('Policy Characteristics'!I:I,MATCH($C499,'Policy Characteristics'!$C:$C,0))),"",INDEX('Policy Characteristics'!I:I,MATCH($C499,'Policy Characteristics'!$C:$C,0)))</f>
        <v>% of construction cost</v>
      </c>
      <c r="P499" s="254" t="str">
        <f>IF(ISBLANK(INDEX('Policy Characteristics'!J:J,MATCH($C499,'Policy Characteristics'!$C:$C,0))),"",INDEX('Policy Characteristics'!J:J,MATCH($C499,'Policy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9" s="254" t="str">
        <f>IF(ISBLANK(INDEX('Policy Characteristics'!K:K,MATCH($C499,'Policy Characteristics'!$C:$C,0))),"",INDEX('Policy Characteristics'!K:K,MATCH($C499,'Policy Characteristics'!$C:$C,0)))</f>
        <v>electricity-sector-main.html#subsidies</v>
      </c>
      <c r="R499" s="254" t="str">
        <f>IF(ISBLANK(INDEX('Policy Characteristics'!L:L,MATCH($C499,'Policy Characteristics'!$C:$C,0))),"",INDEX('Policy Characteristics'!L:L,MATCH($C499,'Policy Characteristics'!$C:$C,0)))</f>
        <v/>
      </c>
    </row>
    <row r="500" spans="1:19" s="2" customFormat="1" x14ac:dyDescent="0.35">
      <c r="A500" s="254" t="str">
        <f>IF(ISBLANK(INDEX('Policy Characteristics'!A:A,MATCH($C500,'Policy Characteristics'!$C:$C,0))),"",INDEX('Policy Characteristics'!A:A,MATCH($C500,'Policy Characteristics'!$C:$C,0)))</f>
        <v>Electricity Supply</v>
      </c>
      <c r="B500" s="262" t="str">
        <f>IF(ISBLANK(INDEX('Policy Characteristics'!B:B,MATCH($C500,'Policy Characteristics'!$C:$C,0))),"",INDEX('Policy Characteristics'!B:B,MATCH($C500,'Policy Characteristics'!$C:$C,0)))</f>
        <v>Subsidy for Capacity Construction</v>
      </c>
      <c r="C500" s="318" t="str">
        <f t="shared" si="28"/>
        <v>Perc Subsidy for Elec Capacity Construction</v>
      </c>
      <c r="D500" s="6" t="s">
        <v>3468</v>
      </c>
      <c r="E500" s="45"/>
      <c r="F500" s="6" t="s">
        <v>3473</v>
      </c>
      <c r="G500" s="6"/>
      <c r="H500" s="47">
        <v>1792</v>
      </c>
      <c r="I500" s="325" t="s">
        <v>43</v>
      </c>
      <c r="J500" s="255" t="str">
        <f>IF(ISBLANK(INDEX('Policy Characteristics'!D:D,MATCH($C500,'Policy Characteristics'!$C:$C,0))),"",INDEX('Policy Characteristics'!D:D,MATCH($C500,'Policy Characteristics'!$C:$C,0)))</f>
        <v>Subsidy for Capacity Construction</v>
      </c>
      <c r="K500" s="254" t="str">
        <f>IF(ISBLANK(INDEX('Policy Characteristics'!E:E,MATCH($C500,'Policy Characteristics'!$C:$C,0))),"",INDEX('Policy Characteristics'!E:E,MATCH($C500,'Policy Characteristics'!$C:$C,0)))</f>
        <v>elec capacity construction subsidy</v>
      </c>
      <c r="L500" s="261">
        <f>IF(ISBLANK(INDEX('Policy Characteristics'!F:F,MATCH($C500,'Policy Characteristics'!$C:$C,0))),"",INDEX('Policy Characteristics'!F:F,MATCH($C500,'Policy Characteristics'!$C:$C,0)))</f>
        <v>0</v>
      </c>
      <c r="M500" s="261">
        <f>IF(ISBLANK(INDEX('Policy Characteristics'!G:G,MATCH($C500,'Policy Characteristics'!$C:$C,0))),"",INDEX('Policy Characteristics'!G:G,MATCH($C500,'Policy Characteristics'!$C:$C,0)))</f>
        <v>0.95</v>
      </c>
      <c r="N500" s="261">
        <f>IF(ISBLANK(INDEX('Policy Characteristics'!H:H,MATCH($C500,'Policy Characteristics'!$C:$C,0))),"",INDEX('Policy Characteristics'!H:H,MATCH($C500,'Policy Characteristics'!$C:$C,0)))</f>
        <v>0.01</v>
      </c>
      <c r="O500" s="254" t="str">
        <f>IF(ISBLANK(INDEX('Policy Characteristics'!I:I,MATCH($C500,'Policy Characteristics'!$C:$C,0))),"",INDEX('Policy Characteristics'!I:I,MATCH($C500,'Policy Characteristics'!$C:$C,0)))</f>
        <v>% of construction cost</v>
      </c>
      <c r="P500" s="254" t="str">
        <f>IF(ISBLANK(INDEX('Policy Characteristics'!J:J,MATCH($C500,'Policy Characteristics'!$C:$C,0))),"",INDEX('Policy Characteristics'!J:J,MATCH($C500,'Policy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0" s="254" t="str">
        <f>IF(ISBLANK(INDEX('Policy Characteristics'!K:K,MATCH($C500,'Policy Characteristics'!$C:$C,0))),"",INDEX('Policy Characteristics'!K:K,MATCH($C500,'Policy Characteristics'!$C:$C,0)))</f>
        <v>electricity-sector-main.html#subsidies</v>
      </c>
      <c r="R500" s="254" t="str">
        <f>IF(ISBLANK(INDEX('Policy Characteristics'!L:L,MATCH($C500,'Policy Characteristics'!$C:$C,0))),"",INDEX('Policy Characteristics'!L:L,MATCH($C500,'Policy Characteristics'!$C:$C,0)))</f>
        <v/>
      </c>
    </row>
    <row r="501" spans="1:19" s="2" customFormat="1" x14ac:dyDescent="0.35">
      <c r="A501" s="254" t="str">
        <f>IF(ISBLANK(INDEX('Policy Characteristics'!A:A,MATCH($C501,'Policy Characteristics'!$C:$C,0))),"",INDEX('Policy Characteristics'!A:A,MATCH($C501,'Policy Characteristics'!$C:$C,0)))</f>
        <v>Electricity Supply</v>
      </c>
      <c r="B501" s="262" t="str">
        <f>IF(ISBLANK(INDEX('Policy Characteristics'!B:B,MATCH($C501,'Policy Characteristics'!$C:$C,0))),"",INDEX('Policy Characteristics'!B:B,MATCH($C501,'Policy Characteristics'!$C:$C,0)))</f>
        <v>Subsidy for Capacity Construction</v>
      </c>
      <c r="C501" s="318" t="str">
        <f t="shared" si="28"/>
        <v>Perc Subsidy for Elec Capacity Construction</v>
      </c>
      <c r="D501" s="6" t="s">
        <v>3469</v>
      </c>
      <c r="E501" s="45"/>
      <c r="F501" s="6" t="s">
        <v>3474</v>
      </c>
      <c r="G501" s="6"/>
      <c r="H501" s="47">
        <v>1793</v>
      </c>
      <c r="I501" s="325" t="s">
        <v>43</v>
      </c>
      <c r="J501" s="255" t="str">
        <f>IF(ISBLANK(INDEX('Policy Characteristics'!D:D,MATCH($C501,'Policy Characteristics'!$C:$C,0))),"",INDEX('Policy Characteristics'!D:D,MATCH($C501,'Policy Characteristics'!$C:$C,0)))</f>
        <v>Subsidy for Capacity Construction</v>
      </c>
      <c r="K501" s="254" t="str">
        <f>IF(ISBLANK(INDEX('Policy Characteristics'!E:E,MATCH($C501,'Policy Characteristics'!$C:$C,0))),"",INDEX('Policy Characteristics'!E:E,MATCH($C501,'Policy Characteristics'!$C:$C,0)))</f>
        <v>elec capacity construction subsidy</v>
      </c>
      <c r="L501" s="261">
        <f>IF(ISBLANK(INDEX('Policy Characteristics'!F:F,MATCH($C501,'Policy Characteristics'!$C:$C,0))),"",INDEX('Policy Characteristics'!F:F,MATCH($C501,'Policy Characteristics'!$C:$C,0)))</f>
        <v>0</v>
      </c>
      <c r="M501" s="261">
        <f>IF(ISBLANK(INDEX('Policy Characteristics'!G:G,MATCH($C501,'Policy Characteristics'!$C:$C,0))),"",INDEX('Policy Characteristics'!G:G,MATCH($C501,'Policy Characteristics'!$C:$C,0)))</f>
        <v>0.95</v>
      </c>
      <c r="N501" s="261">
        <f>IF(ISBLANK(INDEX('Policy Characteristics'!H:H,MATCH($C501,'Policy Characteristics'!$C:$C,0))),"",INDEX('Policy Characteristics'!H:H,MATCH($C501,'Policy Characteristics'!$C:$C,0)))</f>
        <v>0.01</v>
      </c>
      <c r="O501" s="254" t="str">
        <f>IF(ISBLANK(INDEX('Policy Characteristics'!I:I,MATCH($C501,'Policy Characteristics'!$C:$C,0))),"",INDEX('Policy Characteristics'!I:I,MATCH($C501,'Policy Characteristics'!$C:$C,0)))</f>
        <v>% of construction cost</v>
      </c>
      <c r="P501" s="254" t="str">
        <f>IF(ISBLANK(INDEX('Policy Characteristics'!J:J,MATCH($C501,'Policy Characteristics'!$C:$C,0))),"",INDEX('Policy Characteristics'!J:J,MATCH($C501,'Policy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1" s="254" t="str">
        <f>IF(ISBLANK(INDEX('Policy Characteristics'!K:K,MATCH($C501,'Policy Characteristics'!$C:$C,0))),"",INDEX('Policy Characteristics'!K:K,MATCH($C501,'Policy Characteristics'!$C:$C,0)))</f>
        <v>electricity-sector-main.html#subsidies</v>
      </c>
      <c r="R501" s="254" t="str">
        <f>IF(ISBLANK(INDEX('Policy Characteristics'!L:L,MATCH($C501,'Policy Characteristics'!$C:$C,0))),"",INDEX('Policy Characteristics'!L:L,MATCH($C501,'Policy Characteristics'!$C:$C,0)))</f>
        <v/>
      </c>
    </row>
    <row r="502" spans="1:19" s="2" customFormat="1" x14ac:dyDescent="0.35">
      <c r="A502" s="254" t="str">
        <f>IF(ISBLANK(INDEX('Policy Characteristics'!A:A,MATCH($C502,'Policy Characteristics'!$C:$C,0))),"",INDEX('Policy Characteristics'!A:A,MATCH($C502,'Policy Characteristics'!$C:$C,0)))</f>
        <v>Electricity Supply</v>
      </c>
      <c r="B502" s="262" t="str">
        <f>IF(ISBLANK(INDEX('Policy Characteristics'!B:B,MATCH($C502,'Policy Characteristics'!$C:$C,0))),"",INDEX('Policy Characteristics'!B:B,MATCH($C502,'Policy Characteristics'!$C:$C,0)))</f>
        <v>Subsidy for Capacity Construction</v>
      </c>
      <c r="C502" s="318" t="str">
        <f t="shared" si="28"/>
        <v>Perc Subsidy for Elec Capacity Construction</v>
      </c>
      <c r="D502" s="6" t="s">
        <v>3470</v>
      </c>
      <c r="E502" s="45"/>
      <c r="F502" s="6" t="s">
        <v>3475</v>
      </c>
      <c r="G502" s="6"/>
      <c r="H502" s="47">
        <v>1794</v>
      </c>
      <c r="I502" s="325" t="s">
        <v>43</v>
      </c>
      <c r="J502" s="255" t="str">
        <f>IF(ISBLANK(INDEX('Policy Characteristics'!D:D,MATCH($C502,'Policy Characteristics'!$C:$C,0))),"",INDEX('Policy Characteristics'!D:D,MATCH($C502,'Policy Characteristics'!$C:$C,0)))</f>
        <v>Subsidy for Capacity Construction</v>
      </c>
      <c r="K502" s="254" t="str">
        <f>IF(ISBLANK(INDEX('Policy Characteristics'!E:E,MATCH($C502,'Policy Characteristics'!$C:$C,0))),"",INDEX('Policy Characteristics'!E:E,MATCH($C502,'Policy Characteristics'!$C:$C,0)))</f>
        <v>elec capacity construction subsidy</v>
      </c>
      <c r="L502" s="261">
        <f>IF(ISBLANK(INDEX('Policy Characteristics'!F:F,MATCH($C502,'Policy Characteristics'!$C:$C,0))),"",INDEX('Policy Characteristics'!F:F,MATCH($C502,'Policy Characteristics'!$C:$C,0)))</f>
        <v>0</v>
      </c>
      <c r="M502" s="261">
        <f>IF(ISBLANK(INDEX('Policy Characteristics'!G:G,MATCH($C502,'Policy Characteristics'!$C:$C,0))),"",INDEX('Policy Characteristics'!G:G,MATCH($C502,'Policy Characteristics'!$C:$C,0)))</f>
        <v>0.95</v>
      </c>
      <c r="N502" s="261">
        <f>IF(ISBLANK(INDEX('Policy Characteristics'!H:H,MATCH($C502,'Policy Characteristics'!$C:$C,0))),"",INDEX('Policy Characteristics'!H:H,MATCH($C502,'Policy Characteristics'!$C:$C,0)))</f>
        <v>0.01</v>
      </c>
      <c r="O502" s="254" t="str">
        <f>IF(ISBLANK(INDEX('Policy Characteristics'!I:I,MATCH($C502,'Policy Characteristics'!$C:$C,0))),"",INDEX('Policy Characteristics'!I:I,MATCH($C502,'Policy Characteristics'!$C:$C,0)))</f>
        <v>% of construction cost</v>
      </c>
      <c r="P502" s="254" t="str">
        <f>IF(ISBLANK(INDEX('Policy Characteristics'!J:J,MATCH($C502,'Policy Characteristics'!$C:$C,0))),"",INDEX('Policy Characteristics'!J:J,MATCH($C502,'Policy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2" s="254" t="str">
        <f>IF(ISBLANK(INDEX('Policy Characteristics'!K:K,MATCH($C502,'Policy Characteristics'!$C:$C,0))),"",INDEX('Policy Characteristics'!K:K,MATCH($C502,'Policy Characteristics'!$C:$C,0)))</f>
        <v>electricity-sector-main.html#subsidies</v>
      </c>
      <c r="R502" s="254" t="str">
        <f>IF(ISBLANK(INDEX('Policy Characteristics'!L:L,MATCH($C502,'Policy Characteristics'!$C:$C,0))),"",INDEX('Policy Characteristics'!L:L,MATCH($C502,'Policy Characteristics'!$C:$C,0)))</f>
        <v/>
      </c>
    </row>
    <row r="503" spans="1:19" s="2" customFormat="1" x14ac:dyDescent="0.35">
      <c r="A503" s="254" t="str">
        <f>IF(ISBLANK(INDEX('Policy Characteristics'!A:A,MATCH($C503,'Policy Characteristics'!$C:$C,0))),"",INDEX('Policy Characteristics'!A:A,MATCH($C503,'Policy Characteristics'!$C:$C,0)))</f>
        <v>Electricity Supply</v>
      </c>
      <c r="B503" s="262" t="str">
        <f>IF(ISBLANK(INDEX('Policy Characteristics'!B:B,MATCH($C503,'Policy Characteristics'!$C:$C,0))),"",INDEX('Policy Characteristics'!B:B,MATCH($C503,'Policy Characteristics'!$C:$C,0)))</f>
        <v>Subsidy for Capacity Construction</v>
      </c>
      <c r="C503" s="318" t="str">
        <f t="shared" si="28"/>
        <v>Perc Subsidy for Elec Capacity Construction</v>
      </c>
      <c r="D503" s="6" t="s">
        <v>3558</v>
      </c>
      <c r="E503" s="45"/>
      <c r="F503" s="6" t="s">
        <v>3556</v>
      </c>
      <c r="G503" s="6"/>
      <c r="H503" s="47">
        <v>1795</v>
      </c>
      <c r="I503" s="325" t="s">
        <v>43</v>
      </c>
      <c r="J503" s="255" t="str">
        <f>IF(ISBLANK(INDEX('Policy Characteristics'!D:D,MATCH($C503,'Policy Characteristics'!$C:$C,0))),"",INDEX('Policy Characteristics'!D:D,MATCH($C503,'Policy Characteristics'!$C:$C,0)))</f>
        <v>Subsidy for Capacity Construction</v>
      </c>
      <c r="K503" s="254" t="str">
        <f>IF(ISBLANK(INDEX('Policy Characteristics'!E:E,MATCH($C503,'Policy Characteristics'!$C:$C,0))),"",INDEX('Policy Characteristics'!E:E,MATCH($C503,'Policy Characteristics'!$C:$C,0)))</f>
        <v>elec capacity construction subsidy</v>
      </c>
      <c r="L503" s="261">
        <f>IF(ISBLANK(INDEX('Policy Characteristics'!F:F,MATCH($C503,'Policy Characteristics'!$C:$C,0))),"",INDEX('Policy Characteristics'!F:F,MATCH($C503,'Policy Characteristics'!$C:$C,0)))</f>
        <v>0</v>
      </c>
      <c r="M503" s="261">
        <f>IF(ISBLANK(INDEX('Policy Characteristics'!G:G,MATCH($C503,'Policy Characteristics'!$C:$C,0))),"",INDEX('Policy Characteristics'!G:G,MATCH($C503,'Policy Characteristics'!$C:$C,0)))</f>
        <v>0.95</v>
      </c>
      <c r="N503" s="261">
        <f>IF(ISBLANK(INDEX('Policy Characteristics'!H:H,MATCH($C503,'Policy Characteristics'!$C:$C,0))),"",INDEX('Policy Characteristics'!H:H,MATCH($C503,'Policy Characteristics'!$C:$C,0)))</f>
        <v>0.01</v>
      </c>
      <c r="O503" s="254" t="str">
        <f>IF(ISBLANK(INDEX('Policy Characteristics'!I:I,MATCH($C503,'Policy Characteristics'!$C:$C,0))),"",INDEX('Policy Characteristics'!I:I,MATCH($C503,'Policy Characteristics'!$C:$C,0)))</f>
        <v>% of construction cost</v>
      </c>
      <c r="P503" s="254" t="str">
        <f>IF(ISBLANK(INDEX('Policy Characteristics'!J:J,MATCH($C503,'Policy Characteristics'!$C:$C,0))),"",INDEX('Policy Characteristics'!J:J,MATCH($C503,'Policy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3" s="254" t="str">
        <f>IF(ISBLANK(INDEX('Policy Characteristics'!K:K,MATCH($C503,'Policy Characteristics'!$C:$C,0))),"",INDEX('Policy Characteristics'!K:K,MATCH($C503,'Policy Characteristics'!$C:$C,0)))</f>
        <v>electricity-sector-main.html#subsidies</v>
      </c>
      <c r="R503" s="254" t="str">
        <f>IF(ISBLANK(INDEX('Policy Characteristics'!L:L,MATCH($C503,'Policy Characteristics'!$C:$C,0))),"",INDEX('Policy Characteristics'!L:L,MATCH($C503,'Policy Characteristics'!$C:$C,0)))</f>
        <v/>
      </c>
    </row>
    <row r="504" spans="1:19" s="2" customFormat="1" x14ac:dyDescent="0.35">
      <c r="A504" s="254" t="str">
        <f>IF(ISBLANK(INDEX('Policy Characteristics'!A:A,MATCH($C504,'Policy Characteristics'!$C:$C,0))),"",INDEX('Policy Characteristics'!A:A,MATCH($C504,'Policy Characteristics'!$C:$C,0)))</f>
        <v>Electricity Supply</v>
      </c>
      <c r="B504" s="262" t="str">
        <f>IF(ISBLANK(INDEX('Policy Characteristics'!B:B,MATCH($C504,'Policy Characteristics'!$C:$C,0))),"",INDEX('Policy Characteristics'!B:B,MATCH($C504,'Policy Characteristics'!$C:$C,0)))</f>
        <v>Subsidy for Capacity Construction</v>
      </c>
      <c r="C504" s="318" t="str">
        <f t="shared" si="28"/>
        <v>Perc Subsidy for Elec Capacity Construction</v>
      </c>
      <c r="D504" s="6" t="s">
        <v>3559</v>
      </c>
      <c r="E504" s="45"/>
      <c r="F504" s="6" t="s">
        <v>3557</v>
      </c>
      <c r="G504" s="6"/>
      <c r="H504" s="47">
        <v>2243</v>
      </c>
      <c r="I504" s="325" t="s">
        <v>43</v>
      </c>
      <c r="J504" s="255" t="str">
        <f>IF(ISBLANK(INDEX('Policy Characteristics'!D:D,MATCH($C504,'Policy Characteristics'!$C:$C,0))),"",INDEX('Policy Characteristics'!D:D,MATCH($C504,'Policy Characteristics'!$C:$C,0)))</f>
        <v>Subsidy for Capacity Construction</v>
      </c>
      <c r="K504" s="254" t="str">
        <f>IF(ISBLANK(INDEX('Policy Characteristics'!E:E,MATCH($C504,'Policy Characteristics'!$C:$C,0))),"",INDEX('Policy Characteristics'!E:E,MATCH($C504,'Policy Characteristics'!$C:$C,0)))</f>
        <v>elec capacity construction subsidy</v>
      </c>
      <c r="L504" s="261">
        <f>IF(ISBLANK(INDEX('Policy Characteristics'!F:F,MATCH($C504,'Policy Characteristics'!$C:$C,0))),"",INDEX('Policy Characteristics'!F:F,MATCH($C504,'Policy Characteristics'!$C:$C,0)))</f>
        <v>0</v>
      </c>
      <c r="M504" s="261">
        <f>IF(ISBLANK(INDEX('Policy Characteristics'!G:G,MATCH($C504,'Policy Characteristics'!$C:$C,0))),"",INDEX('Policy Characteristics'!G:G,MATCH($C504,'Policy Characteristics'!$C:$C,0)))</f>
        <v>0.95</v>
      </c>
      <c r="N504" s="261">
        <f>IF(ISBLANK(INDEX('Policy Characteristics'!H:H,MATCH($C504,'Policy Characteristics'!$C:$C,0))),"",INDEX('Policy Characteristics'!H:H,MATCH($C504,'Policy Characteristics'!$C:$C,0)))</f>
        <v>0.01</v>
      </c>
      <c r="O504" s="254" t="str">
        <f>IF(ISBLANK(INDEX('Policy Characteristics'!I:I,MATCH($C504,'Policy Characteristics'!$C:$C,0))),"",INDEX('Policy Characteristics'!I:I,MATCH($C504,'Policy Characteristics'!$C:$C,0)))</f>
        <v>% of construction cost</v>
      </c>
      <c r="P504" s="254" t="str">
        <f>IF(ISBLANK(INDEX('Policy Characteristics'!J:J,MATCH($C504,'Policy Characteristics'!$C:$C,0))),"",INDEX('Policy Characteristics'!J:J,MATCH($C504,'Policy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4" s="254" t="str">
        <f>IF(ISBLANK(INDEX('Policy Characteristics'!K:K,MATCH($C504,'Policy Characteristics'!$C:$C,0))),"",INDEX('Policy Characteristics'!K:K,MATCH($C504,'Policy Characteristics'!$C:$C,0)))</f>
        <v>electricity-sector-main.html#subsidies</v>
      </c>
      <c r="R504" s="254"/>
    </row>
    <row r="505" spans="1:19" s="4" customFormat="1" x14ac:dyDescent="0.35">
      <c r="A505" s="254" t="str">
        <f>IF(ISBLANK(INDEX('Policy Characteristics'!A:A,MATCH($C505,'Policy Characteristics'!$C:$C,0))),"",INDEX('Policy Characteristics'!A:A,MATCH($C505,'Policy Characteristics'!$C:$C,0)))</f>
        <v>Electricity Supply</v>
      </c>
      <c r="B505" s="262" t="str">
        <f>IF(ISBLANK(INDEX('Policy Characteristics'!B:B,MATCH($C505,'Policy Characteristics'!$C:$C,0))),"",INDEX('Policy Characteristics'!B:B,MATCH($C505,'Policy Characteristics'!$C:$C,0)))</f>
        <v>Subsidy for Electricity Production</v>
      </c>
      <c r="C505" t="s">
        <v>130</v>
      </c>
      <c r="D505" s="45" t="s">
        <v>446</v>
      </c>
      <c r="E505" s="45"/>
      <c r="F505" s="45" t="s">
        <v>445</v>
      </c>
      <c r="G505" s="314"/>
      <c r="H505" s="43">
        <v>1564</v>
      </c>
      <c r="I505" s="325" t="s">
        <v>44</v>
      </c>
      <c r="J505" s="255" t="str">
        <f>IF(ISBLANK(INDEX('Policy Characteristics'!D:D,MATCH($C505,'Policy Characteristics'!$C:$C,0))),"",INDEX('Policy Characteristics'!D:D,MATCH($C505,'Policy Characteristics'!$C:$C,0)))</f>
        <v>Subsidy for Electricity Production</v>
      </c>
      <c r="K505" s="254" t="str">
        <f>IF(ISBLANK(INDEX('Policy Characteristics'!E:E,MATCH($C505,'Policy Characteristics'!$C:$C,0))),"",INDEX('Policy Characteristics'!E:E,MATCH($C505,'Policy Characteristics'!$C:$C,0)))</f>
        <v>elec generation subsidy</v>
      </c>
      <c r="L505" s="254">
        <f>IF(ISBLANK(INDEX('Policy Characteristics'!F:F,MATCH($C505,'Policy Characteristics'!$C:$C,0))),"",INDEX('Policy Characteristics'!F:F,MATCH($C505,'Policy Characteristics'!$C:$C,0)))</f>
        <v>0</v>
      </c>
      <c r="M505" s="254">
        <f>IF(ISBLANK(INDEX('Policy Characteristics'!G:G,MATCH($C505,'Policy Characteristics'!$C:$C,0))),"",INDEX('Policy Characteristics'!G:G,MATCH($C505,'Policy Characteristics'!$C:$C,0)))</f>
        <v>60</v>
      </c>
      <c r="N505" s="254">
        <f>IF(ISBLANK(INDEX('Policy Characteristics'!H:H,MATCH($C505,'Policy Characteristics'!$C:$C,0))),"",INDEX('Policy Characteristics'!H:H,MATCH($C505,'Policy Characteristics'!$C:$C,0)))</f>
        <v>1</v>
      </c>
      <c r="O505" s="254" t="str">
        <f>IF(ISBLANK(INDEX('Policy Characteristics'!I:I,MATCH($C505,'Policy Characteristics'!$C:$C,0))),"",INDEX('Policy Characteristics'!I:I,MATCH($C505,'Policy Characteristics'!$C:$C,0)))</f>
        <v>$/MWh</v>
      </c>
      <c r="P505" s="254" t="str">
        <f>IF(ISBLANK(INDEX('Policy Characteristics'!J:J,MATCH($C505,'Policy Characteristics'!$C:$C,0))),"",INDEX('Policy Characteristics'!J:J,MATCH($C505,'Policy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5" s="254" t="str">
        <f>IF(ISBLANK(INDEX('Policy Characteristics'!K:K,MATCH($C505,'Policy Characteristics'!$C:$C,0))),"",INDEX('Policy Characteristics'!K:K,MATCH($C505,'Policy Characteristics'!$C:$C,0)))</f>
        <v>electricity-sector-main.html#subsidies</v>
      </c>
      <c r="R505" s="254" t="str">
        <f>IF(ISBLANK(INDEX('Policy Characteristics'!L:L,MATCH($C505,'Policy Characteristics'!$C:$C,0))),"",INDEX('Policy Characteristics'!L:L,MATCH($C505,'Policy Characteristics'!$C:$C,0)))</f>
        <v>subsidy-for-electricity-production.html</v>
      </c>
      <c r="S505" s="314"/>
    </row>
    <row r="506" spans="1:19" x14ac:dyDescent="0.35">
      <c r="A506" s="254" t="str">
        <f>IF(ISBLANK(INDEX('Policy Characteristics'!A:A,MATCH($C506,'Policy Characteristics'!$C:$C,0))),"",INDEX('Policy Characteristics'!A:A,MATCH($C506,'Policy Characteristics'!$C:$C,0)))</f>
        <v>Electricity Supply</v>
      </c>
      <c r="B506" s="262" t="str">
        <f>IF(ISBLANK(INDEX('Policy Characteristics'!B:B,MATCH($C506,'Policy Characteristics'!$C:$C,0))),"",INDEX('Policy Characteristics'!B:B,MATCH($C506,'Policy Characteristics'!$C:$C,0)))</f>
        <v>Subsidy for Electricity Production</v>
      </c>
      <c r="C506" s="254" t="str">
        <f t="shared" ref="C506:C528" si="29">$C$505</f>
        <v>Subsidy for Elec Production by Fuel</v>
      </c>
      <c r="D506" s="6" t="s">
        <v>3465</v>
      </c>
      <c r="E506" s="45"/>
      <c r="F506" s="6" t="s">
        <v>3405</v>
      </c>
      <c r="G506" s="314"/>
      <c r="H506" s="43">
        <v>1566</v>
      </c>
      <c r="I506" s="325" t="s">
        <v>44</v>
      </c>
      <c r="J506" s="255" t="str">
        <f>IF(ISBLANK(INDEX('Policy Characteristics'!D:D,MATCH($C506,'Policy Characteristics'!$C:$C,0))),"",INDEX('Policy Characteristics'!D:D,MATCH($C506,'Policy Characteristics'!$C:$C,0)))</f>
        <v>Subsidy for Electricity Production</v>
      </c>
      <c r="K506" s="254" t="str">
        <f>IF(ISBLANK(INDEX('Policy Characteristics'!E:E,MATCH($C506,'Policy Characteristics'!$C:$C,0))),"",INDEX('Policy Characteristics'!E:E,MATCH($C506,'Policy Characteristics'!$C:$C,0)))</f>
        <v>elec generation subsidy</v>
      </c>
      <c r="L506" s="254">
        <f>IF(ISBLANK(INDEX('Policy Characteristics'!F:F,MATCH($C506,'Policy Characteristics'!$C:$C,0))),"",INDEX('Policy Characteristics'!F:F,MATCH($C506,'Policy Characteristics'!$C:$C,0)))</f>
        <v>0</v>
      </c>
      <c r="M506" s="254">
        <f>IF(ISBLANK(INDEX('Policy Characteristics'!G:G,MATCH($C506,'Policy Characteristics'!$C:$C,0))),"",INDEX('Policy Characteristics'!G:G,MATCH($C506,'Policy Characteristics'!$C:$C,0)))</f>
        <v>60</v>
      </c>
      <c r="N506" s="254">
        <f>IF(ISBLANK(INDEX('Policy Characteristics'!H:H,MATCH($C506,'Policy Characteristics'!$C:$C,0))),"",INDEX('Policy Characteristics'!H:H,MATCH($C506,'Policy Characteristics'!$C:$C,0)))</f>
        <v>1</v>
      </c>
      <c r="O506" s="254" t="str">
        <f>IF(ISBLANK(INDEX('Policy Characteristics'!I:I,MATCH($C506,'Policy Characteristics'!$C:$C,0))),"",INDEX('Policy Characteristics'!I:I,MATCH($C506,'Policy Characteristics'!$C:$C,0)))</f>
        <v>$/MWh</v>
      </c>
      <c r="P506" s="254" t="str">
        <f>IF(ISBLANK(INDEX('Policy Characteristics'!J:J,MATCH($C506,'Policy Characteristics'!$C:$C,0))),"",INDEX('Policy Characteristics'!J:J,MATCH($C506,'Policy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6" s="254" t="str">
        <f>IF(ISBLANK(INDEX('Policy Characteristics'!K:K,MATCH($C506,'Policy Characteristics'!$C:$C,0))),"",INDEX('Policy Characteristics'!K:K,MATCH($C506,'Policy Characteristics'!$C:$C,0)))</f>
        <v>electricity-sector-main.html#subsidies</v>
      </c>
      <c r="R506" s="254" t="str">
        <f>IF(ISBLANK(INDEX('Policy Characteristics'!L:L,MATCH($C506,'Policy Characteristics'!$C:$C,0))),"",INDEX('Policy Characteristics'!L:L,MATCH($C506,'Policy Characteristics'!$C:$C,0)))</f>
        <v>subsidy-for-electricity-production.html</v>
      </c>
      <c r="S506" s="314"/>
    </row>
    <row r="507" spans="1:19" x14ac:dyDescent="0.35">
      <c r="A507" s="254" t="str">
        <f>IF(ISBLANK(INDEX('Policy Characteristics'!A:A,MATCH($C507,'Policy Characteristics'!$C:$C,0))),"",INDEX('Policy Characteristics'!A:A,MATCH($C507,'Policy Characteristics'!$C:$C,0)))</f>
        <v>Electricity Supply</v>
      </c>
      <c r="B507" s="262" t="str">
        <f>IF(ISBLANK(INDEX('Policy Characteristics'!B:B,MATCH($C507,'Policy Characteristics'!$C:$C,0))),"",INDEX('Policy Characteristics'!B:B,MATCH($C507,'Policy Characteristics'!$C:$C,0)))</f>
        <v>Subsidy for Electricity Production</v>
      </c>
      <c r="C507" s="254" t="str">
        <f t="shared" si="29"/>
        <v>Subsidy for Elec Production by Fuel</v>
      </c>
      <c r="D507" s="6" t="s">
        <v>3466</v>
      </c>
      <c r="E507" s="45"/>
      <c r="F507" s="6" t="s">
        <v>3406</v>
      </c>
      <c r="G507" s="314"/>
      <c r="H507" s="43">
        <v>1796</v>
      </c>
      <c r="I507" s="325" t="s">
        <v>44</v>
      </c>
      <c r="J507" s="255" t="str">
        <f>IF(ISBLANK(INDEX('Policy Characteristics'!D:D,MATCH($C507,'Policy Characteristics'!$C:$C,0))),"",INDEX('Policy Characteristics'!D:D,MATCH($C507,'Policy Characteristics'!$C:$C,0)))</f>
        <v>Subsidy for Electricity Production</v>
      </c>
      <c r="K507" s="254" t="str">
        <f>IF(ISBLANK(INDEX('Policy Characteristics'!E:E,MATCH($C507,'Policy Characteristics'!$C:$C,0))),"",INDEX('Policy Characteristics'!E:E,MATCH($C507,'Policy Characteristics'!$C:$C,0)))</f>
        <v>elec generation subsidy</v>
      </c>
      <c r="L507" s="254">
        <f>IF(ISBLANK(INDEX('Policy Characteristics'!F:F,MATCH($C507,'Policy Characteristics'!$C:$C,0))),"",INDEX('Policy Characteristics'!F:F,MATCH($C507,'Policy Characteristics'!$C:$C,0)))</f>
        <v>0</v>
      </c>
      <c r="M507" s="254">
        <f>IF(ISBLANK(INDEX('Policy Characteristics'!G:G,MATCH($C507,'Policy Characteristics'!$C:$C,0))),"",INDEX('Policy Characteristics'!G:G,MATCH($C507,'Policy Characteristics'!$C:$C,0)))</f>
        <v>60</v>
      </c>
      <c r="N507" s="254">
        <f>IF(ISBLANK(INDEX('Policy Characteristics'!H:H,MATCH($C507,'Policy Characteristics'!$C:$C,0))),"",INDEX('Policy Characteristics'!H:H,MATCH($C507,'Policy Characteristics'!$C:$C,0)))</f>
        <v>1</v>
      </c>
      <c r="O507" s="254" t="str">
        <f>IF(ISBLANK(INDEX('Policy Characteristics'!I:I,MATCH($C507,'Policy Characteristics'!$C:$C,0))),"",INDEX('Policy Characteristics'!I:I,MATCH($C507,'Policy Characteristics'!$C:$C,0)))</f>
        <v>$/MWh</v>
      </c>
      <c r="P507" s="254" t="str">
        <f>IF(ISBLANK(INDEX('Policy Characteristics'!J:J,MATCH($C507,'Policy Characteristics'!$C:$C,0))),"",INDEX('Policy Characteristics'!J:J,MATCH($C507,'Policy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7" s="254" t="str">
        <f>IF(ISBLANK(INDEX('Policy Characteristics'!K:K,MATCH($C507,'Policy Characteristics'!$C:$C,0))),"",INDEX('Policy Characteristics'!K:K,MATCH($C507,'Policy Characteristics'!$C:$C,0)))</f>
        <v>electricity-sector-main.html#subsidies</v>
      </c>
      <c r="R507" s="254" t="str">
        <f>IF(ISBLANK(INDEX('Policy Characteristics'!L:L,MATCH($C507,'Policy Characteristics'!$C:$C,0))),"",INDEX('Policy Characteristics'!L:L,MATCH($C507,'Policy Characteristics'!$C:$C,0)))</f>
        <v>subsidy-for-electricity-production.html</v>
      </c>
      <c r="S507" s="314"/>
    </row>
    <row r="508" spans="1:19" x14ac:dyDescent="0.35">
      <c r="A508" s="254" t="str">
        <f>IF(ISBLANK(INDEX('Policy Characteristics'!A:A,MATCH($C508,'Policy Characteristics'!$C:$C,0))),"",INDEX('Policy Characteristics'!A:A,MATCH($C508,'Policy Characteristics'!$C:$C,0)))</f>
        <v>Electricity Supply</v>
      </c>
      <c r="B508" s="262" t="str">
        <f>IF(ISBLANK(INDEX('Policy Characteristics'!B:B,MATCH($C508,'Policy Characteristics'!$C:$C,0))),"",INDEX('Policy Characteristics'!B:B,MATCH($C508,'Policy Characteristics'!$C:$C,0)))</f>
        <v>Subsidy for Electricity Production</v>
      </c>
      <c r="C508" s="254" t="str">
        <f t="shared" si="29"/>
        <v>Subsidy for Elec Production by Fuel</v>
      </c>
      <c r="D508" s="6" t="s">
        <v>76</v>
      </c>
      <c r="E508" s="45"/>
      <c r="F508" s="6" t="s">
        <v>3476</v>
      </c>
      <c r="G508" s="314"/>
      <c r="H508" s="43">
        <v>1568</v>
      </c>
      <c r="I508" s="324" t="s">
        <v>43</v>
      </c>
      <c r="J508" s="255" t="str">
        <f>IF(ISBLANK(INDEX('Policy Characteristics'!D:D,MATCH($C508,'Policy Characteristics'!$C:$C,0))),"",INDEX('Policy Characteristics'!D:D,MATCH($C508,'Policy Characteristics'!$C:$C,0)))</f>
        <v>Subsidy for Electricity Production</v>
      </c>
      <c r="K508" s="254" t="str">
        <f>IF(ISBLANK(INDEX('Policy Characteristics'!E:E,MATCH($C508,'Policy Characteristics'!$C:$C,0))),"",INDEX('Policy Characteristics'!E:E,MATCH($C508,'Policy Characteristics'!$C:$C,0)))</f>
        <v>elec generation subsidy</v>
      </c>
      <c r="L508" s="254">
        <f>IF(ISBLANK(INDEX('Policy Characteristics'!F:F,MATCH($C508,'Policy Characteristics'!$C:$C,0))),"",INDEX('Policy Characteristics'!F:F,MATCH($C508,'Policy Characteristics'!$C:$C,0)))</f>
        <v>0</v>
      </c>
      <c r="M508" s="254">
        <f>IF(ISBLANK(INDEX('Policy Characteristics'!G:G,MATCH($C508,'Policy Characteristics'!$C:$C,0))),"",INDEX('Policy Characteristics'!G:G,MATCH($C508,'Policy Characteristics'!$C:$C,0)))</f>
        <v>60</v>
      </c>
      <c r="N508" s="254">
        <f>IF(ISBLANK(INDEX('Policy Characteristics'!H:H,MATCH($C508,'Policy Characteristics'!$C:$C,0))),"",INDEX('Policy Characteristics'!H:H,MATCH($C508,'Policy Characteristics'!$C:$C,0)))</f>
        <v>1</v>
      </c>
      <c r="O508" s="254" t="str">
        <f>IF(ISBLANK(INDEX('Policy Characteristics'!I:I,MATCH($C508,'Policy Characteristics'!$C:$C,0))),"",INDEX('Policy Characteristics'!I:I,MATCH($C508,'Policy Characteristics'!$C:$C,0)))</f>
        <v>$/MWh</v>
      </c>
      <c r="P508" s="254" t="str">
        <f>IF(ISBLANK(INDEX('Policy Characteristics'!J:J,MATCH($C508,'Policy Characteristics'!$C:$C,0))),"",INDEX('Policy Characteristics'!J:J,MATCH($C508,'Policy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8" s="254" t="str">
        <f>IF(ISBLANK(INDEX('Policy Characteristics'!K:K,MATCH($C508,'Policy Characteristics'!$C:$C,0))),"",INDEX('Policy Characteristics'!K:K,MATCH($C508,'Policy Characteristics'!$C:$C,0)))</f>
        <v>electricity-sector-main.html#subsidies</v>
      </c>
      <c r="R508" s="254" t="str">
        <f>IF(ISBLANK(INDEX('Policy Characteristics'!L:L,MATCH($C508,'Policy Characteristics'!$C:$C,0))),"",INDEX('Policy Characteristics'!L:L,MATCH($C508,'Policy Characteristics'!$C:$C,0)))</f>
        <v>subsidy-for-electricity-production.html</v>
      </c>
      <c r="S508" s="314"/>
    </row>
    <row r="509" spans="1:19" x14ac:dyDescent="0.35">
      <c r="A509" s="254" t="str">
        <f>IF(ISBLANK(INDEX('Policy Characteristics'!A:A,MATCH($C509,'Policy Characteristics'!$C:$C,0))),"",INDEX('Policy Characteristics'!A:A,MATCH($C509,'Policy Characteristics'!$C:$C,0)))</f>
        <v>Electricity Supply</v>
      </c>
      <c r="B509" s="262" t="str">
        <f>IF(ISBLANK(INDEX('Policy Characteristics'!B:B,MATCH($C509,'Policy Characteristics'!$C:$C,0))),"",INDEX('Policy Characteristics'!B:B,MATCH($C509,'Policy Characteristics'!$C:$C,0)))</f>
        <v>Subsidy for Electricity Production</v>
      </c>
      <c r="C509" s="254" t="str">
        <f t="shared" si="29"/>
        <v>Subsidy for Elec Production by Fuel</v>
      </c>
      <c r="D509" s="6" t="s">
        <v>77</v>
      </c>
      <c r="E509" s="45"/>
      <c r="F509" s="6" t="s">
        <v>89</v>
      </c>
      <c r="G509" s="314"/>
      <c r="H509" s="43">
        <v>1570</v>
      </c>
      <c r="I509" s="324" t="s">
        <v>43</v>
      </c>
      <c r="J509" s="255" t="str">
        <f>IF(ISBLANK(INDEX('Policy Characteristics'!D:D,MATCH($C509,'Policy Characteristics'!$C:$C,0))),"",INDEX('Policy Characteristics'!D:D,MATCH($C509,'Policy Characteristics'!$C:$C,0)))</f>
        <v>Subsidy for Electricity Production</v>
      </c>
      <c r="K509" s="254" t="str">
        <f>IF(ISBLANK(INDEX('Policy Characteristics'!E:E,MATCH($C509,'Policy Characteristics'!$C:$C,0))),"",INDEX('Policy Characteristics'!E:E,MATCH($C509,'Policy Characteristics'!$C:$C,0)))</f>
        <v>elec generation subsidy</v>
      </c>
      <c r="L509" s="254">
        <f>IF(ISBLANK(INDEX('Policy Characteristics'!F:F,MATCH($C509,'Policy Characteristics'!$C:$C,0))),"",INDEX('Policy Characteristics'!F:F,MATCH($C509,'Policy Characteristics'!$C:$C,0)))</f>
        <v>0</v>
      </c>
      <c r="M509" s="254">
        <f>IF(ISBLANK(INDEX('Policy Characteristics'!G:G,MATCH($C509,'Policy Characteristics'!$C:$C,0))),"",INDEX('Policy Characteristics'!G:G,MATCH($C509,'Policy Characteristics'!$C:$C,0)))</f>
        <v>60</v>
      </c>
      <c r="N509" s="254">
        <f>IF(ISBLANK(INDEX('Policy Characteristics'!H:H,MATCH($C509,'Policy Characteristics'!$C:$C,0))),"",INDEX('Policy Characteristics'!H:H,MATCH($C509,'Policy Characteristics'!$C:$C,0)))</f>
        <v>1</v>
      </c>
      <c r="O509" s="254" t="str">
        <f>IF(ISBLANK(INDEX('Policy Characteristics'!I:I,MATCH($C509,'Policy Characteristics'!$C:$C,0))),"",INDEX('Policy Characteristics'!I:I,MATCH($C509,'Policy Characteristics'!$C:$C,0)))</f>
        <v>$/MWh</v>
      </c>
      <c r="P509" s="254" t="str">
        <f>IF(ISBLANK(INDEX('Policy Characteristics'!J:J,MATCH($C509,'Policy Characteristics'!$C:$C,0))),"",INDEX('Policy Characteristics'!J:J,MATCH($C509,'Policy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9" s="254" t="str">
        <f>IF(ISBLANK(INDEX('Policy Characteristics'!K:K,MATCH($C509,'Policy Characteristics'!$C:$C,0))),"",INDEX('Policy Characteristics'!K:K,MATCH($C509,'Policy Characteristics'!$C:$C,0)))</f>
        <v>electricity-sector-main.html#subsidies</v>
      </c>
      <c r="R509" s="254" t="str">
        <f>IF(ISBLANK(INDEX('Policy Characteristics'!L:L,MATCH($C509,'Policy Characteristics'!$C:$C,0))),"",INDEX('Policy Characteristics'!L:L,MATCH($C509,'Policy Characteristics'!$C:$C,0)))</f>
        <v>subsidy-for-electricity-production.html</v>
      </c>
      <c r="S509" s="314"/>
    </row>
    <row r="510" spans="1:19" x14ac:dyDescent="0.35">
      <c r="A510" s="254" t="str">
        <f>IF(ISBLANK(INDEX('Policy Characteristics'!A:A,MATCH($C510,'Policy Characteristics'!$C:$C,0))),"",INDEX('Policy Characteristics'!A:A,MATCH($C510,'Policy Characteristics'!$C:$C,0)))</f>
        <v>Electricity Supply</v>
      </c>
      <c r="B510" s="262" t="str">
        <f>IF(ISBLANK(INDEX('Policy Characteristics'!B:B,MATCH($C510,'Policy Characteristics'!$C:$C,0))),"",INDEX('Policy Characteristics'!B:B,MATCH($C510,'Policy Characteristics'!$C:$C,0)))</f>
        <v>Subsidy for Electricity Production</v>
      </c>
      <c r="C510" s="254" t="str">
        <f t="shared" si="29"/>
        <v>Subsidy for Elec Production by Fuel</v>
      </c>
      <c r="D510" s="6" t="s">
        <v>447</v>
      </c>
      <c r="E510" s="45"/>
      <c r="F510" s="6" t="s">
        <v>450</v>
      </c>
      <c r="G510" s="314"/>
      <c r="H510" s="43">
        <v>1572</v>
      </c>
      <c r="I510" s="324" t="s">
        <v>43</v>
      </c>
      <c r="J510" s="255" t="str">
        <f>IF(ISBLANK(INDEX('Policy Characteristics'!D:D,MATCH($C510,'Policy Characteristics'!$C:$C,0))),"",INDEX('Policy Characteristics'!D:D,MATCH($C510,'Policy Characteristics'!$C:$C,0)))</f>
        <v>Subsidy for Electricity Production</v>
      </c>
      <c r="K510" s="254" t="str">
        <f>IF(ISBLANK(INDEX('Policy Characteristics'!E:E,MATCH($C510,'Policy Characteristics'!$C:$C,0))),"",INDEX('Policy Characteristics'!E:E,MATCH($C510,'Policy Characteristics'!$C:$C,0)))</f>
        <v>elec generation subsidy</v>
      </c>
      <c r="L510" s="254">
        <f>IF(ISBLANK(INDEX('Policy Characteristics'!F:F,MATCH($C510,'Policy Characteristics'!$C:$C,0))),"",INDEX('Policy Characteristics'!F:F,MATCH($C510,'Policy Characteristics'!$C:$C,0)))</f>
        <v>0</v>
      </c>
      <c r="M510" s="254">
        <f>IF(ISBLANK(INDEX('Policy Characteristics'!G:G,MATCH($C510,'Policy Characteristics'!$C:$C,0))),"",INDEX('Policy Characteristics'!G:G,MATCH($C510,'Policy Characteristics'!$C:$C,0)))</f>
        <v>60</v>
      </c>
      <c r="N510" s="254">
        <f>IF(ISBLANK(INDEX('Policy Characteristics'!H:H,MATCH($C510,'Policy Characteristics'!$C:$C,0))),"",INDEX('Policy Characteristics'!H:H,MATCH($C510,'Policy Characteristics'!$C:$C,0)))</f>
        <v>1</v>
      </c>
      <c r="O510" s="254" t="str">
        <f>IF(ISBLANK(INDEX('Policy Characteristics'!I:I,MATCH($C510,'Policy Characteristics'!$C:$C,0))),"",INDEX('Policy Characteristics'!I:I,MATCH($C510,'Policy Characteristics'!$C:$C,0)))</f>
        <v>$/MWh</v>
      </c>
      <c r="P510" s="254" t="str">
        <f>IF(ISBLANK(INDEX('Policy Characteristics'!J:J,MATCH($C510,'Policy Characteristics'!$C:$C,0))),"",INDEX('Policy Characteristics'!J:J,MATCH($C510,'Policy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0" s="254" t="str">
        <f>IF(ISBLANK(INDEX('Policy Characteristics'!K:K,MATCH($C510,'Policy Characteristics'!$C:$C,0))),"",INDEX('Policy Characteristics'!K:K,MATCH($C510,'Policy Characteristics'!$C:$C,0)))</f>
        <v>electricity-sector-main.html#subsidies</v>
      </c>
      <c r="R510" s="254" t="str">
        <f>IF(ISBLANK(INDEX('Policy Characteristics'!L:L,MATCH($C510,'Policy Characteristics'!$C:$C,0))),"",INDEX('Policy Characteristics'!L:L,MATCH($C510,'Policy Characteristics'!$C:$C,0)))</f>
        <v>subsidy-for-electricity-production.html</v>
      </c>
      <c r="S510" s="314"/>
    </row>
    <row r="511" spans="1:19" x14ac:dyDescent="0.35">
      <c r="A511" s="254" t="str">
        <f>IF(ISBLANK(INDEX('Policy Characteristics'!A:A,MATCH($C511,'Policy Characteristics'!$C:$C,0))),"",INDEX('Policy Characteristics'!A:A,MATCH($C511,'Policy Characteristics'!$C:$C,0)))</f>
        <v>Electricity Supply</v>
      </c>
      <c r="B511" s="262" t="str">
        <f>IF(ISBLANK(INDEX('Policy Characteristics'!B:B,MATCH($C511,'Policy Characteristics'!$C:$C,0))),"",INDEX('Policy Characteristics'!B:B,MATCH($C511,'Policy Characteristics'!$C:$C,0)))</f>
        <v>Subsidy for Electricity Production</v>
      </c>
      <c r="C511" s="254" t="str">
        <f t="shared" si="29"/>
        <v>Subsidy for Elec Production by Fuel</v>
      </c>
      <c r="D511" s="6" t="s">
        <v>78</v>
      </c>
      <c r="E511" s="45"/>
      <c r="F511" s="6" t="s">
        <v>90</v>
      </c>
      <c r="G511" s="314"/>
      <c r="H511" s="43">
        <v>1574</v>
      </c>
      <c r="I511" s="324" t="s">
        <v>43</v>
      </c>
      <c r="J511" s="255" t="str">
        <f>IF(ISBLANK(INDEX('Policy Characteristics'!D:D,MATCH($C511,'Policy Characteristics'!$C:$C,0))),"",INDEX('Policy Characteristics'!D:D,MATCH($C511,'Policy Characteristics'!$C:$C,0)))</f>
        <v>Subsidy for Electricity Production</v>
      </c>
      <c r="K511" s="254" t="str">
        <f>IF(ISBLANK(INDEX('Policy Characteristics'!E:E,MATCH($C511,'Policy Characteristics'!$C:$C,0))),"",INDEX('Policy Characteristics'!E:E,MATCH($C511,'Policy Characteristics'!$C:$C,0)))</f>
        <v>elec generation subsidy</v>
      </c>
      <c r="L511" s="254">
        <f>IF(ISBLANK(INDEX('Policy Characteristics'!F:F,MATCH($C511,'Policy Characteristics'!$C:$C,0))),"",INDEX('Policy Characteristics'!F:F,MATCH($C511,'Policy Characteristics'!$C:$C,0)))</f>
        <v>0</v>
      </c>
      <c r="M511" s="254">
        <f>IF(ISBLANK(INDEX('Policy Characteristics'!G:G,MATCH($C511,'Policy Characteristics'!$C:$C,0))),"",INDEX('Policy Characteristics'!G:G,MATCH($C511,'Policy Characteristics'!$C:$C,0)))</f>
        <v>60</v>
      </c>
      <c r="N511" s="254">
        <f>IF(ISBLANK(INDEX('Policy Characteristics'!H:H,MATCH($C511,'Policy Characteristics'!$C:$C,0))),"",INDEX('Policy Characteristics'!H:H,MATCH($C511,'Policy Characteristics'!$C:$C,0)))</f>
        <v>1</v>
      </c>
      <c r="O511" s="254" t="str">
        <f>IF(ISBLANK(INDEX('Policy Characteristics'!I:I,MATCH($C511,'Policy Characteristics'!$C:$C,0))),"",INDEX('Policy Characteristics'!I:I,MATCH($C511,'Policy Characteristics'!$C:$C,0)))</f>
        <v>$/MWh</v>
      </c>
      <c r="P511" s="254" t="str">
        <f>IF(ISBLANK(INDEX('Policy Characteristics'!J:J,MATCH($C511,'Policy Characteristics'!$C:$C,0))),"",INDEX('Policy Characteristics'!J:J,MATCH($C511,'Policy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1" s="254" t="str">
        <f>IF(ISBLANK(INDEX('Policy Characteristics'!K:K,MATCH($C511,'Policy Characteristics'!$C:$C,0))),"",INDEX('Policy Characteristics'!K:K,MATCH($C511,'Policy Characteristics'!$C:$C,0)))</f>
        <v>electricity-sector-main.html#subsidies</v>
      </c>
      <c r="R511" s="254" t="str">
        <f>IF(ISBLANK(INDEX('Policy Characteristics'!L:L,MATCH($C511,'Policy Characteristics'!$C:$C,0))),"",INDEX('Policy Characteristics'!L:L,MATCH($C511,'Policy Characteristics'!$C:$C,0)))</f>
        <v>subsidy-for-electricity-production.html</v>
      </c>
      <c r="S511" s="314"/>
    </row>
    <row r="512" spans="1:19" x14ac:dyDescent="0.35">
      <c r="A512" s="254" t="str">
        <f>IF(ISBLANK(INDEX('Policy Characteristics'!A:A,MATCH($C512,'Policy Characteristics'!$C:$C,0))),"",INDEX('Policy Characteristics'!A:A,MATCH($C512,'Policy Characteristics'!$C:$C,0)))</f>
        <v>Electricity Supply</v>
      </c>
      <c r="B512" s="262" t="str">
        <f>IF(ISBLANK(INDEX('Policy Characteristics'!B:B,MATCH($C512,'Policy Characteristics'!$C:$C,0))),"",INDEX('Policy Characteristics'!B:B,MATCH($C512,'Policy Characteristics'!$C:$C,0)))</f>
        <v>Subsidy for Electricity Production</v>
      </c>
      <c r="C512" s="254" t="str">
        <f t="shared" si="29"/>
        <v>Subsidy for Elec Production by Fuel</v>
      </c>
      <c r="D512" s="6" t="s">
        <v>79</v>
      </c>
      <c r="E512" s="45"/>
      <c r="F512" s="6" t="s">
        <v>91</v>
      </c>
      <c r="G512" s="314"/>
      <c r="H512" s="43">
        <v>1576</v>
      </c>
      <c r="I512" s="324" t="s">
        <v>43</v>
      </c>
      <c r="J512" s="255" t="str">
        <f>IF(ISBLANK(INDEX('Policy Characteristics'!D:D,MATCH($C512,'Policy Characteristics'!$C:$C,0))),"",INDEX('Policy Characteristics'!D:D,MATCH($C512,'Policy Characteristics'!$C:$C,0)))</f>
        <v>Subsidy for Electricity Production</v>
      </c>
      <c r="K512" s="254" t="str">
        <f>IF(ISBLANK(INDEX('Policy Characteristics'!E:E,MATCH($C512,'Policy Characteristics'!$C:$C,0))),"",INDEX('Policy Characteristics'!E:E,MATCH($C512,'Policy Characteristics'!$C:$C,0)))</f>
        <v>elec generation subsidy</v>
      </c>
      <c r="L512" s="254">
        <f>IF(ISBLANK(INDEX('Policy Characteristics'!F:F,MATCH($C512,'Policy Characteristics'!$C:$C,0))),"",INDEX('Policy Characteristics'!F:F,MATCH($C512,'Policy Characteristics'!$C:$C,0)))</f>
        <v>0</v>
      </c>
      <c r="M512" s="254">
        <f>IF(ISBLANK(INDEX('Policy Characteristics'!G:G,MATCH($C512,'Policy Characteristics'!$C:$C,0))),"",INDEX('Policy Characteristics'!G:G,MATCH($C512,'Policy Characteristics'!$C:$C,0)))</f>
        <v>60</v>
      </c>
      <c r="N512" s="254">
        <f>IF(ISBLANK(INDEX('Policy Characteristics'!H:H,MATCH($C512,'Policy Characteristics'!$C:$C,0))),"",INDEX('Policy Characteristics'!H:H,MATCH($C512,'Policy Characteristics'!$C:$C,0)))</f>
        <v>1</v>
      </c>
      <c r="O512" s="254" t="str">
        <f>IF(ISBLANK(INDEX('Policy Characteristics'!I:I,MATCH($C512,'Policy Characteristics'!$C:$C,0))),"",INDEX('Policy Characteristics'!I:I,MATCH($C512,'Policy Characteristics'!$C:$C,0)))</f>
        <v>$/MWh</v>
      </c>
      <c r="P512" s="254" t="str">
        <f>IF(ISBLANK(INDEX('Policy Characteristics'!J:J,MATCH($C512,'Policy Characteristics'!$C:$C,0))),"",INDEX('Policy Characteristics'!J:J,MATCH($C512,'Policy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2" s="254" t="str">
        <f>IF(ISBLANK(INDEX('Policy Characteristics'!K:K,MATCH($C512,'Policy Characteristics'!$C:$C,0))),"",INDEX('Policy Characteristics'!K:K,MATCH($C512,'Policy Characteristics'!$C:$C,0)))</f>
        <v>electricity-sector-main.html#subsidies</v>
      </c>
      <c r="R512" s="254" t="str">
        <f>IF(ISBLANK(INDEX('Policy Characteristics'!L:L,MATCH($C512,'Policy Characteristics'!$C:$C,0))),"",INDEX('Policy Characteristics'!L:L,MATCH($C512,'Policy Characteristics'!$C:$C,0)))</f>
        <v>subsidy-for-electricity-production.html</v>
      </c>
      <c r="S512" s="314"/>
    </row>
    <row r="513" spans="1:19" x14ac:dyDescent="0.35">
      <c r="A513" s="254" t="str">
        <f>IF(ISBLANK(INDEX('Policy Characteristics'!A:A,MATCH($C513,'Policy Characteristics'!$C:$C,0))),"",INDEX('Policy Characteristics'!A:A,MATCH($C513,'Policy Characteristics'!$C:$C,0)))</f>
        <v>Electricity Supply</v>
      </c>
      <c r="B513" s="262" t="str">
        <f>IF(ISBLANK(INDEX('Policy Characteristics'!B:B,MATCH($C513,'Policy Characteristics'!$C:$C,0))),"",INDEX('Policy Characteristics'!B:B,MATCH($C513,'Policy Characteristics'!$C:$C,0)))</f>
        <v>Subsidy for Electricity Production</v>
      </c>
      <c r="C513" s="254" t="str">
        <f t="shared" si="29"/>
        <v>Subsidy for Elec Production by Fuel</v>
      </c>
      <c r="D513" s="6" t="s">
        <v>80</v>
      </c>
      <c r="E513" s="45"/>
      <c r="F513" s="6" t="s">
        <v>92</v>
      </c>
      <c r="G513" s="314"/>
      <c r="H513" s="43">
        <v>1578</v>
      </c>
      <c r="I513" s="324" t="s">
        <v>43</v>
      </c>
      <c r="J513" s="255" t="str">
        <f>IF(ISBLANK(INDEX('Policy Characteristics'!D:D,MATCH($C513,'Policy Characteristics'!$C:$C,0))),"",INDEX('Policy Characteristics'!D:D,MATCH($C513,'Policy Characteristics'!$C:$C,0)))</f>
        <v>Subsidy for Electricity Production</v>
      </c>
      <c r="K513" s="254" t="str">
        <f>IF(ISBLANK(INDEX('Policy Characteristics'!E:E,MATCH($C513,'Policy Characteristics'!$C:$C,0))),"",INDEX('Policy Characteristics'!E:E,MATCH($C513,'Policy Characteristics'!$C:$C,0)))</f>
        <v>elec generation subsidy</v>
      </c>
      <c r="L513" s="254">
        <f>IF(ISBLANK(INDEX('Policy Characteristics'!F:F,MATCH($C513,'Policy Characteristics'!$C:$C,0))),"",INDEX('Policy Characteristics'!F:F,MATCH($C513,'Policy Characteristics'!$C:$C,0)))</f>
        <v>0</v>
      </c>
      <c r="M513" s="254">
        <f>IF(ISBLANK(INDEX('Policy Characteristics'!G:G,MATCH($C513,'Policy Characteristics'!$C:$C,0))),"",INDEX('Policy Characteristics'!G:G,MATCH($C513,'Policy Characteristics'!$C:$C,0)))</f>
        <v>60</v>
      </c>
      <c r="N513" s="254">
        <f>IF(ISBLANK(INDEX('Policy Characteristics'!H:H,MATCH($C513,'Policy Characteristics'!$C:$C,0))),"",INDEX('Policy Characteristics'!H:H,MATCH($C513,'Policy Characteristics'!$C:$C,0)))</f>
        <v>1</v>
      </c>
      <c r="O513" s="254" t="str">
        <f>IF(ISBLANK(INDEX('Policy Characteristics'!I:I,MATCH($C513,'Policy Characteristics'!$C:$C,0))),"",INDEX('Policy Characteristics'!I:I,MATCH($C513,'Policy Characteristics'!$C:$C,0)))</f>
        <v>$/MWh</v>
      </c>
      <c r="P513" s="254" t="str">
        <f>IF(ISBLANK(INDEX('Policy Characteristics'!J:J,MATCH($C513,'Policy Characteristics'!$C:$C,0))),"",INDEX('Policy Characteristics'!J:J,MATCH($C513,'Policy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3" s="254" t="str">
        <f>IF(ISBLANK(INDEX('Policy Characteristics'!K:K,MATCH($C513,'Policy Characteristics'!$C:$C,0))),"",INDEX('Policy Characteristics'!K:K,MATCH($C513,'Policy Characteristics'!$C:$C,0)))</f>
        <v>electricity-sector-main.html#subsidies</v>
      </c>
      <c r="R513" s="254" t="str">
        <f>IF(ISBLANK(INDEX('Policy Characteristics'!L:L,MATCH($C513,'Policy Characteristics'!$C:$C,0))),"",INDEX('Policy Characteristics'!L:L,MATCH($C513,'Policy Characteristics'!$C:$C,0)))</f>
        <v>subsidy-for-electricity-production.html</v>
      </c>
      <c r="S513" s="314"/>
    </row>
    <row r="514" spans="1:19" x14ac:dyDescent="0.35">
      <c r="A514" s="254" t="str">
        <f>IF(ISBLANK(INDEX('Policy Characteristics'!A:A,MATCH($C514,'Policy Characteristics'!$C:$C,0))),"",INDEX('Policy Characteristics'!A:A,MATCH($C514,'Policy Characteristics'!$C:$C,0)))</f>
        <v>Electricity Supply</v>
      </c>
      <c r="B514" s="262" t="str">
        <f>IF(ISBLANK(INDEX('Policy Characteristics'!B:B,MATCH($C514,'Policy Characteristics'!$C:$C,0))),"",INDEX('Policy Characteristics'!B:B,MATCH($C514,'Policy Characteristics'!$C:$C,0)))</f>
        <v>Subsidy for Electricity Production</v>
      </c>
      <c r="C514" s="254" t="str">
        <f t="shared" si="29"/>
        <v>Subsidy for Elec Production by Fuel</v>
      </c>
      <c r="D514" s="6" t="s">
        <v>2423</v>
      </c>
      <c r="E514" s="45"/>
      <c r="F514" s="6" t="s">
        <v>435</v>
      </c>
      <c r="G514" s="314"/>
      <c r="H514" s="43">
        <v>1591</v>
      </c>
      <c r="I514" s="324" t="s">
        <v>43</v>
      </c>
      <c r="J514" s="255" t="str">
        <f>IF(ISBLANK(INDEX('Policy Characteristics'!D:D,MATCH($C514,'Policy Characteristics'!$C:$C,0))),"",INDEX('Policy Characteristics'!D:D,MATCH($C514,'Policy Characteristics'!$C:$C,0)))</f>
        <v>Subsidy for Electricity Production</v>
      </c>
      <c r="K514" s="254" t="str">
        <f>IF(ISBLANK(INDEX('Policy Characteristics'!E:E,MATCH($C514,'Policy Characteristics'!$C:$C,0))),"",INDEX('Policy Characteristics'!E:E,MATCH($C514,'Policy Characteristics'!$C:$C,0)))</f>
        <v>elec generation subsidy</v>
      </c>
      <c r="L514" s="254">
        <f>IF(ISBLANK(INDEX('Policy Characteristics'!F:F,MATCH($C514,'Policy Characteristics'!$C:$C,0))),"",INDEX('Policy Characteristics'!F:F,MATCH($C514,'Policy Characteristics'!$C:$C,0)))</f>
        <v>0</v>
      </c>
      <c r="M514" s="254">
        <f>IF(ISBLANK(INDEX('Policy Characteristics'!G:G,MATCH($C514,'Policy Characteristics'!$C:$C,0))),"",INDEX('Policy Characteristics'!G:G,MATCH($C514,'Policy Characteristics'!$C:$C,0)))</f>
        <v>60</v>
      </c>
      <c r="N514" s="254">
        <f>IF(ISBLANK(INDEX('Policy Characteristics'!H:H,MATCH($C514,'Policy Characteristics'!$C:$C,0))),"",INDEX('Policy Characteristics'!H:H,MATCH($C514,'Policy Characteristics'!$C:$C,0)))</f>
        <v>1</v>
      </c>
      <c r="O514" s="254" t="str">
        <f>IF(ISBLANK(INDEX('Policy Characteristics'!I:I,MATCH($C514,'Policy Characteristics'!$C:$C,0))),"",INDEX('Policy Characteristics'!I:I,MATCH($C514,'Policy Characteristics'!$C:$C,0)))</f>
        <v>$/MWh</v>
      </c>
      <c r="P514" s="254" t="str">
        <f>IF(ISBLANK(INDEX('Policy Characteristics'!J:J,MATCH($C514,'Policy Characteristics'!$C:$C,0))),"",INDEX('Policy Characteristics'!J:J,MATCH($C514,'Policy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4" s="254" t="str">
        <f>IF(ISBLANK(INDEX('Policy Characteristics'!K:K,MATCH($C514,'Policy Characteristics'!$C:$C,0))),"",INDEX('Policy Characteristics'!K:K,MATCH($C514,'Policy Characteristics'!$C:$C,0)))</f>
        <v>electricity-sector-main.html#subsidies</v>
      </c>
      <c r="R514" s="254" t="str">
        <f>IF(ISBLANK(INDEX('Policy Characteristics'!L:L,MATCH($C514,'Policy Characteristics'!$C:$C,0))),"",INDEX('Policy Characteristics'!L:L,MATCH($C514,'Policy Characteristics'!$C:$C,0)))</f>
        <v>subsidy-for-electricity-production.html</v>
      </c>
      <c r="S514" s="314"/>
    </row>
    <row r="515" spans="1:19" x14ac:dyDescent="0.35">
      <c r="A515" s="254" t="str">
        <f>IF(ISBLANK(INDEX('Policy Characteristics'!A:A,MATCH($C515,'Policy Characteristics'!$C:$C,0))),"",INDEX('Policy Characteristics'!A:A,MATCH($C515,'Policy Characteristics'!$C:$C,0)))</f>
        <v>Electricity Supply</v>
      </c>
      <c r="B515" s="262" t="str">
        <f>IF(ISBLANK(INDEX('Policy Characteristics'!B:B,MATCH($C515,'Policy Characteristics'!$C:$C,0))),"",INDEX('Policy Characteristics'!B:B,MATCH($C515,'Policy Characteristics'!$C:$C,0)))</f>
        <v>Subsidy for Electricity Production</v>
      </c>
      <c r="C515" s="254" t="str">
        <f t="shared" si="29"/>
        <v>Subsidy for Elec Production by Fuel</v>
      </c>
      <c r="D515" s="6" t="s">
        <v>307</v>
      </c>
      <c r="E515" s="45"/>
      <c r="F515" s="6" t="s">
        <v>309</v>
      </c>
      <c r="G515" s="314"/>
      <c r="H515" s="43">
        <v>1594</v>
      </c>
      <c r="I515" s="325" t="s">
        <v>44</v>
      </c>
      <c r="J515" s="255" t="str">
        <f>IF(ISBLANK(INDEX('Policy Characteristics'!D:D,MATCH($C515,'Policy Characteristics'!$C:$C,0))),"",INDEX('Policy Characteristics'!D:D,MATCH($C515,'Policy Characteristics'!$C:$C,0)))</f>
        <v>Subsidy for Electricity Production</v>
      </c>
      <c r="K515" s="254" t="str">
        <f>IF(ISBLANK(INDEX('Policy Characteristics'!E:E,MATCH($C515,'Policy Characteristics'!$C:$C,0))),"",INDEX('Policy Characteristics'!E:E,MATCH($C515,'Policy Characteristics'!$C:$C,0)))</f>
        <v>elec generation subsidy</v>
      </c>
      <c r="L515" s="254">
        <f>IF(ISBLANK(INDEX('Policy Characteristics'!F:F,MATCH($C515,'Policy Characteristics'!$C:$C,0))),"",INDEX('Policy Characteristics'!F:F,MATCH($C515,'Policy Characteristics'!$C:$C,0)))</f>
        <v>0</v>
      </c>
      <c r="M515" s="254">
        <f>IF(ISBLANK(INDEX('Policy Characteristics'!G:G,MATCH($C515,'Policy Characteristics'!$C:$C,0))),"",INDEX('Policy Characteristics'!G:G,MATCH($C515,'Policy Characteristics'!$C:$C,0)))</f>
        <v>60</v>
      </c>
      <c r="N515" s="254">
        <f>IF(ISBLANK(INDEX('Policy Characteristics'!H:H,MATCH($C515,'Policy Characteristics'!$C:$C,0))),"",INDEX('Policy Characteristics'!H:H,MATCH($C515,'Policy Characteristics'!$C:$C,0)))</f>
        <v>1</v>
      </c>
      <c r="O515" s="254" t="str">
        <f>IF(ISBLANK(INDEX('Policy Characteristics'!I:I,MATCH($C515,'Policy Characteristics'!$C:$C,0))),"",INDEX('Policy Characteristics'!I:I,MATCH($C515,'Policy Characteristics'!$C:$C,0)))</f>
        <v>$/MWh</v>
      </c>
      <c r="P515" s="254" t="str">
        <f>IF(ISBLANK(INDEX('Policy Characteristics'!J:J,MATCH($C515,'Policy Characteristics'!$C:$C,0))),"",INDEX('Policy Characteristics'!J:J,MATCH($C515,'Policy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5" s="254" t="str">
        <f>IF(ISBLANK(INDEX('Policy Characteristics'!K:K,MATCH($C515,'Policy Characteristics'!$C:$C,0))),"",INDEX('Policy Characteristics'!K:K,MATCH($C515,'Policy Characteristics'!$C:$C,0)))</f>
        <v>electricity-sector-main.html#subsidies</v>
      </c>
      <c r="R515" s="254" t="str">
        <f>IF(ISBLANK(INDEX('Policy Characteristics'!L:L,MATCH($C515,'Policy Characteristics'!$C:$C,0))),"",INDEX('Policy Characteristics'!L:L,MATCH($C515,'Policy Characteristics'!$C:$C,0)))</f>
        <v>subsidy-for-electricity-production.html</v>
      </c>
      <c r="S515" s="314"/>
    </row>
    <row r="516" spans="1:19" x14ac:dyDescent="0.35">
      <c r="A516" s="254" t="str">
        <f>IF(ISBLANK(INDEX('Policy Characteristics'!A:A,MATCH($C516,'Policy Characteristics'!$C:$C,0))),"",INDEX('Policy Characteristics'!A:A,MATCH($C516,'Policy Characteristics'!$C:$C,0)))</f>
        <v>Electricity Supply</v>
      </c>
      <c r="B516" s="262" t="str">
        <f>IF(ISBLANK(INDEX('Policy Characteristics'!B:B,MATCH($C516,'Policy Characteristics'!$C:$C,0))),"",INDEX('Policy Characteristics'!B:B,MATCH($C516,'Policy Characteristics'!$C:$C,0)))</f>
        <v>Subsidy for Electricity Production</v>
      </c>
      <c r="C516" s="254" t="str">
        <f t="shared" si="29"/>
        <v>Subsidy for Elec Production by Fuel</v>
      </c>
      <c r="D516" s="6" t="s">
        <v>308</v>
      </c>
      <c r="E516" s="45"/>
      <c r="F516" s="6" t="s">
        <v>310</v>
      </c>
      <c r="G516" s="314"/>
      <c r="H516" s="43">
        <v>1597</v>
      </c>
      <c r="I516" s="325" t="s">
        <v>44</v>
      </c>
      <c r="J516" s="255" t="str">
        <f>IF(ISBLANK(INDEX('Policy Characteristics'!D:D,MATCH($C516,'Policy Characteristics'!$C:$C,0))),"",INDEX('Policy Characteristics'!D:D,MATCH($C516,'Policy Characteristics'!$C:$C,0)))</f>
        <v>Subsidy for Electricity Production</v>
      </c>
      <c r="K516" s="254" t="str">
        <f>IF(ISBLANK(INDEX('Policy Characteristics'!E:E,MATCH($C516,'Policy Characteristics'!$C:$C,0))),"",INDEX('Policy Characteristics'!E:E,MATCH($C516,'Policy Characteristics'!$C:$C,0)))</f>
        <v>elec generation subsidy</v>
      </c>
      <c r="L516" s="254">
        <f>IF(ISBLANK(INDEX('Policy Characteristics'!F:F,MATCH($C516,'Policy Characteristics'!$C:$C,0))),"",INDEX('Policy Characteristics'!F:F,MATCH($C516,'Policy Characteristics'!$C:$C,0)))</f>
        <v>0</v>
      </c>
      <c r="M516" s="254">
        <f>IF(ISBLANK(INDEX('Policy Characteristics'!G:G,MATCH($C516,'Policy Characteristics'!$C:$C,0))),"",INDEX('Policy Characteristics'!G:G,MATCH($C516,'Policy Characteristics'!$C:$C,0)))</f>
        <v>60</v>
      </c>
      <c r="N516" s="254">
        <f>IF(ISBLANK(INDEX('Policy Characteristics'!H:H,MATCH($C516,'Policy Characteristics'!$C:$C,0))),"",INDEX('Policy Characteristics'!H:H,MATCH($C516,'Policy Characteristics'!$C:$C,0)))</f>
        <v>1</v>
      </c>
      <c r="O516" s="254" t="str">
        <f>IF(ISBLANK(INDEX('Policy Characteristics'!I:I,MATCH($C516,'Policy Characteristics'!$C:$C,0))),"",INDEX('Policy Characteristics'!I:I,MATCH($C516,'Policy Characteristics'!$C:$C,0)))</f>
        <v>$/MWh</v>
      </c>
      <c r="P516" s="254" t="str">
        <f>IF(ISBLANK(INDEX('Policy Characteristics'!J:J,MATCH($C516,'Policy Characteristics'!$C:$C,0))),"",INDEX('Policy Characteristics'!J:J,MATCH($C516,'Policy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6" s="254" t="str">
        <f>IF(ISBLANK(INDEX('Policy Characteristics'!K:K,MATCH($C516,'Policy Characteristics'!$C:$C,0))),"",INDEX('Policy Characteristics'!K:K,MATCH($C516,'Policy Characteristics'!$C:$C,0)))</f>
        <v>electricity-sector-main.html#subsidies</v>
      </c>
      <c r="R516" s="254" t="str">
        <f>IF(ISBLANK(INDEX('Policy Characteristics'!L:L,MATCH($C516,'Policy Characteristics'!$C:$C,0))),"",INDEX('Policy Characteristics'!L:L,MATCH($C516,'Policy Characteristics'!$C:$C,0)))</f>
        <v>subsidy-for-electricity-production.html</v>
      </c>
      <c r="S516" s="314"/>
    </row>
    <row r="517" spans="1:19" x14ac:dyDescent="0.35">
      <c r="A517" s="254" t="str">
        <f>IF(ISBLANK(INDEX('Policy Characteristics'!A:A,MATCH($C517,'Policy Characteristics'!$C:$C,0))),"",INDEX('Policy Characteristics'!A:A,MATCH($C517,'Policy Characteristics'!$C:$C,0)))</f>
        <v>Electricity Supply</v>
      </c>
      <c r="B517" s="262" t="str">
        <f>IF(ISBLANK(INDEX('Policy Characteristics'!B:B,MATCH($C517,'Policy Characteristics'!$C:$C,0))),"",INDEX('Policy Characteristics'!B:B,MATCH($C517,'Policy Characteristics'!$C:$C,0)))</f>
        <v>Subsidy for Electricity Production</v>
      </c>
      <c r="C517" s="254" t="str">
        <f t="shared" si="29"/>
        <v>Subsidy for Elec Production by Fuel</v>
      </c>
      <c r="D517" s="6" t="s">
        <v>443</v>
      </c>
      <c r="E517" s="45"/>
      <c r="F517" s="6" t="s">
        <v>442</v>
      </c>
      <c r="G517" s="314"/>
      <c r="H517" s="43">
        <v>1580</v>
      </c>
      <c r="I517" s="325" t="s">
        <v>44</v>
      </c>
      <c r="J517" s="255" t="str">
        <f>IF(ISBLANK(INDEX('Policy Characteristics'!D:D,MATCH($C517,'Policy Characteristics'!$C:$C,0))),"",INDEX('Policy Characteristics'!D:D,MATCH($C517,'Policy Characteristics'!$C:$C,0)))</f>
        <v>Subsidy for Electricity Production</v>
      </c>
      <c r="K517" s="254" t="str">
        <f>IF(ISBLANK(INDEX('Policy Characteristics'!E:E,MATCH($C517,'Policy Characteristics'!$C:$C,0))),"",INDEX('Policy Characteristics'!E:E,MATCH($C517,'Policy Characteristics'!$C:$C,0)))</f>
        <v>elec generation subsidy</v>
      </c>
      <c r="L517" s="254">
        <f>IF(ISBLANK(INDEX('Policy Characteristics'!F:F,MATCH($C517,'Policy Characteristics'!$C:$C,0))),"",INDEX('Policy Characteristics'!F:F,MATCH($C517,'Policy Characteristics'!$C:$C,0)))</f>
        <v>0</v>
      </c>
      <c r="M517" s="254">
        <f>IF(ISBLANK(INDEX('Policy Characteristics'!G:G,MATCH($C517,'Policy Characteristics'!$C:$C,0))),"",INDEX('Policy Characteristics'!G:G,MATCH($C517,'Policy Characteristics'!$C:$C,0)))</f>
        <v>60</v>
      </c>
      <c r="N517" s="254">
        <f>IF(ISBLANK(INDEX('Policy Characteristics'!H:H,MATCH($C517,'Policy Characteristics'!$C:$C,0))),"",INDEX('Policy Characteristics'!H:H,MATCH($C517,'Policy Characteristics'!$C:$C,0)))</f>
        <v>1</v>
      </c>
      <c r="O517" s="254" t="str">
        <f>IF(ISBLANK(INDEX('Policy Characteristics'!I:I,MATCH($C517,'Policy Characteristics'!$C:$C,0))),"",INDEX('Policy Characteristics'!I:I,MATCH($C517,'Policy Characteristics'!$C:$C,0)))</f>
        <v>$/MWh</v>
      </c>
      <c r="P517" s="254" t="str">
        <f>IF(ISBLANK(INDEX('Policy Characteristics'!J:J,MATCH($C517,'Policy Characteristics'!$C:$C,0))),"",INDEX('Policy Characteristics'!J:J,MATCH($C517,'Policy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7" s="254" t="str">
        <f>IF(ISBLANK(INDEX('Policy Characteristics'!K:K,MATCH($C517,'Policy Characteristics'!$C:$C,0))),"",INDEX('Policy Characteristics'!K:K,MATCH($C517,'Policy Characteristics'!$C:$C,0)))</f>
        <v>electricity-sector-main.html#subsidies</v>
      </c>
      <c r="R517" s="254" t="str">
        <f>IF(ISBLANK(INDEX('Policy Characteristics'!L:L,MATCH($C517,'Policy Characteristics'!$C:$C,0))),"",INDEX('Policy Characteristics'!L:L,MATCH($C517,'Policy Characteristics'!$C:$C,0)))</f>
        <v>subsidy-for-electricity-production.html</v>
      </c>
      <c r="S517" s="314"/>
    </row>
    <row r="518" spans="1:19" x14ac:dyDescent="0.35">
      <c r="A518" s="254" t="str">
        <f>IF(ISBLANK(INDEX('Policy Characteristics'!A:A,MATCH($C518,'Policy Characteristics'!$C:$C,0))),"",INDEX('Policy Characteristics'!A:A,MATCH($C518,'Policy Characteristics'!$C:$C,0)))</f>
        <v>Electricity Supply</v>
      </c>
      <c r="B518" s="262" t="str">
        <f>IF(ISBLANK(INDEX('Policy Characteristics'!B:B,MATCH($C518,'Policy Characteristics'!$C:$C,0))),"",INDEX('Policy Characteristics'!B:B,MATCH($C518,'Policy Characteristics'!$C:$C,0)))</f>
        <v>Subsidy for Electricity Production</v>
      </c>
      <c r="C518" s="254" t="str">
        <f t="shared" si="29"/>
        <v>Subsidy for Elec Production by Fuel</v>
      </c>
      <c r="D518" s="6" t="s">
        <v>452</v>
      </c>
      <c r="E518" s="45"/>
      <c r="F518" s="6" t="s">
        <v>453</v>
      </c>
      <c r="G518" s="314"/>
      <c r="H518" s="43">
        <v>1582</v>
      </c>
      <c r="I518" s="324" t="s">
        <v>43</v>
      </c>
      <c r="J518" s="255" t="str">
        <f>IF(ISBLANK(INDEX('Policy Characteristics'!D:D,MATCH($C518,'Policy Characteristics'!$C:$C,0))),"",INDEX('Policy Characteristics'!D:D,MATCH($C518,'Policy Characteristics'!$C:$C,0)))</f>
        <v>Subsidy for Electricity Production</v>
      </c>
      <c r="K518" s="254" t="str">
        <f>IF(ISBLANK(INDEX('Policy Characteristics'!E:E,MATCH($C518,'Policy Characteristics'!$C:$C,0))),"",INDEX('Policy Characteristics'!E:E,MATCH($C518,'Policy Characteristics'!$C:$C,0)))</f>
        <v>elec generation subsidy</v>
      </c>
      <c r="L518" s="254">
        <f>IF(ISBLANK(INDEX('Policy Characteristics'!F:F,MATCH($C518,'Policy Characteristics'!$C:$C,0))),"",INDEX('Policy Characteristics'!F:F,MATCH($C518,'Policy Characteristics'!$C:$C,0)))</f>
        <v>0</v>
      </c>
      <c r="M518" s="254">
        <f>IF(ISBLANK(INDEX('Policy Characteristics'!G:G,MATCH($C518,'Policy Characteristics'!$C:$C,0))),"",INDEX('Policy Characteristics'!G:G,MATCH($C518,'Policy Characteristics'!$C:$C,0)))</f>
        <v>60</v>
      </c>
      <c r="N518" s="254">
        <f>IF(ISBLANK(INDEX('Policy Characteristics'!H:H,MATCH($C518,'Policy Characteristics'!$C:$C,0))),"",INDEX('Policy Characteristics'!H:H,MATCH($C518,'Policy Characteristics'!$C:$C,0)))</f>
        <v>1</v>
      </c>
      <c r="O518" s="254" t="str">
        <f>IF(ISBLANK(INDEX('Policy Characteristics'!I:I,MATCH($C518,'Policy Characteristics'!$C:$C,0))),"",INDEX('Policy Characteristics'!I:I,MATCH($C518,'Policy Characteristics'!$C:$C,0)))</f>
        <v>$/MWh</v>
      </c>
      <c r="P518" s="254" t="str">
        <f>IF(ISBLANK(INDEX('Policy Characteristics'!J:J,MATCH($C518,'Policy Characteristics'!$C:$C,0))),"",INDEX('Policy Characteristics'!J:J,MATCH($C518,'Policy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8" s="254" t="str">
        <f>IF(ISBLANK(INDEX('Policy Characteristics'!K:K,MATCH($C518,'Policy Characteristics'!$C:$C,0))),"",INDEX('Policy Characteristics'!K:K,MATCH($C518,'Policy Characteristics'!$C:$C,0)))</f>
        <v>electricity-sector-main.html#subsidies</v>
      </c>
      <c r="R518" s="254" t="str">
        <f>IF(ISBLANK(INDEX('Policy Characteristics'!L:L,MATCH($C518,'Policy Characteristics'!$C:$C,0))),"",INDEX('Policy Characteristics'!L:L,MATCH($C518,'Policy Characteristics'!$C:$C,0)))</f>
        <v>subsidy-for-electricity-production.html</v>
      </c>
      <c r="S518" s="314"/>
    </row>
    <row r="519" spans="1:19" x14ac:dyDescent="0.35">
      <c r="A519" s="254" t="str">
        <f>IF(ISBLANK(INDEX('Policy Characteristics'!A:A,MATCH($C519,'Policy Characteristics'!$C:$C,0))),"",INDEX('Policy Characteristics'!A:A,MATCH($C519,'Policy Characteristics'!$C:$C,0)))</f>
        <v>Electricity Supply</v>
      </c>
      <c r="B519" s="262" t="str">
        <f>IF(ISBLANK(INDEX('Policy Characteristics'!B:B,MATCH($C519,'Policy Characteristics'!$C:$C,0))),"",INDEX('Policy Characteristics'!B:B,MATCH($C519,'Policy Characteristics'!$C:$C,0)))</f>
        <v>Subsidy for Electricity Production</v>
      </c>
      <c r="C519" s="254" t="str">
        <f t="shared" si="29"/>
        <v>Subsidy for Elec Production by Fuel</v>
      </c>
      <c r="D519" s="6" t="s">
        <v>2743</v>
      </c>
      <c r="E519" s="45"/>
      <c r="F519" s="6" t="s">
        <v>2467</v>
      </c>
      <c r="G519" s="314"/>
      <c r="H519" s="43">
        <v>1584</v>
      </c>
      <c r="I519" s="325" t="s">
        <v>44</v>
      </c>
      <c r="J519" s="255" t="str">
        <f>IF(ISBLANK(INDEX('Policy Characteristics'!D:D,MATCH($C519,'Policy Characteristics'!$C:$C,0))),"",INDEX('Policy Characteristics'!D:D,MATCH($C519,'Policy Characteristics'!$C:$C,0)))</f>
        <v>Subsidy for Electricity Production</v>
      </c>
      <c r="K519" s="254" t="str">
        <f>IF(ISBLANK(INDEX('Policy Characteristics'!E:E,MATCH($C519,'Policy Characteristics'!$C:$C,0))),"",INDEX('Policy Characteristics'!E:E,MATCH($C519,'Policy Characteristics'!$C:$C,0)))</f>
        <v>elec generation subsidy</v>
      </c>
      <c r="L519" s="254">
        <f>IF(ISBLANK(INDEX('Policy Characteristics'!F:F,MATCH($C519,'Policy Characteristics'!$C:$C,0))),"",INDEX('Policy Characteristics'!F:F,MATCH($C519,'Policy Characteristics'!$C:$C,0)))</f>
        <v>0</v>
      </c>
      <c r="M519" s="254">
        <f>IF(ISBLANK(INDEX('Policy Characteristics'!G:G,MATCH($C519,'Policy Characteristics'!$C:$C,0))),"",INDEX('Policy Characteristics'!G:G,MATCH($C519,'Policy Characteristics'!$C:$C,0)))</f>
        <v>60</v>
      </c>
      <c r="N519" s="254">
        <f>IF(ISBLANK(INDEX('Policy Characteristics'!H:H,MATCH($C519,'Policy Characteristics'!$C:$C,0))),"",INDEX('Policy Characteristics'!H:H,MATCH($C519,'Policy Characteristics'!$C:$C,0)))</f>
        <v>1</v>
      </c>
      <c r="O519" s="254" t="str">
        <f>IF(ISBLANK(INDEX('Policy Characteristics'!I:I,MATCH($C519,'Policy Characteristics'!$C:$C,0))),"",INDEX('Policy Characteristics'!I:I,MATCH($C519,'Policy Characteristics'!$C:$C,0)))</f>
        <v>$/MWh</v>
      </c>
      <c r="P519" s="254" t="str">
        <f>IF(ISBLANK(INDEX('Policy Characteristics'!J:J,MATCH($C519,'Policy Characteristics'!$C:$C,0))),"",INDEX('Policy Characteristics'!J:J,MATCH($C519,'Policy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9" s="254" t="str">
        <f>IF(ISBLANK(INDEX('Policy Characteristics'!K:K,MATCH($C519,'Policy Characteristics'!$C:$C,0))),"",INDEX('Policy Characteristics'!K:K,MATCH($C519,'Policy Characteristics'!$C:$C,0)))</f>
        <v>electricity-sector-main.html#subsidies</v>
      </c>
      <c r="R519" s="254" t="str">
        <f>IF(ISBLANK(INDEX('Policy Characteristics'!L:L,MATCH($C519,'Policy Characteristics'!$C:$C,0))),"",INDEX('Policy Characteristics'!L:L,MATCH($C519,'Policy Characteristics'!$C:$C,0)))</f>
        <v>subsidy-for-electricity-production.html</v>
      </c>
      <c r="S519" s="314"/>
    </row>
    <row r="520" spans="1:19" x14ac:dyDescent="0.35">
      <c r="A520" s="254" t="str">
        <f>IF(ISBLANK(INDEX('Policy Characteristics'!A:A,MATCH($C520,'Policy Characteristics'!$C:$C,0))),"",INDEX('Policy Characteristics'!A:A,MATCH($C520,'Policy Characteristics'!$C:$C,0)))</f>
        <v>Electricity Supply</v>
      </c>
      <c r="B520" s="262" t="str">
        <f>IF(ISBLANK(INDEX('Policy Characteristics'!B:B,MATCH($C520,'Policy Characteristics'!$C:$C,0))),"",INDEX('Policy Characteristics'!B:B,MATCH($C520,'Policy Characteristics'!$C:$C,0)))</f>
        <v>Subsidy for Electricity Production</v>
      </c>
      <c r="C520" s="254" t="str">
        <f t="shared" si="29"/>
        <v>Subsidy for Elec Production by Fuel</v>
      </c>
      <c r="D520" s="6" t="s">
        <v>2744</v>
      </c>
      <c r="E520" s="45"/>
      <c r="F520" s="6" t="s">
        <v>2587</v>
      </c>
      <c r="G520" s="314"/>
      <c r="H520" s="43">
        <v>1586</v>
      </c>
      <c r="I520" s="325" t="s">
        <v>44</v>
      </c>
      <c r="J520" s="255" t="str">
        <f>IF(ISBLANK(INDEX('Policy Characteristics'!D:D,MATCH($C520,'Policy Characteristics'!$C:$C,0))),"",INDEX('Policy Characteristics'!D:D,MATCH($C520,'Policy Characteristics'!$C:$C,0)))</f>
        <v>Subsidy for Electricity Production</v>
      </c>
      <c r="K520" s="254" t="str">
        <f>IF(ISBLANK(INDEX('Policy Characteristics'!E:E,MATCH($C520,'Policy Characteristics'!$C:$C,0))),"",INDEX('Policy Characteristics'!E:E,MATCH($C520,'Policy Characteristics'!$C:$C,0)))</f>
        <v>elec generation subsidy</v>
      </c>
      <c r="L520" s="254">
        <f>IF(ISBLANK(INDEX('Policy Characteristics'!F:F,MATCH($C520,'Policy Characteristics'!$C:$C,0))),"",INDEX('Policy Characteristics'!F:F,MATCH($C520,'Policy Characteristics'!$C:$C,0)))</f>
        <v>0</v>
      </c>
      <c r="M520" s="254">
        <f>IF(ISBLANK(INDEX('Policy Characteristics'!G:G,MATCH($C520,'Policy Characteristics'!$C:$C,0))),"",INDEX('Policy Characteristics'!G:G,MATCH($C520,'Policy Characteristics'!$C:$C,0)))</f>
        <v>60</v>
      </c>
      <c r="N520" s="254">
        <f>IF(ISBLANK(INDEX('Policy Characteristics'!H:H,MATCH($C520,'Policy Characteristics'!$C:$C,0))),"",INDEX('Policy Characteristics'!H:H,MATCH($C520,'Policy Characteristics'!$C:$C,0)))</f>
        <v>1</v>
      </c>
      <c r="O520" s="254" t="str">
        <f>IF(ISBLANK(INDEX('Policy Characteristics'!I:I,MATCH($C520,'Policy Characteristics'!$C:$C,0))),"",INDEX('Policy Characteristics'!I:I,MATCH($C520,'Policy Characteristics'!$C:$C,0)))</f>
        <v>$/MWh</v>
      </c>
      <c r="P520" s="254" t="str">
        <f>IF(ISBLANK(INDEX('Policy Characteristics'!J:J,MATCH($C520,'Policy Characteristics'!$C:$C,0))),"",INDEX('Policy Characteristics'!J:J,MATCH($C520,'Policy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0" s="254" t="str">
        <f>IF(ISBLANK(INDEX('Policy Characteristics'!K:K,MATCH($C520,'Policy Characteristics'!$C:$C,0))),"",INDEX('Policy Characteristics'!K:K,MATCH($C520,'Policy Characteristics'!$C:$C,0)))</f>
        <v>electricity-sector-main.html#subsidies</v>
      </c>
      <c r="R520" s="254" t="str">
        <f>IF(ISBLANK(INDEX('Policy Characteristics'!L:L,MATCH($C520,'Policy Characteristics'!$C:$C,0))),"",INDEX('Policy Characteristics'!L:L,MATCH($C520,'Policy Characteristics'!$C:$C,0)))</f>
        <v>subsidy-for-electricity-production.html</v>
      </c>
      <c r="S520" s="314"/>
    </row>
    <row r="521" spans="1:19" x14ac:dyDescent="0.35">
      <c r="A521" s="254" t="str">
        <f>IF(ISBLANK(INDEX('Policy Characteristics'!A:A,MATCH($C521,'Policy Characteristics'!$C:$C,0))),"",INDEX('Policy Characteristics'!A:A,MATCH($C521,'Policy Characteristics'!$C:$C,0)))</f>
        <v>Electricity Supply</v>
      </c>
      <c r="B521" s="262" t="str">
        <f>IF(ISBLANK(INDEX('Policy Characteristics'!B:B,MATCH($C521,'Policy Characteristics'!$C:$C,0))),"",INDEX('Policy Characteristics'!B:B,MATCH($C521,'Policy Characteristics'!$C:$C,0)))</f>
        <v>Subsidy for Electricity Production</v>
      </c>
      <c r="C521" s="254" t="str">
        <f t="shared" si="29"/>
        <v>Subsidy for Elec Production by Fuel</v>
      </c>
      <c r="D521" s="6" t="s">
        <v>2745</v>
      </c>
      <c r="E521" s="45"/>
      <c r="F521" s="6" t="s">
        <v>2469</v>
      </c>
      <c r="G521" s="314"/>
      <c r="H521" s="43">
        <v>1588</v>
      </c>
      <c r="I521" s="325" t="s">
        <v>43</v>
      </c>
      <c r="J521" s="255" t="str">
        <f>IF(ISBLANK(INDEX('Policy Characteristics'!D:D,MATCH($C521,'Policy Characteristics'!$C:$C,0))),"",INDEX('Policy Characteristics'!D:D,MATCH($C521,'Policy Characteristics'!$C:$C,0)))</f>
        <v>Subsidy for Electricity Production</v>
      </c>
      <c r="K521" s="254" t="str">
        <f>IF(ISBLANK(INDEX('Policy Characteristics'!E:E,MATCH($C521,'Policy Characteristics'!$C:$C,0))),"",INDEX('Policy Characteristics'!E:E,MATCH($C521,'Policy Characteristics'!$C:$C,0)))</f>
        <v>elec generation subsidy</v>
      </c>
      <c r="L521" s="254">
        <f>IF(ISBLANK(INDEX('Policy Characteristics'!F:F,MATCH($C521,'Policy Characteristics'!$C:$C,0))),"",INDEX('Policy Characteristics'!F:F,MATCH($C521,'Policy Characteristics'!$C:$C,0)))</f>
        <v>0</v>
      </c>
      <c r="M521" s="254">
        <f>IF(ISBLANK(INDEX('Policy Characteristics'!G:G,MATCH($C521,'Policy Characteristics'!$C:$C,0))),"",INDEX('Policy Characteristics'!G:G,MATCH($C521,'Policy Characteristics'!$C:$C,0)))</f>
        <v>60</v>
      </c>
      <c r="N521" s="254">
        <f>IF(ISBLANK(INDEX('Policy Characteristics'!H:H,MATCH($C521,'Policy Characteristics'!$C:$C,0))),"",INDEX('Policy Characteristics'!H:H,MATCH($C521,'Policy Characteristics'!$C:$C,0)))</f>
        <v>1</v>
      </c>
      <c r="O521" s="254" t="str">
        <f>IF(ISBLANK(INDEX('Policy Characteristics'!I:I,MATCH($C521,'Policy Characteristics'!$C:$C,0))),"",INDEX('Policy Characteristics'!I:I,MATCH($C521,'Policy Characteristics'!$C:$C,0)))</f>
        <v>$/MWh</v>
      </c>
      <c r="P521" s="254" t="str">
        <f>IF(ISBLANK(INDEX('Policy Characteristics'!J:J,MATCH($C521,'Policy Characteristics'!$C:$C,0))),"",INDEX('Policy Characteristics'!J:J,MATCH($C521,'Policy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1" s="254" t="str">
        <f>IF(ISBLANK(INDEX('Policy Characteristics'!K:K,MATCH($C521,'Policy Characteristics'!$C:$C,0))),"",INDEX('Policy Characteristics'!K:K,MATCH($C521,'Policy Characteristics'!$C:$C,0)))</f>
        <v>electricity-sector-main.html#subsidies</v>
      </c>
      <c r="R521" s="254" t="str">
        <f>IF(ISBLANK(INDEX('Policy Characteristics'!L:L,MATCH($C521,'Policy Characteristics'!$C:$C,0))),"",INDEX('Policy Characteristics'!L:L,MATCH($C521,'Policy Characteristics'!$C:$C,0)))</f>
        <v>subsidy-for-electricity-production.html</v>
      </c>
      <c r="S521" s="314"/>
    </row>
    <row r="522" spans="1:19" x14ac:dyDescent="0.35">
      <c r="A522" s="254" t="str">
        <f>IF(ISBLANK(INDEX('Policy Characteristics'!A:A,MATCH($C522,'Policy Characteristics'!$C:$C,0))),"",INDEX('Policy Characteristics'!A:A,MATCH($C522,'Policy Characteristics'!$C:$C,0)))</f>
        <v>Electricity Supply</v>
      </c>
      <c r="B522" s="262" t="str">
        <f>IF(ISBLANK(INDEX('Policy Characteristics'!B:B,MATCH($C522,'Policy Characteristics'!$C:$C,0))),"",INDEX('Policy Characteristics'!B:B,MATCH($C522,'Policy Characteristics'!$C:$C,0)))</f>
        <v>Subsidy for Electricity Production</v>
      </c>
      <c r="C522" s="254" t="str">
        <f t="shared" si="29"/>
        <v>Subsidy for Elec Production by Fuel</v>
      </c>
      <c r="D522" s="6" t="s">
        <v>3464</v>
      </c>
      <c r="E522" s="45"/>
      <c r="F522" s="6" t="s">
        <v>3471</v>
      </c>
      <c r="G522" s="314"/>
      <c r="H522" s="43">
        <v>1797</v>
      </c>
      <c r="I522" s="325" t="s">
        <v>43</v>
      </c>
      <c r="J522" s="255" t="str">
        <f>IF(ISBLANK(INDEX('Policy Characteristics'!D:D,MATCH($C522,'Policy Characteristics'!$C:$C,0))),"",INDEX('Policy Characteristics'!D:D,MATCH($C522,'Policy Characteristics'!$C:$C,0)))</f>
        <v>Subsidy for Electricity Production</v>
      </c>
      <c r="K522" s="254" t="str">
        <f>IF(ISBLANK(INDEX('Policy Characteristics'!E:E,MATCH($C522,'Policy Characteristics'!$C:$C,0))),"",INDEX('Policy Characteristics'!E:E,MATCH($C522,'Policy Characteristics'!$C:$C,0)))</f>
        <v>elec generation subsidy</v>
      </c>
      <c r="L522" s="254">
        <f>IF(ISBLANK(INDEX('Policy Characteristics'!F:F,MATCH($C522,'Policy Characteristics'!$C:$C,0))),"",INDEX('Policy Characteristics'!F:F,MATCH($C522,'Policy Characteristics'!$C:$C,0)))</f>
        <v>0</v>
      </c>
      <c r="M522" s="254">
        <f>IF(ISBLANK(INDEX('Policy Characteristics'!G:G,MATCH($C522,'Policy Characteristics'!$C:$C,0))),"",INDEX('Policy Characteristics'!G:G,MATCH($C522,'Policy Characteristics'!$C:$C,0)))</f>
        <v>60</v>
      </c>
      <c r="N522" s="254">
        <f>IF(ISBLANK(INDEX('Policy Characteristics'!H:H,MATCH($C522,'Policy Characteristics'!$C:$C,0))),"",INDEX('Policy Characteristics'!H:H,MATCH($C522,'Policy Characteristics'!$C:$C,0)))</f>
        <v>1</v>
      </c>
      <c r="O522" s="254" t="str">
        <f>IF(ISBLANK(INDEX('Policy Characteristics'!I:I,MATCH($C522,'Policy Characteristics'!$C:$C,0))),"",INDEX('Policy Characteristics'!I:I,MATCH($C522,'Policy Characteristics'!$C:$C,0)))</f>
        <v>$/MWh</v>
      </c>
      <c r="P522" s="254" t="str">
        <f>IF(ISBLANK(INDEX('Policy Characteristics'!J:J,MATCH($C522,'Policy Characteristics'!$C:$C,0))),"",INDEX('Policy Characteristics'!J:J,MATCH($C522,'Policy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2" s="254" t="str">
        <f>IF(ISBLANK(INDEX('Policy Characteristics'!K:K,MATCH($C522,'Policy Characteristics'!$C:$C,0))),"",INDEX('Policy Characteristics'!K:K,MATCH($C522,'Policy Characteristics'!$C:$C,0)))</f>
        <v>electricity-sector-main.html#subsidies</v>
      </c>
      <c r="R522" s="254" t="str">
        <f>IF(ISBLANK(INDEX('Policy Characteristics'!L:L,MATCH($C522,'Policy Characteristics'!$C:$C,0))),"",INDEX('Policy Characteristics'!L:L,MATCH($C522,'Policy Characteristics'!$C:$C,0)))</f>
        <v>subsidy-for-electricity-production.html</v>
      </c>
      <c r="S522" s="314"/>
    </row>
    <row r="523" spans="1:19" x14ac:dyDescent="0.35">
      <c r="A523" s="254" t="str">
        <f>IF(ISBLANK(INDEX('Policy Characteristics'!A:A,MATCH($C523,'Policy Characteristics'!$C:$C,0))),"",INDEX('Policy Characteristics'!A:A,MATCH($C523,'Policy Characteristics'!$C:$C,0)))</f>
        <v>Electricity Supply</v>
      </c>
      <c r="B523" s="262" t="str">
        <f>IF(ISBLANK(INDEX('Policy Characteristics'!B:B,MATCH($C523,'Policy Characteristics'!$C:$C,0))),"",INDEX('Policy Characteristics'!B:B,MATCH($C523,'Policy Characteristics'!$C:$C,0)))</f>
        <v>Subsidy for Electricity Production</v>
      </c>
      <c r="C523" s="254" t="str">
        <f t="shared" si="29"/>
        <v>Subsidy for Elec Production by Fuel</v>
      </c>
      <c r="D523" s="6" t="s">
        <v>3467</v>
      </c>
      <c r="E523" s="45"/>
      <c r="F523" s="6" t="s">
        <v>3472</v>
      </c>
      <c r="G523" s="314"/>
      <c r="H523" s="43">
        <v>1798</v>
      </c>
      <c r="I523" s="325" t="s">
        <v>43</v>
      </c>
      <c r="J523" s="255" t="str">
        <f>IF(ISBLANK(INDEX('Policy Characteristics'!D:D,MATCH($C523,'Policy Characteristics'!$C:$C,0))),"",INDEX('Policy Characteristics'!D:D,MATCH($C523,'Policy Characteristics'!$C:$C,0)))</f>
        <v>Subsidy for Electricity Production</v>
      </c>
      <c r="K523" s="254" t="str">
        <f>IF(ISBLANK(INDEX('Policy Characteristics'!E:E,MATCH($C523,'Policy Characteristics'!$C:$C,0))),"",INDEX('Policy Characteristics'!E:E,MATCH($C523,'Policy Characteristics'!$C:$C,0)))</f>
        <v>elec generation subsidy</v>
      </c>
      <c r="L523" s="254">
        <f>IF(ISBLANK(INDEX('Policy Characteristics'!F:F,MATCH($C523,'Policy Characteristics'!$C:$C,0))),"",INDEX('Policy Characteristics'!F:F,MATCH($C523,'Policy Characteristics'!$C:$C,0)))</f>
        <v>0</v>
      </c>
      <c r="M523" s="254">
        <f>IF(ISBLANK(INDEX('Policy Characteristics'!G:G,MATCH($C523,'Policy Characteristics'!$C:$C,0))),"",INDEX('Policy Characteristics'!G:G,MATCH($C523,'Policy Characteristics'!$C:$C,0)))</f>
        <v>60</v>
      </c>
      <c r="N523" s="254">
        <f>IF(ISBLANK(INDEX('Policy Characteristics'!H:H,MATCH($C523,'Policy Characteristics'!$C:$C,0))),"",INDEX('Policy Characteristics'!H:H,MATCH($C523,'Policy Characteristics'!$C:$C,0)))</f>
        <v>1</v>
      </c>
      <c r="O523" s="254" t="str">
        <f>IF(ISBLANK(INDEX('Policy Characteristics'!I:I,MATCH($C523,'Policy Characteristics'!$C:$C,0))),"",INDEX('Policy Characteristics'!I:I,MATCH($C523,'Policy Characteristics'!$C:$C,0)))</f>
        <v>$/MWh</v>
      </c>
      <c r="P523" s="254" t="str">
        <f>IF(ISBLANK(INDEX('Policy Characteristics'!J:J,MATCH($C523,'Policy Characteristics'!$C:$C,0))),"",INDEX('Policy Characteristics'!J:J,MATCH($C523,'Policy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3" s="254" t="str">
        <f>IF(ISBLANK(INDEX('Policy Characteristics'!K:K,MATCH($C523,'Policy Characteristics'!$C:$C,0))),"",INDEX('Policy Characteristics'!K:K,MATCH($C523,'Policy Characteristics'!$C:$C,0)))</f>
        <v>electricity-sector-main.html#subsidies</v>
      </c>
      <c r="R523" s="254" t="str">
        <f>IF(ISBLANK(INDEX('Policy Characteristics'!L:L,MATCH($C523,'Policy Characteristics'!$C:$C,0))),"",INDEX('Policy Characteristics'!L:L,MATCH($C523,'Policy Characteristics'!$C:$C,0)))</f>
        <v>subsidy-for-electricity-production.html</v>
      </c>
      <c r="S523" s="314"/>
    </row>
    <row r="524" spans="1:19" x14ac:dyDescent="0.35">
      <c r="A524" s="254" t="str">
        <f>IF(ISBLANK(INDEX('Policy Characteristics'!A:A,MATCH($C524,'Policy Characteristics'!$C:$C,0))),"",INDEX('Policy Characteristics'!A:A,MATCH($C524,'Policy Characteristics'!$C:$C,0)))</f>
        <v>Electricity Supply</v>
      </c>
      <c r="B524" s="262" t="str">
        <f>IF(ISBLANK(INDEX('Policy Characteristics'!B:B,MATCH($C524,'Policy Characteristics'!$C:$C,0))),"",INDEX('Policy Characteristics'!B:B,MATCH($C524,'Policy Characteristics'!$C:$C,0)))</f>
        <v>Subsidy for Electricity Production</v>
      </c>
      <c r="C524" s="254" t="str">
        <f t="shared" si="29"/>
        <v>Subsidy for Elec Production by Fuel</v>
      </c>
      <c r="D524" s="6" t="s">
        <v>3468</v>
      </c>
      <c r="E524" s="45"/>
      <c r="F524" s="6" t="s">
        <v>3473</v>
      </c>
      <c r="G524" s="314"/>
      <c r="H524" s="43">
        <v>1799</v>
      </c>
      <c r="I524" s="325" t="s">
        <v>43</v>
      </c>
      <c r="J524" s="255" t="str">
        <f>IF(ISBLANK(INDEX('Policy Characteristics'!D:D,MATCH($C524,'Policy Characteristics'!$C:$C,0))),"",INDEX('Policy Characteristics'!D:D,MATCH($C524,'Policy Characteristics'!$C:$C,0)))</f>
        <v>Subsidy for Electricity Production</v>
      </c>
      <c r="K524" s="254" t="str">
        <f>IF(ISBLANK(INDEX('Policy Characteristics'!E:E,MATCH($C524,'Policy Characteristics'!$C:$C,0))),"",INDEX('Policy Characteristics'!E:E,MATCH($C524,'Policy Characteristics'!$C:$C,0)))</f>
        <v>elec generation subsidy</v>
      </c>
      <c r="L524" s="254">
        <f>IF(ISBLANK(INDEX('Policy Characteristics'!F:F,MATCH($C524,'Policy Characteristics'!$C:$C,0))),"",INDEX('Policy Characteristics'!F:F,MATCH($C524,'Policy Characteristics'!$C:$C,0)))</f>
        <v>0</v>
      </c>
      <c r="M524" s="254">
        <f>IF(ISBLANK(INDEX('Policy Characteristics'!G:G,MATCH($C524,'Policy Characteristics'!$C:$C,0))),"",INDEX('Policy Characteristics'!G:G,MATCH($C524,'Policy Characteristics'!$C:$C,0)))</f>
        <v>60</v>
      </c>
      <c r="N524" s="254">
        <f>IF(ISBLANK(INDEX('Policy Characteristics'!H:H,MATCH($C524,'Policy Characteristics'!$C:$C,0))),"",INDEX('Policy Characteristics'!H:H,MATCH($C524,'Policy Characteristics'!$C:$C,0)))</f>
        <v>1</v>
      </c>
      <c r="O524" s="254" t="str">
        <f>IF(ISBLANK(INDEX('Policy Characteristics'!I:I,MATCH($C524,'Policy Characteristics'!$C:$C,0))),"",INDEX('Policy Characteristics'!I:I,MATCH($C524,'Policy Characteristics'!$C:$C,0)))</f>
        <v>$/MWh</v>
      </c>
      <c r="P524" s="254" t="str">
        <f>IF(ISBLANK(INDEX('Policy Characteristics'!J:J,MATCH($C524,'Policy Characteristics'!$C:$C,0))),"",INDEX('Policy Characteristics'!J:J,MATCH($C524,'Policy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4" s="254" t="str">
        <f>IF(ISBLANK(INDEX('Policy Characteristics'!K:K,MATCH($C524,'Policy Characteristics'!$C:$C,0))),"",INDEX('Policy Characteristics'!K:K,MATCH($C524,'Policy Characteristics'!$C:$C,0)))</f>
        <v>electricity-sector-main.html#subsidies</v>
      </c>
      <c r="R524" s="254" t="str">
        <f>IF(ISBLANK(INDEX('Policy Characteristics'!L:L,MATCH($C524,'Policy Characteristics'!$C:$C,0))),"",INDEX('Policy Characteristics'!L:L,MATCH($C524,'Policy Characteristics'!$C:$C,0)))</f>
        <v>subsidy-for-electricity-production.html</v>
      </c>
      <c r="S524" s="314"/>
    </row>
    <row r="525" spans="1:19" x14ac:dyDescent="0.35">
      <c r="A525" s="254" t="str">
        <f>IF(ISBLANK(INDEX('Policy Characteristics'!A:A,MATCH($C525,'Policy Characteristics'!$C:$C,0))),"",INDEX('Policy Characteristics'!A:A,MATCH($C525,'Policy Characteristics'!$C:$C,0)))</f>
        <v>Electricity Supply</v>
      </c>
      <c r="B525" s="262" t="str">
        <f>IF(ISBLANK(INDEX('Policy Characteristics'!B:B,MATCH($C525,'Policy Characteristics'!$C:$C,0))),"",INDEX('Policy Characteristics'!B:B,MATCH($C525,'Policy Characteristics'!$C:$C,0)))</f>
        <v>Subsidy for Electricity Production</v>
      </c>
      <c r="C525" s="254" t="str">
        <f t="shared" si="29"/>
        <v>Subsidy for Elec Production by Fuel</v>
      </c>
      <c r="D525" s="6" t="s">
        <v>3469</v>
      </c>
      <c r="E525" s="45"/>
      <c r="F525" s="6" t="s">
        <v>3474</v>
      </c>
      <c r="G525" s="314"/>
      <c r="H525" s="43">
        <v>1800</v>
      </c>
      <c r="I525" s="325" t="s">
        <v>43</v>
      </c>
      <c r="J525" s="255" t="str">
        <f>IF(ISBLANK(INDEX('Policy Characteristics'!D:D,MATCH($C525,'Policy Characteristics'!$C:$C,0))),"",INDEX('Policy Characteristics'!D:D,MATCH($C525,'Policy Characteristics'!$C:$C,0)))</f>
        <v>Subsidy for Electricity Production</v>
      </c>
      <c r="K525" s="254" t="str">
        <f>IF(ISBLANK(INDEX('Policy Characteristics'!E:E,MATCH($C525,'Policy Characteristics'!$C:$C,0))),"",INDEX('Policy Characteristics'!E:E,MATCH($C525,'Policy Characteristics'!$C:$C,0)))</f>
        <v>elec generation subsidy</v>
      </c>
      <c r="L525" s="254">
        <f>IF(ISBLANK(INDEX('Policy Characteristics'!F:F,MATCH($C525,'Policy Characteristics'!$C:$C,0))),"",INDEX('Policy Characteristics'!F:F,MATCH($C525,'Policy Characteristics'!$C:$C,0)))</f>
        <v>0</v>
      </c>
      <c r="M525" s="254">
        <f>IF(ISBLANK(INDEX('Policy Characteristics'!G:G,MATCH($C525,'Policy Characteristics'!$C:$C,0))),"",INDEX('Policy Characteristics'!G:G,MATCH($C525,'Policy Characteristics'!$C:$C,0)))</f>
        <v>60</v>
      </c>
      <c r="N525" s="254">
        <f>IF(ISBLANK(INDEX('Policy Characteristics'!H:H,MATCH($C525,'Policy Characteristics'!$C:$C,0))),"",INDEX('Policy Characteristics'!H:H,MATCH($C525,'Policy Characteristics'!$C:$C,0)))</f>
        <v>1</v>
      </c>
      <c r="O525" s="254" t="str">
        <f>IF(ISBLANK(INDEX('Policy Characteristics'!I:I,MATCH($C525,'Policy Characteristics'!$C:$C,0))),"",INDEX('Policy Characteristics'!I:I,MATCH($C525,'Policy Characteristics'!$C:$C,0)))</f>
        <v>$/MWh</v>
      </c>
      <c r="P525" s="254" t="str">
        <f>IF(ISBLANK(INDEX('Policy Characteristics'!J:J,MATCH($C525,'Policy Characteristics'!$C:$C,0))),"",INDEX('Policy Characteristics'!J:J,MATCH($C525,'Policy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5" s="254" t="str">
        <f>IF(ISBLANK(INDEX('Policy Characteristics'!K:K,MATCH($C525,'Policy Characteristics'!$C:$C,0))),"",INDEX('Policy Characteristics'!K:K,MATCH($C525,'Policy Characteristics'!$C:$C,0)))</f>
        <v>electricity-sector-main.html#subsidies</v>
      </c>
      <c r="R525" s="254" t="str">
        <f>IF(ISBLANK(INDEX('Policy Characteristics'!L:L,MATCH($C525,'Policy Characteristics'!$C:$C,0))),"",INDEX('Policy Characteristics'!L:L,MATCH($C525,'Policy Characteristics'!$C:$C,0)))</f>
        <v>subsidy-for-electricity-production.html</v>
      </c>
      <c r="S525" s="314"/>
    </row>
    <row r="526" spans="1:19" x14ac:dyDescent="0.35">
      <c r="A526" s="254" t="str">
        <f>IF(ISBLANK(INDEX('Policy Characteristics'!A:A,MATCH($C526,'Policy Characteristics'!$C:$C,0))),"",INDEX('Policy Characteristics'!A:A,MATCH($C526,'Policy Characteristics'!$C:$C,0)))</f>
        <v>Electricity Supply</v>
      </c>
      <c r="B526" s="262" t="str">
        <f>IF(ISBLANK(INDEX('Policy Characteristics'!B:B,MATCH($C526,'Policy Characteristics'!$C:$C,0))),"",INDEX('Policy Characteristics'!B:B,MATCH($C526,'Policy Characteristics'!$C:$C,0)))</f>
        <v>Subsidy for Electricity Production</v>
      </c>
      <c r="C526" s="254" t="str">
        <f t="shared" si="29"/>
        <v>Subsidy for Elec Production by Fuel</v>
      </c>
      <c r="D526" s="6" t="s">
        <v>3470</v>
      </c>
      <c r="E526" s="45"/>
      <c r="F526" s="6" t="s">
        <v>3475</v>
      </c>
      <c r="G526" s="314"/>
      <c r="H526" s="43">
        <v>1801</v>
      </c>
      <c r="I526" s="325" t="s">
        <v>43</v>
      </c>
      <c r="J526" s="255" t="str">
        <f>IF(ISBLANK(INDEX('Policy Characteristics'!D:D,MATCH($C526,'Policy Characteristics'!$C:$C,0))),"",INDEX('Policy Characteristics'!D:D,MATCH($C526,'Policy Characteristics'!$C:$C,0)))</f>
        <v>Subsidy for Electricity Production</v>
      </c>
      <c r="K526" s="254" t="str">
        <f>IF(ISBLANK(INDEX('Policy Characteristics'!E:E,MATCH($C526,'Policy Characteristics'!$C:$C,0))),"",INDEX('Policy Characteristics'!E:E,MATCH($C526,'Policy Characteristics'!$C:$C,0)))</f>
        <v>elec generation subsidy</v>
      </c>
      <c r="L526" s="254">
        <f>IF(ISBLANK(INDEX('Policy Characteristics'!F:F,MATCH($C526,'Policy Characteristics'!$C:$C,0))),"",INDEX('Policy Characteristics'!F:F,MATCH($C526,'Policy Characteristics'!$C:$C,0)))</f>
        <v>0</v>
      </c>
      <c r="M526" s="254">
        <f>IF(ISBLANK(INDEX('Policy Characteristics'!G:G,MATCH($C526,'Policy Characteristics'!$C:$C,0))),"",INDEX('Policy Characteristics'!G:G,MATCH($C526,'Policy Characteristics'!$C:$C,0)))</f>
        <v>60</v>
      </c>
      <c r="N526" s="254">
        <f>IF(ISBLANK(INDEX('Policy Characteristics'!H:H,MATCH($C526,'Policy Characteristics'!$C:$C,0))),"",INDEX('Policy Characteristics'!H:H,MATCH($C526,'Policy Characteristics'!$C:$C,0)))</f>
        <v>1</v>
      </c>
      <c r="O526" s="254" t="str">
        <f>IF(ISBLANK(INDEX('Policy Characteristics'!I:I,MATCH($C526,'Policy Characteristics'!$C:$C,0))),"",INDEX('Policy Characteristics'!I:I,MATCH($C526,'Policy Characteristics'!$C:$C,0)))</f>
        <v>$/MWh</v>
      </c>
      <c r="P526" s="254" t="str">
        <f>IF(ISBLANK(INDEX('Policy Characteristics'!J:J,MATCH($C526,'Policy Characteristics'!$C:$C,0))),"",INDEX('Policy Characteristics'!J:J,MATCH($C526,'Policy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6" s="254" t="str">
        <f>IF(ISBLANK(INDEX('Policy Characteristics'!K:K,MATCH($C526,'Policy Characteristics'!$C:$C,0))),"",INDEX('Policy Characteristics'!K:K,MATCH($C526,'Policy Characteristics'!$C:$C,0)))</f>
        <v>electricity-sector-main.html#subsidies</v>
      </c>
      <c r="R526" s="254" t="str">
        <f>IF(ISBLANK(INDEX('Policy Characteristics'!L:L,MATCH($C526,'Policy Characteristics'!$C:$C,0))),"",INDEX('Policy Characteristics'!L:L,MATCH($C526,'Policy Characteristics'!$C:$C,0)))</f>
        <v>subsidy-for-electricity-production.html</v>
      </c>
      <c r="S526" s="314"/>
    </row>
    <row r="527" spans="1:19" x14ac:dyDescent="0.35">
      <c r="A527" s="254" t="str">
        <f>IF(ISBLANK(INDEX('Policy Characteristics'!A:A,MATCH($C527,'Policy Characteristics'!$C:$C,0))),"",INDEX('Policy Characteristics'!A:A,MATCH($C527,'Policy Characteristics'!$C:$C,0)))</f>
        <v>Electricity Supply</v>
      </c>
      <c r="B527" s="262" t="str">
        <f>IF(ISBLANK(INDEX('Policy Characteristics'!B:B,MATCH($C527,'Policy Characteristics'!$C:$C,0))),"",INDEX('Policy Characteristics'!B:B,MATCH($C527,'Policy Characteristics'!$C:$C,0)))</f>
        <v>Subsidy for Electricity Production</v>
      </c>
      <c r="C527" s="254" t="str">
        <f t="shared" si="29"/>
        <v>Subsidy for Elec Production by Fuel</v>
      </c>
      <c r="D527" s="6" t="s">
        <v>3558</v>
      </c>
      <c r="E527" s="45"/>
      <c r="F527" s="6" t="s">
        <v>3556</v>
      </c>
      <c r="G527" s="314"/>
      <c r="H527" s="43">
        <v>1802</v>
      </c>
      <c r="I527" s="325" t="s">
        <v>43</v>
      </c>
      <c r="J527" s="255" t="str">
        <f>IF(ISBLANK(INDEX('Policy Characteristics'!D:D,MATCH($C527,'Policy Characteristics'!$C:$C,0))),"",INDEX('Policy Characteristics'!D:D,MATCH($C527,'Policy Characteristics'!$C:$C,0)))</f>
        <v>Subsidy for Electricity Production</v>
      </c>
      <c r="K527" s="254" t="str">
        <f>IF(ISBLANK(INDEX('Policy Characteristics'!E:E,MATCH($C527,'Policy Characteristics'!$C:$C,0))),"",INDEX('Policy Characteristics'!E:E,MATCH($C527,'Policy Characteristics'!$C:$C,0)))</f>
        <v>elec generation subsidy</v>
      </c>
      <c r="L527" s="254">
        <f>IF(ISBLANK(INDEX('Policy Characteristics'!F:F,MATCH($C527,'Policy Characteristics'!$C:$C,0))),"",INDEX('Policy Characteristics'!F:F,MATCH($C527,'Policy Characteristics'!$C:$C,0)))</f>
        <v>0</v>
      </c>
      <c r="M527" s="254">
        <f>IF(ISBLANK(INDEX('Policy Characteristics'!G:G,MATCH($C527,'Policy Characteristics'!$C:$C,0))),"",INDEX('Policy Characteristics'!G:G,MATCH($C527,'Policy Characteristics'!$C:$C,0)))</f>
        <v>60</v>
      </c>
      <c r="N527" s="254">
        <f>IF(ISBLANK(INDEX('Policy Characteristics'!H:H,MATCH($C527,'Policy Characteristics'!$C:$C,0))),"",INDEX('Policy Characteristics'!H:H,MATCH($C527,'Policy Characteristics'!$C:$C,0)))</f>
        <v>1</v>
      </c>
      <c r="O527" s="254" t="str">
        <f>IF(ISBLANK(INDEX('Policy Characteristics'!I:I,MATCH($C527,'Policy Characteristics'!$C:$C,0))),"",INDEX('Policy Characteristics'!I:I,MATCH($C527,'Policy Characteristics'!$C:$C,0)))</f>
        <v>$/MWh</v>
      </c>
      <c r="P527" s="254" t="str">
        <f>IF(ISBLANK(INDEX('Policy Characteristics'!J:J,MATCH($C527,'Policy Characteristics'!$C:$C,0))),"",INDEX('Policy Characteristics'!J:J,MATCH($C527,'Policy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7" s="254" t="str">
        <f>IF(ISBLANK(INDEX('Policy Characteristics'!K:K,MATCH($C527,'Policy Characteristics'!$C:$C,0))),"",INDEX('Policy Characteristics'!K:K,MATCH($C527,'Policy Characteristics'!$C:$C,0)))</f>
        <v>electricity-sector-main.html#subsidies</v>
      </c>
      <c r="R527" s="254" t="str">
        <f>IF(ISBLANK(INDEX('Policy Characteristics'!L:L,MATCH($C527,'Policy Characteristics'!$C:$C,0))),"",INDEX('Policy Characteristics'!L:L,MATCH($C527,'Policy Characteristics'!$C:$C,0)))</f>
        <v>subsidy-for-electricity-production.html</v>
      </c>
      <c r="S527" s="314"/>
    </row>
    <row r="528" spans="1:19" x14ac:dyDescent="0.35">
      <c r="A528" s="254" t="str">
        <f>IF(ISBLANK(INDEX('Policy Characteristics'!A:A,MATCH($C528,'Policy Characteristics'!$C:$C,0))),"",INDEX('Policy Characteristics'!A:A,MATCH($C528,'Policy Characteristics'!$C:$C,0)))</f>
        <v>Electricity Supply</v>
      </c>
      <c r="B528" s="262" t="str">
        <f>IF(ISBLANK(INDEX('Policy Characteristics'!B:B,MATCH($C528,'Policy Characteristics'!$C:$C,0))),"",INDEX('Policy Characteristics'!B:B,MATCH($C528,'Policy Characteristics'!$C:$C,0)))</f>
        <v>Subsidy for Electricity Production</v>
      </c>
      <c r="C528" s="254" t="str">
        <f t="shared" si="29"/>
        <v>Subsidy for Elec Production by Fuel</v>
      </c>
      <c r="D528" s="6" t="s">
        <v>3559</v>
      </c>
      <c r="E528" s="45"/>
      <c r="F528" s="6" t="s">
        <v>3557</v>
      </c>
      <c r="G528" s="314"/>
      <c r="H528" s="43">
        <v>2244</v>
      </c>
      <c r="I528" s="325" t="s">
        <v>43</v>
      </c>
      <c r="J528" s="255" t="str">
        <f>IF(ISBLANK(INDEX('Policy Characteristics'!D:D,MATCH($C528,'Policy Characteristics'!$C:$C,0))),"",INDEX('Policy Characteristics'!D:D,MATCH($C528,'Policy Characteristics'!$C:$C,0)))</f>
        <v>Subsidy for Electricity Production</v>
      </c>
      <c r="K528" s="254" t="str">
        <f>IF(ISBLANK(INDEX('Policy Characteristics'!E:E,MATCH($C528,'Policy Characteristics'!$C:$C,0))),"",INDEX('Policy Characteristics'!E:E,MATCH($C528,'Policy Characteristics'!$C:$C,0)))</f>
        <v>elec generation subsidy</v>
      </c>
      <c r="L528" s="254">
        <f>IF(ISBLANK(INDEX('Policy Characteristics'!F:F,MATCH($C528,'Policy Characteristics'!$C:$C,0))),"",INDEX('Policy Characteristics'!F:F,MATCH($C528,'Policy Characteristics'!$C:$C,0)))</f>
        <v>0</v>
      </c>
      <c r="M528" s="254">
        <f>IF(ISBLANK(INDEX('Policy Characteristics'!G:G,MATCH($C528,'Policy Characteristics'!$C:$C,0))),"",INDEX('Policy Characteristics'!G:G,MATCH($C528,'Policy Characteristics'!$C:$C,0)))</f>
        <v>60</v>
      </c>
      <c r="N528" s="254">
        <f>IF(ISBLANK(INDEX('Policy Characteristics'!H:H,MATCH($C528,'Policy Characteristics'!$C:$C,0))),"",INDEX('Policy Characteristics'!H:H,MATCH($C528,'Policy Characteristics'!$C:$C,0)))</f>
        <v>1</v>
      </c>
      <c r="O528" s="254" t="str">
        <f>IF(ISBLANK(INDEX('Policy Characteristics'!I:I,MATCH($C528,'Policy Characteristics'!$C:$C,0))),"",INDEX('Policy Characteristics'!I:I,MATCH($C528,'Policy Characteristics'!$C:$C,0)))</f>
        <v>$/MWh</v>
      </c>
      <c r="P528" s="254" t="str">
        <f>IF(ISBLANK(INDEX('Policy Characteristics'!J:J,MATCH($C528,'Policy Characteristics'!$C:$C,0))),"",INDEX('Policy Characteristics'!J:J,MATCH($C528,'Policy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8" s="254" t="str">
        <f>IF(ISBLANK(INDEX('Policy Characteristics'!K:K,MATCH($C528,'Policy Characteristics'!$C:$C,0))),"",INDEX('Policy Characteristics'!K:K,MATCH($C528,'Policy Characteristics'!$C:$C,0)))</f>
        <v>electricity-sector-main.html#subsidies</v>
      </c>
      <c r="R528" s="254"/>
      <c r="S528" s="314"/>
    </row>
    <row r="529" spans="1:19" x14ac:dyDescent="0.35">
      <c r="A529" s="254" t="str">
        <f>IF(ISBLANK(INDEX('Policy Characteristics'!A:A,MATCH($C529,'Policy Characteristics'!$C:$C,0))),"",INDEX('Policy Characteristics'!A:A,MATCH($C529,'Policy Characteristics'!$C:$C,0)))</f>
        <v>Electricity Supply</v>
      </c>
      <c r="B529" s="262" t="str">
        <f>IF(ISBLANK(INDEX('Policy Characteristics'!B:B,MATCH($C529,'Policy Characteristics'!$C:$C,0))),"",INDEX('Policy Characteristics'!B:B,MATCH($C529,'Policy Characteristics'!$C:$C,0)))</f>
        <v>Use EVs for Grid Balancing</v>
      </c>
      <c r="C529" s="1" t="s">
        <v>3551</v>
      </c>
      <c r="D529" s="6"/>
      <c r="E529" s="45"/>
      <c r="F529" s="6"/>
      <c r="G529" s="6"/>
      <c r="H529" s="43">
        <v>2235</v>
      </c>
      <c r="I529" s="325" t="s">
        <v>43</v>
      </c>
      <c r="J529" s="255" t="str">
        <f>IF(ISBLANK(INDEX('Policy Characteristics'!D:D,MATCH($C529,'Policy Characteristics'!$C:$C,0))),"",INDEX('Policy Characteristics'!D:D,MATCH($C529,'Policy Characteristics'!$C:$C,0)))</f>
        <v>EVs for Grid Balancing</v>
      </c>
      <c r="K529" s="254" t="str">
        <f>IF(ISBLANK(INDEX('Policy Characteristics'!E:E,MATCH($C529,'Policy Characteristics'!$C:$C,0))),"",INDEX('Policy Characteristics'!E:E,MATCH($C529,'Policy Characteristics'!$C:$C,0)))</f>
        <v>elec use EVs for grid balancing</v>
      </c>
      <c r="L529" s="368">
        <f>IF(ISBLANK(INDEX('Policy Characteristics'!F:F,MATCH($C529,'Policy Characteristics'!$C:$C,0))),"",INDEX('Policy Characteristics'!F:F,MATCH($C529,'Policy Characteristics'!$C:$C,0)))</f>
        <v>0</v>
      </c>
      <c r="M529" s="368">
        <f>IF(ISBLANK(INDEX('Policy Characteristics'!G:G,MATCH($C529,'Policy Characteristics'!$C:$C,0))),"",INDEX('Policy Characteristics'!G:G,MATCH($C529,'Policy Characteristics'!$C:$C,0)))</f>
        <v>1</v>
      </c>
      <c r="N529" s="368">
        <f>IF(ISBLANK(INDEX('Policy Characteristics'!H:H,MATCH($C529,'Policy Characteristics'!$C:$C,0))),"",INDEX('Policy Characteristics'!H:H,MATCH($C529,'Policy Characteristics'!$C:$C,0)))</f>
        <v>0.01</v>
      </c>
      <c r="O529" s="254" t="str">
        <f>IF(ISBLANK(INDEX('Policy Characteristics'!I:I,MATCH($C529,'Policy Characteristics'!$C:$C,0))),"",INDEX('Policy Characteristics'!I:I,MATCH($C529,'Policy Characteristics'!$C:$C,0)))</f>
        <v>% of EVs used</v>
      </c>
      <c r="P529" s="254" t="str">
        <f>IF(ISBLANK(INDEX('Policy Characteristics'!J:J,MATCH($C529,'Policy Characteristics'!$C:$C,0))),"",INDEX('Policy Characteristics'!J:J,MATCH($C529,'Policy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529" s="254" t="str">
        <f>IF(ISBLANK(INDEX('Policy Characteristics'!K:K,MATCH($C529,'Policy Characteristics'!$C:$C,0))),"",INDEX('Policy Characteristics'!K:K,MATCH($C529,'Policy Characteristics'!$C:$C,0)))</f>
        <v/>
      </c>
      <c r="R529" s="254" t="str">
        <f>IF(ISBLANK(INDEX('Policy Characteristics'!L:L,MATCH($C529,'Policy Characteristics'!$C:$C,0))),"",INDEX('Policy Characteristics'!L:L,MATCH($C529,'Policy Characteristics'!$C:$C,0)))</f>
        <v/>
      </c>
      <c r="S529" s="314"/>
    </row>
    <row r="530" spans="1:19" x14ac:dyDescent="0.35">
      <c r="A530" s="254" t="str">
        <f>IF(ISBLANK(INDEX('Policy Characteristics'!A:A,MATCH($C530,'Policy Characteristics'!$C:$C,0))),"",INDEX('Policy Characteristics'!A:A,MATCH($C530,'Policy Characteristics'!$C:$C,0)))</f>
        <v>Electricity Supply</v>
      </c>
      <c r="B530" s="262" t="str">
        <f>IF(ISBLANK(INDEX('Policy Characteristics'!B:B,MATCH($C530,'Policy Characteristics'!$C:$C,0))),"",INDEX('Policy Characteristics'!B:B,MATCH($C530,'Policy Characteristics'!$C:$C,0)))</f>
        <v>Subsidy for Grid Battery Production</v>
      </c>
      <c r="C530" t="s">
        <v>3821</v>
      </c>
      <c r="D530" s="6"/>
      <c r="E530" s="45"/>
      <c r="F530" s="6"/>
      <c r="G530" s="6"/>
      <c r="H530" s="43">
        <v>2769</v>
      </c>
      <c r="I530" s="325" t="s">
        <v>43</v>
      </c>
      <c r="J530" s="255" t="str">
        <f>IF(ISBLANK(INDEX('Policy Characteristics'!D:D,MATCH($C530,'Policy Characteristics'!$C:$C,0))),"",INDEX('Policy Characteristics'!D:D,MATCH($C530,'Policy Characteristics'!$C:$C,0)))</f>
        <v>Grid Battery Subsidy</v>
      </c>
      <c r="K530" s="254" t="str">
        <f>IF(ISBLANK(INDEX('Policy Characteristics'!E:E,MATCH($C530,'Policy Characteristics'!$C:$C,0))),"",INDEX('Policy Characteristics'!E:E,MATCH($C530,'Policy Characteristics'!$C:$C,0)))</f>
        <v>elec battery production subsidy</v>
      </c>
      <c r="L530" s="254">
        <f>IF(ISBLANK(INDEX('Policy Characteristics'!F:F,MATCH($C530,'Policy Characteristics'!$C:$C,0))),"",INDEX('Policy Characteristics'!F:F,MATCH($C530,'Policy Characteristics'!$C:$C,0)))</f>
        <v>-100</v>
      </c>
      <c r="M530" s="254">
        <f>IF(ISBLANK(INDEX('Policy Characteristics'!G:G,MATCH($C530,'Policy Characteristics'!$C:$C,0))),"",INDEX('Policy Characteristics'!G:G,MATCH($C530,'Policy Characteristics'!$C:$C,0)))</f>
        <v>100</v>
      </c>
      <c r="N530" s="254">
        <f>IF(ISBLANK(INDEX('Policy Characteristics'!H:H,MATCH($C530,'Policy Characteristics'!$C:$C,0))),"",INDEX('Policy Characteristics'!H:H,MATCH($C530,'Policy Characteristics'!$C:$C,0)))</f>
        <v>1</v>
      </c>
      <c r="O530" s="254" t="str">
        <f>IF(ISBLANK(INDEX('Policy Characteristics'!I:I,MATCH($C530,'Policy Characteristics'!$C:$C,0))),"",INDEX('Policy Characteristics'!I:I,MATCH($C530,'Policy Characteristics'!$C:$C,0)))</f>
        <v>$/kWh</v>
      </c>
      <c r="P530" s="254" t="str">
        <f>IF(ISBLANK(INDEX('Policy Characteristics'!J:J,MATCH($C530,'Policy Characteristics'!$C:$C,0))),"",INDEX('Policy Characteristics'!J:J,MATCH($C530,'Policy Characteristics'!$C:$C,0)))</f>
        <v>**Description:**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v>
      </c>
      <c r="Q530" s="254" t="str">
        <f>IF(ISBLANK(INDEX('Policy Characteristics'!K:K,MATCH($C530,'Policy Characteristics'!$C:$C,0))),"",INDEX('Policy Characteristics'!K:K,MATCH($C530,'Policy Characteristics'!$C:$C,0)))</f>
        <v/>
      </c>
      <c r="R530" s="254" t="str">
        <f>IF(ISBLANK(INDEX('Policy Characteristics'!L:L,MATCH($C530,'Policy Characteristics'!$C:$C,0))),"",INDEX('Policy Characteristics'!L:L,MATCH($C530,'Policy Characteristics'!$C:$C,0)))</f>
        <v/>
      </c>
      <c r="S530" s="314"/>
    </row>
    <row r="531" spans="1:19" x14ac:dyDescent="0.35">
      <c r="A531" s="254" t="str">
        <f>IF(ISBLANK(INDEX('Policy Characteristics'!A:A,MATCH($C531,'Policy Characteristics'!$C:$C,0))),"",INDEX('Policy Characteristics'!A:A,MATCH($C531,'Policy Characteristics'!$C:$C,0)))</f>
        <v>Electricity Supply</v>
      </c>
      <c r="B531" s="262" t="str">
        <f>IF(ISBLANK(INDEX('Policy Characteristics'!B:B,MATCH($C531,'Policy Characteristics'!$C:$C,0))),"",INDEX('Policy Characteristics'!B:B,MATCH($C531,'Policy Characteristics'!$C:$C,0)))</f>
        <v>Subsidy for Grid Battery Capacity</v>
      </c>
      <c r="C531" s="1" t="s">
        <v>3606</v>
      </c>
      <c r="D531" s="6"/>
      <c r="E531" s="45"/>
      <c r="F531" s="6"/>
      <c r="G531" s="6"/>
      <c r="H531" s="43">
        <v>2259</v>
      </c>
      <c r="I531" s="325" t="s">
        <v>43</v>
      </c>
      <c r="J531" s="255" t="str">
        <f>IF(ISBLANK(INDEX('Policy Characteristics'!D:D,MATCH($C531,'Policy Characteristics'!$C:$C,0))),"",INDEX('Policy Characteristics'!D:D,MATCH($C531,'Policy Characteristics'!$C:$C,0)))</f>
        <v>Grid Battery Subsidy</v>
      </c>
      <c r="K531" s="254" t="str">
        <f>IF(ISBLANK(INDEX('Policy Characteristics'!E:E,MATCH($C531,'Policy Characteristics'!$C:$C,0))),"",INDEX('Policy Characteristics'!E:E,MATCH($C531,'Policy Characteristics'!$C:$C,0)))</f>
        <v>elec battery construction subsidy</v>
      </c>
      <c r="L531" s="368">
        <f>IF(ISBLANK(INDEX('Policy Characteristics'!F:F,MATCH($C531,'Policy Characteristics'!$C:$C,0))),"",INDEX('Policy Characteristics'!F:F,MATCH($C531,'Policy Characteristics'!$C:$C,0)))</f>
        <v>-1</v>
      </c>
      <c r="M531" s="368">
        <f>IF(ISBLANK(INDEX('Policy Characteristics'!G:G,MATCH($C531,'Policy Characteristics'!$C:$C,0))),"",INDEX('Policy Characteristics'!G:G,MATCH($C531,'Policy Characteristics'!$C:$C,0)))</f>
        <v>1</v>
      </c>
      <c r="N531" s="368">
        <f>IF(ISBLANK(INDEX('Policy Characteristics'!H:H,MATCH($C531,'Policy Characteristics'!$C:$C,0))),"",INDEX('Policy Characteristics'!H:H,MATCH($C531,'Policy Characteristics'!$C:$C,0)))</f>
        <v>0.01</v>
      </c>
      <c r="O531" s="254" t="str">
        <f>IF(ISBLANK(INDEX('Policy Characteristics'!I:I,MATCH($C531,'Policy Characteristics'!$C:$C,0))),"",INDEX('Policy Characteristics'!I:I,MATCH($C531,'Policy Characteristics'!$C:$C,0)))</f>
        <v>% of capital costs</v>
      </c>
      <c r="P531" s="254" t="str">
        <f>IF(ISBLANK(INDEX('Policy Characteristics'!J:J,MATCH($C531,'Policy Characteristics'!$C:$C,0))),"",INDEX('Policy Characteristics'!J:J,MATCH($C531,'Policy Characteristics'!$C:$C,0)))</f>
        <v>**Description:**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v>
      </c>
      <c r="Q531" s="254" t="str">
        <f>IF(ISBLANK(INDEX('Policy Characteristics'!K:K,MATCH($C531,'Policy Characteristics'!$C:$C,0))),"",INDEX('Policy Characteristics'!K:K,MATCH($C531,'Policy Characteristics'!$C:$C,0)))</f>
        <v/>
      </c>
      <c r="R531" s="254"/>
      <c r="S531" s="314"/>
    </row>
    <row r="532" spans="1:19" x14ac:dyDescent="0.35">
      <c r="A532" s="254" t="str">
        <f>IF(ISBLANK(INDEX('Policy Characteristics'!A:A,MATCH($C532,'Policy Characteristics'!$C:$C,0))),"",INDEX('Policy Characteristics'!A:A,MATCH($C532,'Policy Characteristics'!$C:$C,0)))</f>
        <v>Electricity Supply</v>
      </c>
      <c r="B532" s="262" t="str">
        <f>IF(ISBLANK(INDEX('Policy Characteristics'!B:B,MATCH($C532,'Policy Characteristics'!$C:$C,0))),"",INDEX('Policy Characteristics'!B:B,MATCH($C532,'Policy Characteristics'!$C:$C,0)))</f>
        <v>Electricity CCS Subsidy</v>
      </c>
      <c r="C532" s="1" t="s">
        <v>3611</v>
      </c>
      <c r="D532" s="45" t="s">
        <v>446</v>
      </c>
      <c r="F532" s="45" t="s">
        <v>445</v>
      </c>
      <c r="H532" s="43">
        <v>2260</v>
      </c>
      <c r="I532" s="1" t="s">
        <v>44</v>
      </c>
      <c r="J532" s="255" t="str">
        <f>IF(ISBLANK(INDEX('Policy Characteristics'!D:D,MATCH($C532,'Policy Characteristics'!$C:$C,0))),"",INDEX('Policy Characteristics'!D:D,MATCH($C532,'Policy Characteristics'!$C:$C,0)))</f>
        <v>Electricity CCS Subsidy</v>
      </c>
      <c r="K532" s="254" t="str">
        <f>IF(ISBLANK(INDEX('Policy Characteristics'!E:E,MATCH($C532,'Policy Characteristics'!$C:$C,0))),"",INDEX('Policy Characteristics'!E:E,MATCH($C532,'Policy Characteristics'!$C:$C,0)))</f>
        <v>elec CCS subsidy</v>
      </c>
      <c r="L532" s="368">
        <f>IF(ISBLANK(INDEX('Policy Characteristics'!F:F,MATCH($C532,'Policy Characteristics'!$C:$C,0))),"",INDEX('Policy Characteristics'!F:F,MATCH($C532,'Policy Characteristics'!$C:$C,0)))</f>
        <v>-100</v>
      </c>
      <c r="M532" s="368">
        <f>IF(ISBLANK(INDEX('Policy Characteristics'!G:G,MATCH($C532,'Policy Characteristics'!$C:$C,0))),"",INDEX('Policy Characteristics'!G:G,MATCH($C532,'Policy Characteristics'!$C:$C,0)))</f>
        <v>100</v>
      </c>
      <c r="N532" s="368">
        <f>IF(ISBLANK(INDEX('Policy Characteristics'!H:H,MATCH($C532,'Policy Characteristics'!$C:$C,0))),"",INDEX('Policy Characteristics'!H:H,MATCH($C532,'Policy Characteristics'!$C:$C,0)))</f>
        <v>1</v>
      </c>
      <c r="O532" s="254" t="str">
        <f>IF(ISBLANK(INDEX('Policy Characteristics'!I:I,MATCH($C532,'Policy Characteristics'!$C:$C,0))),"",INDEX('Policy Characteristics'!I:I,MATCH($C532,'Policy Characteristics'!$C:$C,0)))</f>
        <v>$ / metric ton CO2e</v>
      </c>
      <c r="P532" s="254" t="str">
        <f>IF(ISBLANK(INDEX('Policy Characteristics'!J:J,MATCH($C532,'Policy Characteristics'!$C:$C,0))),"",INDEX('Policy Characteristics'!J:J,MATCH($C532,'Policy Characteristics'!$C:$C,0)))</f>
        <v>**Description:** This policy provides a dollar per metric ton CO2e subsidy, additional to any BAU subsidies.  // **Guidance for setting values:** The 45Q tax credits provide $85 per metric ton CO2e stored, which is included in the BAU case.</v>
      </c>
      <c r="R532" s="1"/>
    </row>
    <row r="533" spans="1:19" x14ac:dyDescent="0.35">
      <c r="A533" s="254" t="str">
        <f>IF(ISBLANK(INDEX('Policy Characteristics'!A:A,MATCH($C533,'Policy Characteristics'!$C:$C,0))),"",INDEX('Policy Characteristics'!A:A,MATCH($C533,'Policy Characteristics'!$C:$C,0)))</f>
        <v>Electricity Supply</v>
      </c>
      <c r="B533" s="262" t="str">
        <f>IF(ISBLANK(INDEX('Policy Characteristics'!B:B,MATCH($C533,'Policy Characteristics'!$C:$C,0))),"",INDEX('Policy Characteristics'!B:B,MATCH($C533,'Policy Characteristics'!$C:$C,0)))</f>
        <v>Electricity CCS Subsidy</v>
      </c>
      <c r="C533" s="254" t="str">
        <f>$C$532</f>
        <v>Additional Subsidy for Elec CCS</v>
      </c>
      <c r="D533" s="6" t="s">
        <v>3465</v>
      </c>
      <c r="F533" s="6" t="s">
        <v>3405</v>
      </c>
      <c r="H533" s="43">
        <v>2261</v>
      </c>
      <c r="I533" s="1" t="s">
        <v>44</v>
      </c>
      <c r="J533" s="255" t="str">
        <f>IF(ISBLANK(INDEX('Policy Characteristics'!D:D,MATCH($C533,'Policy Characteristics'!$C:$C,0))),"",INDEX('Policy Characteristics'!D:D,MATCH($C533,'Policy Characteristics'!$C:$C,0)))</f>
        <v>Electricity CCS Subsidy</v>
      </c>
      <c r="K533" s="254" t="str">
        <f>IF(ISBLANK(INDEX('Policy Characteristics'!E:E,MATCH($C533,'Policy Characteristics'!$C:$C,0))),"",INDEX('Policy Characteristics'!E:E,MATCH($C533,'Policy Characteristics'!$C:$C,0)))</f>
        <v>elec CCS subsidy</v>
      </c>
      <c r="L533" s="368">
        <f>IF(ISBLANK(INDEX('Policy Characteristics'!F:F,MATCH($C533,'Policy Characteristics'!$C:$C,0))),"",INDEX('Policy Characteristics'!F:F,MATCH($C533,'Policy Characteristics'!$C:$C,0)))</f>
        <v>-100</v>
      </c>
      <c r="M533" s="368">
        <f>IF(ISBLANK(INDEX('Policy Characteristics'!G:G,MATCH($C533,'Policy Characteristics'!$C:$C,0))),"",INDEX('Policy Characteristics'!G:G,MATCH($C533,'Policy Characteristics'!$C:$C,0)))</f>
        <v>100</v>
      </c>
      <c r="N533" s="368">
        <f>IF(ISBLANK(INDEX('Policy Characteristics'!H:H,MATCH($C533,'Policy Characteristics'!$C:$C,0))),"",INDEX('Policy Characteristics'!H:H,MATCH($C533,'Policy Characteristics'!$C:$C,0)))</f>
        <v>1</v>
      </c>
      <c r="O533" s="254" t="str">
        <f>IF(ISBLANK(INDEX('Policy Characteristics'!I:I,MATCH($C533,'Policy Characteristics'!$C:$C,0))),"",INDEX('Policy Characteristics'!I:I,MATCH($C533,'Policy Characteristics'!$C:$C,0)))</f>
        <v>$ / metric ton CO2e</v>
      </c>
      <c r="P533" s="254" t="str">
        <f>IF(ISBLANK(INDEX('Policy Characteristics'!J:J,MATCH($C533,'Policy Characteristics'!$C:$C,0))),"",INDEX('Policy Characteristics'!J:J,MATCH($C533,'Policy Characteristics'!$C:$C,0)))</f>
        <v>**Description:** This policy provides a dollar per metric ton CO2e subsidy, additional to any BAU subsidies.  // **Guidance for setting values:** The 45Q tax credits provide $85 per metric ton CO2e stored, which is included in the BAU case.</v>
      </c>
      <c r="R533" s="1"/>
    </row>
    <row r="534" spans="1:19" x14ac:dyDescent="0.35">
      <c r="A534" s="254" t="str">
        <f>IF(ISBLANK(INDEX('Policy Characteristics'!A:A,MATCH($C534,'Policy Characteristics'!$C:$C,0))),"",INDEX('Policy Characteristics'!A:A,MATCH($C534,'Policy Characteristics'!$C:$C,0)))</f>
        <v>Electricity Supply</v>
      </c>
      <c r="B534" s="262" t="str">
        <f>IF(ISBLANK(INDEX('Policy Characteristics'!B:B,MATCH($C534,'Policy Characteristics'!$C:$C,0))),"",INDEX('Policy Characteristics'!B:B,MATCH($C534,'Policy Characteristics'!$C:$C,0)))</f>
        <v>Electricity CCS Subsidy</v>
      </c>
      <c r="C534" s="254" t="str">
        <f t="shared" ref="C534:C555" si="30">$C$532</f>
        <v>Additional Subsidy for Elec CCS</v>
      </c>
      <c r="D534" s="6" t="s">
        <v>3466</v>
      </c>
      <c r="F534" s="6" t="s">
        <v>3406</v>
      </c>
      <c r="H534" s="43">
        <v>2262</v>
      </c>
      <c r="I534" s="1" t="s">
        <v>44</v>
      </c>
      <c r="J534" s="255" t="str">
        <f>IF(ISBLANK(INDEX('Policy Characteristics'!D:D,MATCH($C534,'Policy Characteristics'!$C:$C,0))),"",INDEX('Policy Characteristics'!D:D,MATCH($C534,'Policy Characteristics'!$C:$C,0)))</f>
        <v>Electricity CCS Subsidy</v>
      </c>
      <c r="K534" s="254" t="str">
        <f>IF(ISBLANK(INDEX('Policy Characteristics'!E:E,MATCH($C534,'Policy Characteristics'!$C:$C,0))),"",INDEX('Policy Characteristics'!E:E,MATCH($C534,'Policy Characteristics'!$C:$C,0)))</f>
        <v>elec CCS subsidy</v>
      </c>
      <c r="L534" s="368">
        <f>IF(ISBLANK(INDEX('Policy Characteristics'!F:F,MATCH($C534,'Policy Characteristics'!$C:$C,0))),"",INDEX('Policy Characteristics'!F:F,MATCH($C534,'Policy Characteristics'!$C:$C,0)))</f>
        <v>-100</v>
      </c>
      <c r="M534" s="368">
        <f>IF(ISBLANK(INDEX('Policy Characteristics'!G:G,MATCH($C534,'Policy Characteristics'!$C:$C,0))),"",INDEX('Policy Characteristics'!G:G,MATCH($C534,'Policy Characteristics'!$C:$C,0)))</f>
        <v>100</v>
      </c>
      <c r="N534" s="368">
        <f>IF(ISBLANK(INDEX('Policy Characteristics'!H:H,MATCH($C534,'Policy Characteristics'!$C:$C,0))),"",INDEX('Policy Characteristics'!H:H,MATCH($C534,'Policy Characteristics'!$C:$C,0)))</f>
        <v>1</v>
      </c>
      <c r="O534" s="254" t="str">
        <f>IF(ISBLANK(INDEX('Policy Characteristics'!I:I,MATCH($C534,'Policy Characteristics'!$C:$C,0))),"",INDEX('Policy Characteristics'!I:I,MATCH($C534,'Policy Characteristics'!$C:$C,0)))</f>
        <v>$ / metric ton CO2e</v>
      </c>
      <c r="P534" s="254" t="str">
        <f>IF(ISBLANK(INDEX('Policy Characteristics'!J:J,MATCH($C534,'Policy Characteristics'!$C:$C,0))),"",INDEX('Policy Characteristics'!J:J,MATCH($C534,'Policy Characteristics'!$C:$C,0)))</f>
        <v>**Description:** This policy provides a dollar per metric ton CO2e subsidy, additional to any BAU subsidies.  // **Guidance for setting values:** The 45Q tax credits provide $85 per metric ton CO2e stored, which is included in the BAU case.</v>
      </c>
      <c r="R534" s="1"/>
    </row>
    <row r="535" spans="1:19" x14ac:dyDescent="0.35">
      <c r="A535" s="254" t="str">
        <f>IF(ISBLANK(INDEX('Policy Characteristics'!A:A,MATCH($C535,'Policy Characteristics'!$C:$C,0))),"",INDEX('Policy Characteristics'!A:A,MATCH($C535,'Policy Characteristics'!$C:$C,0)))</f>
        <v>Electricity Supply</v>
      </c>
      <c r="B535" s="262" t="str">
        <f>IF(ISBLANK(INDEX('Policy Characteristics'!B:B,MATCH($C535,'Policy Characteristics'!$C:$C,0))),"",INDEX('Policy Characteristics'!B:B,MATCH($C535,'Policy Characteristics'!$C:$C,0)))</f>
        <v>Electricity CCS Subsidy</v>
      </c>
      <c r="C535" s="254" t="str">
        <f t="shared" si="30"/>
        <v>Additional Subsidy for Elec CCS</v>
      </c>
      <c r="D535" s="6" t="s">
        <v>76</v>
      </c>
      <c r="F535" s="6" t="s">
        <v>3476</v>
      </c>
      <c r="H535" s="43">
        <v>2263</v>
      </c>
      <c r="I535" s="1" t="s">
        <v>44</v>
      </c>
      <c r="J535" s="255" t="str">
        <f>IF(ISBLANK(INDEX('Policy Characteristics'!D:D,MATCH($C535,'Policy Characteristics'!$C:$C,0))),"",INDEX('Policy Characteristics'!D:D,MATCH($C535,'Policy Characteristics'!$C:$C,0)))</f>
        <v>Electricity CCS Subsidy</v>
      </c>
      <c r="K535" s="254" t="str">
        <f>IF(ISBLANK(INDEX('Policy Characteristics'!E:E,MATCH($C535,'Policy Characteristics'!$C:$C,0))),"",INDEX('Policy Characteristics'!E:E,MATCH($C535,'Policy Characteristics'!$C:$C,0)))</f>
        <v>elec CCS subsidy</v>
      </c>
      <c r="L535" s="368">
        <f>IF(ISBLANK(INDEX('Policy Characteristics'!F:F,MATCH($C535,'Policy Characteristics'!$C:$C,0))),"",INDEX('Policy Characteristics'!F:F,MATCH($C535,'Policy Characteristics'!$C:$C,0)))</f>
        <v>-100</v>
      </c>
      <c r="M535" s="368">
        <f>IF(ISBLANK(INDEX('Policy Characteristics'!G:G,MATCH($C535,'Policy Characteristics'!$C:$C,0))),"",INDEX('Policy Characteristics'!G:G,MATCH($C535,'Policy Characteristics'!$C:$C,0)))</f>
        <v>100</v>
      </c>
      <c r="N535" s="368">
        <f>IF(ISBLANK(INDEX('Policy Characteristics'!H:H,MATCH($C535,'Policy Characteristics'!$C:$C,0))),"",INDEX('Policy Characteristics'!H:H,MATCH($C535,'Policy Characteristics'!$C:$C,0)))</f>
        <v>1</v>
      </c>
      <c r="O535" s="254" t="str">
        <f>IF(ISBLANK(INDEX('Policy Characteristics'!I:I,MATCH($C535,'Policy Characteristics'!$C:$C,0))),"",INDEX('Policy Characteristics'!I:I,MATCH($C535,'Policy Characteristics'!$C:$C,0)))</f>
        <v>$ / metric ton CO2e</v>
      </c>
      <c r="P535" s="254" t="str">
        <f>IF(ISBLANK(INDEX('Policy Characteristics'!J:J,MATCH($C535,'Policy Characteristics'!$C:$C,0))),"",INDEX('Policy Characteristics'!J:J,MATCH($C535,'Policy Characteristics'!$C:$C,0)))</f>
        <v>**Description:** This policy provides a dollar per metric ton CO2e subsidy, additional to any BAU subsidies.  // **Guidance for setting values:** The 45Q tax credits provide $85 per metric ton CO2e stored, which is included in the BAU case.</v>
      </c>
      <c r="R535" s="1"/>
    </row>
    <row r="536" spans="1:19" x14ac:dyDescent="0.35">
      <c r="A536" s="254" t="str">
        <f>IF(ISBLANK(INDEX('Policy Characteristics'!A:A,MATCH($C536,'Policy Characteristics'!$C:$C,0))),"",INDEX('Policy Characteristics'!A:A,MATCH($C536,'Policy Characteristics'!$C:$C,0)))</f>
        <v>Electricity Supply</v>
      </c>
      <c r="B536" s="262" t="str">
        <f>IF(ISBLANK(INDEX('Policy Characteristics'!B:B,MATCH($C536,'Policy Characteristics'!$C:$C,0))),"",INDEX('Policy Characteristics'!B:B,MATCH($C536,'Policy Characteristics'!$C:$C,0)))</f>
        <v>Electricity CCS Subsidy</v>
      </c>
      <c r="C536" s="254" t="str">
        <f t="shared" si="30"/>
        <v>Additional Subsidy for Elec CCS</v>
      </c>
      <c r="D536" s="6" t="s">
        <v>77</v>
      </c>
      <c r="F536" s="6" t="s">
        <v>89</v>
      </c>
      <c r="H536" s="43">
        <v>2264</v>
      </c>
      <c r="I536" s="1" t="s">
        <v>44</v>
      </c>
      <c r="J536" s="255" t="str">
        <f>IF(ISBLANK(INDEX('Policy Characteristics'!D:D,MATCH($C536,'Policy Characteristics'!$C:$C,0))),"",INDEX('Policy Characteristics'!D:D,MATCH($C536,'Policy Characteristics'!$C:$C,0)))</f>
        <v>Electricity CCS Subsidy</v>
      </c>
      <c r="K536" s="254" t="str">
        <f>IF(ISBLANK(INDEX('Policy Characteristics'!E:E,MATCH($C536,'Policy Characteristics'!$C:$C,0))),"",INDEX('Policy Characteristics'!E:E,MATCH($C536,'Policy Characteristics'!$C:$C,0)))</f>
        <v>elec CCS subsidy</v>
      </c>
      <c r="L536" s="368">
        <f>IF(ISBLANK(INDEX('Policy Characteristics'!F:F,MATCH($C536,'Policy Characteristics'!$C:$C,0))),"",INDEX('Policy Characteristics'!F:F,MATCH($C536,'Policy Characteristics'!$C:$C,0)))</f>
        <v>-100</v>
      </c>
      <c r="M536" s="368">
        <f>IF(ISBLANK(INDEX('Policy Characteristics'!G:G,MATCH($C536,'Policy Characteristics'!$C:$C,0))),"",INDEX('Policy Characteristics'!G:G,MATCH($C536,'Policy Characteristics'!$C:$C,0)))</f>
        <v>100</v>
      </c>
      <c r="N536" s="368">
        <f>IF(ISBLANK(INDEX('Policy Characteristics'!H:H,MATCH($C536,'Policy Characteristics'!$C:$C,0))),"",INDEX('Policy Characteristics'!H:H,MATCH($C536,'Policy Characteristics'!$C:$C,0)))</f>
        <v>1</v>
      </c>
      <c r="O536" s="254" t="str">
        <f>IF(ISBLANK(INDEX('Policy Characteristics'!I:I,MATCH($C536,'Policy Characteristics'!$C:$C,0))),"",INDEX('Policy Characteristics'!I:I,MATCH($C536,'Policy Characteristics'!$C:$C,0)))</f>
        <v>$ / metric ton CO2e</v>
      </c>
      <c r="P536" s="254" t="str">
        <f>IF(ISBLANK(INDEX('Policy Characteristics'!J:J,MATCH($C536,'Policy Characteristics'!$C:$C,0))),"",INDEX('Policy Characteristics'!J:J,MATCH($C536,'Policy Characteristics'!$C:$C,0)))</f>
        <v>**Description:** This policy provides a dollar per metric ton CO2e subsidy, additional to any BAU subsidies.  // **Guidance for setting values:** The 45Q tax credits provide $85 per metric ton CO2e stored, which is included in the BAU case.</v>
      </c>
      <c r="R536" s="1"/>
    </row>
    <row r="537" spans="1:19" x14ac:dyDescent="0.35">
      <c r="A537" s="254" t="str">
        <f>IF(ISBLANK(INDEX('Policy Characteristics'!A:A,MATCH($C537,'Policy Characteristics'!$C:$C,0))),"",INDEX('Policy Characteristics'!A:A,MATCH($C537,'Policy Characteristics'!$C:$C,0)))</f>
        <v>Electricity Supply</v>
      </c>
      <c r="B537" s="262" t="str">
        <f>IF(ISBLANK(INDEX('Policy Characteristics'!B:B,MATCH($C537,'Policy Characteristics'!$C:$C,0))),"",INDEX('Policy Characteristics'!B:B,MATCH($C537,'Policy Characteristics'!$C:$C,0)))</f>
        <v>Electricity CCS Subsidy</v>
      </c>
      <c r="C537" s="254" t="str">
        <f t="shared" si="30"/>
        <v>Additional Subsidy for Elec CCS</v>
      </c>
      <c r="D537" s="6" t="s">
        <v>447</v>
      </c>
      <c r="F537" s="6" t="s">
        <v>450</v>
      </c>
      <c r="H537" s="43">
        <v>2265</v>
      </c>
      <c r="I537" s="1" t="s">
        <v>44</v>
      </c>
      <c r="J537" s="255" t="str">
        <f>IF(ISBLANK(INDEX('Policy Characteristics'!D:D,MATCH($C537,'Policy Characteristics'!$C:$C,0))),"",INDEX('Policy Characteristics'!D:D,MATCH($C537,'Policy Characteristics'!$C:$C,0)))</f>
        <v>Electricity CCS Subsidy</v>
      </c>
      <c r="K537" s="254" t="str">
        <f>IF(ISBLANK(INDEX('Policy Characteristics'!E:E,MATCH($C537,'Policy Characteristics'!$C:$C,0))),"",INDEX('Policy Characteristics'!E:E,MATCH($C537,'Policy Characteristics'!$C:$C,0)))</f>
        <v>elec CCS subsidy</v>
      </c>
      <c r="L537" s="368">
        <f>IF(ISBLANK(INDEX('Policy Characteristics'!F:F,MATCH($C537,'Policy Characteristics'!$C:$C,0))),"",INDEX('Policy Characteristics'!F:F,MATCH($C537,'Policy Characteristics'!$C:$C,0)))</f>
        <v>-100</v>
      </c>
      <c r="M537" s="368">
        <f>IF(ISBLANK(INDEX('Policy Characteristics'!G:G,MATCH($C537,'Policy Characteristics'!$C:$C,0))),"",INDEX('Policy Characteristics'!G:G,MATCH($C537,'Policy Characteristics'!$C:$C,0)))</f>
        <v>100</v>
      </c>
      <c r="N537" s="368">
        <f>IF(ISBLANK(INDEX('Policy Characteristics'!H:H,MATCH($C537,'Policy Characteristics'!$C:$C,0))),"",INDEX('Policy Characteristics'!H:H,MATCH($C537,'Policy Characteristics'!$C:$C,0)))</f>
        <v>1</v>
      </c>
      <c r="O537" s="254" t="str">
        <f>IF(ISBLANK(INDEX('Policy Characteristics'!I:I,MATCH($C537,'Policy Characteristics'!$C:$C,0))),"",INDEX('Policy Characteristics'!I:I,MATCH($C537,'Policy Characteristics'!$C:$C,0)))</f>
        <v>$ / metric ton CO2e</v>
      </c>
      <c r="P537" s="254" t="str">
        <f>IF(ISBLANK(INDEX('Policy Characteristics'!J:J,MATCH($C537,'Policy Characteristics'!$C:$C,0))),"",INDEX('Policy Characteristics'!J:J,MATCH($C537,'Policy Characteristics'!$C:$C,0)))</f>
        <v>**Description:** This policy provides a dollar per metric ton CO2e subsidy, additional to any BAU subsidies.  // **Guidance for setting values:** The 45Q tax credits provide $85 per metric ton CO2e stored, which is included in the BAU case.</v>
      </c>
      <c r="R537" s="1"/>
    </row>
    <row r="538" spans="1:19" x14ac:dyDescent="0.35">
      <c r="A538" s="254" t="str">
        <f>IF(ISBLANK(INDEX('Policy Characteristics'!A:A,MATCH($C538,'Policy Characteristics'!$C:$C,0))),"",INDEX('Policy Characteristics'!A:A,MATCH($C538,'Policy Characteristics'!$C:$C,0)))</f>
        <v>Electricity Supply</v>
      </c>
      <c r="B538" s="262" t="str">
        <f>IF(ISBLANK(INDEX('Policy Characteristics'!B:B,MATCH($C538,'Policy Characteristics'!$C:$C,0))),"",INDEX('Policy Characteristics'!B:B,MATCH($C538,'Policy Characteristics'!$C:$C,0)))</f>
        <v>Electricity CCS Subsidy</v>
      </c>
      <c r="C538" s="254" t="str">
        <f t="shared" si="30"/>
        <v>Additional Subsidy for Elec CCS</v>
      </c>
      <c r="D538" s="6" t="s">
        <v>78</v>
      </c>
      <c r="F538" s="6" t="s">
        <v>90</v>
      </c>
      <c r="H538" s="43">
        <v>2266</v>
      </c>
      <c r="I538" s="1" t="s">
        <v>44</v>
      </c>
      <c r="J538" s="255" t="str">
        <f>IF(ISBLANK(INDEX('Policy Characteristics'!D:D,MATCH($C538,'Policy Characteristics'!$C:$C,0))),"",INDEX('Policy Characteristics'!D:D,MATCH($C538,'Policy Characteristics'!$C:$C,0)))</f>
        <v>Electricity CCS Subsidy</v>
      </c>
      <c r="K538" s="254" t="str">
        <f>IF(ISBLANK(INDEX('Policy Characteristics'!E:E,MATCH($C538,'Policy Characteristics'!$C:$C,0))),"",INDEX('Policy Characteristics'!E:E,MATCH($C538,'Policy Characteristics'!$C:$C,0)))</f>
        <v>elec CCS subsidy</v>
      </c>
      <c r="L538" s="368">
        <f>IF(ISBLANK(INDEX('Policy Characteristics'!F:F,MATCH($C538,'Policy Characteristics'!$C:$C,0))),"",INDEX('Policy Characteristics'!F:F,MATCH($C538,'Policy Characteristics'!$C:$C,0)))</f>
        <v>-100</v>
      </c>
      <c r="M538" s="368">
        <f>IF(ISBLANK(INDEX('Policy Characteristics'!G:G,MATCH($C538,'Policy Characteristics'!$C:$C,0))),"",INDEX('Policy Characteristics'!G:G,MATCH($C538,'Policy Characteristics'!$C:$C,0)))</f>
        <v>100</v>
      </c>
      <c r="N538" s="368">
        <f>IF(ISBLANK(INDEX('Policy Characteristics'!H:H,MATCH($C538,'Policy Characteristics'!$C:$C,0))),"",INDEX('Policy Characteristics'!H:H,MATCH($C538,'Policy Characteristics'!$C:$C,0)))</f>
        <v>1</v>
      </c>
      <c r="O538" s="254" t="str">
        <f>IF(ISBLANK(INDEX('Policy Characteristics'!I:I,MATCH($C538,'Policy Characteristics'!$C:$C,0))),"",INDEX('Policy Characteristics'!I:I,MATCH($C538,'Policy Characteristics'!$C:$C,0)))</f>
        <v>$ / metric ton CO2e</v>
      </c>
      <c r="P538" s="254" t="str">
        <f>IF(ISBLANK(INDEX('Policy Characteristics'!J:J,MATCH($C538,'Policy Characteristics'!$C:$C,0))),"",INDEX('Policy Characteristics'!J:J,MATCH($C538,'Policy Characteristics'!$C:$C,0)))</f>
        <v>**Description:** This policy provides a dollar per metric ton CO2e subsidy, additional to any BAU subsidies.  // **Guidance for setting values:** The 45Q tax credits provide $85 per metric ton CO2e stored, which is included in the BAU case.</v>
      </c>
      <c r="R538" s="1"/>
    </row>
    <row r="539" spans="1:19" x14ac:dyDescent="0.35">
      <c r="A539" s="254" t="str">
        <f>IF(ISBLANK(INDEX('Policy Characteristics'!A:A,MATCH($C539,'Policy Characteristics'!$C:$C,0))),"",INDEX('Policy Characteristics'!A:A,MATCH($C539,'Policy Characteristics'!$C:$C,0)))</f>
        <v>Electricity Supply</v>
      </c>
      <c r="B539" s="262" t="str">
        <f>IF(ISBLANK(INDEX('Policy Characteristics'!B:B,MATCH($C539,'Policy Characteristics'!$C:$C,0))),"",INDEX('Policy Characteristics'!B:B,MATCH($C539,'Policy Characteristics'!$C:$C,0)))</f>
        <v>Electricity CCS Subsidy</v>
      </c>
      <c r="C539" s="254" t="str">
        <f t="shared" si="30"/>
        <v>Additional Subsidy for Elec CCS</v>
      </c>
      <c r="D539" s="6" t="s">
        <v>79</v>
      </c>
      <c r="F539" s="6" t="s">
        <v>91</v>
      </c>
      <c r="H539" s="43">
        <v>2267</v>
      </c>
      <c r="I539" s="1" t="s">
        <v>44</v>
      </c>
      <c r="J539" s="255" t="str">
        <f>IF(ISBLANK(INDEX('Policy Characteristics'!D:D,MATCH($C539,'Policy Characteristics'!$C:$C,0))),"",INDEX('Policy Characteristics'!D:D,MATCH($C539,'Policy Characteristics'!$C:$C,0)))</f>
        <v>Electricity CCS Subsidy</v>
      </c>
      <c r="K539" s="254" t="str">
        <f>IF(ISBLANK(INDEX('Policy Characteristics'!E:E,MATCH($C539,'Policy Characteristics'!$C:$C,0))),"",INDEX('Policy Characteristics'!E:E,MATCH($C539,'Policy Characteristics'!$C:$C,0)))</f>
        <v>elec CCS subsidy</v>
      </c>
      <c r="L539" s="368">
        <f>IF(ISBLANK(INDEX('Policy Characteristics'!F:F,MATCH($C539,'Policy Characteristics'!$C:$C,0))),"",INDEX('Policy Characteristics'!F:F,MATCH($C539,'Policy Characteristics'!$C:$C,0)))</f>
        <v>-100</v>
      </c>
      <c r="M539" s="368">
        <f>IF(ISBLANK(INDEX('Policy Characteristics'!G:G,MATCH($C539,'Policy Characteristics'!$C:$C,0))),"",INDEX('Policy Characteristics'!G:G,MATCH($C539,'Policy Characteristics'!$C:$C,0)))</f>
        <v>100</v>
      </c>
      <c r="N539" s="368">
        <f>IF(ISBLANK(INDEX('Policy Characteristics'!H:H,MATCH($C539,'Policy Characteristics'!$C:$C,0))),"",INDEX('Policy Characteristics'!H:H,MATCH($C539,'Policy Characteristics'!$C:$C,0)))</f>
        <v>1</v>
      </c>
      <c r="O539" s="254" t="str">
        <f>IF(ISBLANK(INDEX('Policy Characteristics'!I:I,MATCH($C539,'Policy Characteristics'!$C:$C,0))),"",INDEX('Policy Characteristics'!I:I,MATCH($C539,'Policy Characteristics'!$C:$C,0)))</f>
        <v>$ / metric ton CO2e</v>
      </c>
      <c r="P539" s="254" t="str">
        <f>IF(ISBLANK(INDEX('Policy Characteristics'!J:J,MATCH($C539,'Policy Characteristics'!$C:$C,0))),"",INDEX('Policy Characteristics'!J:J,MATCH($C539,'Policy Characteristics'!$C:$C,0)))</f>
        <v>**Description:** This policy provides a dollar per metric ton CO2e subsidy, additional to any BAU subsidies.  // **Guidance for setting values:** The 45Q tax credits provide $85 per metric ton CO2e stored, which is included in the BAU case.</v>
      </c>
      <c r="R539" s="1"/>
    </row>
    <row r="540" spans="1:19" x14ac:dyDescent="0.35">
      <c r="A540" s="254" t="str">
        <f>IF(ISBLANK(INDEX('Policy Characteristics'!A:A,MATCH($C540,'Policy Characteristics'!$C:$C,0))),"",INDEX('Policy Characteristics'!A:A,MATCH($C540,'Policy Characteristics'!$C:$C,0)))</f>
        <v>Electricity Supply</v>
      </c>
      <c r="B540" s="262" t="str">
        <f>IF(ISBLANK(INDEX('Policy Characteristics'!B:B,MATCH($C540,'Policy Characteristics'!$C:$C,0))),"",INDEX('Policy Characteristics'!B:B,MATCH($C540,'Policy Characteristics'!$C:$C,0)))</f>
        <v>Electricity CCS Subsidy</v>
      </c>
      <c r="C540" s="254" t="str">
        <f t="shared" si="30"/>
        <v>Additional Subsidy for Elec CCS</v>
      </c>
      <c r="D540" s="6" t="s">
        <v>80</v>
      </c>
      <c r="F540" s="6" t="s">
        <v>92</v>
      </c>
      <c r="H540" s="43">
        <v>2268</v>
      </c>
      <c r="I540" s="1" t="s">
        <v>44</v>
      </c>
      <c r="J540" s="255" t="str">
        <f>IF(ISBLANK(INDEX('Policy Characteristics'!D:D,MATCH($C540,'Policy Characteristics'!$C:$C,0))),"",INDEX('Policy Characteristics'!D:D,MATCH($C540,'Policy Characteristics'!$C:$C,0)))</f>
        <v>Electricity CCS Subsidy</v>
      </c>
      <c r="K540" s="254" t="str">
        <f>IF(ISBLANK(INDEX('Policy Characteristics'!E:E,MATCH($C540,'Policy Characteristics'!$C:$C,0))),"",INDEX('Policy Characteristics'!E:E,MATCH($C540,'Policy Characteristics'!$C:$C,0)))</f>
        <v>elec CCS subsidy</v>
      </c>
      <c r="L540" s="368">
        <f>IF(ISBLANK(INDEX('Policy Characteristics'!F:F,MATCH($C540,'Policy Characteristics'!$C:$C,0))),"",INDEX('Policy Characteristics'!F:F,MATCH($C540,'Policy Characteristics'!$C:$C,0)))</f>
        <v>-100</v>
      </c>
      <c r="M540" s="368">
        <f>IF(ISBLANK(INDEX('Policy Characteristics'!G:G,MATCH($C540,'Policy Characteristics'!$C:$C,0))),"",INDEX('Policy Characteristics'!G:G,MATCH($C540,'Policy Characteristics'!$C:$C,0)))</f>
        <v>100</v>
      </c>
      <c r="N540" s="368">
        <f>IF(ISBLANK(INDEX('Policy Characteristics'!H:H,MATCH($C540,'Policy Characteristics'!$C:$C,0))),"",INDEX('Policy Characteristics'!H:H,MATCH($C540,'Policy Characteristics'!$C:$C,0)))</f>
        <v>1</v>
      </c>
      <c r="O540" s="254" t="str">
        <f>IF(ISBLANK(INDEX('Policy Characteristics'!I:I,MATCH($C540,'Policy Characteristics'!$C:$C,0))),"",INDEX('Policy Characteristics'!I:I,MATCH($C540,'Policy Characteristics'!$C:$C,0)))</f>
        <v>$ / metric ton CO2e</v>
      </c>
      <c r="P540" s="254" t="str">
        <f>IF(ISBLANK(INDEX('Policy Characteristics'!J:J,MATCH($C540,'Policy Characteristics'!$C:$C,0))),"",INDEX('Policy Characteristics'!J:J,MATCH($C540,'Policy Characteristics'!$C:$C,0)))</f>
        <v>**Description:** This policy provides a dollar per metric ton CO2e subsidy, additional to any BAU subsidies.  // **Guidance for setting values:** The 45Q tax credits provide $85 per metric ton CO2e stored, which is included in the BAU case.</v>
      </c>
      <c r="R540" s="1"/>
    </row>
    <row r="541" spans="1:19" x14ac:dyDescent="0.35">
      <c r="A541" s="254" t="str">
        <f>IF(ISBLANK(INDEX('Policy Characteristics'!A:A,MATCH($C541,'Policy Characteristics'!$C:$C,0))),"",INDEX('Policy Characteristics'!A:A,MATCH($C541,'Policy Characteristics'!$C:$C,0)))</f>
        <v>Electricity Supply</v>
      </c>
      <c r="B541" s="262" t="str">
        <f>IF(ISBLANK(INDEX('Policy Characteristics'!B:B,MATCH($C541,'Policy Characteristics'!$C:$C,0))),"",INDEX('Policy Characteristics'!B:B,MATCH($C541,'Policy Characteristics'!$C:$C,0)))</f>
        <v>Electricity CCS Subsidy</v>
      </c>
      <c r="C541" s="254" t="str">
        <f t="shared" si="30"/>
        <v>Additional Subsidy for Elec CCS</v>
      </c>
      <c r="D541" s="6" t="s">
        <v>2423</v>
      </c>
      <c r="F541" s="6" t="s">
        <v>435</v>
      </c>
      <c r="H541" s="43">
        <v>2269</v>
      </c>
      <c r="I541" s="1" t="s">
        <v>44</v>
      </c>
      <c r="J541" s="255" t="str">
        <f>IF(ISBLANK(INDEX('Policy Characteristics'!D:D,MATCH($C541,'Policy Characteristics'!$C:$C,0))),"",INDEX('Policy Characteristics'!D:D,MATCH($C541,'Policy Characteristics'!$C:$C,0)))</f>
        <v>Electricity CCS Subsidy</v>
      </c>
      <c r="K541" s="254" t="str">
        <f>IF(ISBLANK(INDEX('Policy Characteristics'!E:E,MATCH($C541,'Policy Characteristics'!$C:$C,0))),"",INDEX('Policy Characteristics'!E:E,MATCH($C541,'Policy Characteristics'!$C:$C,0)))</f>
        <v>elec CCS subsidy</v>
      </c>
      <c r="L541" s="368">
        <f>IF(ISBLANK(INDEX('Policy Characteristics'!F:F,MATCH($C541,'Policy Characteristics'!$C:$C,0))),"",INDEX('Policy Characteristics'!F:F,MATCH($C541,'Policy Characteristics'!$C:$C,0)))</f>
        <v>-100</v>
      </c>
      <c r="M541" s="368">
        <f>IF(ISBLANK(INDEX('Policy Characteristics'!G:G,MATCH($C541,'Policy Characteristics'!$C:$C,0))),"",INDEX('Policy Characteristics'!G:G,MATCH($C541,'Policy Characteristics'!$C:$C,0)))</f>
        <v>100</v>
      </c>
      <c r="N541" s="368">
        <f>IF(ISBLANK(INDEX('Policy Characteristics'!H:H,MATCH($C541,'Policy Characteristics'!$C:$C,0))),"",INDEX('Policy Characteristics'!H:H,MATCH($C541,'Policy Characteristics'!$C:$C,0)))</f>
        <v>1</v>
      </c>
      <c r="O541" s="254" t="str">
        <f>IF(ISBLANK(INDEX('Policy Characteristics'!I:I,MATCH($C541,'Policy Characteristics'!$C:$C,0))),"",INDEX('Policy Characteristics'!I:I,MATCH($C541,'Policy Characteristics'!$C:$C,0)))</f>
        <v>$ / metric ton CO2e</v>
      </c>
      <c r="P541" s="254" t="str">
        <f>IF(ISBLANK(INDEX('Policy Characteristics'!J:J,MATCH($C541,'Policy Characteristics'!$C:$C,0))),"",INDEX('Policy Characteristics'!J:J,MATCH($C541,'Policy Characteristics'!$C:$C,0)))</f>
        <v>**Description:** This policy provides a dollar per metric ton CO2e subsidy, additional to any BAU subsidies.  // **Guidance for setting values:** The 45Q tax credits provide $85 per metric ton CO2e stored, which is included in the BAU case.</v>
      </c>
      <c r="R541" s="1"/>
    </row>
    <row r="542" spans="1:19" x14ac:dyDescent="0.35">
      <c r="A542" s="254" t="str">
        <f>IF(ISBLANK(INDEX('Policy Characteristics'!A:A,MATCH($C542,'Policy Characteristics'!$C:$C,0))),"",INDEX('Policy Characteristics'!A:A,MATCH($C542,'Policy Characteristics'!$C:$C,0)))</f>
        <v>Electricity Supply</v>
      </c>
      <c r="B542" s="262" t="str">
        <f>IF(ISBLANK(INDEX('Policy Characteristics'!B:B,MATCH($C542,'Policy Characteristics'!$C:$C,0))),"",INDEX('Policy Characteristics'!B:B,MATCH($C542,'Policy Characteristics'!$C:$C,0)))</f>
        <v>Electricity CCS Subsidy</v>
      </c>
      <c r="C542" s="254" t="str">
        <f t="shared" si="30"/>
        <v>Additional Subsidy for Elec CCS</v>
      </c>
      <c r="D542" s="6" t="s">
        <v>307</v>
      </c>
      <c r="F542" s="6" t="s">
        <v>309</v>
      </c>
      <c r="H542" s="43">
        <v>2270</v>
      </c>
      <c r="I542" s="1" t="s">
        <v>44</v>
      </c>
      <c r="J542" s="255" t="str">
        <f>IF(ISBLANK(INDEX('Policy Characteristics'!D:D,MATCH($C542,'Policy Characteristics'!$C:$C,0))),"",INDEX('Policy Characteristics'!D:D,MATCH($C542,'Policy Characteristics'!$C:$C,0)))</f>
        <v>Electricity CCS Subsidy</v>
      </c>
      <c r="K542" s="254" t="str">
        <f>IF(ISBLANK(INDEX('Policy Characteristics'!E:E,MATCH($C542,'Policy Characteristics'!$C:$C,0))),"",INDEX('Policy Characteristics'!E:E,MATCH($C542,'Policy Characteristics'!$C:$C,0)))</f>
        <v>elec CCS subsidy</v>
      </c>
      <c r="L542" s="368">
        <f>IF(ISBLANK(INDEX('Policy Characteristics'!F:F,MATCH($C542,'Policy Characteristics'!$C:$C,0))),"",INDEX('Policy Characteristics'!F:F,MATCH($C542,'Policy Characteristics'!$C:$C,0)))</f>
        <v>-100</v>
      </c>
      <c r="M542" s="368">
        <f>IF(ISBLANK(INDEX('Policy Characteristics'!G:G,MATCH($C542,'Policy Characteristics'!$C:$C,0))),"",INDEX('Policy Characteristics'!G:G,MATCH($C542,'Policy Characteristics'!$C:$C,0)))</f>
        <v>100</v>
      </c>
      <c r="N542" s="368">
        <f>IF(ISBLANK(INDEX('Policy Characteristics'!H:H,MATCH($C542,'Policy Characteristics'!$C:$C,0))),"",INDEX('Policy Characteristics'!H:H,MATCH($C542,'Policy Characteristics'!$C:$C,0)))</f>
        <v>1</v>
      </c>
      <c r="O542" s="254" t="str">
        <f>IF(ISBLANK(INDEX('Policy Characteristics'!I:I,MATCH($C542,'Policy Characteristics'!$C:$C,0))),"",INDEX('Policy Characteristics'!I:I,MATCH($C542,'Policy Characteristics'!$C:$C,0)))</f>
        <v>$ / metric ton CO2e</v>
      </c>
      <c r="P542" s="254" t="str">
        <f>IF(ISBLANK(INDEX('Policy Characteristics'!J:J,MATCH($C542,'Policy Characteristics'!$C:$C,0))),"",INDEX('Policy Characteristics'!J:J,MATCH($C542,'Policy Characteristics'!$C:$C,0)))</f>
        <v>**Description:** This policy provides a dollar per metric ton CO2e subsidy, additional to any BAU subsidies.  // **Guidance for setting values:** The 45Q tax credits provide $85 per metric ton CO2e stored, which is included in the BAU case.</v>
      </c>
      <c r="R542" s="1"/>
    </row>
    <row r="543" spans="1:19" x14ac:dyDescent="0.35">
      <c r="A543" s="254" t="str">
        <f>IF(ISBLANK(INDEX('Policy Characteristics'!A:A,MATCH($C543,'Policy Characteristics'!$C:$C,0))),"",INDEX('Policy Characteristics'!A:A,MATCH($C543,'Policy Characteristics'!$C:$C,0)))</f>
        <v>Electricity Supply</v>
      </c>
      <c r="B543" s="262" t="str">
        <f>IF(ISBLANK(INDEX('Policy Characteristics'!B:B,MATCH($C543,'Policy Characteristics'!$C:$C,0))),"",INDEX('Policy Characteristics'!B:B,MATCH($C543,'Policy Characteristics'!$C:$C,0)))</f>
        <v>Electricity CCS Subsidy</v>
      </c>
      <c r="C543" s="254" t="str">
        <f t="shared" si="30"/>
        <v>Additional Subsidy for Elec CCS</v>
      </c>
      <c r="D543" s="6" t="s">
        <v>308</v>
      </c>
      <c r="F543" s="6" t="s">
        <v>310</v>
      </c>
      <c r="H543" s="43">
        <v>2271</v>
      </c>
      <c r="I543" s="1" t="s">
        <v>44</v>
      </c>
      <c r="J543" s="255" t="str">
        <f>IF(ISBLANK(INDEX('Policy Characteristics'!D:D,MATCH($C543,'Policy Characteristics'!$C:$C,0))),"",INDEX('Policy Characteristics'!D:D,MATCH($C543,'Policy Characteristics'!$C:$C,0)))</f>
        <v>Electricity CCS Subsidy</v>
      </c>
      <c r="K543" s="254" t="str">
        <f>IF(ISBLANK(INDEX('Policy Characteristics'!E:E,MATCH($C543,'Policy Characteristics'!$C:$C,0))),"",INDEX('Policy Characteristics'!E:E,MATCH($C543,'Policy Characteristics'!$C:$C,0)))</f>
        <v>elec CCS subsidy</v>
      </c>
      <c r="L543" s="368">
        <f>IF(ISBLANK(INDEX('Policy Characteristics'!F:F,MATCH($C543,'Policy Characteristics'!$C:$C,0))),"",INDEX('Policy Characteristics'!F:F,MATCH($C543,'Policy Characteristics'!$C:$C,0)))</f>
        <v>-100</v>
      </c>
      <c r="M543" s="368">
        <f>IF(ISBLANK(INDEX('Policy Characteristics'!G:G,MATCH($C543,'Policy Characteristics'!$C:$C,0))),"",INDEX('Policy Characteristics'!G:G,MATCH($C543,'Policy Characteristics'!$C:$C,0)))</f>
        <v>100</v>
      </c>
      <c r="N543" s="368">
        <f>IF(ISBLANK(INDEX('Policy Characteristics'!H:H,MATCH($C543,'Policy Characteristics'!$C:$C,0))),"",INDEX('Policy Characteristics'!H:H,MATCH($C543,'Policy Characteristics'!$C:$C,0)))</f>
        <v>1</v>
      </c>
      <c r="O543" s="254" t="str">
        <f>IF(ISBLANK(INDEX('Policy Characteristics'!I:I,MATCH($C543,'Policy Characteristics'!$C:$C,0))),"",INDEX('Policy Characteristics'!I:I,MATCH($C543,'Policy Characteristics'!$C:$C,0)))</f>
        <v>$ / metric ton CO2e</v>
      </c>
      <c r="P543" s="254" t="str">
        <f>IF(ISBLANK(INDEX('Policy Characteristics'!J:J,MATCH($C543,'Policy Characteristics'!$C:$C,0))),"",INDEX('Policy Characteristics'!J:J,MATCH($C543,'Policy Characteristics'!$C:$C,0)))</f>
        <v>**Description:** This policy provides a dollar per metric ton CO2e subsidy, additional to any BAU subsidies.  // **Guidance for setting values:** The 45Q tax credits provide $85 per metric ton CO2e stored, which is included in the BAU case.</v>
      </c>
      <c r="R543" s="1"/>
    </row>
    <row r="544" spans="1:19" x14ac:dyDescent="0.35">
      <c r="A544" s="254" t="str">
        <f>IF(ISBLANK(INDEX('Policy Characteristics'!A:A,MATCH($C544,'Policy Characteristics'!$C:$C,0))),"",INDEX('Policy Characteristics'!A:A,MATCH($C544,'Policy Characteristics'!$C:$C,0)))</f>
        <v>Electricity Supply</v>
      </c>
      <c r="B544" s="262" t="str">
        <f>IF(ISBLANK(INDEX('Policy Characteristics'!B:B,MATCH($C544,'Policy Characteristics'!$C:$C,0))),"",INDEX('Policy Characteristics'!B:B,MATCH($C544,'Policy Characteristics'!$C:$C,0)))</f>
        <v>Electricity CCS Subsidy</v>
      </c>
      <c r="C544" s="254" t="str">
        <f t="shared" si="30"/>
        <v>Additional Subsidy for Elec CCS</v>
      </c>
      <c r="D544" s="6" t="s">
        <v>443</v>
      </c>
      <c r="F544" s="6" t="s">
        <v>442</v>
      </c>
      <c r="H544" s="43">
        <v>2272</v>
      </c>
      <c r="I544" s="1" t="s">
        <v>44</v>
      </c>
      <c r="J544" s="255" t="str">
        <f>IF(ISBLANK(INDEX('Policy Characteristics'!D:D,MATCH($C544,'Policy Characteristics'!$C:$C,0))),"",INDEX('Policy Characteristics'!D:D,MATCH($C544,'Policy Characteristics'!$C:$C,0)))</f>
        <v>Electricity CCS Subsidy</v>
      </c>
      <c r="K544" s="254" t="str">
        <f>IF(ISBLANK(INDEX('Policy Characteristics'!E:E,MATCH($C544,'Policy Characteristics'!$C:$C,0))),"",INDEX('Policy Characteristics'!E:E,MATCH($C544,'Policy Characteristics'!$C:$C,0)))</f>
        <v>elec CCS subsidy</v>
      </c>
      <c r="L544" s="368">
        <f>IF(ISBLANK(INDEX('Policy Characteristics'!F:F,MATCH($C544,'Policy Characteristics'!$C:$C,0))),"",INDEX('Policy Characteristics'!F:F,MATCH($C544,'Policy Characteristics'!$C:$C,0)))</f>
        <v>-100</v>
      </c>
      <c r="M544" s="368">
        <f>IF(ISBLANK(INDEX('Policy Characteristics'!G:G,MATCH($C544,'Policy Characteristics'!$C:$C,0))),"",INDEX('Policy Characteristics'!G:G,MATCH($C544,'Policy Characteristics'!$C:$C,0)))</f>
        <v>100</v>
      </c>
      <c r="N544" s="368">
        <f>IF(ISBLANK(INDEX('Policy Characteristics'!H:H,MATCH($C544,'Policy Characteristics'!$C:$C,0))),"",INDEX('Policy Characteristics'!H:H,MATCH($C544,'Policy Characteristics'!$C:$C,0)))</f>
        <v>1</v>
      </c>
      <c r="O544" s="254" t="str">
        <f>IF(ISBLANK(INDEX('Policy Characteristics'!I:I,MATCH($C544,'Policy Characteristics'!$C:$C,0))),"",INDEX('Policy Characteristics'!I:I,MATCH($C544,'Policy Characteristics'!$C:$C,0)))</f>
        <v>$ / metric ton CO2e</v>
      </c>
      <c r="P544" s="254" t="str">
        <f>IF(ISBLANK(INDEX('Policy Characteristics'!J:J,MATCH($C544,'Policy Characteristics'!$C:$C,0))),"",INDEX('Policy Characteristics'!J:J,MATCH($C544,'Policy Characteristics'!$C:$C,0)))</f>
        <v>**Description:** This policy provides a dollar per metric ton CO2e subsidy, additional to any BAU subsidies.  // **Guidance for setting values:** The 45Q tax credits provide $85 per metric ton CO2e stored, which is included in the BAU case.</v>
      </c>
      <c r="R544" s="1"/>
    </row>
    <row r="545" spans="1:18" x14ac:dyDescent="0.35">
      <c r="A545" s="254" t="str">
        <f>IF(ISBLANK(INDEX('Policy Characteristics'!A:A,MATCH($C545,'Policy Characteristics'!$C:$C,0))),"",INDEX('Policy Characteristics'!A:A,MATCH($C545,'Policy Characteristics'!$C:$C,0)))</f>
        <v>Electricity Supply</v>
      </c>
      <c r="B545" s="262" t="str">
        <f>IF(ISBLANK(INDEX('Policy Characteristics'!B:B,MATCH($C545,'Policy Characteristics'!$C:$C,0))),"",INDEX('Policy Characteristics'!B:B,MATCH($C545,'Policy Characteristics'!$C:$C,0)))</f>
        <v>Electricity CCS Subsidy</v>
      </c>
      <c r="C545" s="254" t="str">
        <f t="shared" si="30"/>
        <v>Additional Subsidy for Elec CCS</v>
      </c>
      <c r="D545" s="6" t="s">
        <v>452</v>
      </c>
      <c r="F545" s="6" t="s">
        <v>453</v>
      </c>
      <c r="H545" s="43">
        <v>2273</v>
      </c>
      <c r="I545" s="1" t="s">
        <v>44</v>
      </c>
      <c r="J545" s="255" t="str">
        <f>IF(ISBLANK(INDEX('Policy Characteristics'!D:D,MATCH($C545,'Policy Characteristics'!$C:$C,0))),"",INDEX('Policy Characteristics'!D:D,MATCH($C545,'Policy Characteristics'!$C:$C,0)))</f>
        <v>Electricity CCS Subsidy</v>
      </c>
      <c r="K545" s="254" t="str">
        <f>IF(ISBLANK(INDEX('Policy Characteristics'!E:E,MATCH($C545,'Policy Characteristics'!$C:$C,0))),"",INDEX('Policy Characteristics'!E:E,MATCH($C545,'Policy Characteristics'!$C:$C,0)))</f>
        <v>elec CCS subsidy</v>
      </c>
      <c r="L545" s="368">
        <f>IF(ISBLANK(INDEX('Policy Characteristics'!F:F,MATCH($C545,'Policy Characteristics'!$C:$C,0))),"",INDEX('Policy Characteristics'!F:F,MATCH($C545,'Policy Characteristics'!$C:$C,0)))</f>
        <v>-100</v>
      </c>
      <c r="M545" s="368">
        <f>IF(ISBLANK(INDEX('Policy Characteristics'!G:G,MATCH($C545,'Policy Characteristics'!$C:$C,0))),"",INDEX('Policy Characteristics'!G:G,MATCH($C545,'Policy Characteristics'!$C:$C,0)))</f>
        <v>100</v>
      </c>
      <c r="N545" s="368">
        <f>IF(ISBLANK(INDEX('Policy Characteristics'!H:H,MATCH($C545,'Policy Characteristics'!$C:$C,0))),"",INDEX('Policy Characteristics'!H:H,MATCH($C545,'Policy Characteristics'!$C:$C,0)))</f>
        <v>1</v>
      </c>
      <c r="O545" s="254" t="str">
        <f>IF(ISBLANK(INDEX('Policy Characteristics'!I:I,MATCH($C545,'Policy Characteristics'!$C:$C,0))),"",INDEX('Policy Characteristics'!I:I,MATCH($C545,'Policy Characteristics'!$C:$C,0)))</f>
        <v>$ / metric ton CO2e</v>
      </c>
      <c r="P545" s="254" t="str">
        <f>IF(ISBLANK(INDEX('Policy Characteristics'!J:J,MATCH($C545,'Policy Characteristics'!$C:$C,0))),"",INDEX('Policy Characteristics'!J:J,MATCH($C545,'Policy Characteristics'!$C:$C,0)))</f>
        <v>**Description:** This policy provides a dollar per metric ton CO2e subsidy, additional to any BAU subsidies.  // **Guidance for setting values:** The 45Q tax credits provide $85 per metric ton CO2e stored, which is included in the BAU case.</v>
      </c>
      <c r="R545" s="1"/>
    </row>
    <row r="546" spans="1:18" x14ac:dyDescent="0.35">
      <c r="A546" s="254" t="str">
        <f>IF(ISBLANK(INDEX('Policy Characteristics'!A:A,MATCH($C546,'Policy Characteristics'!$C:$C,0))),"",INDEX('Policy Characteristics'!A:A,MATCH($C546,'Policy Characteristics'!$C:$C,0)))</f>
        <v>Electricity Supply</v>
      </c>
      <c r="B546" s="262" t="str">
        <f>IF(ISBLANK(INDEX('Policy Characteristics'!B:B,MATCH($C546,'Policy Characteristics'!$C:$C,0))),"",INDEX('Policy Characteristics'!B:B,MATCH($C546,'Policy Characteristics'!$C:$C,0)))</f>
        <v>Electricity CCS Subsidy</v>
      </c>
      <c r="C546" s="254" t="str">
        <f t="shared" si="30"/>
        <v>Additional Subsidy for Elec CCS</v>
      </c>
      <c r="D546" s="6" t="s">
        <v>2743</v>
      </c>
      <c r="F546" s="6" t="s">
        <v>2467</v>
      </c>
      <c r="H546" s="43">
        <v>2274</v>
      </c>
      <c r="I546" s="1" t="s">
        <v>44</v>
      </c>
      <c r="J546" s="255" t="str">
        <f>IF(ISBLANK(INDEX('Policy Characteristics'!D:D,MATCH($C546,'Policy Characteristics'!$C:$C,0))),"",INDEX('Policy Characteristics'!D:D,MATCH($C546,'Policy Characteristics'!$C:$C,0)))</f>
        <v>Electricity CCS Subsidy</v>
      </c>
      <c r="K546" s="254" t="str">
        <f>IF(ISBLANK(INDEX('Policy Characteristics'!E:E,MATCH($C546,'Policy Characteristics'!$C:$C,0))),"",INDEX('Policy Characteristics'!E:E,MATCH($C546,'Policy Characteristics'!$C:$C,0)))</f>
        <v>elec CCS subsidy</v>
      </c>
      <c r="L546" s="368">
        <f>IF(ISBLANK(INDEX('Policy Characteristics'!F:F,MATCH($C546,'Policy Characteristics'!$C:$C,0))),"",INDEX('Policy Characteristics'!F:F,MATCH($C546,'Policy Characteristics'!$C:$C,0)))</f>
        <v>-100</v>
      </c>
      <c r="M546" s="368">
        <f>IF(ISBLANK(INDEX('Policy Characteristics'!G:G,MATCH($C546,'Policy Characteristics'!$C:$C,0))),"",INDEX('Policy Characteristics'!G:G,MATCH($C546,'Policy Characteristics'!$C:$C,0)))</f>
        <v>100</v>
      </c>
      <c r="N546" s="368">
        <f>IF(ISBLANK(INDEX('Policy Characteristics'!H:H,MATCH($C546,'Policy Characteristics'!$C:$C,0))),"",INDEX('Policy Characteristics'!H:H,MATCH($C546,'Policy Characteristics'!$C:$C,0)))</f>
        <v>1</v>
      </c>
      <c r="O546" s="254" t="str">
        <f>IF(ISBLANK(INDEX('Policy Characteristics'!I:I,MATCH($C546,'Policy Characteristics'!$C:$C,0))),"",INDEX('Policy Characteristics'!I:I,MATCH($C546,'Policy Characteristics'!$C:$C,0)))</f>
        <v>$ / metric ton CO2e</v>
      </c>
      <c r="P546" s="254" t="str">
        <f>IF(ISBLANK(INDEX('Policy Characteristics'!J:J,MATCH($C546,'Policy Characteristics'!$C:$C,0))),"",INDEX('Policy Characteristics'!J:J,MATCH($C546,'Policy Characteristics'!$C:$C,0)))</f>
        <v>**Description:** This policy provides a dollar per metric ton CO2e subsidy, additional to any BAU subsidies.  // **Guidance for setting values:** The 45Q tax credits provide $85 per metric ton CO2e stored, which is included in the BAU case.</v>
      </c>
      <c r="R546" s="1"/>
    </row>
    <row r="547" spans="1:18" x14ac:dyDescent="0.35">
      <c r="A547" s="254" t="str">
        <f>IF(ISBLANK(INDEX('Policy Characteristics'!A:A,MATCH($C547,'Policy Characteristics'!$C:$C,0))),"",INDEX('Policy Characteristics'!A:A,MATCH($C547,'Policy Characteristics'!$C:$C,0)))</f>
        <v>Electricity Supply</v>
      </c>
      <c r="B547" s="262" t="str">
        <f>IF(ISBLANK(INDEX('Policy Characteristics'!B:B,MATCH($C547,'Policy Characteristics'!$C:$C,0))),"",INDEX('Policy Characteristics'!B:B,MATCH($C547,'Policy Characteristics'!$C:$C,0)))</f>
        <v>Electricity CCS Subsidy</v>
      </c>
      <c r="C547" s="254" t="str">
        <f t="shared" si="30"/>
        <v>Additional Subsidy for Elec CCS</v>
      </c>
      <c r="D547" s="6" t="s">
        <v>2744</v>
      </c>
      <c r="F547" s="6" t="s">
        <v>2587</v>
      </c>
      <c r="H547" s="43">
        <v>2275</v>
      </c>
      <c r="I547" s="1" t="s">
        <v>44</v>
      </c>
      <c r="J547" s="255" t="str">
        <f>IF(ISBLANK(INDEX('Policy Characteristics'!D:D,MATCH($C547,'Policy Characteristics'!$C:$C,0))),"",INDEX('Policy Characteristics'!D:D,MATCH($C547,'Policy Characteristics'!$C:$C,0)))</f>
        <v>Electricity CCS Subsidy</v>
      </c>
      <c r="K547" s="254" t="str">
        <f>IF(ISBLANK(INDEX('Policy Characteristics'!E:E,MATCH($C547,'Policy Characteristics'!$C:$C,0))),"",INDEX('Policy Characteristics'!E:E,MATCH($C547,'Policy Characteristics'!$C:$C,0)))</f>
        <v>elec CCS subsidy</v>
      </c>
      <c r="L547" s="368">
        <f>IF(ISBLANK(INDEX('Policy Characteristics'!F:F,MATCH($C547,'Policy Characteristics'!$C:$C,0))),"",INDEX('Policy Characteristics'!F:F,MATCH($C547,'Policy Characteristics'!$C:$C,0)))</f>
        <v>-100</v>
      </c>
      <c r="M547" s="368">
        <f>IF(ISBLANK(INDEX('Policy Characteristics'!G:G,MATCH($C547,'Policy Characteristics'!$C:$C,0))),"",INDEX('Policy Characteristics'!G:G,MATCH($C547,'Policy Characteristics'!$C:$C,0)))</f>
        <v>100</v>
      </c>
      <c r="N547" s="368">
        <f>IF(ISBLANK(INDEX('Policy Characteristics'!H:H,MATCH($C547,'Policy Characteristics'!$C:$C,0))),"",INDEX('Policy Characteristics'!H:H,MATCH($C547,'Policy Characteristics'!$C:$C,0)))</f>
        <v>1</v>
      </c>
      <c r="O547" s="254" t="str">
        <f>IF(ISBLANK(INDEX('Policy Characteristics'!I:I,MATCH($C547,'Policy Characteristics'!$C:$C,0))),"",INDEX('Policy Characteristics'!I:I,MATCH($C547,'Policy Characteristics'!$C:$C,0)))</f>
        <v>$ / metric ton CO2e</v>
      </c>
      <c r="P547" s="254" t="str">
        <f>IF(ISBLANK(INDEX('Policy Characteristics'!J:J,MATCH($C547,'Policy Characteristics'!$C:$C,0))),"",INDEX('Policy Characteristics'!J:J,MATCH($C547,'Policy Characteristics'!$C:$C,0)))</f>
        <v>**Description:** This policy provides a dollar per metric ton CO2e subsidy, additional to any BAU subsidies.  // **Guidance for setting values:** The 45Q tax credits provide $85 per metric ton CO2e stored, which is included in the BAU case.</v>
      </c>
      <c r="R547" s="1"/>
    </row>
    <row r="548" spans="1:18" x14ac:dyDescent="0.35">
      <c r="A548" s="254" t="str">
        <f>IF(ISBLANK(INDEX('Policy Characteristics'!A:A,MATCH($C548,'Policy Characteristics'!$C:$C,0))),"",INDEX('Policy Characteristics'!A:A,MATCH($C548,'Policy Characteristics'!$C:$C,0)))</f>
        <v>Electricity Supply</v>
      </c>
      <c r="B548" s="262" t="str">
        <f>IF(ISBLANK(INDEX('Policy Characteristics'!B:B,MATCH($C548,'Policy Characteristics'!$C:$C,0))),"",INDEX('Policy Characteristics'!B:B,MATCH($C548,'Policy Characteristics'!$C:$C,0)))</f>
        <v>Electricity CCS Subsidy</v>
      </c>
      <c r="C548" s="254" t="str">
        <f t="shared" si="30"/>
        <v>Additional Subsidy for Elec CCS</v>
      </c>
      <c r="D548" s="6" t="s">
        <v>2745</v>
      </c>
      <c r="F548" s="6" t="s">
        <v>2469</v>
      </c>
      <c r="H548" s="43">
        <v>2276</v>
      </c>
      <c r="I548" s="1" t="s">
        <v>44</v>
      </c>
      <c r="J548" s="255" t="str">
        <f>IF(ISBLANK(INDEX('Policy Characteristics'!D:D,MATCH($C548,'Policy Characteristics'!$C:$C,0))),"",INDEX('Policy Characteristics'!D:D,MATCH($C548,'Policy Characteristics'!$C:$C,0)))</f>
        <v>Electricity CCS Subsidy</v>
      </c>
      <c r="K548" s="254" t="str">
        <f>IF(ISBLANK(INDEX('Policy Characteristics'!E:E,MATCH($C548,'Policy Characteristics'!$C:$C,0))),"",INDEX('Policy Characteristics'!E:E,MATCH($C548,'Policy Characteristics'!$C:$C,0)))</f>
        <v>elec CCS subsidy</v>
      </c>
      <c r="L548" s="368">
        <f>IF(ISBLANK(INDEX('Policy Characteristics'!F:F,MATCH($C548,'Policy Characteristics'!$C:$C,0))),"",INDEX('Policy Characteristics'!F:F,MATCH($C548,'Policy Characteristics'!$C:$C,0)))</f>
        <v>-100</v>
      </c>
      <c r="M548" s="368">
        <f>IF(ISBLANK(INDEX('Policy Characteristics'!G:G,MATCH($C548,'Policy Characteristics'!$C:$C,0))),"",INDEX('Policy Characteristics'!G:G,MATCH($C548,'Policy Characteristics'!$C:$C,0)))</f>
        <v>100</v>
      </c>
      <c r="N548" s="368">
        <f>IF(ISBLANK(INDEX('Policy Characteristics'!H:H,MATCH($C548,'Policy Characteristics'!$C:$C,0))),"",INDEX('Policy Characteristics'!H:H,MATCH($C548,'Policy Characteristics'!$C:$C,0)))</f>
        <v>1</v>
      </c>
      <c r="O548" s="254" t="str">
        <f>IF(ISBLANK(INDEX('Policy Characteristics'!I:I,MATCH($C548,'Policy Characteristics'!$C:$C,0))),"",INDEX('Policy Characteristics'!I:I,MATCH($C548,'Policy Characteristics'!$C:$C,0)))</f>
        <v>$ / metric ton CO2e</v>
      </c>
      <c r="P548" s="254" t="str">
        <f>IF(ISBLANK(INDEX('Policy Characteristics'!J:J,MATCH($C548,'Policy Characteristics'!$C:$C,0))),"",INDEX('Policy Characteristics'!J:J,MATCH($C548,'Policy Characteristics'!$C:$C,0)))</f>
        <v>**Description:** This policy provides a dollar per metric ton CO2e subsidy, additional to any BAU subsidies.  // **Guidance for setting values:** The 45Q tax credits provide $85 per metric ton CO2e stored, which is included in the BAU case.</v>
      </c>
      <c r="R548" s="1"/>
    </row>
    <row r="549" spans="1:18" x14ac:dyDescent="0.35">
      <c r="A549" s="254" t="str">
        <f>IF(ISBLANK(INDEX('Policy Characteristics'!A:A,MATCH($C549,'Policy Characteristics'!$C:$C,0))),"",INDEX('Policy Characteristics'!A:A,MATCH($C549,'Policy Characteristics'!$C:$C,0)))</f>
        <v>Electricity Supply</v>
      </c>
      <c r="B549" s="262" t="str">
        <f>IF(ISBLANK(INDEX('Policy Characteristics'!B:B,MATCH($C549,'Policy Characteristics'!$C:$C,0))),"",INDEX('Policy Characteristics'!B:B,MATCH($C549,'Policy Characteristics'!$C:$C,0)))</f>
        <v>Electricity CCS Subsidy</v>
      </c>
      <c r="C549" s="254" t="str">
        <f t="shared" si="30"/>
        <v>Additional Subsidy for Elec CCS</v>
      </c>
      <c r="D549" s="6" t="s">
        <v>3464</v>
      </c>
      <c r="F549" s="6" t="s">
        <v>3471</v>
      </c>
      <c r="H549" s="43">
        <v>2277</v>
      </c>
      <c r="I549" s="1" t="s">
        <v>43</v>
      </c>
      <c r="J549" s="255" t="str">
        <f>IF(ISBLANK(INDEX('Policy Characteristics'!D:D,MATCH($C549,'Policy Characteristics'!$C:$C,0))),"",INDEX('Policy Characteristics'!D:D,MATCH($C549,'Policy Characteristics'!$C:$C,0)))</f>
        <v>Electricity CCS Subsidy</v>
      </c>
      <c r="K549" s="254" t="str">
        <f>IF(ISBLANK(INDEX('Policy Characteristics'!E:E,MATCH($C549,'Policy Characteristics'!$C:$C,0))),"",INDEX('Policy Characteristics'!E:E,MATCH($C549,'Policy Characteristics'!$C:$C,0)))</f>
        <v>elec CCS subsidy</v>
      </c>
      <c r="L549" s="368">
        <f>IF(ISBLANK(INDEX('Policy Characteristics'!F:F,MATCH($C549,'Policy Characteristics'!$C:$C,0))),"",INDEX('Policy Characteristics'!F:F,MATCH($C549,'Policy Characteristics'!$C:$C,0)))</f>
        <v>-100</v>
      </c>
      <c r="M549" s="368">
        <f>IF(ISBLANK(INDEX('Policy Characteristics'!G:G,MATCH($C549,'Policy Characteristics'!$C:$C,0))),"",INDEX('Policy Characteristics'!G:G,MATCH($C549,'Policy Characteristics'!$C:$C,0)))</f>
        <v>100</v>
      </c>
      <c r="N549" s="368">
        <f>IF(ISBLANK(INDEX('Policy Characteristics'!H:H,MATCH($C549,'Policy Characteristics'!$C:$C,0))),"",INDEX('Policy Characteristics'!H:H,MATCH($C549,'Policy Characteristics'!$C:$C,0)))</f>
        <v>1</v>
      </c>
      <c r="O549" s="254" t="str">
        <f>IF(ISBLANK(INDEX('Policy Characteristics'!I:I,MATCH($C549,'Policy Characteristics'!$C:$C,0))),"",INDEX('Policy Characteristics'!I:I,MATCH($C549,'Policy Characteristics'!$C:$C,0)))</f>
        <v>$ / metric ton CO2e</v>
      </c>
      <c r="P549" s="254" t="str">
        <f>IF(ISBLANK(INDEX('Policy Characteristics'!J:J,MATCH($C549,'Policy Characteristics'!$C:$C,0))),"",INDEX('Policy Characteristics'!J:J,MATCH($C549,'Policy Characteristics'!$C:$C,0)))</f>
        <v>**Description:** This policy provides a dollar per metric ton CO2e subsidy, additional to any BAU subsidies.  // **Guidance for setting values:** The 45Q tax credits provide $85 per metric ton CO2e stored, which is included in the BAU case.</v>
      </c>
      <c r="R549" s="1"/>
    </row>
    <row r="550" spans="1:18" x14ac:dyDescent="0.35">
      <c r="A550" s="254" t="str">
        <f>IF(ISBLANK(INDEX('Policy Characteristics'!A:A,MATCH($C550,'Policy Characteristics'!$C:$C,0))),"",INDEX('Policy Characteristics'!A:A,MATCH($C550,'Policy Characteristics'!$C:$C,0)))</f>
        <v>Electricity Supply</v>
      </c>
      <c r="B550" s="262" t="str">
        <f>IF(ISBLANK(INDEX('Policy Characteristics'!B:B,MATCH($C550,'Policy Characteristics'!$C:$C,0))),"",INDEX('Policy Characteristics'!B:B,MATCH($C550,'Policy Characteristics'!$C:$C,0)))</f>
        <v>Electricity CCS Subsidy</v>
      </c>
      <c r="C550" s="254" t="str">
        <f t="shared" si="30"/>
        <v>Additional Subsidy for Elec CCS</v>
      </c>
      <c r="D550" s="6" t="s">
        <v>3467</v>
      </c>
      <c r="F550" s="6" t="s">
        <v>3472</v>
      </c>
      <c r="H550" s="43">
        <v>2278</v>
      </c>
      <c r="I550" s="1" t="s">
        <v>43</v>
      </c>
      <c r="J550" s="255" t="str">
        <f>IF(ISBLANK(INDEX('Policy Characteristics'!D:D,MATCH($C550,'Policy Characteristics'!$C:$C,0))),"",INDEX('Policy Characteristics'!D:D,MATCH($C550,'Policy Characteristics'!$C:$C,0)))</f>
        <v>Electricity CCS Subsidy</v>
      </c>
      <c r="K550" s="254" t="str">
        <f>IF(ISBLANK(INDEX('Policy Characteristics'!E:E,MATCH($C550,'Policy Characteristics'!$C:$C,0))),"",INDEX('Policy Characteristics'!E:E,MATCH($C550,'Policy Characteristics'!$C:$C,0)))</f>
        <v>elec CCS subsidy</v>
      </c>
      <c r="L550" s="368">
        <f>IF(ISBLANK(INDEX('Policy Characteristics'!F:F,MATCH($C550,'Policy Characteristics'!$C:$C,0))),"",INDEX('Policy Characteristics'!F:F,MATCH($C550,'Policy Characteristics'!$C:$C,0)))</f>
        <v>-100</v>
      </c>
      <c r="M550" s="368">
        <f>IF(ISBLANK(INDEX('Policy Characteristics'!G:G,MATCH($C550,'Policy Characteristics'!$C:$C,0))),"",INDEX('Policy Characteristics'!G:G,MATCH($C550,'Policy Characteristics'!$C:$C,0)))</f>
        <v>100</v>
      </c>
      <c r="N550" s="368">
        <f>IF(ISBLANK(INDEX('Policy Characteristics'!H:H,MATCH($C550,'Policy Characteristics'!$C:$C,0))),"",INDEX('Policy Characteristics'!H:H,MATCH($C550,'Policy Characteristics'!$C:$C,0)))</f>
        <v>1</v>
      </c>
      <c r="O550" s="254" t="str">
        <f>IF(ISBLANK(INDEX('Policy Characteristics'!I:I,MATCH($C550,'Policy Characteristics'!$C:$C,0))),"",INDEX('Policy Characteristics'!I:I,MATCH($C550,'Policy Characteristics'!$C:$C,0)))</f>
        <v>$ / metric ton CO2e</v>
      </c>
      <c r="P550" s="254" t="str">
        <f>IF(ISBLANK(INDEX('Policy Characteristics'!J:J,MATCH($C550,'Policy Characteristics'!$C:$C,0))),"",INDEX('Policy Characteristics'!J:J,MATCH($C550,'Policy Characteristics'!$C:$C,0)))</f>
        <v>**Description:** This policy provides a dollar per metric ton CO2e subsidy, additional to any BAU subsidies.  // **Guidance for setting values:** The 45Q tax credits provide $85 per metric ton CO2e stored, which is included in the BAU case.</v>
      </c>
      <c r="R550" s="1"/>
    </row>
    <row r="551" spans="1:18" x14ac:dyDescent="0.35">
      <c r="A551" s="254" t="str">
        <f>IF(ISBLANK(INDEX('Policy Characteristics'!A:A,MATCH($C551,'Policy Characteristics'!$C:$C,0))),"",INDEX('Policy Characteristics'!A:A,MATCH($C551,'Policy Characteristics'!$C:$C,0)))</f>
        <v>Electricity Supply</v>
      </c>
      <c r="B551" s="262" t="str">
        <f>IF(ISBLANK(INDEX('Policy Characteristics'!B:B,MATCH($C551,'Policy Characteristics'!$C:$C,0))),"",INDEX('Policy Characteristics'!B:B,MATCH($C551,'Policy Characteristics'!$C:$C,0)))</f>
        <v>Electricity CCS Subsidy</v>
      </c>
      <c r="C551" s="254" t="str">
        <f t="shared" si="30"/>
        <v>Additional Subsidy for Elec CCS</v>
      </c>
      <c r="D551" s="6" t="s">
        <v>3468</v>
      </c>
      <c r="F551" s="6" t="s">
        <v>3473</v>
      </c>
      <c r="H551" s="43">
        <v>2279</v>
      </c>
      <c r="I551" s="1" t="s">
        <v>43</v>
      </c>
      <c r="J551" s="255" t="str">
        <f>IF(ISBLANK(INDEX('Policy Characteristics'!D:D,MATCH($C551,'Policy Characteristics'!$C:$C,0))),"",INDEX('Policy Characteristics'!D:D,MATCH($C551,'Policy Characteristics'!$C:$C,0)))</f>
        <v>Electricity CCS Subsidy</v>
      </c>
      <c r="K551" s="254" t="str">
        <f>IF(ISBLANK(INDEX('Policy Characteristics'!E:E,MATCH($C551,'Policy Characteristics'!$C:$C,0))),"",INDEX('Policy Characteristics'!E:E,MATCH($C551,'Policy Characteristics'!$C:$C,0)))</f>
        <v>elec CCS subsidy</v>
      </c>
      <c r="L551" s="368">
        <f>IF(ISBLANK(INDEX('Policy Characteristics'!F:F,MATCH($C551,'Policy Characteristics'!$C:$C,0))),"",INDEX('Policy Characteristics'!F:F,MATCH($C551,'Policy Characteristics'!$C:$C,0)))</f>
        <v>-100</v>
      </c>
      <c r="M551" s="368">
        <f>IF(ISBLANK(INDEX('Policy Characteristics'!G:G,MATCH($C551,'Policy Characteristics'!$C:$C,0))),"",INDEX('Policy Characteristics'!G:G,MATCH($C551,'Policy Characteristics'!$C:$C,0)))</f>
        <v>100</v>
      </c>
      <c r="N551" s="368">
        <f>IF(ISBLANK(INDEX('Policy Characteristics'!H:H,MATCH($C551,'Policy Characteristics'!$C:$C,0))),"",INDEX('Policy Characteristics'!H:H,MATCH($C551,'Policy Characteristics'!$C:$C,0)))</f>
        <v>1</v>
      </c>
      <c r="O551" s="254" t="str">
        <f>IF(ISBLANK(INDEX('Policy Characteristics'!I:I,MATCH($C551,'Policy Characteristics'!$C:$C,0))),"",INDEX('Policy Characteristics'!I:I,MATCH($C551,'Policy Characteristics'!$C:$C,0)))</f>
        <v>$ / metric ton CO2e</v>
      </c>
      <c r="P551" s="254" t="str">
        <f>IF(ISBLANK(INDEX('Policy Characteristics'!J:J,MATCH($C551,'Policy Characteristics'!$C:$C,0))),"",INDEX('Policy Characteristics'!J:J,MATCH($C551,'Policy Characteristics'!$C:$C,0)))</f>
        <v>**Description:** This policy provides a dollar per metric ton CO2e subsidy, additional to any BAU subsidies.  // **Guidance for setting values:** The 45Q tax credits provide $85 per metric ton CO2e stored, which is included in the BAU case.</v>
      </c>
      <c r="R551" s="1"/>
    </row>
    <row r="552" spans="1:18" x14ac:dyDescent="0.35">
      <c r="A552" s="254" t="str">
        <f>IF(ISBLANK(INDEX('Policy Characteristics'!A:A,MATCH($C552,'Policy Characteristics'!$C:$C,0))),"",INDEX('Policy Characteristics'!A:A,MATCH($C552,'Policy Characteristics'!$C:$C,0)))</f>
        <v>Electricity Supply</v>
      </c>
      <c r="B552" s="262" t="str">
        <f>IF(ISBLANK(INDEX('Policy Characteristics'!B:B,MATCH($C552,'Policy Characteristics'!$C:$C,0))),"",INDEX('Policy Characteristics'!B:B,MATCH($C552,'Policy Characteristics'!$C:$C,0)))</f>
        <v>Electricity CCS Subsidy</v>
      </c>
      <c r="C552" s="254" t="str">
        <f t="shared" si="30"/>
        <v>Additional Subsidy for Elec CCS</v>
      </c>
      <c r="D552" s="6" t="s">
        <v>3469</v>
      </c>
      <c r="F552" s="6" t="s">
        <v>3474</v>
      </c>
      <c r="H552" s="43">
        <v>2280</v>
      </c>
      <c r="I552" s="1" t="s">
        <v>43</v>
      </c>
      <c r="J552" s="255" t="str">
        <f>IF(ISBLANK(INDEX('Policy Characteristics'!D:D,MATCH($C552,'Policy Characteristics'!$C:$C,0))),"",INDEX('Policy Characteristics'!D:D,MATCH($C552,'Policy Characteristics'!$C:$C,0)))</f>
        <v>Electricity CCS Subsidy</v>
      </c>
      <c r="K552" s="254" t="str">
        <f>IF(ISBLANK(INDEX('Policy Characteristics'!E:E,MATCH($C552,'Policy Characteristics'!$C:$C,0))),"",INDEX('Policy Characteristics'!E:E,MATCH($C552,'Policy Characteristics'!$C:$C,0)))</f>
        <v>elec CCS subsidy</v>
      </c>
      <c r="L552" s="368">
        <f>IF(ISBLANK(INDEX('Policy Characteristics'!F:F,MATCH($C552,'Policy Characteristics'!$C:$C,0))),"",INDEX('Policy Characteristics'!F:F,MATCH($C552,'Policy Characteristics'!$C:$C,0)))</f>
        <v>-100</v>
      </c>
      <c r="M552" s="368">
        <f>IF(ISBLANK(INDEX('Policy Characteristics'!G:G,MATCH($C552,'Policy Characteristics'!$C:$C,0))),"",INDEX('Policy Characteristics'!G:G,MATCH($C552,'Policy Characteristics'!$C:$C,0)))</f>
        <v>100</v>
      </c>
      <c r="N552" s="368">
        <f>IF(ISBLANK(INDEX('Policy Characteristics'!H:H,MATCH($C552,'Policy Characteristics'!$C:$C,0))),"",INDEX('Policy Characteristics'!H:H,MATCH($C552,'Policy Characteristics'!$C:$C,0)))</f>
        <v>1</v>
      </c>
      <c r="O552" s="254" t="str">
        <f>IF(ISBLANK(INDEX('Policy Characteristics'!I:I,MATCH($C552,'Policy Characteristics'!$C:$C,0))),"",INDEX('Policy Characteristics'!I:I,MATCH($C552,'Policy Characteristics'!$C:$C,0)))</f>
        <v>$ / metric ton CO2e</v>
      </c>
      <c r="P552" s="254" t="str">
        <f>IF(ISBLANK(INDEX('Policy Characteristics'!J:J,MATCH($C552,'Policy Characteristics'!$C:$C,0))),"",INDEX('Policy Characteristics'!J:J,MATCH($C552,'Policy Characteristics'!$C:$C,0)))</f>
        <v>**Description:** This policy provides a dollar per metric ton CO2e subsidy, additional to any BAU subsidies.  // **Guidance for setting values:** The 45Q tax credits provide $85 per metric ton CO2e stored, which is included in the BAU case.</v>
      </c>
      <c r="R552" s="1"/>
    </row>
    <row r="553" spans="1:18" x14ac:dyDescent="0.35">
      <c r="A553" s="254" t="str">
        <f>IF(ISBLANK(INDEX('Policy Characteristics'!A:A,MATCH($C553,'Policy Characteristics'!$C:$C,0))),"",INDEX('Policy Characteristics'!A:A,MATCH($C553,'Policy Characteristics'!$C:$C,0)))</f>
        <v>Electricity Supply</v>
      </c>
      <c r="B553" s="262" t="str">
        <f>IF(ISBLANK(INDEX('Policy Characteristics'!B:B,MATCH($C553,'Policy Characteristics'!$C:$C,0))),"",INDEX('Policy Characteristics'!B:B,MATCH($C553,'Policy Characteristics'!$C:$C,0)))</f>
        <v>Electricity CCS Subsidy</v>
      </c>
      <c r="C553" s="254" t="str">
        <f t="shared" si="30"/>
        <v>Additional Subsidy for Elec CCS</v>
      </c>
      <c r="D553" s="6" t="s">
        <v>3470</v>
      </c>
      <c r="F553" s="6" t="s">
        <v>3475</v>
      </c>
      <c r="H553" s="43">
        <v>2281</v>
      </c>
      <c r="I553" s="1" t="s">
        <v>44</v>
      </c>
      <c r="J553" s="255" t="str">
        <f>IF(ISBLANK(INDEX('Policy Characteristics'!D:D,MATCH($C553,'Policy Characteristics'!$C:$C,0))),"",INDEX('Policy Characteristics'!D:D,MATCH($C553,'Policy Characteristics'!$C:$C,0)))</f>
        <v>Electricity CCS Subsidy</v>
      </c>
      <c r="K553" s="254" t="str">
        <f>IF(ISBLANK(INDEX('Policy Characteristics'!E:E,MATCH($C553,'Policy Characteristics'!$C:$C,0))),"",INDEX('Policy Characteristics'!E:E,MATCH($C553,'Policy Characteristics'!$C:$C,0)))</f>
        <v>elec CCS subsidy</v>
      </c>
      <c r="L553" s="368">
        <f>IF(ISBLANK(INDEX('Policy Characteristics'!F:F,MATCH($C553,'Policy Characteristics'!$C:$C,0))),"",INDEX('Policy Characteristics'!F:F,MATCH($C553,'Policy Characteristics'!$C:$C,0)))</f>
        <v>-100</v>
      </c>
      <c r="M553" s="368">
        <f>IF(ISBLANK(INDEX('Policy Characteristics'!G:G,MATCH($C553,'Policy Characteristics'!$C:$C,0))),"",INDEX('Policy Characteristics'!G:G,MATCH($C553,'Policy Characteristics'!$C:$C,0)))</f>
        <v>100</v>
      </c>
      <c r="N553" s="368">
        <f>IF(ISBLANK(INDEX('Policy Characteristics'!H:H,MATCH($C553,'Policy Characteristics'!$C:$C,0))),"",INDEX('Policy Characteristics'!H:H,MATCH($C553,'Policy Characteristics'!$C:$C,0)))</f>
        <v>1</v>
      </c>
      <c r="O553" s="254" t="str">
        <f>IF(ISBLANK(INDEX('Policy Characteristics'!I:I,MATCH($C553,'Policy Characteristics'!$C:$C,0))),"",INDEX('Policy Characteristics'!I:I,MATCH($C553,'Policy Characteristics'!$C:$C,0)))</f>
        <v>$ / metric ton CO2e</v>
      </c>
      <c r="P553" s="254" t="str">
        <f>IF(ISBLANK(INDEX('Policy Characteristics'!J:J,MATCH($C553,'Policy Characteristics'!$C:$C,0))),"",INDEX('Policy Characteristics'!J:J,MATCH($C553,'Policy Characteristics'!$C:$C,0)))</f>
        <v>**Description:** This policy provides a dollar per metric ton CO2e subsidy, additional to any BAU subsidies.  // **Guidance for setting values:** The 45Q tax credits provide $85 per metric ton CO2e stored, which is included in the BAU case.</v>
      </c>
      <c r="R553" s="1"/>
    </row>
    <row r="554" spans="1:18" x14ac:dyDescent="0.35">
      <c r="A554" s="254" t="str">
        <f>IF(ISBLANK(INDEX('Policy Characteristics'!A:A,MATCH($C554,'Policy Characteristics'!$C:$C,0))),"",INDEX('Policy Characteristics'!A:A,MATCH($C554,'Policy Characteristics'!$C:$C,0)))</f>
        <v>Electricity Supply</v>
      </c>
      <c r="B554" s="262" t="str">
        <f>IF(ISBLANK(INDEX('Policy Characteristics'!B:B,MATCH($C554,'Policy Characteristics'!$C:$C,0))),"",INDEX('Policy Characteristics'!B:B,MATCH($C554,'Policy Characteristics'!$C:$C,0)))</f>
        <v>Electricity CCS Subsidy</v>
      </c>
      <c r="C554" s="254" t="str">
        <f t="shared" si="30"/>
        <v>Additional Subsidy for Elec CCS</v>
      </c>
      <c r="D554" s="6" t="s">
        <v>3558</v>
      </c>
      <c r="F554" s="6" t="s">
        <v>3556</v>
      </c>
      <c r="H554" s="43">
        <v>2282</v>
      </c>
      <c r="I554" s="1" t="s">
        <v>44</v>
      </c>
      <c r="J554" s="255" t="str">
        <f>IF(ISBLANK(INDEX('Policy Characteristics'!D:D,MATCH($C554,'Policy Characteristics'!$C:$C,0))),"",INDEX('Policy Characteristics'!D:D,MATCH($C554,'Policy Characteristics'!$C:$C,0)))</f>
        <v>Electricity CCS Subsidy</v>
      </c>
      <c r="K554" s="254" t="str">
        <f>IF(ISBLANK(INDEX('Policy Characteristics'!E:E,MATCH($C554,'Policy Characteristics'!$C:$C,0))),"",INDEX('Policy Characteristics'!E:E,MATCH($C554,'Policy Characteristics'!$C:$C,0)))</f>
        <v>elec CCS subsidy</v>
      </c>
      <c r="L554" s="368">
        <f>IF(ISBLANK(INDEX('Policy Characteristics'!F:F,MATCH($C554,'Policy Characteristics'!$C:$C,0))),"",INDEX('Policy Characteristics'!F:F,MATCH($C554,'Policy Characteristics'!$C:$C,0)))</f>
        <v>-100</v>
      </c>
      <c r="M554" s="368">
        <f>IF(ISBLANK(INDEX('Policy Characteristics'!G:G,MATCH($C554,'Policy Characteristics'!$C:$C,0))),"",INDEX('Policy Characteristics'!G:G,MATCH($C554,'Policy Characteristics'!$C:$C,0)))</f>
        <v>100</v>
      </c>
      <c r="N554" s="368">
        <f>IF(ISBLANK(INDEX('Policy Characteristics'!H:H,MATCH($C554,'Policy Characteristics'!$C:$C,0))),"",INDEX('Policy Characteristics'!H:H,MATCH($C554,'Policy Characteristics'!$C:$C,0)))</f>
        <v>1</v>
      </c>
      <c r="O554" s="254" t="str">
        <f>IF(ISBLANK(INDEX('Policy Characteristics'!I:I,MATCH($C554,'Policy Characteristics'!$C:$C,0))),"",INDEX('Policy Characteristics'!I:I,MATCH($C554,'Policy Characteristics'!$C:$C,0)))</f>
        <v>$ / metric ton CO2e</v>
      </c>
      <c r="P554" s="254" t="str">
        <f>IF(ISBLANK(INDEX('Policy Characteristics'!J:J,MATCH($C554,'Policy Characteristics'!$C:$C,0))),"",INDEX('Policy Characteristics'!J:J,MATCH($C554,'Policy Characteristics'!$C:$C,0)))</f>
        <v>**Description:** This policy provides a dollar per metric ton CO2e subsidy, additional to any BAU subsidies.  // **Guidance for setting values:** The 45Q tax credits provide $85 per metric ton CO2e stored, which is included in the BAU case.</v>
      </c>
      <c r="R554" s="1"/>
    </row>
    <row r="555" spans="1:18" x14ac:dyDescent="0.35">
      <c r="A555" s="254" t="str">
        <f>IF(ISBLANK(INDEX('Policy Characteristics'!A:A,MATCH($C555,'Policy Characteristics'!$C:$C,0))),"",INDEX('Policy Characteristics'!A:A,MATCH($C555,'Policy Characteristics'!$C:$C,0)))</f>
        <v>Electricity Supply</v>
      </c>
      <c r="B555" s="262" t="str">
        <f>IF(ISBLANK(INDEX('Policy Characteristics'!B:B,MATCH($C555,'Policy Characteristics'!$C:$C,0))),"",INDEX('Policy Characteristics'!B:B,MATCH($C555,'Policy Characteristics'!$C:$C,0)))</f>
        <v>Electricity CCS Subsidy</v>
      </c>
      <c r="C555" s="254" t="str">
        <f t="shared" si="30"/>
        <v>Additional Subsidy for Elec CCS</v>
      </c>
      <c r="D555" s="6" t="s">
        <v>3559</v>
      </c>
      <c r="F555" s="6" t="s">
        <v>3557</v>
      </c>
      <c r="H555" s="43">
        <v>2283</v>
      </c>
      <c r="I555" s="1" t="s">
        <v>44</v>
      </c>
      <c r="J555" s="255" t="str">
        <f>IF(ISBLANK(INDEX('Policy Characteristics'!D:D,MATCH($C555,'Policy Characteristics'!$C:$C,0))),"",INDEX('Policy Characteristics'!D:D,MATCH($C555,'Policy Characteristics'!$C:$C,0)))</f>
        <v>Electricity CCS Subsidy</v>
      </c>
      <c r="K555" s="254" t="str">
        <f>IF(ISBLANK(INDEX('Policy Characteristics'!E:E,MATCH($C555,'Policy Characteristics'!$C:$C,0))),"",INDEX('Policy Characteristics'!E:E,MATCH($C555,'Policy Characteristics'!$C:$C,0)))</f>
        <v>elec CCS subsidy</v>
      </c>
      <c r="L555" s="368">
        <f>IF(ISBLANK(INDEX('Policy Characteristics'!F:F,MATCH($C555,'Policy Characteristics'!$C:$C,0))),"",INDEX('Policy Characteristics'!F:F,MATCH($C555,'Policy Characteristics'!$C:$C,0)))</f>
        <v>-100</v>
      </c>
      <c r="M555" s="368">
        <f>IF(ISBLANK(INDEX('Policy Characteristics'!G:G,MATCH($C555,'Policy Characteristics'!$C:$C,0))),"",INDEX('Policy Characteristics'!G:G,MATCH($C555,'Policy Characteristics'!$C:$C,0)))</f>
        <v>100</v>
      </c>
      <c r="N555" s="368">
        <f>IF(ISBLANK(INDEX('Policy Characteristics'!H:H,MATCH($C555,'Policy Characteristics'!$C:$C,0))),"",INDEX('Policy Characteristics'!H:H,MATCH($C555,'Policy Characteristics'!$C:$C,0)))</f>
        <v>1</v>
      </c>
      <c r="O555" s="254" t="str">
        <f>IF(ISBLANK(INDEX('Policy Characteristics'!I:I,MATCH($C555,'Policy Characteristics'!$C:$C,0))),"",INDEX('Policy Characteristics'!I:I,MATCH($C555,'Policy Characteristics'!$C:$C,0)))</f>
        <v>$ / metric ton CO2e</v>
      </c>
      <c r="P555" s="254" t="str">
        <f>IF(ISBLANK(INDEX('Policy Characteristics'!J:J,MATCH($C555,'Policy Characteristics'!$C:$C,0))),"",INDEX('Policy Characteristics'!J:J,MATCH($C555,'Policy Characteristics'!$C:$C,0)))</f>
        <v>**Description:** This policy provides a dollar per metric ton CO2e subsidy, additional to any BAU subsidies.  // **Guidance for setting values:** The 45Q tax credits provide $85 per metric ton CO2e stored, which is included in the BAU case.</v>
      </c>
      <c r="R555" s="1"/>
    </row>
    <row r="556" spans="1:18" x14ac:dyDescent="0.35">
      <c r="A556" s="254" t="str">
        <f>IF(ISBLANK(INDEX('Policy Characteristics'!A:A,MATCH($C556,'Policy Characteristics'!$C:$C,0))),"",INDEX('Policy Characteristics'!A:A,MATCH($C556,'Policy Characteristics'!$C:$C,0)))</f>
        <v>Industry</v>
      </c>
      <c r="B556" s="262" t="str">
        <f>IF(ISBLANK(INDEX('Policy Characteristics'!B:B,MATCH($C556,'Policy Characteristics'!$C:$C,0))),"",INDEX('Policy Characteristics'!B:B,MATCH($C556,'Policy Characteristics'!$C:$C,0)))</f>
        <v>Buy In-Region Products</v>
      </c>
      <c r="C556" t="s">
        <v>3169</v>
      </c>
      <c r="D556" s="45" t="s">
        <v>3047</v>
      </c>
      <c r="E556" s="6"/>
      <c r="F556" t="s">
        <v>3072</v>
      </c>
      <c r="G556" s="45"/>
      <c r="H556" s="43">
        <v>1537</v>
      </c>
      <c r="I556" s="324" t="s">
        <v>43</v>
      </c>
      <c r="J556" s="255" t="str">
        <f>IF(ISBLANK(INDEX('Policy Characteristics'!D:D,MATCH($C556,'Policy Characteristics'!$C:$C,0))),"",INDEX('Policy Characteristics'!D:D,MATCH($C556,'Policy Characteristics'!$C:$C,0)))</f>
        <v>Buy In-Region Products</v>
      </c>
      <c r="K556" s="254" t="str">
        <f>IF(ISBLANK(INDEX('Policy Characteristics'!E:E,MATCH($C556,'Policy Characteristics'!$C:$C,0))),"",INDEX('Policy Characteristics'!E:E,MATCH($C556,'Policy Characteristics'!$C:$C,0)))</f>
        <v>indst buy in region outputs</v>
      </c>
      <c r="L556" s="261">
        <f>IF(ISBLANK(INDEX('Policy Characteristics'!F:F,MATCH($C556,'Policy Characteristics'!$C:$C,0))),"",INDEX('Policy Characteristics'!F:F,MATCH($C556,'Policy Characteristics'!$C:$C,0)))</f>
        <v>0</v>
      </c>
      <c r="M556" s="261">
        <f>IF(ISBLANK(INDEX('Policy Characteristics'!G:G,MATCH($C556,'Policy Characteristics'!$C:$C,0))),"",INDEX('Policy Characteristics'!G:G,MATCH($C556,'Policy Characteristics'!$C:$C,0)))</f>
        <v>0.5</v>
      </c>
      <c r="N556" s="261">
        <f>IF(ISBLANK(INDEX('Policy Characteristics'!H:H,MATCH($C556,'Policy Characteristics'!$C:$C,0))),"",INDEX('Policy Characteristics'!H:H,MATCH($C556,'Policy Characteristics'!$C:$C,0)))</f>
        <v>0.01</v>
      </c>
      <c r="O556" s="254" t="str">
        <f>IF(ISBLANK(INDEX('Policy Characteristics'!I:I,MATCH($C556,'Policy Characteristics'!$C:$C,0))),"",INDEX('Policy Characteristics'!I:I,MATCH($C556,'Policy Characteristics'!$C:$C,0)))</f>
        <v>% of imports shifted</v>
      </c>
      <c r="P556" s="254" t="str">
        <f>IF(ISBLANK(INDEX('Policy Characteristics'!J:J,MATCH($C556,'Policy Characteristics'!$C:$C,0))),"",INDEX('Policy Characteristics'!J:J,MATCH($C556,'Policy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6" s="254" t="str">
        <f>IF(ISBLANK(INDEX('Policy Characteristics'!K:K,MATCH($C556,'Policy Characteristics'!$C:$C,0))),"",INDEX('Policy Characteristics'!K:K,MATCH($C556,'Policy Characteristics'!$C:$C,0)))</f>
        <v/>
      </c>
      <c r="R556" s="254" t="str">
        <f>IF(ISBLANK(INDEX('Policy Characteristics'!L:L,MATCH($C556,'Policy Characteristics'!$C:$C,0))),"",INDEX('Policy Characteristics'!L:L,MATCH($C556,'Policy Characteristics'!$C:$C,0)))</f>
        <v/>
      </c>
    </row>
    <row r="557" spans="1:18" x14ac:dyDescent="0.35">
      <c r="A557" s="254" t="str">
        <f>IF(ISBLANK(INDEX('Policy Characteristics'!A:A,MATCH($C557,'Policy Characteristics'!$C:$C,0))),"",INDEX('Policy Characteristics'!A:A,MATCH($C557,'Policy Characteristics'!$C:$C,0)))</f>
        <v>Industry</v>
      </c>
      <c r="B557" s="262" t="str">
        <f>IF(ISBLANK(INDEX('Policy Characteristics'!B:B,MATCH($C557,'Policy Characteristics'!$C:$C,0))),"",INDEX('Policy Characteristics'!B:B,MATCH($C557,'Policy Characteristics'!$C:$C,0)))</f>
        <v>Buy In-Region Products</v>
      </c>
      <c r="C557" s="254" t="str">
        <f>C$556</f>
        <v>Fraction of Imported Industrial Outputs Shifted to In Region Suppliers</v>
      </c>
      <c r="D557" s="6" t="s">
        <v>3048</v>
      </c>
      <c r="E557" s="6"/>
      <c r="F557" t="s">
        <v>2754</v>
      </c>
      <c r="G557" s="46"/>
      <c r="H557" s="43">
        <v>1538</v>
      </c>
      <c r="I557" s="324" t="s">
        <v>43</v>
      </c>
      <c r="J557" s="255" t="str">
        <f>IF(ISBLANK(INDEX('Policy Characteristics'!D:D,MATCH($C557,'Policy Characteristics'!$C:$C,0))),"",INDEX('Policy Characteristics'!D:D,MATCH($C557,'Policy Characteristics'!$C:$C,0)))</f>
        <v>Buy In-Region Products</v>
      </c>
      <c r="K557" s="254" t="str">
        <f>IF(ISBLANK(INDEX('Policy Characteristics'!E:E,MATCH($C557,'Policy Characteristics'!$C:$C,0))),"",INDEX('Policy Characteristics'!E:E,MATCH($C557,'Policy Characteristics'!$C:$C,0)))</f>
        <v>indst buy in region outputs</v>
      </c>
      <c r="L557" s="261">
        <f>IF(ISBLANK(INDEX('Policy Characteristics'!F:F,MATCH($C557,'Policy Characteristics'!$C:$C,0))),"",INDEX('Policy Characteristics'!F:F,MATCH($C557,'Policy Characteristics'!$C:$C,0)))</f>
        <v>0</v>
      </c>
      <c r="M557" s="261">
        <f>IF(ISBLANK(INDEX('Policy Characteristics'!G:G,MATCH($C557,'Policy Characteristics'!$C:$C,0))),"",INDEX('Policy Characteristics'!G:G,MATCH($C557,'Policy Characteristics'!$C:$C,0)))</f>
        <v>0.5</v>
      </c>
      <c r="N557" s="261">
        <f>IF(ISBLANK(INDEX('Policy Characteristics'!H:H,MATCH($C557,'Policy Characteristics'!$C:$C,0))),"",INDEX('Policy Characteristics'!H:H,MATCH($C557,'Policy Characteristics'!$C:$C,0)))</f>
        <v>0.01</v>
      </c>
      <c r="O557" s="254" t="str">
        <f>IF(ISBLANK(INDEX('Policy Characteristics'!I:I,MATCH($C557,'Policy Characteristics'!$C:$C,0))),"",INDEX('Policy Characteristics'!I:I,MATCH($C557,'Policy Characteristics'!$C:$C,0)))</f>
        <v>% of imports shifted</v>
      </c>
      <c r="P557" s="254" t="str">
        <f>IF(ISBLANK(INDEX('Policy Characteristics'!J:J,MATCH($C557,'Policy Characteristics'!$C:$C,0))),"",INDEX('Policy Characteristics'!J:J,MATCH($C557,'Policy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7" s="254" t="str">
        <f>IF(ISBLANK(INDEX('Policy Characteristics'!K:K,MATCH($C557,'Policy Characteristics'!$C:$C,0))),"",INDEX('Policy Characteristics'!K:K,MATCH($C557,'Policy Characteristics'!$C:$C,0)))</f>
        <v/>
      </c>
      <c r="R557" s="254" t="str">
        <f>IF(ISBLANK(INDEX('Policy Characteristics'!L:L,MATCH($C557,'Policy Characteristics'!$C:$C,0))),"",INDEX('Policy Characteristics'!L:L,MATCH($C557,'Policy Characteristics'!$C:$C,0)))</f>
        <v/>
      </c>
    </row>
    <row r="558" spans="1:18" x14ac:dyDescent="0.35">
      <c r="A558" s="254" t="str">
        <f>IF(ISBLANK(INDEX('Policy Characteristics'!A:A,MATCH($C558,'Policy Characteristics'!$C:$C,0))),"",INDEX('Policy Characteristics'!A:A,MATCH($C558,'Policy Characteristics'!$C:$C,0)))</f>
        <v>Industry</v>
      </c>
      <c r="B558" s="262" t="str">
        <f>IF(ISBLANK(INDEX('Policy Characteristics'!B:B,MATCH($C558,'Policy Characteristics'!$C:$C,0))),"",INDEX('Policy Characteristics'!B:B,MATCH($C558,'Policy Characteristics'!$C:$C,0)))</f>
        <v>Buy In-Region Products</v>
      </c>
      <c r="C558" s="254" t="str">
        <f t="shared" ref="C558:C580" si="31">C$556</f>
        <v>Fraction of Imported Industrial Outputs Shifted to In Region Suppliers</v>
      </c>
      <c r="D558" s="6" t="s">
        <v>3049</v>
      </c>
      <c r="E558" s="6"/>
      <c r="F558" t="s">
        <v>3013</v>
      </c>
      <c r="G558" s="46"/>
      <c r="H558" s="43">
        <v>1539</v>
      </c>
      <c r="I558" s="324" t="s">
        <v>43</v>
      </c>
      <c r="J558" s="255" t="str">
        <f>IF(ISBLANK(INDEX('Policy Characteristics'!D:D,MATCH($C558,'Policy Characteristics'!$C:$C,0))),"",INDEX('Policy Characteristics'!D:D,MATCH($C558,'Policy Characteristics'!$C:$C,0)))</f>
        <v>Buy In-Region Products</v>
      </c>
      <c r="K558" s="254" t="str">
        <f>IF(ISBLANK(INDEX('Policy Characteristics'!E:E,MATCH($C558,'Policy Characteristics'!$C:$C,0))),"",INDEX('Policy Characteristics'!E:E,MATCH($C558,'Policy Characteristics'!$C:$C,0)))</f>
        <v>indst buy in region outputs</v>
      </c>
      <c r="L558" s="261">
        <f>IF(ISBLANK(INDEX('Policy Characteristics'!F:F,MATCH($C558,'Policy Characteristics'!$C:$C,0))),"",INDEX('Policy Characteristics'!F:F,MATCH($C558,'Policy Characteristics'!$C:$C,0)))</f>
        <v>0</v>
      </c>
      <c r="M558" s="261">
        <f>IF(ISBLANK(INDEX('Policy Characteristics'!G:G,MATCH($C558,'Policy Characteristics'!$C:$C,0))),"",INDEX('Policy Characteristics'!G:G,MATCH($C558,'Policy Characteristics'!$C:$C,0)))</f>
        <v>0.5</v>
      </c>
      <c r="N558" s="261">
        <f>IF(ISBLANK(INDEX('Policy Characteristics'!H:H,MATCH($C558,'Policy Characteristics'!$C:$C,0))),"",INDEX('Policy Characteristics'!H:H,MATCH($C558,'Policy Characteristics'!$C:$C,0)))</f>
        <v>0.01</v>
      </c>
      <c r="O558" s="254" t="str">
        <f>IF(ISBLANK(INDEX('Policy Characteristics'!I:I,MATCH($C558,'Policy Characteristics'!$C:$C,0))),"",INDEX('Policy Characteristics'!I:I,MATCH($C558,'Policy Characteristics'!$C:$C,0)))</f>
        <v>% of imports shifted</v>
      </c>
      <c r="P558" s="254" t="str">
        <f>IF(ISBLANK(INDEX('Policy Characteristics'!J:J,MATCH($C558,'Policy Characteristics'!$C:$C,0))),"",INDEX('Policy Characteristics'!J:J,MATCH($C558,'Policy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8" s="254" t="str">
        <f>IF(ISBLANK(INDEX('Policy Characteristics'!K:K,MATCH($C558,'Policy Characteristics'!$C:$C,0))),"",INDEX('Policy Characteristics'!K:K,MATCH($C558,'Policy Characteristics'!$C:$C,0)))</f>
        <v/>
      </c>
      <c r="R558" s="254" t="str">
        <f>IF(ISBLANK(INDEX('Policy Characteristics'!L:L,MATCH($C558,'Policy Characteristics'!$C:$C,0))),"",INDEX('Policy Characteristics'!L:L,MATCH($C558,'Policy Characteristics'!$C:$C,0)))</f>
        <v/>
      </c>
    </row>
    <row r="559" spans="1:18" x14ac:dyDescent="0.35">
      <c r="A559" s="254" t="str">
        <f>IF(ISBLANK(INDEX('Policy Characteristics'!A:A,MATCH($C559,'Policy Characteristics'!$C:$C,0))),"",INDEX('Policy Characteristics'!A:A,MATCH($C559,'Policy Characteristics'!$C:$C,0)))</f>
        <v>Industry</v>
      </c>
      <c r="B559" s="262" t="str">
        <f>IF(ISBLANK(INDEX('Policy Characteristics'!B:B,MATCH($C559,'Policy Characteristics'!$C:$C,0))),"",INDEX('Policy Characteristics'!B:B,MATCH($C559,'Policy Characteristics'!$C:$C,0)))</f>
        <v>Buy In-Region Products</v>
      </c>
      <c r="C559" s="254" t="str">
        <f t="shared" si="31"/>
        <v>Fraction of Imported Industrial Outputs Shifted to In Region Suppliers</v>
      </c>
      <c r="D559" s="6" t="s">
        <v>3050</v>
      </c>
      <c r="E559" s="6"/>
      <c r="F559" t="s">
        <v>3014</v>
      </c>
      <c r="G559" s="46"/>
      <c r="H559" s="43">
        <v>1540</v>
      </c>
      <c r="I559" s="324" t="s">
        <v>43</v>
      </c>
      <c r="J559" s="255" t="str">
        <f>IF(ISBLANK(INDEX('Policy Characteristics'!D:D,MATCH($C559,'Policy Characteristics'!$C:$C,0))),"",INDEX('Policy Characteristics'!D:D,MATCH($C559,'Policy Characteristics'!$C:$C,0)))</f>
        <v>Buy In-Region Products</v>
      </c>
      <c r="K559" s="254" t="str">
        <f>IF(ISBLANK(INDEX('Policy Characteristics'!E:E,MATCH($C559,'Policy Characteristics'!$C:$C,0))),"",INDEX('Policy Characteristics'!E:E,MATCH($C559,'Policy Characteristics'!$C:$C,0)))</f>
        <v>indst buy in region outputs</v>
      </c>
      <c r="L559" s="261">
        <f>IF(ISBLANK(INDEX('Policy Characteristics'!F:F,MATCH($C559,'Policy Characteristics'!$C:$C,0))),"",INDEX('Policy Characteristics'!F:F,MATCH($C559,'Policy Characteristics'!$C:$C,0)))</f>
        <v>0</v>
      </c>
      <c r="M559" s="261">
        <f>IF(ISBLANK(INDEX('Policy Characteristics'!G:G,MATCH($C559,'Policy Characteristics'!$C:$C,0))),"",INDEX('Policy Characteristics'!G:G,MATCH($C559,'Policy Characteristics'!$C:$C,0)))</f>
        <v>0.5</v>
      </c>
      <c r="N559" s="261">
        <f>IF(ISBLANK(INDEX('Policy Characteristics'!H:H,MATCH($C559,'Policy Characteristics'!$C:$C,0))),"",INDEX('Policy Characteristics'!H:H,MATCH($C559,'Policy Characteristics'!$C:$C,0)))</f>
        <v>0.01</v>
      </c>
      <c r="O559" s="254" t="str">
        <f>IF(ISBLANK(INDEX('Policy Characteristics'!I:I,MATCH($C559,'Policy Characteristics'!$C:$C,0))),"",INDEX('Policy Characteristics'!I:I,MATCH($C559,'Policy Characteristics'!$C:$C,0)))</f>
        <v>% of imports shifted</v>
      </c>
      <c r="P559" s="254" t="str">
        <f>IF(ISBLANK(INDEX('Policy Characteristics'!J:J,MATCH($C559,'Policy Characteristics'!$C:$C,0))),"",INDEX('Policy Characteristics'!J:J,MATCH($C559,'Policy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9" s="254" t="str">
        <f>IF(ISBLANK(INDEX('Policy Characteristics'!K:K,MATCH($C559,'Policy Characteristics'!$C:$C,0))),"",INDEX('Policy Characteristics'!K:K,MATCH($C559,'Policy Characteristics'!$C:$C,0)))</f>
        <v/>
      </c>
      <c r="R559" s="254" t="str">
        <f>IF(ISBLANK(INDEX('Policy Characteristics'!L:L,MATCH($C559,'Policy Characteristics'!$C:$C,0))),"",INDEX('Policy Characteristics'!L:L,MATCH($C559,'Policy Characteristics'!$C:$C,0)))</f>
        <v/>
      </c>
    </row>
    <row r="560" spans="1:18" x14ac:dyDescent="0.35">
      <c r="A560" s="254" t="str">
        <f>IF(ISBLANK(INDEX('Policy Characteristics'!A:A,MATCH($C560,'Policy Characteristics'!$C:$C,0))),"",INDEX('Policy Characteristics'!A:A,MATCH($C560,'Policy Characteristics'!$C:$C,0)))</f>
        <v>Industry</v>
      </c>
      <c r="B560" s="262" t="str">
        <f>IF(ISBLANK(INDEX('Policy Characteristics'!B:B,MATCH($C560,'Policy Characteristics'!$C:$C,0))),"",INDEX('Policy Characteristics'!B:B,MATCH($C560,'Policy Characteristics'!$C:$C,0)))</f>
        <v>Buy In-Region Products</v>
      </c>
      <c r="C560" s="254" t="str">
        <f t="shared" si="31"/>
        <v>Fraction of Imported Industrial Outputs Shifted to In Region Suppliers</v>
      </c>
      <c r="D560" s="6" t="s">
        <v>3051</v>
      </c>
      <c r="E560" s="6"/>
      <c r="F560" t="s">
        <v>3015</v>
      </c>
      <c r="G560" s="46"/>
      <c r="H560" s="43">
        <v>1541</v>
      </c>
      <c r="I560" s="324" t="s">
        <v>43</v>
      </c>
      <c r="J560" s="255" t="str">
        <f>IF(ISBLANK(INDEX('Policy Characteristics'!D:D,MATCH($C560,'Policy Characteristics'!$C:$C,0))),"",INDEX('Policy Characteristics'!D:D,MATCH($C560,'Policy Characteristics'!$C:$C,0)))</f>
        <v>Buy In-Region Products</v>
      </c>
      <c r="K560" s="254" t="str">
        <f>IF(ISBLANK(INDEX('Policy Characteristics'!E:E,MATCH($C560,'Policy Characteristics'!$C:$C,0))),"",INDEX('Policy Characteristics'!E:E,MATCH($C560,'Policy Characteristics'!$C:$C,0)))</f>
        <v>indst buy in region outputs</v>
      </c>
      <c r="L560" s="261">
        <f>IF(ISBLANK(INDEX('Policy Characteristics'!F:F,MATCH($C560,'Policy Characteristics'!$C:$C,0))),"",INDEX('Policy Characteristics'!F:F,MATCH($C560,'Policy Characteristics'!$C:$C,0)))</f>
        <v>0</v>
      </c>
      <c r="M560" s="261">
        <f>IF(ISBLANK(INDEX('Policy Characteristics'!G:G,MATCH($C560,'Policy Characteristics'!$C:$C,0))),"",INDEX('Policy Characteristics'!G:G,MATCH($C560,'Policy Characteristics'!$C:$C,0)))</f>
        <v>0.5</v>
      </c>
      <c r="N560" s="261">
        <f>IF(ISBLANK(INDEX('Policy Characteristics'!H:H,MATCH($C560,'Policy Characteristics'!$C:$C,0))),"",INDEX('Policy Characteristics'!H:H,MATCH($C560,'Policy Characteristics'!$C:$C,0)))</f>
        <v>0.01</v>
      </c>
      <c r="O560" s="254" t="str">
        <f>IF(ISBLANK(INDEX('Policy Characteristics'!I:I,MATCH($C560,'Policy Characteristics'!$C:$C,0))),"",INDEX('Policy Characteristics'!I:I,MATCH($C560,'Policy Characteristics'!$C:$C,0)))</f>
        <v>% of imports shifted</v>
      </c>
      <c r="P560" s="254" t="str">
        <f>IF(ISBLANK(INDEX('Policy Characteristics'!J:J,MATCH($C560,'Policy Characteristics'!$C:$C,0))),"",INDEX('Policy Characteristics'!J:J,MATCH($C560,'Policy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0" s="254" t="str">
        <f>IF(ISBLANK(INDEX('Policy Characteristics'!K:K,MATCH($C560,'Policy Characteristics'!$C:$C,0))),"",INDEX('Policy Characteristics'!K:K,MATCH($C560,'Policy Characteristics'!$C:$C,0)))</f>
        <v/>
      </c>
      <c r="R560" s="254" t="str">
        <f>IF(ISBLANK(INDEX('Policy Characteristics'!L:L,MATCH($C560,'Policy Characteristics'!$C:$C,0))),"",INDEX('Policy Characteristics'!L:L,MATCH($C560,'Policy Characteristics'!$C:$C,0)))</f>
        <v/>
      </c>
    </row>
    <row r="561" spans="1:18" x14ac:dyDescent="0.35">
      <c r="A561" s="254" t="str">
        <f>IF(ISBLANK(INDEX('Policy Characteristics'!A:A,MATCH($C561,'Policy Characteristics'!$C:$C,0))),"",INDEX('Policy Characteristics'!A:A,MATCH($C561,'Policy Characteristics'!$C:$C,0)))</f>
        <v>Industry</v>
      </c>
      <c r="B561" s="262" t="str">
        <f>IF(ISBLANK(INDEX('Policy Characteristics'!B:B,MATCH($C561,'Policy Characteristics'!$C:$C,0))),"",INDEX('Policy Characteristics'!B:B,MATCH($C561,'Policy Characteristics'!$C:$C,0)))</f>
        <v>Buy In-Region Products</v>
      </c>
      <c r="C561" s="254" t="str">
        <f t="shared" si="31"/>
        <v>Fraction of Imported Industrial Outputs Shifted to In Region Suppliers</v>
      </c>
      <c r="D561" s="6" t="s">
        <v>3052</v>
      </c>
      <c r="E561" s="6"/>
      <c r="F561" t="s">
        <v>3016</v>
      </c>
      <c r="G561" s="46"/>
      <c r="H561" s="43">
        <v>1542</v>
      </c>
      <c r="I561" s="324" t="s">
        <v>43</v>
      </c>
      <c r="J561" s="255" t="str">
        <f>IF(ISBLANK(INDEX('Policy Characteristics'!D:D,MATCH($C561,'Policy Characteristics'!$C:$C,0))),"",INDEX('Policy Characteristics'!D:D,MATCH($C561,'Policy Characteristics'!$C:$C,0)))</f>
        <v>Buy In-Region Products</v>
      </c>
      <c r="K561" s="254" t="str">
        <f>IF(ISBLANK(INDEX('Policy Characteristics'!E:E,MATCH($C561,'Policy Characteristics'!$C:$C,0))),"",INDEX('Policy Characteristics'!E:E,MATCH($C561,'Policy Characteristics'!$C:$C,0)))</f>
        <v>indst buy in region outputs</v>
      </c>
      <c r="L561" s="261">
        <f>IF(ISBLANK(INDEX('Policy Characteristics'!F:F,MATCH($C561,'Policy Characteristics'!$C:$C,0))),"",INDEX('Policy Characteristics'!F:F,MATCH($C561,'Policy Characteristics'!$C:$C,0)))</f>
        <v>0</v>
      </c>
      <c r="M561" s="261">
        <f>IF(ISBLANK(INDEX('Policy Characteristics'!G:G,MATCH($C561,'Policy Characteristics'!$C:$C,0))),"",INDEX('Policy Characteristics'!G:G,MATCH($C561,'Policy Characteristics'!$C:$C,0)))</f>
        <v>0.5</v>
      </c>
      <c r="N561" s="261">
        <f>IF(ISBLANK(INDEX('Policy Characteristics'!H:H,MATCH($C561,'Policy Characteristics'!$C:$C,0))),"",INDEX('Policy Characteristics'!H:H,MATCH($C561,'Policy Characteristics'!$C:$C,0)))</f>
        <v>0.01</v>
      </c>
      <c r="O561" s="254" t="str">
        <f>IF(ISBLANK(INDEX('Policy Characteristics'!I:I,MATCH($C561,'Policy Characteristics'!$C:$C,0))),"",INDEX('Policy Characteristics'!I:I,MATCH($C561,'Policy Characteristics'!$C:$C,0)))</f>
        <v>% of imports shifted</v>
      </c>
      <c r="P561" s="254" t="str">
        <f>IF(ISBLANK(INDEX('Policy Characteristics'!J:J,MATCH($C561,'Policy Characteristics'!$C:$C,0))),"",INDEX('Policy Characteristics'!J:J,MATCH($C561,'Policy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1" s="254" t="str">
        <f>IF(ISBLANK(INDEX('Policy Characteristics'!K:K,MATCH($C561,'Policy Characteristics'!$C:$C,0))),"",INDEX('Policy Characteristics'!K:K,MATCH($C561,'Policy Characteristics'!$C:$C,0)))</f>
        <v/>
      </c>
      <c r="R561" s="254" t="str">
        <f>IF(ISBLANK(INDEX('Policy Characteristics'!L:L,MATCH($C561,'Policy Characteristics'!$C:$C,0))),"",INDEX('Policy Characteristics'!L:L,MATCH($C561,'Policy Characteristics'!$C:$C,0)))</f>
        <v/>
      </c>
    </row>
    <row r="562" spans="1:18" x14ac:dyDescent="0.35">
      <c r="A562" s="254" t="str">
        <f>IF(ISBLANK(INDEX('Policy Characteristics'!A:A,MATCH($C562,'Policy Characteristics'!$C:$C,0))),"",INDEX('Policy Characteristics'!A:A,MATCH($C562,'Policy Characteristics'!$C:$C,0)))</f>
        <v>Industry</v>
      </c>
      <c r="B562" s="262" t="str">
        <f>IF(ISBLANK(INDEX('Policy Characteristics'!B:B,MATCH($C562,'Policy Characteristics'!$C:$C,0))),"",INDEX('Policy Characteristics'!B:B,MATCH($C562,'Policy Characteristics'!$C:$C,0)))</f>
        <v>Buy In-Region Products</v>
      </c>
      <c r="C562" s="254" t="str">
        <f t="shared" si="31"/>
        <v>Fraction of Imported Industrial Outputs Shifted to In Region Suppliers</v>
      </c>
      <c r="D562" s="6" t="s">
        <v>3053</v>
      </c>
      <c r="E562" s="6"/>
      <c r="F562" t="s">
        <v>3017</v>
      </c>
      <c r="G562" s="46"/>
      <c r="H562" s="43">
        <v>1543</v>
      </c>
      <c r="I562" s="324" t="s">
        <v>43</v>
      </c>
      <c r="J562" s="255" t="str">
        <f>IF(ISBLANK(INDEX('Policy Characteristics'!D:D,MATCH($C562,'Policy Characteristics'!$C:$C,0))),"",INDEX('Policy Characteristics'!D:D,MATCH($C562,'Policy Characteristics'!$C:$C,0)))</f>
        <v>Buy In-Region Products</v>
      </c>
      <c r="K562" s="254" t="str">
        <f>IF(ISBLANK(INDEX('Policy Characteristics'!E:E,MATCH($C562,'Policy Characteristics'!$C:$C,0))),"",INDEX('Policy Characteristics'!E:E,MATCH($C562,'Policy Characteristics'!$C:$C,0)))</f>
        <v>indst buy in region outputs</v>
      </c>
      <c r="L562" s="261">
        <f>IF(ISBLANK(INDEX('Policy Characteristics'!F:F,MATCH($C562,'Policy Characteristics'!$C:$C,0))),"",INDEX('Policy Characteristics'!F:F,MATCH($C562,'Policy Characteristics'!$C:$C,0)))</f>
        <v>0</v>
      </c>
      <c r="M562" s="261">
        <f>IF(ISBLANK(INDEX('Policy Characteristics'!G:G,MATCH($C562,'Policy Characteristics'!$C:$C,0))),"",INDEX('Policy Characteristics'!G:G,MATCH($C562,'Policy Characteristics'!$C:$C,0)))</f>
        <v>0.5</v>
      </c>
      <c r="N562" s="261">
        <f>IF(ISBLANK(INDEX('Policy Characteristics'!H:H,MATCH($C562,'Policy Characteristics'!$C:$C,0))),"",INDEX('Policy Characteristics'!H:H,MATCH($C562,'Policy Characteristics'!$C:$C,0)))</f>
        <v>0.01</v>
      </c>
      <c r="O562" s="254" t="str">
        <f>IF(ISBLANK(INDEX('Policy Characteristics'!I:I,MATCH($C562,'Policy Characteristics'!$C:$C,0))),"",INDEX('Policy Characteristics'!I:I,MATCH($C562,'Policy Characteristics'!$C:$C,0)))</f>
        <v>% of imports shifted</v>
      </c>
      <c r="P562" s="254" t="str">
        <f>IF(ISBLANK(INDEX('Policy Characteristics'!J:J,MATCH($C562,'Policy Characteristics'!$C:$C,0))),"",INDEX('Policy Characteristics'!J:J,MATCH($C562,'Policy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2" s="254" t="str">
        <f>IF(ISBLANK(INDEX('Policy Characteristics'!K:K,MATCH($C562,'Policy Characteristics'!$C:$C,0))),"",INDEX('Policy Characteristics'!K:K,MATCH($C562,'Policy Characteristics'!$C:$C,0)))</f>
        <v/>
      </c>
      <c r="R562" s="254" t="str">
        <f>IF(ISBLANK(INDEX('Policy Characteristics'!L:L,MATCH($C562,'Policy Characteristics'!$C:$C,0))),"",INDEX('Policy Characteristics'!L:L,MATCH($C562,'Policy Characteristics'!$C:$C,0)))</f>
        <v/>
      </c>
    </row>
    <row r="563" spans="1:18" x14ac:dyDescent="0.35">
      <c r="A563" s="254" t="str">
        <f>IF(ISBLANK(INDEX('Policy Characteristics'!A:A,MATCH($C563,'Policy Characteristics'!$C:$C,0))),"",INDEX('Policy Characteristics'!A:A,MATCH($C563,'Policy Characteristics'!$C:$C,0)))</f>
        <v>Industry</v>
      </c>
      <c r="B563" s="262" t="str">
        <f>IF(ISBLANK(INDEX('Policy Characteristics'!B:B,MATCH($C563,'Policy Characteristics'!$C:$C,0))),"",INDEX('Policy Characteristics'!B:B,MATCH($C563,'Policy Characteristics'!$C:$C,0)))</f>
        <v>Buy In-Region Products</v>
      </c>
      <c r="C563" s="254" t="str">
        <f t="shared" si="31"/>
        <v>Fraction of Imported Industrial Outputs Shifted to In Region Suppliers</v>
      </c>
      <c r="D563" s="6" t="s">
        <v>3054</v>
      </c>
      <c r="E563" s="6"/>
      <c r="F563" t="s">
        <v>3018</v>
      </c>
      <c r="G563" s="46"/>
      <c r="H563" s="43">
        <v>1544</v>
      </c>
      <c r="I563" s="324" t="s">
        <v>43</v>
      </c>
      <c r="J563" s="255" t="str">
        <f>IF(ISBLANK(INDEX('Policy Characteristics'!D:D,MATCH($C563,'Policy Characteristics'!$C:$C,0))),"",INDEX('Policy Characteristics'!D:D,MATCH($C563,'Policy Characteristics'!$C:$C,0)))</f>
        <v>Buy In-Region Products</v>
      </c>
      <c r="K563" s="254" t="str">
        <f>IF(ISBLANK(INDEX('Policy Characteristics'!E:E,MATCH($C563,'Policy Characteristics'!$C:$C,0))),"",INDEX('Policy Characteristics'!E:E,MATCH($C563,'Policy Characteristics'!$C:$C,0)))</f>
        <v>indst buy in region outputs</v>
      </c>
      <c r="L563" s="261">
        <f>IF(ISBLANK(INDEX('Policy Characteristics'!F:F,MATCH($C563,'Policy Characteristics'!$C:$C,0))),"",INDEX('Policy Characteristics'!F:F,MATCH($C563,'Policy Characteristics'!$C:$C,0)))</f>
        <v>0</v>
      </c>
      <c r="M563" s="261">
        <f>IF(ISBLANK(INDEX('Policy Characteristics'!G:G,MATCH($C563,'Policy Characteristics'!$C:$C,0))),"",INDEX('Policy Characteristics'!G:G,MATCH($C563,'Policy Characteristics'!$C:$C,0)))</f>
        <v>0.5</v>
      </c>
      <c r="N563" s="261">
        <f>IF(ISBLANK(INDEX('Policy Characteristics'!H:H,MATCH($C563,'Policy Characteristics'!$C:$C,0))),"",INDEX('Policy Characteristics'!H:H,MATCH($C563,'Policy Characteristics'!$C:$C,0)))</f>
        <v>0.01</v>
      </c>
      <c r="O563" s="254" t="str">
        <f>IF(ISBLANK(INDEX('Policy Characteristics'!I:I,MATCH($C563,'Policy Characteristics'!$C:$C,0))),"",INDEX('Policy Characteristics'!I:I,MATCH($C563,'Policy Characteristics'!$C:$C,0)))</f>
        <v>% of imports shifted</v>
      </c>
      <c r="P563" s="254" t="str">
        <f>IF(ISBLANK(INDEX('Policy Characteristics'!J:J,MATCH($C563,'Policy Characteristics'!$C:$C,0))),"",INDEX('Policy Characteristics'!J:J,MATCH($C563,'Policy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3" s="254" t="str">
        <f>IF(ISBLANK(INDEX('Policy Characteristics'!K:K,MATCH($C563,'Policy Characteristics'!$C:$C,0))),"",INDEX('Policy Characteristics'!K:K,MATCH($C563,'Policy Characteristics'!$C:$C,0)))</f>
        <v/>
      </c>
      <c r="R563" s="254" t="str">
        <f>IF(ISBLANK(INDEX('Policy Characteristics'!L:L,MATCH($C563,'Policy Characteristics'!$C:$C,0))),"",INDEX('Policy Characteristics'!L:L,MATCH($C563,'Policy Characteristics'!$C:$C,0)))</f>
        <v/>
      </c>
    </row>
    <row r="564" spans="1:18" x14ac:dyDescent="0.35">
      <c r="A564" s="254" t="str">
        <f>IF(ISBLANK(INDEX('Policy Characteristics'!A:A,MATCH($C564,'Policy Characteristics'!$C:$C,0))),"",INDEX('Policy Characteristics'!A:A,MATCH($C564,'Policy Characteristics'!$C:$C,0)))</f>
        <v>Industry</v>
      </c>
      <c r="B564" s="262" t="str">
        <f>IF(ISBLANK(INDEX('Policy Characteristics'!B:B,MATCH($C564,'Policy Characteristics'!$C:$C,0))),"",INDEX('Policy Characteristics'!B:B,MATCH($C564,'Policy Characteristics'!$C:$C,0)))</f>
        <v>Buy In-Region Products</v>
      </c>
      <c r="C564" s="254" t="str">
        <f t="shared" si="31"/>
        <v>Fraction of Imported Industrial Outputs Shifted to In Region Suppliers</v>
      </c>
      <c r="D564" s="6" t="s">
        <v>3055</v>
      </c>
      <c r="E564" s="6"/>
      <c r="F564" t="s">
        <v>3019</v>
      </c>
      <c r="G564" s="46"/>
      <c r="H564" s="43">
        <v>1545</v>
      </c>
      <c r="I564" s="324" t="s">
        <v>43</v>
      </c>
      <c r="J564" s="255" t="str">
        <f>IF(ISBLANK(INDEX('Policy Characteristics'!D:D,MATCH($C564,'Policy Characteristics'!$C:$C,0))),"",INDEX('Policy Characteristics'!D:D,MATCH($C564,'Policy Characteristics'!$C:$C,0)))</f>
        <v>Buy In-Region Products</v>
      </c>
      <c r="K564" s="254" t="str">
        <f>IF(ISBLANK(INDEX('Policy Characteristics'!E:E,MATCH($C564,'Policy Characteristics'!$C:$C,0))),"",INDEX('Policy Characteristics'!E:E,MATCH($C564,'Policy Characteristics'!$C:$C,0)))</f>
        <v>indst buy in region outputs</v>
      </c>
      <c r="L564" s="261">
        <f>IF(ISBLANK(INDEX('Policy Characteristics'!F:F,MATCH($C564,'Policy Characteristics'!$C:$C,0))),"",INDEX('Policy Characteristics'!F:F,MATCH($C564,'Policy Characteristics'!$C:$C,0)))</f>
        <v>0</v>
      </c>
      <c r="M564" s="261">
        <f>IF(ISBLANK(INDEX('Policy Characteristics'!G:G,MATCH($C564,'Policy Characteristics'!$C:$C,0))),"",INDEX('Policy Characteristics'!G:G,MATCH($C564,'Policy Characteristics'!$C:$C,0)))</f>
        <v>0.5</v>
      </c>
      <c r="N564" s="261">
        <f>IF(ISBLANK(INDEX('Policy Characteristics'!H:H,MATCH($C564,'Policy Characteristics'!$C:$C,0))),"",INDEX('Policy Characteristics'!H:H,MATCH($C564,'Policy Characteristics'!$C:$C,0)))</f>
        <v>0.01</v>
      </c>
      <c r="O564" s="254" t="str">
        <f>IF(ISBLANK(INDEX('Policy Characteristics'!I:I,MATCH($C564,'Policy Characteristics'!$C:$C,0))),"",INDEX('Policy Characteristics'!I:I,MATCH($C564,'Policy Characteristics'!$C:$C,0)))</f>
        <v>% of imports shifted</v>
      </c>
      <c r="P564" s="254" t="str">
        <f>IF(ISBLANK(INDEX('Policy Characteristics'!J:J,MATCH($C564,'Policy Characteristics'!$C:$C,0))),"",INDEX('Policy Characteristics'!J:J,MATCH($C564,'Policy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4" s="254" t="str">
        <f>IF(ISBLANK(INDEX('Policy Characteristics'!K:K,MATCH($C564,'Policy Characteristics'!$C:$C,0))),"",INDEX('Policy Characteristics'!K:K,MATCH($C564,'Policy Characteristics'!$C:$C,0)))</f>
        <v/>
      </c>
      <c r="R564" s="254" t="str">
        <f>IF(ISBLANK(INDEX('Policy Characteristics'!L:L,MATCH($C564,'Policy Characteristics'!$C:$C,0))),"",INDEX('Policy Characteristics'!L:L,MATCH($C564,'Policy Characteristics'!$C:$C,0)))</f>
        <v/>
      </c>
    </row>
    <row r="565" spans="1:18" x14ac:dyDescent="0.35">
      <c r="A565" s="254" t="str">
        <f>IF(ISBLANK(INDEX('Policy Characteristics'!A:A,MATCH($C565,'Policy Characteristics'!$C:$C,0))),"",INDEX('Policy Characteristics'!A:A,MATCH($C565,'Policy Characteristics'!$C:$C,0)))</f>
        <v>Industry</v>
      </c>
      <c r="B565" s="262" t="str">
        <f>IF(ISBLANK(INDEX('Policy Characteristics'!B:B,MATCH($C565,'Policy Characteristics'!$C:$C,0))),"",INDEX('Policy Characteristics'!B:B,MATCH($C565,'Policy Characteristics'!$C:$C,0)))</f>
        <v>Buy In-Region Products</v>
      </c>
      <c r="C565" s="254" t="str">
        <f t="shared" si="31"/>
        <v>Fraction of Imported Industrial Outputs Shifted to In Region Suppliers</v>
      </c>
      <c r="D565" s="6" t="s">
        <v>3056</v>
      </c>
      <c r="E565" s="6"/>
      <c r="F565" t="s">
        <v>2574</v>
      </c>
      <c r="G565" s="46"/>
      <c r="H565" s="43">
        <v>1546</v>
      </c>
      <c r="I565" s="324" t="s">
        <v>43</v>
      </c>
      <c r="J565" s="255" t="str">
        <f>IF(ISBLANK(INDEX('Policy Characteristics'!D:D,MATCH($C565,'Policy Characteristics'!$C:$C,0))),"",INDEX('Policy Characteristics'!D:D,MATCH($C565,'Policy Characteristics'!$C:$C,0)))</f>
        <v>Buy In-Region Products</v>
      </c>
      <c r="K565" s="254" t="str">
        <f>IF(ISBLANK(INDEX('Policy Characteristics'!E:E,MATCH($C565,'Policy Characteristics'!$C:$C,0))),"",INDEX('Policy Characteristics'!E:E,MATCH($C565,'Policy Characteristics'!$C:$C,0)))</f>
        <v>indst buy in region outputs</v>
      </c>
      <c r="L565" s="261">
        <f>IF(ISBLANK(INDEX('Policy Characteristics'!F:F,MATCH($C565,'Policy Characteristics'!$C:$C,0))),"",INDEX('Policy Characteristics'!F:F,MATCH($C565,'Policy Characteristics'!$C:$C,0)))</f>
        <v>0</v>
      </c>
      <c r="M565" s="261">
        <f>IF(ISBLANK(INDEX('Policy Characteristics'!G:G,MATCH($C565,'Policy Characteristics'!$C:$C,0))),"",INDEX('Policy Characteristics'!G:G,MATCH($C565,'Policy Characteristics'!$C:$C,0)))</f>
        <v>0.5</v>
      </c>
      <c r="N565" s="261">
        <f>IF(ISBLANK(INDEX('Policy Characteristics'!H:H,MATCH($C565,'Policy Characteristics'!$C:$C,0))),"",INDEX('Policy Characteristics'!H:H,MATCH($C565,'Policy Characteristics'!$C:$C,0)))</f>
        <v>0.01</v>
      </c>
      <c r="O565" s="254" t="str">
        <f>IF(ISBLANK(INDEX('Policy Characteristics'!I:I,MATCH($C565,'Policy Characteristics'!$C:$C,0))),"",INDEX('Policy Characteristics'!I:I,MATCH($C565,'Policy Characteristics'!$C:$C,0)))</f>
        <v>% of imports shifted</v>
      </c>
      <c r="P565" s="254" t="str">
        <f>IF(ISBLANK(INDEX('Policy Characteristics'!J:J,MATCH($C565,'Policy Characteristics'!$C:$C,0))),"",INDEX('Policy Characteristics'!J:J,MATCH($C565,'Policy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5" s="254" t="str">
        <f>IF(ISBLANK(INDEX('Policy Characteristics'!K:K,MATCH($C565,'Policy Characteristics'!$C:$C,0))),"",INDEX('Policy Characteristics'!K:K,MATCH($C565,'Policy Characteristics'!$C:$C,0)))</f>
        <v/>
      </c>
      <c r="R565" s="254" t="str">
        <f>IF(ISBLANK(INDEX('Policy Characteristics'!L:L,MATCH($C565,'Policy Characteristics'!$C:$C,0))),"",INDEX('Policy Characteristics'!L:L,MATCH($C565,'Policy Characteristics'!$C:$C,0)))</f>
        <v/>
      </c>
    </row>
    <row r="566" spans="1:18" x14ac:dyDescent="0.35">
      <c r="A566" s="254" t="str">
        <f>IF(ISBLANK(INDEX('Policy Characteristics'!A:A,MATCH($C566,'Policy Characteristics'!$C:$C,0))),"",INDEX('Policy Characteristics'!A:A,MATCH($C566,'Policy Characteristics'!$C:$C,0)))</f>
        <v>Industry</v>
      </c>
      <c r="B566" s="262" t="str">
        <f>IF(ISBLANK(INDEX('Policy Characteristics'!B:B,MATCH($C566,'Policy Characteristics'!$C:$C,0))),"",INDEX('Policy Characteristics'!B:B,MATCH($C566,'Policy Characteristics'!$C:$C,0)))</f>
        <v>Buy In-Region Products</v>
      </c>
      <c r="C566" s="254" t="str">
        <f t="shared" si="31"/>
        <v>Fraction of Imported Industrial Outputs Shifted to In Region Suppliers</v>
      </c>
      <c r="D566" s="6" t="s">
        <v>3057</v>
      </c>
      <c r="E566" s="6"/>
      <c r="F566" t="s">
        <v>3020</v>
      </c>
      <c r="G566" s="46"/>
      <c r="H566" s="43">
        <v>1547</v>
      </c>
      <c r="I566" s="324" t="s">
        <v>43</v>
      </c>
      <c r="J566" s="255" t="str">
        <f>IF(ISBLANK(INDEX('Policy Characteristics'!D:D,MATCH($C566,'Policy Characteristics'!$C:$C,0))),"",INDEX('Policy Characteristics'!D:D,MATCH($C566,'Policy Characteristics'!$C:$C,0)))</f>
        <v>Buy In-Region Products</v>
      </c>
      <c r="K566" s="254" t="str">
        <f>IF(ISBLANK(INDEX('Policy Characteristics'!E:E,MATCH($C566,'Policy Characteristics'!$C:$C,0))),"",INDEX('Policy Characteristics'!E:E,MATCH($C566,'Policy Characteristics'!$C:$C,0)))</f>
        <v>indst buy in region outputs</v>
      </c>
      <c r="L566" s="261">
        <f>IF(ISBLANK(INDEX('Policy Characteristics'!F:F,MATCH($C566,'Policy Characteristics'!$C:$C,0))),"",INDEX('Policy Characteristics'!F:F,MATCH($C566,'Policy Characteristics'!$C:$C,0)))</f>
        <v>0</v>
      </c>
      <c r="M566" s="261">
        <f>IF(ISBLANK(INDEX('Policy Characteristics'!G:G,MATCH($C566,'Policy Characteristics'!$C:$C,0))),"",INDEX('Policy Characteristics'!G:G,MATCH($C566,'Policy Characteristics'!$C:$C,0)))</f>
        <v>0.5</v>
      </c>
      <c r="N566" s="261">
        <f>IF(ISBLANK(INDEX('Policy Characteristics'!H:H,MATCH($C566,'Policy Characteristics'!$C:$C,0))),"",INDEX('Policy Characteristics'!H:H,MATCH($C566,'Policy Characteristics'!$C:$C,0)))</f>
        <v>0.01</v>
      </c>
      <c r="O566" s="254" t="str">
        <f>IF(ISBLANK(INDEX('Policy Characteristics'!I:I,MATCH($C566,'Policy Characteristics'!$C:$C,0))),"",INDEX('Policy Characteristics'!I:I,MATCH($C566,'Policy Characteristics'!$C:$C,0)))</f>
        <v>% of imports shifted</v>
      </c>
      <c r="P566" s="254" t="str">
        <f>IF(ISBLANK(INDEX('Policy Characteristics'!J:J,MATCH($C566,'Policy Characteristics'!$C:$C,0))),"",INDEX('Policy Characteristics'!J:J,MATCH($C566,'Policy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6" s="254" t="str">
        <f>IF(ISBLANK(INDEX('Policy Characteristics'!K:K,MATCH($C566,'Policy Characteristics'!$C:$C,0))),"",INDEX('Policy Characteristics'!K:K,MATCH($C566,'Policy Characteristics'!$C:$C,0)))</f>
        <v/>
      </c>
      <c r="R566" s="254" t="str">
        <f>IF(ISBLANK(INDEX('Policy Characteristics'!L:L,MATCH($C566,'Policy Characteristics'!$C:$C,0))),"",INDEX('Policy Characteristics'!L:L,MATCH($C566,'Policy Characteristics'!$C:$C,0)))</f>
        <v/>
      </c>
    </row>
    <row r="567" spans="1:18" x14ac:dyDescent="0.35">
      <c r="A567" s="254" t="str">
        <f>IF(ISBLANK(INDEX('Policy Characteristics'!A:A,MATCH($C567,'Policy Characteristics'!$C:$C,0))),"",INDEX('Policy Characteristics'!A:A,MATCH($C567,'Policy Characteristics'!$C:$C,0)))</f>
        <v>Industry</v>
      </c>
      <c r="B567" s="262" t="str">
        <f>IF(ISBLANK(INDEX('Policy Characteristics'!B:B,MATCH($C567,'Policy Characteristics'!$C:$C,0))),"",INDEX('Policy Characteristics'!B:B,MATCH($C567,'Policy Characteristics'!$C:$C,0)))</f>
        <v>Buy In-Region Products</v>
      </c>
      <c r="C567" s="254" t="str">
        <f t="shared" si="31"/>
        <v>Fraction of Imported Industrial Outputs Shifted to In Region Suppliers</v>
      </c>
      <c r="D567" s="6" t="s">
        <v>3058</v>
      </c>
      <c r="E567" s="6"/>
      <c r="F567" t="s">
        <v>3021</v>
      </c>
      <c r="G567" s="46"/>
      <c r="H567" s="43">
        <v>1548</v>
      </c>
      <c r="I567" s="324" t="s">
        <v>43</v>
      </c>
      <c r="J567" s="255" t="str">
        <f>IF(ISBLANK(INDEX('Policy Characteristics'!D:D,MATCH($C567,'Policy Characteristics'!$C:$C,0))),"",INDEX('Policy Characteristics'!D:D,MATCH($C567,'Policy Characteristics'!$C:$C,0)))</f>
        <v>Buy In-Region Products</v>
      </c>
      <c r="K567" s="254" t="str">
        <f>IF(ISBLANK(INDEX('Policy Characteristics'!E:E,MATCH($C567,'Policy Characteristics'!$C:$C,0))),"",INDEX('Policy Characteristics'!E:E,MATCH($C567,'Policy Characteristics'!$C:$C,0)))</f>
        <v>indst buy in region outputs</v>
      </c>
      <c r="L567" s="261">
        <f>IF(ISBLANK(INDEX('Policy Characteristics'!F:F,MATCH($C567,'Policy Characteristics'!$C:$C,0))),"",INDEX('Policy Characteristics'!F:F,MATCH($C567,'Policy Characteristics'!$C:$C,0)))</f>
        <v>0</v>
      </c>
      <c r="M567" s="261">
        <f>IF(ISBLANK(INDEX('Policy Characteristics'!G:G,MATCH($C567,'Policy Characteristics'!$C:$C,0))),"",INDEX('Policy Characteristics'!G:G,MATCH($C567,'Policy Characteristics'!$C:$C,0)))</f>
        <v>0.5</v>
      </c>
      <c r="N567" s="261">
        <f>IF(ISBLANK(INDEX('Policy Characteristics'!H:H,MATCH($C567,'Policy Characteristics'!$C:$C,0))),"",INDEX('Policy Characteristics'!H:H,MATCH($C567,'Policy Characteristics'!$C:$C,0)))</f>
        <v>0.01</v>
      </c>
      <c r="O567" s="254" t="str">
        <f>IF(ISBLANK(INDEX('Policy Characteristics'!I:I,MATCH($C567,'Policy Characteristics'!$C:$C,0))),"",INDEX('Policy Characteristics'!I:I,MATCH($C567,'Policy Characteristics'!$C:$C,0)))</f>
        <v>% of imports shifted</v>
      </c>
      <c r="P567" s="254" t="str">
        <f>IF(ISBLANK(INDEX('Policy Characteristics'!J:J,MATCH($C567,'Policy Characteristics'!$C:$C,0))),"",INDEX('Policy Characteristics'!J:J,MATCH($C567,'Policy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7" s="254" t="str">
        <f>IF(ISBLANK(INDEX('Policy Characteristics'!K:K,MATCH($C567,'Policy Characteristics'!$C:$C,0))),"",INDEX('Policy Characteristics'!K:K,MATCH($C567,'Policy Characteristics'!$C:$C,0)))</f>
        <v/>
      </c>
      <c r="R567" s="254" t="str">
        <f>IF(ISBLANK(INDEX('Policy Characteristics'!L:L,MATCH($C567,'Policy Characteristics'!$C:$C,0))),"",INDEX('Policy Characteristics'!L:L,MATCH($C567,'Policy Characteristics'!$C:$C,0)))</f>
        <v/>
      </c>
    </row>
    <row r="568" spans="1:18" x14ac:dyDescent="0.35">
      <c r="A568" s="254" t="str">
        <f>IF(ISBLANK(INDEX('Policy Characteristics'!A:A,MATCH($C568,'Policy Characteristics'!$C:$C,0))),"",INDEX('Policy Characteristics'!A:A,MATCH($C568,'Policy Characteristics'!$C:$C,0)))</f>
        <v>Industry</v>
      </c>
      <c r="B568" s="262" t="str">
        <f>IF(ISBLANK(INDEX('Policy Characteristics'!B:B,MATCH($C568,'Policy Characteristics'!$C:$C,0))),"",INDEX('Policy Characteristics'!B:B,MATCH($C568,'Policy Characteristics'!$C:$C,0)))</f>
        <v>Buy In-Region Products</v>
      </c>
      <c r="C568" s="254" t="str">
        <f t="shared" si="31"/>
        <v>Fraction of Imported Industrial Outputs Shifted to In Region Suppliers</v>
      </c>
      <c r="D568" s="6" t="s">
        <v>3059</v>
      </c>
      <c r="E568" s="6"/>
      <c r="F568" t="s">
        <v>3022</v>
      </c>
      <c r="G568" s="46"/>
      <c r="H568" s="43">
        <v>1549</v>
      </c>
      <c r="I568" s="324" t="s">
        <v>43</v>
      </c>
      <c r="J568" s="255" t="str">
        <f>IF(ISBLANK(INDEX('Policy Characteristics'!D:D,MATCH($C568,'Policy Characteristics'!$C:$C,0))),"",INDEX('Policy Characteristics'!D:D,MATCH($C568,'Policy Characteristics'!$C:$C,0)))</f>
        <v>Buy In-Region Products</v>
      </c>
      <c r="K568" s="254" t="str">
        <f>IF(ISBLANK(INDEX('Policy Characteristics'!E:E,MATCH($C568,'Policy Characteristics'!$C:$C,0))),"",INDEX('Policy Characteristics'!E:E,MATCH($C568,'Policy Characteristics'!$C:$C,0)))</f>
        <v>indst buy in region outputs</v>
      </c>
      <c r="L568" s="261">
        <f>IF(ISBLANK(INDEX('Policy Characteristics'!F:F,MATCH($C568,'Policy Characteristics'!$C:$C,0))),"",INDEX('Policy Characteristics'!F:F,MATCH($C568,'Policy Characteristics'!$C:$C,0)))</f>
        <v>0</v>
      </c>
      <c r="M568" s="261">
        <f>IF(ISBLANK(INDEX('Policy Characteristics'!G:G,MATCH($C568,'Policy Characteristics'!$C:$C,0))),"",INDEX('Policy Characteristics'!G:G,MATCH($C568,'Policy Characteristics'!$C:$C,0)))</f>
        <v>0.5</v>
      </c>
      <c r="N568" s="261">
        <f>IF(ISBLANK(INDEX('Policy Characteristics'!H:H,MATCH($C568,'Policy Characteristics'!$C:$C,0))),"",INDEX('Policy Characteristics'!H:H,MATCH($C568,'Policy Characteristics'!$C:$C,0)))</f>
        <v>0.01</v>
      </c>
      <c r="O568" s="254" t="str">
        <f>IF(ISBLANK(INDEX('Policy Characteristics'!I:I,MATCH($C568,'Policy Characteristics'!$C:$C,0))),"",INDEX('Policy Characteristics'!I:I,MATCH($C568,'Policy Characteristics'!$C:$C,0)))</f>
        <v>% of imports shifted</v>
      </c>
      <c r="P568" s="254" t="str">
        <f>IF(ISBLANK(INDEX('Policy Characteristics'!J:J,MATCH($C568,'Policy Characteristics'!$C:$C,0))),"",INDEX('Policy Characteristics'!J:J,MATCH($C568,'Policy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8" s="254" t="str">
        <f>IF(ISBLANK(INDEX('Policy Characteristics'!K:K,MATCH($C568,'Policy Characteristics'!$C:$C,0))),"",INDEX('Policy Characteristics'!K:K,MATCH($C568,'Policy Characteristics'!$C:$C,0)))</f>
        <v/>
      </c>
      <c r="R568" s="254" t="str">
        <f>IF(ISBLANK(INDEX('Policy Characteristics'!L:L,MATCH($C568,'Policy Characteristics'!$C:$C,0))),"",INDEX('Policy Characteristics'!L:L,MATCH($C568,'Policy Characteristics'!$C:$C,0)))</f>
        <v/>
      </c>
    </row>
    <row r="569" spans="1:18" x14ac:dyDescent="0.35">
      <c r="A569" s="254" t="str">
        <f>IF(ISBLANK(INDEX('Policy Characteristics'!A:A,MATCH($C569,'Policy Characteristics'!$C:$C,0))),"",INDEX('Policy Characteristics'!A:A,MATCH($C569,'Policy Characteristics'!$C:$C,0)))</f>
        <v>Industry</v>
      </c>
      <c r="B569" s="262" t="str">
        <f>IF(ISBLANK(INDEX('Policy Characteristics'!B:B,MATCH($C569,'Policy Characteristics'!$C:$C,0))),"",INDEX('Policy Characteristics'!B:B,MATCH($C569,'Policy Characteristics'!$C:$C,0)))</f>
        <v>Buy In-Region Products</v>
      </c>
      <c r="C569" s="254" t="str">
        <f t="shared" si="31"/>
        <v>Fraction of Imported Industrial Outputs Shifted to In Region Suppliers</v>
      </c>
      <c r="D569" s="6" t="s">
        <v>3060</v>
      </c>
      <c r="E569" s="6"/>
      <c r="F569" t="s">
        <v>2575</v>
      </c>
      <c r="G569" s="46"/>
      <c r="H569" s="43">
        <v>1550</v>
      </c>
      <c r="I569" s="324" t="s">
        <v>43</v>
      </c>
      <c r="J569" s="255" t="str">
        <f>IF(ISBLANK(INDEX('Policy Characteristics'!D:D,MATCH($C569,'Policy Characteristics'!$C:$C,0))),"",INDEX('Policy Characteristics'!D:D,MATCH($C569,'Policy Characteristics'!$C:$C,0)))</f>
        <v>Buy In-Region Products</v>
      </c>
      <c r="K569" s="254" t="str">
        <f>IF(ISBLANK(INDEX('Policy Characteristics'!E:E,MATCH($C569,'Policy Characteristics'!$C:$C,0))),"",INDEX('Policy Characteristics'!E:E,MATCH($C569,'Policy Characteristics'!$C:$C,0)))</f>
        <v>indst buy in region outputs</v>
      </c>
      <c r="L569" s="261">
        <f>IF(ISBLANK(INDEX('Policy Characteristics'!F:F,MATCH($C569,'Policy Characteristics'!$C:$C,0))),"",INDEX('Policy Characteristics'!F:F,MATCH($C569,'Policy Characteristics'!$C:$C,0)))</f>
        <v>0</v>
      </c>
      <c r="M569" s="261">
        <f>IF(ISBLANK(INDEX('Policy Characteristics'!G:G,MATCH($C569,'Policy Characteristics'!$C:$C,0))),"",INDEX('Policy Characteristics'!G:G,MATCH($C569,'Policy Characteristics'!$C:$C,0)))</f>
        <v>0.5</v>
      </c>
      <c r="N569" s="261">
        <f>IF(ISBLANK(INDEX('Policy Characteristics'!H:H,MATCH($C569,'Policy Characteristics'!$C:$C,0))),"",INDEX('Policy Characteristics'!H:H,MATCH($C569,'Policy Characteristics'!$C:$C,0)))</f>
        <v>0.01</v>
      </c>
      <c r="O569" s="254" t="str">
        <f>IF(ISBLANK(INDEX('Policy Characteristics'!I:I,MATCH($C569,'Policy Characteristics'!$C:$C,0))),"",INDEX('Policy Characteristics'!I:I,MATCH($C569,'Policy Characteristics'!$C:$C,0)))</f>
        <v>% of imports shifted</v>
      </c>
      <c r="P569" s="254" t="str">
        <f>IF(ISBLANK(INDEX('Policy Characteristics'!J:J,MATCH($C569,'Policy Characteristics'!$C:$C,0))),"",INDEX('Policy Characteristics'!J:J,MATCH($C569,'Policy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9" s="254" t="str">
        <f>IF(ISBLANK(INDEX('Policy Characteristics'!K:K,MATCH($C569,'Policy Characteristics'!$C:$C,0))),"",INDEX('Policy Characteristics'!K:K,MATCH($C569,'Policy Characteristics'!$C:$C,0)))</f>
        <v/>
      </c>
      <c r="R569" s="254" t="str">
        <f>IF(ISBLANK(INDEX('Policy Characteristics'!L:L,MATCH($C569,'Policy Characteristics'!$C:$C,0))),"",INDEX('Policy Characteristics'!L:L,MATCH($C569,'Policy Characteristics'!$C:$C,0)))</f>
        <v/>
      </c>
    </row>
    <row r="570" spans="1:18" x14ac:dyDescent="0.35">
      <c r="A570" s="254" t="str">
        <f>IF(ISBLANK(INDEX('Policy Characteristics'!A:A,MATCH($C570,'Policy Characteristics'!$C:$C,0))),"",INDEX('Policy Characteristics'!A:A,MATCH($C570,'Policy Characteristics'!$C:$C,0)))</f>
        <v>Industry</v>
      </c>
      <c r="B570" s="262" t="str">
        <f>IF(ISBLANK(INDEX('Policy Characteristics'!B:B,MATCH($C570,'Policy Characteristics'!$C:$C,0))),"",INDEX('Policy Characteristics'!B:B,MATCH($C570,'Policy Characteristics'!$C:$C,0)))</f>
        <v>Buy In-Region Products</v>
      </c>
      <c r="C570" s="254" t="str">
        <f t="shared" si="31"/>
        <v>Fraction of Imported Industrial Outputs Shifted to In Region Suppliers</v>
      </c>
      <c r="D570" s="6" t="s">
        <v>3061</v>
      </c>
      <c r="E570" s="6"/>
      <c r="F570" t="s">
        <v>3023</v>
      </c>
      <c r="G570" s="46"/>
      <c r="H570" s="43">
        <v>1551</v>
      </c>
      <c r="I570" s="324" t="s">
        <v>43</v>
      </c>
      <c r="J570" s="255" t="str">
        <f>IF(ISBLANK(INDEX('Policy Characteristics'!D:D,MATCH($C570,'Policy Characteristics'!$C:$C,0))),"",INDEX('Policy Characteristics'!D:D,MATCH($C570,'Policy Characteristics'!$C:$C,0)))</f>
        <v>Buy In-Region Products</v>
      </c>
      <c r="K570" s="254" t="str">
        <f>IF(ISBLANK(INDEX('Policy Characteristics'!E:E,MATCH($C570,'Policy Characteristics'!$C:$C,0))),"",INDEX('Policy Characteristics'!E:E,MATCH($C570,'Policy Characteristics'!$C:$C,0)))</f>
        <v>indst buy in region outputs</v>
      </c>
      <c r="L570" s="261">
        <f>IF(ISBLANK(INDEX('Policy Characteristics'!F:F,MATCH($C570,'Policy Characteristics'!$C:$C,0))),"",INDEX('Policy Characteristics'!F:F,MATCH($C570,'Policy Characteristics'!$C:$C,0)))</f>
        <v>0</v>
      </c>
      <c r="M570" s="261">
        <f>IF(ISBLANK(INDEX('Policy Characteristics'!G:G,MATCH($C570,'Policy Characteristics'!$C:$C,0))),"",INDEX('Policy Characteristics'!G:G,MATCH($C570,'Policy Characteristics'!$C:$C,0)))</f>
        <v>0.5</v>
      </c>
      <c r="N570" s="261">
        <f>IF(ISBLANK(INDEX('Policy Characteristics'!H:H,MATCH($C570,'Policy Characteristics'!$C:$C,0))),"",INDEX('Policy Characteristics'!H:H,MATCH($C570,'Policy Characteristics'!$C:$C,0)))</f>
        <v>0.01</v>
      </c>
      <c r="O570" s="254" t="str">
        <f>IF(ISBLANK(INDEX('Policy Characteristics'!I:I,MATCH($C570,'Policy Characteristics'!$C:$C,0))),"",INDEX('Policy Characteristics'!I:I,MATCH($C570,'Policy Characteristics'!$C:$C,0)))</f>
        <v>% of imports shifted</v>
      </c>
      <c r="P570" s="254" t="str">
        <f>IF(ISBLANK(INDEX('Policy Characteristics'!J:J,MATCH($C570,'Policy Characteristics'!$C:$C,0))),"",INDEX('Policy Characteristics'!J:J,MATCH($C570,'Policy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0" s="254" t="str">
        <f>IF(ISBLANK(INDEX('Policy Characteristics'!K:K,MATCH($C570,'Policy Characteristics'!$C:$C,0))),"",INDEX('Policy Characteristics'!K:K,MATCH($C570,'Policy Characteristics'!$C:$C,0)))</f>
        <v/>
      </c>
      <c r="R570" s="254" t="str">
        <f>IF(ISBLANK(INDEX('Policy Characteristics'!L:L,MATCH($C570,'Policy Characteristics'!$C:$C,0))),"",INDEX('Policy Characteristics'!L:L,MATCH($C570,'Policy Characteristics'!$C:$C,0)))</f>
        <v/>
      </c>
    </row>
    <row r="571" spans="1:18" x14ac:dyDescent="0.35">
      <c r="A571" s="254" t="str">
        <f>IF(ISBLANK(INDEX('Policy Characteristics'!A:A,MATCH($C571,'Policy Characteristics'!$C:$C,0))),"",INDEX('Policy Characteristics'!A:A,MATCH($C571,'Policy Characteristics'!$C:$C,0)))</f>
        <v>Industry</v>
      </c>
      <c r="B571" s="262" t="str">
        <f>IF(ISBLANK(INDEX('Policy Characteristics'!B:B,MATCH($C571,'Policy Characteristics'!$C:$C,0))),"",INDEX('Policy Characteristics'!B:B,MATCH($C571,'Policy Characteristics'!$C:$C,0)))</f>
        <v>Buy In-Region Products</v>
      </c>
      <c r="C571" s="254" t="str">
        <f t="shared" si="31"/>
        <v>Fraction of Imported Industrial Outputs Shifted to In Region Suppliers</v>
      </c>
      <c r="D571" s="6" t="s">
        <v>3062</v>
      </c>
      <c r="E571" s="6"/>
      <c r="F571" t="s">
        <v>3024</v>
      </c>
      <c r="G571" s="46"/>
      <c r="H571" s="43">
        <v>1552</v>
      </c>
      <c r="I571" s="324" t="s">
        <v>43</v>
      </c>
      <c r="J571" s="255" t="str">
        <f>IF(ISBLANK(INDEX('Policy Characteristics'!D:D,MATCH($C571,'Policy Characteristics'!$C:$C,0))),"",INDEX('Policy Characteristics'!D:D,MATCH($C571,'Policy Characteristics'!$C:$C,0)))</f>
        <v>Buy In-Region Products</v>
      </c>
      <c r="K571" s="254" t="str">
        <f>IF(ISBLANK(INDEX('Policy Characteristics'!E:E,MATCH($C571,'Policy Characteristics'!$C:$C,0))),"",INDEX('Policy Characteristics'!E:E,MATCH($C571,'Policy Characteristics'!$C:$C,0)))</f>
        <v>indst buy in region outputs</v>
      </c>
      <c r="L571" s="261">
        <f>IF(ISBLANK(INDEX('Policy Characteristics'!F:F,MATCH($C571,'Policy Characteristics'!$C:$C,0))),"",INDEX('Policy Characteristics'!F:F,MATCH($C571,'Policy Characteristics'!$C:$C,0)))</f>
        <v>0</v>
      </c>
      <c r="M571" s="261">
        <f>IF(ISBLANK(INDEX('Policy Characteristics'!G:G,MATCH($C571,'Policy Characteristics'!$C:$C,0))),"",INDEX('Policy Characteristics'!G:G,MATCH($C571,'Policy Characteristics'!$C:$C,0)))</f>
        <v>0.5</v>
      </c>
      <c r="N571" s="261">
        <f>IF(ISBLANK(INDEX('Policy Characteristics'!H:H,MATCH($C571,'Policy Characteristics'!$C:$C,0))),"",INDEX('Policy Characteristics'!H:H,MATCH($C571,'Policy Characteristics'!$C:$C,0)))</f>
        <v>0.01</v>
      </c>
      <c r="O571" s="254" t="str">
        <f>IF(ISBLANK(INDEX('Policy Characteristics'!I:I,MATCH($C571,'Policy Characteristics'!$C:$C,0))),"",INDEX('Policy Characteristics'!I:I,MATCH($C571,'Policy Characteristics'!$C:$C,0)))</f>
        <v>% of imports shifted</v>
      </c>
      <c r="P571" s="254" t="str">
        <f>IF(ISBLANK(INDEX('Policy Characteristics'!J:J,MATCH($C571,'Policy Characteristics'!$C:$C,0))),"",INDEX('Policy Characteristics'!J:J,MATCH($C571,'Policy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1" s="254" t="str">
        <f>IF(ISBLANK(INDEX('Policy Characteristics'!K:K,MATCH($C571,'Policy Characteristics'!$C:$C,0))),"",INDEX('Policy Characteristics'!K:K,MATCH($C571,'Policy Characteristics'!$C:$C,0)))</f>
        <v/>
      </c>
      <c r="R571" s="254" t="str">
        <f>IF(ISBLANK(INDEX('Policy Characteristics'!L:L,MATCH($C571,'Policy Characteristics'!$C:$C,0))),"",INDEX('Policy Characteristics'!L:L,MATCH($C571,'Policy Characteristics'!$C:$C,0)))</f>
        <v/>
      </c>
    </row>
    <row r="572" spans="1:18" x14ac:dyDescent="0.35">
      <c r="A572" s="254" t="str">
        <f>IF(ISBLANK(INDEX('Policy Characteristics'!A:A,MATCH($C572,'Policy Characteristics'!$C:$C,0))),"",INDEX('Policy Characteristics'!A:A,MATCH($C572,'Policy Characteristics'!$C:$C,0)))</f>
        <v>Industry</v>
      </c>
      <c r="B572" s="262" t="str">
        <f>IF(ISBLANK(INDEX('Policy Characteristics'!B:B,MATCH($C572,'Policy Characteristics'!$C:$C,0))),"",INDEX('Policy Characteristics'!B:B,MATCH($C572,'Policy Characteristics'!$C:$C,0)))</f>
        <v>Buy In-Region Products</v>
      </c>
      <c r="C572" s="254" t="str">
        <f t="shared" si="31"/>
        <v>Fraction of Imported Industrial Outputs Shifted to In Region Suppliers</v>
      </c>
      <c r="D572" s="6" t="s">
        <v>3063</v>
      </c>
      <c r="E572" s="6"/>
      <c r="F572" t="s">
        <v>3025</v>
      </c>
      <c r="G572" s="46"/>
      <c r="H572" s="43">
        <v>1553</v>
      </c>
      <c r="I572" s="324" t="s">
        <v>43</v>
      </c>
      <c r="J572" s="255" t="str">
        <f>IF(ISBLANK(INDEX('Policy Characteristics'!D:D,MATCH($C572,'Policy Characteristics'!$C:$C,0))),"",INDEX('Policy Characteristics'!D:D,MATCH($C572,'Policy Characteristics'!$C:$C,0)))</f>
        <v>Buy In-Region Products</v>
      </c>
      <c r="K572" s="254" t="str">
        <f>IF(ISBLANK(INDEX('Policy Characteristics'!E:E,MATCH($C572,'Policy Characteristics'!$C:$C,0))),"",INDEX('Policy Characteristics'!E:E,MATCH($C572,'Policy Characteristics'!$C:$C,0)))</f>
        <v>indst buy in region outputs</v>
      </c>
      <c r="L572" s="261">
        <f>IF(ISBLANK(INDEX('Policy Characteristics'!F:F,MATCH($C572,'Policy Characteristics'!$C:$C,0))),"",INDEX('Policy Characteristics'!F:F,MATCH($C572,'Policy Characteristics'!$C:$C,0)))</f>
        <v>0</v>
      </c>
      <c r="M572" s="261">
        <f>IF(ISBLANK(INDEX('Policy Characteristics'!G:G,MATCH($C572,'Policy Characteristics'!$C:$C,0))),"",INDEX('Policy Characteristics'!G:G,MATCH($C572,'Policy Characteristics'!$C:$C,0)))</f>
        <v>0.5</v>
      </c>
      <c r="N572" s="261">
        <f>IF(ISBLANK(INDEX('Policy Characteristics'!H:H,MATCH($C572,'Policy Characteristics'!$C:$C,0))),"",INDEX('Policy Characteristics'!H:H,MATCH($C572,'Policy Characteristics'!$C:$C,0)))</f>
        <v>0.01</v>
      </c>
      <c r="O572" s="254" t="str">
        <f>IF(ISBLANK(INDEX('Policy Characteristics'!I:I,MATCH($C572,'Policy Characteristics'!$C:$C,0))),"",INDEX('Policy Characteristics'!I:I,MATCH($C572,'Policy Characteristics'!$C:$C,0)))</f>
        <v>% of imports shifted</v>
      </c>
      <c r="P572" s="254" t="str">
        <f>IF(ISBLANK(INDEX('Policy Characteristics'!J:J,MATCH($C572,'Policy Characteristics'!$C:$C,0))),"",INDEX('Policy Characteristics'!J:J,MATCH($C572,'Policy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2" s="254" t="str">
        <f>IF(ISBLANK(INDEX('Policy Characteristics'!K:K,MATCH($C572,'Policy Characteristics'!$C:$C,0))),"",INDEX('Policy Characteristics'!K:K,MATCH($C572,'Policy Characteristics'!$C:$C,0)))</f>
        <v/>
      </c>
      <c r="R572" s="254" t="str">
        <f>IF(ISBLANK(INDEX('Policy Characteristics'!L:L,MATCH($C572,'Policy Characteristics'!$C:$C,0))),"",INDEX('Policy Characteristics'!L:L,MATCH($C572,'Policy Characteristics'!$C:$C,0)))</f>
        <v/>
      </c>
    </row>
    <row r="573" spans="1:18" x14ac:dyDescent="0.35">
      <c r="A573" s="254" t="str">
        <f>IF(ISBLANK(INDEX('Policy Characteristics'!A:A,MATCH($C573,'Policy Characteristics'!$C:$C,0))),"",INDEX('Policy Characteristics'!A:A,MATCH($C573,'Policy Characteristics'!$C:$C,0)))</f>
        <v>Industry</v>
      </c>
      <c r="B573" s="262" t="str">
        <f>IF(ISBLANK(INDEX('Policy Characteristics'!B:B,MATCH($C573,'Policy Characteristics'!$C:$C,0))),"",INDEX('Policy Characteristics'!B:B,MATCH($C573,'Policy Characteristics'!$C:$C,0)))</f>
        <v>Buy In-Region Products</v>
      </c>
      <c r="C573" s="254" t="str">
        <f t="shared" si="31"/>
        <v>Fraction of Imported Industrial Outputs Shifted to In Region Suppliers</v>
      </c>
      <c r="D573" s="6" t="s">
        <v>3064</v>
      </c>
      <c r="E573" s="6"/>
      <c r="F573" t="s">
        <v>3026</v>
      </c>
      <c r="G573" s="46"/>
      <c r="H573" s="43">
        <v>1554</v>
      </c>
      <c r="I573" s="324" t="s">
        <v>43</v>
      </c>
      <c r="J573" s="255" t="str">
        <f>IF(ISBLANK(INDEX('Policy Characteristics'!D:D,MATCH($C573,'Policy Characteristics'!$C:$C,0))),"",INDEX('Policy Characteristics'!D:D,MATCH($C573,'Policy Characteristics'!$C:$C,0)))</f>
        <v>Buy In-Region Products</v>
      </c>
      <c r="K573" s="254" t="str">
        <f>IF(ISBLANK(INDEX('Policy Characteristics'!E:E,MATCH($C573,'Policy Characteristics'!$C:$C,0))),"",INDEX('Policy Characteristics'!E:E,MATCH($C573,'Policy Characteristics'!$C:$C,0)))</f>
        <v>indst buy in region outputs</v>
      </c>
      <c r="L573" s="261">
        <f>IF(ISBLANK(INDEX('Policy Characteristics'!F:F,MATCH($C573,'Policy Characteristics'!$C:$C,0))),"",INDEX('Policy Characteristics'!F:F,MATCH($C573,'Policy Characteristics'!$C:$C,0)))</f>
        <v>0</v>
      </c>
      <c r="M573" s="261">
        <f>IF(ISBLANK(INDEX('Policy Characteristics'!G:G,MATCH($C573,'Policy Characteristics'!$C:$C,0))),"",INDEX('Policy Characteristics'!G:G,MATCH($C573,'Policy Characteristics'!$C:$C,0)))</f>
        <v>0.5</v>
      </c>
      <c r="N573" s="261">
        <f>IF(ISBLANK(INDEX('Policy Characteristics'!H:H,MATCH($C573,'Policy Characteristics'!$C:$C,0))),"",INDEX('Policy Characteristics'!H:H,MATCH($C573,'Policy Characteristics'!$C:$C,0)))</f>
        <v>0.01</v>
      </c>
      <c r="O573" s="254" t="str">
        <f>IF(ISBLANK(INDEX('Policy Characteristics'!I:I,MATCH($C573,'Policy Characteristics'!$C:$C,0))),"",INDEX('Policy Characteristics'!I:I,MATCH($C573,'Policy Characteristics'!$C:$C,0)))</f>
        <v>% of imports shifted</v>
      </c>
      <c r="P573" s="254" t="str">
        <f>IF(ISBLANK(INDEX('Policy Characteristics'!J:J,MATCH($C573,'Policy Characteristics'!$C:$C,0))),"",INDEX('Policy Characteristics'!J:J,MATCH($C573,'Policy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3" s="254" t="str">
        <f>IF(ISBLANK(INDEX('Policy Characteristics'!K:K,MATCH($C573,'Policy Characteristics'!$C:$C,0))),"",INDEX('Policy Characteristics'!K:K,MATCH($C573,'Policy Characteristics'!$C:$C,0)))</f>
        <v/>
      </c>
      <c r="R573" s="254" t="str">
        <f>IF(ISBLANK(INDEX('Policy Characteristics'!L:L,MATCH($C573,'Policy Characteristics'!$C:$C,0))),"",INDEX('Policy Characteristics'!L:L,MATCH($C573,'Policy Characteristics'!$C:$C,0)))</f>
        <v/>
      </c>
    </row>
    <row r="574" spans="1:18" x14ac:dyDescent="0.35">
      <c r="A574" s="254" t="str">
        <f>IF(ISBLANK(INDEX('Policy Characteristics'!A:A,MATCH($C574,'Policy Characteristics'!$C:$C,0))),"",INDEX('Policy Characteristics'!A:A,MATCH($C574,'Policy Characteristics'!$C:$C,0)))</f>
        <v>Industry</v>
      </c>
      <c r="B574" s="262" t="str">
        <f>IF(ISBLANK(INDEX('Policy Characteristics'!B:B,MATCH($C574,'Policy Characteristics'!$C:$C,0))),"",INDEX('Policy Characteristics'!B:B,MATCH($C574,'Policy Characteristics'!$C:$C,0)))</f>
        <v>Buy In-Region Products</v>
      </c>
      <c r="C574" s="254" t="str">
        <f t="shared" si="31"/>
        <v>Fraction of Imported Industrial Outputs Shifted to In Region Suppliers</v>
      </c>
      <c r="D574" s="6" t="s">
        <v>3065</v>
      </c>
      <c r="E574" s="6"/>
      <c r="F574" t="s">
        <v>3027</v>
      </c>
      <c r="G574" s="46"/>
      <c r="H574" s="43">
        <v>1555</v>
      </c>
      <c r="I574" s="324" t="s">
        <v>43</v>
      </c>
      <c r="J574" s="255" t="str">
        <f>IF(ISBLANK(INDEX('Policy Characteristics'!D:D,MATCH($C574,'Policy Characteristics'!$C:$C,0))),"",INDEX('Policy Characteristics'!D:D,MATCH($C574,'Policy Characteristics'!$C:$C,0)))</f>
        <v>Buy In-Region Products</v>
      </c>
      <c r="K574" s="254" t="str">
        <f>IF(ISBLANK(INDEX('Policy Characteristics'!E:E,MATCH($C574,'Policy Characteristics'!$C:$C,0))),"",INDEX('Policy Characteristics'!E:E,MATCH($C574,'Policy Characteristics'!$C:$C,0)))</f>
        <v>indst buy in region outputs</v>
      </c>
      <c r="L574" s="261">
        <f>IF(ISBLANK(INDEX('Policy Characteristics'!F:F,MATCH($C574,'Policy Characteristics'!$C:$C,0))),"",INDEX('Policy Characteristics'!F:F,MATCH($C574,'Policy Characteristics'!$C:$C,0)))</f>
        <v>0</v>
      </c>
      <c r="M574" s="261">
        <f>IF(ISBLANK(INDEX('Policy Characteristics'!G:G,MATCH($C574,'Policy Characteristics'!$C:$C,0))),"",INDEX('Policy Characteristics'!G:G,MATCH($C574,'Policy Characteristics'!$C:$C,0)))</f>
        <v>0.5</v>
      </c>
      <c r="N574" s="261">
        <f>IF(ISBLANK(INDEX('Policy Characteristics'!H:H,MATCH($C574,'Policy Characteristics'!$C:$C,0))),"",INDEX('Policy Characteristics'!H:H,MATCH($C574,'Policy Characteristics'!$C:$C,0)))</f>
        <v>0.01</v>
      </c>
      <c r="O574" s="254" t="str">
        <f>IF(ISBLANK(INDEX('Policy Characteristics'!I:I,MATCH($C574,'Policy Characteristics'!$C:$C,0))),"",INDEX('Policy Characteristics'!I:I,MATCH($C574,'Policy Characteristics'!$C:$C,0)))</f>
        <v>% of imports shifted</v>
      </c>
      <c r="P574" s="254" t="str">
        <f>IF(ISBLANK(INDEX('Policy Characteristics'!J:J,MATCH($C574,'Policy Characteristics'!$C:$C,0))),"",INDEX('Policy Characteristics'!J:J,MATCH($C574,'Policy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4" s="254" t="str">
        <f>IF(ISBLANK(INDEX('Policy Characteristics'!K:K,MATCH($C574,'Policy Characteristics'!$C:$C,0))),"",INDEX('Policy Characteristics'!K:K,MATCH($C574,'Policy Characteristics'!$C:$C,0)))</f>
        <v/>
      </c>
      <c r="R574" s="254" t="str">
        <f>IF(ISBLANK(INDEX('Policy Characteristics'!L:L,MATCH($C574,'Policy Characteristics'!$C:$C,0))),"",INDEX('Policy Characteristics'!L:L,MATCH($C574,'Policy Characteristics'!$C:$C,0)))</f>
        <v/>
      </c>
    </row>
    <row r="575" spans="1:18" x14ac:dyDescent="0.35">
      <c r="A575" s="254" t="str">
        <f>IF(ISBLANK(INDEX('Policy Characteristics'!A:A,MATCH($C575,'Policy Characteristics'!$C:$C,0))),"",INDEX('Policy Characteristics'!A:A,MATCH($C575,'Policy Characteristics'!$C:$C,0)))</f>
        <v>Industry</v>
      </c>
      <c r="B575" s="262" t="str">
        <f>IF(ISBLANK(INDEX('Policy Characteristics'!B:B,MATCH($C575,'Policy Characteristics'!$C:$C,0))),"",INDEX('Policy Characteristics'!B:B,MATCH($C575,'Policy Characteristics'!$C:$C,0)))</f>
        <v>Buy In-Region Products</v>
      </c>
      <c r="C575" s="254" t="str">
        <f t="shared" si="31"/>
        <v>Fraction of Imported Industrial Outputs Shifted to In Region Suppliers</v>
      </c>
      <c r="D575" s="6" t="s">
        <v>3066</v>
      </c>
      <c r="E575" s="6"/>
      <c r="F575" t="s">
        <v>3028</v>
      </c>
      <c r="G575" s="46"/>
      <c r="H575" s="43">
        <v>1556</v>
      </c>
      <c r="I575" s="324" t="s">
        <v>43</v>
      </c>
      <c r="J575" s="255" t="str">
        <f>IF(ISBLANK(INDEX('Policy Characteristics'!D:D,MATCH($C575,'Policy Characteristics'!$C:$C,0))),"",INDEX('Policy Characteristics'!D:D,MATCH($C575,'Policy Characteristics'!$C:$C,0)))</f>
        <v>Buy In-Region Products</v>
      </c>
      <c r="K575" s="254" t="str">
        <f>IF(ISBLANK(INDEX('Policy Characteristics'!E:E,MATCH($C575,'Policy Characteristics'!$C:$C,0))),"",INDEX('Policy Characteristics'!E:E,MATCH($C575,'Policy Characteristics'!$C:$C,0)))</f>
        <v>indst buy in region outputs</v>
      </c>
      <c r="L575" s="261">
        <f>IF(ISBLANK(INDEX('Policy Characteristics'!F:F,MATCH($C575,'Policy Characteristics'!$C:$C,0))),"",INDEX('Policy Characteristics'!F:F,MATCH($C575,'Policy Characteristics'!$C:$C,0)))</f>
        <v>0</v>
      </c>
      <c r="M575" s="261">
        <f>IF(ISBLANK(INDEX('Policy Characteristics'!G:G,MATCH($C575,'Policy Characteristics'!$C:$C,0))),"",INDEX('Policy Characteristics'!G:G,MATCH($C575,'Policy Characteristics'!$C:$C,0)))</f>
        <v>0.5</v>
      </c>
      <c r="N575" s="261">
        <f>IF(ISBLANK(INDEX('Policy Characteristics'!H:H,MATCH($C575,'Policy Characteristics'!$C:$C,0))),"",INDEX('Policy Characteristics'!H:H,MATCH($C575,'Policy Characteristics'!$C:$C,0)))</f>
        <v>0.01</v>
      </c>
      <c r="O575" s="254" t="str">
        <f>IF(ISBLANK(INDEX('Policy Characteristics'!I:I,MATCH($C575,'Policy Characteristics'!$C:$C,0))),"",INDEX('Policy Characteristics'!I:I,MATCH($C575,'Policy Characteristics'!$C:$C,0)))</f>
        <v>% of imports shifted</v>
      </c>
      <c r="P575" s="254" t="str">
        <f>IF(ISBLANK(INDEX('Policy Characteristics'!J:J,MATCH($C575,'Policy Characteristics'!$C:$C,0))),"",INDEX('Policy Characteristics'!J:J,MATCH($C575,'Policy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5" s="254" t="str">
        <f>IF(ISBLANK(INDEX('Policy Characteristics'!K:K,MATCH($C575,'Policy Characteristics'!$C:$C,0))),"",INDEX('Policy Characteristics'!K:K,MATCH($C575,'Policy Characteristics'!$C:$C,0)))</f>
        <v/>
      </c>
      <c r="R575" s="254" t="str">
        <f>IF(ISBLANK(INDEX('Policy Characteristics'!L:L,MATCH($C575,'Policy Characteristics'!$C:$C,0))),"",INDEX('Policy Characteristics'!L:L,MATCH($C575,'Policy Characteristics'!$C:$C,0)))</f>
        <v/>
      </c>
    </row>
    <row r="576" spans="1:18" x14ac:dyDescent="0.35">
      <c r="A576" s="254" t="str">
        <f>IF(ISBLANK(INDEX('Policy Characteristics'!A:A,MATCH($C576,'Policy Characteristics'!$C:$C,0))),"",INDEX('Policy Characteristics'!A:A,MATCH($C576,'Policy Characteristics'!$C:$C,0)))</f>
        <v>Industry</v>
      </c>
      <c r="B576" s="262" t="str">
        <f>IF(ISBLANK(INDEX('Policy Characteristics'!B:B,MATCH($C576,'Policy Characteristics'!$C:$C,0))),"",INDEX('Policy Characteristics'!B:B,MATCH($C576,'Policy Characteristics'!$C:$C,0)))</f>
        <v>Buy In-Region Products</v>
      </c>
      <c r="C576" s="254" t="str">
        <f t="shared" si="31"/>
        <v>Fraction of Imported Industrial Outputs Shifted to In Region Suppliers</v>
      </c>
      <c r="D576" s="6" t="s">
        <v>3067</v>
      </c>
      <c r="E576" s="6"/>
      <c r="F576" t="s">
        <v>3029</v>
      </c>
      <c r="G576" s="46"/>
      <c r="H576" s="43">
        <v>1557</v>
      </c>
      <c r="I576" s="324" t="s">
        <v>43</v>
      </c>
      <c r="J576" s="255" t="str">
        <f>IF(ISBLANK(INDEX('Policy Characteristics'!D:D,MATCH($C576,'Policy Characteristics'!$C:$C,0))),"",INDEX('Policy Characteristics'!D:D,MATCH($C576,'Policy Characteristics'!$C:$C,0)))</f>
        <v>Buy In-Region Products</v>
      </c>
      <c r="K576" s="254" t="str">
        <f>IF(ISBLANK(INDEX('Policy Characteristics'!E:E,MATCH($C576,'Policy Characteristics'!$C:$C,0))),"",INDEX('Policy Characteristics'!E:E,MATCH($C576,'Policy Characteristics'!$C:$C,0)))</f>
        <v>indst buy in region outputs</v>
      </c>
      <c r="L576" s="261">
        <f>IF(ISBLANK(INDEX('Policy Characteristics'!F:F,MATCH($C576,'Policy Characteristics'!$C:$C,0))),"",INDEX('Policy Characteristics'!F:F,MATCH($C576,'Policy Characteristics'!$C:$C,0)))</f>
        <v>0</v>
      </c>
      <c r="M576" s="261">
        <f>IF(ISBLANK(INDEX('Policy Characteristics'!G:G,MATCH($C576,'Policy Characteristics'!$C:$C,0))),"",INDEX('Policy Characteristics'!G:G,MATCH($C576,'Policy Characteristics'!$C:$C,0)))</f>
        <v>0.5</v>
      </c>
      <c r="N576" s="261">
        <f>IF(ISBLANK(INDEX('Policy Characteristics'!H:H,MATCH($C576,'Policy Characteristics'!$C:$C,0))),"",INDEX('Policy Characteristics'!H:H,MATCH($C576,'Policy Characteristics'!$C:$C,0)))</f>
        <v>0.01</v>
      </c>
      <c r="O576" s="254" t="str">
        <f>IF(ISBLANK(INDEX('Policy Characteristics'!I:I,MATCH($C576,'Policy Characteristics'!$C:$C,0))),"",INDEX('Policy Characteristics'!I:I,MATCH($C576,'Policy Characteristics'!$C:$C,0)))</f>
        <v>% of imports shifted</v>
      </c>
      <c r="P576" s="254" t="str">
        <f>IF(ISBLANK(INDEX('Policy Characteristics'!J:J,MATCH($C576,'Policy Characteristics'!$C:$C,0))),"",INDEX('Policy Characteristics'!J:J,MATCH($C576,'Policy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6" s="254" t="str">
        <f>IF(ISBLANK(INDEX('Policy Characteristics'!K:K,MATCH($C576,'Policy Characteristics'!$C:$C,0))),"",INDEX('Policy Characteristics'!K:K,MATCH($C576,'Policy Characteristics'!$C:$C,0)))</f>
        <v/>
      </c>
      <c r="R576" s="254" t="str">
        <f>IF(ISBLANK(INDEX('Policy Characteristics'!L:L,MATCH($C576,'Policy Characteristics'!$C:$C,0))),"",INDEX('Policy Characteristics'!L:L,MATCH($C576,'Policy Characteristics'!$C:$C,0)))</f>
        <v/>
      </c>
    </row>
    <row r="577" spans="1:18" x14ac:dyDescent="0.35">
      <c r="A577" s="254" t="str">
        <f>IF(ISBLANK(INDEX('Policy Characteristics'!A:A,MATCH($C577,'Policy Characteristics'!$C:$C,0))),"",INDEX('Policy Characteristics'!A:A,MATCH($C577,'Policy Characteristics'!$C:$C,0)))</f>
        <v>Industry</v>
      </c>
      <c r="B577" s="262" t="str">
        <f>IF(ISBLANK(INDEX('Policy Characteristics'!B:B,MATCH($C577,'Policy Characteristics'!$C:$C,0))),"",INDEX('Policy Characteristics'!B:B,MATCH($C577,'Policy Characteristics'!$C:$C,0)))</f>
        <v>Buy In-Region Products</v>
      </c>
      <c r="C577" s="254" t="str">
        <f t="shared" si="31"/>
        <v>Fraction of Imported Industrial Outputs Shifted to In Region Suppliers</v>
      </c>
      <c r="D577" s="6" t="s">
        <v>3068</v>
      </c>
      <c r="E577" s="6"/>
      <c r="F577" t="s">
        <v>3030</v>
      </c>
      <c r="G577" s="46"/>
      <c r="H577" s="43">
        <v>1558</v>
      </c>
      <c r="I577" s="324" t="s">
        <v>43</v>
      </c>
      <c r="J577" s="255" t="str">
        <f>IF(ISBLANK(INDEX('Policy Characteristics'!D:D,MATCH($C577,'Policy Characteristics'!$C:$C,0))),"",INDEX('Policy Characteristics'!D:D,MATCH($C577,'Policy Characteristics'!$C:$C,0)))</f>
        <v>Buy In-Region Products</v>
      </c>
      <c r="K577" s="254" t="str">
        <f>IF(ISBLANK(INDEX('Policy Characteristics'!E:E,MATCH($C577,'Policy Characteristics'!$C:$C,0))),"",INDEX('Policy Characteristics'!E:E,MATCH($C577,'Policy Characteristics'!$C:$C,0)))</f>
        <v>indst buy in region outputs</v>
      </c>
      <c r="L577" s="261">
        <f>IF(ISBLANK(INDEX('Policy Characteristics'!F:F,MATCH($C577,'Policy Characteristics'!$C:$C,0))),"",INDEX('Policy Characteristics'!F:F,MATCH($C577,'Policy Characteristics'!$C:$C,0)))</f>
        <v>0</v>
      </c>
      <c r="M577" s="261">
        <f>IF(ISBLANK(INDEX('Policy Characteristics'!G:G,MATCH($C577,'Policy Characteristics'!$C:$C,0))),"",INDEX('Policy Characteristics'!G:G,MATCH($C577,'Policy Characteristics'!$C:$C,0)))</f>
        <v>0.5</v>
      </c>
      <c r="N577" s="261">
        <f>IF(ISBLANK(INDEX('Policy Characteristics'!H:H,MATCH($C577,'Policy Characteristics'!$C:$C,0))),"",INDEX('Policy Characteristics'!H:H,MATCH($C577,'Policy Characteristics'!$C:$C,0)))</f>
        <v>0.01</v>
      </c>
      <c r="O577" s="254" t="str">
        <f>IF(ISBLANK(INDEX('Policy Characteristics'!I:I,MATCH($C577,'Policy Characteristics'!$C:$C,0))),"",INDEX('Policy Characteristics'!I:I,MATCH($C577,'Policy Characteristics'!$C:$C,0)))</f>
        <v>% of imports shifted</v>
      </c>
      <c r="P577" s="254" t="str">
        <f>IF(ISBLANK(INDEX('Policy Characteristics'!J:J,MATCH($C577,'Policy Characteristics'!$C:$C,0))),"",INDEX('Policy Characteristics'!J:J,MATCH($C577,'Policy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7" s="254" t="str">
        <f>IF(ISBLANK(INDEX('Policy Characteristics'!K:K,MATCH($C577,'Policy Characteristics'!$C:$C,0))),"",INDEX('Policy Characteristics'!K:K,MATCH($C577,'Policy Characteristics'!$C:$C,0)))</f>
        <v/>
      </c>
      <c r="R577" s="254" t="str">
        <f>IF(ISBLANK(INDEX('Policy Characteristics'!L:L,MATCH($C577,'Policy Characteristics'!$C:$C,0))),"",INDEX('Policy Characteristics'!L:L,MATCH($C577,'Policy Characteristics'!$C:$C,0)))</f>
        <v/>
      </c>
    </row>
    <row r="578" spans="1:18" x14ac:dyDescent="0.35">
      <c r="A578" s="254" t="str">
        <f>IF(ISBLANK(INDEX('Policy Characteristics'!A:A,MATCH($C578,'Policy Characteristics'!$C:$C,0))),"",INDEX('Policy Characteristics'!A:A,MATCH($C578,'Policy Characteristics'!$C:$C,0)))</f>
        <v>Industry</v>
      </c>
      <c r="B578" s="262" t="str">
        <f>IF(ISBLANK(INDEX('Policy Characteristics'!B:B,MATCH($C578,'Policy Characteristics'!$C:$C,0))),"",INDEX('Policy Characteristics'!B:B,MATCH($C578,'Policy Characteristics'!$C:$C,0)))</f>
        <v>Buy In-Region Products</v>
      </c>
      <c r="C578" s="254" t="str">
        <f t="shared" si="31"/>
        <v>Fraction of Imported Industrial Outputs Shifted to In Region Suppliers</v>
      </c>
      <c r="D578" s="6" t="s">
        <v>3069</v>
      </c>
      <c r="E578" s="6"/>
      <c r="F578" t="s">
        <v>3031</v>
      </c>
      <c r="G578" s="46"/>
      <c r="H578" s="43">
        <v>1559</v>
      </c>
      <c r="I578" s="324" t="s">
        <v>43</v>
      </c>
      <c r="J578" s="255" t="str">
        <f>IF(ISBLANK(INDEX('Policy Characteristics'!D:D,MATCH($C578,'Policy Characteristics'!$C:$C,0))),"",INDEX('Policy Characteristics'!D:D,MATCH($C578,'Policy Characteristics'!$C:$C,0)))</f>
        <v>Buy In-Region Products</v>
      </c>
      <c r="K578" s="254" t="str">
        <f>IF(ISBLANK(INDEX('Policy Characteristics'!E:E,MATCH($C578,'Policy Characteristics'!$C:$C,0))),"",INDEX('Policy Characteristics'!E:E,MATCH($C578,'Policy Characteristics'!$C:$C,0)))</f>
        <v>indst buy in region outputs</v>
      </c>
      <c r="L578" s="261">
        <f>IF(ISBLANK(INDEX('Policy Characteristics'!F:F,MATCH($C578,'Policy Characteristics'!$C:$C,0))),"",INDEX('Policy Characteristics'!F:F,MATCH($C578,'Policy Characteristics'!$C:$C,0)))</f>
        <v>0</v>
      </c>
      <c r="M578" s="261">
        <f>IF(ISBLANK(INDEX('Policy Characteristics'!G:G,MATCH($C578,'Policy Characteristics'!$C:$C,0))),"",INDEX('Policy Characteristics'!G:G,MATCH($C578,'Policy Characteristics'!$C:$C,0)))</f>
        <v>0.5</v>
      </c>
      <c r="N578" s="261">
        <f>IF(ISBLANK(INDEX('Policy Characteristics'!H:H,MATCH($C578,'Policy Characteristics'!$C:$C,0))),"",INDEX('Policy Characteristics'!H:H,MATCH($C578,'Policy Characteristics'!$C:$C,0)))</f>
        <v>0.01</v>
      </c>
      <c r="O578" s="254" t="str">
        <f>IF(ISBLANK(INDEX('Policy Characteristics'!I:I,MATCH($C578,'Policy Characteristics'!$C:$C,0))),"",INDEX('Policy Characteristics'!I:I,MATCH($C578,'Policy Characteristics'!$C:$C,0)))</f>
        <v>% of imports shifted</v>
      </c>
      <c r="P578" s="254" t="str">
        <f>IF(ISBLANK(INDEX('Policy Characteristics'!J:J,MATCH($C578,'Policy Characteristics'!$C:$C,0))),"",INDEX('Policy Characteristics'!J:J,MATCH($C578,'Policy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8" s="254" t="str">
        <f>IF(ISBLANK(INDEX('Policy Characteristics'!K:K,MATCH($C578,'Policy Characteristics'!$C:$C,0))),"",INDEX('Policy Characteristics'!K:K,MATCH($C578,'Policy Characteristics'!$C:$C,0)))</f>
        <v/>
      </c>
      <c r="R578" s="254" t="str">
        <f>IF(ISBLANK(INDEX('Policy Characteristics'!L:L,MATCH($C578,'Policy Characteristics'!$C:$C,0))),"",INDEX('Policy Characteristics'!L:L,MATCH($C578,'Policy Characteristics'!$C:$C,0)))</f>
        <v/>
      </c>
    </row>
    <row r="579" spans="1:18" x14ac:dyDescent="0.35">
      <c r="A579" s="254" t="str">
        <f>IF(ISBLANK(INDEX('Policy Characteristics'!A:A,MATCH($C579,'Policy Characteristics'!$C:$C,0))),"",INDEX('Policy Characteristics'!A:A,MATCH($C579,'Policy Characteristics'!$C:$C,0)))</f>
        <v>Industry</v>
      </c>
      <c r="B579" s="262" t="str">
        <f>IF(ISBLANK(INDEX('Policy Characteristics'!B:B,MATCH($C579,'Policy Characteristics'!$C:$C,0))),"",INDEX('Policy Characteristics'!B:B,MATCH($C579,'Policy Characteristics'!$C:$C,0)))</f>
        <v>Buy In-Region Products</v>
      </c>
      <c r="C579" s="254" t="str">
        <f t="shared" si="31"/>
        <v>Fraction of Imported Industrial Outputs Shifted to In Region Suppliers</v>
      </c>
      <c r="D579" s="6" t="s">
        <v>3070</v>
      </c>
      <c r="E579" s="6"/>
      <c r="F579" t="s">
        <v>3073</v>
      </c>
      <c r="G579" s="46"/>
      <c r="H579" s="43">
        <v>1560</v>
      </c>
      <c r="I579" s="324" t="s">
        <v>43</v>
      </c>
      <c r="J579" s="255" t="str">
        <f>IF(ISBLANK(INDEX('Policy Characteristics'!D:D,MATCH($C579,'Policy Characteristics'!$C:$C,0))),"",INDEX('Policy Characteristics'!D:D,MATCH($C579,'Policy Characteristics'!$C:$C,0)))</f>
        <v>Buy In-Region Products</v>
      </c>
      <c r="K579" s="254" t="str">
        <f>IF(ISBLANK(INDEX('Policy Characteristics'!E:E,MATCH($C579,'Policy Characteristics'!$C:$C,0))),"",INDEX('Policy Characteristics'!E:E,MATCH($C579,'Policy Characteristics'!$C:$C,0)))</f>
        <v>indst buy in region outputs</v>
      </c>
      <c r="L579" s="261">
        <f>IF(ISBLANK(INDEX('Policy Characteristics'!F:F,MATCH($C579,'Policy Characteristics'!$C:$C,0))),"",INDEX('Policy Characteristics'!F:F,MATCH($C579,'Policy Characteristics'!$C:$C,0)))</f>
        <v>0</v>
      </c>
      <c r="M579" s="261">
        <f>IF(ISBLANK(INDEX('Policy Characteristics'!G:G,MATCH($C579,'Policy Characteristics'!$C:$C,0))),"",INDEX('Policy Characteristics'!G:G,MATCH($C579,'Policy Characteristics'!$C:$C,0)))</f>
        <v>0.5</v>
      </c>
      <c r="N579" s="261">
        <f>IF(ISBLANK(INDEX('Policy Characteristics'!H:H,MATCH($C579,'Policy Characteristics'!$C:$C,0))),"",INDEX('Policy Characteristics'!H:H,MATCH($C579,'Policy Characteristics'!$C:$C,0)))</f>
        <v>0.01</v>
      </c>
      <c r="O579" s="254" t="str">
        <f>IF(ISBLANK(INDEX('Policy Characteristics'!I:I,MATCH($C579,'Policy Characteristics'!$C:$C,0))),"",INDEX('Policy Characteristics'!I:I,MATCH($C579,'Policy Characteristics'!$C:$C,0)))</f>
        <v>% of imports shifted</v>
      </c>
      <c r="P579" s="254" t="str">
        <f>IF(ISBLANK(INDEX('Policy Characteristics'!J:J,MATCH($C579,'Policy Characteristics'!$C:$C,0))),"",INDEX('Policy Characteristics'!J:J,MATCH($C579,'Policy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9" s="254" t="str">
        <f>IF(ISBLANK(INDEX('Policy Characteristics'!K:K,MATCH($C579,'Policy Characteristics'!$C:$C,0))),"",INDEX('Policy Characteristics'!K:K,MATCH($C579,'Policy Characteristics'!$C:$C,0)))</f>
        <v/>
      </c>
      <c r="R579" s="254" t="str">
        <f>IF(ISBLANK(INDEX('Policy Characteristics'!L:L,MATCH($C579,'Policy Characteristics'!$C:$C,0))),"",INDEX('Policy Characteristics'!L:L,MATCH($C579,'Policy Characteristics'!$C:$C,0)))</f>
        <v/>
      </c>
    </row>
    <row r="580" spans="1:18" x14ac:dyDescent="0.35">
      <c r="A580" s="254" t="str">
        <f>IF(ISBLANK(INDEX('Policy Characteristics'!A:A,MATCH($C580,'Policy Characteristics'!$C:$C,0))),"",INDEX('Policy Characteristics'!A:A,MATCH($C580,'Policy Characteristics'!$C:$C,0)))</f>
        <v>Industry</v>
      </c>
      <c r="B580" s="262" t="str">
        <f>IF(ISBLANK(INDEX('Policy Characteristics'!B:B,MATCH($C580,'Policy Characteristics'!$C:$C,0))),"",INDEX('Policy Characteristics'!B:B,MATCH($C580,'Policy Characteristics'!$C:$C,0)))</f>
        <v>Buy In-Region Products</v>
      </c>
      <c r="C580" s="254" t="str">
        <f t="shared" si="31"/>
        <v>Fraction of Imported Industrial Outputs Shifted to In Region Suppliers</v>
      </c>
      <c r="D580" s="6" t="s">
        <v>3071</v>
      </c>
      <c r="E580" s="6"/>
      <c r="F580" t="s">
        <v>3032</v>
      </c>
      <c r="G580" s="46"/>
      <c r="H580" s="43">
        <v>1561</v>
      </c>
      <c r="I580" s="324" t="s">
        <v>43</v>
      </c>
      <c r="J580" s="255" t="str">
        <f>IF(ISBLANK(INDEX('Policy Characteristics'!D:D,MATCH($C580,'Policy Characteristics'!$C:$C,0))),"",INDEX('Policy Characteristics'!D:D,MATCH($C580,'Policy Characteristics'!$C:$C,0)))</f>
        <v>Buy In-Region Products</v>
      </c>
      <c r="K580" s="254" t="str">
        <f>IF(ISBLANK(INDEX('Policy Characteristics'!E:E,MATCH($C580,'Policy Characteristics'!$C:$C,0))),"",INDEX('Policy Characteristics'!E:E,MATCH($C580,'Policy Characteristics'!$C:$C,0)))</f>
        <v>indst buy in region outputs</v>
      </c>
      <c r="L580" s="261">
        <f>IF(ISBLANK(INDEX('Policy Characteristics'!F:F,MATCH($C580,'Policy Characteristics'!$C:$C,0))),"",INDEX('Policy Characteristics'!F:F,MATCH($C580,'Policy Characteristics'!$C:$C,0)))</f>
        <v>0</v>
      </c>
      <c r="M580" s="261">
        <f>IF(ISBLANK(INDEX('Policy Characteristics'!G:G,MATCH($C580,'Policy Characteristics'!$C:$C,0))),"",INDEX('Policy Characteristics'!G:G,MATCH($C580,'Policy Characteristics'!$C:$C,0)))</f>
        <v>0.5</v>
      </c>
      <c r="N580" s="261">
        <f>IF(ISBLANK(INDEX('Policy Characteristics'!H:H,MATCH($C580,'Policy Characteristics'!$C:$C,0))),"",INDEX('Policy Characteristics'!H:H,MATCH($C580,'Policy Characteristics'!$C:$C,0)))</f>
        <v>0.01</v>
      </c>
      <c r="O580" s="254" t="str">
        <f>IF(ISBLANK(INDEX('Policy Characteristics'!I:I,MATCH($C580,'Policy Characteristics'!$C:$C,0))),"",INDEX('Policy Characteristics'!I:I,MATCH($C580,'Policy Characteristics'!$C:$C,0)))</f>
        <v>% of imports shifted</v>
      </c>
      <c r="P580" s="254" t="str">
        <f>IF(ISBLANK(INDEX('Policy Characteristics'!J:J,MATCH($C580,'Policy Characteristics'!$C:$C,0))),"",INDEX('Policy Characteristics'!J:J,MATCH($C580,'Policy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0" s="254" t="str">
        <f>IF(ISBLANK(INDEX('Policy Characteristics'!K:K,MATCH($C580,'Policy Characteristics'!$C:$C,0))),"",INDEX('Policy Characteristics'!K:K,MATCH($C580,'Policy Characteristics'!$C:$C,0)))</f>
        <v/>
      </c>
      <c r="R580" s="254" t="str">
        <f>IF(ISBLANK(INDEX('Policy Characteristics'!L:L,MATCH($C580,'Policy Characteristics'!$C:$C,0))),"",INDEX('Policy Characteristics'!L:L,MATCH($C580,'Policy Characteristics'!$C:$C,0)))</f>
        <v/>
      </c>
    </row>
    <row r="581" spans="1:18" x14ac:dyDescent="0.35">
      <c r="A581" s="254" t="str">
        <f>IF(ISBLANK(INDEX('Policy Characteristics'!A:A,MATCH($C581,'Policy Characteristics'!$C:$C,0))),"",INDEX('Policy Characteristics'!A:A,MATCH($C581,'Policy Characteristics'!$C:$C,0)))</f>
        <v>Industry</v>
      </c>
      <c r="B581" s="262" t="str">
        <f>IF(ISBLANK(INDEX('Policy Characteristics'!B:B,MATCH($C581,'Policy Characteristics'!$C:$C,0))),"",INDEX('Policy Characteristics'!B:B,MATCH($C581,'Policy Characteristics'!$C:$C,0)))</f>
        <v>Carbon Capture and Sequestration</v>
      </c>
      <c r="C581" t="s">
        <v>3006</v>
      </c>
      <c r="D581" s="45" t="s">
        <v>3047</v>
      </c>
      <c r="E581" s="6" t="s">
        <v>3009</v>
      </c>
      <c r="F581" t="s">
        <v>3072</v>
      </c>
      <c r="G581" s="45" t="s">
        <v>3010</v>
      </c>
      <c r="H581" s="43">
        <v>908</v>
      </c>
      <c r="I581" s="325" t="s">
        <v>44</v>
      </c>
      <c r="J581" s="255" t="str">
        <f>IF(ISBLANK(INDEX('Policy Characteristics'!D:D,MATCH($C581,'Policy Characteristics'!$C:$C,0))),"",INDEX('Policy Characteristics'!D:D,MATCH($C581,'Policy Characteristics'!$C:$C,0)))</f>
        <v>Industry CCS</v>
      </c>
      <c r="K581" s="254" t="str">
        <f>IF(ISBLANK(INDEX('Policy Characteristics'!E:E,MATCH($C581,'Policy Characteristics'!$C:$C,0))),"",INDEX('Policy Characteristics'!E:E,MATCH($C581,'Policy Characteristics'!$C:$C,0)))</f>
        <v>indst CCS</v>
      </c>
      <c r="L581" s="261">
        <f>IF(ISBLANK(INDEX('Policy Characteristics'!F:F,MATCH($C581,'Policy Characteristics'!$C:$C,0))),"",INDEX('Policy Characteristics'!F:F,MATCH($C581,'Policy Characteristics'!$C:$C,0)))</f>
        <v>0</v>
      </c>
      <c r="M581" s="261">
        <f>IF(ISBLANK(INDEX('Policy Characteristics'!G:G,MATCH($C581,'Policy Characteristics'!$C:$C,0))),"",INDEX('Policy Characteristics'!G:G,MATCH($C581,'Policy Characteristics'!$C:$C,0)))</f>
        <v>1</v>
      </c>
      <c r="N581" s="261">
        <f>IF(ISBLANK(INDEX('Policy Characteristics'!H:H,MATCH($C581,'Policy Characteristics'!$C:$C,0))),"",INDEX('Policy Characteristics'!H:H,MATCH($C581,'Policy Characteristics'!$C:$C,0)))</f>
        <v>0.01</v>
      </c>
      <c r="O581" s="254" t="str">
        <f>IF(ISBLANK(INDEX('Policy Characteristics'!I:I,MATCH($C581,'Policy Characteristics'!$C:$C,0))),"",INDEX('Policy Characteristics'!I:I,MATCH($C581,'Policy Characteristics'!$C:$C,0)))</f>
        <v>% of CO2 captured</v>
      </c>
      <c r="P581" s="254" t="str">
        <f>IF(ISBLANK(INDEX('Policy Characteristics'!J:J,MATCH($C581,'Policy Characteristics'!$C:$C,0))),"",INDEX('Policy Characteristics'!J:J,MATCH($C581,'Policy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1" s="254" t="str">
        <f>IF(ISBLANK(INDEX('Policy Characteristics'!K:K,MATCH($C581,'Policy Characteristics'!$C:$C,0))),"",INDEX('Policy Characteristics'!K:K,MATCH($C581,'Policy Characteristics'!$C:$C,0)))</f>
        <v>ccs.html#ccs</v>
      </c>
      <c r="R581" s="254" t="str">
        <f>IF(ISBLANK(INDEX('Policy Characteristics'!L:L,MATCH($C581,'Policy Characteristics'!$C:$C,0))),"",INDEX('Policy Characteristics'!L:L,MATCH($C581,'Policy Characteristics'!$C:$C,0)))</f>
        <v>carbon-capture-and-sequestration.html</v>
      </c>
    </row>
    <row r="582" spans="1:18" x14ac:dyDescent="0.35">
      <c r="A582" s="254" t="str">
        <f>IF(ISBLANK(INDEX('Policy Characteristics'!A:A,MATCH($C582,'Policy Characteristics'!$C:$C,0))),"",INDEX('Policy Characteristics'!A:A,MATCH($C582,'Policy Characteristics'!$C:$C,0)))</f>
        <v>Industry</v>
      </c>
      <c r="B582" s="262" t="str">
        <f>IF(ISBLANK(INDEX('Policy Characteristics'!B:B,MATCH($C582,'Policy Characteristics'!$C:$C,0))),"",INDEX('Policy Characteristics'!B:B,MATCH($C582,'Policy Characteristics'!$C:$C,0)))</f>
        <v>Carbon Capture and Sequestration</v>
      </c>
      <c r="C582" s="254" t="str">
        <f t="shared" ref="C582:C597" si="32">C$581</f>
        <v>Industry Sector Fraction of Potential Additional CCS Achieved</v>
      </c>
      <c r="D582" s="45" t="s">
        <v>3047</v>
      </c>
      <c r="E582" s="6" t="s">
        <v>2527</v>
      </c>
      <c r="F582" t="s">
        <v>3072</v>
      </c>
      <c r="G582" s="45" t="s">
        <v>3011</v>
      </c>
      <c r="H582" s="43">
        <v>909</v>
      </c>
      <c r="I582" s="325" t="s">
        <v>44</v>
      </c>
      <c r="J582" s="255" t="str">
        <f>IF(ISBLANK(INDEX('Policy Characteristics'!D:D,MATCH($C582,'Policy Characteristics'!$C:$C,0))),"",INDEX('Policy Characteristics'!D:D,MATCH($C582,'Policy Characteristics'!$C:$C,0)))</f>
        <v>Industry CCS</v>
      </c>
      <c r="K582" s="254" t="str">
        <f>IF(ISBLANK(INDEX('Policy Characteristics'!E:E,MATCH($C582,'Policy Characteristics'!$C:$C,0))),"",INDEX('Policy Characteristics'!E:E,MATCH($C582,'Policy Characteristics'!$C:$C,0)))</f>
        <v>indst CCS</v>
      </c>
      <c r="L582" s="261">
        <f>IF(ISBLANK(INDEX('Policy Characteristics'!F:F,MATCH($C582,'Policy Characteristics'!$C:$C,0))),"",INDEX('Policy Characteristics'!F:F,MATCH($C582,'Policy Characteristics'!$C:$C,0)))</f>
        <v>0</v>
      </c>
      <c r="M582" s="261">
        <f>IF(ISBLANK(INDEX('Policy Characteristics'!G:G,MATCH($C582,'Policy Characteristics'!$C:$C,0))),"",INDEX('Policy Characteristics'!G:G,MATCH($C582,'Policy Characteristics'!$C:$C,0)))</f>
        <v>1</v>
      </c>
      <c r="N582" s="261">
        <f>IF(ISBLANK(INDEX('Policy Characteristics'!H:H,MATCH($C582,'Policy Characteristics'!$C:$C,0))),"",INDEX('Policy Characteristics'!H:H,MATCH($C582,'Policy Characteristics'!$C:$C,0)))</f>
        <v>0.01</v>
      </c>
      <c r="O582" s="254" t="str">
        <f>IF(ISBLANK(INDEX('Policy Characteristics'!I:I,MATCH($C582,'Policy Characteristics'!$C:$C,0))),"",INDEX('Policy Characteristics'!I:I,MATCH($C582,'Policy Characteristics'!$C:$C,0)))</f>
        <v>% of CO2 captured</v>
      </c>
      <c r="P582" s="254" t="str">
        <f>IF(ISBLANK(INDEX('Policy Characteristics'!J:J,MATCH($C582,'Policy Characteristics'!$C:$C,0))),"",INDEX('Policy Characteristics'!J:J,MATCH($C582,'Policy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2" s="254" t="str">
        <f>IF(ISBLANK(INDEX('Policy Characteristics'!K:K,MATCH($C582,'Policy Characteristics'!$C:$C,0))),"",INDEX('Policy Characteristics'!K:K,MATCH($C582,'Policy Characteristics'!$C:$C,0)))</f>
        <v>ccs.html#ccs</v>
      </c>
      <c r="R582" s="254" t="str">
        <f>IF(ISBLANK(INDEX('Policy Characteristics'!L:L,MATCH($C582,'Policy Characteristics'!$C:$C,0))),"",INDEX('Policy Characteristics'!L:L,MATCH($C582,'Policy Characteristics'!$C:$C,0)))</f>
        <v>carbon-capture-and-sequestration.html</v>
      </c>
    </row>
    <row r="583" spans="1:18" x14ac:dyDescent="0.35">
      <c r="A583" s="254" t="str">
        <f>IF(ISBLANK(INDEX('Policy Characteristics'!A:A,MATCH($C583,'Policy Characteristics'!$C:$C,0))),"",INDEX('Policy Characteristics'!A:A,MATCH($C583,'Policy Characteristics'!$C:$C,0)))</f>
        <v>Industry</v>
      </c>
      <c r="B583" s="262" t="str">
        <f>IF(ISBLANK(INDEX('Policy Characteristics'!B:B,MATCH($C583,'Policy Characteristics'!$C:$C,0))),"",INDEX('Policy Characteristics'!B:B,MATCH($C583,'Policy Characteristics'!$C:$C,0)))</f>
        <v>Carbon Capture and Sequestration</v>
      </c>
      <c r="C583" s="254" t="str">
        <f t="shared" si="32"/>
        <v>Industry Sector Fraction of Potential Additional CCS Achieved</v>
      </c>
      <c r="D583" s="6" t="s">
        <v>3048</v>
      </c>
      <c r="E583" s="6" t="s">
        <v>3009</v>
      </c>
      <c r="F583" t="s">
        <v>2754</v>
      </c>
      <c r="G583" s="45" t="s">
        <v>3010</v>
      </c>
      <c r="H583" s="43">
        <v>910</v>
      </c>
      <c r="I583" s="325" t="s">
        <v>44</v>
      </c>
      <c r="J583" s="255" t="str">
        <f>IF(ISBLANK(INDEX('Policy Characteristics'!D:D,MATCH($C583,'Policy Characteristics'!$C:$C,0))),"",INDEX('Policy Characteristics'!D:D,MATCH($C583,'Policy Characteristics'!$C:$C,0)))</f>
        <v>Industry CCS</v>
      </c>
      <c r="K583" s="254" t="str">
        <f>IF(ISBLANK(INDEX('Policy Characteristics'!E:E,MATCH($C583,'Policy Characteristics'!$C:$C,0))),"",INDEX('Policy Characteristics'!E:E,MATCH($C583,'Policy Characteristics'!$C:$C,0)))</f>
        <v>indst CCS</v>
      </c>
      <c r="L583" s="261">
        <f>IF(ISBLANK(INDEX('Policy Characteristics'!F:F,MATCH($C583,'Policy Characteristics'!$C:$C,0))),"",INDEX('Policy Characteristics'!F:F,MATCH($C583,'Policy Characteristics'!$C:$C,0)))</f>
        <v>0</v>
      </c>
      <c r="M583" s="261">
        <f>IF(ISBLANK(INDEX('Policy Characteristics'!G:G,MATCH($C583,'Policy Characteristics'!$C:$C,0))),"",INDEX('Policy Characteristics'!G:G,MATCH($C583,'Policy Characteristics'!$C:$C,0)))</f>
        <v>1</v>
      </c>
      <c r="N583" s="261">
        <f>IF(ISBLANK(INDEX('Policy Characteristics'!H:H,MATCH($C583,'Policy Characteristics'!$C:$C,0))),"",INDEX('Policy Characteristics'!H:H,MATCH($C583,'Policy Characteristics'!$C:$C,0)))</f>
        <v>0.01</v>
      </c>
      <c r="O583" s="254" t="str">
        <f>IF(ISBLANK(INDEX('Policy Characteristics'!I:I,MATCH($C583,'Policy Characteristics'!$C:$C,0))),"",INDEX('Policy Characteristics'!I:I,MATCH($C583,'Policy Characteristics'!$C:$C,0)))</f>
        <v>% of CO2 captured</v>
      </c>
      <c r="P583" s="254" t="str">
        <f>IF(ISBLANK(INDEX('Policy Characteristics'!J:J,MATCH($C583,'Policy Characteristics'!$C:$C,0))),"",INDEX('Policy Characteristics'!J:J,MATCH($C583,'Policy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3" s="254" t="str">
        <f>IF(ISBLANK(INDEX('Policy Characteristics'!K:K,MATCH($C583,'Policy Characteristics'!$C:$C,0))),"",INDEX('Policy Characteristics'!K:K,MATCH($C583,'Policy Characteristics'!$C:$C,0)))</f>
        <v>ccs.html#ccs</v>
      </c>
      <c r="R583" s="254" t="str">
        <f>IF(ISBLANK(INDEX('Policy Characteristics'!L:L,MATCH($C583,'Policy Characteristics'!$C:$C,0))),"",INDEX('Policy Characteristics'!L:L,MATCH($C583,'Policy Characteristics'!$C:$C,0)))</f>
        <v>carbon-capture-and-sequestration.html</v>
      </c>
    </row>
    <row r="584" spans="1:18" x14ac:dyDescent="0.35">
      <c r="A584" s="254" t="str">
        <f>IF(ISBLANK(INDEX('Policy Characteristics'!A:A,MATCH($C584,'Policy Characteristics'!$C:$C,0))),"",INDEX('Policy Characteristics'!A:A,MATCH($C584,'Policy Characteristics'!$C:$C,0)))</f>
        <v>Industry</v>
      </c>
      <c r="B584" s="262" t="str">
        <f>IF(ISBLANK(INDEX('Policy Characteristics'!B:B,MATCH($C584,'Policy Characteristics'!$C:$C,0))),"",INDEX('Policy Characteristics'!B:B,MATCH($C584,'Policy Characteristics'!$C:$C,0)))</f>
        <v>Carbon Capture and Sequestration</v>
      </c>
      <c r="C584" s="254" t="str">
        <f t="shared" si="32"/>
        <v>Industry Sector Fraction of Potential Additional CCS Achieved</v>
      </c>
      <c r="D584" s="6" t="s">
        <v>3048</v>
      </c>
      <c r="E584" s="6" t="s">
        <v>2527</v>
      </c>
      <c r="F584" t="s">
        <v>2754</v>
      </c>
      <c r="G584" s="45" t="s">
        <v>3011</v>
      </c>
      <c r="H584" s="43">
        <v>911</v>
      </c>
      <c r="I584" s="325" t="s">
        <v>44</v>
      </c>
      <c r="J584" s="255" t="str">
        <f>IF(ISBLANK(INDEX('Policy Characteristics'!D:D,MATCH($C584,'Policy Characteristics'!$C:$C,0))),"",INDEX('Policy Characteristics'!D:D,MATCH($C584,'Policy Characteristics'!$C:$C,0)))</f>
        <v>Industry CCS</v>
      </c>
      <c r="K584" s="254" t="str">
        <f>IF(ISBLANK(INDEX('Policy Characteristics'!E:E,MATCH($C584,'Policy Characteristics'!$C:$C,0))),"",INDEX('Policy Characteristics'!E:E,MATCH($C584,'Policy Characteristics'!$C:$C,0)))</f>
        <v>indst CCS</v>
      </c>
      <c r="L584" s="261">
        <f>IF(ISBLANK(INDEX('Policy Characteristics'!F:F,MATCH($C584,'Policy Characteristics'!$C:$C,0))),"",INDEX('Policy Characteristics'!F:F,MATCH($C584,'Policy Characteristics'!$C:$C,0)))</f>
        <v>0</v>
      </c>
      <c r="M584" s="261">
        <f>IF(ISBLANK(INDEX('Policy Characteristics'!G:G,MATCH($C584,'Policy Characteristics'!$C:$C,0))),"",INDEX('Policy Characteristics'!G:G,MATCH($C584,'Policy Characteristics'!$C:$C,0)))</f>
        <v>1</v>
      </c>
      <c r="N584" s="261">
        <f>IF(ISBLANK(INDEX('Policy Characteristics'!H:H,MATCH($C584,'Policy Characteristics'!$C:$C,0))),"",INDEX('Policy Characteristics'!H:H,MATCH($C584,'Policy Characteristics'!$C:$C,0)))</f>
        <v>0.01</v>
      </c>
      <c r="O584" s="254" t="str">
        <f>IF(ISBLANK(INDEX('Policy Characteristics'!I:I,MATCH($C584,'Policy Characteristics'!$C:$C,0))),"",INDEX('Policy Characteristics'!I:I,MATCH($C584,'Policy Characteristics'!$C:$C,0)))</f>
        <v>% of CO2 captured</v>
      </c>
      <c r="P584" s="254" t="str">
        <f>IF(ISBLANK(INDEX('Policy Characteristics'!J:J,MATCH($C584,'Policy Characteristics'!$C:$C,0))),"",INDEX('Policy Characteristics'!J:J,MATCH($C584,'Policy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4" s="254" t="str">
        <f>IF(ISBLANK(INDEX('Policy Characteristics'!K:K,MATCH($C584,'Policy Characteristics'!$C:$C,0))),"",INDEX('Policy Characteristics'!K:K,MATCH($C584,'Policy Characteristics'!$C:$C,0)))</f>
        <v>ccs.html#ccs</v>
      </c>
      <c r="R584" s="254" t="str">
        <f>IF(ISBLANK(INDEX('Policy Characteristics'!L:L,MATCH($C584,'Policy Characteristics'!$C:$C,0))),"",INDEX('Policy Characteristics'!L:L,MATCH($C584,'Policy Characteristics'!$C:$C,0)))</f>
        <v>carbon-capture-and-sequestration.html</v>
      </c>
    </row>
    <row r="585" spans="1:18" x14ac:dyDescent="0.35">
      <c r="A585" s="254" t="str">
        <f>IF(ISBLANK(INDEX('Policy Characteristics'!A:A,MATCH($C585,'Policy Characteristics'!$C:$C,0))),"",INDEX('Policy Characteristics'!A:A,MATCH($C585,'Policy Characteristics'!$C:$C,0)))</f>
        <v>Industry</v>
      </c>
      <c r="B585" s="262" t="str">
        <f>IF(ISBLANK(INDEX('Policy Characteristics'!B:B,MATCH($C585,'Policy Characteristics'!$C:$C,0))),"",INDEX('Policy Characteristics'!B:B,MATCH($C585,'Policy Characteristics'!$C:$C,0)))</f>
        <v>Carbon Capture and Sequestration</v>
      </c>
      <c r="C585" s="254" t="str">
        <f t="shared" si="32"/>
        <v>Industry Sector Fraction of Potential Additional CCS Achieved</v>
      </c>
      <c r="D585" s="6" t="s">
        <v>3049</v>
      </c>
      <c r="E585" s="6" t="s">
        <v>3009</v>
      </c>
      <c r="F585" t="s">
        <v>3013</v>
      </c>
      <c r="G585" s="45" t="s">
        <v>3010</v>
      </c>
      <c r="H585" s="43">
        <v>912</v>
      </c>
      <c r="I585" s="325" t="s">
        <v>44</v>
      </c>
      <c r="J585" s="255" t="str">
        <f>IF(ISBLANK(INDEX('Policy Characteristics'!D:D,MATCH($C585,'Policy Characteristics'!$C:$C,0))),"",INDEX('Policy Characteristics'!D:D,MATCH($C585,'Policy Characteristics'!$C:$C,0)))</f>
        <v>Industry CCS</v>
      </c>
      <c r="K585" s="254" t="str">
        <f>IF(ISBLANK(INDEX('Policy Characteristics'!E:E,MATCH($C585,'Policy Characteristics'!$C:$C,0))),"",INDEX('Policy Characteristics'!E:E,MATCH($C585,'Policy Characteristics'!$C:$C,0)))</f>
        <v>indst CCS</v>
      </c>
      <c r="L585" s="261">
        <f>IF(ISBLANK(INDEX('Policy Characteristics'!F:F,MATCH($C585,'Policy Characteristics'!$C:$C,0))),"",INDEX('Policy Characteristics'!F:F,MATCH($C585,'Policy Characteristics'!$C:$C,0)))</f>
        <v>0</v>
      </c>
      <c r="M585" s="261">
        <f>IF(ISBLANK(INDEX('Policy Characteristics'!G:G,MATCH($C585,'Policy Characteristics'!$C:$C,0))),"",INDEX('Policy Characteristics'!G:G,MATCH($C585,'Policy Characteristics'!$C:$C,0)))</f>
        <v>1</v>
      </c>
      <c r="N585" s="261">
        <f>IF(ISBLANK(INDEX('Policy Characteristics'!H:H,MATCH($C585,'Policy Characteristics'!$C:$C,0))),"",INDEX('Policy Characteristics'!H:H,MATCH($C585,'Policy Characteristics'!$C:$C,0)))</f>
        <v>0.01</v>
      </c>
      <c r="O585" s="254" t="str">
        <f>IF(ISBLANK(INDEX('Policy Characteristics'!I:I,MATCH($C585,'Policy Characteristics'!$C:$C,0))),"",INDEX('Policy Characteristics'!I:I,MATCH($C585,'Policy Characteristics'!$C:$C,0)))</f>
        <v>% of CO2 captured</v>
      </c>
      <c r="P585" s="254" t="str">
        <f>IF(ISBLANK(INDEX('Policy Characteristics'!J:J,MATCH($C585,'Policy Characteristics'!$C:$C,0))),"",INDEX('Policy Characteristics'!J:J,MATCH($C585,'Policy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5" s="254" t="str">
        <f>IF(ISBLANK(INDEX('Policy Characteristics'!K:K,MATCH($C585,'Policy Characteristics'!$C:$C,0))),"",INDEX('Policy Characteristics'!K:K,MATCH($C585,'Policy Characteristics'!$C:$C,0)))</f>
        <v>ccs.html#ccs</v>
      </c>
      <c r="R585" s="254" t="str">
        <f>IF(ISBLANK(INDEX('Policy Characteristics'!L:L,MATCH($C585,'Policy Characteristics'!$C:$C,0))),"",INDEX('Policy Characteristics'!L:L,MATCH($C585,'Policy Characteristics'!$C:$C,0)))</f>
        <v>carbon-capture-and-sequestration.html</v>
      </c>
    </row>
    <row r="586" spans="1:18" x14ac:dyDescent="0.35">
      <c r="A586" s="254" t="str">
        <f>IF(ISBLANK(INDEX('Policy Characteristics'!A:A,MATCH($C586,'Policy Characteristics'!$C:$C,0))),"",INDEX('Policy Characteristics'!A:A,MATCH($C586,'Policy Characteristics'!$C:$C,0)))</f>
        <v>Industry</v>
      </c>
      <c r="B586" s="262" t="str">
        <f>IF(ISBLANK(INDEX('Policy Characteristics'!B:B,MATCH($C586,'Policy Characteristics'!$C:$C,0))),"",INDEX('Policy Characteristics'!B:B,MATCH($C586,'Policy Characteristics'!$C:$C,0)))</f>
        <v>Carbon Capture and Sequestration</v>
      </c>
      <c r="C586" s="254" t="str">
        <f t="shared" si="32"/>
        <v>Industry Sector Fraction of Potential Additional CCS Achieved</v>
      </c>
      <c r="D586" s="6" t="s">
        <v>3049</v>
      </c>
      <c r="E586" s="6" t="s">
        <v>2527</v>
      </c>
      <c r="F586" t="s">
        <v>3013</v>
      </c>
      <c r="G586" s="45" t="s">
        <v>3011</v>
      </c>
      <c r="H586" s="43">
        <v>913</v>
      </c>
      <c r="I586" s="325" t="s">
        <v>44</v>
      </c>
      <c r="J586" s="255" t="str">
        <f>IF(ISBLANK(INDEX('Policy Characteristics'!D:D,MATCH($C586,'Policy Characteristics'!$C:$C,0))),"",INDEX('Policy Characteristics'!D:D,MATCH($C586,'Policy Characteristics'!$C:$C,0)))</f>
        <v>Industry CCS</v>
      </c>
      <c r="K586" s="254" t="str">
        <f>IF(ISBLANK(INDEX('Policy Characteristics'!E:E,MATCH($C586,'Policy Characteristics'!$C:$C,0))),"",INDEX('Policy Characteristics'!E:E,MATCH($C586,'Policy Characteristics'!$C:$C,0)))</f>
        <v>indst CCS</v>
      </c>
      <c r="L586" s="261">
        <f>IF(ISBLANK(INDEX('Policy Characteristics'!F:F,MATCH($C586,'Policy Characteristics'!$C:$C,0))),"",INDEX('Policy Characteristics'!F:F,MATCH($C586,'Policy Characteristics'!$C:$C,0)))</f>
        <v>0</v>
      </c>
      <c r="M586" s="261">
        <f>IF(ISBLANK(INDEX('Policy Characteristics'!G:G,MATCH($C586,'Policy Characteristics'!$C:$C,0))),"",INDEX('Policy Characteristics'!G:G,MATCH($C586,'Policy Characteristics'!$C:$C,0)))</f>
        <v>1</v>
      </c>
      <c r="N586" s="261">
        <f>IF(ISBLANK(INDEX('Policy Characteristics'!H:H,MATCH($C586,'Policy Characteristics'!$C:$C,0))),"",INDEX('Policy Characteristics'!H:H,MATCH($C586,'Policy Characteristics'!$C:$C,0)))</f>
        <v>0.01</v>
      </c>
      <c r="O586" s="254" t="str">
        <f>IF(ISBLANK(INDEX('Policy Characteristics'!I:I,MATCH($C586,'Policy Characteristics'!$C:$C,0))),"",INDEX('Policy Characteristics'!I:I,MATCH($C586,'Policy Characteristics'!$C:$C,0)))</f>
        <v>% of CO2 captured</v>
      </c>
      <c r="P586" s="254" t="str">
        <f>IF(ISBLANK(INDEX('Policy Characteristics'!J:J,MATCH($C586,'Policy Characteristics'!$C:$C,0))),"",INDEX('Policy Characteristics'!J:J,MATCH($C586,'Policy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6" s="254" t="str">
        <f>IF(ISBLANK(INDEX('Policy Characteristics'!K:K,MATCH($C586,'Policy Characteristics'!$C:$C,0))),"",INDEX('Policy Characteristics'!K:K,MATCH($C586,'Policy Characteristics'!$C:$C,0)))</f>
        <v>ccs.html#ccs</v>
      </c>
      <c r="R586" s="254" t="str">
        <f>IF(ISBLANK(INDEX('Policy Characteristics'!L:L,MATCH($C586,'Policy Characteristics'!$C:$C,0))),"",INDEX('Policy Characteristics'!L:L,MATCH($C586,'Policy Characteristics'!$C:$C,0)))</f>
        <v>carbon-capture-and-sequestration.html</v>
      </c>
    </row>
    <row r="587" spans="1:18" x14ac:dyDescent="0.35">
      <c r="A587" s="254" t="str">
        <f>IF(ISBLANK(INDEX('Policy Characteristics'!A:A,MATCH($C587,'Policy Characteristics'!$C:$C,0))),"",INDEX('Policy Characteristics'!A:A,MATCH($C587,'Policy Characteristics'!$C:$C,0)))</f>
        <v>Industry</v>
      </c>
      <c r="B587" s="262" t="str">
        <f>IF(ISBLANK(INDEX('Policy Characteristics'!B:B,MATCH($C587,'Policy Characteristics'!$C:$C,0))),"",INDEX('Policy Characteristics'!B:B,MATCH($C587,'Policy Characteristics'!$C:$C,0)))</f>
        <v>Carbon Capture and Sequestration</v>
      </c>
      <c r="C587" s="254" t="str">
        <f t="shared" si="32"/>
        <v>Industry Sector Fraction of Potential Additional CCS Achieved</v>
      </c>
      <c r="D587" s="6" t="s">
        <v>3050</v>
      </c>
      <c r="E587" s="6" t="s">
        <v>3009</v>
      </c>
      <c r="F587" t="s">
        <v>3014</v>
      </c>
      <c r="G587" s="45" t="s">
        <v>3010</v>
      </c>
      <c r="H587" s="43">
        <v>914</v>
      </c>
      <c r="I587" s="325" t="s">
        <v>44</v>
      </c>
      <c r="J587" s="255" t="str">
        <f>IF(ISBLANK(INDEX('Policy Characteristics'!D:D,MATCH($C587,'Policy Characteristics'!$C:$C,0))),"",INDEX('Policy Characteristics'!D:D,MATCH($C587,'Policy Characteristics'!$C:$C,0)))</f>
        <v>Industry CCS</v>
      </c>
      <c r="K587" s="254" t="str">
        <f>IF(ISBLANK(INDEX('Policy Characteristics'!E:E,MATCH($C587,'Policy Characteristics'!$C:$C,0))),"",INDEX('Policy Characteristics'!E:E,MATCH($C587,'Policy Characteristics'!$C:$C,0)))</f>
        <v>indst CCS</v>
      </c>
      <c r="L587" s="261">
        <f>IF(ISBLANK(INDEX('Policy Characteristics'!F:F,MATCH($C587,'Policy Characteristics'!$C:$C,0))),"",INDEX('Policy Characteristics'!F:F,MATCH($C587,'Policy Characteristics'!$C:$C,0)))</f>
        <v>0</v>
      </c>
      <c r="M587" s="261">
        <f>IF(ISBLANK(INDEX('Policy Characteristics'!G:G,MATCH($C587,'Policy Characteristics'!$C:$C,0))),"",INDEX('Policy Characteristics'!G:G,MATCH($C587,'Policy Characteristics'!$C:$C,0)))</f>
        <v>1</v>
      </c>
      <c r="N587" s="261">
        <f>IF(ISBLANK(INDEX('Policy Characteristics'!H:H,MATCH($C587,'Policy Characteristics'!$C:$C,0))),"",INDEX('Policy Characteristics'!H:H,MATCH($C587,'Policy Characteristics'!$C:$C,0)))</f>
        <v>0.01</v>
      </c>
      <c r="O587" s="254" t="str">
        <f>IF(ISBLANK(INDEX('Policy Characteristics'!I:I,MATCH($C587,'Policy Characteristics'!$C:$C,0))),"",INDEX('Policy Characteristics'!I:I,MATCH($C587,'Policy Characteristics'!$C:$C,0)))</f>
        <v>% of CO2 captured</v>
      </c>
      <c r="P587" s="254" t="str">
        <f>IF(ISBLANK(INDEX('Policy Characteristics'!J:J,MATCH($C587,'Policy Characteristics'!$C:$C,0))),"",INDEX('Policy Characteristics'!J:J,MATCH($C587,'Policy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7" s="254" t="str">
        <f>IF(ISBLANK(INDEX('Policy Characteristics'!K:K,MATCH($C587,'Policy Characteristics'!$C:$C,0))),"",INDEX('Policy Characteristics'!K:K,MATCH($C587,'Policy Characteristics'!$C:$C,0)))</f>
        <v>ccs.html#ccs</v>
      </c>
      <c r="R587" s="254" t="str">
        <f>IF(ISBLANK(INDEX('Policy Characteristics'!L:L,MATCH($C587,'Policy Characteristics'!$C:$C,0))),"",INDEX('Policy Characteristics'!L:L,MATCH($C587,'Policy Characteristics'!$C:$C,0)))</f>
        <v>carbon-capture-and-sequestration.html</v>
      </c>
    </row>
    <row r="588" spans="1:18" x14ac:dyDescent="0.35">
      <c r="A588" s="254" t="str">
        <f>IF(ISBLANK(INDEX('Policy Characteristics'!A:A,MATCH($C588,'Policy Characteristics'!$C:$C,0))),"",INDEX('Policy Characteristics'!A:A,MATCH($C588,'Policy Characteristics'!$C:$C,0)))</f>
        <v>Industry</v>
      </c>
      <c r="B588" s="262" t="str">
        <f>IF(ISBLANK(INDEX('Policy Characteristics'!B:B,MATCH($C588,'Policy Characteristics'!$C:$C,0))),"",INDEX('Policy Characteristics'!B:B,MATCH($C588,'Policy Characteristics'!$C:$C,0)))</f>
        <v>Carbon Capture and Sequestration</v>
      </c>
      <c r="C588" s="254" t="str">
        <f t="shared" si="32"/>
        <v>Industry Sector Fraction of Potential Additional CCS Achieved</v>
      </c>
      <c r="D588" s="6" t="s">
        <v>3050</v>
      </c>
      <c r="E588" s="6" t="s">
        <v>2527</v>
      </c>
      <c r="F588" t="s">
        <v>3014</v>
      </c>
      <c r="G588" s="45" t="s">
        <v>3011</v>
      </c>
      <c r="H588" s="43">
        <v>915</v>
      </c>
      <c r="I588" s="325" t="s">
        <v>44</v>
      </c>
      <c r="J588" s="255" t="str">
        <f>IF(ISBLANK(INDEX('Policy Characteristics'!D:D,MATCH($C588,'Policy Characteristics'!$C:$C,0))),"",INDEX('Policy Characteristics'!D:D,MATCH($C588,'Policy Characteristics'!$C:$C,0)))</f>
        <v>Industry CCS</v>
      </c>
      <c r="K588" s="254" t="str">
        <f>IF(ISBLANK(INDEX('Policy Characteristics'!E:E,MATCH($C588,'Policy Characteristics'!$C:$C,0))),"",INDEX('Policy Characteristics'!E:E,MATCH($C588,'Policy Characteristics'!$C:$C,0)))</f>
        <v>indst CCS</v>
      </c>
      <c r="L588" s="261">
        <f>IF(ISBLANK(INDEX('Policy Characteristics'!F:F,MATCH($C588,'Policy Characteristics'!$C:$C,0))),"",INDEX('Policy Characteristics'!F:F,MATCH($C588,'Policy Characteristics'!$C:$C,0)))</f>
        <v>0</v>
      </c>
      <c r="M588" s="261">
        <f>IF(ISBLANK(INDEX('Policy Characteristics'!G:G,MATCH($C588,'Policy Characteristics'!$C:$C,0))),"",INDEX('Policy Characteristics'!G:G,MATCH($C588,'Policy Characteristics'!$C:$C,0)))</f>
        <v>1</v>
      </c>
      <c r="N588" s="261">
        <f>IF(ISBLANK(INDEX('Policy Characteristics'!H:H,MATCH($C588,'Policy Characteristics'!$C:$C,0))),"",INDEX('Policy Characteristics'!H:H,MATCH($C588,'Policy Characteristics'!$C:$C,0)))</f>
        <v>0.01</v>
      </c>
      <c r="O588" s="254" t="str">
        <f>IF(ISBLANK(INDEX('Policy Characteristics'!I:I,MATCH($C588,'Policy Characteristics'!$C:$C,0))),"",INDEX('Policy Characteristics'!I:I,MATCH($C588,'Policy Characteristics'!$C:$C,0)))</f>
        <v>% of CO2 captured</v>
      </c>
      <c r="P588" s="254" t="str">
        <f>IF(ISBLANK(INDEX('Policy Characteristics'!J:J,MATCH($C588,'Policy Characteristics'!$C:$C,0))),"",INDEX('Policy Characteristics'!J:J,MATCH($C588,'Policy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8" s="254" t="str">
        <f>IF(ISBLANK(INDEX('Policy Characteristics'!K:K,MATCH($C588,'Policy Characteristics'!$C:$C,0))),"",INDEX('Policy Characteristics'!K:K,MATCH($C588,'Policy Characteristics'!$C:$C,0)))</f>
        <v>ccs.html#ccs</v>
      </c>
      <c r="R588" s="254" t="str">
        <f>IF(ISBLANK(INDEX('Policy Characteristics'!L:L,MATCH($C588,'Policy Characteristics'!$C:$C,0))),"",INDEX('Policy Characteristics'!L:L,MATCH($C588,'Policy Characteristics'!$C:$C,0)))</f>
        <v>carbon-capture-and-sequestration.html</v>
      </c>
    </row>
    <row r="589" spans="1:18" x14ac:dyDescent="0.35">
      <c r="A589" s="254" t="str">
        <f>IF(ISBLANK(INDEX('Policy Characteristics'!A:A,MATCH($C589,'Policy Characteristics'!$C:$C,0))),"",INDEX('Policy Characteristics'!A:A,MATCH($C589,'Policy Characteristics'!$C:$C,0)))</f>
        <v>Industry</v>
      </c>
      <c r="B589" s="262" t="str">
        <f>IF(ISBLANK(INDEX('Policy Characteristics'!B:B,MATCH($C589,'Policy Characteristics'!$C:$C,0))),"",INDEX('Policy Characteristics'!B:B,MATCH($C589,'Policy Characteristics'!$C:$C,0)))</f>
        <v>Carbon Capture and Sequestration</v>
      </c>
      <c r="C589" s="254" t="str">
        <f t="shared" si="32"/>
        <v>Industry Sector Fraction of Potential Additional CCS Achieved</v>
      </c>
      <c r="D589" s="6" t="s">
        <v>3051</v>
      </c>
      <c r="E589" s="6" t="s">
        <v>3009</v>
      </c>
      <c r="F589" t="s">
        <v>3015</v>
      </c>
      <c r="G589" s="45" t="s">
        <v>3010</v>
      </c>
      <c r="H589" s="43">
        <v>916</v>
      </c>
      <c r="I589" s="324" t="s">
        <v>43</v>
      </c>
      <c r="J589" s="255" t="str">
        <f>IF(ISBLANK(INDEX('Policy Characteristics'!D:D,MATCH($C589,'Policy Characteristics'!$C:$C,0))),"",INDEX('Policy Characteristics'!D:D,MATCH($C589,'Policy Characteristics'!$C:$C,0)))</f>
        <v>Industry CCS</v>
      </c>
      <c r="K589" s="254" t="str">
        <f>IF(ISBLANK(INDEX('Policy Characteristics'!E:E,MATCH($C589,'Policy Characteristics'!$C:$C,0))),"",INDEX('Policy Characteristics'!E:E,MATCH($C589,'Policy Characteristics'!$C:$C,0)))</f>
        <v>indst CCS</v>
      </c>
      <c r="L589" s="261">
        <f>IF(ISBLANK(INDEX('Policy Characteristics'!F:F,MATCH($C589,'Policy Characteristics'!$C:$C,0))),"",INDEX('Policy Characteristics'!F:F,MATCH($C589,'Policy Characteristics'!$C:$C,0)))</f>
        <v>0</v>
      </c>
      <c r="M589" s="261">
        <f>IF(ISBLANK(INDEX('Policy Characteristics'!G:G,MATCH($C589,'Policy Characteristics'!$C:$C,0))),"",INDEX('Policy Characteristics'!G:G,MATCH($C589,'Policy Characteristics'!$C:$C,0)))</f>
        <v>1</v>
      </c>
      <c r="N589" s="261">
        <f>IF(ISBLANK(INDEX('Policy Characteristics'!H:H,MATCH($C589,'Policy Characteristics'!$C:$C,0))),"",INDEX('Policy Characteristics'!H:H,MATCH($C589,'Policy Characteristics'!$C:$C,0)))</f>
        <v>0.01</v>
      </c>
      <c r="O589" s="254" t="str">
        <f>IF(ISBLANK(INDEX('Policy Characteristics'!I:I,MATCH($C589,'Policy Characteristics'!$C:$C,0))),"",INDEX('Policy Characteristics'!I:I,MATCH($C589,'Policy Characteristics'!$C:$C,0)))</f>
        <v>% of CO2 captured</v>
      </c>
      <c r="P589" s="254" t="str">
        <f>IF(ISBLANK(INDEX('Policy Characteristics'!J:J,MATCH($C589,'Policy Characteristics'!$C:$C,0))),"",INDEX('Policy Characteristics'!J:J,MATCH($C589,'Policy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9" s="254" t="str">
        <f>IF(ISBLANK(INDEX('Policy Characteristics'!K:K,MATCH($C589,'Policy Characteristics'!$C:$C,0))),"",INDEX('Policy Characteristics'!K:K,MATCH($C589,'Policy Characteristics'!$C:$C,0)))</f>
        <v>ccs.html#ccs</v>
      </c>
      <c r="R589" s="254" t="str">
        <f>IF(ISBLANK(INDEX('Policy Characteristics'!L:L,MATCH($C589,'Policy Characteristics'!$C:$C,0))),"",INDEX('Policy Characteristics'!L:L,MATCH($C589,'Policy Characteristics'!$C:$C,0)))</f>
        <v>carbon-capture-and-sequestration.html</v>
      </c>
    </row>
    <row r="590" spans="1:18" x14ac:dyDescent="0.35">
      <c r="A590" s="254" t="str">
        <f>IF(ISBLANK(INDEX('Policy Characteristics'!A:A,MATCH($C590,'Policy Characteristics'!$C:$C,0))),"",INDEX('Policy Characteristics'!A:A,MATCH($C590,'Policy Characteristics'!$C:$C,0)))</f>
        <v>Industry</v>
      </c>
      <c r="B590" s="262" t="str">
        <f>IF(ISBLANK(INDEX('Policy Characteristics'!B:B,MATCH($C590,'Policy Characteristics'!$C:$C,0))),"",INDEX('Policy Characteristics'!B:B,MATCH($C590,'Policy Characteristics'!$C:$C,0)))</f>
        <v>Carbon Capture and Sequestration</v>
      </c>
      <c r="C590" s="254" t="str">
        <f t="shared" si="32"/>
        <v>Industry Sector Fraction of Potential Additional CCS Achieved</v>
      </c>
      <c r="D590" s="6" t="s">
        <v>3051</v>
      </c>
      <c r="E590" s="6" t="s">
        <v>2527</v>
      </c>
      <c r="F590" t="s">
        <v>3015</v>
      </c>
      <c r="G590" s="45" t="s">
        <v>3011</v>
      </c>
      <c r="H590" s="43">
        <v>917</v>
      </c>
      <c r="I590" s="325" t="s">
        <v>44</v>
      </c>
      <c r="J590" s="255" t="str">
        <f>IF(ISBLANK(INDEX('Policy Characteristics'!D:D,MATCH($C590,'Policy Characteristics'!$C:$C,0))),"",INDEX('Policy Characteristics'!D:D,MATCH($C590,'Policy Characteristics'!$C:$C,0)))</f>
        <v>Industry CCS</v>
      </c>
      <c r="K590" s="254" t="str">
        <f>IF(ISBLANK(INDEX('Policy Characteristics'!E:E,MATCH($C590,'Policy Characteristics'!$C:$C,0))),"",INDEX('Policy Characteristics'!E:E,MATCH($C590,'Policy Characteristics'!$C:$C,0)))</f>
        <v>indst CCS</v>
      </c>
      <c r="L590" s="261">
        <f>IF(ISBLANK(INDEX('Policy Characteristics'!F:F,MATCH($C590,'Policy Characteristics'!$C:$C,0))),"",INDEX('Policy Characteristics'!F:F,MATCH($C590,'Policy Characteristics'!$C:$C,0)))</f>
        <v>0</v>
      </c>
      <c r="M590" s="261">
        <f>IF(ISBLANK(INDEX('Policy Characteristics'!G:G,MATCH($C590,'Policy Characteristics'!$C:$C,0))),"",INDEX('Policy Characteristics'!G:G,MATCH($C590,'Policy Characteristics'!$C:$C,0)))</f>
        <v>1</v>
      </c>
      <c r="N590" s="261">
        <f>IF(ISBLANK(INDEX('Policy Characteristics'!H:H,MATCH($C590,'Policy Characteristics'!$C:$C,0))),"",INDEX('Policy Characteristics'!H:H,MATCH($C590,'Policy Characteristics'!$C:$C,0)))</f>
        <v>0.01</v>
      </c>
      <c r="O590" s="254" t="str">
        <f>IF(ISBLANK(INDEX('Policy Characteristics'!I:I,MATCH($C590,'Policy Characteristics'!$C:$C,0))),"",INDEX('Policy Characteristics'!I:I,MATCH($C590,'Policy Characteristics'!$C:$C,0)))</f>
        <v>% of CO2 captured</v>
      </c>
      <c r="P590" s="254" t="str">
        <f>IF(ISBLANK(INDEX('Policy Characteristics'!J:J,MATCH($C590,'Policy Characteristics'!$C:$C,0))),"",INDEX('Policy Characteristics'!J:J,MATCH($C590,'Policy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0" s="254" t="str">
        <f>IF(ISBLANK(INDEX('Policy Characteristics'!K:K,MATCH($C590,'Policy Characteristics'!$C:$C,0))),"",INDEX('Policy Characteristics'!K:K,MATCH($C590,'Policy Characteristics'!$C:$C,0)))</f>
        <v>ccs.html#ccs</v>
      </c>
      <c r="R590" s="254" t="str">
        <f>IF(ISBLANK(INDEX('Policy Characteristics'!L:L,MATCH($C590,'Policy Characteristics'!$C:$C,0))),"",INDEX('Policy Characteristics'!L:L,MATCH($C590,'Policy Characteristics'!$C:$C,0)))</f>
        <v>carbon-capture-and-sequestration.html</v>
      </c>
    </row>
    <row r="591" spans="1:18" x14ac:dyDescent="0.35">
      <c r="A591" s="254" t="str">
        <f>IF(ISBLANK(INDEX('Policy Characteristics'!A:A,MATCH($C591,'Policy Characteristics'!$C:$C,0))),"",INDEX('Policy Characteristics'!A:A,MATCH($C591,'Policy Characteristics'!$C:$C,0)))</f>
        <v>Industry</v>
      </c>
      <c r="B591" s="262" t="str">
        <f>IF(ISBLANK(INDEX('Policy Characteristics'!B:B,MATCH($C591,'Policy Characteristics'!$C:$C,0))),"",INDEX('Policy Characteristics'!B:B,MATCH($C591,'Policy Characteristics'!$C:$C,0)))</f>
        <v>Carbon Capture and Sequestration</v>
      </c>
      <c r="C591" s="254" t="str">
        <f t="shared" si="32"/>
        <v>Industry Sector Fraction of Potential Additional CCS Achieved</v>
      </c>
      <c r="D591" s="6" t="s">
        <v>3052</v>
      </c>
      <c r="E591" s="6" t="s">
        <v>3009</v>
      </c>
      <c r="F591" t="s">
        <v>3016</v>
      </c>
      <c r="G591" s="45" t="s">
        <v>3010</v>
      </c>
      <c r="H591" s="43">
        <v>918</v>
      </c>
      <c r="I591" s="324" t="s">
        <v>43</v>
      </c>
      <c r="J591" s="255" t="str">
        <f>IF(ISBLANK(INDEX('Policy Characteristics'!D:D,MATCH($C591,'Policy Characteristics'!$C:$C,0))),"",INDEX('Policy Characteristics'!D:D,MATCH($C591,'Policy Characteristics'!$C:$C,0)))</f>
        <v>Industry CCS</v>
      </c>
      <c r="K591" s="254" t="str">
        <f>IF(ISBLANK(INDEX('Policy Characteristics'!E:E,MATCH($C591,'Policy Characteristics'!$C:$C,0))),"",INDEX('Policy Characteristics'!E:E,MATCH($C591,'Policy Characteristics'!$C:$C,0)))</f>
        <v>indst CCS</v>
      </c>
      <c r="L591" s="261">
        <f>IF(ISBLANK(INDEX('Policy Characteristics'!F:F,MATCH($C591,'Policy Characteristics'!$C:$C,0))),"",INDEX('Policy Characteristics'!F:F,MATCH($C591,'Policy Characteristics'!$C:$C,0)))</f>
        <v>0</v>
      </c>
      <c r="M591" s="261">
        <f>IF(ISBLANK(INDEX('Policy Characteristics'!G:G,MATCH($C591,'Policy Characteristics'!$C:$C,0))),"",INDEX('Policy Characteristics'!G:G,MATCH($C591,'Policy Characteristics'!$C:$C,0)))</f>
        <v>1</v>
      </c>
      <c r="N591" s="261">
        <f>IF(ISBLANK(INDEX('Policy Characteristics'!H:H,MATCH($C591,'Policy Characteristics'!$C:$C,0))),"",INDEX('Policy Characteristics'!H:H,MATCH($C591,'Policy Characteristics'!$C:$C,0)))</f>
        <v>0.01</v>
      </c>
      <c r="O591" s="254" t="str">
        <f>IF(ISBLANK(INDEX('Policy Characteristics'!I:I,MATCH($C591,'Policy Characteristics'!$C:$C,0))),"",INDEX('Policy Characteristics'!I:I,MATCH($C591,'Policy Characteristics'!$C:$C,0)))</f>
        <v>% of CO2 captured</v>
      </c>
      <c r="P591" s="254" t="str">
        <f>IF(ISBLANK(INDEX('Policy Characteristics'!J:J,MATCH($C591,'Policy Characteristics'!$C:$C,0))),"",INDEX('Policy Characteristics'!J:J,MATCH($C591,'Policy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1" s="254" t="str">
        <f>IF(ISBLANK(INDEX('Policy Characteristics'!K:K,MATCH($C591,'Policy Characteristics'!$C:$C,0))),"",INDEX('Policy Characteristics'!K:K,MATCH($C591,'Policy Characteristics'!$C:$C,0)))</f>
        <v>ccs.html#ccs</v>
      </c>
      <c r="R591" s="254" t="str">
        <f>IF(ISBLANK(INDEX('Policy Characteristics'!L:L,MATCH($C591,'Policy Characteristics'!$C:$C,0))),"",INDEX('Policy Characteristics'!L:L,MATCH($C591,'Policy Characteristics'!$C:$C,0)))</f>
        <v>carbon-capture-and-sequestration.html</v>
      </c>
    </row>
    <row r="592" spans="1:18" x14ac:dyDescent="0.35">
      <c r="A592" s="254" t="str">
        <f>IF(ISBLANK(INDEX('Policy Characteristics'!A:A,MATCH($C592,'Policy Characteristics'!$C:$C,0))),"",INDEX('Policy Characteristics'!A:A,MATCH($C592,'Policy Characteristics'!$C:$C,0)))</f>
        <v>Industry</v>
      </c>
      <c r="B592" s="262" t="str">
        <f>IF(ISBLANK(INDEX('Policy Characteristics'!B:B,MATCH($C592,'Policy Characteristics'!$C:$C,0))),"",INDEX('Policy Characteristics'!B:B,MATCH($C592,'Policy Characteristics'!$C:$C,0)))</f>
        <v>Carbon Capture and Sequestration</v>
      </c>
      <c r="C592" s="254" t="str">
        <f t="shared" si="32"/>
        <v>Industry Sector Fraction of Potential Additional CCS Achieved</v>
      </c>
      <c r="D592" s="6" t="s">
        <v>3052</v>
      </c>
      <c r="E592" s="6" t="s">
        <v>2527</v>
      </c>
      <c r="F592" t="s">
        <v>3016</v>
      </c>
      <c r="G592" s="45" t="s">
        <v>3011</v>
      </c>
      <c r="H592" s="43">
        <v>919</v>
      </c>
      <c r="I592" s="325" t="s">
        <v>44</v>
      </c>
      <c r="J592" s="255" t="str">
        <f>IF(ISBLANK(INDEX('Policy Characteristics'!D:D,MATCH($C592,'Policy Characteristics'!$C:$C,0))),"",INDEX('Policy Characteristics'!D:D,MATCH($C592,'Policy Characteristics'!$C:$C,0)))</f>
        <v>Industry CCS</v>
      </c>
      <c r="K592" s="254" t="str">
        <f>IF(ISBLANK(INDEX('Policy Characteristics'!E:E,MATCH($C592,'Policy Characteristics'!$C:$C,0))),"",INDEX('Policy Characteristics'!E:E,MATCH($C592,'Policy Characteristics'!$C:$C,0)))</f>
        <v>indst CCS</v>
      </c>
      <c r="L592" s="261">
        <f>IF(ISBLANK(INDEX('Policy Characteristics'!F:F,MATCH($C592,'Policy Characteristics'!$C:$C,0))),"",INDEX('Policy Characteristics'!F:F,MATCH($C592,'Policy Characteristics'!$C:$C,0)))</f>
        <v>0</v>
      </c>
      <c r="M592" s="261">
        <f>IF(ISBLANK(INDEX('Policy Characteristics'!G:G,MATCH($C592,'Policy Characteristics'!$C:$C,0))),"",INDEX('Policy Characteristics'!G:G,MATCH($C592,'Policy Characteristics'!$C:$C,0)))</f>
        <v>1</v>
      </c>
      <c r="N592" s="261">
        <f>IF(ISBLANK(INDEX('Policy Characteristics'!H:H,MATCH($C592,'Policy Characteristics'!$C:$C,0))),"",INDEX('Policy Characteristics'!H:H,MATCH($C592,'Policy Characteristics'!$C:$C,0)))</f>
        <v>0.01</v>
      </c>
      <c r="O592" s="254" t="str">
        <f>IF(ISBLANK(INDEX('Policy Characteristics'!I:I,MATCH($C592,'Policy Characteristics'!$C:$C,0))),"",INDEX('Policy Characteristics'!I:I,MATCH($C592,'Policy Characteristics'!$C:$C,0)))</f>
        <v>% of CO2 captured</v>
      </c>
      <c r="P592" s="254" t="str">
        <f>IF(ISBLANK(INDEX('Policy Characteristics'!J:J,MATCH($C592,'Policy Characteristics'!$C:$C,0))),"",INDEX('Policy Characteristics'!J:J,MATCH($C592,'Policy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2" s="254" t="str">
        <f>IF(ISBLANK(INDEX('Policy Characteristics'!K:K,MATCH($C592,'Policy Characteristics'!$C:$C,0))),"",INDEX('Policy Characteristics'!K:K,MATCH($C592,'Policy Characteristics'!$C:$C,0)))</f>
        <v>ccs.html#ccs</v>
      </c>
      <c r="R592" s="254" t="str">
        <f>IF(ISBLANK(INDEX('Policy Characteristics'!L:L,MATCH($C592,'Policy Characteristics'!$C:$C,0))),"",INDEX('Policy Characteristics'!L:L,MATCH($C592,'Policy Characteristics'!$C:$C,0)))</f>
        <v>carbon-capture-and-sequestration.html</v>
      </c>
    </row>
    <row r="593" spans="1:18" x14ac:dyDescent="0.35">
      <c r="A593" s="254" t="str">
        <f>IF(ISBLANK(INDEX('Policy Characteristics'!A:A,MATCH($C593,'Policy Characteristics'!$C:$C,0))),"",INDEX('Policy Characteristics'!A:A,MATCH($C593,'Policy Characteristics'!$C:$C,0)))</f>
        <v>Industry</v>
      </c>
      <c r="B593" s="262" t="str">
        <f>IF(ISBLANK(INDEX('Policy Characteristics'!B:B,MATCH($C593,'Policy Characteristics'!$C:$C,0))),"",INDEX('Policy Characteristics'!B:B,MATCH($C593,'Policy Characteristics'!$C:$C,0)))</f>
        <v>Carbon Capture and Sequestration</v>
      </c>
      <c r="C593" s="254" t="str">
        <f t="shared" si="32"/>
        <v>Industry Sector Fraction of Potential Additional CCS Achieved</v>
      </c>
      <c r="D593" s="6" t="s">
        <v>3053</v>
      </c>
      <c r="E593" s="6" t="s">
        <v>3009</v>
      </c>
      <c r="F593" t="s">
        <v>3017</v>
      </c>
      <c r="G593" s="45" t="s">
        <v>3010</v>
      </c>
      <c r="H593" s="43">
        <v>920</v>
      </c>
      <c r="I593" s="324" t="s">
        <v>43</v>
      </c>
      <c r="J593" s="255" t="str">
        <f>IF(ISBLANK(INDEX('Policy Characteristics'!D:D,MATCH($C593,'Policy Characteristics'!$C:$C,0))),"",INDEX('Policy Characteristics'!D:D,MATCH($C593,'Policy Characteristics'!$C:$C,0)))</f>
        <v>Industry CCS</v>
      </c>
      <c r="K593" s="254" t="str">
        <f>IF(ISBLANK(INDEX('Policy Characteristics'!E:E,MATCH($C593,'Policy Characteristics'!$C:$C,0))),"",INDEX('Policy Characteristics'!E:E,MATCH($C593,'Policy Characteristics'!$C:$C,0)))</f>
        <v>indst CCS</v>
      </c>
      <c r="L593" s="261">
        <f>IF(ISBLANK(INDEX('Policy Characteristics'!F:F,MATCH($C593,'Policy Characteristics'!$C:$C,0))),"",INDEX('Policy Characteristics'!F:F,MATCH($C593,'Policy Characteristics'!$C:$C,0)))</f>
        <v>0</v>
      </c>
      <c r="M593" s="261">
        <f>IF(ISBLANK(INDEX('Policy Characteristics'!G:G,MATCH($C593,'Policy Characteristics'!$C:$C,0))),"",INDEX('Policy Characteristics'!G:G,MATCH($C593,'Policy Characteristics'!$C:$C,0)))</f>
        <v>1</v>
      </c>
      <c r="N593" s="261">
        <f>IF(ISBLANK(INDEX('Policy Characteristics'!H:H,MATCH($C593,'Policy Characteristics'!$C:$C,0))),"",INDEX('Policy Characteristics'!H:H,MATCH($C593,'Policy Characteristics'!$C:$C,0)))</f>
        <v>0.01</v>
      </c>
      <c r="O593" s="254" t="str">
        <f>IF(ISBLANK(INDEX('Policy Characteristics'!I:I,MATCH($C593,'Policy Characteristics'!$C:$C,0))),"",INDEX('Policy Characteristics'!I:I,MATCH($C593,'Policy Characteristics'!$C:$C,0)))</f>
        <v>% of CO2 captured</v>
      </c>
      <c r="P593" s="254" t="str">
        <f>IF(ISBLANK(INDEX('Policy Characteristics'!J:J,MATCH($C593,'Policy Characteristics'!$C:$C,0))),"",INDEX('Policy Characteristics'!J:J,MATCH($C593,'Policy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3" s="254" t="str">
        <f>IF(ISBLANK(INDEX('Policy Characteristics'!K:K,MATCH($C593,'Policy Characteristics'!$C:$C,0))),"",INDEX('Policy Characteristics'!K:K,MATCH($C593,'Policy Characteristics'!$C:$C,0)))</f>
        <v>ccs.html#ccs</v>
      </c>
      <c r="R593" s="254" t="str">
        <f>IF(ISBLANK(INDEX('Policy Characteristics'!L:L,MATCH($C593,'Policy Characteristics'!$C:$C,0))),"",INDEX('Policy Characteristics'!L:L,MATCH($C593,'Policy Characteristics'!$C:$C,0)))</f>
        <v>carbon-capture-and-sequestration.html</v>
      </c>
    </row>
    <row r="594" spans="1:18" x14ac:dyDescent="0.35">
      <c r="A594" s="254" t="str">
        <f>IF(ISBLANK(INDEX('Policy Characteristics'!A:A,MATCH($C594,'Policy Characteristics'!$C:$C,0))),"",INDEX('Policy Characteristics'!A:A,MATCH($C594,'Policy Characteristics'!$C:$C,0)))</f>
        <v>Industry</v>
      </c>
      <c r="B594" s="262" t="str">
        <f>IF(ISBLANK(INDEX('Policy Characteristics'!B:B,MATCH($C594,'Policy Characteristics'!$C:$C,0))),"",INDEX('Policy Characteristics'!B:B,MATCH($C594,'Policy Characteristics'!$C:$C,0)))</f>
        <v>Carbon Capture and Sequestration</v>
      </c>
      <c r="C594" s="254" t="str">
        <f t="shared" si="32"/>
        <v>Industry Sector Fraction of Potential Additional CCS Achieved</v>
      </c>
      <c r="D594" s="6" t="s">
        <v>3053</v>
      </c>
      <c r="E594" s="6" t="s">
        <v>2527</v>
      </c>
      <c r="F594" t="s">
        <v>3017</v>
      </c>
      <c r="G594" s="45" t="s">
        <v>3011</v>
      </c>
      <c r="H594" s="43">
        <v>921</v>
      </c>
      <c r="I594" s="325" t="s">
        <v>44</v>
      </c>
      <c r="J594" s="255" t="str">
        <f>IF(ISBLANK(INDEX('Policy Characteristics'!D:D,MATCH($C594,'Policy Characteristics'!$C:$C,0))),"",INDEX('Policy Characteristics'!D:D,MATCH($C594,'Policy Characteristics'!$C:$C,0)))</f>
        <v>Industry CCS</v>
      </c>
      <c r="K594" s="254" t="str">
        <f>IF(ISBLANK(INDEX('Policy Characteristics'!E:E,MATCH($C594,'Policy Characteristics'!$C:$C,0))),"",INDEX('Policy Characteristics'!E:E,MATCH($C594,'Policy Characteristics'!$C:$C,0)))</f>
        <v>indst CCS</v>
      </c>
      <c r="L594" s="261">
        <f>IF(ISBLANK(INDEX('Policy Characteristics'!F:F,MATCH($C594,'Policy Characteristics'!$C:$C,0))),"",INDEX('Policy Characteristics'!F:F,MATCH($C594,'Policy Characteristics'!$C:$C,0)))</f>
        <v>0</v>
      </c>
      <c r="M594" s="261">
        <f>IF(ISBLANK(INDEX('Policy Characteristics'!G:G,MATCH($C594,'Policy Characteristics'!$C:$C,0))),"",INDEX('Policy Characteristics'!G:G,MATCH($C594,'Policy Characteristics'!$C:$C,0)))</f>
        <v>1</v>
      </c>
      <c r="N594" s="261">
        <f>IF(ISBLANK(INDEX('Policy Characteristics'!H:H,MATCH($C594,'Policy Characteristics'!$C:$C,0))),"",INDEX('Policy Characteristics'!H:H,MATCH($C594,'Policy Characteristics'!$C:$C,0)))</f>
        <v>0.01</v>
      </c>
      <c r="O594" s="254" t="str">
        <f>IF(ISBLANK(INDEX('Policy Characteristics'!I:I,MATCH($C594,'Policy Characteristics'!$C:$C,0))),"",INDEX('Policy Characteristics'!I:I,MATCH($C594,'Policy Characteristics'!$C:$C,0)))</f>
        <v>% of CO2 captured</v>
      </c>
      <c r="P594" s="254" t="str">
        <f>IF(ISBLANK(INDEX('Policy Characteristics'!J:J,MATCH($C594,'Policy Characteristics'!$C:$C,0))),"",INDEX('Policy Characteristics'!J:J,MATCH($C594,'Policy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4" s="254" t="str">
        <f>IF(ISBLANK(INDEX('Policy Characteristics'!K:K,MATCH($C594,'Policy Characteristics'!$C:$C,0))),"",INDEX('Policy Characteristics'!K:K,MATCH($C594,'Policy Characteristics'!$C:$C,0)))</f>
        <v>ccs.html#ccs</v>
      </c>
      <c r="R594" s="254" t="str">
        <f>IF(ISBLANK(INDEX('Policy Characteristics'!L:L,MATCH($C594,'Policy Characteristics'!$C:$C,0))),"",INDEX('Policy Characteristics'!L:L,MATCH($C594,'Policy Characteristics'!$C:$C,0)))</f>
        <v>carbon-capture-and-sequestration.html</v>
      </c>
    </row>
    <row r="595" spans="1:18" x14ac:dyDescent="0.35">
      <c r="A595" s="254" t="str">
        <f>IF(ISBLANK(INDEX('Policy Characteristics'!A:A,MATCH($C595,'Policy Characteristics'!$C:$C,0))),"",INDEX('Policy Characteristics'!A:A,MATCH($C595,'Policy Characteristics'!$C:$C,0)))</f>
        <v>Industry</v>
      </c>
      <c r="B595" s="262" t="str">
        <f>IF(ISBLANK(INDEX('Policy Characteristics'!B:B,MATCH($C595,'Policy Characteristics'!$C:$C,0))),"",INDEX('Policy Characteristics'!B:B,MATCH($C595,'Policy Characteristics'!$C:$C,0)))</f>
        <v>Carbon Capture and Sequestration</v>
      </c>
      <c r="C595" s="254" t="str">
        <f t="shared" si="32"/>
        <v>Industry Sector Fraction of Potential Additional CCS Achieved</v>
      </c>
      <c r="D595" s="6" t="s">
        <v>3054</v>
      </c>
      <c r="E595" s="6" t="s">
        <v>3009</v>
      </c>
      <c r="F595" t="s">
        <v>3018</v>
      </c>
      <c r="G595" s="45" t="s">
        <v>3010</v>
      </c>
      <c r="H595" s="43">
        <v>922</v>
      </c>
      <c r="I595" s="324" t="s">
        <v>43</v>
      </c>
      <c r="J595" s="255" t="str">
        <f>IF(ISBLANK(INDEX('Policy Characteristics'!D:D,MATCH($C595,'Policy Characteristics'!$C:$C,0))),"",INDEX('Policy Characteristics'!D:D,MATCH($C595,'Policy Characteristics'!$C:$C,0)))</f>
        <v>Industry CCS</v>
      </c>
      <c r="K595" s="254" t="str">
        <f>IF(ISBLANK(INDEX('Policy Characteristics'!E:E,MATCH($C595,'Policy Characteristics'!$C:$C,0))),"",INDEX('Policy Characteristics'!E:E,MATCH($C595,'Policy Characteristics'!$C:$C,0)))</f>
        <v>indst CCS</v>
      </c>
      <c r="L595" s="261">
        <f>IF(ISBLANK(INDEX('Policy Characteristics'!F:F,MATCH($C595,'Policy Characteristics'!$C:$C,0))),"",INDEX('Policy Characteristics'!F:F,MATCH($C595,'Policy Characteristics'!$C:$C,0)))</f>
        <v>0</v>
      </c>
      <c r="M595" s="261">
        <f>IF(ISBLANK(INDEX('Policy Characteristics'!G:G,MATCH($C595,'Policy Characteristics'!$C:$C,0))),"",INDEX('Policy Characteristics'!G:G,MATCH($C595,'Policy Characteristics'!$C:$C,0)))</f>
        <v>1</v>
      </c>
      <c r="N595" s="261">
        <f>IF(ISBLANK(INDEX('Policy Characteristics'!H:H,MATCH($C595,'Policy Characteristics'!$C:$C,0))),"",INDEX('Policy Characteristics'!H:H,MATCH($C595,'Policy Characteristics'!$C:$C,0)))</f>
        <v>0.01</v>
      </c>
      <c r="O595" s="254" t="str">
        <f>IF(ISBLANK(INDEX('Policy Characteristics'!I:I,MATCH($C595,'Policy Characteristics'!$C:$C,0))),"",INDEX('Policy Characteristics'!I:I,MATCH($C595,'Policy Characteristics'!$C:$C,0)))</f>
        <v>% of CO2 captured</v>
      </c>
      <c r="P595" s="254" t="str">
        <f>IF(ISBLANK(INDEX('Policy Characteristics'!J:J,MATCH($C595,'Policy Characteristics'!$C:$C,0))),"",INDEX('Policy Characteristics'!J:J,MATCH($C595,'Policy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5" s="254" t="str">
        <f>IF(ISBLANK(INDEX('Policy Characteristics'!K:K,MATCH($C595,'Policy Characteristics'!$C:$C,0))),"",INDEX('Policy Characteristics'!K:K,MATCH($C595,'Policy Characteristics'!$C:$C,0)))</f>
        <v>ccs.html#ccs</v>
      </c>
      <c r="R595" s="254" t="str">
        <f>IF(ISBLANK(INDEX('Policy Characteristics'!L:L,MATCH($C595,'Policy Characteristics'!$C:$C,0))),"",INDEX('Policy Characteristics'!L:L,MATCH($C595,'Policy Characteristics'!$C:$C,0)))</f>
        <v>carbon-capture-and-sequestration.html</v>
      </c>
    </row>
    <row r="596" spans="1:18" x14ac:dyDescent="0.35">
      <c r="A596" s="254" t="str">
        <f>IF(ISBLANK(INDEX('Policy Characteristics'!A:A,MATCH($C596,'Policy Characteristics'!$C:$C,0))),"",INDEX('Policy Characteristics'!A:A,MATCH($C596,'Policy Characteristics'!$C:$C,0)))</f>
        <v>Industry</v>
      </c>
      <c r="B596" s="262" t="str">
        <f>IF(ISBLANK(INDEX('Policy Characteristics'!B:B,MATCH($C596,'Policy Characteristics'!$C:$C,0))),"",INDEX('Policy Characteristics'!B:B,MATCH($C596,'Policy Characteristics'!$C:$C,0)))</f>
        <v>Carbon Capture and Sequestration</v>
      </c>
      <c r="C596" s="254" t="str">
        <f t="shared" si="32"/>
        <v>Industry Sector Fraction of Potential Additional CCS Achieved</v>
      </c>
      <c r="D596" s="6" t="s">
        <v>3054</v>
      </c>
      <c r="E596" s="6" t="s">
        <v>2527</v>
      </c>
      <c r="F596" t="s">
        <v>3018</v>
      </c>
      <c r="G596" s="45" t="s">
        <v>3011</v>
      </c>
      <c r="H596" s="43">
        <v>923</v>
      </c>
      <c r="I596" s="325" t="s">
        <v>44</v>
      </c>
      <c r="J596" s="255" t="str">
        <f>IF(ISBLANK(INDEX('Policy Characteristics'!D:D,MATCH($C596,'Policy Characteristics'!$C:$C,0))),"",INDEX('Policy Characteristics'!D:D,MATCH($C596,'Policy Characteristics'!$C:$C,0)))</f>
        <v>Industry CCS</v>
      </c>
      <c r="K596" s="254" t="str">
        <f>IF(ISBLANK(INDEX('Policy Characteristics'!E:E,MATCH($C596,'Policy Characteristics'!$C:$C,0))),"",INDEX('Policy Characteristics'!E:E,MATCH($C596,'Policy Characteristics'!$C:$C,0)))</f>
        <v>indst CCS</v>
      </c>
      <c r="L596" s="261">
        <f>IF(ISBLANK(INDEX('Policy Characteristics'!F:F,MATCH($C596,'Policy Characteristics'!$C:$C,0))),"",INDEX('Policy Characteristics'!F:F,MATCH($C596,'Policy Characteristics'!$C:$C,0)))</f>
        <v>0</v>
      </c>
      <c r="M596" s="261">
        <f>IF(ISBLANK(INDEX('Policy Characteristics'!G:G,MATCH($C596,'Policy Characteristics'!$C:$C,0))),"",INDEX('Policy Characteristics'!G:G,MATCH($C596,'Policy Characteristics'!$C:$C,0)))</f>
        <v>1</v>
      </c>
      <c r="N596" s="261">
        <f>IF(ISBLANK(INDEX('Policy Characteristics'!H:H,MATCH($C596,'Policy Characteristics'!$C:$C,0))),"",INDEX('Policy Characteristics'!H:H,MATCH($C596,'Policy Characteristics'!$C:$C,0)))</f>
        <v>0.01</v>
      </c>
      <c r="O596" s="254" t="str">
        <f>IF(ISBLANK(INDEX('Policy Characteristics'!I:I,MATCH($C596,'Policy Characteristics'!$C:$C,0))),"",INDEX('Policy Characteristics'!I:I,MATCH($C596,'Policy Characteristics'!$C:$C,0)))</f>
        <v>% of CO2 captured</v>
      </c>
      <c r="P596" s="254" t="str">
        <f>IF(ISBLANK(INDEX('Policy Characteristics'!J:J,MATCH($C596,'Policy Characteristics'!$C:$C,0))),"",INDEX('Policy Characteristics'!J:J,MATCH($C596,'Policy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6" s="254" t="str">
        <f>IF(ISBLANK(INDEX('Policy Characteristics'!K:K,MATCH($C596,'Policy Characteristics'!$C:$C,0))),"",INDEX('Policy Characteristics'!K:K,MATCH($C596,'Policy Characteristics'!$C:$C,0)))</f>
        <v>ccs.html#ccs</v>
      </c>
      <c r="R596" s="254" t="str">
        <f>IF(ISBLANK(INDEX('Policy Characteristics'!L:L,MATCH($C596,'Policy Characteristics'!$C:$C,0))),"",INDEX('Policy Characteristics'!L:L,MATCH($C596,'Policy Characteristics'!$C:$C,0)))</f>
        <v>carbon-capture-and-sequestration.html</v>
      </c>
    </row>
    <row r="597" spans="1:18" x14ac:dyDescent="0.35">
      <c r="A597" s="254" t="str">
        <f>IF(ISBLANK(INDEX('Policy Characteristics'!A:A,MATCH($C597,'Policy Characteristics'!$C:$C,0))),"",INDEX('Policy Characteristics'!A:A,MATCH($C597,'Policy Characteristics'!$C:$C,0)))</f>
        <v>Industry</v>
      </c>
      <c r="B597" s="262" t="str">
        <f>IF(ISBLANK(INDEX('Policy Characteristics'!B:B,MATCH($C597,'Policy Characteristics'!$C:$C,0))),"",INDEX('Policy Characteristics'!B:B,MATCH($C597,'Policy Characteristics'!$C:$C,0)))</f>
        <v>Carbon Capture and Sequestration</v>
      </c>
      <c r="C597" s="254" t="str">
        <f t="shared" si="32"/>
        <v>Industry Sector Fraction of Potential Additional CCS Achieved</v>
      </c>
      <c r="D597" s="6" t="s">
        <v>3055</v>
      </c>
      <c r="E597" s="6" t="s">
        <v>3009</v>
      </c>
      <c r="F597" t="s">
        <v>3019</v>
      </c>
      <c r="G597" s="45" t="s">
        <v>3010</v>
      </c>
      <c r="H597" s="43">
        <v>924</v>
      </c>
      <c r="I597" s="324" t="s">
        <v>43</v>
      </c>
      <c r="J597" s="255" t="str">
        <f>IF(ISBLANK(INDEX('Policy Characteristics'!D:D,MATCH($C597,'Policy Characteristics'!$C:$C,0))),"",INDEX('Policy Characteristics'!D:D,MATCH($C597,'Policy Characteristics'!$C:$C,0)))</f>
        <v>Industry CCS</v>
      </c>
      <c r="K597" s="254" t="str">
        <f>IF(ISBLANK(INDEX('Policy Characteristics'!E:E,MATCH($C597,'Policy Characteristics'!$C:$C,0))),"",INDEX('Policy Characteristics'!E:E,MATCH($C597,'Policy Characteristics'!$C:$C,0)))</f>
        <v>indst CCS</v>
      </c>
      <c r="L597" s="261">
        <f>IF(ISBLANK(INDEX('Policy Characteristics'!F:F,MATCH($C597,'Policy Characteristics'!$C:$C,0))),"",INDEX('Policy Characteristics'!F:F,MATCH($C597,'Policy Characteristics'!$C:$C,0)))</f>
        <v>0</v>
      </c>
      <c r="M597" s="261">
        <f>IF(ISBLANK(INDEX('Policy Characteristics'!G:G,MATCH($C597,'Policy Characteristics'!$C:$C,0))),"",INDEX('Policy Characteristics'!G:G,MATCH($C597,'Policy Characteristics'!$C:$C,0)))</f>
        <v>1</v>
      </c>
      <c r="N597" s="261">
        <f>IF(ISBLANK(INDEX('Policy Characteristics'!H:H,MATCH($C597,'Policy Characteristics'!$C:$C,0))),"",INDEX('Policy Characteristics'!H:H,MATCH($C597,'Policy Characteristics'!$C:$C,0)))</f>
        <v>0.01</v>
      </c>
      <c r="O597" s="254" t="str">
        <f>IF(ISBLANK(INDEX('Policy Characteristics'!I:I,MATCH($C597,'Policy Characteristics'!$C:$C,0))),"",INDEX('Policy Characteristics'!I:I,MATCH($C597,'Policy Characteristics'!$C:$C,0)))</f>
        <v>% of CO2 captured</v>
      </c>
      <c r="P597" s="254" t="str">
        <f>IF(ISBLANK(INDEX('Policy Characteristics'!J:J,MATCH($C597,'Policy Characteristics'!$C:$C,0))),"",INDEX('Policy Characteristics'!J:J,MATCH($C597,'Policy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7" s="254" t="str">
        <f>IF(ISBLANK(INDEX('Policy Characteristics'!K:K,MATCH($C597,'Policy Characteristics'!$C:$C,0))),"",INDEX('Policy Characteristics'!K:K,MATCH($C597,'Policy Characteristics'!$C:$C,0)))</f>
        <v>ccs.html#ccs</v>
      </c>
      <c r="R597" s="254" t="str">
        <f>IF(ISBLANK(INDEX('Policy Characteristics'!L:L,MATCH($C597,'Policy Characteristics'!$C:$C,0))),"",INDEX('Policy Characteristics'!L:L,MATCH($C597,'Policy Characteristics'!$C:$C,0)))</f>
        <v>carbon-capture-and-sequestration.html</v>
      </c>
    </row>
    <row r="598" spans="1:18" x14ac:dyDescent="0.35">
      <c r="A598" s="254" t="str">
        <f>IF(ISBLANK(INDEX('Policy Characteristics'!A:A,MATCH($C598,'Policy Characteristics'!$C:$C,0))),"",INDEX('Policy Characteristics'!A:A,MATCH($C598,'Policy Characteristics'!$C:$C,0)))</f>
        <v>Industry</v>
      </c>
      <c r="B598" s="262" t="str">
        <f>IF(ISBLANK(INDEX('Policy Characteristics'!B:B,MATCH($C598,'Policy Characteristics'!$C:$C,0))),"",INDEX('Policy Characteristics'!B:B,MATCH($C598,'Policy Characteristics'!$C:$C,0)))</f>
        <v>Carbon Capture and Sequestration</v>
      </c>
      <c r="C598" s="254" t="str">
        <f t="shared" ref="C598:C630" si="33">C$581</f>
        <v>Industry Sector Fraction of Potential Additional CCS Achieved</v>
      </c>
      <c r="D598" s="6" t="s">
        <v>3055</v>
      </c>
      <c r="E598" s="6" t="s">
        <v>2527</v>
      </c>
      <c r="F598" t="s">
        <v>3019</v>
      </c>
      <c r="G598" s="45" t="s">
        <v>3011</v>
      </c>
      <c r="H598" s="43">
        <v>925</v>
      </c>
      <c r="I598" s="325" t="s">
        <v>43</v>
      </c>
      <c r="J598" s="255" t="str">
        <f>IF(ISBLANK(INDEX('Policy Characteristics'!D:D,MATCH($C598,'Policy Characteristics'!$C:$C,0))),"",INDEX('Policy Characteristics'!D:D,MATCH($C598,'Policy Characteristics'!$C:$C,0)))</f>
        <v>Industry CCS</v>
      </c>
      <c r="K598" s="254" t="str">
        <f>IF(ISBLANK(INDEX('Policy Characteristics'!E:E,MATCH($C598,'Policy Characteristics'!$C:$C,0))),"",INDEX('Policy Characteristics'!E:E,MATCH($C598,'Policy Characteristics'!$C:$C,0)))</f>
        <v>indst CCS</v>
      </c>
      <c r="L598" s="261">
        <f>IF(ISBLANK(INDEX('Policy Characteristics'!F:F,MATCH($C598,'Policy Characteristics'!$C:$C,0))),"",INDEX('Policy Characteristics'!F:F,MATCH($C598,'Policy Characteristics'!$C:$C,0)))</f>
        <v>0</v>
      </c>
      <c r="M598" s="261">
        <f>IF(ISBLANK(INDEX('Policy Characteristics'!G:G,MATCH($C598,'Policy Characteristics'!$C:$C,0))),"",INDEX('Policy Characteristics'!G:G,MATCH($C598,'Policy Characteristics'!$C:$C,0)))</f>
        <v>1</v>
      </c>
      <c r="N598" s="261">
        <f>IF(ISBLANK(INDEX('Policy Characteristics'!H:H,MATCH($C598,'Policy Characteristics'!$C:$C,0))),"",INDEX('Policy Characteristics'!H:H,MATCH($C598,'Policy Characteristics'!$C:$C,0)))</f>
        <v>0.01</v>
      </c>
      <c r="O598" s="254" t="str">
        <f>IF(ISBLANK(INDEX('Policy Characteristics'!I:I,MATCH($C598,'Policy Characteristics'!$C:$C,0))),"",INDEX('Policy Characteristics'!I:I,MATCH($C598,'Policy Characteristics'!$C:$C,0)))</f>
        <v>% of CO2 captured</v>
      </c>
      <c r="P598" s="254" t="str">
        <f>IF(ISBLANK(INDEX('Policy Characteristics'!J:J,MATCH($C598,'Policy Characteristics'!$C:$C,0))),"",INDEX('Policy Characteristics'!J:J,MATCH($C598,'Policy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8" s="254" t="str">
        <f>IF(ISBLANK(INDEX('Policy Characteristics'!K:K,MATCH($C598,'Policy Characteristics'!$C:$C,0))),"",INDEX('Policy Characteristics'!K:K,MATCH($C598,'Policy Characteristics'!$C:$C,0)))</f>
        <v>ccs.html#ccs</v>
      </c>
      <c r="R598" s="254" t="str">
        <f>IF(ISBLANK(INDEX('Policy Characteristics'!L:L,MATCH($C598,'Policy Characteristics'!$C:$C,0))),"",INDEX('Policy Characteristics'!L:L,MATCH($C598,'Policy Characteristics'!$C:$C,0)))</f>
        <v>carbon-capture-and-sequestration.html</v>
      </c>
    </row>
    <row r="599" spans="1:18" x14ac:dyDescent="0.35">
      <c r="A599" s="254" t="str">
        <f>IF(ISBLANK(INDEX('Policy Characteristics'!A:A,MATCH($C599,'Policy Characteristics'!$C:$C,0))),"",INDEX('Policy Characteristics'!A:A,MATCH($C599,'Policy Characteristics'!$C:$C,0)))</f>
        <v>Industry</v>
      </c>
      <c r="B599" s="262" t="str">
        <f>IF(ISBLANK(INDEX('Policy Characteristics'!B:B,MATCH($C599,'Policy Characteristics'!$C:$C,0))),"",INDEX('Policy Characteristics'!B:B,MATCH($C599,'Policy Characteristics'!$C:$C,0)))</f>
        <v>Carbon Capture and Sequestration</v>
      </c>
      <c r="C599" s="254" t="str">
        <f t="shared" si="33"/>
        <v>Industry Sector Fraction of Potential Additional CCS Achieved</v>
      </c>
      <c r="D599" s="6" t="s">
        <v>3056</v>
      </c>
      <c r="E599" s="6" t="s">
        <v>3009</v>
      </c>
      <c r="F599" t="s">
        <v>2574</v>
      </c>
      <c r="G599" s="45" t="s">
        <v>3010</v>
      </c>
      <c r="H599" s="43">
        <v>926</v>
      </c>
      <c r="I599" s="324" t="s">
        <v>43</v>
      </c>
      <c r="J599" s="255" t="str">
        <f>IF(ISBLANK(INDEX('Policy Characteristics'!D:D,MATCH($C599,'Policy Characteristics'!$C:$C,0))),"",INDEX('Policy Characteristics'!D:D,MATCH($C599,'Policy Characteristics'!$C:$C,0)))</f>
        <v>Industry CCS</v>
      </c>
      <c r="K599" s="254" t="str">
        <f>IF(ISBLANK(INDEX('Policy Characteristics'!E:E,MATCH($C599,'Policy Characteristics'!$C:$C,0))),"",INDEX('Policy Characteristics'!E:E,MATCH($C599,'Policy Characteristics'!$C:$C,0)))</f>
        <v>indst CCS</v>
      </c>
      <c r="L599" s="261">
        <f>IF(ISBLANK(INDEX('Policy Characteristics'!F:F,MATCH($C599,'Policy Characteristics'!$C:$C,0))),"",INDEX('Policy Characteristics'!F:F,MATCH($C599,'Policy Characteristics'!$C:$C,0)))</f>
        <v>0</v>
      </c>
      <c r="M599" s="261">
        <f>IF(ISBLANK(INDEX('Policy Characteristics'!G:G,MATCH($C599,'Policy Characteristics'!$C:$C,0))),"",INDEX('Policy Characteristics'!G:G,MATCH($C599,'Policy Characteristics'!$C:$C,0)))</f>
        <v>1</v>
      </c>
      <c r="N599" s="261">
        <f>IF(ISBLANK(INDEX('Policy Characteristics'!H:H,MATCH($C599,'Policy Characteristics'!$C:$C,0))),"",INDEX('Policy Characteristics'!H:H,MATCH($C599,'Policy Characteristics'!$C:$C,0)))</f>
        <v>0.01</v>
      </c>
      <c r="O599" s="254" t="str">
        <f>IF(ISBLANK(INDEX('Policy Characteristics'!I:I,MATCH($C599,'Policy Characteristics'!$C:$C,0))),"",INDEX('Policy Characteristics'!I:I,MATCH($C599,'Policy Characteristics'!$C:$C,0)))</f>
        <v>% of CO2 captured</v>
      </c>
      <c r="P599" s="254" t="str">
        <f>IF(ISBLANK(INDEX('Policy Characteristics'!J:J,MATCH($C599,'Policy Characteristics'!$C:$C,0))),"",INDEX('Policy Characteristics'!J:J,MATCH($C599,'Policy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9" s="254" t="str">
        <f>IF(ISBLANK(INDEX('Policy Characteristics'!K:K,MATCH($C599,'Policy Characteristics'!$C:$C,0))),"",INDEX('Policy Characteristics'!K:K,MATCH($C599,'Policy Characteristics'!$C:$C,0)))</f>
        <v>ccs.html#ccs</v>
      </c>
      <c r="R599" s="254" t="str">
        <f>IF(ISBLANK(INDEX('Policy Characteristics'!L:L,MATCH($C599,'Policy Characteristics'!$C:$C,0))),"",INDEX('Policy Characteristics'!L:L,MATCH($C599,'Policy Characteristics'!$C:$C,0)))</f>
        <v>carbon-capture-and-sequestration.html</v>
      </c>
    </row>
    <row r="600" spans="1:18" x14ac:dyDescent="0.35">
      <c r="A600" s="254" t="str">
        <f>IF(ISBLANK(INDEX('Policy Characteristics'!A:A,MATCH($C600,'Policy Characteristics'!$C:$C,0))),"",INDEX('Policy Characteristics'!A:A,MATCH($C600,'Policy Characteristics'!$C:$C,0)))</f>
        <v>Industry</v>
      </c>
      <c r="B600" s="262" t="str">
        <f>IF(ISBLANK(INDEX('Policy Characteristics'!B:B,MATCH($C600,'Policy Characteristics'!$C:$C,0))),"",INDEX('Policy Characteristics'!B:B,MATCH($C600,'Policy Characteristics'!$C:$C,0)))</f>
        <v>Carbon Capture and Sequestration</v>
      </c>
      <c r="C600" s="254" t="str">
        <f t="shared" si="33"/>
        <v>Industry Sector Fraction of Potential Additional CCS Achieved</v>
      </c>
      <c r="D600" s="6" t="s">
        <v>3056</v>
      </c>
      <c r="E600" s="6" t="s">
        <v>2527</v>
      </c>
      <c r="F600" t="s">
        <v>2574</v>
      </c>
      <c r="G600" s="45" t="s">
        <v>3011</v>
      </c>
      <c r="H600" s="43">
        <v>927</v>
      </c>
      <c r="I600" s="324" t="s">
        <v>43</v>
      </c>
      <c r="J600" s="255" t="str">
        <f>IF(ISBLANK(INDEX('Policy Characteristics'!D:D,MATCH($C600,'Policy Characteristics'!$C:$C,0))),"",INDEX('Policy Characteristics'!D:D,MATCH($C600,'Policy Characteristics'!$C:$C,0)))</f>
        <v>Industry CCS</v>
      </c>
      <c r="K600" s="254" t="str">
        <f>IF(ISBLANK(INDEX('Policy Characteristics'!E:E,MATCH($C600,'Policy Characteristics'!$C:$C,0))),"",INDEX('Policy Characteristics'!E:E,MATCH($C600,'Policy Characteristics'!$C:$C,0)))</f>
        <v>indst CCS</v>
      </c>
      <c r="L600" s="261">
        <f>IF(ISBLANK(INDEX('Policy Characteristics'!F:F,MATCH($C600,'Policy Characteristics'!$C:$C,0))),"",INDEX('Policy Characteristics'!F:F,MATCH($C600,'Policy Characteristics'!$C:$C,0)))</f>
        <v>0</v>
      </c>
      <c r="M600" s="261">
        <f>IF(ISBLANK(INDEX('Policy Characteristics'!G:G,MATCH($C600,'Policy Characteristics'!$C:$C,0))),"",INDEX('Policy Characteristics'!G:G,MATCH($C600,'Policy Characteristics'!$C:$C,0)))</f>
        <v>1</v>
      </c>
      <c r="N600" s="261">
        <f>IF(ISBLANK(INDEX('Policy Characteristics'!H:H,MATCH($C600,'Policy Characteristics'!$C:$C,0))),"",INDEX('Policy Characteristics'!H:H,MATCH($C600,'Policy Characteristics'!$C:$C,0)))</f>
        <v>0.01</v>
      </c>
      <c r="O600" s="254" t="str">
        <f>IF(ISBLANK(INDEX('Policy Characteristics'!I:I,MATCH($C600,'Policy Characteristics'!$C:$C,0))),"",INDEX('Policy Characteristics'!I:I,MATCH($C600,'Policy Characteristics'!$C:$C,0)))</f>
        <v>% of CO2 captured</v>
      </c>
      <c r="P600" s="254" t="str">
        <f>IF(ISBLANK(INDEX('Policy Characteristics'!J:J,MATCH($C600,'Policy Characteristics'!$C:$C,0))),"",INDEX('Policy Characteristics'!J:J,MATCH($C600,'Policy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0" s="254" t="str">
        <f>IF(ISBLANK(INDEX('Policy Characteristics'!K:K,MATCH($C600,'Policy Characteristics'!$C:$C,0))),"",INDEX('Policy Characteristics'!K:K,MATCH($C600,'Policy Characteristics'!$C:$C,0)))</f>
        <v>ccs.html#ccs</v>
      </c>
      <c r="R600" s="254" t="str">
        <f>IF(ISBLANK(INDEX('Policy Characteristics'!L:L,MATCH($C600,'Policy Characteristics'!$C:$C,0))),"",INDEX('Policy Characteristics'!L:L,MATCH($C600,'Policy Characteristics'!$C:$C,0)))</f>
        <v>carbon-capture-and-sequestration.html</v>
      </c>
    </row>
    <row r="601" spans="1:18" x14ac:dyDescent="0.35">
      <c r="A601" s="254" t="str">
        <f>IF(ISBLANK(INDEX('Policy Characteristics'!A:A,MATCH($C601,'Policy Characteristics'!$C:$C,0))),"",INDEX('Policy Characteristics'!A:A,MATCH($C601,'Policy Characteristics'!$C:$C,0)))</f>
        <v>Industry</v>
      </c>
      <c r="B601" s="262" t="str">
        <f>IF(ISBLANK(INDEX('Policy Characteristics'!B:B,MATCH($C601,'Policy Characteristics'!$C:$C,0))),"",INDEX('Policy Characteristics'!B:B,MATCH($C601,'Policy Characteristics'!$C:$C,0)))</f>
        <v>Carbon Capture and Sequestration</v>
      </c>
      <c r="C601" s="254" t="str">
        <f t="shared" si="33"/>
        <v>Industry Sector Fraction of Potential Additional CCS Achieved</v>
      </c>
      <c r="D601" s="6" t="s">
        <v>3057</v>
      </c>
      <c r="E601" s="6" t="s">
        <v>3009</v>
      </c>
      <c r="F601" t="s">
        <v>3020</v>
      </c>
      <c r="G601" s="45" t="s">
        <v>3010</v>
      </c>
      <c r="H601" s="43">
        <v>928</v>
      </c>
      <c r="I601" s="324" t="s">
        <v>43</v>
      </c>
      <c r="J601" s="255" t="str">
        <f>IF(ISBLANK(INDEX('Policy Characteristics'!D:D,MATCH($C601,'Policy Characteristics'!$C:$C,0))),"",INDEX('Policy Characteristics'!D:D,MATCH($C601,'Policy Characteristics'!$C:$C,0)))</f>
        <v>Industry CCS</v>
      </c>
      <c r="K601" s="254" t="str">
        <f>IF(ISBLANK(INDEX('Policy Characteristics'!E:E,MATCH($C601,'Policy Characteristics'!$C:$C,0))),"",INDEX('Policy Characteristics'!E:E,MATCH($C601,'Policy Characteristics'!$C:$C,0)))</f>
        <v>indst CCS</v>
      </c>
      <c r="L601" s="261">
        <f>IF(ISBLANK(INDEX('Policy Characteristics'!F:F,MATCH($C601,'Policy Characteristics'!$C:$C,0))),"",INDEX('Policy Characteristics'!F:F,MATCH($C601,'Policy Characteristics'!$C:$C,0)))</f>
        <v>0</v>
      </c>
      <c r="M601" s="261">
        <f>IF(ISBLANK(INDEX('Policy Characteristics'!G:G,MATCH($C601,'Policy Characteristics'!$C:$C,0))),"",INDEX('Policy Characteristics'!G:G,MATCH($C601,'Policy Characteristics'!$C:$C,0)))</f>
        <v>1</v>
      </c>
      <c r="N601" s="261">
        <f>IF(ISBLANK(INDEX('Policy Characteristics'!H:H,MATCH($C601,'Policy Characteristics'!$C:$C,0))),"",INDEX('Policy Characteristics'!H:H,MATCH($C601,'Policy Characteristics'!$C:$C,0)))</f>
        <v>0.01</v>
      </c>
      <c r="O601" s="254" t="str">
        <f>IF(ISBLANK(INDEX('Policy Characteristics'!I:I,MATCH($C601,'Policy Characteristics'!$C:$C,0))),"",INDEX('Policy Characteristics'!I:I,MATCH($C601,'Policy Characteristics'!$C:$C,0)))</f>
        <v>% of CO2 captured</v>
      </c>
      <c r="P601" s="254" t="str">
        <f>IF(ISBLANK(INDEX('Policy Characteristics'!J:J,MATCH($C601,'Policy Characteristics'!$C:$C,0))),"",INDEX('Policy Characteristics'!J:J,MATCH($C601,'Policy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1" s="254" t="str">
        <f>IF(ISBLANK(INDEX('Policy Characteristics'!K:K,MATCH($C601,'Policy Characteristics'!$C:$C,0))),"",INDEX('Policy Characteristics'!K:K,MATCH($C601,'Policy Characteristics'!$C:$C,0)))</f>
        <v>ccs.html#ccs</v>
      </c>
      <c r="R601" s="254" t="str">
        <f>IF(ISBLANK(INDEX('Policy Characteristics'!L:L,MATCH($C601,'Policy Characteristics'!$C:$C,0))),"",INDEX('Policy Characteristics'!L:L,MATCH($C601,'Policy Characteristics'!$C:$C,0)))</f>
        <v>carbon-capture-and-sequestration.html</v>
      </c>
    </row>
    <row r="602" spans="1:18" x14ac:dyDescent="0.35">
      <c r="A602" s="254" t="str">
        <f>IF(ISBLANK(INDEX('Policy Characteristics'!A:A,MATCH($C602,'Policy Characteristics'!$C:$C,0))),"",INDEX('Policy Characteristics'!A:A,MATCH($C602,'Policy Characteristics'!$C:$C,0)))</f>
        <v>Industry</v>
      </c>
      <c r="B602" s="262" t="str">
        <f>IF(ISBLANK(INDEX('Policy Characteristics'!B:B,MATCH($C602,'Policy Characteristics'!$C:$C,0))),"",INDEX('Policy Characteristics'!B:B,MATCH($C602,'Policy Characteristics'!$C:$C,0)))</f>
        <v>Carbon Capture and Sequestration</v>
      </c>
      <c r="C602" s="254" t="str">
        <f t="shared" si="33"/>
        <v>Industry Sector Fraction of Potential Additional CCS Achieved</v>
      </c>
      <c r="D602" s="6" t="s">
        <v>3057</v>
      </c>
      <c r="E602" s="6" t="s">
        <v>2527</v>
      </c>
      <c r="F602" t="s">
        <v>3020</v>
      </c>
      <c r="G602" s="45" t="s">
        <v>3011</v>
      </c>
      <c r="H602" s="43">
        <v>929</v>
      </c>
      <c r="I602" s="325" t="s">
        <v>44</v>
      </c>
      <c r="J602" s="255" t="str">
        <f>IF(ISBLANK(INDEX('Policy Characteristics'!D:D,MATCH($C602,'Policy Characteristics'!$C:$C,0))),"",INDEX('Policy Characteristics'!D:D,MATCH($C602,'Policy Characteristics'!$C:$C,0)))</f>
        <v>Industry CCS</v>
      </c>
      <c r="K602" s="254" t="str">
        <f>IF(ISBLANK(INDEX('Policy Characteristics'!E:E,MATCH($C602,'Policy Characteristics'!$C:$C,0))),"",INDEX('Policy Characteristics'!E:E,MATCH($C602,'Policy Characteristics'!$C:$C,0)))</f>
        <v>indst CCS</v>
      </c>
      <c r="L602" s="261">
        <f>IF(ISBLANK(INDEX('Policy Characteristics'!F:F,MATCH($C602,'Policy Characteristics'!$C:$C,0))),"",INDEX('Policy Characteristics'!F:F,MATCH($C602,'Policy Characteristics'!$C:$C,0)))</f>
        <v>0</v>
      </c>
      <c r="M602" s="261">
        <f>IF(ISBLANK(INDEX('Policy Characteristics'!G:G,MATCH($C602,'Policy Characteristics'!$C:$C,0))),"",INDEX('Policy Characteristics'!G:G,MATCH($C602,'Policy Characteristics'!$C:$C,0)))</f>
        <v>1</v>
      </c>
      <c r="N602" s="261">
        <f>IF(ISBLANK(INDEX('Policy Characteristics'!H:H,MATCH($C602,'Policy Characteristics'!$C:$C,0))),"",INDEX('Policy Characteristics'!H:H,MATCH($C602,'Policy Characteristics'!$C:$C,0)))</f>
        <v>0.01</v>
      </c>
      <c r="O602" s="254" t="str">
        <f>IF(ISBLANK(INDEX('Policy Characteristics'!I:I,MATCH($C602,'Policy Characteristics'!$C:$C,0))),"",INDEX('Policy Characteristics'!I:I,MATCH($C602,'Policy Characteristics'!$C:$C,0)))</f>
        <v>% of CO2 captured</v>
      </c>
      <c r="P602" s="254" t="str">
        <f>IF(ISBLANK(INDEX('Policy Characteristics'!J:J,MATCH($C602,'Policy Characteristics'!$C:$C,0))),"",INDEX('Policy Characteristics'!J:J,MATCH($C602,'Policy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2" s="254" t="str">
        <f>IF(ISBLANK(INDEX('Policy Characteristics'!K:K,MATCH($C602,'Policy Characteristics'!$C:$C,0))),"",INDEX('Policy Characteristics'!K:K,MATCH($C602,'Policy Characteristics'!$C:$C,0)))</f>
        <v>ccs.html#ccs</v>
      </c>
      <c r="R602" s="254" t="str">
        <f>IF(ISBLANK(INDEX('Policy Characteristics'!L:L,MATCH($C602,'Policy Characteristics'!$C:$C,0))),"",INDEX('Policy Characteristics'!L:L,MATCH($C602,'Policy Characteristics'!$C:$C,0)))</f>
        <v>carbon-capture-and-sequestration.html</v>
      </c>
    </row>
    <row r="603" spans="1:18" x14ac:dyDescent="0.35">
      <c r="A603" s="254" t="str">
        <f>IF(ISBLANK(INDEX('Policy Characteristics'!A:A,MATCH($C603,'Policy Characteristics'!$C:$C,0))),"",INDEX('Policy Characteristics'!A:A,MATCH($C603,'Policy Characteristics'!$C:$C,0)))</f>
        <v>Industry</v>
      </c>
      <c r="B603" s="262" t="str">
        <f>IF(ISBLANK(INDEX('Policy Characteristics'!B:B,MATCH($C603,'Policy Characteristics'!$C:$C,0))),"",INDEX('Policy Characteristics'!B:B,MATCH($C603,'Policy Characteristics'!$C:$C,0)))</f>
        <v>Carbon Capture and Sequestration</v>
      </c>
      <c r="C603" s="254" t="str">
        <f t="shared" si="33"/>
        <v>Industry Sector Fraction of Potential Additional CCS Achieved</v>
      </c>
      <c r="D603" s="6" t="s">
        <v>3058</v>
      </c>
      <c r="E603" s="6" t="s">
        <v>3009</v>
      </c>
      <c r="F603" t="s">
        <v>3021</v>
      </c>
      <c r="G603" s="45" t="s">
        <v>3010</v>
      </c>
      <c r="H603" s="43">
        <v>930</v>
      </c>
      <c r="I603" s="324" t="s">
        <v>43</v>
      </c>
      <c r="J603" s="255" t="str">
        <f>IF(ISBLANK(INDEX('Policy Characteristics'!D:D,MATCH($C603,'Policy Characteristics'!$C:$C,0))),"",INDEX('Policy Characteristics'!D:D,MATCH($C603,'Policy Characteristics'!$C:$C,0)))</f>
        <v>Industry CCS</v>
      </c>
      <c r="K603" s="254" t="str">
        <f>IF(ISBLANK(INDEX('Policy Characteristics'!E:E,MATCH($C603,'Policy Characteristics'!$C:$C,0))),"",INDEX('Policy Characteristics'!E:E,MATCH($C603,'Policy Characteristics'!$C:$C,0)))</f>
        <v>indst CCS</v>
      </c>
      <c r="L603" s="261">
        <f>IF(ISBLANK(INDEX('Policy Characteristics'!F:F,MATCH($C603,'Policy Characteristics'!$C:$C,0))),"",INDEX('Policy Characteristics'!F:F,MATCH($C603,'Policy Characteristics'!$C:$C,0)))</f>
        <v>0</v>
      </c>
      <c r="M603" s="261">
        <f>IF(ISBLANK(INDEX('Policy Characteristics'!G:G,MATCH($C603,'Policy Characteristics'!$C:$C,0))),"",INDEX('Policy Characteristics'!G:G,MATCH($C603,'Policy Characteristics'!$C:$C,0)))</f>
        <v>1</v>
      </c>
      <c r="N603" s="261">
        <f>IF(ISBLANK(INDEX('Policy Characteristics'!H:H,MATCH($C603,'Policy Characteristics'!$C:$C,0))),"",INDEX('Policy Characteristics'!H:H,MATCH($C603,'Policy Characteristics'!$C:$C,0)))</f>
        <v>0.01</v>
      </c>
      <c r="O603" s="254" t="str">
        <f>IF(ISBLANK(INDEX('Policy Characteristics'!I:I,MATCH($C603,'Policy Characteristics'!$C:$C,0))),"",INDEX('Policy Characteristics'!I:I,MATCH($C603,'Policy Characteristics'!$C:$C,0)))</f>
        <v>% of CO2 captured</v>
      </c>
      <c r="P603" s="254" t="str">
        <f>IF(ISBLANK(INDEX('Policy Characteristics'!J:J,MATCH($C603,'Policy Characteristics'!$C:$C,0))),"",INDEX('Policy Characteristics'!J:J,MATCH($C603,'Policy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3" s="254" t="str">
        <f>IF(ISBLANK(INDEX('Policy Characteristics'!K:K,MATCH($C603,'Policy Characteristics'!$C:$C,0))),"",INDEX('Policy Characteristics'!K:K,MATCH($C603,'Policy Characteristics'!$C:$C,0)))</f>
        <v>ccs.html#ccs</v>
      </c>
      <c r="R603" s="254" t="str">
        <f>IF(ISBLANK(INDEX('Policy Characteristics'!L:L,MATCH($C603,'Policy Characteristics'!$C:$C,0))),"",INDEX('Policy Characteristics'!L:L,MATCH($C603,'Policy Characteristics'!$C:$C,0)))</f>
        <v>carbon-capture-and-sequestration.html</v>
      </c>
    </row>
    <row r="604" spans="1:18" x14ac:dyDescent="0.35">
      <c r="A604" s="254" t="str">
        <f>IF(ISBLANK(INDEX('Policy Characteristics'!A:A,MATCH($C604,'Policy Characteristics'!$C:$C,0))),"",INDEX('Policy Characteristics'!A:A,MATCH($C604,'Policy Characteristics'!$C:$C,0)))</f>
        <v>Industry</v>
      </c>
      <c r="B604" s="262" t="str">
        <f>IF(ISBLANK(INDEX('Policy Characteristics'!B:B,MATCH($C604,'Policy Characteristics'!$C:$C,0))),"",INDEX('Policy Characteristics'!B:B,MATCH($C604,'Policy Characteristics'!$C:$C,0)))</f>
        <v>Carbon Capture and Sequestration</v>
      </c>
      <c r="C604" s="254" t="str">
        <f t="shared" si="33"/>
        <v>Industry Sector Fraction of Potential Additional CCS Achieved</v>
      </c>
      <c r="D604" s="6" t="s">
        <v>3058</v>
      </c>
      <c r="E604" s="6" t="s">
        <v>2527</v>
      </c>
      <c r="F604" t="s">
        <v>3021</v>
      </c>
      <c r="G604" s="45" t="s">
        <v>3011</v>
      </c>
      <c r="H604" s="43">
        <v>931</v>
      </c>
      <c r="I604" s="325" t="s">
        <v>44</v>
      </c>
      <c r="J604" s="255" t="str">
        <f>IF(ISBLANK(INDEX('Policy Characteristics'!D:D,MATCH($C604,'Policy Characteristics'!$C:$C,0))),"",INDEX('Policy Characteristics'!D:D,MATCH($C604,'Policy Characteristics'!$C:$C,0)))</f>
        <v>Industry CCS</v>
      </c>
      <c r="K604" s="254" t="str">
        <f>IF(ISBLANK(INDEX('Policy Characteristics'!E:E,MATCH($C604,'Policy Characteristics'!$C:$C,0))),"",INDEX('Policy Characteristics'!E:E,MATCH($C604,'Policy Characteristics'!$C:$C,0)))</f>
        <v>indst CCS</v>
      </c>
      <c r="L604" s="261">
        <f>IF(ISBLANK(INDEX('Policy Characteristics'!F:F,MATCH($C604,'Policy Characteristics'!$C:$C,0))),"",INDEX('Policy Characteristics'!F:F,MATCH($C604,'Policy Characteristics'!$C:$C,0)))</f>
        <v>0</v>
      </c>
      <c r="M604" s="261">
        <f>IF(ISBLANK(INDEX('Policy Characteristics'!G:G,MATCH($C604,'Policy Characteristics'!$C:$C,0))),"",INDEX('Policy Characteristics'!G:G,MATCH($C604,'Policy Characteristics'!$C:$C,0)))</f>
        <v>1</v>
      </c>
      <c r="N604" s="261">
        <f>IF(ISBLANK(INDEX('Policy Characteristics'!H:H,MATCH($C604,'Policy Characteristics'!$C:$C,0))),"",INDEX('Policy Characteristics'!H:H,MATCH($C604,'Policy Characteristics'!$C:$C,0)))</f>
        <v>0.01</v>
      </c>
      <c r="O604" s="254" t="str">
        <f>IF(ISBLANK(INDEX('Policy Characteristics'!I:I,MATCH($C604,'Policy Characteristics'!$C:$C,0))),"",INDEX('Policy Characteristics'!I:I,MATCH($C604,'Policy Characteristics'!$C:$C,0)))</f>
        <v>% of CO2 captured</v>
      </c>
      <c r="P604" s="254" t="str">
        <f>IF(ISBLANK(INDEX('Policy Characteristics'!J:J,MATCH($C604,'Policy Characteristics'!$C:$C,0))),"",INDEX('Policy Characteristics'!J:J,MATCH($C604,'Policy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4" s="254" t="str">
        <f>IF(ISBLANK(INDEX('Policy Characteristics'!K:K,MATCH($C604,'Policy Characteristics'!$C:$C,0))),"",INDEX('Policy Characteristics'!K:K,MATCH($C604,'Policy Characteristics'!$C:$C,0)))</f>
        <v>ccs.html#ccs</v>
      </c>
      <c r="R604" s="254" t="str">
        <f>IF(ISBLANK(INDEX('Policy Characteristics'!L:L,MATCH($C604,'Policy Characteristics'!$C:$C,0))),"",INDEX('Policy Characteristics'!L:L,MATCH($C604,'Policy Characteristics'!$C:$C,0)))</f>
        <v>carbon-capture-and-sequestration.html</v>
      </c>
    </row>
    <row r="605" spans="1:18" x14ac:dyDescent="0.35">
      <c r="A605" s="254" t="str">
        <f>IF(ISBLANK(INDEX('Policy Characteristics'!A:A,MATCH($C605,'Policy Characteristics'!$C:$C,0))),"",INDEX('Policy Characteristics'!A:A,MATCH($C605,'Policy Characteristics'!$C:$C,0)))</f>
        <v>Industry</v>
      </c>
      <c r="B605" s="262" t="str">
        <f>IF(ISBLANK(INDEX('Policy Characteristics'!B:B,MATCH($C605,'Policy Characteristics'!$C:$C,0))),"",INDEX('Policy Characteristics'!B:B,MATCH($C605,'Policy Characteristics'!$C:$C,0)))</f>
        <v>Carbon Capture and Sequestration</v>
      </c>
      <c r="C605" s="254" t="str">
        <f t="shared" si="33"/>
        <v>Industry Sector Fraction of Potential Additional CCS Achieved</v>
      </c>
      <c r="D605" s="6" t="s">
        <v>3059</v>
      </c>
      <c r="E605" s="6" t="s">
        <v>3009</v>
      </c>
      <c r="F605" t="s">
        <v>3022</v>
      </c>
      <c r="G605" s="45" t="s">
        <v>3010</v>
      </c>
      <c r="H605" s="43">
        <v>932</v>
      </c>
      <c r="I605" s="324" t="s">
        <v>43</v>
      </c>
      <c r="J605" s="255" t="str">
        <f>IF(ISBLANK(INDEX('Policy Characteristics'!D:D,MATCH($C605,'Policy Characteristics'!$C:$C,0))),"",INDEX('Policy Characteristics'!D:D,MATCH($C605,'Policy Characteristics'!$C:$C,0)))</f>
        <v>Industry CCS</v>
      </c>
      <c r="K605" s="254" t="str">
        <f>IF(ISBLANK(INDEX('Policy Characteristics'!E:E,MATCH($C605,'Policy Characteristics'!$C:$C,0))),"",INDEX('Policy Characteristics'!E:E,MATCH($C605,'Policy Characteristics'!$C:$C,0)))</f>
        <v>indst CCS</v>
      </c>
      <c r="L605" s="261">
        <f>IF(ISBLANK(INDEX('Policy Characteristics'!F:F,MATCH($C605,'Policy Characteristics'!$C:$C,0))),"",INDEX('Policy Characteristics'!F:F,MATCH($C605,'Policy Characteristics'!$C:$C,0)))</f>
        <v>0</v>
      </c>
      <c r="M605" s="261">
        <f>IF(ISBLANK(INDEX('Policy Characteristics'!G:G,MATCH($C605,'Policy Characteristics'!$C:$C,0))),"",INDEX('Policy Characteristics'!G:G,MATCH($C605,'Policy Characteristics'!$C:$C,0)))</f>
        <v>1</v>
      </c>
      <c r="N605" s="261">
        <f>IF(ISBLANK(INDEX('Policy Characteristics'!H:H,MATCH($C605,'Policy Characteristics'!$C:$C,0))),"",INDEX('Policy Characteristics'!H:H,MATCH($C605,'Policy Characteristics'!$C:$C,0)))</f>
        <v>0.01</v>
      </c>
      <c r="O605" s="254" t="str">
        <f>IF(ISBLANK(INDEX('Policy Characteristics'!I:I,MATCH($C605,'Policy Characteristics'!$C:$C,0))),"",INDEX('Policy Characteristics'!I:I,MATCH($C605,'Policy Characteristics'!$C:$C,0)))</f>
        <v>% of CO2 captured</v>
      </c>
      <c r="P605" s="254" t="str">
        <f>IF(ISBLANK(INDEX('Policy Characteristics'!J:J,MATCH($C605,'Policy Characteristics'!$C:$C,0))),"",INDEX('Policy Characteristics'!J:J,MATCH($C605,'Policy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5" s="254" t="str">
        <f>IF(ISBLANK(INDEX('Policy Characteristics'!K:K,MATCH($C605,'Policy Characteristics'!$C:$C,0))),"",INDEX('Policy Characteristics'!K:K,MATCH($C605,'Policy Characteristics'!$C:$C,0)))</f>
        <v>ccs.html#ccs</v>
      </c>
      <c r="R605" s="254" t="str">
        <f>IF(ISBLANK(INDEX('Policy Characteristics'!L:L,MATCH($C605,'Policy Characteristics'!$C:$C,0))),"",INDEX('Policy Characteristics'!L:L,MATCH($C605,'Policy Characteristics'!$C:$C,0)))</f>
        <v>carbon-capture-and-sequestration.html</v>
      </c>
    </row>
    <row r="606" spans="1:18" x14ac:dyDescent="0.35">
      <c r="A606" s="254" t="str">
        <f>IF(ISBLANK(INDEX('Policy Characteristics'!A:A,MATCH($C606,'Policy Characteristics'!$C:$C,0))),"",INDEX('Policy Characteristics'!A:A,MATCH($C606,'Policy Characteristics'!$C:$C,0)))</f>
        <v>Industry</v>
      </c>
      <c r="B606" s="262" t="str">
        <f>IF(ISBLANK(INDEX('Policy Characteristics'!B:B,MATCH($C606,'Policy Characteristics'!$C:$C,0))),"",INDEX('Policy Characteristics'!B:B,MATCH($C606,'Policy Characteristics'!$C:$C,0)))</f>
        <v>Carbon Capture and Sequestration</v>
      </c>
      <c r="C606" s="254" t="str">
        <f t="shared" si="33"/>
        <v>Industry Sector Fraction of Potential Additional CCS Achieved</v>
      </c>
      <c r="D606" s="6" t="s">
        <v>3059</v>
      </c>
      <c r="E606" s="6" t="s">
        <v>2527</v>
      </c>
      <c r="F606" t="s">
        <v>3022</v>
      </c>
      <c r="G606" s="45" t="s">
        <v>3011</v>
      </c>
      <c r="H606" s="43">
        <v>933</v>
      </c>
      <c r="I606" s="324" t="s">
        <v>43</v>
      </c>
      <c r="J606" s="255" t="str">
        <f>IF(ISBLANK(INDEX('Policy Characteristics'!D:D,MATCH($C606,'Policy Characteristics'!$C:$C,0))),"",INDEX('Policy Characteristics'!D:D,MATCH($C606,'Policy Characteristics'!$C:$C,0)))</f>
        <v>Industry CCS</v>
      </c>
      <c r="K606" s="254" t="str">
        <f>IF(ISBLANK(INDEX('Policy Characteristics'!E:E,MATCH($C606,'Policy Characteristics'!$C:$C,0))),"",INDEX('Policy Characteristics'!E:E,MATCH($C606,'Policy Characteristics'!$C:$C,0)))</f>
        <v>indst CCS</v>
      </c>
      <c r="L606" s="261">
        <f>IF(ISBLANK(INDEX('Policy Characteristics'!F:F,MATCH($C606,'Policy Characteristics'!$C:$C,0))),"",INDEX('Policy Characteristics'!F:F,MATCH($C606,'Policy Characteristics'!$C:$C,0)))</f>
        <v>0</v>
      </c>
      <c r="M606" s="261">
        <f>IF(ISBLANK(INDEX('Policy Characteristics'!G:G,MATCH($C606,'Policy Characteristics'!$C:$C,0))),"",INDEX('Policy Characteristics'!G:G,MATCH($C606,'Policy Characteristics'!$C:$C,0)))</f>
        <v>1</v>
      </c>
      <c r="N606" s="261">
        <f>IF(ISBLANK(INDEX('Policy Characteristics'!H:H,MATCH($C606,'Policy Characteristics'!$C:$C,0))),"",INDEX('Policy Characteristics'!H:H,MATCH($C606,'Policy Characteristics'!$C:$C,0)))</f>
        <v>0.01</v>
      </c>
      <c r="O606" s="254" t="str">
        <f>IF(ISBLANK(INDEX('Policy Characteristics'!I:I,MATCH($C606,'Policy Characteristics'!$C:$C,0))),"",INDEX('Policy Characteristics'!I:I,MATCH($C606,'Policy Characteristics'!$C:$C,0)))</f>
        <v>% of CO2 captured</v>
      </c>
      <c r="P606" s="254" t="str">
        <f>IF(ISBLANK(INDEX('Policy Characteristics'!J:J,MATCH($C606,'Policy Characteristics'!$C:$C,0))),"",INDEX('Policy Characteristics'!J:J,MATCH($C606,'Policy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6" s="254" t="str">
        <f>IF(ISBLANK(INDEX('Policy Characteristics'!K:K,MATCH($C606,'Policy Characteristics'!$C:$C,0))),"",INDEX('Policy Characteristics'!K:K,MATCH($C606,'Policy Characteristics'!$C:$C,0)))</f>
        <v>ccs.html#ccs</v>
      </c>
      <c r="R606" s="254" t="str">
        <f>IF(ISBLANK(INDEX('Policy Characteristics'!L:L,MATCH($C606,'Policy Characteristics'!$C:$C,0))),"",INDEX('Policy Characteristics'!L:L,MATCH($C606,'Policy Characteristics'!$C:$C,0)))</f>
        <v>carbon-capture-and-sequestration.html</v>
      </c>
    </row>
    <row r="607" spans="1:18" x14ac:dyDescent="0.35">
      <c r="A607" s="254" t="str">
        <f>IF(ISBLANK(INDEX('Policy Characteristics'!A:A,MATCH($C607,'Policy Characteristics'!$C:$C,0))),"",INDEX('Policy Characteristics'!A:A,MATCH($C607,'Policy Characteristics'!$C:$C,0)))</f>
        <v>Industry</v>
      </c>
      <c r="B607" s="262" t="str">
        <f>IF(ISBLANK(INDEX('Policy Characteristics'!B:B,MATCH($C607,'Policy Characteristics'!$C:$C,0))),"",INDEX('Policy Characteristics'!B:B,MATCH($C607,'Policy Characteristics'!$C:$C,0)))</f>
        <v>Carbon Capture and Sequestration</v>
      </c>
      <c r="C607" s="254" t="str">
        <f t="shared" si="33"/>
        <v>Industry Sector Fraction of Potential Additional CCS Achieved</v>
      </c>
      <c r="D607" s="6" t="s">
        <v>3060</v>
      </c>
      <c r="E607" s="6" t="s">
        <v>3009</v>
      </c>
      <c r="F607" t="s">
        <v>2575</v>
      </c>
      <c r="G607" s="45" t="s">
        <v>3010</v>
      </c>
      <c r="H607" s="43">
        <v>934</v>
      </c>
      <c r="I607" s="324" t="s">
        <v>43</v>
      </c>
      <c r="J607" s="255" t="str">
        <f>IF(ISBLANK(INDEX('Policy Characteristics'!D:D,MATCH($C607,'Policy Characteristics'!$C:$C,0))),"",INDEX('Policy Characteristics'!D:D,MATCH($C607,'Policy Characteristics'!$C:$C,0)))</f>
        <v>Industry CCS</v>
      </c>
      <c r="K607" s="254" t="str">
        <f>IF(ISBLANK(INDEX('Policy Characteristics'!E:E,MATCH($C607,'Policy Characteristics'!$C:$C,0))),"",INDEX('Policy Characteristics'!E:E,MATCH($C607,'Policy Characteristics'!$C:$C,0)))</f>
        <v>indst CCS</v>
      </c>
      <c r="L607" s="261">
        <f>IF(ISBLANK(INDEX('Policy Characteristics'!F:F,MATCH($C607,'Policy Characteristics'!$C:$C,0))),"",INDEX('Policy Characteristics'!F:F,MATCH($C607,'Policy Characteristics'!$C:$C,0)))</f>
        <v>0</v>
      </c>
      <c r="M607" s="261">
        <f>IF(ISBLANK(INDEX('Policy Characteristics'!G:G,MATCH($C607,'Policy Characteristics'!$C:$C,0))),"",INDEX('Policy Characteristics'!G:G,MATCH($C607,'Policy Characteristics'!$C:$C,0)))</f>
        <v>1</v>
      </c>
      <c r="N607" s="261">
        <f>IF(ISBLANK(INDEX('Policy Characteristics'!H:H,MATCH($C607,'Policy Characteristics'!$C:$C,0))),"",INDEX('Policy Characteristics'!H:H,MATCH($C607,'Policy Characteristics'!$C:$C,0)))</f>
        <v>0.01</v>
      </c>
      <c r="O607" s="254" t="str">
        <f>IF(ISBLANK(INDEX('Policy Characteristics'!I:I,MATCH($C607,'Policy Characteristics'!$C:$C,0))),"",INDEX('Policy Characteristics'!I:I,MATCH($C607,'Policy Characteristics'!$C:$C,0)))</f>
        <v>% of CO2 captured</v>
      </c>
      <c r="P607" s="254"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254" t="str">
        <f>IF(ISBLANK(INDEX('Policy Characteristics'!K:K,MATCH($C607,'Policy Characteristics'!$C:$C,0))),"",INDEX('Policy Characteristics'!K:K,MATCH($C607,'Policy Characteristics'!$C:$C,0)))</f>
        <v>ccs.html#ccs</v>
      </c>
      <c r="R607" s="254" t="str">
        <f>IF(ISBLANK(INDEX('Policy Characteristics'!L:L,MATCH($C607,'Policy Characteristics'!$C:$C,0))),"",INDEX('Policy Characteristics'!L:L,MATCH($C607,'Policy Characteristics'!$C:$C,0)))</f>
        <v>carbon-capture-and-sequestration.html</v>
      </c>
    </row>
    <row r="608" spans="1:18" x14ac:dyDescent="0.35">
      <c r="A608" s="254" t="str">
        <f>IF(ISBLANK(INDEX('Policy Characteristics'!A:A,MATCH($C608,'Policy Characteristics'!$C:$C,0))),"",INDEX('Policy Characteristics'!A:A,MATCH($C608,'Policy Characteristics'!$C:$C,0)))</f>
        <v>Industry</v>
      </c>
      <c r="B608" s="262" t="str">
        <f>IF(ISBLANK(INDEX('Policy Characteristics'!B:B,MATCH($C608,'Policy Characteristics'!$C:$C,0))),"",INDEX('Policy Characteristics'!B:B,MATCH($C608,'Policy Characteristics'!$C:$C,0)))</f>
        <v>Carbon Capture and Sequestration</v>
      </c>
      <c r="C608" s="254" t="str">
        <f t="shared" si="33"/>
        <v>Industry Sector Fraction of Potential Additional CCS Achieved</v>
      </c>
      <c r="D608" s="6" t="s">
        <v>3060</v>
      </c>
      <c r="E608" s="6" t="s">
        <v>2527</v>
      </c>
      <c r="F608" t="s">
        <v>2575</v>
      </c>
      <c r="G608" s="45" t="s">
        <v>3011</v>
      </c>
      <c r="H608" s="43">
        <v>935</v>
      </c>
      <c r="I608" s="324" t="s">
        <v>43</v>
      </c>
      <c r="J608" s="255" t="str">
        <f>IF(ISBLANK(INDEX('Policy Characteristics'!D:D,MATCH($C608,'Policy Characteristics'!$C:$C,0))),"",INDEX('Policy Characteristics'!D:D,MATCH($C608,'Policy Characteristics'!$C:$C,0)))</f>
        <v>Industry CCS</v>
      </c>
      <c r="K608" s="254" t="str">
        <f>IF(ISBLANK(INDEX('Policy Characteristics'!E:E,MATCH($C608,'Policy Characteristics'!$C:$C,0))),"",INDEX('Policy Characteristics'!E:E,MATCH($C608,'Policy Characteristics'!$C:$C,0)))</f>
        <v>indst CCS</v>
      </c>
      <c r="L608" s="261">
        <f>IF(ISBLANK(INDEX('Policy Characteristics'!F:F,MATCH($C608,'Policy Characteristics'!$C:$C,0))),"",INDEX('Policy Characteristics'!F:F,MATCH($C608,'Policy Characteristics'!$C:$C,0)))</f>
        <v>0</v>
      </c>
      <c r="M608" s="261">
        <f>IF(ISBLANK(INDEX('Policy Characteristics'!G:G,MATCH($C608,'Policy Characteristics'!$C:$C,0))),"",INDEX('Policy Characteristics'!G:G,MATCH($C608,'Policy Characteristics'!$C:$C,0)))</f>
        <v>1</v>
      </c>
      <c r="N608" s="261">
        <f>IF(ISBLANK(INDEX('Policy Characteristics'!H:H,MATCH($C608,'Policy Characteristics'!$C:$C,0))),"",INDEX('Policy Characteristics'!H:H,MATCH($C608,'Policy Characteristics'!$C:$C,0)))</f>
        <v>0.01</v>
      </c>
      <c r="O608" s="254" t="str">
        <f>IF(ISBLANK(INDEX('Policy Characteristics'!I:I,MATCH($C608,'Policy Characteristics'!$C:$C,0))),"",INDEX('Policy Characteristics'!I:I,MATCH($C608,'Policy Characteristics'!$C:$C,0)))</f>
        <v>% of CO2 captured</v>
      </c>
      <c r="P608" s="254"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254" t="str">
        <f>IF(ISBLANK(INDEX('Policy Characteristics'!K:K,MATCH($C608,'Policy Characteristics'!$C:$C,0))),"",INDEX('Policy Characteristics'!K:K,MATCH($C608,'Policy Characteristics'!$C:$C,0)))</f>
        <v>ccs.html#ccs</v>
      </c>
      <c r="R608" s="254" t="str">
        <f>IF(ISBLANK(INDEX('Policy Characteristics'!L:L,MATCH($C608,'Policy Characteristics'!$C:$C,0))),"",INDEX('Policy Characteristics'!L:L,MATCH($C608,'Policy Characteristics'!$C:$C,0)))</f>
        <v>carbon-capture-and-sequestration.html</v>
      </c>
    </row>
    <row r="609" spans="1:18" x14ac:dyDescent="0.35">
      <c r="A609" s="254" t="str">
        <f>IF(ISBLANK(INDEX('Policy Characteristics'!A:A,MATCH($C609,'Policy Characteristics'!$C:$C,0))),"",INDEX('Policy Characteristics'!A:A,MATCH($C609,'Policy Characteristics'!$C:$C,0)))</f>
        <v>Industry</v>
      </c>
      <c r="B609" s="262" t="str">
        <f>IF(ISBLANK(INDEX('Policy Characteristics'!B:B,MATCH($C609,'Policy Characteristics'!$C:$C,0))),"",INDEX('Policy Characteristics'!B:B,MATCH($C609,'Policy Characteristics'!$C:$C,0)))</f>
        <v>Carbon Capture and Sequestration</v>
      </c>
      <c r="C609" s="254" t="str">
        <f t="shared" si="33"/>
        <v>Industry Sector Fraction of Potential Additional CCS Achieved</v>
      </c>
      <c r="D609" s="6" t="s">
        <v>3061</v>
      </c>
      <c r="E609" s="6" t="s">
        <v>3009</v>
      </c>
      <c r="F609" t="s">
        <v>3023</v>
      </c>
      <c r="G609" s="45" t="s">
        <v>3010</v>
      </c>
      <c r="H609" s="43">
        <v>936</v>
      </c>
      <c r="I609" s="324" t="s">
        <v>43</v>
      </c>
      <c r="J609" s="255" t="str">
        <f>IF(ISBLANK(INDEX('Policy Characteristics'!D:D,MATCH($C609,'Policy Characteristics'!$C:$C,0))),"",INDEX('Policy Characteristics'!D:D,MATCH($C609,'Policy Characteristics'!$C:$C,0)))</f>
        <v>Industry CCS</v>
      </c>
      <c r="K609" s="254" t="str">
        <f>IF(ISBLANK(INDEX('Policy Characteristics'!E:E,MATCH($C609,'Policy Characteristics'!$C:$C,0))),"",INDEX('Policy Characteristics'!E:E,MATCH($C609,'Policy Characteristics'!$C:$C,0)))</f>
        <v>indst CCS</v>
      </c>
      <c r="L609" s="261">
        <f>IF(ISBLANK(INDEX('Policy Characteristics'!F:F,MATCH($C609,'Policy Characteristics'!$C:$C,0))),"",INDEX('Policy Characteristics'!F:F,MATCH($C609,'Policy Characteristics'!$C:$C,0)))</f>
        <v>0</v>
      </c>
      <c r="M609" s="261">
        <f>IF(ISBLANK(INDEX('Policy Characteristics'!G:G,MATCH($C609,'Policy Characteristics'!$C:$C,0))),"",INDEX('Policy Characteristics'!G:G,MATCH($C609,'Policy Characteristics'!$C:$C,0)))</f>
        <v>1</v>
      </c>
      <c r="N609" s="261">
        <f>IF(ISBLANK(INDEX('Policy Characteristics'!H:H,MATCH($C609,'Policy Characteristics'!$C:$C,0))),"",INDEX('Policy Characteristics'!H:H,MATCH($C609,'Policy Characteristics'!$C:$C,0)))</f>
        <v>0.01</v>
      </c>
      <c r="O609" s="254" t="str">
        <f>IF(ISBLANK(INDEX('Policy Characteristics'!I:I,MATCH($C609,'Policy Characteristics'!$C:$C,0))),"",INDEX('Policy Characteristics'!I:I,MATCH($C609,'Policy Characteristics'!$C:$C,0)))</f>
        <v>% of CO2 captured</v>
      </c>
      <c r="P609" s="254"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254" t="str">
        <f>IF(ISBLANK(INDEX('Policy Characteristics'!K:K,MATCH($C609,'Policy Characteristics'!$C:$C,0))),"",INDEX('Policy Characteristics'!K:K,MATCH($C609,'Policy Characteristics'!$C:$C,0)))</f>
        <v>ccs.html#ccs</v>
      </c>
      <c r="R609" s="254" t="str">
        <f>IF(ISBLANK(INDEX('Policy Characteristics'!L:L,MATCH($C609,'Policy Characteristics'!$C:$C,0))),"",INDEX('Policy Characteristics'!L:L,MATCH($C609,'Policy Characteristics'!$C:$C,0)))</f>
        <v>carbon-capture-and-sequestration.html</v>
      </c>
    </row>
    <row r="610" spans="1:18" x14ac:dyDescent="0.35">
      <c r="A610" s="254" t="str">
        <f>IF(ISBLANK(INDEX('Policy Characteristics'!A:A,MATCH($C610,'Policy Characteristics'!$C:$C,0))),"",INDEX('Policy Characteristics'!A:A,MATCH($C610,'Policy Characteristics'!$C:$C,0)))</f>
        <v>Industry</v>
      </c>
      <c r="B610" s="262" t="str">
        <f>IF(ISBLANK(INDEX('Policy Characteristics'!B:B,MATCH($C610,'Policy Characteristics'!$C:$C,0))),"",INDEX('Policy Characteristics'!B:B,MATCH($C610,'Policy Characteristics'!$C:$C,0)))</f>
        <v>Carbon Capture and Sequestration</v>
      </c>
      <c r="C610" s="254" t="str">
        <f t="shared" si="33"/>
        <v>Industry Sector Fraction of Potential Additional CCS Achieved</v>
      </c>
      <c r="D610" s="6" t="s">
        <v>3061</v>
      </c>
      <c r="E610" s="6" t="s">
        <v>2527</v>
      </c>
      <c r="F610" t="s">
        <v>3023</v>
      </c>
      <c r="G610" s="45" t="s">
        <v>3011</v>
      </c>
      <c r="H610" s="43">
        <v>937</v>
      </c>
      <c r="I610" s="325" t="s">
        <v>44</v>
      </c>
      <c r="J610" s="255" t="str">
        <f>IF(ISBLANK(INDEX('Policy Characteristics'!D:D,MATCH($C610,'Policy Characteristics'!$C:$C,0))),"",INDEX('Policy Characteristics'!D:D,MATCH($C610,'Policy Characteristics'!$C:$C,0)))</f>
        <v>Industry CCS</v>
      </c>
      <c r="K610" s="254" t="str">
        <f>IF(ISBLANK(INDEX('Policy Characteristics'!E:E,MATCH($C610,'Policy Characteristics'!$C:$C,0))),"",INDEX('Policy Characteristics'!E:E,MATCH($C610,'Policy Characteristics'!$C:$C,0)))</f>
        <v>indst CCS</v>
      </c>
      <c r="L610" s="261">
        <f>IF(ISBLANK(INDEX('Policy Characteristics'!F:F,MATCH($C610,'Policy Characteristics'!$C:$C,0))),"",INDEX('Policy Characteristics'!F:F,MATCH($C610,'Policy Characteristics'!$C:$C,0)))</f>
        <v>0</v>
      </c>
      <c r="M610" s="261">
        <f>IF(ISBLANK(INDEX('Policy Characteristics'!G:G,MATCH($C610,'Policy Characteristics'!$C:$C,0))),"",INDEX('Policy Characteristics'!G:G,MATCH($C610,'Policy Characteristics'!$C:$C,0)))</f>
        <v>1</v>
      </c>
      <c r="N610" s="261">
        <f>IF(ISBLANK(INDEX('Policy Characteristics'!H:H,MATCH($C610,'Policy Characteristics'!$C:$C,0))),"",INDEX('Policy Characteristics'!H:H,MATCH($C610,'Policy Characteristics'!$C:$C,0)))</f>
        <v>0.01</v>
      </c>
      <c r="O610" s="254" t="str">
        <f>IF(ISBLANK(INDEX('Policy Characteristics'!I:I,MATCH($C610,'Policy Characteristics'!$C:$C,0))),"",INDEX('Policy Characteristics'!I:I,MATCH($C610,'Policy Characteristics'!$C:$C,0)))</f>
        <v>% of CO2 captured</v>
      </c>
      <c r="P610" s="254"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254" t="str">
        <f>IF(ISBLANK(INDEX('Policy Characteristics'!K:K,MATCH($C610,'Policy Characteristics'!$C:$C,0))),"",INDEX('Policy Characteristics'!K:K,MATCH($C610,'Policy Characteristics'!$C:$C,0)))</f>
        <v>ccs.html#ccs</v>
      </c>
      <c r="R610" s="254" t="str">
        <f>IF(ISBLANK(INDEX('Policy Characteristics'!L:L,MATCH($C610,'Policy Characteristics'!$C:$C,0))),"",INDEX('Policy Characteristics'!L:L,MATCH($C610,'Policy Characteristics'!$C:$C,0)))</f>
        <v>carbon-capture-and-sequestration.html</v>
      </c>
    </row>
    <row r="611" spans="1:18" x14ac:dyDescent="0.35">
      <c r="A611" s="254" t="str">
        <f>IF(ISBLANK(INDEX('Policy Characteristics'!A:A,MATCH($C611,'Policy Characteristics'!$C:$C,0))),"",INDEX('Policy Characteristics'!A:A,MATCH($C611,'Policy Characteristics'!$C:$C,0)))</f>
        <v>Industry</v>
      </c>
      <c r="B611" s="262" t="str">
        <f>IF(ISBLANK(INDEX('Policy Characteristics'!B:B,MATCH($C611,'Policy Characteristics'!$C:$C,0))),"",INDEX('Policy Characteristics'!B:B,MATCH($C611,'Policy Characteristics'!$C:$C,0)))</f>
        <v>Carbon Capture and Sequestration</v>
      </c>
      <c r="C611" s="254" t="str">
        <f t="shared" si="33"/>
        <v>Industry Sector Fraction of Potential Additional CCS Achieved</v>
      </c>
      <c r="D611" s="6" t="s">
        <v>3062</v>
      </c>
      <c r="E611" s="6" t="s">
        <v>3009</v>
      </c>
      <c r="F611" t="s">
        <v>3024</v>
      </c>
      <c r="G611" s="45" t="s">
        <v>3010</v>
      </c>
      <c r="H611" s="43">
        <v>938</v>
      </c>
      <c r="I611" s="324" t="s">
        <v>43</v>
      </c>
      <c r="J611" s="255" t="str">
        <f>IF(ISBLANK(INDEX('Policy Characteristics'!D:D,MATCH($C611,'Policy Characteristics'!$C:$C,0))),"",INDEX('Policy Characteristics'!D:D,MATCH($C611,'Policy Characteristics'!$C:$C,0)))</f>
        <v>Industry CCS</v>
      </c>
      <c r="K611" s="254" t="str">
        <f>IF(ISBLANK(INDEX('Policy Characteristics'!E:E,MATCH($C611,'Policy Characteristics'!$C:$C,0))),"",INDEX('Policy Characteristics'!E:E,MATCH($C611,'Policy Characteristics'!$C:$C,0)))</f>
        <v>indst CCS</v>
      </c>
      <c r="L611" s="261">
        <f>IF(ISBLANK(INDEX('Policy Characteristics'!F:F,MATCH($C611,'Policy Characteristics'!$C:$C,0))),"",INDEX('Policy Characteristics'!F:F,MATCH($C611,'Policy Characteristics'!$C:$C,0)))</f>
        <v>0</v>
      </c>
      <c r="M611" s="261">
        <f>IF(ISBLANK(INDEX('Policy Characteristics'!G:G,MATCH($C611,'Policy Characteristics'!$C:$C,0))),"",INDEX('Policy Characteristics'!G:G,MATCH($C611,'Policy Characteristics'!$C:$C,0)))</f>
        <v>1</v>
      </c>
      <c r="N611" s="261">
        <f>IF(ISBLANK(INDEX('Policy Characteristics'!H:H,MATCH($C611,'Policy Characteristics'!$C:$C,0))),"",INDEX('Policy Characteristics'!H:H,MATCH($C611,'Policy Characteristics'!$C:$C,0)))</f>
        <v>0.01</v>
      </c>
      <c r="O611" s="254" t="str">
        <f>IF(ISBLANK(INDEX('Policy Characteristics'!I:I,MATCH($C611,'Policy Characteristics'!$C:$C,0))),"",INDEX('Policy Characteristics'!I:I,MATCH($C611,'Policy Characteristics'!$C:$C,0)))</f>
        <v>% of CO2 captured</v>
      </c>
      <c r="P611" s="254"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254" t="str">
        <f>IF(ISBLANK(INDEX('Policy Characteristics'!K:K,MATCH($C611,'Policy Characteristics'!$C:$C,0))),"",INDEX('Policy Characteristics'!K:K,MATCH($C611,'Policy Characteristics'!$C:$C,0)))</f>
        <v>ccs.html#ccs</v>
      </c>
      <c r="R611" s="254" t="str">
        <f>IF(ISBLANK(INDEX('Policy Characteristics'!L:L,MATCH($C611,'Policy Characteristics'!$C:$C,0))),"",INDEX('Policy Characteristics'!L:L,MATCH($C611,'Policy Characteristics'!$C:$C,0)))</f>
        <v>carbon-capture-and-sequestration.html</v>
      </c>
    </row>
    <row r="612" spans="1:18" x14ac:dyDescent="0.35">
      <c r="A612" s="254" t="str">
        <f>IF(ISBLANK(INDEX('Policy Characteristics'!A:A,MATCH($C612,'Policy Characteristics'!$C:$C,0))),"",INDEX('Policy Characteristics'!A:A,MATCH($C612,'Policy Characteristics'!$C:$C,0)))</f>
        <v>Industry</v>
      </c>
      <c r="B612" s="262" t="str">
        <f>IF(ISBLANK(INDEX('Policy Characteristics'!B:B,MATCH($C612,'Policy Characteristics'!$C:$C,0))),"",INDEX('Policy Characteristics'!B:B,MATCH($C612,'Policy Characteristics'!$C:$C,0)))</f>
        <v>Carbon Capture and Sequestration</v>
      </c>
      <c r="C612" s="254" t="str">
        <f t="shared" si="33"/>
        <v>Industry Sector Fraction of Potential Additional CCS Achieved</v>
      </c>
      <c r="D612" s="6" t="s">
        <v>3062</v>
      </c>
      <c r="E612" s="6" t="s">
        <v>2527</v>
      </c>
      <c r="F612" t="s">
        <v>3024</v>
      </c>
      <c r="G612" s="45" t="s">
        <v>3011</v>
      </c>
      <c r="H612" s="43">
        <v>939</v>
      </c>
      <c r="I612" s="325" t="s">
        <v>44</v>
      </c>
      <c r="J612" s="255" t="str">
        <f>IF(ISBLANK(INDEX('Policy Characteristics'!D:D,MATCH($C612,'Policy Characteristics'!$C:$C,0))),"",INDEX('Policy Characteristics'!D:D,MATCH($C612,'Policy Characteristics'!$C:$C,0)))</f>
        <v>Industry CCS</v>
      </c>
      <c r="K612" s="254" t="str">
        <f>IF(ISBLANK(INDEX('Policy Characteristics'!E:E,MATCH($C612,'Policy Characteristics'!$C:$C,0))),"",INDEX('Policy Characteristics'!E:E,MATCH($C612,'Policy Characteristics'!$C:$C,0)))</f>
        <v>indst CCS</v>
      </c>
      <c r="L612" s="261">
        <f>IF(ISBLANK(INDEX('Policy Characteristics'!F:F,MATCH($C612,'Policy Characteristics'!$C:$C,0))),"",INDEX('Policy Characteristics'!F:F,MATCH($C612,'Policy Characteristics'!$C:$C,0)))</f>
        <v>0</v>
      </c>
      <c r="M612" s="261">
        <f>IF(ISBLANK(INDEX('Policy Characteristics'!G:G,MATCH($C612,'Policy Characteristics'!$C:$C,0))),"",INDEX('Policy Characteristics'!G:G,MATCH($C612,'Policy Characteristics'!$C:$C,0)))</f>
        <v>1</v>
      </c>
      <c r="N612" s="261">
        <f>IF(ISBLANK(INDEX('Policy Characteristics'!H:H,MATCH($C612,'Policy Characteristics'!$C:$C,0))),"",INDEX('Policy Characteristics'!H:H,MATCH($C612,'Policy Characteristics'!$C:$C,0)))</f>
        <v>0.01</v>
      </c>
      <c r="O612" s="254" t="str">
        <f>IF(ISBLANK(INDEX('Policy Characteristics'!I:I,MATCH($C612,'Policy Characteristics'!$C:$C,0))),"",INDEX('Policy Characteristics'!I:I,MATCH($C612,'Policy Characteristics'!$C:$C,0)))</f>
        <v>% of CO2 captured</v>
      </c>
      <c r="P612" s="254"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254" t="str">
        <f>IF(ISBLANK(INDEX('Policy Characteristics'!K:K,MATCH($C612,'Policy Characteristics'!$C:$C,0))),"",INDEX('Policy Characteristics'!K:K,MATCH($C612,'Policy Characteristics'!$C:$C,0)))</f>
        <v>ccs.html#ccs</v>
      </c>
      <c r="R612" s="254" t="str">
        <f>IF(ISBLANK(INDEX('Policy Characteristics'!L:L,MATCH($C612,'Policy Characteristics'!$C:$C,0))),"",INDEX('Policy Characteristics'!L:L,MATCH($C612,'Policy Characteristics'!$C:$C,0)))</f>
        <v>carbon-capture-and-sequestration.html</v>
      </c>
    </row>
    <row r="613" spans="1:18" x14ac:dyDescent="0.35">
      <c r="A613" s="254" t="str">
        <f>IF(ISBLANK(INDEX('Policy Characteristics'!A:A,MATCH($C613,'Policy Characteristics'!$C:$C,0))),"",INDEX('Policy Characteristics'!A:A,MATCH($C613,'Policy Characteristics'!$C:$C,0)))</f>
        <v>Industry</v>
      </c>
      <c r="B613" s="262" t="str">
        <f>IF(ISBLANK(INDEX('Policy Characteristics'!B:B,MATCH($C613,'Policy Characteristics'!$C:$C,0))),"",INDEX('Policy Characteristics'!B:B,MATCH($C613,'Policy Characteristics'!$C:$C,0)))</f>
        <v>Carbon Capture and Sequestration</v>
      </c>
      <c r="C613" s="254" t="str">
        <f t="shared" si="33"/>
        <v>Industry Sector Fraction of Potential Additional CCS Achieved</v>
      </c>
      <c r="D613" s="6" t="s">
        <v>3063</v>
      </c>
      <c r="E613" s="6" t="s">
        <v>3009</v>
      </c>
      <c r="F613" t="s">
        <v>3025</v>
      </c>
      <c r="G613" s="45" t="s">
        <v>3010</v>
      </c>
      <c r="H613" s="43">
        <v>940</v>
      </c>
      <c r="I613" s="324" t="s">
        <v>43</v>
      </c>
      <c r="J613" s="255" t="str">
        <f>IF(ISBLANK(INDEX('Policy Characteristics'!D:D,MATCH($C613,'Policy Characteristics'!$C:$C,0))),"",INDEX('Policy Characteristics'!D:D,MATCH($C613,'Policy Characteristics'!$C:$C,0)))</f>
        <v>Industry CCS</v>
      </c>
      <c r="K613" s="254" t="str">
        <f>IF(ISBLANK(INDEX('Policy Characteristics'!E:E,MATCH($C613,'Policy Characteristics'!$C:$C,0))),"",INDEX('Policy Characteristics'!E:E,MATCH($C613,'Policy Characteristics'!$C:$C,0)))</f>
        <v>indst CCS</v>
      </c>
      <c r="L613" s="261">
        <f>IF(ISBLANK(INDEX('Policy Characteristics'!F:F,MATCH($C613,'Policy Characteristics'!$C:$C,0))),"",INDEX('Policy Characteristics'!F:F,MATCH($C613,'Policy Characteristics'!$C:$C,0)))</f>
        <v>0</v>
      </c>
      <c r="M613" s="261">
        <f>IF(ISBLANK(INDEX('Policy Characteristics'!G:G,MATCH($C613,'Policy Characteristics'!$C:$C,0))),"",INDEX('Policy Characteristics'!G:G,MATCH($C613,'Policy Characteristics'!$C:$C,0)))</f>
        <v>1</v>
      </c>
      <c r="N613" s="261">
        <f>IF(ISBLANK(INDEX('Policy Characteristics'!H:H,MATCH($C613,'Policy Characteristics'!$C:$C,0))),"",INDEX('Policy Characteristics'!H:H,MATCH($C613,'Policy Characteristics'!$C:$C,0)))</f>
        <v>0.01</v>
      </c>
      <c r="O613" s="254" t="str">
        <f>IF(ISBLANK(INDEX('Policy Characteristics'!I:I,MATCH($C613,'Policy Characteristics'!$C:$C,0))),"",INDEX('Policy Characteristics'!I:I,MATCH($C613,'Policy Characteristics'!$C:$C,0)))</f>
        <v>% of CO2 captured</v>
      </c>
      <c r="P613" s="254"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254" t="str">
        <f>IF(ISBLANK(INDEX('Policy Characteristics'!K:K,MATCH($C613,'Policy Characteristics'!$C:$C,0))),"",INDEX('Policy Characteristics'!K:K,MATCH($C613,'Policy Characteristics'!$C:$C,0)))</f>
        <v>ccs.html#ccs</v>
      </c>
      <c r="R613" s="254" t="str">
        <f>IF(ISBLANK(INDEX('Policy Characteristics'!L:L,MATCH($C613,'Policy Characteristics'!$C:$C,0))),"",INDEX('Policy Characteristics'!L:L,MATCH($C613,'Policy Characteristics'!$C:$C,0)))</f>
        <v>carbon-capture-and-sequestration.html</v>
      </c>
    </row>
    <row r="614" spans="1:18" x14ac:dyDescent="0.35">
      <c r="A614" s="254" t="str">
        <f>IF(ISBLANK(INDEX('Policy Characteristics'!A:A,MATCH($C614,'Policy Characteristics'!$C:$C,0))),"",INDEX('Policy Characteristics'!A:A,MATCH($C614,'Policy Characteristics'!$C:$C,0)))</f>
        <v>Industry</v>
      </c>
      <c r="B614" s="262" t="str">
        <f>IF(ISBLANK(INDEX('Policy Characteristics'!B:B,MATCH($C614,'Policy Characteristics'!$C:$C,0))),"",INDEX('Policy Characteristics'!B:B,MATCH($C614,'Policy Characteristics'!$C:$C,0)))</f>
        <v>Carbon Capture and Sequestration</v>
      </c>
      <c r="C614" s="254" t="str">
        <f t="shared" si="33"/>
        <v>Industry Sector Fraction of Potential Additional CCS Achieved</v>
      </c>
      <c r="D614" s="6" t="s">
        <v>3063</v>
      </c>
      <c r="E614" s="6" t="s">
        <v>2527</v>
      </c>
      <c r="F614" t="s">
        <v>3025</v>
      </c>
      <c r="G614" s="45" t="s">
        <v>3011</v>
      </c>
      <c r="H614" s="43">
        <v>941</v>
      </c>
      <c r="I614" s="325" t="s">
        <v>44</v>
      </c>
      <c r="J614" s="255" t="str">
        <f>IF(ISBLANK(INDEX('Policy Characteristics'!D:D,MATCH($C614,'Policy Characteristics'!$C:$C,0))),"",INDEX('Policy Characteristics'!D:D,MATCH($C614,'Policy Characteristics'!$C:$C,0)))</f>
        <v>Industry CCS</v>
      </c>
      <c r="K614" s="254" t="str">
        <f>IF(ISBLANK(INDEX('Policy Characteristics'!E:E,MATCH($C614,'Policy Characteristics'!$C:$C,0))),"",INDEX('Policy Characteristics'!E:E,MATCH($C614,'Policy Characteristics'!$C:$C,0)))</f>
        <v>indst CCS</v>
      </c>
      <c r="L614" s="261">
        <f>IF(ISBLANK(INDEX('Policy Characteristics'!F:F,MATCH($C614,'Policy Characteristics'!$C:$C,0))),"",INDEX('Policy Characteristics'!F:F,MATCH($C614,'Policy Characteristics'!$C:$C,0)))</f>
        <v>0</v>
      </c>
      <c r="M614" s="261">
        <f>IF(ISBLANK(INDEX('Policy Characteristics'!G:G,MATCH($C614,'Policy Characteristics'!$C:$C,0))),"",INDEX('Policy Characteristics'!G:G,MATCH($C614,'Policy Characteristics'!$C:$C,0)))</f>
        <v>1</v>
      </c>
      <c r="N614" s="261">
        <f>IF(ISBLANK(INDEX('Policy Characteristics'!H:H,MATCH($C614,'Policy Characteristics'!$C:$C,0))),"",INDEX('Policy Characteristics'!H:H,MATCH($C614,'Policy Characteristics'!$C:$C,0)))</f>
        <v>0.01</v>
      </c>
      <c r="O614" s="254" t="str">
        <f>IF(ISBLANK(INDEX('Policy Characteristics'!I:I,MATCH($C614,'Policy Characteristics'!$C:$C,0))),"",INDEX('Policy Characteristics'!I:I,MATCH($C614,'Policy Characteristics'!$C:$C,0)))</f>
        <v>% of CO2 captured</v>
      </c>
      <c r="P614" s="254"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254" t="str">
        <f>IF(ISBLANK(INDEX('Policy Characteristics'!K:K,MATCH($C614,'Policy Characteristics'!$C:$C,0))),"",INDEX('Policy Characteristics'!K:K,MATCH($C614,'Policy Characteristics'!$C:$C,0)))</f>
        <v>ccs.html#ccs</v>
      </c>
      <c r="R614" s="254" t="str">
        <f>IF(ISBLANK(INDEX('Policy Characteristics'!L:L,MATCH($C614,'Policy Characteristics'!$C:$C,0))),"",INDEX('Policy Characteristics'!L:L,MATCH($C614,'Policy Characteristics'!$C:$C,0)))</f>
        <v>carbon-capture-and-sequestration.html</v>
      </c>
    </row>
    <row r="615" spans="1:18" x14ac:dyDescent="0.35">
      <c r="A615" s="254" t="str">
        <f>IF(ISBLANK(INDEX('Policy Characteristics'!A:A,MATCH($C615,'Policy Characteristics'!$C:$C,0))),"",INDEX('Policy Characteristics'!A:A,MATCH($C615,'Policy Characteristics'!$C:$C,0)))</f>
        <v>Industry</v>
      </c>
      <c r="B615" s="262" t="str">
        <f>IF(ISBLANK(INDEX('Policy Characteristics'!B:B,MATCH($C615,'Policy Characteristics'!$C:$C,0))),"",INDEX('Policy Characteristics'!B:B,MATCH($C615,'Policy Characteristics'!$C:$C,0)))</f>
        <v>Carbon Capture and Sequestration</v>
      </c>
      <c r="C615" s="254" t="str">
        <f t="shared" si="33"/>
        <v>Industry Sector Fraction of Potential Additional CCS Achieved</v>
      </c>
      <c r="D615" s="6" t="s">
        <v>3064</v>
      </c>
      <c r="E615" s="6" t="s">
        <v>3009</v>
      </c>
      <c r="F615" t="s">
        <v>3026</v>
      </c>
      <c r="G615" s="45" t="s">
        <v>3010</v>
      </c>
      <c r="H615" s="43">
        <v>942</v>
      </c>
      <c r="I615" s="324" t="s">
        <v>43</v>
      </c>
      <c r="J615" s="255" t="str">
        <f>IF(ISBLANK(INDEX('Policy Characteristics'!D:D,MATCH($C615,'Policy Characteristics'!$C:$C,0))),"",INDEX('Policy Characteristics'!D:D,MATCH($C615,'Policy Characteristics'!$C:$C,0)))</f>
        <v>Industry CCS</v>
      </c>
      <c r="K615" s="254" t="str">
        <f>IF(ISBLANK(INDEX('Policy Characteristics'!E:E,MATCH($C615,'Policy Characteristics'!$C:$C,0))),"",INDEX('Policy Characteristics'!E:E,MATCH($C615,'Policy Characteristics'!$C:$C,0)))</f>
        <v>indst CCS</v>
      </c>
      <c r="L615" s="261">
        <f>IF(ISBLANK(INDEX('Policy Characteristics'!F:F,MATCH($C615,'Policy Characteristics'!$C:$C,0))),"",INDEX('Policy Characteristics'!F:F,MATCH($C615,'Policy Characteristics'!$C:$C,0)))</f>
        <v>0</v>
      </c>
      <c r="M615" s="261">
        <f>IF(ISBLANK(INDEX('Policy Characteristics'!G:G,MATCH($C615,'Policy Characteristics'!$C:$C,0))),"",INDEX('Policy Characteristics'!G:G,MATCH($C615,'Policy Characteristics'!$C:$C,0)))</f>
        <v>1</v>
      </c>
      <c r="N615" s="261">
        <f>IF(ISBLANK(INDEX('Policy Characteristics'!H:H,MATCH($C615,'Policy Characteristics'!$C:$C,0))),"",INDEX('Policy Characteristics'!H:H,MATCH($C615,'Policy Characteristics'!$C:$C,0)))</f>
        <v>0.01</v>
      </c>
      <c r="O615" s="254" t="str">
        <f>IF(ISBLANK(INDEX('Policy Characteristics'!I:I,MATCH($C615,'Policy Characteristics'!$C:$C,0))),"",INDEX('Policy Characteristics'!I:I,MATCH($C615,'Policy Characteristics'!$C:$C,0)))</f>
        <v>% of CO2 captured</v>
      </c>
      <c r="P615" s="254"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254" t="str">
        <f>IF(ISBLANK(INDEX('Policy Characteristics'!K:K,MATCH($C615,'Policy Characteristics'!$C:$C,0))),"",INDEX('Policy Characteristics'!K:K,MATCH($C615,'Policy Characteristics'!$C:$C,0)))</f>
        <v>ccs.html#ccs</v>
      </c>
      <c r="R615" s="254" t="str">
        <f>IF(ISBLANK(INDEX('Policy Characteristics'!L:L,MATCH($C615,'Policy Characteristics'!$C:$C,0))),"",INDEX('Policy Characteristics'!L:L,MATCH($C615,'Policy Characteristics'!$C:$C,0)))</f>
        <v>carbon-capture-and-sequestration.html</v>
      </c>
    </row>
    <row r="616" spans="1:18" x14ac:dyDescent="0.35">
      <c r="A616" s="254" t="str">
        <f>IF(ISBLANK(INDEX('Policy Characteristics'!A:A,MATCH($C616,'Policy Characteristics'!$C:$C,0))),"",INDEX('Policy Characteristics'!A:A,MATCH($C616,'Policy Characteristics'!$C:$C,0)))</f>
        <v>Industry</v>
      </c>
      <c r="B616" s="262" t="str">
        <f>IF(ISBLANK(INDEX('Policy Characteristics'!B:B,MATCH($C616,'Policy Characteristics'!$C:$C,0))),"",INDEX('Policy Characteristics'!B:B,MATCH($C616,'Policy Characteristics'!$C:$C,0)))</f>
        <v>Carbon Capture and Sequestration</v>
      </c>
      <c r="C616" s="254" t="str">
        <f t="shared" si="33"/>
        <v>Industry Sector Fraction of Potential Additional CCS Achieved</v>
      </c>
      <c r="D616" s="6" t="s">
        <v>3064</v>
      </c>
      <c r="E616" s="6" t="s">
        <v>2527</v>
      </c>
      <c r="F616" t="s">
        <v>3026</v>
      </c>
      <c r="G616" s="45" t="s">
        <v>3011</v>
      </c>
      <c r="H616" s="43">
        <v>943</v>
      </c>
      <c r="I616" s="325" t="s">
        <v>44</v>
      </c>
      <c r="J616" s="255" t="str">
        <f>IF(ISBLANK(INDEX('Policy Characteristics'!D:D,MATCH($C616,'Policy Characteristics'!$C:$C,0))),"",INDEX('Policy Characteristics'!D:D,MATCH($C616,'Policy Characteristics'!$C:$C,0)))</f>
        <v>Industry CCS</v>
      </c>
      <c r="K616" s="254" t="str">
        <f>IF(ISBLANK(INDEX('Policy Characteristics'!E:E,MATCH($C616,'Policy Characteristics'!$C:$C,0))),"",INDEX('Policy Characteristics'!E:E,MATCH($C616,'Policy Characteristics'!$C:$C,0)))</f>
        <v>indst CCS</v>
      </c>
      <c r="L616" s="261">
        <f>IF(ISBLANK(INDEX('Policy Characteristics'!F:F,MATCH($C616,'Policy Characteristics'!$C:$C,0))),"",INDEX('Policy Characteristics'!F:F,MATCH($C616,'Policy Characteristics'!$C:$C,0)))</f>
        <v>0</v>
      </c>
      <c r="M616" s="261">
        <f>IF(ISBLANK(INDEX('Policy Characteristics'!G:G,MATCH($C616,'Policy Characteristics'!$C:$C,0))),"",INDEX('Policy Characteristics'!G:G,MATCH($C616,'Policy Characteristics'!$C:$C,0)))</f>
        <v>1</v>
      </c>
      <c r="N616" s="261">
        <f>IF(ISBLANK(INDEX('Policy Characteristics'!H:H,MATCH($C616,'Policy Characteristics'!$C:$C,0))),"",INDEX('Policy Characteristics'!H:H,MATCH($C616,'Policy Characteristics'!$C:$C,0)))</f>
        <v>0.01</v>
      </c>
      <c r="O616" s="254" t="str">
        <f>IF(ISBLANK(INDEX('Policy Characteristics'!I:I,MATCH($C616,'Policy Characteristics'!$C:$C,0))),"",INDEX('Policy Characteristics'!I:I,MATCH($C616,'Policy Characteristics'!$C:$C,0)))</f>
        <v>% of CO2 captured</v>
      </c>
      <c r="P616" s="254"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254" t="str">
        <f>IF(ISBLANK(INDEX('Policy Characteristics'!K:K,MATCH($C616,'Policy Characteristics'!$C:$C,0))),"",INDEX('Policy Characteristics'!K:K,MATCH($C616,'Policy Characteristics'!$C:$C,0)))</f>
        <v>ccs.html#ccs</v>
      </c>
      <c r="R616" s="254" t="str">
        <f>IF(ISBLANK(INDEX('Policy Characteristics'!L:L,MATCH($C616,'Policy Characteristics'!$C:$C,0))),"",INDEX('Policy Characteristics'!L:L,MATCH($C616,'Policy Characteristics'!$C:$C,0)))</f>
        <v>carbon-capture-and-sequestration.html</v>
      </c>
    </row>
    <row r="617" spans="1:18" x14ac:dyDescent="0.35">
      <c r="A617" s="254" t="str">
        <f>IF(ISBLANK(INDEX('Policy Characteristics'!A:A,MATCH($C617,'Policy Characteristics'!$C:$C,0))),"",INDEX('Policy Characteristics'!A:A,MATCH($C617,'Policy Characteristics'!$C:$C,0)))</f>
        <v>Industry</v>
      </c>
      <c r="B617" s="262" t="str">
        <f>IF(ISBLANK(INDEX('Policy Characteristics'!B:B,MATCH($C617,'Policy Characteristics'!$C:$C,0))),"",INDEX('Policy Characteristics'!B:B,MATCH($C617,'Policy Characteristics'!$C:$C,0)))</f>
        <v>Carbon Capture and Sequestration</v>
      </c>
      <c r="C617" s="254" t="str">
        <f t="shared" si="33"/>
        <v>Industry Sector Fraction of Potential Additional CCS Achieved</v>
      </c>
      <c r="D617" s="6" t="s">
        <v>3065</v>
      </c>
      <c r="E617" s="6" t="s">
        <v>3009</v>
      </c>
      <c r="F617" t="s">
        <v>3027</v>
      </c>
      <c r="G617" s="45" t="s">
        <v>3010</v>
      </c>
      <c r="H617" s="43">
        <v>944</v>
      </c>
      <c r="I617" s="324" t="s">
        <v>43</v>
      </c>
      <c r="J617" s="255" t="str">
        <f>IF(ISBLANK(INDEX('Policy Characteristics'!D:D,MATCH($C617,'Policy Characteristics'!$C:$C,0))),"",INDEX('Policy Characteristics'!D:D,MATCH($C617,'Policy Characteristics'!$C:$C,0)))</f>
        <v>Industry CCS</v>
      </c>
      <c r="K617" s="254" t="str">
        <f>IF(ISBLANK(INDEX('Policy Characteristics'!E:E,MATCH($C617,'Policy Characteristics'!$C:$C,0))),"",INDEX('Policy Characteristics'!E:E,MATCH($C617,'Policy Characteristics'!$C:$C,0)))</f>
        <v>indst CCS</v>
      </c>
      <c r="L617" s="261">
        <f>IF(ISBLANK(INDEX('Policy Characteristics'!F:F,MATCH($C617,'Policy Characteristics'!$C:$C,0))),"",INDEX('Policy Characteristics'!F:F,MATCH($C617,'Policy Characteristics'!$C:$C,0)))</f>
        <v>0</v>
      </c>
      <c r="M617" s="261">
        <f>IF(ISBLANK(INDEX('Policy Characteristics'!G:G,MATCH($C617,'Policy Characteristics'!$C:$C,0))),"",INDEX('Policy Characteristics'!G:G,MATCH($C617,'Policy Characteristics'!$C:$C,0)))</f>
        <v>1</v>
      </c>
      <c r="N617" s="261">
        <f>IF(ISBLANK(INDEX('Policy Characteristics'!H:H,MATCH($C617,'Policy Characteristics'!$C:$C,0))),"",INDEX('Policy Characteristics'!H:H,MATCH($C617,'Policy Characteristics'!$C:$C,0)))</f>
        <v>0.01</v>
      </c>
      <c r="O617" s="254" t="str">
        <f>IF(ISBLANK(INDEX('Policy Characteristics'!I:I,MATCH($C617,'Policy Characteristics'!$C:$C,0))),"",INDEX('Policy Characteristics'!I:I,MATCH($C617,'Policy Characteristics'!$C:$C,0)))</f>
        <v>% of CO2 captured</v>
      </c>
      <c r="P617" s="254"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254" t="str">
        <f>IF(ISBLANK(INDEX('Policy Characteristics'!K:K,MATCH($C617,'Policy Characteristics'!$C:$C,0))),"",INDEX('Policy Characteristics'!K:K,MATCH($C617,'Policy Characteristics'!$C:$C,0)))</f>
        <v>ccs.html#ccs</v>
      </c>
      <c r="R617" s="254" t="str">
        <f>IF(ISBLANK(INDEX('Policy Characteristics'!L:L,MATCH($C617,'Policy Characteristics'!$C:$C,0))),"",INDEX('Policy Characteristics'!L:L,MATCH($C617,'Policy Characteristics'!$C:$C,0)))</f>
        <v>carbon-capture-and-sequestration.html</v>
      </c>
    </row>
    <row r="618" spans="1:18" x14ac:dyDescent="0.35">
      <c r="A618" s="254" t="str">
        <f>IF(ISBLANK(INDEX('Policy Characteristics'!A:A,MATCH($C618,'Policy Characteristics'!$C:$C,0))),"",INDEX('Policy Characteristics'!A:A,MATCH($C618,'Policy Characteristics'!$C:$C,0)))</f>
        <v>Industry</v>
      </c>
      <c r="B618" s="262" t="str">
        <f>IF(ISBLANK(INDEX('Policy Characteristics'!B:B,MATCH($C618,'Policy Characteristics'!$C:$C,0))),"",INDEX('Policy Characteristics'!B:B,MATCH($C618,'Policy Characteristics'!$C:$C,0)))</f>
        <v>Carbon Capture and Sequestration</v>
      </c>
      <c r="C618" s="254" t="str">
        <f t="shared" si="33"/>
        <v>Industry Sector Fraction of Potential Additional CCS Achieved</v>
      </c>
      <c r="D618" s="6" t="s">
        <v>3065</v>
      </c>
      <c r="E618" s="6" t="s">
        <v>2527</v>
      </c>
      <c r="F618" t="s">
        <v>3027</v>
      </c>
      <c r="G618" s="45" t="s">
        <v>3011</v>
      </c>
      <c r="H618" s="43">
        <v>945</v>
      </c>
      <c r="I618" s="325" t="s">
        <v>44</v>
      </c>
      <c r="J618" s="255" t="str">
        <f>IF(ISBLANK(INDEX('Policy Characteristics'!D:D,MATCH($C618,'Policy Characteristics'!$C:$C,0))),"",INDEX('Policy Characteristics'!D:D,MATCH($C618,'Policy Characteristics'!$C:$C,0)))</f>
        <v>Industry CCS</v>
      </c>
      <c r="K618" s="254" t="str">
        <f>IF(ISBLANK(INDEX('Policy Characteristics'!E:E,MATCH($C618,'Policy Characteristics'!$C:$C,0))),"",INDEX('Policy Characteristics'!E:E,MATCH($C618,'Policy Characteristics'!$C:$C,0)))</f>
        <v>indst CCS</v>
      </c>
      <c r="L618" s="261">
        <f>IF(ISBLANK(INDEX('Policy Characteristics'!F:F,MATCH($C618,'Policy Characteristics'!$C:$C,0))),"",INDEX('Policy Characteristics'!F:F,MATCH($C618,'Policy Characteristics'!$C:$C,0)))</f>
        <v>0</v>
      </c>
      <c r="M618" s="261">
        <f>IF(ISBLANK(INDEX('Policy Characteristics'!G:G,MATCH($C618,'Policy Characteristics'!$C:$C,0))),"",INDEX('Policy Characteristics'!G:G,MATCH($C618,'Policy Characteristics'!$C:$C,0)))</f>
        <v>1</v>
      </c>
      <c r="N618" s="261">
        <f>IF(ISBLANK(INDEX('Policy Characteristics'!H:H,MATCH($C618,'Policy Characteristics'!$C:$C,0))),"",INDEX('Policy Characteristics'!H:H,MATCH($C618,'Policy Characteristics'!$C:$C,0)))</f>
        <v>0.01</v>
      </c>
      <c r="O618" s="254" t="str">
        <f>IF(ISBLANK(INDEX('Policy Characteristics'!I:I,MATCH($C618,'Policy Characteristics'!$C:$C,0))),"",INDEX('Policy Characteristics'!I:I,MATCH($C618,'Policy Characteristics'!$C:$C,0)))</f>
        <v>% of CO2 captured</v>
      </c>
      <c r="P618" s="254"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254" t="str">
        <f>IF(ISBLANK(INDEX('Policy Characteristics'!K:K,MATCH($C618,'Policy Characteristics'!$C:$C,0))),"",INDEX('Policy Characteristics'!K:K,MATCH($C618,'Policy Characteristics'!$C:$C,0)))</f>
        <v>ccs.html#ccs</v>
      </c>
      <c r="R618" s="254" t="str">
        <f>IF(ISBLANK(INDEX('Policy Characteristics'!L:L,MATCH($C618,'Policy Characteristics'!$C:$C,0))),"",INDEX('Policy Characteristics'!L:L,MATCH($C618,'Policy Characteristics'!$C:$C,0)))</f>
        <v>carbon-capture-and-sequestration.html</v>
      </c>
    </row>
    <row r="619" spans="1:18" x14ac:dyDescent="0.35">
      <c r="A619" s="254" t="str">
        <f>IF(ISBLANK(INDEX('Policy Characteristics'!A:A,MATCH($C619,'Policy Characteristics'!$C:$C,0))),"",INDEX('Policy Characteristics'!A:A,MATCH($C619,'Policy Characteristics'!$C:$C,0)))</f>
        <v>Industry</v>
      </c>
      <c r="B619" s="262" t="str">
        <f>IF(ISBLANK(INDEX('Policy Characteristics'!B:B,MATCH($C619,'Policy Characteristics'!$C:$C,0))),"",INDEX('Policy Characteristics'!B:B,MATCH($C619,'Policy Characteristics'!$C:$C,0)))</f>
        <v>Carbon Capture and Sequestration</v>
      </c>
      <c r="C619" s="254" t="str">
        <f t="shared" si="33"/>
        <v>Industry Sector Fraction of Potential Additional CCS Achieved</v>
      </c>
      <c r="D619" s="6" t="s">
        <v>3066</v>
      </c>
      <c r="E619" s="6" t="s">
        <v>3009</v>
      </c>
      <c r="F619" t="s">
        <v>3028</v>
      </c>
      <c r="G619" s="45" t="s">
        <v>3010</v>
      </c>
      <c r="H619" s="43">
        <v>946</v>
      </c>
      <c r="I619" s="324" t="s">
        <v>43</v>
      </c>
      <c r="J619" s="255" t="str">
        <f>IF(ISBLANK(INDEX('Policy Characteristics'!D:D,MATCH($C619,'Policy Characteristics'!$C:$C,0))),"",INDEX('Policy Characteristics'!D:D,MATCH($C619,'Policy Characteristics'!$C:$C,0)))</f>
        <v>Industry CCS</v>
      </c>
      <c r="K619" s="254" t="str">
        <f>IF(ISBLANK(INDEX('Policy Characteristics'!E:E,MATCH($C619,'Policy Characteristics'!$C:$C,0))),"",INDEX('Policy Characteristics'!E:E,MATCH($C619,'Policy Characteristics'!$C:$C,0)))</f>
        <v>indst CCS</v>
      </c>
      <c r="L619" s="261">
        <f>IF(ISBLANK(INDEX('Policy Characteristics'!F:F,MATCH($C619,'Policy Characteristics'!$C:$C,0))),"",INDEX('Policy Characteristics'!F:F,MATCH($C619,'Policy Characteristics'!$C:$C,0)))</f>
        <v>0</v>
      </c>
      <c r="M619" s="261">
        <f>IF(ISBLANK(INDEX('Policy Characteristics'!G:G,MATCH($C619,'Policy Characteristics'!$C:$C,0))),"",INDEX('Policy Characteristics'!G:G,MATCH($C619,'Policy Characteristics'!$C:$C,0)))</f>
        <v>1</v>
      </c>
      <c r="N619" s="261">
        <f>IF(ISBLANK(INDEX('Policy Characteristics'!H:H,MATCH($C619,'Policy Characteristics'!$C:$C,0))),"",INDEX('Policy Characteristics'!H:H,MATCH($C619,'Policy Characteristics'!$C:$C,0)))</f>
        <v>0.01</v>
      </c>
      <c r="O619" s="254" t="str">
        <f>IF(ISBLANK(INDEX('Policy Characteristics'!I:I,MATCH($C619,'Policy Characteristics'!$C:$C,0))),"",INDEX('Policy Characteristics'!I:I,MATCH($C619,'Policy Characteristics'!$C:$C,0)))</f>
        <v>% of CO2 captured</v>
      </c>
      <c r="P619" s="254"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254" t="str">
        <f>IF(ISBLANK(INDEX('Policy Characteristics'!K:K,MATCH($C619,'Policy Characteristics'!$C:$C,0))),"",INDEX('Policy Characteristics'!K:K,MATCH($C619,'Policy Characteristics'!$C:$C,0)))</f>
        <v>ccs.html#ccs</v>
      </c>
      <c r="R619" s="254" t="str">
        <f>IF(ISBLANK(INDEX('Policy Characteristics'!L:L,MATCH($C619,'Policy Characteristics'!$C:$C,0))),"",INDEX('Policy Characteristics'!L:L,MATCH($C619,'Policy Characteristics'!$C:$C,0)))</f>
        <v>carbon-capture-and-sequestration.html</v>
      </c>
    </row>
    <row r="620" spans="1:18" x14ac:dyDescent="0.35">
      <c r="A620" s="254" t="str">
        <f>IF(ISBLANK(INDEX('Policy Characteristics'!A:A,MATCH($C620,'Policy Characteristics'!$C:$C,0))),"",INDEX('Policy Characteristics'!A:A,MATCH($C620,'Policy Characteristics'!$C:$C,0)))</f>
        <v>Industry</v>
      </c>
      <c r="B620" s="262" t="str">
        <f>IF(ISBLANK(INDEX('Policy Characteristics'!B:B,MATCH($C620,'Policy Characteristics'!$C:$C,0))),"",INDEX('Policy Characteristics'!B:B,MATCH($C620,'Policy Characteristics'!$C:$C,0)))</f>
        <v>Carbon Capture and Sequestration</v>
      </c>
      <c r="C620" s="254" t="str">
        <f t="shared" si="33"/>
        <v>Industry Sector Fraction of Potential Additional CCS Achieved</v>
      </c>
      <c r="D620" s="6" t="s">
        <v>3066</v>
      </c>
      <c r="E620" s="6" t="s">
        <v>2527</v>
      </c>
      <c r="F620" t="s">
        <v>3028</v>
      </c>
      <c r="G620" s="45" t="s">
        <v>3011</v>
      </c>
      <c r="H620" s="43">
        <v>947</v>
      </c>
      <c r="I620" s="325" t="s">
        <v>44</v>
      </c>
      <c r="J620" s="255" t="str">
        <f>IF(ISBLANK(INDEX('Policy Characteristics'!D:D,MATCH($C620,'Policy Characteristics'!$C:$C,0))),"",INDEX('Policy Characteristics'!D:D,MATCH($C620,'Policy Characteristics'!$C:$C,0)))</f>
        <v>Industry CCS</v>
      </c>
      <c r="K620" s="254" t="str">
        <f>IF(ISBLANK(INDEX('Policy Characteristics'!E:E,MATCH($C620,'Policy Characteristics'!$C:$C,0))),"",INDEX('Policy Characteristics'!E:E,MATCH($C620,'Policy Characteristics'!$C:$C,0)))</f>
        <v>indst CCS</v>
      </c>
      <c r="L620" s="261">
        <f>IF(ISBLANK(INDEX('Policy Characteristics'!F:F,MATCH($C620,'Policy Characteristics'!$C:$C,0))),"",INDEX('Policy Characteristics'!F:F,MATCH($C620,'Policy Characteristics'!$C:$C,0)))</f>
        <v>0</v>
      </c>
      <c r="M620" s="261">
        <f>IF(ISBLANK(INDEX('Policy Characteristics'!G:G,MATCH($C620,'Policy Characteristics'!$C:$C,0))),"",INDEX('Policy Characteristics'!G:G,MATCH($C620,'Policy Characteristics'!$C:$C,0)))</f>
        <v>1</v>
      </c>
      <c r="N620" s="261">
        <f>IF(ISBLANK(INDEX('Policy Characteristics'!H:H,MATCH($C620,'Policy Characteristics'!$C:$C,0))),"",INDEX('Policy Characteristics'!H:H,MATCH($C620,'Policy Characteristics'!$C:$C,0)))</f>
        <v>0.01</v>
      </c>
      <c r="O620" s="254" t="str">
        <f>IF(ISBLANK(INDEX('Policy Characteristics'!I:I,MATCH($C620,'Policy Characteristics'!$C:$C,0))),"",INDEX('Policy Characteristics'!I:I,MATCH($C620,'Policy Characteristics'!$C:$C,0)))</f>
        <v>% of CO2 captured</v>
      </c>
      <c r="P620" s="254"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254" t="str">
        <f>IF(ISBLANK(INDEX('Policy Characteristics'!K:K,MATCH($C620,'Policy Characteristics'!$C:$C,0))),"",INDEX('Policy Characteristics'!K:K,MATCH($C620,'Policy Characteristics'!$C:$C,0)))</f>
        <v>ccs.html#ccs</v>
      </c>
      <c r="R620" s="254" t="str">
        <f>IF(ISBLANK(INDEX('Policy Characteristics'!L:L,MATCH($C620,'Policy Characteristics'!$C:$C,0))),"",INDEX('Policy Characteristics'!L:L,MATCH($C620,'Policy Characteristics'!$C:$C,0)))</f>
        <v>carbon-capture-and-sequestration.html</v>
      </c>
    </row>
    <row r="621" spans="1:18" x14ac:dyDescent="0.35">
      <c r="A621" s="254" t="str">
        <f>IF(ISBLANK(INDEX('Policy Characteristics'!A:A,MATCH($C621,'Policy Characteristics'!$C:$C,0))),"",INDEX('Policy Characteristics'!A:A,MATCH($C621,'Policy Characteristics'!$C:$C,0)))</f>
        <v>Industry</v>
      </c>
      <c r="B621" s="262" t="str">
        <f>IF(ISBLANK(INDEX('Policy Characteristics'!B:B,MATCH($C621,'Policy Characteristics'!$C:$C,0))),"",INDEX('Policy Characteristics'!B:B,MATCH($C621,'Policy Characteristics'!$C:$C,0)))</f>
        <v>Carbon Capture and Sequestration</v>
      </c>
      <c r="C621" s="254" t="str">
        <f t="shared" si="33"/>
        <v>Industry Sector Fraction of Potential Additional CCS Achieved</v>
      </c>
      <c r="D621" s="6" t="s">
        <v>3067</v>
      </c>
      <c r="E621" s="6" t="s">
        <v>3009</v>
      </c>
      <c r="F621" t="s">
        <v>3029</v>
      </c>
      <c r="G621" s="45" t="s">
        <v>3010</v>
      </c>
      <c r="H621" s="43">
        <v>948</v>
      </c>
      <c r="I621" s="324" t="s">
        <v>43</v>
      </c>
      <c r="J621" s="255" t="str">
        <f>IF(ISBLANK(INDEX('Policy Characteristics'!D:D,MATCH($C621,'Policy Characteristics'!$C:$C,0))),"",INDEX('Policy Characteristics'!D:D,MATCH($C621,'Policy Characteristics'!$C:$C,0)))</f>
        <v>Industry CCS</v>
      </c>
      <c r="K621" s="254" t="str">
        <f>IF(ISBLANK(INDEX('Policy Characteristics'!E:E,MATCH($C621,'Policy Characteristics'!$C:$C,0))),"",INDEX('Policy Characteristics'!E:E,MATCH($C621,'Policy Characteristics'!$C:$C,0)))</f>
        <v>indst CCS</v>
      </c>
      <c r="L621" s="261">
        <f>IF(ISBLANK(INDEX('Policy Characteristics'!F:F,MATCH($C621,'Policy Characteristics'!$C:$C,0))),"",INDEX('Policy Characteristics'!F:F,MATCH($C621,'Policy Characteristics'!$C:$C,0)))</f>
        <v>0</v>
      </c>
      <c r="M621" s="261">
        <f>IF(ISBLANK(INDEX('Policy Characteristics'!G:G,MATCH($C621,'Policy Characteristics'!$C:$C,0))),"",INDEX('Policy Characteristics'!G:G,MATCH($C621,'Policy Characteristics'!$C:$C,0)))</f>
        <v>1</v>
      </c>
      <c r="N621" s="261">
        <f>IF(ISBLANK(INDEX('Policy Characteristics'!H:H,MATCH($C621,'Policy Characteristics'!$C:$C,0))),"",INDEX('Policy Characteristics'!H:H,MATCH($C621,'Policy Characteristics'!$C:$C,0)))</f>
        <v>0.01</v>
      </c>
      <c r="O621" s="254" t="str">
        <f>IF(ISBLANK(INDEX('Policy Characteristics'!I:I,MATCH($C621,'Policy Characteristics'!$C:$C,0))),"",INDEX('Policy Characteristics'!I:I,MATCH($C621,'Policy Characteristics'!$C:$C,0)))</f>
        <v>% of CO2 captured</v>
      </c>
      <c r="P621" s="254"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254" t="str">
        <f>IF(ISBLANK(INDEX('Policy Characteristics'!K:K,MATCH($C621,'Policy Characteristics'!$C:$C,0))),"",INDEX('Policy Characteristics'!K:K,MATCH($C621,'Policy Characteristics'!$C:$C,0)))</f>
        <v>ccs.html#ccs</v>
      </c>
      <c r="R621" s="254" t="str">
        <f>IF(ISBLANK(INDEX('Policy Characteristics'!L:L,MATCH($C621,'Policy Characteristics'!$C:$C,0))),"",INDEX('Policy Characteristics'!L:L,MATCH($C621,'Policy Characteristics'!$C:$C,0)))</f>
        <v>carbon-capture-and-sequestration.html</v>
      </c>
    </row>
    <row r="622" spans="1:18" x14ac:dyDescent="0.35">
      <c r="A622" s="254" t="str">
        <f>IF(ISBLANK(INDEX('Policy Characteristics'!A:A,MATCH($C622,'Policy Characteristics'!$C:$C,0))),"",INDEX('Policy Characteristics'!A:A,MATCH($C622,'Policy Characteristics'!$C:$C,0)))</f>
        <v>Industry</v>
      </c>
      <c r="B622" s="262" t="str">
        <f>IF(ISBLANK(INDEX('Policy Characteristics'!B:B,MATCH($C622,'Policy Characteristics'!$C:$C,0))),"",INDEX('Policy Characteristics'!B:B,MATCH($C622,'Policy Characteristics'!$C:$C,0)))</f>
        <v>Carbon Capture and Sequestration</v>
      </c>
      <c r="C622" s="254" t="str">
        <f t="shared" si="33"/>
        <v>Industry Sector Fraction of Potential Additional CCS Achieved</v>
      </c>
      <c r="D622" s="6" t="s">
        <v>3067</v>
      </c>
      <c r="E622" s="6" t="s">
        <v>2527</v>
      </c>
      <c r="F622" t="s">
        <v>3029</v>
      </c>
      <c r="G622" s="45" t="s">
        <v>3011</v>
      </c>
      <c r="H622" s="43">
        <v>949</v>
      </c>
      <c r="I622" s="325" t="s">
        <v>44</v>
      </c>
      <c r="J622" s="255" t="str">
        <f>IF(ISBLANK(INDEX('Policy Characteristics'!D:D,MATCH($C622,'Policy Characteristics'!$C:$C,0))),"",INDEX('Policy Characteristics'!D:D,MATCH($C622,'Policy Characteristics'!$C:$C,0)))</f>
        <v>Industry CCS</v>
      </c>
      <c r="K622" s="254" t="str">
        <f>IF(ISBLANK(INDEX('Policy Characteristics'!E:E,MATCH($C622,'Policy Characteristics'!$C:$C,0))),"",INDEX('Policy Characteristics'!E:E,MATCH($C622,'Policy Characteristics'!$C:$C,0)))</f>
        <v>indst CCS</v>
      </c>
      <c r="L622" s="261">
        <f>IF(ISBLANK(INDEX('Policy Characteristics'!F:F,MATCH($C622,'Policy Characteristics'!$C:$C,0))),"",INDEX('Policy Characteristics'!F:F,MATCH($C622,'Policy Characteristics'!$C:$C,0)))</f>
        <v>0</v>
      </c>
      <c r="M622" s="261">
        <f>IF(ISBLANK(INDEX('Policy Characteristics'!G:G,MATCH($C622,'Policy Characteristics'!$C:$C,0))),"",INDEX('Policy Characteristics'!G:G,MATCH($C622,'Policy Characteristics'!$C:$C,0)))</f>
        <v>1</v>
      </c>
      <c r="N622" s="261">
        <f>IF(ISBLANK(INDEX('Policy Characteristics'!H:H,MATCH($C622,'Policy Characteristics'!$C:$C,0))),"",INDEX('Policy Characteristics'!H:H,MATCH($C622,'Policy Characteristics'!$C:$C,0)))</f>
        <v>0.01</v>
      </c>
      <c r="O622" s="254" t="str">
        <f>IF(ISBLANK(INDEX('Policy Characteristics'!I:I,MATCH($C622,'Policy Characteristics'!$C:$C,0))),"",INDEX('Policy Characteristics'!I:I,MATCH($C622,'Policy Characteristics'!$C:$C,0)))</f>
        <v>% of CO2 captured</v>
      </c>
      <c r="P622" s="254"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254" t="str">
        <f>IF(ISBLANK(INDEX('Policy Characteristics'!K:K,MATCH($C622,'Policy Characteristics'!$C:$C,0))),"",INDEX('Policy Characteristics'!K:K,MATCH($C622,'Policy Characteristics'!$C:$C,0)))</f>
        <v>ccs.html#ccs</v>
      </c>
      <c r="R622" s="254" t="str">
        <f>IF(ISBLANK(INDEX('Policy Characteristics'!L:L,MATCH($C622,'Policy Characteristics'!$C:$C,0))),"",INDEX('Policy Characteristics'!L:L,MATCH($C622,'Policy Characteristics'!$C:$C,0)))</f>
        <v>carbon-capture-and-sequestration.html</v>
      </c>
    </row>
    <row r="623" spans="1:18" x14ac:dyDescent="0.35">
      <c r="A623" s="254" t="str">
        <f>IF(ISBLANK(INDEX('Policy Characteristics'!A:A,MATCH($C623,'Policy Characteristics'!$C:$C,0))),"",INDEX('Policy Characteristics'!A:A,MATCH($C623,'Policy Characteristics'!$C:$C,0)))</f>
        <v>Industry</v>
      </c>
      <c r="B623" s="262" t="str">
        <f>IF(ISBLANK(INDEX('Policy Characteristics'!B:B,MATCH($C623,'Policy Characteristics'!$C:$C,0))),"",INDEX('Policy Characteristics'!B:B,MATCH($C623,'Policy Characteristics'!$C:$C,0)))</f>
        <v>Carbon Capture and Sequestration</v>
      </c>
      <c r="C623" s="254" t="str">
        <f t="shared" si="33"/>
        <v>Industry Sector Fraction of Potential Additional CCS Achieved</v>
      </c>
      <c r="D623" s="6" t="s">
        <v>3068</v>
      </c>
      <c r="E623" s="6" t="s">
        <v>3009</v>
      </c>
      <c r="F623" t="s">
        <v>3030</v>
      </c>
      <c r="G623" s="45" t="s">
        <v>3010</v>
      </c>
      <c r="H623" s="43">
        <v>950</v>
      </c>
      <c r="I623" s="324" t="s">
        <v>43</v>
      </c>
      <c r="J623" s="255" t="str">
        <f>IF(ISBLANK(INDEX('Policy Characteristics'!D:D,MATCH($C623,'Policy Characteristics'!$C:$C,0))),"",INDEX('Policy Characteristics'!D:D,MATCH($C623,'Policy Characteristics'!$C:$C,0)))</f>
        <v>Industry CCS</v>
      </c>
      <c r="K623" s="254" t="str">
        <f>IF(ISBLANK(INDEX('Policy Characteristics'!E:E,MATCH($C623,'Policy Characteristics'!$C:$C,0))),"",INDEX('Policy Characteristics'!E:E,MATCH($C623,'Policy Characteristics'!$C:$C,0)))</f>
        <v>indst CCS</v>
      </c>
      <c r="L623" s="261">
        <f>IF(ISBLANK(INDEX('Policy Characteristics'!F:F,MATCH($C623,'Policy Characteristics'!$C:$C,0))),"",INDEX('Policy Characteristics'!F:F,MATCH($C623,'Policy Characteristics'!$C:$C,0)))</f>
        <v>0</v>
      </c>
      <c r="M623" s="261">
        <f>IF(ISBLANK(INDEX('Policy Characteristics'!G:G,MATCH($C623,'Policy Characteristics'!$C:$C,0))),"",INDEX('Policy Characteristics'!G:G,MATCH($C623,'Policy Characteristics'!$C:$C,0)))</f>
        <v>1</v>
      </c>
      <c r="N623" s="261">
        <f>IF(ISBLANK(INDEX('Policy Characteristics'!H:H,MATCH($C623,'Policy Characteristics'!$C:$C,0))),"",INDEX('Policy Characteristics'!H:H,MATCH($C623,'Policy Characteristics'!$C:$C,0)))</f>
        <v>0.01</v>
      </c>
      <c r="O623" s="254" t="str">
        <f>IF(ISBLANK(INDEX('Policy Characteristics'!I:I,MATCH($C623,'Policy Characteristics'!$C:$C,0))),"",INDEX('Policy Characteristics'!I:I,MATCH($C623,'Policy Characteristics'!$C:$C,0)))</f>
        <v>% of CO2 captured</v>
      </c>
      <c r="P623" s="254"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254" t="str">
        <f>IF(ISBLANK(INDEX('Policy Characteristics'!K:K,MATCH($C623,'Policy Characteristics'!$C:$C,0))),"",INDEX('Policy Characteristics'!K:K,MATCH($C623,'Policy Characteristics'!$C:$C,0)))</f>
        <v>ccs.html#ccs</v>
      </c>
      <c r="R623" s="254" t="str">
        <f>IF(ISBLANK(INDEX('Policy Characteristics'!L:L,MATCH($C623,'Policy Characteristics'!$C:$C,0))),"",INDEX('Policy Characteristics'!L:L,MATCH($C623,'Policy Characteristics'!$C:$C,0)))</f>
        <v>carbon-capture-and-sequestration.html</v>
      </c>
    </row>
    <row r="624" spans="1:18" x14ac:dyDescent="0.35">
      <c r="A624" s="254" t="str">
        <f>IF(ISBLANK(INDEX('Policy Characteristics'!A:A,MATCH($C624,'Policy Characteristics'!$C:$C,0))),"",INDEX('Policy Characteristics'!A:A,MATCH($C624,'Policy Characteristics'!$C:$C,0)))</f>
        <v>Industry</v>
      </c>
      <c r="B624" s="262" t="str">
        <f>IF(ISBLANK(INDEX('Policy Characteristics'!B:B,MATCH($C624,'Policy Characteristics'!$C:$C,0))),"",INDEX('Policy Characteristics'!B:B,MATCH($C624,'Policy Characteristics'!$C:$C,0)))</f>
        <v>Carbon Capture and Sequestration</v>
      </c>
      <c r="C624" s="254" t="str">
        <f t="shared" si="33"/>
        <v>Industry Sector Fraction of Potential Additional CCS Achieved</v>
      </c>
      <c r="D624" s="6" t="s">
        <v>3068</v>
      </c>
      <c r="E624" s="6" t="s">
        <v>2527</v>
      </c>
      <c r="F624" t="s">
        <v>3030</v>
      </c>
      <c r="G624" s="45" t="s">
        <v>3011</v>
      </c>
      <c r="H624" s="43">
        <v>951</v>
      </c>
      <c r="I624" s="325" t="s">
        <v>44</v>
      </c>
      <c r="J624" s="255" t="str">
        <f>IF(ISBLANK(INDEX('Policy Characteristics'!D:D,MATCH($C624,'Policy Characteristics'!$C:$C,0))),"",INDEX('Policy Characteristics'!D:D,MATCH($C624,'Policy Characteristics'!$C:$C,0)))</f>
        <v>Industry CCS</v>
      </c>
      <c r="K624" s="254" t="str">
        <f>IF(ISBLANK(INDEX('Policy Characteristics'!E:E,MATCH($C624,'Policy Characteristics'!$C:$C,0))),"",INDEX('Policy Characteristics'!E:E,MATCH($C624,'Policy Characteristics'!$C:$C,0)))</f>
        <v>indst CCS</v>
      </c>
      <c r="L624" s="261">
        <f>IF(ISBLANK(INDEX('Policy Characteristics'!F:F,MATCH($C624,'Policy Characteristics'!$C:$C,0))),"",INDEX('Policy Characteristics'!F:F,MATCH($C624,'Policy Characteristics'!$C:$C,0)))</f>
        <v>0</v>
      </c>
      <c r="M624" s="261">
        <f>IF(ISBLANK(INDEX('Policy Characteristics'!G:G,MATCH($C624,'Policy Characteristics'!$C:$C,0))),"",INDEX('Policy Characteristics'!G:G,MATCH($C624,'Policy Characteristics'!$C:$C,0)))</f>
        <v>1</v>
      </c>
      <c r="N624" s="261">
        <f>IF(ISBLANK(INDEX('Policy Characteristics'!H:H,MATCH($C624,'Policy Characteristics'!$C:$C,0))),"",INDEX('Policy Characteristics'!H:H,MATCH($C624,'Policy Characteristics'!$C:$C,0)))</f>
        <v>0.01</v>
      </c>
      <c r="O624" s="254" t="str">
        <f>IF(ISBLANK(INDEX('Policy Characteristics'!I:I,MATCH($C624,'Policy Characteristics'!$C:$C,0))),"",INDEX('Policy Characteristics'!I:I,MATCH($C624,'Policy Characteristics'!$C:$C,0)))</f>
        <v>% of CO2 captured</v>
      </c>
      <c r="P624" s="254"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254" t="str">
        <f>IF(ISBLANK(INDEX('Policy Characteristics'!K:K,MATCH($C624,'Policy Characteristics'!$C:$C,0))),"",INDEX('Policy Characteristics'!K:K,MATCH($C624,'Policy Characteristics'!$C:$C,0)))</f>
        <v>ccs.html#ccs</v>
      </c>
      <c r="R624" s="254" t="str">
        <f>IF(ISBLANK(INDEX('Policy Characteristics'!L:L,MATCH($C624,'Policy Characteristics'!$C:$C,0))),"",INDEX('Policy Characteristics'!L:L,MATCH($C624,'Policy Characteristics'!$C:$C,0)))</f>
        <v>carbon-capture-and-sequestration.html</v>
      </c>
    </row>
    <row r="625" spans="1:18" x14ac:dyDescent="0.35">
      <c r="A625" s="254" t="str">
        <f>IF(ISBLANK(INDEX('Policy Characteristics'!A:A,MATCH($C625,'Policy Characteristics'!$C:$C,0))),"",INDEX('Policy Characteristics'!A:A,MATCH($C625,'Policy Characteristics'!$C:$C,0)))</f>
        <v>Industry</v>
      </c>
      <c r="B625" s="262" t="str">
        <f>IF(ISBLANK(INDEX('Policy Characteristics'!B:B,MATCH($C625,'Policy Characteristics'!$C:$C,0))),"",INDEX('Policy Characteristics'!B:B,MATCH($C625,'Policy Characteristics'!$C:$C,0)))</f>
        <v>Carbon Capture and Sequestration</v>
      </c>
      <c r="C625" s="254" t="str">
        <f t="shared" si="33"/>
        <v>Industry Sector Fraction of Potential Additional CCS Achieved</v>
      </c>
      <c r="D625" s="6" t="s">
        <v>3069</v>
      </c>
      <c r="E625" s="6" t="s">
        <v>3009</v>
      </c>
      <c r="F625" t="s">
        <v>3031</v>
      </c>
      <c r="G625" s="45" t="s">
        <v>3010</v>
      </c>
      <c r="H625" s="43">
        <v>952</v>
      </c>
      <c r="I625" s="324" t="s">
        <v>43</v>
      </c>
      <c r="J625" s="255" t="str">
        <f>IF(ISBLANK(INDEX('Policy Characteristics'!D:D,MATCH($C625,'Policy Characteristics'!$C:$C,0))),"",INDEX('Policy Characteristics'!D:D,MATCH($C625,'Policy Characteristics'!$C:$C,0)))</f>
        <v>Industry CCS</v>
      </c>
      <c r="K625" s="254" t="str">
        <f>IF(ISBLANK(INDEX('Policy Characteristics'!E:E,MATCH($C625,'Policy Characteristics'!$C:$C,0))),"",INDEX('Policy Characteristics'!E:E,MATCH($C625,'Policy Characteristics'!$C:$C,0)))</f>
        <v>indst CCS</v>
      </c>
      <c r="L625" s="261">
        <f>IF(ISBLANK(INDEX('Policy Characteristics'!F:F,MATCH($C625,'Policy Characteristics'!$C:$C,0))),"",INDEX('Policy Characteristics'!F:F,MATCH($C625,'Policy Characteristics'!$C:$C,0)))</f>
        <v>0</v>
      </c>
      <c r="M625" s="261">
        <f>IF(ISBLANK(INDEX('Policy Characteristics'!G:G,MATCH($C625,'Policy Characteristics'!$C:$C,0))),"",INDEX('Policy Characteristics'!G:G,MATCH($C625,'Policy Characteristics'!$C:$C,0)))</f>
        <v>1</v>
      </c>
      <c r="N625" s="261">
        <f>IF(ISBLANK(INDEX('Policy Characteristics'!H:H,MATCH($C625,'Policy Characteristics'!$C:$C,0))),"",INDEX('Policy Characteristics'!H:H,MATCH($C625,'Policy Characteristics'!$C:$C,0)))</f>
        <v>0.01</v>
      </c>
      <c r="O625" s="254" t="str">
        <f>IF(ISBLANK(INDEX('Policy Characteristics'!I:I,MATCH($C625,'Policy Characteristics'!$C:$C,0))),"",INDEX('Policy Characteristics'!I:I,MATCH($C625,'Policy Characteristics'!$C:$C,0)))</f>
        <v>% of CO2 captured</v>
      </c>
      <c r="P625" s="254"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254" t="str">
        <f>IF(ISBLANK(INDEX('Policy Characteristics'!K:K,MATCH($C625,'Policy Characteristics'!$C:$C,0))),"",INDEX('Policy Characteristics'!K:K,MATCH($C625,'Policy Characteristics'!$C:$C,0)))</f>
        <v>ccs.html#ccs</v>
      </c>
      <c r="R625" s="254" t="str">
        <f>IF(ISBLANK(INDEX('Policy Characteristics'!L:L,MATCH($C625,'Policy Characteristics'!$C:$C,0))),"",INDEX('Policy Characteristics'!L:L,MATCH($C625,'Policy Characteristics'!$C:$C,0)))</f>
        <v>carbon-capture-and-sequestration.html</v>
      </c>
    </row>
    <row r="626" spans="1:18" x14ac:dyDescent="0.35">
      <c r="A626" s="254" t="str">
        <f>IF(ISBLANK(INDEX('Policy Characteristics'!A:A,MATCH($C626,'Policy Characteristics'!$C:$C,0))),"",INDEX('Policy Characteristics'!A:A,MATCH($C626,'Policy Characteristics'!$C:$C,0)))</f>
        <v>Industry</v>
      </c>
      <c r="B626" s="262" t="str">
        <f>IF(ISBLANK(INDEX('Policy Characteristics'!B:B,MATCH($C626,'Policy Characteristics'!$C:$C,0))),"",INDEX('Policy Characteristics'!B:B,MATCH($C626,'Policy Characteristics'!$C:$C,0)))</f>
        <v>Carbon Capture and Sequestration</v>
      </c>
      <c r="C626" s="254" t="str">
        <f t="shared" si="33"/>
        <v>Industry Sector Fraction of Potential Additional CCS Achieved</v>
      </c>
      <c r="D626" s="6" t="s">
        <v>3069</v>
      </c>
      <c r="E626" s="6" t="s">
        <v>2527</v>
      </c>
      <c r="F626" t="s">
        <v>3031</v>
      </c>
      <c r="G626" s="45" t="s">
        <v>3011</v>
      </c>
      <c r="H626" s="43">
        <v>953</v>
      </c>
      <c r="I626" s="325" t="s">
        <v>43</v>
      </c>
      <c r="J626" s="255" t="str">
        <f>IF(ISBLANK(INDEX('Policy Characteristics'!D:D,MATCH($C626,'Policy Characteristics'!$C:$C,0))),"",INDEX('Policy Characteristics'!D:D,MATCH($C626,'Policy Characteristics'!$C:$C,0)))</f>
        <v>Industry CCS</v>
      </c>
      <c r="K626" s="254" t="str">
        <f>IF(ISBLANK(INDEX('Policy Characteristics'!E:E,MATCH($C626,'Policy Characteristics'!$C:$C,0))),"",INDEX('Policy Characteristics'!E:E,MATCH($C626,'Policy Characteristics'!$C:$C,0)))</f>
        <v>indst CCS</v>
      </c>
      <c r="L626" s="261">
        <f>IF(ISBLANK(INDEX('Policy Characteristics'!F:F,MATCH($C626,'Policy Characteristics'!$C:$C,0))),"",INDEX('Policy Characteristics'!F:F,MATCH($C626,'Policy Characteristics'!$C:$C,0)))</f>
        <v>0</v>
      </c>
      <c r="M626" s="261">
        <f>IF(ISBLANK(INDEX('Policy Characteristics'!G:G,MATCH($C626,'Policy Characteristics'!$C:$C,0))),"",INDEX('Policy Characteristics'!G:G,MATCH($C626,'Policy Characteristics'!$C:$C,0)))</f>
        <v>1</v>
      </c>
      <c r="N626" s="261">
        <f>IF(ISBLANK(INDEX('Policy Characteristics'!H:H,MATCH($C626,'Policy Characteristics'!$C:$C,0))),"",INDEX('Policy Characteristics'!H:H,MATCH($C626,'Policy Characteristics'!$C:$C,0)))</f>
        <v>0.01</v>
      </c>
      <c r="O626" s="254" t="str">
        <f>IF(ISBLANK(INDEX('Policy Characteristics'!I:I,MATCH($C626,'Policy Characteristics'!$C:$C,0))),"",INDEX('Policy Characteristics'!I:I,MATCH($C626,'Policy Characteristics'!$C:$C,0)))</f>
        <v>% of CO2 captured</v>
      </c>
      <c r="P626" s="254"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254" t="str">
        <f>IF(ISBLANK(INDEX('Policy Characteristics'!K:K,MATCH($C626,'Policy Characteristics'!$C:$C,0))),"",INDEX('Policy Characteristics'!K:K,MATCH($C626,'Policy Characteristics'!$C:$C,0)))</f>
        <v>ccs.html#ccs</v>
      </c>
      <c r="R626" s="254" t="str">
        <f>IF(ISBLANK(INDEX('Policy Characteristics'!L:L,MATCH($C626,'Policy Characteristics'!$C:$C,0))),"",INDEX('Policy Characteristics'!L:L,MATCH($C626,'Policy Characteristics'!$C:$C,0)))</f>
        <v>carbon-capture-and-sequestration.html</v>
      </c>
    </row>
    <row r="627" spans="1:18" x14ac:dyDescent="0.35">
      <c r="A627" s="254" t="str">
        <f>IF(ISBLANK(INDEX('Policy Characteristics'!A:A,MATCH($C627,'Policy Characteristics'!$C:$C,0))),"",INDEX('Policy Characteristics'!A:A,MATCH($C627,'Policy Characteristics'!$C:$C,0)))</f>
        <v>Industry</v>
      </c>
      <c r="B627" s="262" t="str">
        <f>IF(ISBLANK(INDEX('Policy Characteristics'!B:B,MATCH($C627,'Policy Characteristics'!$C:$C,0))),"",INDEX('Policy Characteristics'!B:B,MATCH($C627,'Policy Characteristics'!$C:$C,0)))</f>
        <v>Carbon Capture and Sequestration</v>
      </c>
      <c r="C627" s="254" t="str">
        <f t="shared" si="33"/>
        <v>Industry Sector Fraction of Potential Additional CCS Achieved</v>
      </c>
      <c r="D627" s="6" t="s">
        <v>3070</v>
      </c>
      <c r="E627" s="6" t="s">
        <v>3009</v>
      </c>
      <c r="F627" t="s">
        <v>3073</v>
      </c>
      <c r="G627" s="45" t="s">
        <v>3010</v>
      </c>
      <c r="H627" s="43">
        <v>954</v>
      </c>
      <c r="I627" s="325" t="s">
        <v>44</v>
      </c>
      <c r="J627" s="255" t="str">
        <f>IF(ISBLANK(INDEX('Policy Characteristics'!D:D,MATCH($C627,'Policy Characteristics'!$C:$C,0))),"",INDEX('Policy Characteristics'!D:D,MATCH($C627,'Policy Characteristics'!$C:$C,0)))</f>
        <v>Industry CCS</v>
      </c>
      <c r="K627" s="254" t="str">
        <f>IF(ISBLANK(INDEX('Policy Characteristics'!E:E,MATCH($C627,'Policy Characteristics'!$C:$C,0))),"",INDEX('Policy Characteristics'!E:E,MATCH($C627,'Policy Characteristics'!$C:$C,0)))</f>
        <v>indst CCS</v>
      </c>
      <c r="L627" s="261">
        <f>IF(ISBLANK(INDEX('Policy Characteristics'!F:F,MATCH($C627,'Policy Characteristics'!$C:$C,0))),"",INDEX('Policy Characteristics'!F:F,MATCH($C627,'Policy Characteristics'!$C:$C,0)))</f>
        <v>0</v>
      </c>
      <c r="M627" s="261">
        <f>IF(ISBLANK(INDEX('Policy Characteristics'!G:G,MATCH($C627,'Policy Characteristics'!$C:$C,0))),"",INDEX('Policy Characteristics'!G:G,MATCH($C627,'Policy Characteristics'!$C:$C,0)))</f>
        <v>1</v>
      </c>
      <c r="N627" s="261">
        <f>IF(ISBLANK(INDEX('Policy Characteristics'!H:H,MATCH($C627,'Policy Characteristics'!$C:$C,0))),"",INDEX('Policy Characteristics'!H:H,MATCH($C627,'Policy Characteristics'!$C:$C,0)))</f>
        <v>0.01</v>
      </c>
      <c r="O627" s="254" t="str">
        <f>IF(ISBLANK(INDEX('Policy Characteristics'!I:I,MATCH($C627,'Policy Characteristics'!$C:$C,0))),"",INDEX('Policy Characteristics'!I:I,MATCH($C627,'Policy Characteristics'!$C:$C,0)))</f>
        <v>% of CO2 captured</v>
      </c>
      <c r="P627" s="254"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254" t="str">
        <f>IF(ISBLANK(INDEX('Policy Characteristics'!K:K,MATCH($C627,'Policy Characteristics'!$C:$C,0))),"",INDEX('Policy Characteristics'!K:K,MATCH($C627,'Policy Characteristics'!$C:$C,0)))</f>
        <v>ccs.html#ccs</v>
      </c>
      <c r="R627" s="254" t="str">
        <f>IF(ISBLANK(INDEX('Policy Characteristics'!L:L,MATCH($C627,'Policy Characteristics'!$C:$C,0))),"",INDEX('Policy Characteristics'!L:L,MATCH($C627,'Policy Characteristics'!$C:$C,0)))</f>
        <v>carbon-capture-and-sequestration.html</v>
      </c>
    </row>
    <row r="628" spans="1:18" x14ac:dyDescent="0.35">
      <c r="A628" s="254" t="str">
        <f>IF(ISBLANK(INDEX('Policy Characteristics'!A:A,MATCH($C628,'Policy Characteristics'!$C:$C,0))),"",INDEX('Policy Characteristics'!A:A,MATCH($C628,'Policy Characteristics'!$C:$C,0)))</f>
        <v>Industry</v>
      </c>
      <c r="B628" s="262" t="str">
        <f>IF(ISBLANK(INDEX('Policy Characteristics'!B:B,MATCH($C628,'Policy Characteristics'!$C:$C,0))),"",INDEX('Policy Characteristics'!B:B,MATCH($C628,'Policy Characteristics'!$C:$C,0)))</f>
        <v>Carbon Capture and Sequestration</v>
      </c>
      <c r="C628" s="254" t="str">
        <f t="shared" si="33"/>
        <v>Industry Sector Fraction of Potential Additional CCS Achieved</v>
      </c>
      <c r="D628" s="6" t="s">
        <v>3070</v>
      </c>
      <c r="E628" s="6" t="s">
        <v>2527</v>
      </c>
      <c r="F628" t="s">
        <v>3073</v>
      </c>
      <c r="G628" s="45" t="s">
        <v>3011</v>
      </c>
      <c r="H628" s="43">
        <v>955</v>
      </c>
      <c r="I628" s="325" t="s">
        <v>44</v>
      </c>
      <c r="J628" s="255" t="str">
        <f>IF(ISBLANK(INDEX('Policy Characteristics'!D:D,MATCH($C628,'Policy Characteristics'!$C:$C,0))),"",INDEX('Policy Characteristics'!D:D,MATCH($C628,'Policy Characteristics'!$C:$C,0)))</f>
        <v>Industry CCS</v>
      </c>
      <c r="K628" s="254" t="str">
        <f>IF(ISBLANK(INDEX('Policy Characteristics'!E:E,MATCH($C628,'Policy Characteristics'!$C:$C,0))),"",INDEX('Policy Characteristics'!E:E,MATCH($C628,'Policy Characteristics'!$C:$C,0)))</f>
        <v>indst CCS</v>
      </c>
      <c r="L628" s="261">
        <f>IF(ISBLANK(INDEX('Policy Characteristics'!F:F,MATCH($C628,'Policy Characteristics'!$C:$C,0))),"",INDEX('Policy Characteristics'!F:F,MATCH($C628,'Policy Characteristics'!$C:$C,0)))</f>
        <v>0</v>
      </c>
      <c r="M628" s="261">
        <f>IF(ISBLANK(INDEX('Policy Characteristics'!G:G,MATCH($C628,'Policy Characteristics'!$C:$C,0))),"",INDEX('Policy Characteristics'!G:G,MATCH($C628,'Policy Characteristics'!$C:$C,0)))</f>
        <v>1</v>
      </c>
      <c r="N628" s="261">
        <f>IF(ISBLANK(INDEX('Policy Characteristics'!H:H,MATCH($C628,'Policy Characteristics'!$C:$C,0))),"",INDEX('Policy Characteristics'!H:H,MATCH($C628,'Policy Characteristics'!$C:$C,0)))</f>
        <v>0.01</v>
      </c>
      <c r="O628" s="254" t="str">
        <f>IF(ISBLANK(INDEX('Policy Characteristics'!I:I,MATCH($C628,'Policy Characteristics'!$C:$C,0))),"",INDEX('Policy Characteristics'!I:I,MATCH($C628,'Policy Characteristics'!$C:$C,0)))</f>
        <v>% of CO2 captured</v>
      </c>
      <c r="P628" s="254"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254" t="str">
        <f>IF(ISBLANK(INDEX('Policy Characteristics'!K:K,MATCH($C628,'Policy Characteristics'!$C:$C,0))),"",INDEX('Policy Characteristics'!K:K,MATCH($C628,'Policy Characteristics'!$C:$C,0)))</f>
        <v>ccs.html#ccs</v>
      </c>
      <c r="R628" s="254" t="str">
        <f>IF(ISBLANK(INDEX('Policy Characteristics'!L:L,MATCH($C628,'Policy Characteristics'!$C:$C,0))),"",INDEX('Policy Characteristics'!L:L,MATCH($C628,'Policy Characteristics'!$C:$C,0)))</f>
        <v>carbon-capture-and-sequestration.html</v>
      </c>
    </row>
    <row r="629" spans="1:18" x14ac:dyDescent="0.35">
      <c r="A629" s="254" t="str">
        <f>IF(ISBLANK(INDEX('Policy Characteristics'!A:A,MATCH($C629,'Policy Characteristics'!$C:$C,0))),"",INDEX('Policy Characteristics'!A:A,MATCH($C629,'Policy Characteristics'!$C:$C,0)))</f>
        <v>Industry</v>
      </c>
      <c r="B629" s="262" t="str">
        <f>IF(ISBLANK(INDEX('Policy Characteristics'!B:B,MATCH($C629,'Policy Characteristics'!$C:$C,0))),"",INDEX('Policy Characteristics'!B:B,MATCH($C629,'Policy Characteristics'!$C:$C,0)))</f>
        <v>Carbon Capture and Sequestration</v>
      </c>
      <c r="C629" s="254" t="str">
        <f t="shared" si="33"/>
        <v>Industry Sector Fraction of Potential Additional CCS Achieved</v>
      </c>
      <c r="D629" s="6" t="s">
        <v>3071</v>
      </c>
      <c r="E629" s="6" t="s">
        <v>3009</v>
      </c>
      <c r="F629" t="s">
        <v>3032</v>
      </c>
      <c r="G629" s="45" t="s">
        <v>3010</v>
      </c>
      <c r="H629" s="43">
        <v>956</v>
      </c>
      <c r="I629" s="325" t="s">
        <v>44</v>
      </c>
      <c r="J629" s="255" t="str">
        <f>IF(ISBLANK(INDEX('Policy Characteristics'!D:D,MATCH($C629,'Policy Characteristics'!$C:$C,0))),"",INDEX('Policy Characteristics'!D:D,MATCH($C629,'Policy Characteristics'!$C:$C,0)))</f>
        <v>Industry CCS</v>
      </c>
      <c r="K629" s="254" t="str">
        <f>IF(ISBLANK(INDEX('Policy Characteristics'!E:E,MATCH($C629,'Policy Characteristics'!$C:$C,0))),"",INDEX('Policy Characteristics'!E:E,MATCH($C629,'Policy Characteristics'!$C:$C,0)))</f>
        <v>indst CCS</v>
      </c>
      <c r="L629" s="261">
        <f>IF(ISBLANK(INDEX('Policy Characteristics'!F:F,MATCH($C629,'Policy Characteristics'!$C:$C,0))),"",INDEX('Policy Characteristics'!F:F,MATCH($C629,'Policy Characteristics'!$C:$C,0)))</f>
        <v>0</v>
      </c>
      <c r="M629" s="261">
        <f>IF(ISBLANK(INDEX('Policy Characteristics'!G:G,MATCH($C629,'Policy Characteristics'!$C:$C,0))),"",INDEX('Policy Characteristics'!G:G,MATCH($C629,'Policy Characteristics'!$C:$C,0)))</f>
        <v>1</v>
      </c>
      <c r="N629" s="261">
        <f>IF(ISBLANK(INDEX('Policy Characteristics'!H:H,MATCH($C629,'Policy Characteristics'!$C:$C,0))),"",INDEX('Policy Characteristics'!H:H,MATCH($C629,'Policy Characteristics'!$C:$C,0)))</f>
        <v>0.01</v>
      </c>
      <c r="O629" s="254" t="str">
        <f>IF(ISBLANK(INDEX('Policy Characteristics'!I:I,MATCH($C629,'Policy Characteristics'!$C:$C,0))),"",INDEX('Policy Characteristics'!I:I,MATCH($C629,'Policy Characteristics'!$C:$C,0)))</f>
        <v>% of CO2 captured</v>
      </c>
      <c r="P629" s="254"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254" t="str">
        <f>IF(ISBLANK(INDEX('Policy Characteristics'!K:K,MATCH($C629,'Policy Characteristics'!$C:$C,0))),"",INDEX('Policy Characteristics'!K:K,MATCH($C629,'Policy Characteristics'!$C:$C,0)))</f>
        <v>ccs.html#ccs</v>
      </c>
      <c r="R629" s="254" t="str">
        <f>IF(ISBLANK(INDEX('Policy Characteristics'!L:L,MATCH($C629,'Policy Characteristics'!$C:$C,0))),"",INDEX('Policy Characteristics'!L:L,MATCH($C629,'Policy Characteristics'!$C:$C,0)))</f>
        <v>carbon-capture-and-sequestration.html</v>
      </c>
    </row>
    <row r="630" spans="1:18" x14ac:dyDescent="0.35">
      <c r="A630" s="254" t="str">
        <f>IF(ISBLANK(INDEX('Policy Characteristics'!A:A,MATCH($C630,'Policy Characteristics'!$C:$C,0))),"",INDEX('Policy Characteristics'!A:A,MATCH($C630,'Policy Characteristics'!$C:$C,0)))</f>
        <v>Industry</v>
      </c>
      <c r="B630" s="262" t="str">
        <f>IF(ISBLANK(INDEX('Policy Characteristics'!B:B,MATCH($C630,'Policy Characteristics'!$C:$C,0))),"",INDEX('Policy Characteristics'!B:B,MATCH($C630,'Policy Characteristics'!$C:$C,0)))</f>
        <v>Carbon Capture and Sequestration</v>
      </c>
      <c r="C630" s="254" t="str">
        <f t="shared" si="33"/>
        <v>Industry Sector Fraction of Potential Additional CCS Achieved</v>
      </c>
      <c r="D630" s="6" t="s">
        <v>3071</v>
      </c>
      <c r="E630" s="6" t="s">
        <v>2527</v>
      </c>
      <c r="F630" t="s">
        <v>3032</v>
      </c>
      <c r="G630" s="45" t="s">
        <v>3011</v>
      </c>
      <c r="H630" s="43">
        <v>957</v>
      </c>
      <c r="I630" s="325" t="s">
        <v>44</v>
      </c>
      <c r="J630" s="255" t="str">
        <f>IF(ISBLANK(INDEX('Policy Characteristics'!D:D,MATCH($C630,'Policy Characteristics'!$C:$C,0))),"",INDEX('Policy Characteristics'!D:D,MATCH($C630,'Policy Characteristics'!$C:$C,0)))</f>
        <v>Industry CCS</v>
      </c>
      <c r="K630" s="254" t="str">
        <f>IF(ISBLANK(INDEX('Policy Characteristics'!E:E,MATCH($C630,'Policy Characteristics'!$C:$C,0))),"",INDEX('Policy Characteristics'!E:E,MATCH($C630,'Policy Characteristics'!$C:$C,0)))</f>
        <v>indst CCS</v>
      </c>
      <c r="L630" s="261">
        <f>IF(ISBLANK(INDEX('Policy Characteristics'!F:F,MATCH($C630,'Policy Characteristics'!$C:$C,0))),"",INDEX('Policy Characteristics'!F:F,MATCH($C630,'Policy Characteristics'!$C:$C,0)))</f>
        <v>0</v>
      </c>
      <c r="M630" s="261">
        <f>IF(ISBLANK(INDEX('Policy Characteristics'!G:G,MATCH($C630,'Policy Characteristics'!$C:$C,0))),"",INDEX('Policy Characteristics'!G:G,MATCH($C630,'Policy Characteristics'!$C:$C,0)))</f>
        <v>1</v>
      </c>
      <c r="N630" s="261">
        <f>IF(ISBLANK(INDEX('Policy Characteristics'!H:H,MATCH($C630,'Policy Characteristics'!$C:$C,0))),"",INDEX('Policy Characteristics'!H:H,MATCH($C630,'Policy Characteristics'!$C:$C,0)))</f>
        <v>0.01</v>
      </c>
      <c r="O630" s="254" t="str">
        <f>IF(ISBLANK(INDEX('Policy Characteristics'!I:I,MATCH($C630,'Policy Characteristics'!$C:$C,0))),"",INDEX('Policy Characteristics'!I:I,MATCH($C630,'Policy Characteristics'!$C:$C,0)))</f>
        <v>% of CO2 captured</v>
      </c>
      <c r="P630" s="254"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254" t="str">
        <f>IF(ISBLANK(INDEX('Policy Characteristics'!K:K,MATCH($C630,'Policy Characteristics'!$C:$C,0))),"",INDEX('Policy Characteristics'!K:K,MATCH($C630,'Policy Characteristics'!$C:$C,0)))</f>
        <v>ccs.html#ccs</v>
      </c>
      <c r="R630" s="254" t="str">
        <f>IF(ISBLANK(INDEX('Policy Characteristics'!L:L,MATCH($C630,'Policy Characteristics'!$C:$C,0))),"",INDEX('Policy Characteristics'!L:L,MATCH($C630,'Policy Characteristics'!$C:$C,0)))</f>
        <v>carbon-capture-and-sequestration.html</v>
      </c>
    </row>
    <row r="631" spans="1:18" customFormat="1" x14ac:dyDescent="0.35">
      <c r="A631" s="254" t="str">
        <f>IF(ISBLANK(INDEX('Policy Characteristics'!A:A,MATCH($C631,'Policy Characteristics'!$C:$C,0))),"",INDEX('Policy Characteristics'!A:A,MATCH($C631,'Policy Characteristics'!$C:$C,0)))</f>
        <v>Industry</v>
      </c>
      <c r="B631" s="262" t="str">
        <f>IF(ISBLANK(INDEX('Policy Characteristics'!B:B,MATCH($C631,'Policy Characteristics'!$C:$C,0))),"",INDEX('Policy Characteristics'!B:B,MATCH($C631,'Policy Characteristics'!$C:$C,0)))</f>
        <v>Non BAU Industry CCS Subsidy</v>
      </c>
      <c r="C631" t="s">
        <v>3768</v>
      </c>
      <c r="D631" s="45" t="s">
        <v>3047</v>
      </c>
      <c r="E631" s="6"/>
      <c r="F631" t="s">
        <v>3072</v>
      </c>
      <c r="H631" s="43">
        <v>2723</v>
      </c>
      <c r="I631" s="324" t="s">
        <v>43</v>
      </c>
      <c r="J631" s="255" t="str">
        <f>IF(ISBLANK(INDEX('Policy Characteristics'!D:D,MATCH($C631,'Policy Characteristics'!$C:$C,0))),"",INDEX('Policy Characteristics'!D:D,MATCH($C631,'Policy Characteristics'!$C:$C,0)))</f>
        <v>Industry CCS</v>
      </c>
      <c r="K631" s="254" t="str">
        <f>IF(ISBLANK(INDEX('Policy Characteristics'!E:E,MATCH($C631,'Policy Characteristics'!$C:$C,0))),"",INDEX('Policy Characteristics'!E:E,MATCH($C631,'Policy Characteristics'!$C:$C,0)))</f>
        <v>indst non BAU CCS</v>
      </c>
      <c r="L631" s="261">
        <f>IF(ISBLANK(INDEX('Policy Characteristics'!F:F,MATCH($C631,'Policy Characteristics'!$C:$C,0))),"",INDEX('Policy Characteristics'!F:F,MATCH($C631,'Policy Characteristics'!$C:$C,0)))</f>
        <v>0</v>
      </c>
      <c r="M631" s="261">
        <f>IF(ISBLANK(INDEX('Policy Characteristics'!G:G,MATCH($C631,'Policy Characteristics'!$C:$C,0))),"",INDEX('Policy Characteristics'!G:G,MATCH($C631,'Policy Characteristics'!$C:$C,0)))</f>
        <v>1</v>
      </c>
      <c r="N631" s="261">
        <f>IF(ISBLANK(INDEX('Policy Characteristics'!H:H,MATCH($C631,'Policy Characteristics'!$C:$C,0))),"",INDEX('Policy Characteristics'!H:H,MATCH($C631,'Policy Characteristics'!$C:$C,0)))</f>
        <v>1</v>
      </c>
      <c r="O631" s="254" t="str">
        <f>IF(ISBLANK(INDEX('Policy Characteristics'!I:I,MATCH($C631,'Policy Characteristics'!$C:$C,0))),"",INDEX('Policy Characteristics'!I:I,MATCH($C631,'Policy Characteristics'!$C:$C,0)))</f>
        <v>on/off</v>
      </c>
      <c r="P631" s="254" t="str">
        <f>IF(ISBLANK(INDEX('Policy Characteristics'!J:J,MATCH($C631,'Policy Characteristics'!$C:$C,0))),"",INDEX('Policy Characteristics'!J:J,MATCH($C631,'Policy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31" s="254" t="str">
        <f>IF(ISBLANK(INDEX('Policy Characteristics'!K:K,MATCH($C631,'Policy Characteristics'!$C:$C,0))),"",INDEX('Policy Characteristics'!K:K,MATCH($C631,'Policy Characteristics'!$C:$C,0)))</f>
        <v>ccs.html#ccs</v>
      </c>
      <c r="R631" s="254" t="str">
        <f>IF(ISBLANK(INDEX('Policy Characteristics'!L:L,MATCH($C631,'Policy Characteristics'!$C:$C,0))),"",INDEX('Policy Characteristics'!L:L,MATCH($C631,'Policy Characteristics'!$C:$C,0)))</f>
        <v>carbon-capture-and-sequestration.html</v>
      </c>
    </row>
    <row r="632" spans="1:18" customFormat="1" x14ac:dyDescent="0.35">
      <c r="A632" s="254" t="str">
        <f>IF(ISBLANK(INDEX('Policy Characteristics'!A:A,MATCH($C632,'Policy Characteristics'!$C:$C,0))),"",INDEX('Policy Characteristics'!A:A,MATCH($C632,'Policy Characteristics'!$C:$C,0)))</f>
        <v>Industry</v>
      </c>
      <c r="B632" s="262" t="str">
        <f>IF(ISBLANK(INDEX('Policy Characteristics'!B:B,MATCH($C632,'Policy Characteristics'!$C:$C,0))),"",INDEX('Policy Characteristics'!B:B,MATCH($C632,'Policy Characteristics'!$C:$C,0)))</f>
        <v>Non BAU Industry CCS Subsidy</v>
      </c>
      <c r="C632" s="254" t="str">
        <f>$C$631</f>
        <v>Boolean Use Non BAU Industry CCS Subsidies</v>
      </c>
      <c r="D632" s="6" t="s">
        <v>3048</v>
      </c>
      <c r="E632" s="6"/>
      <c r="F632" t="s">
        <v>2754</v>
      </c>
      <c r="H632" s="43">
        <v>2724</v>
      </c>
      <c r="I632" s="324" t="s">
        <v>43</v>
      </c>
      <c r="J632" s="255" t="str">
        <f>IF(ISBLANK(INDEX('Policy Characteristics'!D:D,MATCH($C632,'Policy Characteristics'!$C:$C,0))),"",INDEX('Policy Characteristics'!D:D,MATCH($C632,'Policy Characteristics'!$C:$C,0)))</f>
        <v>Industry CCS</v>
      </c>
      <c r="K632" s="254" t="str">
        <f>IF(ISBLANK(INDEX('Policy Characteristics'!E:E,MATCH($C632,'Policy Characteristics'!$C:$C,0))),"",INDEX('Policy Characteristics'!E:E,MATCH($C632,'Policy Characteristics'!$C:$C,0)))</f>
        <v>indst non BAU CCS</v>
      </c>
      <c r="L632" s="261">
        <f>IF(ISBLANK(INDEX('Policy Characteristics'!F:F,MATCH($C632,'Policy Characteristics'!$C:$C,0))),"",INDEX('Policy Characteristics'!F:F,MATCH($C632,'Policy Characteristics'!$C:$C,0)))</f>
        <v>0</v>
      </c>
      <c r="M632" s="261">
        <f>IF(ISBLANK(INDEX('Policy Characteristics'!G:G,MATCH($C632,'Policy Characteristics'!$C:$C,0))),"",INDEX('Policy Characteristics'!G:G,MATCH($C632,'Policy Characteristics'!$C:$C,0)))</f>
        <v>1</v>
      </c>
      <c r="N632" s="261">
        <f>IF(ISBLANK(INDEX('Policy Characteristics'!H:H,MATCH($C632,'Policy Characteristics'!$C:$C,0))),"",INDEX('Policy Characteristics'!H:H,MATCH($C632,'Policy Characteristics'!$C:$C,0)))</f>
        <v>1</v>
      </c>
      <c r="O632" s="254" t="str">
        <f>IF(ISBLANK(INDEX('Policy Characteristics'!I:I,MATCH($C632,'Policy Characteristics'!$C:$C,0))),"",INDEX('Policy Characteristics'!I:I,MATCH($C632,'Policy Characteristics'!$C:$C,0)))</f>
        <v>on/off</v>
      </c>
      <c r="P632" s="254" t="str">
        <f>IF(ISBLANK(INDEX('Policy Characteristics'!J:J,MATCH($C632,'Policy Characteristics'!$C:$C,0))),"",INDEX('Policy Characteristics'!J:J,MATCH($C632,'Policy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32" s="254" t="str">
        <f>IF(ISBLANK(INDEX('Policy Characteristics'!K:K,MATCH($C632,'Policy Characteristics'!$C:$C,0))),"",INDEX('Policy Characteristics'!K:K,MATCH($C632,'Policy Characteristics'!$C:$C,0)))</f>
        <v>ccs.html#ccs</v>
      </c>
      <c r="R632" s="254" t="str">
        <f>IF(ISBLANK(INDEX('Policy Characteristics'!L:L,MATCH($C632,'Policy Characteristics'!$C:$C,0))),"",INDEX('Policy Characteristics'!L:L,MATCH($C632,'Policy Characteristics'!$C:$C,0)))</f>
        <v>carbon-capture-and-sequestration.html</v>
      </c>
    </row>
    <row r="633" spans="1:18" customFormat="1" x14ac:dyDescent="0.35">
      <c r="A633" s="254" t="str">
        <f>IF(ISBLANK(INDEX('Policy Characteristics'!A:A,MATCH($C633,'Policy Characteristics'!$C:$C,0))),"",INDEX('Policy Characteristics'!A:A,MATCH($C633,'Policy Characteristics'!$C:$C,0)))</f>
        <v>Industry</v>
      </c>
      <c r="B633" s="262" t="str">
        <f>IF(ISBLANK(INDEX('Policy Characteristics'!B:B,MATCH($C633,'Policy Characteristics'!$C:$C,0))),"",INDEX('Policy Characteristics'!B:B,MATCH($C633,'Policy Characteristics'!$C:$C,0)))</f>
        <v>Non BAU Industry CCS Subsidy</v>
      </c>
      <c r="C633" s="254" t="str">
        <f t="shared" ref="C633:C655" si="34">$C$631</f>
        <v>Boolean Use Non BAU Industry CCS Subsidies</v>
      </c>
      <c r="D633" s="6" t="s">
        <v>3049</v>
      </c>
      <c r="E633" s="6"/>
      <c r="F633" t="s">
        <v>3013</v>
      </c>
      <c r="H633" s="43">
        <v>2725</v>
      </c>
      <c r="I633" s="324" t="s">
        <v>43</v>
      </c>
      <c r="J633" s="255" t="str">
        <f>IF(ISBLANK(INDEX('Policy Characteristics'!D:D,MATCH($C633,'Policy Characteristics'!$C:$C,0))),"",INDEX('Policy Characteristics'!D:D,MATCH($C633,'Policy Characteristics'!$C:$C,0)))</f>
        <v>Industry CCS</v>
      </c>
      <c r="K633" s="254" t="str">
        <f>IF(ISBLANK(INDEX('Policy Characteristics'!E:E,MATCH($C633,'Policy Characteristics'!$C:$C,0))),"",INDEX('Policy Characteristics'!E:E,MATCH($C633,'Policy Characteristics'!$C:$C,0)))</f>
        <v>indst non BAU CCS</v>
      </c>
      <c r="L633" s="261">
        <f>IF(ISBLANK(INDEX('Policy Characteristics'!F:F,MATCH($C633,'Policy Characteristics'!$C:$C,0))),"",INDEX('Policy Characteristics'!F:F,MATCH($C633,'Policy Characteristics'!$C:$C,0)))</f>
        <v>0</v>
      </c>
      <c r="M633" s="261">
        <f>IF(ISBLANK(INDEX('Policy Characteristics'!G:G,MATCH($C633,'Policy Characteristics'!$C:$C,0))),"",INDEX('Policy Characteristics'!G:G,MATCH($C633,'Policy Characteristics'!$C:$C,0)))</f>
        <v>1</v>
      </c>
      <c r="N633" s="261">
        <f>IF(ISBLANK(INDEX('Policy Characteristics'!H:H,MATCH($C633,'Policy Characteristics'!$C:$C,0))),"",INDEX('Policy Characteristics'!H:H,MATCH($C633,'Policy Characteristics'!$C:$C,0)))</f>
        <v>1</v>
      </c>
      <c r="O633" s="254" t="str">
        <f>IF(ISBLANK(INDEX('Policy Characteristics'!I:I,MATCH($C633,'Policy Characteristics'!$C:$C,0))),"",INDEX('Policy Characteristics'!I:I,MATCH($C633,'Policy Characteristics'!$C:$C,0)))</f>
        <v>on/off</v>
      </c>
      <c r="P633" s="254" t="str">
        <f>IF(ISBLANK(INDEX('Policy Characteristics'!J:J,MATCH($C633,'Policy Characteristics'!$C:$C,0))),"",INDEX('Policy Characteristics'!J:J,MATCH($C633,'Policy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33" s="254" t="str">
        <f>IF(ISBLANK(INDEX('Policy Characteristics'!K:K,MATCH($C633,'Policy Characteristics'!$C:$C,0))),"",INDEX('Policy Characteristics'!K:K,MATCH($C633,'Policy Characteristics'!$C:$C,0)))</f>
        <v>ccs.html#ccs</v>
      </c>
      <c r="R633" s="254" t="str">
        <f>IF(ISBLANK(INDEX('Policy Characteristics'!L:L,MATCH($C633,'Policy Characteristics'!$C:$C,0))),"",INDEX('Policy Characteristics'!L:L,MATCH($C633,'Policy Characteristics'!$C:$C,0)))</f>
        <v>carbon-capture-and-sequestration.html</v>
      </c>
    </row>
    <row r="634" spans="1:18" customFormat="1" x14ac:dyDescent="0.35">
      <c r="A634" s="254" t="str">
        <f>IF(ISBLANK(INDEX('Policy Characteristics'!A:A,MATCH($C634,'Policy Characteristics'!$C:$C,0))),"",INDEX('Policy Characteristics'!A:A,MATCH($C634,'Policy Characteristics'!$C:$C,0)))</f>
        <v>Industry</v>
      </c>
      <c r="B634" s="262" t="str">
        <f>IF(ISBLANK(INDEX('Policy Characteristics'!B:B,MATCH($C634,'Policy Characteristics'!$C:$C,0))),"",INDEX('Policy Characteristics'!B:B,MATCH($C634,'Policy Characteristics'!$C:$C,0)))</f>
        <v>Non BAU Industry CCS Subsidy</v>
      </c>
      <c r="C634" s="254" t="str">
        <f t="shared" si="34"/>
        <v>Boolean Use Non BAU Industry CCS Subsidies</v>
      </c>
      <c r="D634" s="6" t="s">
        <v>3050</v>
      </c>
      <c r="E634" s="6"/>
      <c r="F634" t="s">
        <v>3014</v>
      </c>
      <c r="H634" s="43">
        <v>2726</v>
      </c>
      <c r="I634" s="324" t="s">
        <v>43</v>
      </c>
      <c r="J634" s="255" t="str">
        <f>IF(ISBLANK(INDEX('Policy Characteristics'!D:D,MATCH($C634,'Policy Characteristics'!$C:$C,0))),"",INDEX('Policy Characteristics'!D:D,MATCH($C634,'Policy Characteristics'!$C:$C,0)))</f>
        <v>Industry CCS</v>
      </c>
      <c r="K634" s="254" t="str">
        <f>IF(ISBLANK(INDEX('Policy Characteristics'!E:E,MATCH($C634,'Policy Characteristics'!$C:$C,0))),"",INDEX('Policy Characteristics'!E:E,MATCH($C634,'Policy Characteristics'!$C:$C,0)))</f>
        <v>indst non BAU CCS</v>
      </c>
      <c r="L634" s="261">
        <f>IF(ISBLANK(INDEX('Policy Characteristics'!F:F,MATCH($C634,'Policy Characteristics'!$C:$C,0))),"",INDEX('Policy Characteristics'!F:F,MATCH($C634,'Policy Characteristics'!$C:$C,0)))</f>
        <v>0</v>
      </c>
      <c r="M634" s="261">
        <f>IF(ISBLANK(INDEX('Policy Characteristics'!G:G,MATCH($C634,'Policy Characteristics'!$C:$C,0))),"",INDEX('Policy Characteristics'!G:G,MATCH($C634,'Policy Characteristics'!$C:$C,0)))</f>
        <v>1</v>
      </c>
      <c r="N634" s="261">
        <f>IF(ISBLANK(INDEX('Policy Characteristics'!H:H,MATCH($C634,'Policy Characteristics'!$C:$C,0))),"",INDEX('Policy Characteristics'!H:H,MATCH($C634,'Policy Characteristics'!$C:$C,0)))</f>
        <v>1</v>
      </c>
      <c r="O634" s="254" t="str">
        <f>IF(ISBLANK(INDEX('Policy Characteristics'!I:I,MATCH($C634,'Policy Characteristics'!$C:$C,0))),"",INDEX('Policy Characteristics'!I:I,MATCH($C634,'Policy Characteristics'!$C:$C,0)))</f>
        <v>on/off</v>
      </c>
      <c r="P634" s="254" t="str">
        <f>IF(ISBLANK(INDEX('Policy Characteristics'!J:J,MATCH($C634,'Policy Characteristics'!$C:$C,0))),"",INDEX('Policy Characteristics'!J:J,MATCH($C634,'Policy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34" s="254" t="str">
        <f>IF(ISBLANK(INDEX('Policy Characteristics'!K:K,MATCH($C634,'Policy Characteristics'!$C:$C,0))),"",INDEX('Policy Characteristics'!K:K,MATCH($C634,'Policy Characteristics'!$C:$C,0)))</f>
        <v>ccs.html#ccs</v>
      </c>
      <c r="R634" s="254" t="str">
        <f>IF(ISBLANK(INDEX('Policy Characteristics'!L:L,MATCH($C634,'Policy Characteristics'!$C:$C,0))),"",INDEX('Policy Characteristics'!L:L,MATCH($C634,'Policy Characteristics'!$C:$C,0)))</f>
        <v>carbon-capture-and-sequestration.html</v>
      </c>
    </row>
    <row r="635" spans="1:18" customFormat="1" x14ac:dyDescent="0.35">
      <c r="A635" s="254" t="str">
        <f>IF(ISBLANK(INDEX('Policy Characteristics'!A:A,MATCH($C635,'Policy Characteristics'!$C:$C,0))),"",INDEX('Policy Characteristics'!A:A,MATCH($C635,'Policy Characteristics'!$C:$C,0)))</f>
        <v>Industry</v>
      </c>
      <c r="B635" s="262" t="str">
        <f>IF(ISBLANK(INDEX('Policy Characteristics'!B:B,MATCH($C635,'Policy Characteristics'!$C:$C,0))),"",INDEX('Policy Characteristics'!B:B,MATCH($C635,'Policy Characteristics'!$C:$C,0)))</f>
        <v>Non BAU Industry CCS Subsidy</v>
      </c>
      <c r="C635" s="254" t="str">
        <f t="shared" si="34"/>
        <v>Boolean Use Non BAU Industry CCS Subsidies</v>
      </c>
      <c r="D635" s="6" t="s">
        <v>3051</v>
      </c>
      <c r="E635" s="6"/>
      <c r="F635" t="s">
        <v>3015</v>
      </c>
      <c r="H635" s="43">
        <v>2727</v>
      </c>
      <c r="I635" s="324" t="s">
        <v>43</v>
      </c>
      <c r="J635" s="255" t="str">
        <f>IF(ISBLANK(INDEX('Policy Characteristics'!D:D,MATCH($C635,'Policy Characteristics'!$C:$C,0))),"",INDEX('Policy Characteristics'!D:D,MATCH($C635,'Policy Characteristics'!$C:$C,0)))</f>
        <v>Industry CCS</v>
      </c>
      <c r="K635" s="254" t="str">
        <f>IF(ISBLANK(INDEX('Policy Characteristics'!E:E,MATCH($C635,'Policy Characteristics'!$C:$C,0))),"",INDEX('Policy Characteristics'!E:E,MATCH($C635,'Policy Characteristics'!$C:$C,0)))</f>
        <v>indst non BAU CCS</v>
      </c>
      <c r="L635" s="261">
        <f>IF(ISBLANK(INDEX('Policy Characteristics'!F:F,MATCH($C635,'Policy Characteristics'!$C:$C,0))),"",INDEX('Policy Characteristics'!F:F,MATCH($C635,'Policy Characteristics'!$C:$C,0)))</f>
        <v>0</v>
      </c>
      <c r="M635" s="261">
        <f>IF(ISBLANK(INDEX('Policy Characteristics'!G:G,MATCH($C635,'Policy Characteristics'!$C:$C,0))),"",INDEX('Policy Characteristics'!G:G,MATCH($C635,'Policy Characteristics'!$C:$C,0)))</f>
        <v>1</v>
      </c>
      <c r="N635" s="261">
        <f>IF(ISBLANK(INDEX('Policy Characteristics'!H:H,MATCH($C635,'Policy Characteristics'!$C:$C,0))),"",INDEX('Policy Characteristics'!H:H,MATCH($C635,'Policy Characteristics'!$C:$C,0)))</f>
        <v>1</v>
      </c>
      <c r="O635" s="254" t="str">
        <f>IF(ISBLANK(INDEX('Policy Characteristics'!I:I,MATCH($C635,'Policy Characteristics'!$C:$C,0))),"",INDEX('Policy Characteristics'!I:I,MATCH($C635,'Policy Characteristics'!$C:$C,0)))</f>
        <v>on/off</v>
      </c>
      <c r="P635" s="254" t="str">
        <f>IF(ISBLANK(INDEX('Policy Characteristics'!J:J,MATCH($C635,'Policy Characteristics'!$C:$C,0))),"",INDEX('Policy Characteristics'!J:J,MATCH($C635,'Policy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35" s="254" t="str">
        <f>IF(ISBLANK(INDEX('Policy Characteristics'!K:K,MATCH($C635,'Policy Characteristics'!$C:$C,0))),"",INDEX('Policy Characteristics'!K:K,MATCH($C635,'Policy Characteristics'!$C:$C,0)))</f>
        <v>ccs.html#ccs</v>
      </c>
      <c r="R635" s="254" t="str">
        <f>IF(ISBLANK(INDEX('Policy Characteristics'!L:L,MATCH($C635,'Policy Characteristics'!$C:$C,0))),"",INDEX('Policy Characteristics'!L:L,MATCH($C635,'Policy Characteristics'!$C:$C,0)))</f>
        <v>carbon-capture-and-sequestration.html</v>
      </c>
    </row>
    <row r="636" spans="1:18" customFormat="1" x14ac:dyDescent="0.35">
      <c r="A636" s="254" t="str">
        <f>IF(ISBLANK(INDEX('Policy Characteristics'!A:A,MATCH($C636,'Policy Characteristics'!$C:$C,0))),"",INDEX('Policy Characteristics'!A:A,MATCH($C636,'Policy Characteristics'!$C:$C,0)))</f>
        <v>Industry</v>
      </c>
      <c r="B636" s="262" t="str">
        <f>IF(ISBLANK(INDEX('Policy Characteristics'!B:B,MATCH($C636,'Policy Characteristics'!$C:$C,0))),"",INDEX('Policy Characteristics'!B:B,MATCH($C636,'Policy Characteristics'!$C:$C,0)))</f>
        <v>Non BAU Industry CCS Subsidy</v>
      </c>
      <c r="C636" s="254" t="str">
        <f t="shared" si="34"/>
        <v>Boolean Use Non BAU Industry CCS Subsidies</v>
      </c>
      <c r="D636" s="6" t="s">
        <v>3052</v>
      </c>
      <c r="E636" s="6"/>
      <c r="F636" t="s">
        <v>3016</v>
      </c>
      <c r="H636" s="43">
        <v>2728</v>
      </c>
      <c r="I636" s="324" t="s">
        <v>43</v>
      </c>
      <c r="J636" s="255" t="str">
        <f>IF(ISBLANK(INDEX('Policy Characteristics'!D:D,MATCH($C636,'Policy Characteristics'!$C:$C,0))),"",INDEX('Policy Characteristics'!D:D,MATCH($C636,'Policy Characteristics'!$C:$C,0)))</f>
        <v>Industry CCS</v>
      </c>
      <c r="K636" s="254" t="str">
        <f>IF(ISBLANK(INDEX('Policy Characteristics'!E:E,MATCH($C636,'Policy Characteristics'!$C:$C,0))),"",INDEX('Policy Characteristics'!E:E,MATCH($C636,'Policy Characteristics'!$C:$C,0)))</f>
        <v>indst non BAU CCS</v>
      </c>
      <c r="L636" s="261">
        <f>IF(ISBLANK(INDEX('Policy Characteristics'!F:F,MATCH($C636,'Policy Characteristics'!$C:$C,0))),"",INDEX('Policy Characteristics'!F:F,MATCH($C636,'Policy Characteristics'!$C:$C,0)))</f>
        <v>0</v>
      </c>
      <c r="M636" s="261">
        <f>IF(ISBLANK(INDEX('Policy Characteristics'!G:G,MATCH($C636,'Policy Characteristics'!$C:$C,0))),"",INDEX('Policy Characteristics'!G:G,MATCH($C636,'Policy Characteristics'!$C:$C,0)))</f>
        <v>1</v>
      </c>
      <c r="N636" s="261">
        <f>IF(ISBLANK(INDEX('Policy Characteristics'!H:H,MATCH($C636,'Policy Characteristics'!$C:$C,0))),"",INDEX('Policy Characteristics'!H:H,MATCH($C636,'Policy Characteristics'!$C:$C,0)))</f>
        <v>1</v>
      </c>
      <c r="O636" s="254" t="str">
        <f>IF(ISBLANK(INDEX('Policy Characteristics'!I:I,MATCH($C636,'Policy Characteristics'!$C:$C,0))),"",INDEX('Policy Characteristics'!I:I,MATCH($C636,'Policy Characteristics'!$C:$C,0)))</f>
        <v>on/off</v>
      </c>
      <c r="P636" s="254" t="str">
        <f>IF(ISBLANK(INDEX('Policy Characteristics'!J:J,MATCH($C636,'Policy Characteristics'!$C:$C,0))),"",INDEX('Policy Characteristics'!J:J,MATCH($C636,'Policy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36" s="254" t="str">
        <f>IF(ISBLANK(INDEX('Policy Characteristics'!K:K,MATCH($C636,'Policy Characteristics'!$C:$C,0))),"",INDEX('Policy Characteristics'!K:K,MATCH($C636,'Policy Characteristics'!$C:$C,0)))</f>
        <v>ccs.html#ccs</v>
      </c>
      <c r="R636" s="254" t="str">
        <f>IF(ISBLANK(INDEX('Policy Characteristics'!L:L,MATCH($C636,'Policy Characteristics'!$C:$C,0))),"",INDEX('Policy Characteristics'!L:L,MATCH($C636,'Policy Characteristics'!$C:$C,0)))</f>
        <v>carbon-capture-and-sequestration.html</v>
      </c>
    </row>
    <row r="637" spans="1:18" customFormat="1" x14ac:dyDescent="0.35">
      <c r="A637" s="254" t="str">
        <f>IF(ISBLANK(INDEX('Policy Characteristics'!A:A,MATCH($C637,'Policy Characteristics'!$C:$C,0))),"",INDEX('Policy Characteristics'!A:A,MATCH($C637,'Policy Characteristics'!$C:$C,0)))</f>
        <v>Industry</v>
      </c>
      <c r="B637" s="262" t="str">
        <f>IF(ISBLANK(INDEX('Policy Characteristics'!B:B,MATCH($C637,'Policy Characteristics'!$C:$C,0))),"",INDEX('Policy Characteristics'!B:B,MATCH($C637,'Policy Characteristics'!$C:$C,0)))</f>
        <v>Non BAU Industry CCS Subsidy</v>
      </c>
      <c r="C637" s="254" t="str">
        <f t="shared" si="34"/>
        <v>Boolean Use Non BAU Industry CCS Subsidies</v>
      </c>
      <c r="D637" s="6" t="s">
        <v>3053</v>
      </c>
      <c r="E637" s="6"/>
      <c r="F637" t="s">
        <v>3017</v>
      </c>
      <c r="H637" s="43">
        <v>2729</v>
      </c>
      <c r="I637" s="324" t="s">
        <v>43</v>
      </c>
      <c r="J637" s="255" t="str">
        <f>IF(ISBLANK(INDEX('Policy Characteristics'!D:D,MATCH($C637,'Policy Characteristics'!$C:$C,0))),"",INDEX('Policy Characteristics'!D:D,MATCH($C637,'Policy Characteristics'!$C:$C,0)))</f>
        <v>Industry CCS</v>
      </c>
      <c r="K637" s="254" t="str">
        <f>IF(ISBLANK(INDEX('Policy Characteristics'!E:E,MATCH($C637,'Policy Characteristics'!$C:$C,0))),"",INDEX('Policy Characteristics'!E:E,MATCH($C637,'Policy Characteristics'!$C:$C,0)))</f>
        <v>indst non BAU CCS</v>
      </c>
      <c r="L637" s="261">
        <f>IF(ISBLANK(INDEX('Policy Characteristics'!F:F,MATCH($C637,'Policy Characteristics'!$C:$C,0))),"",INDEX('Policy Characteristics'!F:F,MATCH($C637,'Policy Characteristics'!$C:$C,0)))</f>
        <v>0</v>
      </c>
      <c r="M637" s="261">
        <f>IF(ISBLANK(INDEX('Policy Characteristics'!G:G,MATCH($C637,'Policy Characteristics'!$C:$C,0))),"",INDEX('Policy Characteristics'!G:G,MATCH($C637,'Policy Characteristics'!$C:$C,0)))</f>
        <v>1</v>
      </c>
      <c r="N637" s="261">
        <f>IF(ISBLANK(INDEX('Policy Characteristics'!H:H,MATCH($C637,'Policy Characteristics'!$C:$C,0))),"",INDEX('Policy Characteristics'!H:H,MATCH($C637,'Policy Characteristics'!$C:$C,0)))</f>
        <v>1</v>
      </c>
      <c r="O637" s="254" t="str">
        <f>IF(ISBLANK(INDEX('Policy Characteristics'!I:I,MATCH($C637,'Policy Characteristics'!$C:$C,0))),"",INDEX('Policy Characteristics'!I:I,MATCH($C637,'Policy Characteristics'!$C:$C,0)))</f>
        <v>on/off</v>
      </c>
      <c r="P637" s="254" t="str">
        <f>IF(ISBLANK(INDEX('Policy Characteristics'!J:J,MATCH($C637,'Policy Characteristics'!$C:$C,0))),"",INDEX('Policy Characteristics'!J:J,MATCH($C637,'Policy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37" s="254" t="str">
        <f>IF(ISBLANK(INDEX('Policy Characteristics'!K:K,MATCH($C637,'Policy Characteristics'!$C:$C,0))),"",INDEX('Policy Characteristics'!K:K,MATCH($C637,'Policy Characteristics'!$C:$C,0)))</f>
        <v>ccs.html#ccs</v>
      </c>
      <c r="R637" s="254" t="str">
        <f>IF(ISBLANK(INDEX('Policy Characteristics'!L:L,MATCH($C637,'Policy Characteristics'!$C:$C,0))),"",INDEX('Policy Characteristics'!L:L,MATCH($C637,'Policy Characteristics'!$C:$C,0)))</f>
        <v>carbon-capture-and-sequestration.html</v>
      </c>
    </row>
    <row r="638" spans="1:18" customFormat="1" x14ac:dyDescent="0.35">
      <c r="A638" s="254" t="str">
        <f>IF(ISBLANK(INDEX('Policy Characteristics'!A:A,MATCH($C638,'Policy Characteristics'!$C:$C,0))),"",INDEX('Policy Characteristics'!A:A,MATCH($C638,'Policy Characteristics'!$C:$C,0)))</f>
        <v>Industry</v>
      </c>
      <c r="B638" s="262" t="str">
        <f>IF(ISBLANK(INDEX('Policy Characteristics'!B:B,MATCH($C638,'Policy Characteristics'!$C:$C,0))),"",INDEX('Policy Characteristics'!B:B,MATCH($C638,'Policy Characteristics'!$C:$C,0)))</f>
        <v>Non BAU Industry CCS Subsidy</v>
      </c>
      <c r="C638" s="254" t="str">
        <f t="shared" si="34"/>
        <v>Boolean Use Non BAU Industry CCS Subsidies</v>
      </c>
      <c r="D638" s="6" t="s">
        <v>3054</v>
      </c>
      <c r="E638" s="6"/>
      <c r="F638" t="s">
        <v>3018</v>
      </c>
      <c r="H638" s="43">
        <v>2730</v>
      </c>
      <c r="I638" s="324" t="s">
        <v>43</v>
      </c>
      <c r="J638" s="255" t="str">
        <f>IF(ISBLANK(INDEX('Policy Characteristics'!D:D,MATCH($C638,'Policy Characteristics'!$C:$C,0))),"",INDEX('Policy Characteristics'!D:D,MATCH($C638,'Policy Characteristics'!$C:$C,0)))</f>
        <v>Industry CCS</v>
      </c>
      <c r="K638" s="254" t="str">
        <f>IF(ISBLANK(INDEX('Policy Characteristics'!E:E,MATCH($C638,'Policy Characteristics'!$C:$C,0))),"",INDEX('Policy Characteristics'!E:E,MATCH($C638,'Policy Characteristics'!$C:$C,0)))</f>
        <v>indst non BAU CCS</v>
      </c>
      <c r="L638" s="261">
        <f>IF(ISBLANK(INDEX('Policy Characteristics'!F:F,MATCH($C638,'Policy Characteristics'!$C:$C,0))),"",INDEX('Policy Characteristics'!F:F,MATCH($C638,'Policy Characteristics'!$C:$C,0)))</f>
        <v>0</v>
      </c>
      <c r="M638" s="261">
        <f>IF(ISBLANK(INDEX('Policy Characteristics'!G:G,MATCH($C638,'Policy Characteristics'!$C:$C,0))),"",INDEX('Policy Characteristics'!G:G,MATCH($C638,'Policy Characteristics'!$C:$C,0)))</f>
        <v>1</v>
      </c>
      <c r="N638" s="261">
        <f>IF(ISBLANK(INDEX('Policy Characteristics'!H:H,MATCH($C638,'Policy Characteristics'!$C:$C,0))),"",INDEX('Policy Characteristics'!H:H,MATCH($C638,'Policy Characteristics'!$C:$C,0)))</f>
        <v>1</v>
      </c>
      <c r="O638" s="254" t="str">
        <f>IF(ISBLANK(INDEX('Policy Characteristics'!I:I,MATCH($C638,'Policy Characteristics'!$C:$C,0))),"",INDEX('Policy Characteristics'!I:I,MATCH($C638,'Policy Characteristics'!$C:$C,0)))</f>
        <v>on/off</v>
      </c>
      <c r="P638" s="254" t="str">
        <f>IF(ISBLANK(INDEX('Policy Characteristics'!J:J,MATCH($C638,'Policy Characteristics'!$C:$C,0))),"",INDEX('Policy Characteristics'!J:J,MATCH($C638,'Policy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38" s="254" t="str">
        <f>IF(ISBLANK(INDEX('Policy Characteristics'!K:K,MATCH($C638,'Policy Characteristics'!$C:$C,0))),"",INDEX('Policy Characteristics'!K:K,MATCH($C638,'Policy Characteristics'!$C:$C,0)))</f>
        <v>ccs.html#ccs</v>
      </c>
      <c r="R638" s="254" t="str">
        <f>IF(ISBLANK(INDEX('Policy Characteristics'!L:L,MATCH($C638,'Policy Characteristics'!$C:$C,0))),"",INDEX('Policy Characteristics'!L:L,MATCH($C638,'Policy Characteristics'!$C:$C,0)))</f>
        <v>carbon-capture-and-sequestration.html</v>
      </c>
    </row>
    <row r="639" spans="1:18" customFormat="1" x14ac:dyDescent="0.35">
      <c r="A639" s="254" t="str">
        <f>IF(ISBLANK(INDEX('Policy Characteristics'!A:A,MATCH($C639,'Policy Characteristics'!$C:$C,0))),"",INDEX('Policy Characteristics'!A:A,MATCH($C639,'Policy Characteristics'!$C:$C,0)))</f>
        <v>Industry</v>
      </c>
      <c r="B639" s="262" t="str">
        <f>IF(ISBLANK(INDEX('Policy Characteristics'!B:B,MATCH($C639,'Policy Characteristics'!$C:$C,0))),"",INDEX('Policy Characteristics'!B:B,MATCH($C639,'Policy Characteristics'!$C:$C,0)))</f>
        <v>Non BAU Industry CCS Subsidy</v>
      </c>
      <c r="C639" s="254" t="str">
        <f t="shared" si="34"/>
        <v>Boolean Use Non BAU Industry CCS Subsidies</v>
      </c>
      <c r="D639" s="6" t="s">
        <v>3055</v>
      </c>
      <c r="E639" s="6"/>
      <c r="F639" t="s">
        <v>3019</v>
      </c>
      <c r="H639" s="43">
        <v>2731</v>
      </c>
      <c r="I639" s="324" t="s">
        <v>43</v>
      </c>
      <c r="J639" s="255" t="str">
        <f>IF(ISBLANK(INDEX('Policy Characteristics'!D:D,MATCH($C639,'Policy Characteristics'!$C:$C,0))),"",INDEX('Policy Characteristics'!D:D,MATCH($C639,'Policy Characteristics'!$C:$C,0)))</f>
        <v>Industry CCS</v>
      </c>
      <c r="K639" s="254" t="str">
        <f>IF(ISBLANK(INDEX('Policy Characteristics'!E:E,MATCH($C639,'Policy Characteristics'!$C:$C,0))),"",INDEX('Policy Characteristics'!E:E,MATCH($C639,'Policy Characteristics'!$C:$C,0)))</f>
        <v>indst non BAU CCS</v>
      </c>
      <c r="L639" s="261">
        <f>IF(ISBLANK(INDEX('Policy Characteristics'!F:F,MATCH($C639,'Policy Characteristics'!$C:$C,0))),"",INDEX('Policy Characteristics'!F:F,MATCH($C639,'Policy Characteristics'!$C:$C,0)))</f>
        <v>0</v>
      </c>
      <c r="M639" s="261">
        <f>IF(ISBLANK(INDEX('Policy Characteristics'!G:G,MATCH($C639,'Policy Characteristics'!$C:$C,0))),"",INDEX('Policy Characteristics'!G:G,MATCH($C639,'Policy Characteristics'!$C:$C,0)))</f>
        <v>1</v>
      </c>
      <c r="N639" s="261">
        <f>IF(ISBLANK(INDEX('Policy Characteristics'!H:H,MATCH($C639,'Policy Characteristics'!$C:$C,0))),"",INDEX('Policy Characteristics'!H:H,MATCH($C639,'Policy Characteristics'!$C:$C,0)))</f>
        <v>1</v>
      </c>
      <c r="O639" s="254" t="str">
        <f>IF(ISBLANK(INDEX('Policy Characteristics'!I:I,MATCH($C639,'Policy Characteristics'!$C:$C,0))),"",INDEX('Policy Characteristics'!I:I,MATCH($C639,'Policy Characteristics'!$C:$C,0)))</f>
        <v>on/off</v>
      </c>
      <c r="P639" s="254" t="str">
        <f>IF(ISBLANK(INDEX('Policy Characteristics'!J:J,MATCH($C639,'Policy Characteristics'!$C:$C,0))),"",INDEX('Policy Characteristics'!J:J,MATCH($C639,'Policy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39" s="254" t="str">
        <f>IF(ISBLANK(INDEX('Policy Characteristics'!K:K,MATCH($C639,'Policy Characteristics'!$C:$C,0))),"",INDEX('Policy Characteristics'!K:K,MATCH($C639,'Policy Characteristics'!$C:$C,0)))</f>
        <v>ccs.html#ccs</v>
      </c>
      <c r="R639" s="254" t="str">
        <f>IF(ISBLANK(INDEX('Policy Characteristics'!L:L,MATCH($C639,'Policy Characteristics'!$C:$C,0))),"",INDEX('Policy Characteristics'!L:L,MATCH($C639,'Policy Characteristics'!$C:$C,0)))</f>
        <v>carbon-capture-and-sequestration.html</v>
      </c>
    </row>
    <row r="640" spans="1:18" customFormat="1" x14ac:dyDescent="0.35">
      <c r="A640" s="254" t="str">
        <f>IF(ISBLANK(INDEX('Policy Characteristics'!A:A,MATCH($C640,'Policy Characteristics'!$C:$C,0))),"",INDEX('Policy Characteristics'!A:A,MATCH($C640,'Policy Characteristics'!$C:$C,0)))</f>
        <v>Industry</v>
      </c>
      <c r="B640" s="262" t="str">
        <f>IF(ISBLANK(INDEX('Policy Characteristics'!B:B,MATCH($C640,'Policy Characteristics'!$C:$C,0))),"",INDEX('Policy Characteristics'!B:B,MATCH($C640,'Policy Characteristics'!$C:$C,0)))</f>
        <v>Non BAU Industry CCS Subsidy</v>
      </c>
      <c r="C640" s="254" t="str">
        <f t="shared" si="34"/>
        <v>Boolean Use Non BAU Industry CCS Subsidies</v>
      </c>
      <c r="D640" s="6" t="s">
        <v>3056</v>
      </c>
      <c r="E640" s="6"/>
      <c r="F640" t="s">
        <v>2574</v>
      </c>
      <c r="H640" s="43">
        <v>2732</v>
      </c>
      <c r="I640" s="324" t="s">
        <v>43</v>
      </c>
      <c r="J640" s="255" t="str">
        <f>IF(ISBLANK(INDEX('Policy Characteristics'!D:D,MATCH($C640,'Policy Characteristics'!$C:$C,0))),"",INDEX('Policy Characteristics'!D:D,MATCH($C640,'Policy Characteristics'!$C:$C,0)))</f>
        <v>Industry CCS</v>
      </c>
      <c r="K640" s="254" t="str">
        <f>IF(ISBLANK(INDEX('Policy Characteristics'!E:E,MATCH($C640,'Policy Characteristics'!$C:$C,0))),"",INDEX('Policy Characteristics'!E:E,MATCH($C640,'Policy Characteristics'!$C:$C,0)))</f>
        <v>indst non BAU CCS</v>
      </c>
      <c r="L640" s="261">
        <f>IF(ISBLANK(INDEX('Policy Characteristics'!F:F,MATCH($C640,'Policy Characteristics'!$C:$C,0))),"",INDEX('Policy Characteristics'!F:F,MATCH($C640,'Policy Characteristics'!$C:$C,0)))</f>
        <v>0</v>
      </c>
      <c r="M640" s="261">
        <f>IF(ISBLANK(INDEX('Policy Characteristics'!G:G,MATCH($C640,'Policy Characteristics'!$C:$C,0))),"",INDEX('Policy Characteristics'!G:G,MATCH($C640,'Policy Characteristics'!$C:$C,0)))</f>
        <v>1</v>
      </c>
      <c r="N640" s="261">
        <f>IF(ISBLANK(INDEX('Policy Characteristics'!H:H,MATCH($C640,'Policy Characteristics'!$C:$C,0))),"",INDEX('Policy Characteristics'!H:H,MATCH($C640,'Policy Characteristics'!$C:$C,0)))</f>
        <v>1</v>
      </c>
      <c r="O640" s="254" t="str">
        <f>IF(ISBLANK(INDEX('Policy Characteristics'!I:I,MATCH($C640,'Policy Characteristics'!$C:$C,0))),"",INDEX('Policy Characteristics'!I:I,MATCH($C640,'Policy Characteristics'!$C:$C,0)))</f>
        <v>on/off</v>
      </c>
      <c r="P640" s="254" t="str">
        <f>IF(ISBLANK(INDEX('Policy Characteristics'!J:J,MATCH($C640,'Policy Characteristics'!$C:$C,0))),"",INDEX('Policy Characteristics'!J:J,MATCH($C640,'Policy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0" s="254" t="str">
        <f>IF(ISBLANK(INDEX('Policy Characteristics'!K:K,MATCH($C640,'Policy Characteristics'!$C:$C,0))),"",INDEX('Policy Characteristics'!K:K,MATCH($C640,'Policy Characteristics'!$C:$C,0)))</f>
        <v>ccs.html#ccs</v>
      </c>
      <c r="R640" s="254" t="str">
        <f>IF(ISBLANK(INDEX('Policy Characteristics'!L:L,MATCH($C640,'Policy Characteristics'!$C:$C,0))),"",INDEX('Policy Characteristics'!L:L,MATCH($C640,'Policy Characteristics'!$C:$C,0)))</f>
        <v>carbon-capture-and-sequestration.html</v>
      </c>
    </row>
    <row r="641" spans="1:18" customFormat="1" x14ac:dyDescent="0.35">
      <c r="A641" s="254" t="str">
        <f>IF(ISBLANK(INDEX('Policy Characteristics'!A:A,MATCH($C641,'Policy Characteristics'!$C:$C,0))),"",INDEX('Policy Characteristics'!A:A,MATCH($C641,'Policy Characteristics'!$C:$C,0)))</f>
        <v>Industry</v>
      </c>
      <c r="B641" s="262" t="str">
        <f>IF(ISBLANK(INDEX('Policy Characteristics'!B:B,MATCH($C641,'Policy Characteristics'!$C:$C,0))),"",INDEX('Policy Characteristics'!B:B,MATCH($C641,'Policy Characteristics'!$C:$C,0)))</f>
        <v>Non BAU Industry CCS Subsidy</v>
      </c>
      <c r="C641" s="254" t="str">
        <f t="shared" si="34"/>
        <v>Boolean Use Non BAU Industry CCS Subsidies</v>
      </c>
      <c r="D641" s="6" t="s">
        <v>3057</v>
      </c>
      <c r="E641" s="6"/>
      <c r="F641" t="s">
        <v>3020</v>
      </c>
      <c r="H641" s="43">
        <v>2733</v>
      </c>
      <c r="I641" s="324" t="s">
        <v>43</v>
      </c>
      <c r="J641" s="255" t="str">
        <f>IF(ISBLANK(INDEX('Policy Characteristics'!D:D,MATCH($C641,'Policy Characteristics'!$C:$C,0))),"",INDEX('Policy Characteristics'!D:D,MATCH($C641,'Policy Characteristics'!$C:$C,0)))</f>
        <v>Industry CCS</v>
      </c>
      <c r="K641" s="254" t="str">
        <f>IF(ISBLANK(INDEX('Policy Characteristics'!E:E,MATCH($C641,'Policy Characteristics'!$C:$C,0))),"",INDEX('Policy Characteristics'!E:E,MATCH($C641,'Policy Characteristics'!$C:$C,0)))</f>
        <v>indst non BAU CCS</v>
      </c>
      <c r="L641" s="261">
        <f>IF(ISBLANK(INDEX('Policy Characteristics'!F:F,MATCH($C641,'Policy Characteristics'!$C:$C,0))),"",INDEX('Policy Characteristics'!F:F,MATCH($C641,'Policy Characteristics'!$C:$C,0)))</f>
        <v>0</v>
      </c>
      <c r="M641" s="261">
        <f>IF(ISBLANK(INDEX('Policy Characteristics'!G:G,MATCH($C641,'Policy Characteristics'!$C:$C,0))),"",INDEX('Policy Characteristics'!G:G,MATCH($C641,'Policy Characteristics'!$C:$C,0)))</f>
        <v>1</v>
      </c>
      <c r="N641" s="261">
        <f>IF(ISBLANK(INDEX('Policy Characteristics'!H:H,MATCH($C641,'Policy Characteristics'!$C:$C,0))),"",INDEX('Policy Characteristics'!H:H,MATCH($C641,'Policy Characteristics'!$C:$C,0)))</f>
        <v>1</v>
      </c>
      <c r="O641" s="254" t="str">
        <f>IF(ISBLANK(INDEX('Policy Characteristics'!I:I,MATCH($C641,'Policy Characteristics'!$C:$C,0))),"",INDEX('Policy Characteristics'!I:I,MATCH($C641,'Policy Characteristics'!$C:$C,0)))</f>
        <v>on/off</v>
      </c>
      <c r="P641" s="254" t="str">
        <f>IF(ISBLANK(INDEX('Policy Characteristics'!J:J,MATCH($C641,'Policy Characteristics'!$C:$C,0))),"",INDEX('Policy Characteristics'!J:J,MATCH($C641,'Policy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1" s="254" t="str">
        <f>IF(ISBLANK(INDEX('Policy Characteristics'!K:K,MATCH($C641,'Policy Characteristics'!$C:$C,0))),"",INDEX('Policy Characteristics'!K:K,MATCH($C641,'Policy Characteristics'!$C:$C,0)))</f>
        <v>ccs.html#ccs</v>
      </c>
      <c r="R641" s="254" t="str">
        <f>IF(ISBLANK(INDEX('Policy Characteristics'!L:L,MATCH($C641,'Policy Characteristics'!$C:$C,0))),"",INDEX('Policy Characteristics'!L:L,MATCH($C641,'Policy Characteristics'!$C:$C,0)))</f>
        <v>carbon-capture-and-sequestration.html</v>
      </c>
    </row>
    <row r="642" spans="1:18" customFormat="1" x14ac:dyDescent="0.35">
      <c r="A642" s="254" t="str">
        <f>IF(ISBLANK(INDEX('Policy Characteristics'!A:A,MATCH($C642,'Policy Characteristics'!$C:$C,0))),"",INDEX('Policy Characteristics'!A:A,MATCH($C642,'Policy Characteristics'!$C:$C,0)))</f>
        <v>Industry</v>
      </c>
      <c r="B642" s="262" t="str">
        <f>IF(ISBLANK(INDEX('Policy Characteristics'!B:B,MATCH($C642,'Policy Characteristics'!$C:$C,0))),"",INDEX('Policy Characteristics'!B:B,MATCH($C642,'Policy Characteristics'!$C:$C,0)))</f>
        <v>Non BAU Industry CCS Subsidy</v>
      </c>
      <c r="C642" s="254" t="str">
        <f t="shared" si="34"/>
        <v>Boolean Use Non BAU Industry CCS Subsidies</v>
      </c>
      <c r="D642" s="6" t="s">
        <v>3058</v>
      </c>
      <c r="E642" s="6"/>
      <c r="F642" t="s">
        <v>3021</v>
      </c>
      <c r="H642" s="43">
        <v>2734</v>
      </c>
      <c r="I642" s="324" t="s">
        <v>43</v>
      </c>
      <c r="J642" s="255" t="str">
        <f>IF(ISBLANK(INDEX('Policy Characteristics'!D:D,MATCH($C642,'Policy Characteristics'!$C:$C,0))),"",INDEX('Policy Characteristics'!D:D,MATCH($C642,'Policy Characteristics'!$C:$C,0)))</f>
        <v>Industry CCS</v>
      </c>
      <c r="K642" s="254" t="str">
        <f>IF(ISBLANK(INDEX('Policy Characteristics'!E:E,MATCH($C642,'Policy Characteristics'!$C:$C,0))),"",INDEX('Policy Characteristics'!E:E,MATCH($C642,'Policy Characteristics'!$C:$C,0)))</f>
        <v>indst non BAU CCS</v>
      </c>
      <c r="L642" s="261">
        <f>IF(ISBLANK(INDEX('Policy Characteristics'!F:F,MATCH($C642,'Policy Characteristics'!$C:$C,0))),"",INDEX('Policy Characteristics'!F:F,MATCH($C642,'Policy Characteristics'!$C:$C,0)))</f>
        <v>0</v>
      </c>
      <c r="M642" s="261">
        <f>IF(ISBLANK(INDEX('Policy Characteristics'!G:G,MATCH($C642,'Policy Characteristics'!$C:$C,0))),"",INDEX('Policy Characteristics'!G:G,MATCH($C642,'Policy Characteristics'!$C:$C,0)))</f>
        <v>1</v>
      </c>
      <c r="N642" s="261">
        <f>IF(ISBLANK(INDEX('Policy Characteristics'!H:H,MATCH($C642,'Policy Characteristics'!$C:$C,0))),"",INDEX('Policy Characteristics'!H:H,MATCH($C642,'Policy Characteristics'!$C:$C,0)))</f>
        <v>1</v>
      </c>
      <c r="O642" s="254" t="str">
        <f>IF(ISBLANK(INDEX('Policy Characteristics'!I:I,MATCH($C642,'Policy Characteristics'!$C:$C,0))),"",INDEX('Policy Characteristics'!I:I,MATCH($C642,'Policy Characteristics'!$C:$C,0)))</f>
        <v>on/off</v>
      </c>
      <c r="P642" s="254" t="str">
        <f>IF(ISBLANK(INDEX('Policy Characteristics'!J:J,MATCH($C642,'Policy Characteristics'!$C:$C,0))),"",INDEX('Policy Characteristics'!J:J,MATCH($C642,'Policy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2" s="254" t="str">
        <f>IF(ISBLANK(INDEX('Policy Characteristics'!K:K,MATCH($C642,'Policy Characteristics'!$C:$C,0))),"",INDEX('Policy Characteristics'!K:K,MATCH($C642,'Policy Characteristics'!$C:$C,0)))</f>
        <v>ccs.html#ccs</v>
      </c>
      <c r="R642" s="254" t="str">
        <f>IF(ISBLANK(INDEX('Policy Characteristics'!L:L,MATCH($C642,'Policy Characteristics'!$C:$C,0))),"",INDEX('Policy Characteristics'!L:L,MATCH($C642,'Policy Characteristics'!$C:$C,0)))</f>
        <v>carbon-capture-and-sequestration.html</v>
      </c>
    </row>
    <row r="643" spans="1:18" customFormat="1" x14ac:dyDescent="0.35">
      <c r="A643" s="254" t="str">
        <f>IF(ISBLANK(INDEX('Policy Characteristics'!A:A,MATCH($C643,'Policy Characteristics'!$C:$C,0))),"",INDEX('Policy Characteristics'!A:A,MATCH($C643,'Policy Characteristics'!$C:$C,0)))</f>
        <v>Industry</v>
      </c>
      <c r="B643" s="262" t="str">
        <f>IF(ISBLANK(INDEX('Policy Characteristics'!B:B,MATCH($C643,'Policy Characteristics'!$C:$C,0))),"",INDEX('Policy Characteristics'!B:B,MATCH($C643,'Policy Characteristics'!$C:$C,0)))</f>
        <v>Non BAU Industry CCS Subsidy</v>
      </c>
      <c r="C643" s="254" t="str">
        <f t="shared" si="34"/>
        <v>Boolean Use Non BAU Industry CCS Subsidies</v>
      </c>
      <c r="D643" s="6" t="s">
        <v>3059</v>
      </c>
      <c r="E643" s="6"/>
      <c r="F643" t="s">
        <v>3022</v>
      </c>
      <c r="H643" s="43">
        <v>2735</v>
      </c>
      <c r="I643" s="324" t="s">
        <v>43</v>
      </c>
      <c r="J643" s="255" t="str">
        <f>IF(ISBLANK(INDEX('Policy Characteristics'!D:D,MATCH($C643,'Policy Characteristics'!$C:$C,0))),"",INDEX('Policy Characteristics'!D:D,MATCH($C643,'Policy Characteristics'!$C:$C,0)))</f>
        <v>Industry CCS</v>
      </c>
      <c r="K643" s="254" t="str">
        <f>IF(ISBLANK(INDEX('Policy Characteristics'!E:E,MATCH($C643,'Policy Characteristics'!$C:$C,0))),"",INDEX('Policy Characteristics'!E:E,MATCH($C643,'Policy Characteristics'!$C:$C,0)))</f>
        <v>indst non BAU CCS</v>
      </c>
      <c r="L643" s="261">
        <f>IF(ISBLANK(INDEX('Policy Characteristics'!F:F,MATCH($C643,'Policy Characteristics'!$C:$C,0))),"",INDEX('Policy Characteristics'!F:F,MATCH($C643,'Policy Characteristics'!$C:$C,0)))</f>
        <v>0</v>
      </c>
      <c r="M643" s="261">
        <f>IF(ISBLANK(INDEX('Policy Characteristics'!G:G,MATCH($C643,'Policy Characteristics'!$C:$C,0))),"",INDEX('Policy Characteristics'!G:G,MATCH($C643,'Policy Characteristics'!$C:$C,0)))</f>
        <v>1</v>
      </c>
      <c r="N643" s="261">
        <f>IF(ISBLANK(INDEX('Policy Characteristics'!H:H,MATCH($C643,'Policy Characteristics'!$C:$C,0))),"",INDEX('Policy Characteristics'!H:H,MATCH($C643,'Policy Characteristics'!$C:$C,0)))</f>
        <v>1</v>
      </c>
      <c r="O643" s="254" t="str">
        <f>IF(ISBLANK(INDEX('Policy Characteristics'!I:I,MATCH($C643,'Policy Characteristics'!$C:$C,0))),"",INDEX('Policy Characteristics'!I:I,MATCH($C643,'Policy Characteristics'!$C:$C,0)))</f>
        <v>on/off</v>
      </c>
      <c r="P643" s="254" t="str">
        <f>IF(ISBLANK(INDEX('Policy Characteristics'!J:J,MATCH($C643,'Policy Characteristics'!$C:$C,0))),"",INDEX('Policy Characteristics'!J:J,MATCH($C643,'Policy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3" s="254" t="str">
        <f>IF(ISBLANK(INDEX('Policy Characteristics'!K:K,MATCH($C643,'Policy Characteristics'!$C:$C,0))),"",INDEX('Policy Characteristics'!K:K,MATCH($C643,'Policy Characteristics'!$C:$C,0)))</f>
        <v>ccs.html#ccs</v>
      </c>
      <c r="R643" s="254" t="str">
        <f>IF(ISBLANK(INDEX('Policy Characteristics'!L:L,MATCH($C643,'Policy Characteristics'!$C:$C,0))),"",INDEX('Policy Characteristics'!L:L,MATCH($C643,'Policy Characteristics'!$C:$C,0)))</f>
        <v>carbon-capture-and-sequestration.html</v>
      </c>
    </row>
    <row r="644" spans="1:18" customFormat="1" x14ac:dyDescent="0.35">
      <c r="A644" s="254" t="str">
        <f>IF(ISBLANK(INDEX('Policy Characteristics'!A:A,MATCH($C644,'Policy Characteristics'!$C:$C,0))),"",INDEX('Policy Characteristics'!A:A,MATCH($C644,'Policy Characteristics'!$C:$C,0)))</f>
        <v>Industry</v>
      </c>
      <c r="B644" s="262" t="str">
        <f>IF(ISBLANK(INDEX('Policy Characteristics'!B:B,MATCH($C644,'Policy Characteristics'!$C:$C,0))),"",INDEX('Policy Characteristics'!B:B,MATCH($C644,'Policy Characteristics'!$C:$C,0)))</f>
        <v>Non BAU Industry CCS Subsidy</v>
      </c>
      <c r="C644" s="254" t="str">
        <f t="shared" si="34"/>
        <v>Boolean Use Non BAU Industry CCS Subsidies</v>
      </c>
      <c r="D644" s="6" t="s">
        <v>3060</v>
      </c>
      <c r="E644" s="6"/>
      <c r="F644" t="s">
        <v>2575</v>
      </c>
      <c r="H644" s="43">
        <v>2736</v>
      </c>
      <c r="I644" s="324" t="s">
        <v>43</v>
      </c>
      <c r="J644" s="255" t="str">
        <f>IF(ISBLANK(INDEX('Policy Characteristics'!D:D,MATCH($C644,'Policy Characteristics'!$C:$C,0))),"",INDEX('Policy Characteristics'!D:D,MATCH($C644,'Policy Characteristics'!$C:$C,0)))</f>
        <v>Industry CCS</v>
      </c>
      <c r="K644" s="254" t="str">
        <f>IF(ISBLANK(INDEX('Policy Characteristics'!E:E,MATCH($C644,'Policy Characteristics'!$C:$C,0))),"",INDEX('Policy Characteristics'!E:E,MATCH($C644,'Policy Characteristics'!$C:$C,0)))</f>
        <v>indst non BAU CCS</v>
      </c>
      <c r="L644" s="261">
        <f>IF(ISBLANK(INDEX('Policy Characteristics'!F:F,MATCH($C644,'Policy Characteristics'!$C:$C,0))),"",INDEX('Policy Characteristics'!F:F,MATCH($C644,'Policy Characteristics'!$C:$C,0)))</f>
        <v>0</v>
      </c>
      <c r="M644" s="261">
        <f>IF(ISBLANK(INDEX('Policy Characteristics'!G:G,MATCH($C644,'Policy Characteristics'!$C:$C,0))),"",INDEX('Policy Characteristics'!G:G,MATCH($C644,'Policy Characteristics'!$C:$C,0)))</f>
        <v>1</v>
      </c>
      <c r="N644" s="261">
        <f>IF(ISBLANK(INDEX('Policy Characteristics'!H:H,MATCH($C644,'Policy Characteristics'!$C:$C,0))),"",INDEX('Policy Characteristics'!H:H,MATCH($C644,'Policy Characteristics'!$C:$C,0)))</f>
        <v>1</v>
      </c>
      <c r="O644" s="254" t="str">
        <f>IF(ISBLANK(INDEX('Policy Characteristics'!I:I,MATCH($C644,'Policy Characteristics'!$C:$C,0))),"",INDEX('Policy Characteristics'!I:I,MATCH($C644,'Policy Characteristics'!$C:$C,0)))</f>
        <v>on/off</v>
      </c>
      <c r="P644" s="254" t="str">
        <f>IF(ISBLANK(INDEX('Policy Characteristics'!J:J,MATCH($C644,'Policy Characteristics'!$C:$C,0))),"",INDEX('Policy Characteristics'!J:J,MATCH($C644,'Policy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4" s="254" t="str">
        <f>IF(ISBLANK(INDEX('Policy Characteristics'!K:K,MATCH($C644,'Policy Characteristics'!$C:$C,0))),"",INDEX('Policy Characteristics'!K:K,MATCH($C644,'Policy Characteristics'!$C:$C,0)))</f>
        <v>ccs.html#ccs</v>
      </c>
      <c r="R644" s="254" t="str">
        <f>IF(ISBLANK(INDEX('Policy Characteristics'!L:L,MATCH($C644,'Policy Characteristics'!$C:$C,0))),"",INDEX('Policy Characteristics'!L:L,MATCH($C644,'Policy Characteristics'!$C:$C,0)))</f>
        <v>carbon-capture-and-sequestration.html</v>
      </c>
    </row>
    <row r="645" spans="1:18" customFormat="1" x14ac:dyDescent="0.35">
      <c r="A645" s="254" t="str">
        <f>IF(ISBLANK(INDEX('Policy Characteristics'!A:A,MATCH($C645,'Policy Characteristics'!$C:$C,0))),"",INDEX('Policy Characteristics'!A:A,MATCH($C645,'Policy Characteristics'!$C:$C,0)))</f>
        <v>Industry</v>
      </c>
      <c r="B645" s="262" t="str">
        <f>IF(ISBLANK(INDEX('Policy Characteristics'!B:B,MATCH($C645,'Policy Characteristics'!$C:$C,0))),"",INDEX('Policy Characteristics'!B:B,MATCH($C645,'Policy Characteristics'!$C:$C,0)))</f>
        <v>Non BAU Industry CCS Subsidy</v>
      </c>
      <c r="C645" s="254" t="str">
        <f t="shared" si="34"/>
        <v>Boolean Use Non BAU Industry CCS Subsidies</v>
      </c>
      <c r="D645" s="6" t="s">
        <v>3061</v>
      </c>
      <c r="E645" s="6"/>
      <c r="F645" t="s">
        <v>3023</v>
      </c>
      <c r="H645" s="43">
        <v>2737</v>
      </c>
      <c r="I645" s="324" t="s">
        <v>43</v>
      </c>
      <c r="J645" s="255" t="str">
        <f>IF(ISBLANK(INDEX('Policy Characteristics'!D:D,MATCH($C645,'Policy Characteristics'!$C:$C,0))),"",INDEX('Policy Characteristics'!D:D,MATCH($C645,'Policy Characteristics'!$C:$C,0)))</f>
        <v>Industry CCS</v>
      </c>
      <c r="K645" s="254" t="str">
        <f>IF(ISBLANK(INDEX('Policy Characteristics'!E:E,MATCH($C645,'Policy Characteristics'!$C:$C,0))),"",INDEX('Policy Characteristics'!E:E,MATCH($C645,'Policy Characteristics'!$C:$C,0)))</f>
        <v>indst non BAU CCS</v>
      </c>
      <c r="L645" s="261">
        <f>IF(ISBLANK(INDEX('Policy Characteristics'!F:F,MATCH($C645,'Policy Characteristics'!$C:$C,0))),"",INDEX('Policy Characteristics'!F:F,MATCH($C645,'Policy Characteristics'!$C:$C,0)))</f>
        <v>0</v>
      </c>
      <c r="M645" s="261">
        <f>IF(ISBLANK(INDEX('Policy Characteristics'!G:G,MATCH($C645,'Policy Characteristics'!$C:$C,0))),"",INDEX('Policy Characteristics'!G:G,MATCH($C645,'Policy Characteristics'!$C:$C,0)))</f>
        <v>1</v>
      </c>
      <c r="N645" s="261">
        <f>IF(ISBLANK(INDEX('Policy Characteristics'!H:H,MATCH($C645,'Policy Characteristics'!$C:$C,0))),"",INDEX('Policy Characteristics'!H:H,MATCH($C645,'Policy Characteristics'!$C:$C,0)))</f>
        <v>1</v>
      </c>
      <c r="O645" s="254" t="str">
        <f>IF(ISBLANK(INDEX('Policy Characteristics'!I:I,MATCH($C645,'Policy Characteristics'!$C:$C,0))),"",INDEX('Policy Characteristics'!I:I,MATCH($C645,'Policy Characteristics'!$C:$C,0)))</f>
        <v>on/off</v>
      </c>
      <c r="P645" s="254" t="str">
        <f>IF(ISBLANK(INDEX('Policy Characteristics'!J:J,MATCH($C645,'Policy Characteristics'!$C:$C,0))),"",INDEX('Policy Characteristics'!J:J,MATCH($C645,'Policy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5" s="254" t="str">
        <f>IF(ISBLANK(INDEX('Policy Characteristics'!K:K,MATCH($C645,'Policy Characteristics'!$C:$C,0))),"",INDEX('Policy Characteristics'!K:K,MATCH($C645,'Policy Characteristics'!$C:$C,0)))</f>
        <v>ccs.html#ccs</v>
      </c>
      <c r="R645" s="254" t="str">
        <f>IF(ISBLANK(INDEX('Policy Characteristics'!L:L,MATCH($C645,'Policy Characteristics'!$C:$C,0))),"",INDEX('Policy Characteristics'!L:L,MATCH($C645,'Policy Characteristics'!$C:$C,0)))</f>
        <v>carbon-capture-and-sequestration.html</v>
      </c>
    </row>
    <row r="646" spans="1:18" customFormat="1" x14ac:dyDescent="0.35">
      <c r="A646" s="254" t="str">
        <f>IF(ISBLANK(INDEX('Policy Characteristics'!A:A,MATCH($C646,'Policy Characteristics'!$C:$C,0))),"",INDEX('Policy Characteristics'!A:A,MATCH($C646,'Policy Characteristics'!$C:$C,0)))</f>
        <v>Industry</v>
      </c>
      <c r="B646" s="262" t="str">
        <f>IF(ISBLANK(INDEX('Policy Characteristics'!B:B,MATCH($C646,'Policy Characteristics'!$C:$C,0))),"",INDEX('Policy Characteristics'!B:B,MATCH($C646,'Policy Characteristics'!$C:$C,0)))</f>
        <v>Non BAU Industry CCS Subsidy</v>
      </c>
      <c r="C646" s="254" t="str">
        <f t="shared" si="34"/>
        <v>Boolean Use Non BAU Industry CCS Subsidies</v>
      </c>
      <c r="D646" s="6" t="s">
        <v>3062</v>
      </c>
      <c r="E646" s="6"/>
      <c r="F646" t="s">
        <v>3024</v>
      </c>
      <c r="H646" s="43">
        <v>2738</v>
      </c>
      <c r="I646" s="324" t="s">
        <v>43</v>
      </c>
      <c r="J646" s="255" t="str">
        <f>IF(ISBLANK(INDEX('Policy Characteristics'!D:D,MATCH($C646,'Policy Characteristics'!$C:$C,0))),"",INDEX('Policy Characteristics'!D:D,MATCH($C646,'Policy Characteristics'!$C:$C,0)))</f>
        <v>Industry CCS</v>
      </c>
      <c r="K646" s="254" t="str">
        <f>IF(ISBLANK(INDEX('Policy Characteristics'!E:E,MATCH($C646,'Policy Characteristics'!$C:$C,0))),"",INDEX('Policy Characteristics'!E:E,MATCH($C646,'Policy Characteristics'!$C:$C,0)))</f>
        <v>indst non BAU CCS</v>
      </c>
      <c r="L646" s="261">
        <f>IF(ISBLANK(INDEX('Policy Characteristics'!F:F,MATCH($C646,'Policy Characteristics'!$C:$C,0))),"",INDEX('Policy Characteristics'!F:F,MATCH($C646,'Policy Characteristics'!$C:$C,0)))</f>
        <v>0</v>
      </c>
      <c r="M646" s="261">
        <f>IF(ISBLANK(INDEX('Policy Characteristics'!G:G,MATCH($C646,'Policy Characteristics'!$C:$C,0))),"",INDEX('Policy Characteristics'!G:G,MATCH($C646,'Policy Characteristics'!$C:$C,0)))</f>
        <v>1</v>
      </c>
      <c r="N646" s="261">
        <f>IF(ISBLANK(INDEX('Policy Characteristics'!H:H,MATCH($C646,'Policy Characteristics'!$C:$C,0))),"",INDEX('Policy Characteristics'!H:H,MATCH($C646,'Policy Characteristics'!$C:$C,0)))</f>
        <v>1</v>
      </c>
      <c r="O646" s="254" t="str">
        <f>IF(ISBLANK(INDEX('Policy Characteristics'!I:I,MATCH($C646,'Policy Characteristics'!$C:$C,0))),"",INDEX('Policy Characteristics'!I:I,MATCH($C646,'Policy Characteristics'!$C:$C,0)))</f>
        <v>on/off</v>
      </c>
      <c r="P646" s="254" t="str">
        <f>IF(ISBLANK(INDEX('Policy Characteristics'!J:J,MATCH($C646,'Policy Characteristics'!$C:$C,0))),"",INDEX('Policy Characteristics'!J:J,MATCH($C646,'Policy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6" s="254" t="str">
        <f>IF(ISBLANK(INDEX('Policy Characteristics'!K:K,MATCH($C646,'Policy Characteristics'!$C:$C,0))),"",INDEX('Policy Characteristics'!K:K,MATCH($C646,'Policy Characteristics'!$C:$C,0)))</f>
        <v>ccs.html#ccs</v>
      </c>
      <c r="R646" s="254" t="str">
        <f>IF(ISBLANK(INDEX('Policy Characteristics'!L:L,MATCH($C646,'Policy Characteristics'!$C:$C,0))),"",INDEX('Policy Characteristics'!L:L,MATCH($C646,'Policy Characteristics'!$C:$C,0)))</f>
        <v>carbon-capture-and-sequestration.html</v>
      </c>
    </row>
    <row r="647" spans="1:18" customFormat="1" x14ac:dyDescent="0.35">
      <c r="A647" s="254" t="str">
        <f>IF(ISBLANK(INDEX('Policy Characteristics'!A:A,MATCH($C647,'Policy Characteristics'!$C:$C,0))),"",INDEX('Policy Characteristics'!A:A,MATCH($C647,'Policy Characteristics'!$C:$C,0)))</f>
        <v>Industry</v>
      </c>
      <c r="B647" s="262" t="str">
        <f>IF(ISBLANK(INDEX('Policy Characteristics'!B:B,MATCH($C647,'Policy Characteristics'!$C:$C,0))),"",INDEX('Policy Characteristics'!B:B,MATCH($C647,'Policy Characteristics'!$C:$C,0)))</f>
        <v>Non BAU Industry CCS Subsidy</v>
      </c>
      <c r="C647" s="254" t="str">
        <f t="shared" si="34"/>
        <v>Boolean Use Non BAU Industry CCS Subsidies</v>
      </c>
      <c r="D647" s="6" t="s">
        <v>3063</v>
      </c>
      <c r="E647" s="6"/>
      <c r="F647" t="s">
        <v>3025</v>
      </c>
      <c r="H647" s="43">
        <v>2739</v>
      </c>
      <c r="I647" s="324" t="s">
        <v>43</v>
      </c>
      <c r="J647" s="255" t="str">
        <f>IF(ISBLANK(INDEX('Policy Characteristics'!D:D,MATCH($C647,'Policy Characteristics'!$C:$C,0))),"",INDEX('Policy Characteristics'!D:D,MATCH($C647,'Policy Characteristics'!$C:$C,0)))</f>
        <v>Industry CCS</v>
      </c>
      <c r="K647" s="254" t="str">
        <f>IF(ISBLANK(INDEX('Policy Characteristics'!E:E,MATCH($C647,'Policy Characteristics'!$C:$C,0))),"",INDEX('Policy Characteristics'!E:E,MATCH($C647,'Policy Characteristics'!$C:$C,0)))</f>
        <v>indst non BAU CCS</v>
      </c>
      <c r="L647" s="261">
        <f>IF(ISBLANK(INDEX('Policy Characteristics'!F:F,MATCH($C647,'Policy Characteristics'!$C:$C,0))),"",INDEX('Policy Characteristics'!F:F,MATCH($C647,'Policy Characteristics'!$C:$C,0)))</f>
        <v>0</v>
      </c>
      <c r="M647" s="261">
        <f>IF(ISBLANK(INDEX('Policy Characteristics'!G:G,MATCH($C647,'Policy Characteristics'!$C:$C,0))),"",INDEX('Policy Characteristics'!G:G,MATCH($C647,'Policy Characteristics'!$C:$C,0)))</f>
        <v>1</v>
      </c>
      <c r="N647" s="261">
        <f>IF(ISBLANK(INDEX('Policy Characteristics'!H:H,MATCH($C647,'Policy Characteristics'!$C:$C,0))),"",INDEX('Policy Characteristics'!H:H,MATCH($C647,'Policy Characteristics'!$C:$C,0)))</f>
        <v>1</v>
      </c>
      <c r="O647" s="254" t="str">
        <f>IF(ISBLANK(INDEX('Policy Characteristics'!I:I,MATCH($C647,'Policy Characteristics'!$C:$C,0))),"",INDEX('Policy Characteristics'!I:I,MATCH($C647,'Policy Characteristics'!$C:$C,0)))</f>
        <v>on/off</v>
      </c>
      <c r="P647" s="254" t="str">
        <f>IF(ISBLANK(INDEX('Policy Characteristics'!J:J,MATCH($C647,'Policy Characteristics'!$C:$C,0))),"",INDEX('Policy Characteristics'!J:J,MATCH($C647,'Policy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7" s="254" t="str">
        <f>IF(ISBLANK(INDEX('Policy Characteristics'!K:K,MATCH($C647,'Policy Characteristics'!$C:$C,0))),"",INDEX('Policy Characteristics'!K:K,MATCH($C647,'Policy Characteristics'!$C:$C,0)))</f>
        <v>ccs.html#ccs</v>
      </c>
      <c r="R647" s="254" t="str">
        <f>IF(ISBLANK(INDEX('Policy Characteristics'!L:L,MATCH($C647,'Policy Characteristics'!$C:$C,0))),"",INDEX('Policy Characteristics'!L:L,MATCH($C647,'Policy Characteristics'!$C:$C,0)))</f>
        <v>carbon-capture-and-sequestration.html</v>
      </c>
    </row>
    <row r="648" spans="1:18" customFormat="1" x14ac:dyDescent="0.35">
      <c r="A648" s="254" t="str">
        <f>IF(ISBLANK(INDEX('Policy Characteristics'!A:A,MATCH($C648,'Policy Characteristics'!$C:$C,0))),"",INDEX('Policy Characteristics'!A:A,MATCH($C648,'Policy Characteristics'!$C:$C,0)))</f>
        <v>Industry</v>
      </c>
      <c r="B648" s="262" t="str">
        <f>IF(ISBLANK(INDEX('Policy Characteristics'!B:B,MATCH($C648,'Policy Characteristics'!$C:$C,0))),"",INDEX('Policy Characteristics'!B:B,MATCH($C648,'Policy Characteristics'!$C:$C,0)))</f>
        <v>Non BAU Industry CCS Subsidy</v>
      </c>
      <c r="C648" s="254" t="str">
        <f t="shared" si="34"/>
        <v>Boolean Use Non BAU Industry CCS Subsidies</v>
      </c>
      <c r="D648" s="6" t="s">
        <v>3064</v>
      </c>
      <c r="E648" s="6"/>
      <c r="F648" t="s">
        <v>3026</v>
      </c>
      <c r="H648" s="43">
        <v>2740</v>
      </c>
      <c r="I648" s="324" t="s">
        <v>43</v>
      </c>
      <c r="J648" s="255" t="str">
        <f>IF(ISBLANK(INDEX('Policy Characteristics'!D:D,MATCH($C648,'Policy Characteristics'!$C:$C,0))),"",INDEX('Policy Characteristics'!D:D,MATCH($C648,'Policy Characteristics'!$C:$C,0)))</f>
        <v>Industry CCS</v>
      </c>
      <c r="K648" s="254" t="str">
        <f>IF(ISBLANK(INDEX('Policy Characteristics'!E:E,MATCH($C648,'Policy Characteristics'!$C:$C,0))),"",INDEX('Policy Characteristics'!E:E,MATCH($C648,'Policy Characteristics'!$C:$C,0)))</f>
        <v>indst non BAU CCS</v>
      </c>
      <c r="L648" s="261">
        <f>IF(ISBLANK(INDEX('Policy Characteristics'!F:F,MATCH($C648,'Policy Characteristics'!$C:$C,0))),"",INDEX('Policy Characteristics'!F:F,MATCH($C648,'Policy Characteristics'!$C:$C,0)))</f>
        <v>0</v>
      </c>
      <c r="M648" s="261">
        <f>IF(ISBLANK(INDEX('Policy Characteristics'!G:G,MATCH($C648,'Policy Characteristics'!$C:$C,0))),"",INDEX('Policy Characteristics'!G:G,MATCH($C648,'Policy Characteristics'!$C:$C,0)))</f>
        <v>1</v>
      </c>
      <c r="N648" s="261">
        <f>IF(ISBLANK(INDEX('Policy Characteristics'!H:H,MATCH($C648,'Policy Characteristics'!$C:$C,0))),"",INDEX('Policy Characteristics'!H:H,MATCH($C648,'Policy Characteristics'!$C:$C,0)))</f>
        <v>1</v>
      </c>
      <c r="O648" s="254" t="str">
        <f>IF(ISBLANK(INDEX('Policy Characteristics'!I:I,MATCH($C648,'Policy Characteristics'!$C:$C,0))),"",INDEX('Policy Characteristics'!I:I,MATCH($C648,'Policy Characteristics'!$C:$C,0)))</f>
        <v>on/off</v>
      </c>
      <c r="P648" s="254" t="str">
        <f>IF(ISBLANK(INDEX('Policy Characteristics'!J:J,MATCH($C648,'Policy Characteristics'!$C:$C,0))),"",INDEX('Policy Characteristics'!J:J,MATCH($C648,'Policy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8" s="254" t="str">
        <f>IF(ISBLANK(INDEX('Policy Characteristics'!K:K,MATCH($C648,'Policy Characteristics'!$C:$C,0))),"",INDEX('Policy Characteristics'!K:K,MATCH($C648,'Policy Characteristics'!$C:$C,0)))</f>
        <v>ccs.html#ccs</v>
      </c>
      <c r="R648" s="254" t="str">
        <f>IF(ISBLANK(INDEX('Policy Characteristics'!L:L,MATCH($C648,'Policy Characteristics'!$C:$C,0))),"",INDEX('Policy Characteristics'!L:L,MATCH($C648,'Policy Characteristics'!$C:$C,0)))</f>
        <v>carbon-capture-and-sequestration.html</v>
      </c>
    </row>
    <row r="649" spans="1:18" customFormat="1" x14ac:dyDescent="0.35">
      <c r="A649" s="254" t="str">
        <f>IF(ISBLANK(INDEX('Policy Characteristics'!A:A,MATCH($C649,'Policy Characteristics'!$C:$C,0))),"",INDEX('Policy Characteristics'!A:A,MATCH($C649,'Policy Characteristics'!$C:$C,0)))</f>
        <v>Industry</v>
      </c>
      <c r="B649" s="262" t="str">
        <f>IF(ISBLANK(INDEX('Policy Characteristics'!B:B,MATCH($C649,'Policy Characteristics'!$C:$C,0))),"",INDEX('Policy Characteristics'!B:B,MATCH($C649,'Policy Characteristics'!$C:$C,0)))</f>
        <v>Non BAU Industry CCS Subsidy</v>
      </c>
      <c r="C649" s="254" t="str">
        <f t="shared" si="34"/>
        <v>Boolean Use Non BAU Industry CCS Subsidies</v>
      </c>
      <c r="D649" s="6" t="s">
        <v>3065</v>
      </c>
      <c r="E649" s="6"/>
      <c r="F649" t="s">
        <v>3027</v>
      </c>
      <c r="H649" s="43">
        <v>2741</v>
      </c>
      <c r="I649" s="324" t="s">
        <v>43</v>
      </c>
      <c r="J649" s="255" t="str">
        <f>IF(ISBLANK(INDEX('Policy Characteristics'!D:D,MATCH($C649,'Policy Characteristics'!$C:$C,0))),"",INDEX('Policy Characteristics'!D:D,MATCH($C649,'Policy Characteristics'!$C:$C,0)))</f>
        <v>Industry CCS</v>
      </c>
      <c r="K649" s="254" t="str">
        <f>IF(ISBLANK(INDEX('Policy Characteristics'!E:E,MATCH($C649,'Policy Characteristics'!$C:$C,0))),"",INDEX('Policy Characteristics'!E:E,MATCH($C649,'Policy Characteristics'!$C:$C,0)))</f>
        <v>indst non BAU CCS</v>
      </c>
      <c r="L649" s="261">
        <f>IF(ISBLANK(INDEX('Policy Characteristics'!F:F,MATCH($C649,'Policy Characteristics'!$C:$C,0))),"",INDEX('Policy Characteristics'!F:F,MATCH($C649,'Policy Characteristics'!$C:$C,0)))</f>
        <v>0</v>
      </c>
      <c r="M649" s="261">
        <f>IF(ISBLANK(INDEX('Policy Characteristics'!G:G,MATCH($C649,'Policy Characteristics'!$C:$C,0))),"",INDEX('Policy Characteristics'!G:G,MATCH($C649,'Policy Characteristics'!$C:$C,0)))</f>
        <v>1</v>
      </c>
      <c r="N649" s="261">
        <f>IF(ISBLANK(INDEX('Policy Characteristics'!H:H,MATCH($C649,'Policy Characteristics'!$C:$C,0))),"",INDEX('Policy Characteristics'!H:H,MATCH($C649,'Policy Characteristics'!$C:$C,0)))</f>
        <v>1</v>
      </c>
      <c r="O649" s="254" t="str">
        <f>IF(ISBLANK(INDEX('Policy Characteristics'!I:I,MATCH($C649,'Policy Characteristics'!$C:$C,0))),"",INDEX('Policy Characteristics'!I:I,MATCH($C649,'Policy Characteristics'!$C:$C,0)))</f>
        <v>on/off</v>
      </c>
      <c r="P649" s="254" t="str">
        <f>IF(ISBLANK(INDEX('Policy Characteristics'!J:J,MATCH($C649,'Policy Characteristics'!$C:$C,0))),"",INDEX('Policy Characteristics'!J:J,MATCH($C649,'Policy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9" s="254" t="str">
        <f>IF(ISBLANK(INDEX('Policy Characteristics'!K:K,MATCH($C649,'Policy Characteristics'!$C:$C,0))),"",INDEX('Policy Characteristics'!K:K,MATCH($C649,'Policy Characteristics'!$C:$C,0)))</f>
        <v>ccs.html#ccs</v>
      </c>
      <c r="R649" s="254" t="str">
        <f>IF(ISBLANK(INDEX('Policy Characteristics'!L:L,MATCH($C649,'Policy Characteristics'!$C:$C,0))),"",INDEX('Policy Characteristics'!L:L,MATCH($C649,'Policy Characteristics'!$C:$C,0)))</f>
        <v>carbon-capture-and-sequestration.html</v>
      </c>
    </row>
    <row r="650" spans="1:18" customFormat="1" x14ac:dyDescent="0.35">
      <c r="A650" s="254" t="str">
        <f>IF(ISBLANK(INDEX('Policy Characteristics'!A:A,MATCH($C650,'Policy Characteristics'!$C:$C,0))),"",INDEX('Policy Characteristics'!A:A,MATCH($C650,'Policy Characteristics'!$C:$C,0)))</f>
        <v>Industry</v>
      </c>
      <c r="B650" s="262" t="str">
        <f>IF(ISBLANK(INDEX('Policy Characteristics'!B:B,MATCH($C650,'Policy Characteristics'!$C:$C,0))),"",INDEX('Policy Characteristics'!B:B,MATCH($C650,'Policy Characteristics'!$C:$C,0)))</f>
        <v>Non BAU Industry CCS Subsidy</v>
      </c>
      <c r="C650" s="254" t="str">
        <f t="shared" si="34"/>
        <v>Boolean Use Non BAU Industry CCS Subsidies</v>
      </c>
      <c r="D650" s="6" t="s">
        <v>3066</v>
      </c>
      <c r="E650" s="6"/>
      <c r="F650" t="s">
        <v>3028</v>
      </c>
      <c r="H650" s="43">
        <v>2742</v>
      </c>
      <c r="I650" s="324" t="s">
        <v>43</v>
      </c>
      <c r="J650" s="255" t="str">
        <f>IF(ISBLANK(INDEX('Policy Characteristics'!D:D,MATCH($C650,'Policy Characteristics'!$C:$C,0))),"",INDEX('Policy Characteristics'!D:D,MATCH($C650,'Policy Characteristics'!$C:$C,0)))</f>
        <v>Industry CCS</v>
      </c>
      <c r="K650" s="254" t="str">
        <f>IF(ISBLANK(INDEX('Policy Characteristics'!E:E,MATCH($C650,'Policy Characteristics'!$C:$C,0))),"",INDEX('Policy Characteristics'!E:E,MATCH($C650,'Policy Characteristics'!$C:$C,0)))</f>
        <v>indst non BAU CCS</v>
      </c>
      <c r="L650" s="261">
        <f>IF(ISBLANK(INDEX('Policy Characteristics'!F:F,MATCH($C650,'Policy Characteristics'!$C:$C,0))),"",INDEX('Policy Characteristics'!F:F,MATCH($C650,'Policy Characteristics'!$C:$C,0)))</f>
        <v>0</v>
      </c>
      <c r="M650" s="261">
        <f>IF(ISBLANK(INDEX('Policy Characteristics'!G:G,MATCH($C650,'Policy Characteristics'!$C:$C,0))),"",INDEX('Policy Characteristics'!G:G,MATCH($C650,'Policy Characteristics'!$C:$C,0)))</f>
        <v>1</v>
      </c>
      <c r="N650" s="261">
        <f>IF(ISBLANK(INDEX('Policy Characteristics'!H:H,MATCH($C650,'Policy Characteristics'!$C:$C,0))),"",INDEX('Policy Characteristics'!H:H,MATCH($C650,'Policy Characteristics'!$C:$C,0)))</f>
        <v>1</v>
      </c>
      <c r="O650" s="254" t="str">
        <f>IF(ISBLANK(INDEX('Policy Characteristics'!I:I,MATCH($C650,'Policy Characteristics'!$C:$C,0))),"",INDEX('Policy Characteristics'!I:I,MATCH($C650,'Policy Characteristics'!$C:$C,0)))</f>
        <v>on/off</v>
      </c>
      <c r="P650" s="254" t="str">
        <f>IF(ISBLANK(INDEX('Policy Characteristics'!J:J,MATCH($C650,'Policy Characteristics'!$C:$C,0))),"",INDEX('Policy Characteristics'!J:J,MATCH($C650,'Policy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0" s="254" t="str">
        <f>IF(ISBLANK(INDEX('Policy Characteristics'!K:K,MATCH($C650,'Policy Characteristics'!$C:$C,0))),"",INDEX('Policy Characteristics'!K:K,MATCH($C650,'Policy Characteristics'!$C:$C,0)))</f>
        <v>ccs.html#ccs</v>
      </c>
      <c r="R650" s="254" t="str">
        <f>IF(ISBLANK(INDEX('Policy Characteristics'!L:L,MATCH($C650,'Policy Characteristics'!$C:$C,0))),"",INDEX('Policy Characteristics'!L:L,MATCH($C650,'Policy Characteristics'!$C:$C,0)))</f>
        <v>carbon-capture-and-sequestration.html</v>
      </c>
    </row>
    <row r="651" spans="1:18" customFormat="1" x14ac:dyDescent="0.35">
      <c r="A651" s="254" t="str">
        <f>IF(ISBLANK(INDEX('Policy Characteristics'!A:A,MATCH($C651,'Policy Characteristics'!$C:$C,0))),"",INDEX('Policy Characteristics'!A:A,MATCH($C651,'Policy Characteristics'!$C:$C,0)))</f>
        <v>Industry</v>
      </c>
      <c r="B651" s="262" t="str">
        <f>IF(ISBLANK(INDEX('Policy Characteristics'!B:B,MATCH($C651,'Policy Characteristics'!$C:$C,0))),"",INDEX('Policy Characteristics'!B:B,MATCH($C651,'Policy Characteristics'!$C:$C,0)))</f>
        <v>Non BAU Industry CCS Subsidy</v>
      </c>
      <c r="C651" s="254" t="str">
        <f t="shared" si="34"/>
        <v>Boolean Use Non BAU Industry CCS Subsidies</v>
      </c>
      <c r="D651" s="6" t="s">
        <v>3067</v>
      </c>
      <c r="E651" s="6"/>
      <c r="F651" t="s">
        <v>3029</v>
      </c>
      <c r="H651" s="43">
        <v>2743</v>
      </c>
      <c r="I651" s="324" t="s">
        <v>43</v>
      </c>
      <c r="J651" s="255" t="str">
        <f>IF(ISBLANK(INDEX('Policy Characteristics'!D:D,MATCH($C651,'Policy Characteristics'!$C:$C,0))),"",INDEX('Policy Characteristics'!D:D,MATCH($C651,'Policy Characteristics'!$C:$C,0)))</f>
        <v>Industry CCS</v>
      </c>
      <c r="K651" s="254" t="str">
        <f>IF(ISBLANK(INDEX('Policy Characteristics'!E:E,MATCH($C651,'Policy Characteristics'!$C:$C,0))),"",INDEX('Policy Characteristics'!E:E,MATCH($C651,'Policy Characteristics'!$C:$C,0)))</f>
        <v>indst non BAU CCS</v>
      </c>
      <c r="L651" s="261">
        <f>IF(ISBLANK(INDEX('Policy Characteristics'!F:F,MATCH($C651,'Policy Characteristics'!$C:$C,0))),"",INDEX('Policy Characteristics'!F:F,MATCH($C651,'Policy Characteristics'!$C:$C,0)))</f>
        <v>0</v>
      </c>
      <c r="M651" s="261">
        <f>IF(ISBLANK(INDEX('Policy Characteristics'!G:G,MATCH($C651,'Policy Characteristics'!$C:$C,0))),"",INDEX('Policy Characteristics'!G:G,MATCH($C651,'Policy Characteristics'!$C:$C,0)))</f>
        <v>1</v>
      </c>
      <c r="N651" s="261">
        <f>IF(ISBLANK(INDEX('Policy Characteristics'!H:H,MATCH($C651,'Policy Characteristics'!$C:$C,0))),"",INDEX('Policy Characteristics'!H:H,MATCH($C651,'Policy Characteristics'!$C:$C,0)))</f>
        <v>1</v>
      </c>
      <c r="O651" s="254" t="str">
        <f>IF(ISBLANK(INDEX('Policy Characteristics'!I:I,MATCH($C651,'Policy Characteristics'!$C:$C,0))),"",INDEX('Policy Characteristics'!I:I,MATCH($C651,'Policy Characteristics'!$C:$C,0)))</f>
        <v>on/off</v>
      </c>
      <c r="P651" s="254" t="str">
        <f>IF(ISBLANK(INDEX('Policy Characteristics'!J:J,MATCH($C651,'Policy Characteristics'!$C:$C,0))),"",INDEX('Policy Characteristics'!J:J,MATCH($C651,'Policy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1" s="254" t="str">
        <f>IF(ISBLANK(INDEX('Policy Characteristics'!K:K,MATCH($C651,'Policy Characteristics'!$C:$C,0))),"",INDEX('Policy Characteristics'!K:K,MATCH($C651,'Policy Characteristics'!$C:$C,0)))</f>
        <v>ccs.html#ccs</v>
      </c>
      <c r="R651" s="254" t="str">
        <f>IF(ISBLANK(INDEX('Policy Characteristics'!L:L,MATCH($C651,'Policy Characteristics'!$C:$C,0))),"",INDEX('Policy Characteristics'!L:L,MATCH($C651,'Policy Characteristics'!$C:$C,0)))</f>
        <v>carbon-capture-and-sequestration.html</v>
      </c>
    </row>
    <row r="652" spans="1:18" customFormat="1" x14ac:dyDescent="0.35">
      <c r="A652" s="254" t="str">
        <f>IF(ISBLANK(INDEX('Policy Characteristics'!A:A,MATCH($C652,'Policy Characteristics'!$C:$C,0))),"",INDEX('Policy Characteristics'!A:A,MATCH($C652,'Policy Characteristics'!$C:$C,0)))</f>
        <v>Industry</v>
      </c>
      <c r="B652" s="262" t="str">
        <f>IF(ISBLANK(INDEX('Policy Characteristics'!B:B,MATCH($C652,'Policy Characteristics'!$C:$C,0))),"",INDEX('Policy Characteristics'!B:B,MATCH($C652,'Policy Characteristics'!$C:$C,0)))</f>
        <v>Non BAU Industry CCS Subsidy</v>
      </c>
      <c r="C652" s="254" t="str">
        <f t="shared" si="34"/>
        <v>Boolean Use Non BAU Industry CCS Subsidies</v>
      </c>
      <c r="D652" s="6" t="s">
        <v>3068</v>
      </c>
      <c r="E652" s="6"/>
      <c r="F652" t="s">
        <v>3030</v>
      </c>
      <c r="H652" s="43">
        <v>2744</v>
      </c>
      <c r="I652" s="324" t="s">
        <v>43</v>
      </c>
      <c r="J652" s="255" t="str">
        <f>IF(ISBLANK(INDEX('Policy Characteristics'!D:D,MATCH($C652,'Policy Characteristics'!$C:$C,0))),"",INDEX('Policy Characteristics'!D:D,MATCH($C652,'Policy Characteristics'!$C:$C,0)))</f>
        <v>Industry CCS</v>
      </c>
      <c r="K652" s="254" t="str">
        <f>IF(ISBLANK(INDEX('Policy Characteristics'!E:E,MATCH($C652,'Policy Characteristics'!$C:$C,0))),"",INDEX('Policy Characteristics'!E:E,MATCH($C652,'Policy Characteristics'!$C:$C,0)))</f>
        <v>indst non BAU CCS</v>
      </c>
      <c r="L652" s="261">
        <f>IF(ISBLANK(INDEX('Policy Characteristics'!F:F,MATCH($C652,'Policy Characteristics'!$C:$C,0))),"",INDEX('Policy Characteristics'!F:F,MATCH($C652,'Policy Characteristics'!$C:$C,0)))</f>
        <v>0</v>
      </c>
      <c r="M652" s="261">
        <f>IF(ISBLANK(INDEX('Policy Characteristics'!G:G,MATCH($C652,'Policy Characteristics'!$C:$C,0))),"",INDEX('Policy Characteristics'!G:G,MATCH($C652,'Policy Characteristics'!$C:$C,0)))</f>
        <v>1</v>
      </c>
      <c r="N652" s="261">
        <f>IF(ISBLANK(INDEX('Policy Characteristics'!H:H,MATCH($C652,'Policy Characteristics'!$C:$C,0))),"",INDEX('Policy Characteristics'!H:H,MATCH($C652,'Policy Characteristics'!$C:$C,0)))</f>
        <v>1</v>
      </c>
      <c r="O652" s="254" t="str">
        <f>IF(ISBLANK(INDEX('Policy Characteristics'!I:I,MATCH($C652,'Policy Characteristics'!$C:$C,0))),"",INDEX('Policy Characteristics'!I:I,MATCH($C652,'Policy Characteristics'!$C:$C,0)))</f>
        <v>on/off</v>
      </c>
      <c r="P652" s="254" t="str">
        <f>IF(ISBLANK(INDEX('Policy Characteristics'!J:J,MATCH($C652,'Policy Characteristics'!$C:$C,0))),"",INDEX('Policy Characteristics'!J:J,MATCH($C652,'Policy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2" s="254" t="str">
        <f>IF(ISBLANK(INDEX('Policy Characteristics'!K:K,MATCH($C652,'Policy Characteristics'!$C:$C,0))),"",INDEX('Policy Characteristics'!K:K,MATCH($C652,'Policy Characteristics'!$C:$C,0)))</f>
        <v>ccs.html#ccs</v>
      </c>
      <c r="R652" s="254" t="str">
        <f>IF(ISBLANK(INDEX('Policy Characteristics'!L:L,MATCH($C652,'Policy Characteristics'!$C:$C,0))),"",INDEX('Policy Characteristics'!L:L,MATCH($C652,'Policy Characteristics'!$C:$C,0)))</f>
        <v>carbon-capture-and-sequestration.html</v>
      </c>
    </row>
    <row r="653" spans="1:18" customFormat="1" x14ac:dyDescent="0.35">
      <c r="A653" s="254" t="str">
        <f>IF(ISBLANK(INDEX('Policy Characteristics'!A:A,MATCH($C653,'Policy Characteristics'!$C:$C,0))),"",INDEX('Policy Characteristics'!A:A,MATCH($C653,'Policy Characteristics'!$C:$C,0)))</f>
        <v>Industry</v>
      </c>
      <c r="B653" s="262" t="str">
        <f>IF(ISBLANK(INDEX('Policy Characteristics'!B:B,MATCH($C653,'Policy Characteristics'!$C:$C,0))),"",INDEX('Policy Characteristics'!B:B,MATCH($C653,'Policy Characteristics'!$C:$C,0)))</f>
        <v>Non BAU Industry CCS Subsidy</v>
      </c>
      <c r="C653" s="254" t="str">
        <f t="shared" si="34"/>
        <v>Boolean Use Non BAU Industry CCS Subsidies</v>
      </c>
      <c r="D653" s="6" t="s">
        <v>3069</v>
      </c>
      <c r="E653" s="6"/>
      <c r="F653" t="s">
        <v>3031</v>
      </c>
      <c r="H653" s="43">
        <v>2745</v>
      </c>
      <c r="I653" s="324" t="s">
        <v>43</v>
      </c>
      <c r="J653" s="255" t="str">
        <f>IF(ISBLANK(INDEX('Policy Characteristics'!D:D,MATCH($C653,'Policy Characteristics'!$C:$C,0))),"",INDEX('Policy Characteristics'!D:D,MATCH($C653,'Policy Characteristics'!$C:$C,0)))</f>
        <v>Industry CCS</v>
      </c>
      <c r="K653" s="254" t="str">
        <f>IF(ISBLANK(INDEX('Policy Characteristics'!E:E,MATCH($C653,'Policy Characteristics'!$C:$C,0))),"",INDEX('Policy Characteristics'!E:E,MATCH($C653,'Policy Characteristics'!$C:$C,0)))</f>
        <v>indst non BAU CCS</v>
      </c>
      <c r="L653" s="261">
        <f>IF(ISBLANK(INDEX('Policy Characteristics'!F:F,MATCH($C653,'Policy Characteristics'!$C:$C,0))),"",INDEX('Policy Characteristics'!F:F,MATCH($C653,'Policy Characteristics'!$C:$C,0)))</f>
        <v>0</v>
      </c>
      <c r="M653" s="261">
        <f>IF(ISBLANK(INDEX('Policy Characteristics'!G:G,MATCH($C653,'Policy Characteristics'!$C:$C,0))),"",INDEX('Policy Characteristics'!G:G,MATCH($C653,'Policy Characteristics'!$C:$C,0)))</f>
        <v>1</v>
      </c>
      <c r="N653" s="261">
        <f>IF(ISBLANK(INDEX('Policy Characteristics'!H:H,MATCH($C653,'Policy Characteristics'!$C:$C,0))),"",INDEX('Policy Characteristics'!H:H,MATCH($C653,'Policy Characteristics'!$C:$C,0)))</f>
        <v>1</v>
      </c>
      <c r="O653" s="254" t="str">
        <f>IF(ISBLANK(INDEX('Policy Characteristics'!I:I,MATCH($C653,'Policy Characteristics'!$C:$C,0))),"",INDEX('Policy Characteristics'!I:I,MATCH($C653,'Policy Characteristics'!$C:$C,0)))</f>
        <v>on/off</v>
      </c>
      <c r="P653" s="254" t="str">
        <f>IF(ISBLANK(INDEX('Policy Characteristics'!J:J,MATCH($C653,'Policy Characteristics'!$C:$C,0))),"",INDEX('Policy Characteristics'!J:J,MATCH($C653,'Policy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3" s="254" t="str">
        <f>IF(ISBLANK(INDEX('Policy Characteristics'!K:K,MATCH($C653,'Policy Characteristics'!$C:$C,0))),"",INDEX('Policy Characteristics'!K:K,MATCH($C653,'Policy Characteristics'!$C:$C,0)))</f>
        <v>ccs.html#ccs</v>
      </c>
      <c r="R653" s="254" t="str">
        <f>IF(ISBLANK(INDEX('Policy Characteristics'!L:L,MATCH($C653,'Policy Characteristics'!$C:$C,0))),"",INDEX('Policy Characteristics'!L:L,MATCH($C653,'Policy Characteristics'!$C:$C,0)))</f>
        <v>carbon-capture-and-sequestration.html</v>
      </c>
    </row>
    <row r="654" spans="1:18" customFormat="1" x14ac:dyDescent="0.35">
      <c r="A654" s="254" t="str">
        <f>IF(ISBLANK(INDEX('Policy Characteristics'!A:A,MATCH($C654,'Policy Characteristics'!$C:$C,0))),"",INDEX('Policy Characteristics'!A:A,MATCH($C654,'Policy Characteristics'!$C:$C,0)))</f>
        <v>Industry</v>
      </c>
      <c r="B654" s="262" t="str">
        <f>IF(ISBLANK(INDEX('Policy Characteristics'!B:B,MATCH($C654,'Policy Characteristics'!$C:$C,0))),"",INDEX('Policy Characteristics'!B:B,MATCH($C654,'Policy Characteristics'!$C:$C,0)))</f>
        <v>Non BAU Industry CCS Subsidy</v>
      </c>
      <c r="C654" s="254" t="str">
        <f t="shared" si="34"/>
        <v>Boolean Use Non BAU Industry CCS Subsidies</v>
      </c>
      <c r="D654" s="6" t="s">
        <v>3070</v>
      </c>
      <c r="E654" s="6"/>
      <c r="F654" t="s">
        <v>3073</v>
      </c>
      <c r="H654" s="43">
        <v>2746</v>
      </c>
      <c r="I654" s="324" t="s">
        <v>43</v>
      </c>
      <c r="J654" s="255" t="str">
        <f>IF(ISBLANK(INDEX('Policy Characteristics'!D:D,MATCH($C654,'Policy Characteristics'!$C:$C,0))),"",INDEX('Policy Characteristics'!D:D,MATCH($C654,'Policy Characteristics'!$C:$C,0)))</f>
        <v>Industry CCS</v>
      </c>
      <c r="K654" s="254" t="str">
        <f>IF(ISBLANK(INDEX('Policy Characteristics'!E:E,MATCH($C654,'Policy Characteristics'!$C:$C,0))),"",INDEX('Policy Characteristics'!E:E,MATCH($C654,'Policy Characteristics'!$C:$C,0)))</f>
        <v>indst non BAU CCS</v>
      </c>
      <c r="L654" s="261">
        <f>IF(ISBLANK(INDEX('Policy Characteristics'!F:F,MATCH($C654,'Policy Characteristics'!$C:$C,0))),"",INDEX('Policy Characteristics'!F:F,MATCH($C654,'Policy Characteristics'!$C:$C,0)))</f>
        <v>0</v>
      </c>
      <c r="M654" s="261">
        <f>IF(ISBLANK(INDEX('Policy Characteristics'!G:G,MATCH($C654,'Policy Characteristics'!$C:$C,0))),"",INDEX('Policy Characteristics'!G:G,MATCH($C654,'Policy Characteristics'!$C:$C,0)))</f>
        <v>1</v>
      </c>
      <c r="N654" s="261">
        <f>IF(ISBLANK(INDEX('Policy Characteristics'!H:H,MATCH($C654,'Policy Characteristics'!$C:$C,0))),"",INDEX('Policy Characteristics'!H:H,MATCH($C654,'Policy Characteristics'!$C:$C,0)))</f>
        <v>1</v>
      </c>
      <c r="O654" s="254" t="str">
        <f>IF(ISBLANK(INDEX('Policy Characteristics'!I:I,MATCH($C654,'Policy Characteristics'!$C:$C,0))),"",INDEX('Policy Characteristics'!I:I,MATCH($C654,'Policy Characteristics'!$C:$C,0)))</f>
        <v>on/off</v>
      </c>
      <c r="P654" s="254" t="str">
        <f>IF(ISBLANK(INDEX('Policy Characteristics'!J:J,MATCH($C654,'Policy Characteristics'!$C:$C,0))),"",INDEX('Policy Characteristics'!J:J,MATCH($C654,'Policy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4" s="254" t="str">
        <f>IF(ISBLANK(INDEX('Policy Characteristics'!K:K,MATCH($C654,'Policy Characteristics'!$C:$C,0))),"",INDEX('Policy Characteristics'!K:K,MATCH($C654,'Policy Characteristics'!$C:$C,0)))</f>
        <v>ccs.html#ccs</v>
      </c>
      <c r="R654" s="254" t="str">
        <f>IF(ISBLANK(INDEX('Policy Characteristics'!L:L,MATCH($C654,'Policy Characteristics'!$C:$C,0))),"",INDEX('Policy Characteristics'!L:L,MATCH($C654,'Policy Characteristics'!$C:$C,0)))</f>
        <v>carbon-capture-and-sequestration.html</v>
      </c>
    </row>
    <row r="655" spans="1:18" customFormat="1" x14ac:dyDescent="0.35">
      <c r="A655" s="254" t="str">
        <f>IF(ISBLANK(INDEX('Policy Characteristics'!A:A,MATCH($C655,'Policy Characteristics'!$C:$C,0))),"",INDEX('Policy Characteristics'!A:A,MATCH($C655,'Policy Characteristics'!$C:$C,0)))</f>
        <v>Industry</v>
      </c>
      <c r="B655" s="262" t="str">
        <f>IF(ISBLANK(INDEX('Policy Characteristics'!B:B,MATCH($C655,'Policy Characteristics'!$C:$C,0))),"",INDEX('Policy Characteristics'!B:B,MATCH($C655,'Policy Characteristics'!$C:$C,0)))</f>
        <v>Non BAU Industry CCS Subsidy</v>
      </c>
      <c r="C655" s="254" t="str">
        <f t="shared" si="34"/>
        <v>Boolean Use Non BAU Industry CCS Subsidies</v>
      </c>
      <c r="D655" s="6" t="s">
        <v>3071</v>
      </c>
      <c r="E655" s="6"/>
      <c r="F655" t="s">
        <v>3032</v>
      </c>
      <c r="H655" s="43">
        <v>2747</v>
      </c>
      <c r="I655" s="324" t="s">
        <v>43</v>
      </c>
      <c r="J655" s="255" t="str">
        <f>IF(ISBLANK(INDEX('Policy Characteristics'!D:D,MATCH($C655,'Policy Characteristics'!$C:$C,0))),"",INDEX('Policy Characteristics'!D:D,MATCH($C655,'Policy Characteristics'!$C:$C,0)))</f>
        <v>Industry CCS</v>
      </c>
      <c r="K655" s="254" t="str">
        <f>IF(ISBLANK(INDEX('Policy Characteristics'!E:E,MATCH($C655,'Policy Characteristics'!$C:$C,0))),"",INDEX('Policy Characteristics'!E:E,MATCH($C655,'Policy Characteristics'!$C:$C,0)))</f>
        <v>indst non BAU CCS</v>
      </c>
      <c r="L655" s="261">
        <f>IF(ISBLANK(INDEX('Policy Characteristics'!F:F,MATCH($C655,'Policy Characteristics'!$C:$C,0))),"",INDEX('Policy Characteristics'!F:F,MATCH($C655,'Policy Characteristics'!$C:$C,0)))</f>
        <v>0</v>
      </c>
      <c r="M655" s="261">
        <f>IF(ISBLANK(INDEX('Policy Characteristics'!G:G,MATCH($C655,'Policy Characteristics'!$C:$C,0))),"",INDEX('Policy Characteristics'!G:G,MATCH($C655,'Policy Characteristics'!$C:$C,0)))</f>
        <v>1</v>
      </c>
      <c r="N655" s="261">
        <f>IF(ISBLANK(INDEX('Policy Characteristics'!H:H,MATCH($C655,'Policy Characteristics'!$C:$C,0))),"",INDEX('Policy Characteristics'!H:H,MATCH($C655,'Policy Characteristics'!$C:$C,0)))</f>
        <v>1</v>
      </c>
      <c r="O655" s="254" t="str">
        <f>IF(ISBLANK(INDEX('Policy Characteristics'!I:I,MATCH($C655,'Policy Characteristics'!$C:$C,0))),"",INDEX('Policy Characteristics'!I:I,MATCH($C655,'Policy Characteristics'!$C:$C,0)))</f>
        <v>on/off</v>
      </c>
      <c r="P655" s="254" t="str">
        <f>IF(ISBLANK(INDEX('Policy Characteristics'!J:J,MATCH($C655,'Policy Characteristics'!$C:$C,0))),"",INDEX('Policy Characteristics'!J:J,MATCH($C655,'Policy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5" s="254" t="str">
        <f>IF(ISBLANK(INDEX('Policy Characteristics'!K:K,MATCH($C655,'Policy Characteristics'!$C:$C,0))),"",INDEX('Policy Characteristics'!K:K,MATCH($C655,'Policy Characteristics'!$C:$C,0)))</f>
        <v>ccs.html#ccs</v>
      </c>
      <c r="R655" s="254" t="str">
        <f>IF(ISBLANK(INDEX('Policy Characteristics'!L:L,MATCH($C655,'Policy Characteristics'!$C:$C,0))),"",INDEX('Policy Characteristics'!L:L,MATCH($C655,'Policy Characteristics'!$C:$C,0)))</f>
        <v>carbon-capture-and-sequestration.html</v>
      </c>
    </row>
    <row r="656" spans="1:18" x14ac:dyDescent="0.35">
      <c r="A656" s="254" t="str">
        <f>IF(ISBLANK(INDEX('Policy Characteristics'!A:A,MATCH($C656,'Policy Characteristics'!$C:$C,0))),"",INDEX('Policy Characteristics'!A:A,MATCH($C656,'Policy Characteristics'!$C:$C,0)))</f>
        <v>Industry</v>
      </c>
      <c r="B656" s="262" t="str">
        <f>IF(ISBLANK(INDEX('Policy Characteristics'!B:B,MATCH($C656,'Policy Characteristics'!$C:$C,0))),"",INDEX('Policy Characteristics'!B:B,MATCH($C656,'Policy Characteristics'!$C:$C,0)))</f>
        <v>Cement Clinker Substitution</v>
      </c>
      <c r="C656" t="s">
        <v>2763</v>
      </c>
      <c r="D656" s="45"/>
      <c r="E656" s="45"/>
      <c r="F656" s="45"/>
      <c r="G656" s="45"/>
      <c r="H656" s="43">
        <v>43</v>
      </c>
      <c r="I656" s="324" t="s">
        <v>43</v>
      </c>
      <c r="J656" s="255" t="str">
        <f>IF(ISBLANK(INDEX('Policy Characteristics'!D:D,MATCH($C656,'Policy Characteristics'!$C:$C,0))),"",INDEX('Policy Characteristics'!D:D,MATCH($C656,'Policy Characteristics'!$C:$C,0)))</f>
        <v>Cement Clinker Substitution</v>
      </c>
      <c r="K656" s="254" t="str">
        <f>IF(ISBLANK(INDEX('Policy Characteristics'!E:E,MATCH($C656,'Policy Characteristics'!$C:$C,0))),"",INDEX('Policy Characteristics'!E:E,MATCH($C656,'Policy Characteristics'!$C:$C,0)))</f>
        <v>indst cement measures</v>
      </c>
      <c r="L656" s="261">
        <f>IF(ISBLANK(INDEX('Policy Characteristics'!F:F,MATCH($C656,'Policy Characteristics'!$C:$C,0))),"",INDEX('Policy Characteristics'!F:F,MATCH($C656,'Policy Characteristics'!$C:$C,0)))</f>
        <v>0</v>
      </c>
      <c r="M656" s="261">
        <f>IF(ISBLANK(INDEX('Policy Characteristics'!G:G,MATCH($C656,'Policy Characteristics'!$C:$C,0))),"",INDEX('Policy Characteristics'!G:G,MATCH($C656,'Policy Characteristics'!$C:$C,0)))</f>
        <v>1</v>
      </c>
      <c r="N656" s="261">
        <f>IF(ISBLANK(INDEX('Policy Characteristics'!H:H,MATCH($C656,'Policy Characteristics'!$C:$C,0))),"",INDEX('Policy Characteristics'!H:H,MATCH($C656,'Policy Characteristics'!$C:$C,0)))</f>
        <v>0.01</v>
      </c>
      <c r="O656" s="254" t="str">
        <f>IF(ISBLANK(INDEX('Policy Characteristics'!I:I,MATCH($C656,'Policy Characteristics'!$C:$C,0))),"",INDEX('Policy Characteristics'!I:I,MATCH($C656,'Policy Characteristics'!$C:$C,0)))</f>
        <v>% of potential achieved</v>
      </c>
      <c r="P656" s="254" t="str">
        <f>IF(ISBLANK(INDEX('Policy Characteristics'!J:J,MATCH($C656,'Policy Characteristics'!$C:$C,0))),"",INDEX('Policy Characteristics'!J:J,MATCH($C656,'Policy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56" s="254" t="str">
        <f>IF(ISBLANK(INDEX('Policy Characteristics'!K:K,MATCH($C656,'Policy Characteristics'!$C:$C,0))),"",INDEX('Policy Characteristics'!K:K,MATCH($C656,'Policy Characteristics'!$C:$C,0)))</f>
        <v>industry-ag-main.html#clinker</v>
      </c>
      <c r="R656" s="254" t="str">
        <f>IF(ISBLANK(INDEX('Policy Characteristics'!L:L,MATCH($C656,'Policy Characteristics'!$C:$C,0))),"",INDEX('Policy Characteristics'!L:L,MATCH($C656,'Policy Characteristics'!$C:$C,0)))</f>
        <v>cement-clinker-substitution.html</v>
      </c>
    </row>
    <row r="657" spans="1:18" s="4" customFormat="1" x14ac:dyDescent="0.35">
      <c r="A657" s="254" t="str">
        <f>IF(ISBLANK(INDEX('Policy Characteristics'!A:A,MATCH($C657,'Policy Characteristics'!$C:$C,0))),"",INDEX('Policy Characteristics'!A:A,MATCH($C657,'Policy Characteristics'!$C:$C,0)))</f>
        <v>Industry</v>
      </c>
      <c r="B657" s="262" t="str">
        <f>IF(ISBLANK(INDEX('Policy Characteristics'!B:B,MATCH($C657,'Policy Characteristics'!$C:$C,0))),"",INDEX('Policy Characteristics'!B:B,MATCH($C657,'Policy Characteristics'!$C:$C,0)))</f>
        <v>Cogeneration and Waste Heat Recovery</v>
      </c>
      <c r="C657" t="s">
        <v>281</v>
      </c>
      <c r="D657" s="45"/>
      <c r="E657" s="45"/>
      <c r="F657" s="45"/>
      <c r="G657" s="45"/>
      <c r="H657" s="43">
        <v>44</v>
      </c>
      <c r="I657" s="324" t="s">
        <v>43</v>
      </c>
      <c r="J657" s="255" t="str">
        <f>IF(ISBLANK(INDEX('Policy Characteristics'!D:D,MATCH($C657,'Policy Characteristics'!$C:$C,0))),"",INDEX('Policy Characteristics'!D:D,MATCH($C657,'Policy Characteristics'!$C:$C,0)))</f>
        <v>Cogeneration and Waste Heat Recovery</v>
      </c>
      <c r="K657" s="254" t="str">
        <f>IF(ISBLANK(INDEX('Policy Characteristics'!E:E,MATCH($C657,'Policy Characteristics'!$C:$C,0))),"",INDEX('Policy Characteristics'!E:E,MATCH($C657,'Policy Characteristics'!$C:$C,0)))</f>
        <v>indst CHP</v>
      </c>
      <c r="L657" s="261">
        <f>IF(ISBLANK(INDEX('Policy Characteristics'!F:F,MATCH($C657,'Policy Characteristics'!$C:$C,0))),"",INDEX('Policy Characteristics'!F:F,MATCH($C657,'Policy Characteristics'!$C:$C,0)))</f>
        <v>0</v>
      </c>
      <c r="M657" s="261">
        <f>IF(ISBLANK(INDEX('Policy Characteristics'!G:G,MATCH($C657,'Policy Characteristics'!$C:$C,0))),"",INDEX('Policy Characteristics'!G:G,MATCH($C657,'Policy Characteristics'!$C:$C,0)))</f>
        <v>1</v>
      </c>
      <c r="N657" s="261">
        <f>IF(ISBLANK(INDEX('Policy Characteristics'!H:H,MATCH($C657,'Policy Characteristics'!$C:$C,0))),"",INDEX('Policy Characteristics'!H:H,MATCH($C657,'Policy Characteristics'!$C:$C,0)))</f>
        <v>0.01</v>
      </c>
      <c r="O657" s="254" t="str">
        <f>IF(ISBLANK(INDEX('Policy Characteristics'!I:I,MATCH($C657,'Policy Characteristics'!$C:$C,0))),"",INDEX('Policy Characteristics'!I:I,MATCH($C657,'Policy Characteristics'!$C:$C,0)))</f>
        <v>% of potential achieved</v>
      </c>
      <c r="P657" s="254" t="str">
        <f>IF(ISBLANK(INDEX('Policy Characteristics'!J:J,MATCH($C657,'Policy Characteristics'!$C:$C,0))),"",INDEX('Policy Characteristics'!J:J,MATCH($C657,'Policy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57" s="254" t="str">
        <f>IF(ISBLANK(INDEX('Policy Characteristics'!K:K,MATCH($C657,'Policy Characteristics'!$C:$C,0))),"",INDEX('Policy Characteristics'!K:K,MATCH($C657,'Policy Characteristics'!$C:$C,0)))</f>
        <v>industry-ag-main.html#cogen</v>
      </c>
      <c r="R657" s="254" t="str">
        <f>IF(ISBLANK(INDEX('Policy Characteristics'!L:L,MATCH($C657,'Policy Characteristics'!$C:$C,0))),"",INDEX('Policy Characteristics'!L:L,MATCH($C657,'Policy Characteristics'!$C:$C,0)))</f>
        <v>cogeneration-and-waste-heat-recovery.html</v>
      </c>
    </row>
    <row r="658" spans="1:18" s="4" customFormat="1" x14ac:dyDescent="0.35">
      <c r="A658" s="254" t="str">
        <f>IF(ISBLANK(INDEX('Policy Characteristics'!A:A,MATCH($C658,'Policy Characteristics'!$C:$C,0))),"",INDEX('Policy Characteristics'!A:A,MATCH($C658,'Policy Characteristics'!$C:$C,0)))</f>
        <v>Industry</v>
      </c>
      <c r="B658" s="262" t="str">
        <f>IF(ISBLANK(INDEX('Policy Characteristics'!B:B,MATCH($C658,'Policy Characteristics'!$C:$C,0))),"",INDEX('Policy Characteristics'!B:B,MATCH($C658,'Policy Characteristics'!$C:$C,0)))</f>
        <v>Early Retirement of Industrial Facilities</v>
      </c>
      <c r="C658" t="s">
        <v>58</v>
      </c>
      <c r="D658" s="45"/>
      <c r="E658" s="45"/>
      <c r="F658" s="45"/>
      <c r="G658" s="45"/>
      <c r="H658" s="43">
        <v>45</v>
      </c>
      <c r="I658" s="324" t="s">
        <v>43</v>
      </c>
      <c r="J658" s="255" t="str">
        <f>IF(ISBLANK(INDEX('Policy Characteristics'!D:D,MATCH($C658,'Policy Characteristics'!$C:$C,0))),"",INDEX('Policy Characteristics'!D:D,MATCH($C658,'Policy Characteristics'!$C:$C,0)))</f>
        <v>Early Retirement of Industrial Facilities</v>
      </c>
      <c r="K658" s="254" t="str">
        <f>IF(ISBLANK(INDEX('Policy Characteristics'!E:E,MATCH($C658,'Policy Characteristics'!$C:$C,0))),"",INDEX('Policy Characteristics'!E:E,MATCH($C658,'Policy Characteristics'!$C:$C,0)))</f>
        <v>indst early retirement</v>
      </c>
      <c r="L658" s="261">
        <f>IF(ISBLANK(INDEX('Policy Characteristics'!F:F,MATCH($C658,'Policy Characteristics'!$C:$C,0))),"",INDEX('Policy Characteristics'!F:F,MATCH($C658,'Policy Characteristics'!$C:$C,0)))</f>
        <v>0</v>
      </c>
      <c r="M658" s="261">
        <f>IF(ISBLANK(INDEX('Policy Characteristics'!G:G,MATCH($C658,'Policy Characteristics'!$C:$C,0))),"",INDEX('Policy Characteristics'!G:G,MATCH($C658,'Policy Characteristics'!$C:$C,0)))</f>
        <v>1</v>
      </c>
      <c r="N658" s="261">
        <f>IF(ISBLANK(INDEX('Policy Characteristics'!H:H,MATCH($C658,'Policy Characteristics'!$C:$C,0))),"",INDEX('Policy Characteristics'!H:H,MATCH($C658,'Policy Characteristics'!$C:$C,0)))</f>
        <v>0.01</v>
      </c>
      <c r="O658" s="254" t="str">
        <f>IF(ISBLANK(INDEX('Policy Characteristics'!I:I,MATCH($C658,'Policy Characteristics'!$C:$C,0))),"",INDEX('Policy Characteristics'!I:I,MATCH($C658,'Policy Characteristics'!$C:$C,0)))</f>
        <v>% of potential achieved</v>
      </c>
      <c r="P658" s="254" t="str">
        <f>IF(ISBLANK(INDEX('Policy Characteristics'!J:J,MATCH($C658,'Policy Characteristics'!$C:$C,0))),"",INDEX('Policy Characteristics'!J:J,MATCH($C658,'Policy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58" s="254" t="str">
        <f>IF(ISBLANK(INDEX('Policy Characteristics'!K:K,MATCH($C658,'Policy Characteristics'!$C:$C,0))),"",INDEX('Policy Characteristics'!K:K,MATCH($C658,'Policy Characteristics'!$C:$C,0)))</f>
        <v>industry-ag-main.html#early-ret</v>
      </c>
      <c r="R658" s="254" t="str">
        <f>IF(ISBLANK(INDEX('Policy Characteristics'!L:L,MATCH($C658,'Policy Characteristics'!$C:$C,0))),"",INDEX('Policy Characteristics'!L:L,MATCH($C658,'Policy Characteristics'!$C:$C,0)))</f>
        <v>early-retirement-of-industrial-facilities.html</v>
      </c>
    </row>
    <row r="659" spans="1:18" x14ac:dyDescent="0.35">
      <c r="A659" s="254" t="str">
        <f>IF(ISBLANK(INDEX('Policy Characteristics'!A:A,MATCH($C659,'Policy Characteristics'!$C:$C,0))),"",INDEX('Policy Characteristics'!A:A,MATCH($C659,'Policy Characteristics'!$C:$C,0)))</f>
        <v>Industry</v>
      </c>
      <c r="B659" s="262" t="str">
        <f>IF(ISBLANK(INDEX('Policy Characteristics'!B:B,MATCH($C659,'Policy Characteristics'!$C:$C,0))),"",INDEX('Policy Characteristics'!B:B,MATCH($C659,'Policy Characteristics'!$C:$C,0)))</f>
        <v>Electrification</v>
      </c>
      <c r="C659" t="s">
        <v>3514</v>
      </c>
      <c r="D659" s="45" t="s">
        <v>3047</v>
      </c>
      <c r="E659" s="1" t="s">
        <v>3491</v>
      </c>
      <c r="F659" t="s">
        <v>3072</v>
      </c>
      <c r="G659" s="45" t="s">
        <v>3498</v>
      </c>
      <c r="H659" s="43">
        <v>1834</v>
      </c>
      <c r="I659" s="324" t="s">
        <v>43</v>
      </c>
      <c r="J659" s="255" t="str">
        <f>IF(ISBLANK(INDEX('Policy Characteristics'!D:D,MATCH($C659,'Policy Characteristics'!$C:$C,0))),"",INDEX('Policy Characteristics'!D:D,MATCH($C659,'Policy Characteristics'!$C:$C,0)))</f>
        <v>Electrification</v>
      </c>
      <c r="K659" s="254" t="str">
        <f>IF(ISBLANK(INDEX('Policy Characteristics'!E:E,MATCH($C659,'Policy Characteristics'!$C:$C,0))),"",INDEX('Policy Characteristics'!E:E,MATCH($C659,'Policy Characteristics'!$C:$C,0)))</f>
        <v>indst shift to electricity</v>
      </c>
      <c r="L659" s="261">
        <f>IF(ISBLANK(INDEX('Policy Characteristics'!F:F,MATCH($C659,'Policy Characteristics'!$C:$C,0))),"",INDEX('Policy Characteristics'!F:F,MATCH($C659,'Policy Characteristics'!$C:$C,0)))</f>
        <v>0</v>
      </c>
      <c r="M659" s="261">
        <f>IF(ISBLANK(INDEX('Policy Characteristics'!G:G,MATCH($C659,'Policy Characteristics'!$C:$C,0))),"",INDEX('Policy Characteristics'!G:G,MATCH($C659,'Policy Characteristics'!$C:$C,0)))</f>
        <v>1</v>
      </c>
      <c r="N659" s="261">
        <f>IF(ISBLANK(INDEX('Policy Characteristics'!H:H,MATCH($C659,'Policy Characteristics'!$C:$C,0))),"",INDEX('Policy Characteristics'!H:H,MATCH($C659,'Policy Characteristics'!$C:$C,0)))</f>
        <v>0.01</v>
      </c>
      <c r="O659" s="254" t="str">
        <f>IF(ISBLANK(INDEX('Policy Characteristics'!I:I,MATCH($C659,'Policy Characteristics'!$C:$C,0))),"",INDEX('Policy Characteristics'!I:I,MATCH($C659,'Policy Characteristics'!$C:$C,0)))</f>
        <v>% of fuel shifted</v>
      </c>
      <c r="P659" s="254" t="str">
        <f>IF(ISBLANK(INDEX('Policy Characteristics'!J:J,MATCH($C659,'Policy Characteristics'!$C:$C,0))),"",INDEX('Policy Characteristics'!J:J,MATCH($C659,'Policy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59" s="254" t="str">
        <f>IF(ISBLANK(INDEX('Policy Characteristics'!K:K,MATCH($C659,'Policy Characteristics'!$C:$C,0))),"",INDEX('Policy Characteristics'!K:K,MATCH($C659,'Policy Characteristics'!$C:$C,0)))</f>
        <v>industry-ag-main.html#fuel-switching</v>
      </c>
      <c r="R659" s="254" t="str">
        <f>IF(ISBLANK(INDEX('Policy Characteristics'!L:L,MATCH($C659,'Policy Characteristics'!$C:$C,0))),"",INDEX('Policy Characteristics'!L:L,MATCH($C659,'Policy Characteristics'!$C:$C,0)))</f>
        <v>industry-elec-and-hydrogen.html</v>
      </c>
    </row>
    <row r="660" spans="1:18" x14ac:dyDescent="0.35">
      <c r="A660" s="254" t="str">
        <f>IF(ISBLANK(INDEX('Policy Characteristics'!A:A,MATCH($C660,'Policy Characteristics'!$C:$C,0))),"",INDEX('Policy Characteristics'!A:A,MATCH($C660,'Policy Characteristics'!$C:$C,0)))</f>
        <v>Industry</v>
      </c>
      <c r="B660" s="262" t="str">
        <f>IF(ISBLANK(INDEX('Policy Characteristics'!B:B,MATCH($C660,'Policy Characteristics'!$C:$C,0))),"",INDEX('Policy Characteristics'!B:B,MATCH($C660,'Policy Characteristics'!$C:$C,0)))</f>
        <v>Electrification</v>
      </c>
      <c r="C660" s="254" t="str">
        <f t="shared" ref="C660:C685" si="35">C$659</f>
        <v>Fraction of Eligible Industrial Energy Use Shifted to Electricity</v>
      </c>
      <c r="D660" s="45" t="s">
        <v>3047</v>
      </c>
      <c r="E660" s="1" t="s">
        <v>3492</v>
      </c>
      <c r="F660" t="s">
        <v>3072</v>
      </c>
      <c r="G660" s="45" t="s">
        <v>3499</v>
      </c>
      <c r="H660" s="43">
        <v>1835</v>
      </c>
      <c r="I660" s="324" t="s">
        <v>43</v>
      </c>
      <c r="J660" s="255" t="str">
        <f>IF(ISBLANK(INDEX('Policy Characteristics'!D:D,MATCH($C660,'Policy Characteristics'!$C:$C,0))),"",INDEX('Policy Characteristics'!D:D,MATCH($C660,'Policy Characteristics'!$C:$C,0)))</f>
        <v>Electrification</v>
      </c>
      <c r="K660" s="254" t="str">
        <f>IF(ISBLANK(INDEX('Policy Characteristics'!E:E,MATCH($C660,'Policy Characteristics'!$C:$C,0))),"",INDEX('Policy Characteristics'!E:E,MATCH($C660,'Policy Characteristics'!$C:$C,0)))</f>
        <v>indst shift to electricity</v>
      </c>
      <c r="L660" s="261">
        <f>IF(ISBLANK(INDEX('Policy Characteristics'!F:F,MATCH($C660,'Policy Characteristics'!$C:$C,0))),"",INDEX('Policy Characteristics'!F:F,MATCH($C660,'Policy Characteristics'!$C:$C,0)))</f>
        <v>0</v>
      </c>
      <c r="M660" s="261">
        <f>IF(ISBLANK(INDEX('Policy Characteristics'!G:G,MATCH($C660,'Policy Characteristics'!$C:$C,0))),"",INDEX('Policy Characteristics'!G:G,MATCH($C660,'Policy Characteristics'!$C:$C,0)))</f>
        <v>1</v>
      </c>
      <c r="N660" s="261">
        <f>IF(ISBLANK(INDEX('Policy Characteristics'!H:H,MATCH($C660,'Policy Characteristics'!$C:$C,0))),"",INDEX('Policy Characteristics'!H:H,MATCH($C660,'Policy Characteristics'!$C:$C,0)))</f>
        <v>0.01</v>
      </c>
      <c r="O660" s="254" t="str">
        <f>IF(ISBLANK(INDEX('Policy Characteristics'!I:I,MATCH($C660,'Policy Characteristics'!$C:$C,0))),"",INDEX('Policy Characteristics'!I:I,MATCH($C660,'Policy Characteristics'!$C:$C,0)))</f>
        <v>% of fuel shifted</v>
      </c>
      <c r="P660" s="254" t="str">
        <f>IF(ISBLANK(INDEX('Policy Characteristics'!J:J,MATCH($C660,'Policy Characteristics'!$C:$C,0))),"",INDEX('Policy Characteristics'!J:J,MATCH($C660,'Policy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0" s="254" t="str">
        <f>IF(ISBLANK(INDEX('Policy Characteristics'!K:K,MATCH($C660,'Policy Characteristics'!$C:$C,0))),"",INDEX('Policy Characteristics'!K:K,MATCH($C660,'Policy Characteristics'!$C:$C,0)))</f>
        <v>industry-ag-main.html#fuel-switching</v>
      </c>
      <c r="R660" s="254" t="str">
        <f>IF(ISBLANK(INDEX('Policy Characteristics'!L:L,MATCH($C660,'Policy Characteristics'!$C:$C,0))),"",INDEX('Policy Characteristics'!L:L,MATCH($C660,'Policy Characteristics'!$C:$C,0)))</f>
        <v>industry-elec-and-hydrogen.html</v>
      </c>
    </row>
    <row r="661" spans="1:18" x14ac:dyDescent="0.35">
      <c r="A661" s="254" t="str">
        <f>IF(ISBLANK(INDEX('Policy Characteristics'!A:A,MATCH($C661,'Policy Characteristics'!$C:$C,0))),"",INDEX('Policy Characteristics'!A:A,MATCH($C661,'Policy Characteristics'!$C:$C,0)))</f>
        <v>Industry</v>
      </c>
      <c r="B661" s="262" t="str">
        <f>IF(ISBLANK(INDEX('Policy Characteristics'!B:B,MATCH($C661,'Policy Characteristics'!$C:$C,0))),"",INDEX('Policy Characteristics'!B:B,MATCH($C661,'Policy Characteristics'!$C:$C,0)))</f>
        <v>Electrification</v>
      </c>
      <c r="C661" s="254" t="str">
        <f t="shared" si="35"/>
        <v>Fraction of Eligible Industrial Energy Use Shifted to Electricity</v>
      </c>
      <c r="D661" s="45" t="s">
        <v>3047</v>
      </c>
      <c r="E661" s="1" t="s">
        <v>3493</v>
      </c>
      <c r="F661" t="s">
        <v>3072</v>
      </c>
      <c r="G661" s="45" t="s">
        <v>3500</v>
      </c>
      <c r="H661" s="43">
        <v>1836</v>
      </c>
      <c r="I661" s="324" t="s">
        <v>43</v>
      </c>
      <c r="J661" s="255" t="str">
        <f>IF(ISBLANK(INDEX('Policy Characteristics'!D:D,MATCH($C661,'Policy Characteristics'!$C:$C,0))),"",INDEX('Policy Characteristics'!D:D,MATCH($C661,'Policy Characteristics'!$C:$C,0)))</f>
        <v>Electrification</v>
      </c>
      <c r="K661" s="254" t="str">
        <f>IF(ISBLANK(INDEX('Policy Characteristics'!E:E,MATCH($C661,'Policy Characteristics'!$C:$C,0))),"",INDEX('Policy Characteristics'!E:E,MATCH($C661,'Policy Characteristics'!$C:$C,0)))</f>
        <v>indst shift to electricity</v>
      </c>
      <c r="L661" s="261">
        <f>IF(ISBLANK(INDEX('Policy Characteristics'!F:F,MATCH($C661,'Policy Characteristics'!$C:$C,0))),"",INDEX('Policy Characteristics'!F:F,MATCH($C661,'Policy Characteristics'!$C:$C,0)))</f>
        <v>0</v>
      </c>
      <c r="M661" s="261">
        <f>IF(ISBLANK(INDEX('Policy Characteristics'!G:G,MATCH($C661,'Policy Characteristics'!$C:$C,0))),"",INDEX('Policy Characteristics'!G:G,MATCH($C661,'Policy Characteristics'!$C:$C,0)))</f>
        <v>1</v>
      </c>
      <c r="N661" s="261">
        <f>IF(ISBLANK(INDEX('Policy Characteristics'!H:H,MATCH($C661,'Policy Characteristics'!$C:$C,0))),"",INDEX('Policy Characteristics'!H:H,MATCH($C661,'Policy Characteristics'!$C:$C,0)))</f>
        <v>0.01</v>
      </c>
      <c r="O661" s="254" t="str">
        <f>IF(ISBLANK(INDEX('Policy Characteristics'!I:I,MATCH($C661,'Policy Characteristics'!$C:$C,0))),"",INDEX('Policy Characteristics'!I:I,MATCH($C661,'Policy Characteristics'!$C:$C,0)))</f>
        <v>% of fuel shifted</v>
      </c>
      <c r="P661" s="254" t="str">
        <f>IF(ISBLANK(INDEX('Policy Characteristics'!J:J,MATCH($C661,'Policy Characteristics'!$C:$C,0))),"",INDEX('Policy Characteristics'!J:J,MATCH($C661,'Policy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1" s="254" t="str">
        <f>IF(ISBLANK(INDEX('Policy Characteristics'!K:K,MATCH($C661,'Policy Characteristics'!$C:$C,0))),"",INDEX('Policy Characteristics'!K:K,MATCH($C661,'Policy Characteristics'!$C:$C,0)))</f>
        <v>industry-ag-main.html#fuel-switching</v>
      </c>
      <c r="R661" s="254" t="str">
        <f>IF(ISBLANK(INDEX('Policy Characteristics'!L:L,MATCH($C661,'Policy Characteristics'!$C:$C,0))),"",INDEX('Policy Characteristics'!L:L,MATCH($C661,'Policy Characteristics'!$C:$C,0)))</f>
        <v>industry-elec-and-hydrogen.html</v>
      </c>
    </row>
    <row r="662" spans="1:18" x14ac:dyDescent="0.35">
      <c r="A662" s="254" t="str">
        <f>IF(ISBLANK(INDEX('Policy Characteristics'!A:A,MATCH($C662,'Policy Characteristics'!$C:$C,0))),"",INDEX('Policy Characteristics'!A:A,MATCH($C662,'Policy Characteristics'!$C:$C,0)))</f>
        <v>Industry</v>
      </c>
      <c r="B662" s="262" t="str">
        <f>IF(ISBLANK(INDEX('Policy Characteristics'!B:B,MATCH($C662,'Policy Characteristics'!$C:$C,0))),"",INDEX('Policy Characteristics'!B:B,MATCH($C662,'Policy Characteristics'!$C:$C,0)))</f>
        <v>Electrification</v>
      </c>
      <c r="C662" s="254" t="str">
        <f t="shared" si="35"/>
        <v>Fraction of Eligible Industrial Energy Use Shifted to Electricity</v>
      </c>
      <c r="D662" s="45" t="s">
        <v>3047</v>
      </c>
      <c r="E662" s="1" t="s">
        <v>3494</v>
      </c>
      <c r="F662" t="s">
        <v>3072</v>
      </c>
      <c r="G662" s="45" t="s">
        <v>3501</v>
      </c>
      <c r="H662" s="43">
        <v>1837</v>
      </c>
      <c r="I662" s="324" t="s">
        <v>43</v>
      </c>
      <c r="J662" s="255" t="str">
        <f>IF(ISBLANK(INDEX('Policy Characteristics'!D:D,MATCH($C662,'Policy Characteristics'!$C:$C,0))),"",INDEX('Policy Characteristics'!D:D,MATCH($C662,'Policy Characteristics'!$C:$C,0)))</f>
        <v>Electrification</v>
      </c>
      <c r="K662" s="254" t="str">
        <f>IF(ISBLANK(INDEX('Policy Characteristics'!E:E,MATCH($C662,'Policy Characteristics'!$C:$C,0))),"",INDEX('Policy Characteristics'!E:E,MATCH($C662,'Policy Characteristics'!$C:$C,0)))</f>
        <v>indst shift to electricity</v>
      </c>
      <c r="L662" s="261">
        <f>IF(ISBLANK(INDEX('Policy Characteristics'!F:F,MATCH($C662,'Policy Characteristics'!$C:$C,0))),"",INDEX('Policy Characteristics'!F:F,MATCH($C662,'Policy Characteristics'!$C:$C,0)))</f>
        <v>0</v>
      </c>
      <c r="M662" s="261">
        <f>IF(ISBLANK(INDEX('Policy Characteristics'!G:G,MATCH($C662,'Policy Characteristics'!$C:$C,0))),"",INDEX('Policy Characteristics'!G:G,MATCH($C662,'Policy Characteristics'!$C:$C,0)))</f>
        <v>1</v>
      </c>
      <c r="N662" s="261">
        <f>IF(ISBLANK(INDEX('Policy Characteristics'!H:H,MATCH($C662,'Policy Characteristics'!$C:$C,0))),"",INDEX('Policy Characteristics'!H:H,MATCH($C662,'Policy Characteristics'!$C:$C,0)))</f>
        <v>0.01</v>
      </c>
      <c r="O662" s="254" t="str">
        <f>IF(ISBLANK(INDEX('Policy Characteristics'!I:I,MATCH($C662,'Policy Characteristics'!$C:$C,0))),"",INDEX('Policy Characteristics'!I:I,MATCH($C662,'Policy Characteristics'!$C:$C,0)))</f>
        <v>% of fuel shifted</v>
      </c>
      <c r="P662" s="254" t="str">
        <f>IF(ISBLANK(INDEX('Policy Characteristics'!J:J,MATCH($C662,'Policy Characteristics'!$C:$C,0))),"",INDEX('Policy Characteristics'!J:J,MATCH($C662,'Policy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2" s="254" t="str">
        <f>IF(ISBLANK(INDEX('Policy Characteristics'!K:K,MATCH($C662,'Policy Characteristics'!$C:$C,0))),"",INDEX('Policy Characteristics'!K:K,MATCH($C662,'Policy Characteristics'!$C:$C,0)))</f>
        <v>industry-ag-main.html#fuel-switching</v>
      </c>
      <c r="R662" s="254" t="str">
        <f>IF(ISBLANK(INDEX('Policy Characteristics'!L:L,MATCH($C662,'Policy Characteristics'!$C:$C,0))),"",INDEX('Policy Characteristics'!L:L,MATCH($C662,'Policy Characteristics'!$C:$C,0)))</f>
        <v>industry-elec-and-hydrogen.html</v>
      </c>
    </row>
    <row r="663" spans="1:18" x14ac:dyDescent="0.35">
      <c r="A663" s="254" t="str">
        <f>IF(ISBLANK(INDEX('Policy Characteristics'!A:A,MATCH($C663,'Policy Characteristics'!$C:$C,0))),"",INDEX('Policy Characteristics'!A:A,MATCH($C663,'Policy Characteristics'!$C:$C,0)))</f>
        <v>Industry</v>
      </c>
      <c r="B663" s="262" t="str">
        <f>IF(ISBLANK(INDEX('Policy Characteristics'!B:B,MATCH($C663,'Policy Characteristics'!$C:$C,0))),"",INDEX('Policy Characteristics'!B:B,MATCH($C663,'Policy Characteristics'!$C:$C,0)))</f>
        <v>Electrification</v>
      </c>
      <c r="C663" s="254" t="str">
        <f t="shared" si="35"/>
        <v>Fraction of Eligible Industrial Energy Use Shifted to Electricity</v>
      </c>
      <c r="D663" s="45" t="s">
        <v>3047</v>
      </c>
      <c r="E663" s="1" t="s">
        <v>3495</v>
      </c>
      <c r="F663" t="s">
        <v>3072</v>
      </c>
      <c r="G663" s="45" t="s">
        <v>3502</v>
      </c>
      <c r="H663" s="43">
        <v>1838</v>
      </c>
      <c r="I663" s="324" t="s">
        <v>43</v>
      </c>
      <c r="J663" s="255" t="str">
        <f>IF(ISBLANK(INDEX('Policy Characteristics'!D:D,MATCH($C663,'Policy Characteristics'!$C:$C,0))),"",INDEX('Policy Characteristics'!D:D,MATCH($C663,'Policy Characteristics'!$C:$C,0)))</f>
        <v>Electrification</v>
      </c>
      <c r="K663" s="254" t="str">
        <f>IF(ISBLANK(INDEX('Policy Characteristics'!E:E,MATCH($C663,'Policy Characteristics'!$C:$C,0))),"",INDEX('Policy Characteristics'!E:E,MATCH($C663,'Policy Characteristics'!$C:$C,0)))</f>
        <v>indst shift to electricity</v>
      </c>
      <c r="L663" s="261">
        <f>IF(ISBLANK(INDEX('Policy Characteristics'!F:F,MATCH($C663,'Policy Characteristics'!$C:$C,0))),"",INDEX('Policy Characteristics'!F:F,MATCH($C663,'Policy Characteristics'!$C:$C,0)))</f>
        <v>0</v>
      </c>
      <c r="M663" s="261">
        <f>IF(ISBLANK(INDEX('Policy Characteristics'!G:G,MATCH($C663,'Policy Characteristics'!$C:$C,0))),"",INDEX('Policy Characteristics'!G:G,MATCH($C663,'Policy Characteristics'!$C:$C,0)))</f>
        <v>1</v>
      </c>
      <c r="N663" s="261">
        <f>IF(ISBLANK(INDEX('Policy Characteristics'!H:H,MATCH($C663,'Policy Characteristics'!$C:$C,0))),"",INDEX('Policy Characteristics'!H:H,MATCH($C663,'Policy Characteristics'!$C:$C,0)))</f>
        <v>0.01</v>
      </c>
      <c r="O663" s="254" t="str">
        <f>IF(ISBLANK(INDEX('Policy Characteristics'!I:I,MATCH($C663,'Policy Characteristics'!$C:$C,0))),"",INDEX('Policy Characteristics'!I:I,MATCH($C663,'Policy Characteristics'!$C:$C,0)))</f>
        <v>% of fuel shifted</v>
      </c>
      <c r="P663" s="254" t="str">
        <f>IF(ISBLANK(INDEX('Policy Characteristics'!J:J,MATCH($C663,'Policy Characteristics'!$C:$C,0))),"",INDEX('Policy Characteristics'!J:J,MATCH($C663,'Policy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3" s="254" t="str">
        <f>IF(ISBLANK(INDEX('Policy Characteristics'!K:K,MATCH($C663,'Policy Characteristics'!$C:$C,0))),"",INDEX('Policy Characteristics'!K:K,MATCH($C663,'Policy Characteristics'!$C:$C,0)))</f>
        <v>industry-ag-main.html#fuel-switching</v>
      </c>
      <c r="R663" s="254" t="str">
        <f>IF(ISBLANK(INDEX('Policy Characteristics'!L:L,MATCH($C663,'Policy Characteristics'!$C:$C,0))),"",INDEX('Policy Characteristics'!L:L,MATCH($C663,'Policy Characteristics'!$C:$C,0)))</f>
        <v>industry-elec-and-hydrogen.html</v>
      </c>
    </row>
    <row r="664" spans="1:18" x14ac:dyDescent="0.35">
      <c r="A664" s="254" t="str">
        <f>IF(ISBLANK(INDEX('Policy Characteristics'!A:A,MATCH($C664,'Policy Characteristics'!$C:$C,0))),"",INDEX('Policy Characteristics'!A:A,MATCH($C664,'Policy Characteristics'!$C:$C,0)))</f>
        <v>Industry</v>
      </c>
      <c r="B664" s="262" t="str">
        <f>IF(ISBLANK(INDEX('Policy Characteristics'!B:B,MATCH($C664,'Policy Characteristics'!$C:$C,0))),"",INDEX('Policy Characteristics'!B:B,MATCH($C664,'Policy Characteristics'!$C:$C,0)))</f>
        <v>Electrification</v>
      </c>
      <c r="C664" s="254" t="str">
        <f t="shared" si="35"/>
        <v>Fraction of Eligible Industrial Energy Use Shifted to Electricity</v>
      </c>
      <c r="D664" s="45" t="s">
        <v>3047</v>
      </c>
      <c r="E664" s="1" t="s">
        <v>3496</v>
      </c>
      <c r="F664" t="s">
        <v>3072</v>
      </c>
      <c r="G664" s="45" t="s">
        <v>3503</v>
      </c>
      <c r="H664" s="43">
        <v>1839</v>
      </c>
      <c r="I664" s="324" t="s">
        <v>43</v>
      </c>
      <c r="J664" s="255" t="str">
        <f>IF(ISBLANK(INDEX('Policy Characteristics'!D:D,MATCH($C664,'Policy Characteristics'!$C:$C,0))),"",INDEX('Policy Characteristics'!D:D,MATCH($C664,'Policy Characteristics'!$C:$C,0)))</f>
        <v>Electrification</v>
      </c>
      <c r="K664" s="254" t="str">
        <f>IF(ISBLANK(INDEX('Policy Characteristics'!E:E,MATCH($C664,'Policy Characteristics'!$C:$C,0))),"",INDEX('Policy Characteristics'!E:E,MATCH($C664,'Policy Characteristics'!$C:$C,0)))</f>
        <v>indst shift to electricity</v>
      </c>
      <c r="L664" s="261">
        <f>IF(ISBLANK(INDEX('Policy Characteristics'!F:F,MATCH($C664,'Policy Characteristics'!$C:$C,0))),"",INDEX('Policy Characteristics'!F:F,MATCH($C664,'Policy Characteristics'!$C:$C,0)))</f>
        <v>0</v>
      </c>
      <c r="M664" s="261">
        <f>IF(ISBLANK(INDEX('Policy Characteristics'!G:G,MATCH($C664,'Policy Characteristics'!$C:$C,0))),"",INDEX('Policy Characteristics'!G:G,MATCH($C664,'Policy Characteristics'!$C:$C,0)))</f>
        <v>1</v>
      </c>
      <c r="N664" s="261">
        <f>IF(ISBLANK(INDEX('Policy Characteristics'!H:H,MATCH($C664,'Policy Characteristics'!$C:$C,0))),"",INDEX('Policy Characteristics'!H:H,MATCH($C664,'Policy Characteristics'!$C:$C,0)))</f>
        <v>0.01</v>
      </c>
      <c r="O664" s="254" t="str">
        <f>IF(ISBLANK(INDEX('Policy Characteristics'!I:I,MATCH($C664,'Policy Characteristics'!$C:$C,0))),"",INDEX('Policy Characteristics'!I:I,MATCH($C664,'Policy Characteristics'!$C:$C,0)))</f>
        <v>% of fuel shifted</v>
      </c>
      <c r="P664" s="254" t="str">
        <f>IF(ISBLANK(INDEX('Policy Characteristics'!J:J,MATCH($C664,'Policy Characteristics'!$C:$C,0))),"",INDEX('Policy Characteristics'!J:J,MATCH($C664,'Policy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4" s="254" t="str">
        <f>IF(ISBLANK(INDEX('Policy Characteristics'!K:K,MATCH($C664,'Policy Characteristics'!$C:$C,0))),"",INDEX('Policy Characteristics'!K:K,MATCH($C664,'Policy Characteristics'!$C:$C,0)))</f>
        <v>industry-ag-main.html#fuel-switching</v>
      </c>
      <c r="R664" s="254" t="str">
        <f>IF(ISBLANK(INDEX('Policy Characteristics'!L:L,MATCH($C664,'Policy Characteristics'!$C:$C,0))),"",INDEX('Policy Characteristics'!L:L,MATCH($C664,'Policy Characteristics'!$C:$C,0)))</f>
        <v>industry-elec-and-hydrogen.html</v>
      </c>
    </row>
    <row r="665" spans="1:18" x14ac:dyDescent="0.35">
      <c r="A665" s="254" t="str">
        <f>IF(ISBLANK(INDEX('Policy Characteristics'!A:A,MATCH($C665,'Policy Characteristics'!$C:$C,0))),"",INDEX('Policy Characteristics'!A:A,MATCH($C665,'Policy Characteristics'!$C:$C,0)))</f>
        <v>Industry</v>
      </c>
      <c r="B665" s="262" t="str">
        <f>IF(ISBLANK(INDEX('Policy Characteristics'!B:B,MATCH($C665,'Policy Characteristics'!$C:$C,0))),"",INDEX('Policy Characteristics'!B:B,MATCH($C665,'Policy Characteristics'!$C:$C,0)))</f>
        <v>Electrification</v>
      </c>
      <c r="C665" s="254" t="str">
        <f t="shared" si="35"/>
        <v>Fraction of Eligible Industrial Energy Use Shifted to Electricity</v>
      </c>
      <c r="D665" s="45" t="s">
        <v>3047</v>
      </c>
      <c r="E665" s="1" t="s">
        <v>3497</v>
      </c>
      <c r="F665" t="s">
        <v>3072</v>
      </c>
      <c r="G665" s="45" t="s">
        <v>3504</v>
      </c>
      <c r="H665" s="43">
        <v>1840</v>
      </c>
      <c r="I665" s="324" t="s">
        <v>43</v>
      </c>
      <c r="J665" s="255" t="str">
        <f>IF(ISBLANK(INDEX('Policy Characteristics'!D:D,MATCH($C665,'Policy Characteristics'!$C:$C,0))),"",INDEX('Policy Characteristics'!D:D,MATCH($C665,'Policy Characteristics'!$C:$C,0)))</f>
        <v>Electrification</v>
      </c>
      <c r="K665" s="254" t="str">
        <f>IF(ISBLANK(INDEX('Policy Characteristics'!E:E,MATCH($C665,'Policy Characteristics'!$C:$C,0))),"",INDEX('Policy Characteristics'!E:E,MATCH($C665,'Policy Characteristics'!$C:$C,0)))</f>
        <v>indst shift to electricity</v>
      </c>
      <c r="L665" s="261">
        <f>IF(ISBLANK(INDEX('Policy Characteristics'!F:F,MATCH($C665,'Policy Characteristics'!$C:$C,0))),"",INDEX('Policy Characteristics'!F:F,MATCH($C665,'Policy Characteristics'!$C:$C,0)))</f>
        <v>0</v>
      </c>
      <c r="M665" s="261">
        <f>IF(ISBLANK(INDEX('Policy Characteristics'!G:G,MATCH($C665,'Policy Characteristics'!$C:$C,0))),"",INDEX('Policy Characteristics'!G:G,MATCH($C665,'Policy Characteristics'!$C:$C,0)))</f>
        <v>1</v>
      </c>
      <c r="N665" s="261">
        <f>IF(ISBLANK(INDEX('Policy Characteristics'!H:H,MATCH($C665,'Policy Characteristics'!$C:$C,0))),"",INDEX('Policy Characteristics'!H:H,MATCH($C665,'Policy Characteristics'!$C:$C,0)))</f>
        <v>0.01</v>
      </c>
      <c r="O665" s="254" t="str">
        <f>IF(ISBLANK(INDEX('Policy Characteristics'!I:I,MATCH($C665,'Policy Characteristics'!$C:$C,0))),"",INDEX('Policy Characteristics'!I:I,MATCH($C665,'Policy Characteristics'!$C:$C,0)))</f>
        <v>% of fuel shifted</v>
      </c>
      <c r="P665" s="254" t="str">
        <f>IF(ISBLANK(INDEX('Policy Characteristics'!J:J,MATCH($C665,'Policy Characteristics'!$C:$C,0))),"",INDEX('Policy Characteristics'!J:J,MATCH($C665,'Policy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5" s="254" t="str">
        <f>IF(ISBLANK(INDEX('Policy Characteristics'!K:K,MATCH($C665,'Policy Characteristics'!$C:$C,0))),"",INDEX('Policy Characteristics'!K:K,MATCH($C665,'Policy Characteristics'!$C:$C,0)))</f>
        <v>industry-ag-main.html#fuel-switching</v>
      </c>
      <c r="R665" s="254" t="str">
        <f>IF(ISBLANK(INDEX('Policy Characteristics'!L:L,MATCH($C665,'Policy Characteristics'!$C:$C,0))),"",INDEX('Policy Characteristics'!L:L,MATCH($C665,'Policy Characteristics'!$C:$C,0)))</f>
        <v>industry-elec-and-hydrogen.html</v>
      </c>
    </row>
    <row r="666" spans="1:18" x14ac:dyDescent="0.35">
      <c r="A666" s="254" t="str">
        <f>IF(ISBLANK(INDEX('Policy Characteristics'!A:A,MATCH($C666,'Policy Characteristics'!$C:$C,0))),"",INDEX('Policy Characteristics'!A:A,MATCH($C666,'Policy Characteristics'!$C:$C,0)))</f>
        <v>Industry</v>
      </c>
      <c r="B666" s="262" t="str">
        <f>IF(ISBLANK(INDEX('Policy Characteristics'!B:B,MATCH($C666,'Policy Characteristics'!$C:$C,0))),"",INDEX('Policy Characteristics'!B:B,MATCH($C666,'Policy Characteristics'!$C:$C,0)))</f>
        <v>Electrification</v>
      </c>
      <c r="C666" s="254" t="str">
        <f t="shared" si="35"/>
        <v>Fraction of Eligible Industrial Energy Use Shifted to Electricity</v>
      </c>
      <c r="D666" s="45" t="s">
        <v>3047</v>
      </c>
      <c r="E666" s="1" t="s">
        <v>3638</v>
      </c>
      <c r="F666" t="s">
        <v>3072</v>
      </c>
      <c r="G666" s="45" t="s">
        <v>3638</v>
      </c>
      <c r="H666" s="43">
        <v>1841</v>
      </c>
      <c r="I666" s="324" t="s">
        <v>43</v>
      </c>
      <c r="J666" s="255" t="str">
        <f>IF(ISBLANK(INDEX('Policy Characteristics'!D:D,MATCH($C666,'Policy Characteristics'!$C:$C,0))),"",INDEX('Policy Characteristics'!D:D,MATCH($C666,'Policy Characteristics'!$C:$C,0)))</f>
        <v>Electrification</v>
      </c>
      <c r="K666" s="254" t="str">
        <f>IF(ISBLANK(INDEX('Policy Characteristics'!E:E,MATCH($C666,'Policy Characteristics'!$C:$C,0))),"",INDEX('Policy Characteristics'!E:E,MATCH($C666,'Policy Characteristics'!$C:$C,0)))</f>
        <v>indst shift to electricity</v>
      </c>
      <c r="L666" s="261">
        <f>IF(ISBLANK(INDEX('Policy Characteristics'!F:F,MATCH($C666,'Policy Characteristics'!$C:$C,0))),"",INDEX('Policy Characteristics'!F:F,MATCH($C666,'Policy Characteristics'!$C:$C,0)))</f>
        <v>0</v>
      </c>
      <c r="M666" s="261">
        <f>IF(ISBLANK(INDEX('Policy Characteristics'!G:G,MATCH($C666,'Policy Characteristics'!$C:$C,0))),"",INDEX('Policy Characteristics'!G:G,MATCH($C666,'Policy Characteristics'!$C:$C,0)))</f>
        <v>1</v>
      </c>
      <c r="N666" s="261">
        <f>IF(ISBLANK(INDEX('Policy Characteristics'!H:H,MATCH($C666,'Policy Characteristics'!$C:$C,0))),"",INDEX('Policy Characteristics'!H:H,MATCH($C666,'Policy Characteristics'!$C:$C,0)))</f>
        <v>0.01</v>
      </c>
      <c r="O666" s="254" t="str">
        <f>IF(ISBLANK(INDEX('Policy Characteristics'!I:I,MATCH($C666,'Policy Characteristics'!$C:$C,0))),"",INDEX('Policy Characteristics'!I:I,MATCH($C666,'Policy Characteristics'!$C:$C,0)))</f>
        <v>% of fuel shifted</v>
      </c>
      <c r="P666" s="254" t="str">
        <f>IF(ISBLANK(INDEX('Policy Characteristics'!J:J,MATCH($C666,'Policy Characteristics'!$C:$C,0))),"",INDEX('Policy Characteristics'!J:J,MATCH($C666,'Policy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6" s="254" t="str">
        <f>IF(ISBLANK(INDEX('Policy Characteristics'!K:K,MATCH($C666,'Policy Characteristics'!$C:$C,0))),"",INDEX('Policy Characteristics'!K:K,MATCH($C666,'Policy Characteristics'!$C:$C,0)))</f>
        <v>industry-ag-main.html#fuel-switching</v>
      </c>
      <c r="R666" s="254" t="str">
        <f>IF(ISBLANK(INDEX('Policy Characteristics'!L:L,MATCH($C666,'Policy Characteristics'!$C:$C,0))),"",INDEX('Policy Characteristics'!L:L,MATCH($C666,'Policy Characteristics'!$C:$C,0)))</f>
        <v>industry-elec-and-hydrogen.html</v>
      </c>
    </row>
    <row r="667" spans="1:18" x14ac:dyDescent="0.35">
      <c r="A667" s="254" t="str">
        <f>IF(ISBLANK(INDEX('Policy Characteristics'!A:A,MATCH($C667,'Policy Characteristics'!$C:$C,0))),"",INDEX('Policy Characteristics'!A:A,MATCH($C667,'Policy Characteristics'!$C:$C,0)))</f>
        <v>Industry</v>
      </c>
      <c r="B667" s="262" t="str">
        <f>IF(ISBLANK(INDEX('Policy Characteristics'!B:B,MATCH($C667,'Policy Characteristics'!$C:$C,0))),"",INDEX('Policy Characteristics'!B:B,MATCH($C667,'Policy Characteristics'!$C:$C,0)))</f>
        <v>Electrification</v>
      </c>
      <c r="C667" s="254" t="str">
        <f t="shared" si="35"/>
        <v>Fraction of Eligible Industrial Energy Use Shifted to Electricity</v>
      </c>
      <c r="D667" s="6" t="s">
        <v>3048</v>
      </c>
      <c r="E667" s="1" t="s">
        <v>3491</v>
      </c>
      <c r="F667" t="s">
        <v>2754</v>
      </c>
      <c r="G667" s="45" t="s">
        <v>3498</v>
      </c>
      <c r="H667" s="43">
        <v>1842</v>
      </c>
      <c r="I667" s="324" t="s">
        <v>43</v>
      </c>
      <c r="J667" s="255" t="str">
        <f>IF(ISBLANK(INDEX('Policy Characteristics'!D:D,MATCH($C667,'Policy Characteristics'!$C:$C,0))),"",INDEX('Policy Characteristics'!D:D,MATCH($C667,'Policy Characteristics'!$C:$C,0)))</f>
        <v>Electrification</v>
      </c>
      <c r="K667" s="254" t="str">
        <f>IF(ISBLANK(INDEX('Policy Characteristics'!E:E,MATCH($C667,'Policy Characteristics'!$C:$C,0))),"",INDEX('Policy Characteristics'!E:E,MATCH($C667,'Policy Characteristics'!$C:$C,0)))</f>
        <v>indst shift to electricity</v>
      </c>
      <c r="L667" s="261">
        <f>IF(ISBLANK(INDEX('Policy Characteristics'!F:F,MATCH($C667,'Policy Characteristics'!$C:$C,0))),"",INDEX('Policy Characteristics'!F:F,MATCH($C667,'Policy Characteristics'!$C:$C,0)))</f>
        <v>0</v>
      </c>
      <c r="M667" s="261">
        <f>IF(ISBLANK(INDEX('Policy Characteristics'!G:G,MATCH($C667,'Policy Characteristics'!$C:$C,0))),"",INDEX('Policy Characteristics'!G:G,MATCH($C667,'Policy Characteristics'!$C:$C,0)))</f>
        <v>1</v>
      </c>
      <c r="N667" s="261">
        <f>IF(ISBLANK(INDEX('Policy Characteristics'!H:H,MATCH($C667,'Policy Characteristics'!$C:$C,0))),"",INDEX('Policy Characteristics'!H:H,MATCH($C667,'Policy Characteristics'!$C:$C,0)))</f>
        <v>0.01</v>
      </c>
      <c r="O667" s="254" t="str">
        <f>IF(ISBLANK(INDEX('Policy Characteristics'!I:I,MATCH($C667,'Policy Characteristics'!$C:$C,0))),"",INDEX('Policy Characteristics'!I:I,MATCH($C667,'Policy Characteristics'!$C:$C,0)))</f>
        <v>% of fuel shifted</v>
      </c>
      <c r="P667" s="254" t="str">
        <f>IF(ISBLANK(INDEX('Policy Characteristics'!J:J,MATCH($C667,'Policy Characteristics'!$C:$C,0))),"",INDEX('Policy Characteristics'!J:J,MATCH($C667,'Policy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7" s="254" t="str">
        <f>IF(ISBLANK(INDEX('Policy Characteristics'!K:K,MATCH($C667,'Policy Characteristics'!$C:$C,0))),"",INDEX('Policy Characteristics'!K:K,MATCH($C667,'Policy Characteristics'!$C:$C,0)))</f>
        <v>industry-ag-main.html#fuel-switching</v>
      </c>
      <c r="R667" s="254" t="str">
        <f>IF(ISBLANK(INDEX('Policy Characteristics'!L:L,MATCH($C667,'Policy Characteristics'!$C:$C,0))),"",INDEX('Policy Characteristics'!L:L,MATCH($C667,'Policy Characteristics'!$C:$C,0)))</f>
        <v>industry-elec-and-hydrogen.html</v>
      </c>
    </row>
    <row r="668" spans="1:18" x14ac:dyDescent="0.35">
      <c r="A668" s="254" t="str">
        <f>IF(ISBLANK(INDEX('Policy Characteristics'!A:A,MATCH($C668,'Policy Characteristics'!$C:$C,0))),"",INDEX('Policy Characteristics'!A:A,MATCH($C668,'Policy Characteristics'!$C:$C,0)))</f>
        <v>Industry</v>
      </c>
      <c r="B668" s="262" t="str">
        <f>IF(ISBLANK(INDEX('Policy Characteristics'!B:B,MATCH($C668,'Policy Characteristics'!$C:$C,0))),"",INDEX('Policy Characteristics'!B:B,MATCH($C668,'Policy Characteristics'!$C:$C,0)))</f>
        <v>Electrification</v>
      </c>
      <c r="C668" s="254" t="str">
        <f t="shared" si="35"/>
        <v>Fraction of Eligible Industrial Energy Use Shifted to Electricity</v>
      </c>
      <c r="D668" s="6" t="s">
        <v>3048</v>
      </c>
      <c r="E668" s="1" t="s">
        <v>3492</v>
      </c>
      <c r="F668" t="s">
        <v>2754</v>
      </c>
      <c r="G668" s="45" t="s">
        <v>3499</v>
      </c>
      <c r="H668" s="43">
        <v>1843</v>
      </c>
      <c r="I668" s="324" t="s">
        <v>43</v>
      </c>
      <c r="J668" s="255" t="str">
        <f>IF(ISBLANK(INDEX('Policy Characteristics'!D:D,MATCH($C668,'Policy Characteristics'!$C:$C,0))),"",INDEX('Policy Characteristics'!D:D,MATCH($C668,'Policy Characteristics'!$C:$C,0)))</f>
        <v>Electrification</v>
      </c>
      <c r="K668" s="254" t="str">
        <f>IF(ISBLANK(INDEX('Policy Characteristics'!E:E,MATCH($C668,'Policy Characteristics'!$C:$C,0))),"",INDEX('Policy Characteristics'!E:E,MATCH($C668,'Policy Characteristics'!$C:$C,0)))</f>
        <v>indst shift to electricity</v>
      </c>
      <c r="L668" s="261">
        <f>IF(ISBLANK(INDEX('Policy Characteristics'!F:F,MATCH($C668,'Policy Characteristics'!$C:$C,0))),"",INDEX('Policy Characteristics'!F:F,MATCH($C668,'Policy Characteristics'!$C:$C,0)))</f>
        <v>0</v>
      </c>
      <c r="M668" s="261">
        <f>IF(ISBLANK(INDEX('Policy Characteristics'!G:G,MATCH($C668,'Policy Characteristics'!$C:$C,0))),"",INDEX('Policy Characteristics'!G:G,MATCH($C668,'Policy Characteristics'!$C:$C,0)))</f>
        <v>1</v>
      </c>
      <c r="N668" s="261">
        <f>IF(ISBLANK(INDEX('Policy Characteristics'!H:H,MATCH($C668,'Policy Characteristics'!$C:$C,0))),"",INDEX('Policy Characteristics'!H:H,MATCH($C668,'Policy Characteristics'!$C:$C,0)))</f>
        <v>0.01</v>
      </c>
      <c r="O668" s="254" t="str">
        <f>IF(ISBLANK(INDEX('Policy Characteristics'!I:I,MATCH($C668,'Policy Characteristics'!$C:$C,0))),"",INDEX('Policy Characteristics'!I:I,MATCH($C668,'Policy Characteristics'!$C:$C,0)))</f>
        <v>% of fuel shifted</v>
      </c>
      <c r="P668" s="254" t="str">
        <f>IF(ISBLANK(INDEX('Policy Characteristics'!J:J,MATCH($C668,'Policy Characteristics'!$C:$C,0))),"",INDEX('Policy Characteristics'!J:J,MATCH($C668,'Policy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8" s="254" t="str">
        <f>IF(ISBLANK(INDEX('Policy Characteristics'!K:K,MATCH($C668,'Policy Characteristics'!$C:$C,0))),"",INDEX('Policy Characteristics'!K:K,MATCH($C668,'Policy Characteristics'!$C:$C,0)))</f>
        <v>industry-ag-main.html#fuel-switching</v>
      </c>
      <c r="R668" s="254" t="str">
        <f>IF(ISBLANK(INDEX('Policy Characteristics'!L:L,MATCH($C668,'Policy Characteristics'!$C:$C,0))),"",INDEX('Policy Characteristics'!L:L,MATCH($C668,'Policy Characteristics'!$C:$C,0)))</f>
        <v>industry-elec-and-hydrogen.html</v>
      </c>
    </row>
    <row r="669" spans="1:18" x14ac:dyDescent="0.35">
      <c r="A669" s="254" t="str">
        <f>IF(ISBLANK(INDEX('Policy Characteristics'!A:A,MATCH($C669,'Policy Characteristics'!$C:$C,0))),"",INDEX('Policy Characteristics'!A:A,MATCH($C669,'Policy Characteristics'!$C:$C,0)))</f>
        <v>Industry</v>
      </c>
      <c r="B669" s="262" t="str">
        <f>IF(ISBLANK(INDEX('Policy Characteristics'!B:B,MATCH($C669,'Policy Characteristics'!$C:$C,0))),"",INDEX('Policy Characteristics'!B:B,MATCH($C669,'Policy Characteristics'!$C:$C,0)))</f>
        <v>Electrification</v>
      </c>
      <c r="C669" s="254" t="str">
        <f t="shared" si="35"/>
        <v>Fraction of Eligible Industrial Energy Use Shifted to Electricity</v>
      </c>
      <c r="D669" s="6" t="s">
        <v>3048</v>
      </c>
      <c r="E669" s="1" t="s">
        <v>3493</v>
      </c>
      <c r="F669" t="s">
        <v>2754</v>
      </c>
      <c r="G669" s="45" t="s">
        <v>3500</v>
      </c>
      <c r="H669" s="43">
        <v>1844</v>
      </c>
      <c r="I669" s="324" t="s">
        <v>43</v>
      </c>
      <c r="J669" s="255" t="str">
        <f>IF(ISBLANK(INDEX('Policy Characteristics'!D:D,MATCH($C669,'Policy Characteristics'!$C:$C,0))),"",INDEX('Policy Characteristics'!D:D,MATCH($C669,'Policy Characteristics'!$C:$C,0)))</f>
        <v>Electrification</v>
      </c>
      <c r="K669" s="254" t="str">
        <f>IF(ISBLANK(INDEX('Policy Characteristics'!E:E,MATCH($C669,'Policy Characteristics'!$C:$C,0))),"",INDEX('Policy Characteristics'!E:E,MATCH($C669,'Policy Characteristics'!$C:$C,0)))</f>
        <v>indst shift to electricity</v>
      </c>
      <c r="L669" s="261">
        <f>IF(ISBLANK(INDEX('Policy Characteristics'!F:F,MATCH($C669,'Policy Characteristics'!$C:$C,0))),"",INDEX('Policy Characteristics'!F:F,MATCH($C669,'Policy Characteristics'!$C:$C,0)))</f>
        <v>0</v>
      </c>
      <c r="M669" s="261">
        <f>IF(ISBLANK(INDEX('Policy Characteristics'!G:G,MATCH($C669,'Policy Characteristics'!$C:$C,0))),"",INDEX('Policy Characteristics'!G:G,MATCH($C669,'Policy Characteristics'!$C:$C,0)))</f>
        <v>1</v>
      </c>
      <c r="N669" s="261">
        <f>IF(ISBLANK(INDEX('Policy Characteristics'!H:H,MATCH($C669,'Policy Characteristics'!$C:$C,0))),"",INDEX('Policy Characteristics'!H:H,MATCH($C669,'Policy Characteristics'!$C:$C,0)))</f>
        <v>0.01</v>
      </c>
      <c r="O669" s="254" t="str">
        <f>IF(ISBLANK(INDEX('Policy Characteristics'!I:I,MATCH($C669,'Policy Characteristics'!$C:$C,0))),"",INDEX('Policy Characteristics'!I:I,MATCH($C669,'Policy Characteristics'!$C:$C,0)))</f>
        <v>% of fuel shifted</v>
      </c>
      <c r="P669" s="254" t="str">
        <f>IF(ISBLANK(INDEX('Policy Characteristics'!J:J,MATCH($C669,'Policy Characteristics'!$C:$C,0))),"",INDEX('Policy Characteristics'!J:J,MATCH($C669,'Policy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9" s="254" t="str">
        <f>IF(ISBLANK(INDEX('Policy Characteristics'!K:K,MATCH($C669,'Policy Characteristics'!$C:$C,0))),"",INDEX('Policy Characteristics'!K:K,MATCH($C669,'Policy Characteristics'!$C:$C,0)))</f>
        <v>industry-ag-main.html#fuel-switching</v>
      </c>
      <c r="R669" s="254" t="str">
        <f>IF(ISBLANK(INDEX('Policy Characteristics'!L:L,MATCH($C669,'Policy Characteristics'!$C:$C,0))),"",INDEX('Policy Characteristics'!L:L,MATCH($C669,'Policy Characteristics'!$C:$C,0)))</f>
        <v>industry-elec-and-hydrogen.html</v>
      </c>
    </row>
    <row r="670" spans="1:18" x14ac:dyDescent="0.35">
      <c r="A670" s="254" t="str">
        <f>IF(ISBLANK(INDEX('Policy Characteristics'!A:A,MATCH($C670,'Policy Characteristics'!$C:$C,0))),"",INDEX('Policy Characteristics'!A:A,MATCH($C670,'Policy Characteristics'!$C:$C,0)))</f>
        <v>Industry</v>
      </c>
      <c r="B670" s="262" t="str">
        <f>IF(ISBLANK(INDEX('Policy Characteristics'!B:B,MATCH($C670,'Policy Characteristics'!$C:$C,0))),"",INDEX('Policy Characteristics'!B:B,MATCH($C670,'Policy Characteristics'!$C:$C,0)))</f>
        <v>Electrification</v>
      </c>
      <c r="C670" s="254" t="str">
        <f t="shared" si="35"/>
        <v>Fraction of Eligible Industrial Energy Use Shifted to Electricity</v>
      </c>
      <c r="D670" s="6" t="s">
        <v>3048</v>
      </c>
      <c r="E670" s="1" t="s">
        <v>3494</v>
      </c>
      <c r="F670" t="s">
        <v>2754</v>
      </c>
      <c r="G670" s="45" t="s">
        <v>3501</v>
      </c>
      <c r="H670" s="43">
        <v>1845</v>
      </c>
      <c r="I670" s="324" t="s">
        <v>43</v>
      </c>
      <c r="J670" s="255" t="str">
        <f>IF(ISBLANK(INDEX('Policy Characteristics'!D:D,MATCH($C670,'Policy Characteristics'!$C:$C,0))),"",INDEX('Policy Characteristics'!D:D,MATCH($C670,'Policy Characteristics'!$C:$C,0)))</f>
        <v>Electrification</v>
      </c>
      <c r="K670" s="254" t="str">
        <f>IF(ISBLANK(INDEX('Policy Characteristics'!E:E,MATCH($C670,'Policy Characteristics'!$C:$C,0))),"",INDEX('Policy Characteristics'!E:E,MATCH($C670,'Policy Characteristics'!$C:$C,0)))</f>
        <v>indst shift to electricity</v>
      </c>
      <c r="L670" s="261">
        <f>IF(ISBLANK(INDEX('Policy Characteristics'!F:F,MATCH($C670,'Policy Characteristics'!$C:$C,0))),"",INDEX('Policy Characteristics'!F:F,MATCH($C670,'Policy Characteristics'!$C:$C,0)))</f>
        <v>0</v>
      </c>
      <c r="M670" s="261">
        <f>IF(ISBLANK(INDEX('Policy Characteristics'!G:G,MATCH($C670,'Policy Characteristics'!$C:$C,0))),"",INDEX('Policy Characteristics'!G:G,MATCH($C670,'Policy Characteristics'!$C:$C,0)))</f>
        <v>1</v>
      </c>
      <c r="N670" s="261">
        <f>IF(ISBLANK(INDEX('Policy Characteristics'!H:H,MATCH($C670,'Policy Characteristics'!$C:$C,0))),"",INDEX('Policy Characteristics'!H:H,MATCH($C670,'Policy Characteristics'!$C:$C,0)))</f>
        <v>0.01</v>
      </c>
      <c r="O670" s="254" t="str">
        <f>IF(ISBLANK(INDEX('Policy Characteristics'!I:I,MATCH($C670,'Policy Characteristics'!$C:$C,0))),"",INDEX('Policy Characteristics'!I:I,MATCH($C670,'Policy Characteristics'!$C:$C,0)))</f>
        <v>% of fuel shifted</v>
      </c>
      <c r="P670" s="254" t="str">
        <f>IF(ISBLANK(INDEX('Policy Characteristics'!J:J,MATCH($C670,'Policy Characteristics'!$C:$C,0))),"",INDEX('Policy Characteristics'!J:J,MATCH($C670,'Policy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0" s="254" t="str">
        <f>IF(ISBLANK(INDEX('Policy Characteristics'!K:K,MATCH($C670,'Policy Characteristics'!$C:$C,0))),"",INDEX('Policy Characteristics'!K:K,MATCH($C670,'Policy Characteristics'!$C:$C,0)))</f>
        <v>industry-ag-main.html#fuel-switching</v>
      </c>
      <c r="R670" s="254" t="str">
        <f>IF(ISBLANK(INDEX('Policy Characteristics'!L:L,MATCH($C670,'Policy Characteristics'!$C:$C,0))),"",INDEX('Policy Characteristics'!L:L,MATCH($C670,'Policy Characteristics'!$C:$C,0)))</f>
        <v>industry-elec-and-hydrogen.html</v>
      </c>
    </row>
    <row r="671" spans="1:18" x14ac:dyDescent="0.35">
      <c r="A671" s="254" t="str">
        <f>IF(ISBLANK(INDEX('Policy Characteristics'!A:A,MATCH($C671,'Policy Characteristics'!$C:$C,0))),"",INDEX('Policy Characteristics'!A:A,MATCH($C671,'Policy Characteristics'!$C:$C,0)))</f>
        <v>Industry</v>
      </c>
      <c r="B671" s="262" t="str">
        <f>IF(ISBLANK(INDEX('Policy Characteristics'!B:B,MATCH($C671,'Policy Characteristics'!$C:$C,0))),"",INDEX('Policy Characteristics'!B:B,MATCH($C671,'Policy Characteristics'!$C:$C,0)))</f>
        <v>Electrification</v>
      </c>
      <c r="C671" s="254" t="str">
        <f t="shared" si="35"/>
        <v>Fraction of Eligible Industrial Energy Use Shifted to Electricity</v>
      </c>
      <c r="D671" s="6" t="s">
        <v>3048</v>
      </c>
      <c r="E671" s="1" t="s">
        <v>3495</v>
      </c>
      <c r="F671" t="s">
        <v>2754</v>
      </c>
      <c r="G671" s="45" t="s">
        <v>3502</v>
      </c>
      <c r="H671" s="43">
        <v>1846</v>
      </c>
      <c r="I671" s="324" t="s">
        <v>43</v>
      </c>
      <c r="J671" s="255" t="str">
        <f>IF(ISBLANK(INDEX('Policy Characteristics'!D:D,MATCH($C671,'Policy Characteristics'!$C:$C,0))),"",INDEX('Policy Characteristics'!D:D,MATCH($C671,'Policy Characteristics'!$C:$C,0)))</f>
        <v>Electrification</v>
      </c>
      <c r="K671" s="254" t="str">
        <f>IF(ISBLANK(INDEX('Policy Characteristics'!E:E,MATCH($C671,'Policy Characteristics'!$C:$C,0))),"",INDEX('Policy Characteristics'!E:E,MATCH($C671,'Policy Characteristics'!$C:$C,0)))</f>
        <v>indst shift to electricity</v>
      </c>
      <c r="L671" s="261">
        <f>IF(ISBLANK(INDEX('Policy Characteristics'!F:F,MATCH($C671,'Policy Characteristics'!$C:$C,0))),"",INDEX('Policy Characteristics'!F:F,MATCH($C671,'Policy Characteristics'!$C:$C,0)))</f>
        <v>0</v>
      </c>
      <c r="M671" s="261">
        <f>IF(ISBLANK(INDEX('Policy Characteristics'!G:G,MATCH($C671,'Policy Characteristics'!$C:$C,0))),"",INDEX('Policy Characteristics'!G:G,MATCH($C671,'Policy Characteristics'!$C:$C,0)))</f>
        <v>1</v>
      </c>
      <c r="N671" s="261">
        <f>IF(ISBLANK(INDEX('Policy Characteristics'!H:H,MATCH($C671,'Policy Characteristics'!$C:$C,0))),"",INDEX('Policy Characteristics'!H:H,MATCH($C671,'Policy Characteristics'!$C:$C,0)))</f>
        <v>0.01</v>
      </c>
      <c r="O671" s="254" t="str">
        <f>IF(ISBLANK(INDEX('Policy Characteristics'!I:I,MATCH($C671,'Policy Characteristics'!$C:$C,0))),"",INDEX('Policy Characteristics'!I:I,MATCH($C671,'Policy Characteristics'!$C:$C,0)))</f>
        <v>% of fuel shifted</v>
      </c>
      <c r="P671" s="254" t="str">
        <f>IF(ISBLANK(INDEX('Policy Characteristics'!J:J,MATCH($C671,'Policy Characteristics'!$C:$C,0))),"",INDEX('Policy Characteristics'!J:J,MATCH($C671,'Policy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1" s="254" t="str">
        <f>IF(ISBLANK(INDEX('Policy Characteristics'!K:K,MATCH($C671,'Policy Characteristics'!$C:$C,0))),"",INDEX('Policy Characteristics'!K:K,MATCH($C671,'Policy Characteristics'!$C:$C,0)))</f>
        <v>industry-ag-main.html#fuel-switching</v>
      </c>
      <c r="R671" s="254" t="str">
        <f>IF(ISBLANK(INDEX('Policy Characteristics'!L:L,MATCH($C671,'Policy Characteristics'!$C:$C,0))),"",INDEX('Policy Characteristics'!L:L,MATCH($C671,'Policy Characteristics'!$C:$C,0)))</f>
        <v>industry-elec-and-hydrogen.html</v>
      </c>
    </row>
    <row r="672" spans="1:18" x14ac:dyDescent="0.35">
      <c r="A672" s="254" t="str">
        <f>IF(ISBLANK(INDEX('Policy Characteristics'!A:A,MATCH($C672,'Policy Characteristics'!$C:$C,0))),"",INDEX('Policy Characteristics'!A:A,MATCH($C672,'Policy Characteristics'!$C:$C,0)))</f>
        <v>Industry</v>
      </c>
      <c r="B672" s="262" t="str">
        <f>IF(ISBLANK(INDEX('Policy Characteristics'!B:B,MATCH($C672,'Policy Characteristics'!$C:$C,0))),"",INDEX('Policy Characteristics'!B:B,MATCH($C672,'Policy Characteristics'!$C:$C,0)))</f>
        <v>Electrification</v>
      </c>
      <c r="C672" s="254" t="str">
        <f t="shared" si="35"/>
        <v>Fraction of Eligible Industrial Energy Use Shifted to Electricity</v>
      </c>
      <c r="D672" s="6" t="s">
        <v>3048</v>
      </c>
      <c r="E672" s="1" t="s">
        <v>3496</v>
      </c>
      <c r="F672" t="s">
        <v>2754</v>
      </c>
      <c r="G672" s="45" t="s">
        <v>3503</v>
      </c>
      <c r="H672" s="43">
        <v>1847</v>
      </c>
      <c r="I672" s="324" t="s">
        <v>43</v>
      </c>
      <c r="J672" s="255" t="str">
        <f>IF(ISBLANK(INDEX('Policy Characteristics'!D:D,MATCH($C672,'Policy Characteristics'!$C:$C,0))),"",INDEX('Policy Characteristics'!D:D,MATCH($C672,'Policy Characteristics'!$C:$C,0)))</f>
        <v>Electrification</v>
      </c>
      <c r="K672" s="254" t="str">
        <f>IF(ISBLANK(INDEX('Policy Characteristics'!E:E,MATCH($C672,'Policy Characteristics'!$C:$C,0))),"",INDEX('Policy Characteristics'!E:E,MATCH($C672,'Policy Characteristics'!$C:$C,0)))</f>
        <v>indst shift to electricity</v>
      </c>
      <c r="L672" s="261">
        <f>IF(ISBLANK(INDEX('Policy Characteristics'!F:F,MATCH($C672,'Policy Characteristics'!$C:$C,0))),"",INDEX('Policy Characteristics'!F:F,MATCH($C672,'Policy Characteristics'!$C:$C,0)))</f>
        <v>0</v>
      </c>
      <c r="M672" s="261">
        <f>IF(ISBLANK(INDEX('Policy Characteristics'!G:G,MATCH($C672,'Policy Characteristics'!$C:$C,0))),"",INDEX('Policy Characteristics'!G:G,MATCH($C672,'Policy Characteristics'!$C:$C,0)))</f>
        <v>1</v>
      </c>
      <c r="N672" s="261">
        <f>IF(ISBLANK(INDEX('Policy Characteristics'!H:H,MATCH($C672,'Policy Characteristics'!$C:$C,0))),"",INDEX('Policy Characteristics'!H:H,MATCH($C672,'Policy Characteristics'!$C:$C,0)))</f>
        <v>0.01</v>
      </c>
      <c r="O672" s="254" t="str">
        <f>IF(ISBLANK(INDEX('Policy Characteristics'!I:I,MATCH($C672,'Policy Characteristics'!$C:$C,0))),"",INDEX('Policy Characteristics'!I:I,MATCH($C672,'Policy Characteristics'!$C:$C,0)))</f>
        <v>% of fuel shifted</v>
      </c>
      <c r="P672" s="254" t="str">
        <f>IF(ISBLANK(INDEX('Policy Characteristics'!J:J,MATCH($C672,'Policy Characteristics'!$C:$C,0))),"",INDEX('Policy Characteristics'!J:J,MATCH($C672,'Policy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2" s="254" t="str">
        <f>IF(ISBLANK(INDEX('Policy Characteristics'!K:K,MATCH($C672,'Policy Characteristics'!$C:$C,0))),"",INDEX('Policy Characteristics'!K:K,MATCH($C672,'Policy Characteristics'!$C:$C,0)))</f>
        <v>industry-ag-main.html#fuel-switching</v>
      </c>
      <c r="R672" s="254" t="str">
        <f>IF(ISBLANK(INDEX('Policy Characteristics'!L:L,MATCH($C672,'Policy Characteristics'!$C:$C,0))),"",INDEX('Policy Characteristics'!L:L,MATCH($C672,'Policy Characteristics'!$C:$C,0)))</f>
        <v>industry-elec-and-hydrogen.html</v>
      </c>
    </row>
    <row r="673" spans="1:18" x14ac:dyDescent="0.35">
      <c r="A673" s="254" t="str">
        <f>IF(ISBLANK(INDEX('Policy Characteristics'!A:A,MATCH($C673,'Policy Characteristics'!$C:$C,0))),"",INDEX('Policy Characteristics'!A:A,MATCH($C673,'Policy Characteristics'!$C:$C,0)))</f>
        <v>Industry</v>
      </c>
      <c r="B673" s="262" t="str">
        <f>IF(ISBLANK(INDEX('Policy Characteristics'!B:B,MATCH($C673,'Policy Characteristics'!$C:$C,0))),"",INDEX('Policy Characteristics'!B:B,MATCH($C673,'Policy Characteristics'!$C:$C,0)))</f>
        <v>Electrification</v>
      </c>
      <c r="C673" s="254" t="str">
        <f t="shared" si="35"/>
        <v>Fraction of Eligible Industrial Energy Use Shifted to Electricity</v>
      </c>
      <c r="D673" s="6" t="s">
        <v>3048</v>
      </c>
      <c r="E673" s="1" t="s">
        <v>3497</v>
      </c>
      <c r="F673" t="s">
        <v>2754</v>
      </c>
      <c r="G673" s="45" t="s">
        <v>3504</v>
      </c>
      <c r="H673" s="43">
        <v>1848</v>
      </c>
      <c r="I673" s="324" t="s">
        <v>43</v>
      </c>
      <c r="J673" s="255" t="str">
        <f>IF(ISBLANK(INDEX('Policy Characteristics'!D:D,MATCH($C673,'Policy Characteristics'!$C:$C,0))),"",INDEX('Policy Characteristics'!D:D,MATCH($C673,'Policy Characteristics'!$C:$C,0)))</f>
        <v>Electrification</v>
      </c>
      <c r="K673" s="254" t="str">
        <f>IF(ISBLANK(INDEX('Policy Characteristics'!E:E,MATCH($C673,'Policy Characteristics'!$C:$C,0))),"",INDEX('Policy Characteristics'!E:E,MATCH($C673,'Policy Characteristics'!$C:$C,0)))</f>
        <v>indst shift to electricity</v>
      </c>
      <c r="L673" s="261">
        <f>IF(ISBLANK(INDEX('Policy Characteristics'!F:F,MATCH($C673,'Policy Characteristics'!$C:$C,0))),"",INDEX('Policy Characteristics'!F:F,MATCH($C673,'Policy Characteristics'!$C:$C,0)))</f>
        <v>0</v>
      </c>
      <c r="M673" s="261">
        <f>IF(ISBLANK(INDEX('Policy Characteristics'!G:G,MATCH($C673,'Policy Characteristics'!$C:$C,0))),"",INDEX('Policy Characteristics'!G:G,MATCH($C673,'Policy Characteristics'!$C:$C,0)))</f>
        <v>1</v>
      </c>
      <c r="N673" s="261">
        <f>IF(ISBLANK(INDEX('Policy Characteristics'!H:H,MATCH($C673,'Policy Characteristics'!$C:$C,0))),"",INDEX('Policy Characteristics'!H:H,MATCH($C673,'Policy Characteristics'!$C:$C,0)))</f>
        <v>0.01</v>
      </c>
      <c r="O673" s="254" t="str">
        <f>IF(ISBLANK(INDEX('Policy Characteristics'!I:I,MATCH($C673,'Policy Characteristics'!$C:$C,0))),"",INDEX('Policy Characteristics'!I:I,MATCH($C673,'Policy Characteristics'!$C:$C,0)))</f>
        <v>% of fuel shifted</v>
      </c>
      <c r="P673" s="254" t="str">
        <f>IF(ISBLANK(INDEX('Policy Characteristics'!J:J,MATCH($C673,'Policy Characteristics'!$C:$C,0))),"",INDEX('Policy Characteristics'!J:J,MATCH($C673,'Policy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3" s="254" t="str">
        <f>IF(ISBLANK(INDEX('Policy Characteristics'!K:K,MATCH($C673,'Policy Characteristics'!$C:$C,0))),"",INDEX('Policy Characteristics'!K:K,MATCH($C673,'Policy Characteristics'!$C:$C,0)))</f>
        <v>industry-ag-main.html#fuel-switching</v>
      </c>
      <c r="R673" s="254" t="str">
        <f>IF(ISBLANK(INDEX('Policy Characteristics'!L:L,MATCH($C673,'Policy Characteristics'!$C:$C,0))),"",INDEX('Policy Characteristics'!L:L,MATCH($C673,'Policy Characteristics'!$C:$C,0)))</f>
        <v>industry-elec-and-hydrogen.html</v>
      </c>
    </row>
    <row r="674" spans="1:18" x14ac:dyDescent="0.35">
      <c r="A674" s="254" t="str">
        <f>IF(ISBLANK(INDEX('Policy Characteristics'!A:A,MATCH($C674,'Policy Characteristics'!$C:$C,0))),"",INDEX('Policy Characteristics'!A:A,MATCH($C674,'Policy Characteristics'!$C:$C,0)))</f>
        <v>Industry</v>
      </c>
      <c r="B674" s="262" t="str">
        <f>IF(ISBLANK(INDEX('Policy Characteristics'!B:B,MATCH($C674,'Policy Characteristics'!$C:$C,0))),"",INDEX('Policy Characteristics'!B:B,MATCH($C674,'Policy Characteristics'!$C:$C,0)))</f>
        <v>Electrification</v>
      </c>
      <c r="C674" s="254" t="str">
        <f t="shared" si="35"/>
        <v>Fraction of Eligible Industrial Energy Use Shifted to Electricity</v>
      </c>
      <c r="D674" s="6" t="s">
        <v>3048</v>
      </c>
      <c r="E674" s="1" t="s">
        <v>3638</v>
      </c>
      <c r="F674" t="s">
        <v>2754</v>
      </c>
      <c r="G674" s="45" t="s">
        <v>3638</v>
      </c>
      <c r="H674" s="43">
        <v>1849</v>
      </c>
      <c r="I674" s="324" t="s">
        <v>43</v>
      </c>
      <c r="J674" s="255" t="str">
        <f>IF(ISBLANK(INDEX('Policy Characteristics'!D:D,MATCH($C674,'Policy Characteristics'!$C:$C,0))),"",INDEX('Policy Characteristics'!D:D,MATCH($C674,'Policy Characteristics'!$C:$C,0)))</f>
        <v>Electrification</v>
      </c>
      <c r="K674" s="254" t="str">
        <f>IF(ISBLANK(INDEX('Policy Characteristics'!E:E,MATCH($C674,'Policy Characteristics'!$C:$C,0))),"",INDEX('Policy Characteristics'!E:E,MATCH($C674,'Policy Characteristics'!$C:$C,0)))</f>
        <v>indst shift to electricity</v>
      </c>
      <c r="L674" s="261">
        <f>IF(ISBLANK(INDEX('Policy Characteristics'!F:F,MATCH($C674,'Policy Characteristics'!$C:$C,0))),"",INDEX('Policy Characteristics'!F:F,MATCH($C674,'Policy Characteristics'!$C:$C,0)))</f>
        <v>0</v>
      </c>
      <c r="M674" s="261">
        <f>IF(ISBLANK(INDEX('Policy Characteristics'!G:G,MATCH($C674,'Policy Characteristics'!$C:$C,0))),"",INDEX('Policy Characteristics'!G:G,MATCH($C674,'Policy Characteristics'!$C:$C,0)))</f>
        <v>1</v>
      </c>
      <c r="N674" s="261">
        <f>IF(ISBLANK(INDEX('Policy Characteristics'!H:H,MATCH($C674,'Policy Characteristics'!$C:$C,0))),"",INDEX('Policy Characteristics'!H:H,MATCH($C674,'Policy Characteristics'!$C:$C,0)))</f>
        <v>0.01</v>
      </c>
      <c r="O674" s="254" t="str">
        <f>IF(ISBLANK(INDEX('Policy Characteristics'!I:I,MATCH($C674,'Policy Characteristics'!$C:$C,0))),"",INDEX('Policy Characteristics'!I:I,MATCH($C674,'Policy Characteristics'!$C:$C,0)))</f>
        <v>% of fuel shifted</v>
      </c>
      <c r="P674" s="254" t="str">
        <f>IF(ISBLANK(INDEX('Policy Characteristics'!J:J,MATCH($C674,'Policy Characteristics'!$C:$C,0))),"",INDEX('Policy Characteristics'!J:J,MATCH($C674,'Policy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4" s="254" t="str">
        <f>IF(ISBLANK(INDEX('Policy Characteristics'!K:K,MATCH($C674,'Policy Characteristics'!$C:$C,0))),"",INDEX('Policy Characteristics'!K:K,MATCH($C674,'Policy Characteristics'!$C:$C,0)))</f>
        <v>industry-ag-main.html#fuel-switching</v>
      </c>
      <c r="R674" s="254" t="str">
        <f>IF(ISBLANK(INDEX('Policy Characteristics'!L:L,MATCH($C674,'Policy Characteristics'!$C:$C,0))),"",INDEX('Policy Characteristics'!L:L,MATCH($C674,'Policy Characteristics'!$C:$C,0)))</f>
        <v>industry-elec-and-hydrogen.html</v>
      </c>
    </row>
    <row r="675" spans="1:18" x14ac:dyDescent="0.35">
      <c r="A675" s="254" t="str">
        <f>IF(ISBLANK(INDEX('Policy Characteristics'!A:A,MATCH($C675,'Policy Characteristics'!$C:$C,0))),"",INDEX('Policy Characteristics'!A:A,MATCH($C675,'Policy Characteristics'!$C:$C,0)))</f>
        <v>Industry</v>
      </c>
      <c r="B675" s="262" t="str">
        <f>IF(ISBLANK(INDEX('Policy Characteristics'!B:B,MATCH($C675,'Policy Characteristics'!$C:$C,0))),"",INDEX('Policy Characteristics'!B:B,MATCH($C675,'Policy Characteristics'!$C:$C,0)))</f>
        <v>Electrification</v>
      </c>
      <c r="C675" s="254" t="str">
        <f t="shared" si="35"/>
        <v>Fraction of Eligible Industrial Energy Use Shifted to Electricity</v>
      </c>
      <c r="D675" s="6" t="s">
        <v>3049</v>
      </c>
      <c r="E675" s="1" t="s">
        <v>3491</v>
      </c>
      <c r="F675" t="s">
        <v>3013</v>
      </c>
      <c r="G675" s="45" t="s">
        <v>3498</v>
      </c>
      <c r="H675" s="43">
        <v>1850</v>
      </c>
      <c r="I675" s="324" t="s">
        <v>43</v>
      </c>
      <c r="J675" s="255" t="str">
        <f>IF(ISBLANK(INDEX('Policy Characteristics'!D:D,MATCH($C675,'Policy Characteristics'!$C:$C,0))),"",INDEX('Policy Characteristics'!D:D,MATCH($C675,'Policy Characteristics'!$C:$C,0)))</f>
        <v>Electrification</v>
      </c>
      <c r="K675" s="254" t="str">
        <f>IF(ISBLANK(INDEX('Policy Characteristics'!E:E,MATCH($C675,'Policy Characteristics'!$C:$C,0))),"",INDEX('Policy Characteristics'!E:E,MATCH($C675,'Policy Characteristics'!$C:$C,0)))</f>
        <v>indst shift to electricity</v>
      </c>
      <c r="L675" s="261">
        <f>IF(ISBLANK(INDEX('Policy Characteristics'!F:F,MATCH($C675,'Policy Characteristics'!$C:$C,0))),"",INDEX('Policy Characteristics'!F:F,MATCH($C675,'Policy Characteristics'!$C:$C,0)))</f>
        <v>0</v>
      </c>
      <c r="M675" s="261">
        <f>IF(ISBLANK(INDEX('Policy Characteristics'!G:G,MATCH($C675,'Policy Characteristics'!$C:$C,0))),"",INDEX('Policy Characteristics'!G:G,MATCH($C675,'Policy Characteristics'!$C:$C,0)))</f>
        <v>1</v>
      </c>
      <c r="N675" s="261">
        <f>IF(ISBLANK(INDEX('Policy Characteristics'!H:H,MATCH($C675,'Policy Characteristics'!$C:$C,0))),"",INDEX('Policy Characteristics'!H:H,MATCH($C675,'Policy Characteristics'!$C:$C,0)))</f>
        <v>0.01</v>
      </c>
      <c r="O675" s="254" t="str">
        <f>IF(ISBLANK(INDEX('Policy Characteristics'!I:I,MATCH($C675,'Policy Characteristics'!$C:$C,0))),"",INDEX('Policy Characteristics'!I:I,MATCH($C675,'Policy Characteristics'!$C:$C,0)))</f>
        <v>% of fuel shifted</v>
      </c>
      <c r="P675" s="254" t="str">
        <f>IF(ISBLANK(INDEX('Policy Characteristics'!J:J,MATCH($C675,'Policy Characteristics'!$C:$C,0))),"",INDEX('Policy Characteristics'!J:J,MATCH($C675,'Policy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5" s="254" t="str">
        <f>IF(ISBLANK(INDEX('Policy Characteristics'!K:K,MATCH($C675,'Policy Characteristics'!$C:$C,0))),"",INDEX('Policy Characteristics'!K:K,MATCH($C675,'Policy Characteristics'!$C:$C,0)))</f>
        <v>industry-ag-main.html#fuel-switching</v>
      </c>
      <c r="R675" s="254" t="str">
        <f>IF(ISBLANK(INDEX('Policy Characteristics'!L:L,MATCH($C675,'Policy Characteristics'!$C:$C,0))),"",INDEX('Policy Characteristics'!L:L,MATCH($C675,'Policy Characteristics'!$C:$C,0)))</f>
        <v>industry-elec-and-hydrogen.html</v>
      </c>
    </row>
    <row r="676" spans="1:18" x14ac:dyDescent="0.35">
      <c r="A676" s="254" t="str">
        <f>IF(ISBLANK(INDEX('Policy Characteristics'!A:A,MATCH($C676,'Policy Characteristics'!$C:$C,0))),"",INDEX('Policy Characteristics'!A:A,MATCH($C676,'Policy Characteristics'!$C:$C,0)))</f>
        <v>Industry</v>
      </c>
      <c r="B676" s="262" t="str">
        <f>IF(ISBLANK(INDEX('Policy Characteristics'!B:B,MATCH($C676,'Policy Characteristics'!$C:$C,0))),"",INDEX('Policy Characteristics'!B:B,MATCH($C676,'Policy Characteristics'!$C:$C,0)))</f>
        <v>Electrification</v>
      </c>
      <c r="C676" s="254" t="str">
        <f t="shared" si="35"/>
        <v>Fraction of Eligible Industrial Energy Use Shifted to Electricity</v>
      </c>
      <c r="D676" s="6" t="s">
        <v>3049</v>
      </c>
      <c r="E676" s="1" t="s">
        <v>3492</v>
      </c>
      <c r="F676" t="s">
        <v>3013</v>
      </c>
      <c r="G676" s="45" t="s">
        <v>3499</v>
      </c>
      <c r="H676" s="43">
        <v>1851</v>
      </c>
      <c r="I676" s="324" t="s">
        <v>43</v>
      </c>
      <c r="J676" s="255" t="str">
        <f>IF(ISBLANK(INDEX('Policy Characteristics'!D:D,MATCH($C676,'Policy Characteristics'!$C:$C,0))),"",INDEX('Policy Characteristics'!D:D,MATCH($C676,'Policy Characteristics'!$C:$C,0)))</f>
        <v>Electrification</v>
      </c>
      <c r="K676" s="254" t="str">
        <f>IF(ISBLANK(INDEX('Policy Characteristics'!E:E,MATCH($C676,'Policy Characteristics'!$C:$C,0))),"",INDEX('Policy Characteristics'!E:E,MATCH($C676,'Policy Characteristics'!$C:$C,0)))</f>
        <v>indst shift to electricity</v>
      </c>
      <c r="L676" s="261">
        <f>IF(ISBLANK(INDEX('Policy Characteristics'!F:F,MATCH($C676,'Policy Characteristics'!$C:$C,0))),"",INDEX('Policy Characteristics'!F:F,MATCH($C676,'Policy Characteristics'!$C:$C,0)))</f>
        <v>0</v>
      </c>
      <c r="M676" s="261">
        <f>IF(ISBLANK(INDEX('Policy Characteristics'!G:G,MATCH($C676,'Policy Characteristics'!$C:$C,0))),"",INDEX('Policy Characteristics'!G:G,MATCH($C676,'Policy Characteristics'!$C:$C,0)))</f>
        <v>1</v>
      </c>
      <c r="N676" s="261">
        <f>IF(ISBLANK(INDEX('Policy Characteristics'!H:H,MATCH($C676,'Policy Characteristics'!$C:$C,0))),"",INDEX('Policy Characteristics'!H:H,MATCH($C676,'Policy Characteristics'!$C:$C,0)))</f>
        <v>0.01</v>
      </c>
      <c r="O676" s="254" t="str">
        <f>IF(ISBLANK(INDEX('Policy Characteristics'!I:I,MATCH($C676,'Policy Characteristics'!$C:$C,0))),"",INDEX('Policy Characteristics'!I:I,MATCH($C676,'Policy Characteristics'!$C:$C,0)))</f>
        <v>% of fuel shifted</v>
      </c>
      <c r="P676" s="254" t="str">
        <f>IF(ISBLANK(INDEX('Policy Characteristics'!J:J,MATCH($C676,'Policy Characteristics'!$C:$C,0))),"",INDEX('Policy Characteristics'!J:J,MATCH($C676,'Policy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6" s="254" t="str">
        <f>IF(ISBLANK(INDEX('Policy Characteristics'!K:K,MATCH($C676,'Policy Characteristics'!$C:$C,0))),"",INDEX('Policy Characteristics'!K:K,MATCH($C676,'Policy Characteristics'!$C:$C,0)))</f>
        <v>industry-ag-main.html#fuel-switching</v>
      </c>
      <c r="R676" s="254" t="str">
        <f>IF(ISBLANK(INDEX('Policy Characteristics'!L:L,MATCH($C676,'Policy Characteristics'!$C:$C,0))),"",INDEX('Policy Characteristics'!L:L,MATCH($C676,'Policy Characteristics'!$C:$C,0)))</f>
        <v>industry-elec-and-hydrogen.html</v>
      </c>
    </row>
    <row r="677" spans="1:18" x14ac:dyDescent="0.35">
      <c r="A677" s="254" t="str">
        <f>IF(ISBLANK(INDEX('Policy Characteristics'!A:A,MATCH($C677,'Policy Characteristics'!$C:$C,0))),"",INDEX('Policy Characteristics'!A:A,MATCH($C677,'Policy Characteristics'!$C:$C,0)))</f>
        <v>Industry</v>
      </c>
      <c r="B677" s="262" t="str">
        <f>IF(ISBLANK(INDEX('Policy Characteristics'!B:B,MATCH($C677,'Policy Characteristics'!$C:$C,0))),"",INDEX('Policy Characteristics'!B:B,MATCH($C677,'Policy Characteristics'!$C:$C,0)))</f>
        <v>Electrification</v>
      </c>
      <c r="C677" s="254" t="str">
        <f t="shared" si="35"/>
        <v>Fraction of Eligible Industrial Energy Use Shifted to Electricity</v>
      </c>
      <c r="D677" s="6" t="s">
        <v>3049</v>
      </c>
      <c r="E677" s="1" t="s">
        <v>3493</v>
      </c>
      <c r="F677" t="s">
        <v>3013</v>
      </c>
      <c r="G677" s="45" t="s">
        <v>3500</v>
      </c>
      <c r="H677" s="43">
        <v>1852</v>
      </c>
      <c r="I677" s="324" t="s">
        <v>43</v>
      </c>
      <c r="J677" s="255" t="str">
        <f>IF(ISBLANK(INDEX('Policy Characteristics'!D:D,MATCH($C677,'Policy Characteristics'!$C:$C,0))),"",INDEX('Policy Characteristics'!D:D,MATCH($C677,'Policy Characteristics'!$C:$C,0)))</f>
        <v>Electrification</v>
      </c>
      <c r="K677" s="254" t="str">
        <f>IF(ISBLANK(INDEX('Policy Characteristics'!E:E,MATCH($C677,'Policy Characteristics'!$C:$C,0))),"",INDEX('Policy Characteristics'!E:E,MATCH($C677,'Policy Characteristics'!$C:$C,0)))</f>
        <v>indst shift to electricity</v>
      </c>
      <c r="L677" s="261">
        <f>IF(ISBLANK(INDEX('Policy Characteristics'!F:F,MATCH($C677,'Policy Characteristics'!$C:$C,0))),"",INDEX('Policy Characteristics'!F:F,MATCH($C677,'Policy Characteristics'!$C:$C,0)))</f>
        <v>0</v>
      </c>
      <c r="M677" s="261">
        <f>IF(ISBLANK(INDEX('Policy Characteristics'!G:G,MATCH($C677,'Policy Characteristics'!$C:$C,0))),"",INDEX('Policy Characteristics'!G:G,MATCH($C677,'Policy Characteristics'!$C:$C,0)))</f>
        <v>1</v>
      </c>
      <c r="N677" s="261">
        <f>IF(ISBLANK(INDEX('Policy Characteristics'!H:H,MATCH($C677,'Policy Characteristics'!$C:$C,0))),"",INDEX('Policy Characteristics'!H:H,MATCH($C677,'Policy Characteristics'!$C:$C,0)))</f>
        <v>0.01</v>
      </c>
      <c r="O677" s="254" t="str">
        <f>IF(ISBLANK(INDEX('Policy Characteristics'!I:I,MATCH($C677,'Policy Characteristics'!$C:$C,0))),"",INDEX('Policy Characteristics'!I:I,MATCH($C677,'Policy Characteristics'!$C:$C,0)))</f>
        <v>% of fuel shifted</v>
      </c>
      <c r="P677" s="254" t="str">
        <f>IF(ISBLANK(INDEX('Policy Characteristics'!J:J,MATCH($C677,'Policy Characteristics'!$C:$C,0))),"",INDEX('Policy Characteristics'!J:J,MATCH($C677,'Policy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7" s="254" t="str">
        <f>IF(ISBLANK(INDEX('Policy Characteristics'!K:K,MATCH($C677,'Policy Characteristics'!$C:$C,0))),"",INDEX('Policy Characteristics'!K:K,MATCH($C677,'Policy Characteristics'!$C:$C,0)))</f>
        <v>industry-ag-main.html#fuel-switching</v>
      </c>
      <c r="R677" s="254" t="str">
        <f>IF(ISBLANK(INDEX('Policy Characteristics'!L:L,MATCH($C677,'Policy Characteristics'!$C:$C,0))),"",INDEX('Policy Characteristics'!L:L,MATCH($C677,'Policy Characteristics'!$C:$C,0)))</f>
        <v>industry-elec-and-hydrogen.html</v>
      </c>
    </row>
    <row r="678" spans="1:18" x14ac:dyDescent="0.35">
      <c r="A678" s="254" t="str">
        <f>IF(ISBLANK(INDEX('Policy Characteristics'!A:A,MATCH($C678,'Policy Characteristics'!$C:$C,0))),"",INDEX('Policy Characteristics'!A:A,MATCH($C678,'Policy Characteristics'!$C:$C,0)))</f>
        <v>Industry</v>
      </c>
      <c r="B678" s="262" t="str">
        <f>IF(ISBLANK(INDEX('Policy Characteristics'!B:B,MATCH($C678,'Policy Characteristics'!$C:$C,0))),"",INDEX('Policy Characteristics'!B:B,MATCH($C678,'Policy Characteristics'!$C:$C,0)))</f>
        <v>Electrification</v>
      </c>
      <c r="C678" s="254" t="str">
        <f t="shared" si="35"/>
        <v>Fraction of Eligible Industrial Energy Use Shifted to Electricity</v>
      </c>
      <c r="D678" s="6" t="s">
        <v>3049</v>
      </c>
      <c r="E678" s="1" t="s">
        <v>3494</v>
      </c>
      <c r="F678" t="s">
        <v>3013</v>
      </c>
      <c r="G678" s="45" t="s">
        <v>3501</v>
      </c>
      <c r="H678" s="43">
        <v>1853</v>
      </c>
      <c r="I678" s="324" t="s">
        <v>43</v>
      </c>
      <c r="J678" s="255" t="str">
        <f>IF(ISBLANK(INDEX('Policy Characteristics'!D:D,MATCH($C678,'Policy Characteristics'!$C:$C,0))),"",INDEX('Policy Characteristics'!D:D,MATCH($C678,'Policy Characteristics'!$C:$C,0)))</f>
        <v>Electrification</v>
      </c>
      <c r="K678" s="254" t="str">
        <f>IF(ISBLANK(INDEX('Policy Characteristics'!E:E,MATCH($C678,'Policy Characteristics'!$C:$C,0))),"",INDEX('Policy Characteristics'!E:E,MATCH($C678,'Policy Characteristics'!$C:$C,0)))</f>
        <v>indst shift to electricity</v>
      </c>
      <c r="L678" s="261">
        <f>IF(ISBLANK(INDEX('Policy Characteristics'!F:F,MATCH($C678,'Policy Characteristics'!$C:$C,0))),"",INDEX('Policy Characteristics'!F:F,MATCH($C678,'Policy Characteristics'!$C:$C,0)))</f>
        <v>0</v>
      </c>
      <c r="M678" s="261">
        <f>IF(ISBLANK(INDEX('Policy Characteristics'!G:G,MATCH($C678,'Policy Characteristics'!$C:$C,0))),"",INDEX('Policy Characteristics'!G:G,MATCH($C678,'Policy Characteristics'!$C:$C,0)))</f>
        <v>1</v>
      </c>
      <c r="N678" s="261">
        <f>IF(ISBLANK(INDEX('Policy Characteristics'!H:H,MATCH($C678,'Policy Characteristics'!$C:$C,0))),"",INDEX('Policy Characteristics'!H:H,MATCH($C678,'Policy Characteristics'!$C:$C,0)))</f>
        <v>0.01</v>
      </c>
      <c r="O678" s="254" t="str">
        <f>IF(ISBLANK(INDEX('Policy Characteristics'!I:I,MATCH($C678,'Policy Characteristics'!$C:$C,0))),"",INDEX('Policy Characteristics'!I:I,MATCH($C678,'Policy Characteristics'!$C:$C,0)))</f>
        <v>% of fuel shifted</v>
      </c>
      <c r="P678" s="254" t="str">
        <f>IF(ISBLANK(INDEX('Policy Characteristics'!J:J,MATCH($C678,'Policy Characteristics'!$C:$C,0))),"",INDEX('Policy Characteristics'!J:J,MATCH($C678,'Policy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8" s="254" t="str">
        <f>IF(ISBLANK(INDEX('Policy Characteristics'!K:K,MATCH($C678,'Policy Characteristics'!$C:$C,0))),"",INDEX('Policy Characteristics'!K:K,MATCH($C678,'Policy Characteristics'!$C:$C,0)))</f>
        <v>industry-ag-main.html#fuel-switching</v>
      </c>
      <c r="R678" s="254" t="str">
        <f>IF(ISBLANK(INDEX('Policy Characteristics'!L:L,MATCH($C678,'Policy Characteristics'!$C:$C,0))),"",INDEX('Policy Characteristics'!L:L,MATCH($C678,'Policy Characteristics'!$C:$C,0)))</f>
        <v>industry-elec-and-hydrogen.html</v>
      </c>
    </row>
    <row r="679" spans="1:18" x14ac:dyDescent="0.35">
      <c r="A679" s="254" t="str">
        <f>IF(ISBLANK(INDEX('Policy Characteristics'!A:A,MATCH($C679,'Policy Characteristics'!$C:$C,0))),"",INDEX('Policy Characteristics'!A:A,MATCH($C679,'Policy Characteristics'!$C:$C,0)))</f>
        <v>Industry</v>
      </c>
      <c r="B679" s="262" t="str">
        <f>IF(ISBLANK(INDEX('Policy Characteristics'!B:B,MATCH($C679,'Policy Characteristics'!$C:$C,0))),"",INDEX('Policy Characteristics'!B:B,MATCH($C679,'Policy Characteristics'!$C:$C,0)))</f>
        <v>Electrification</v>
      </c>
      <c r="C679" s="254" t="str">
        <f t="shared" si="35"/>
        <v>Fraction of Eligible Industrial Energy Use Shifted to Electricity</v>
      </c>
      <c r="D679" s="6" t="s">
        <v>3049</v>
      </c>
      <c r="E679" s="1" t="s">
        <v>3495</v>
      </c>
      <c r="F679" t="s">
        <v>3013</v>
      </c>
      <c r="G679" s="45" t="s">
        <v>3502</v>
      </c>
      <c r="H679" s="43">
        <v>1854</v>
      </c>
      <c r="I679" s="324" t="s">
        <v>43</v>
      </c>
      <c r="J679" s="255" t="str">
        <f>IF(ISBLANK(INDEX('Policy Characteristics'!D:D,MATCH($C679,'Policy Characteristics'!$C:$C,0))),"",INDEX('Policy Characteristics'!D:D,MATCH($C679,'Policy Characteristics'!$C:$C,0)))</f>
        <v>Electrification</v>
      </c>
      <c r="K679" s="254" t="str">
        <f>IF(ISBLANK(INDEX('Policy Characteristics'!E:E,MATCH($C679,'Policy Characteristics'!$C:$C,0))),"",INDEX('Policy Characteristics'!E:E,MATCH($C679,'Policy Characteristics'!$C:$C,0)))</f>
        <v>indst shift to electricity</v>
      </c>
      <c r="L679" s="261">
        <f>IF(ISBLANK(INDEX('Policy Characteristics'!F:F,MATCH($C679,'Policy Characteristics'!$C:$C,0))),"",INDEX('Policy Characteristics'!F:F,MATCH($C679,'Policy Characteristics'!$C:$C,0)))</f>
        <v>0</v>
      </c>
      <c r="M679" s="261">
        <f>IF(ISBLANK(INDEX('Policy Characteristics'!G:G,MATCH($C679,'Policy Characteristics'!$C:$C,0))),"",INDEX('Policy Characteristics'!G:G,MATCH($C679,'Policy Characteristics'!$C:$C,0)))</f>
        <v>1</v>
      </c>
      <c r="N679" s="261">
        <f>IF(ISBLANK(INDEX('Policy Characteristics'!H:H,MATCH($C679,'Policy Characteristics'!$C:$C,0))),"",INDEX('Policy Characteristics'!H:H,MATCH($C679,'Policy Characteristics'!$C:$C,0)))</f>
        <v>0.01</v>
      </c>
      <c r="O679" s="254" t="str">
        <f>IF(ISBLANK(INDEX('Policy Characteristics'!I:I,MATCH($C679,'Policy Characteristics'!$C:$C,0))),"",INDEX('Policy Characteristics'!I:I,MATCH($C679,'Policy Characteristics'!$C:$C,0)))</f>
        <v>% of fuel shifted</v>
      </c>
      <c r="P679" s="254" t="str">
        <f>IF(ISBLANK(INDEX('Policy Characteristics'!J:J,MATCH($C679,'Policy Characteristics'!$C:$C,0))),"",INDEX('Policy Characteristics'!J:J,MATCH($C679,'Policy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9" s="254" t="str">
        <f>IF(ISBLANK(INDEX('Policy Characteristics'!K:K,MATCH($C679,'Policy Characteristics'!$C:$C,0))),"",INDEX('Policy Characteristics'!K:K,MATCH($C679,'Policy Characteristics'!$C:$C,0)))</f>
        <v>industry-ag-main.html#fuel-switching</v>
      </c>
      <c r="R679" s="254" t="str">
        <f>IF(ISBLANK(INDEX('Policy Characteristics'!L:L,MATCH($C679,'Policy Characteristics'!$C:$C,0))),"",INDEX('Policy Characteristics'!L:L,MATCH($C679,'Policy Characteristics'!$C:$C,0)))</f>
        <v>industry-elec-and-hydrogen.html</v>
      </c>
    </row>
    <row r="680" spans="1:18" x14ac:dyDescent="0.35">
      <c r="A680" s="254" t="str">
        <f>IF(ISBLANK(INDEX('Policy Characteristics'!A:A,MATCH($C680,'Policy Characteristics'!$C:$C,0))),"",INDEX('Policy Characteristics'!A:A,MATCH($C680,'Policy Characteristics'!$C:$C,0)))</f>
        <v>Industry</v>
      </c>
      <c r="B680" s="262" t="str">
        <f>IF(ISBLANK(INDEX('Policy Characteristics'!B:B,MATCH($C680,'Policy Characteristics'!$C:$C,0))),"",INDEX('Policy Characteristics'!B:B,MATCH($C680,'Policy Characteristics'!$C:$C,0)))</f>
        <v>Electrification</v>
      </c>
      <c r="C680" s="254" t="str">
        <f t="shared" si="35"/>
        <v>Fraction of Eligible Industrial Energy Use Shifted to Electricity</v>
      </c>
      <c r="D680" s="6" t="s">
        <v>3049</v>
      </c>
      <c r="E680" s="1" t="s">
        <v>3496</v>
      </c>
      <c r="F680" t="s">
        <v>3013</v>
      </c>
      <c r="G680" s="45" t="s">
        <v>3503</v>
      </c>
      <c r="H680" s="43">
        <v>1855</v>
      </c>
      <c r="I680" s="324" t="s">
        <v>43</v>
      </c>
      <c r="J680" s="255" t="str">
        <f>IF(ISBLANK(INDEX('Policy Characteristics'!D:D,MATCH($C680,'Policy Characteristics'!$C:$C,0))),"",INDEX('Policy Characteristics'!D:D,MATCH($C680,'Policy Characteristics'!$C:$C,0)))</f>
        <v>Electrification</v>
      </c>
      <c r="K680" s="254" t="str">
        <f>IF(ISBLANK(INDEX('Policy Characteristics'!E:E,MATCH($C680,'Policy Characteristics'!$C:$C,0))),"",INDEX('Policy Characteristics'!E:E,MATCH($C680,'Policy Characteristics'!$C:$C,0)))</f>
        <v>indst shift to electricity</v>
      </c>
      <c r="L680" s="261">
        <f>IF(ISBLANK(INDEX('Policy Characteristics'!F:F,MATCH($C680,'Policy Characteristics'!$C:$C,0))),"",INDEX('Policy Characteristics'!F:F,MATCH($C680,'Policy Characteristics'!$C:$C,0)))</f>
        <v>0</v>
      </c>
      <c r="M680" s="261">
        <f>IF(ISBLANK(INDEX('Policy Characteristics'!G:G,MATCH($C680,'Policy Characteristics'!$C:$C,0))),"",INDEX('Policy Characteristics'!G:G,MATCH($C680,'Policy Characteristics'!$C:$C,0)))</f>
        <v>1</v>
      </c>
      <c r="N680" s="261">
        <f>IF(ISBLANK(INDEX('Policy Characteristics'!H:H,MATCH($C680,'Policy Characteristics'!$C:$C,0))),"",INDEX('Policy Characteristics'!H:H,MATCH($C680,'Policy Characteristics'!$C:$C,0)))</f>
        <v>0.01</v>
      </c>
      <c r="O680" s="254" t="str">
        <f>IF(ISBLANK(INDEX('Policy Characteristics'!I:I,MATCH($C680,'Policy Characteristics'!$C:$C,0))),"",INDEX('Policy Characteristics'!I:I,MATCH($C680,'Policy Characteristics'!$C:$C,0)))</f>
        <v>% of fuel shifted</v>
      </c>
      <c r="P680" s="254" t="str">
        <f>IF(ISBLANK(INDEX('Policy Characteristics'!J:J,MATCH($C680,'Policy Characteristics'!$C:$C,0))),"",INDEX('Policy Characteristics'!J:J,MATCH($C680,'Policy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0" s="254" t="str">
        <f>IF(ISBLANK(INDEX('Policy Characteristics'!K:K,MATCH($C680,'Policy Characteristics'!$C:$C,0))),"",INDEX('Policy Characteristics'!K:K,MATCH($C680,'Policy Characteristics'!$C:$C,0)))</f>
        <v>industry-ag-main.html#fuel-switching</v>
      </c>
      <c r="R680" s="254" t="str">
        <f>IF(ISBLANK(INDEX('Policy Characteristics'!L:L,MATCH($C680,'Policy Characteristics'!$C:$C,0))),"",INDEX('Policy Characteristics'!L:L,MATCH($C680,'Policy Characteristics'!$C:$C,0)))</f>
        <v>industry-elec-and-hydrogen.html</v>
      </c>
    </row>
    <row r="681" spans="1:18" x14ac:dyDescent="0.35">
      <c r="A681" s="254" t="str">
        <f>IF(ISBLANK(INDEX('Policy Characteristics'!A:A,MATCH($C681,'Policy Characteristics'!$C:$C,0))),"",INDEX('Policy Characteristics'!A:A,MATCH($C681,'Policy Characteristics'!$C:$C,0)))</f>
        <v>Industry</v>
      </c>
      <c r="B681" s="262" t="str">
        <f>IF(ISBLANK(INDEX('Policy Characteristics'!B:B,MATCH($C681,'Policy Characteristics'!$C:$C,0))),"",INDEX('Policy Characteristics'!B:B,MATCH($C681,'Policy Characteristics'!$C:$C,0)))</f>
        <v>Electrification</v>
      </c>
      <c r="C681" s="254" t="str">
        <f t="shared" si="35"/>
        <v>Fraction of Eligible Industrial Energy Use Shifted to Electricity</v>
      </c>
      <c r="D681" s="6" t="s">
        <v>3049</v>
      </c>
      <c r="E681" s="1" t="s">
        <v>3497</v>
      </c>
      <c r="F681" t="s">
        <v>3013</v>
      </c>
      <c r="G681" s="45" t="s">
        <v>3504</v>
      </c>
      <c r="H681" s="43">
        <v>1856</v>
      </c>
      <c r="I681" s="324" t="s">
        <v>43</v>
      </c>
      <c r="J681" s="255" t="str">
        <f>IF(ISBLANK(INDEX('Policy Characteristics'!D:D,MATCH($C681,'Policy Characteristics'!$C:$C,0))),"",INDEX('Policy Characteristics'!D:D,MATCH($C681,'Policy Characteristics'!$C:$C,0)))</f>
        <v>Electrification</v>
      </c>
      <c r="K681" s="254" t="str">
        <f>IF(ISBLANK(INDEX('Policy Characteristics'!E:E,MATCH($C681,'Policy Characteristics'!$C:$C,0))),"",INDEX('Policy Characteristics'!E:E,MATCH($C681,'Policy Characteristics'!$C:$C,0)))</f>
        <v>indst shift to electricity</v>
      </c>
      <c r="L681" s="261">
        <f>IF(ISBLANK(INDEX('Policy Characteristics'!F:F,MATCH($C681,'Policy Characteristics'!$C:$C,0))),"",INDEX('Policy Characteristics'!F:F,MATCH($C681,'Policy Characteristics'!$C:$C,0)))</f>
        <v>0</v>
      </c>
      <c r="M681" s="261">
        <f>IF(ISBLANK(INDEX('Policy Characteristics'!G:G,MATCH($C681,'Policy Characteristics'!$C:$C,0))),"",INDEX('Policy Characteristics'!G:G,MATCH($C681,'Policy Characteristics'!$C:$C,0)))</f>
        <v>1</v>
      </c>
      <c r="N681" s="261">
        <f>IF(ISBLANK(INDEX('Policy Characteristics'!H:H,MATCH($C681,'Policy Characteristics'!$C:$C,0))),"",INDEX('Policy Characteristics'!H:H,MATCH($C681,'Policy Characteristics'!$C:$C,0)))</f>
        <v>0.01</v>
      </c>
      <c r="O681" s="254" t="str">
        <f>IF(ISBLANK(INDEX('Policy Characteristics'!I:I,MATCH($C681,'Policy Characteristics'!$C:$C,0))),"",INDEX('Policy Characteristics'!I:I,MATCH($C681,'Policy Characteristics'!$C:$C,0)))</f>
        <v>% of fuel shifted</v>
      </c>
      <c r="P681" s="254" t="str">
        <f>IF(ISBLANK(INDEX('Policy Characteristics'!J:J,MATCH($C681,'Policy Characteristics'!$C:$C,0))),"",INDEX('Policy Characteristics'!J:J,MATCH($C681,'Policy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1" s="254" t="str">
        <f>IF(ISBLANK(INDEX('Policy Characteristics'!K:K,MATCH($C681,'Policy Characteristics'!$C:$C,0))),"",INDEX('Policy Characteristics'!K:K,MATCH($C681,'Policy Characteristics'!$C:$C,0)))</f>
        <v>industry-ag-main.html#fuel-switching</v>
      </c>
      <c r="R681" s="254" t="str">
        <f>IF(ISBLANK(INDEX('Policy Characteristics'!L:L,MATCH($C681,'Policy Characteristics'!$C:$C,0))),"",INDEX('Policy Characteristics'!L:L,MATCH($C681,'Policy Characteristics'!$C:$C,0)))</f>
        <v>industry-elec-and-hydrogen.html</v>
      </c>
    </row>
    <row r="682" spans="1:18" x14ac:dyDescent="0.35">
      <c r="A682" s="254" t="str">
        <f>IF(ISBLANK(INDEX('Policy Characteristics'!A:A,MATCH($C682,'Policy Characteristics'!$C:$C,0))),"",INDEX('Policy Characteristics'!A:A,MATCH($C682,'Policy Characteristics'!$C:$C,0)))</f>
        <v>Industry</v>
      </c>
      <c r="B682" s="262" t="str">
        <f>IF(ISBLANK(INDEX('Policy Characteristics'!B:B,MATCH($C682,'Policy Characteristics'!$C:$C,0))),"",INDEX('Policy Characteristics'!B:B,MATCH($C682,'Policy Characteristics'!$C:$C,0)))</f>
        <v>Electrification</v>
      </c>
      <c r="C682" s="254" t="str">
        <f t="shared" si="35"/>
        <v>Fraction of Eligible Industrial Energy Use Shifted to Electricity</v>
      </c>
      <c r="D682" s="6" t="s">
        <v>3049</v>
      </c>
      <c r="E682" s="1" t="s">
        <v>3638</v>
      </c>
      <c r="F682" t="s">
        <v>3013</v>
      </c>
      <c r="G682" s="45" t="s">
        <v>3638</v>
      </c>
      <c r="H682" s="43">
        <v>1857</v>
      </c>
      <c r="I682" s="324" t="s">
        <v>43</v>
      </c>
      <c r="J682" s="255" t="str">
        <f>IF(ISBLANK(INDEX('Policy Characteristics'!D:D,MATCH($C682,'Policy Characteristics'!$C:$C,0))),"",INDEX('Policy Characteristics'!D:D,MATCH($C682,'Policy Characteristics'!$C:$C,0)))</f>
        <v>Electrification</v>
      </c>
      <c r="K682" s="254" t="str">
        <f>IF(ISBLANK(INDEX('Policy Characteristics'!E:E,MATCH($C682,'Policy Characteristics'!$C:$C,0))),"",INDEX('Policy Characteristics'!E:E,MATCH($C682,'Policy Characteristics'!$C:$C,0)))</f>
        <v>indst shift to electricity</v>
      </c>
      <c r="L682" s="261">
        <f>IF(ISBLANK(INDEX('Policy Characteristics'!F:F,MATCH($C682,'Policy Characteristics'!$C:$C,0))),"",INDEX('Policy Characteristics'!F:F,MATCH($C682,'Policy Characteristics'!$C:$C,0)))</f>
        <v>0</v>
      </c>
      <c r="M682" s="261">
        <f>IF(ISBLANK(INDEX('Policy Characteristics'!G:G,MATCH($C682,'Policy Characteristics'!$C:$C,0))),"",INDEX('Policy Characteristics'!G:G,MATCH($C682,'Policy Characteristics'!$C:$C,0)))</f>
        <v>1</v>
      </c>
      <c r="N682" s="261">
        <f>IF(ISBLANK(INDEX('Policy Characteristics'!H:H,MATCH($C682,'Policy Characteristics'!$C:$C,0))),"",INDEX('Policy Characteristics'!H:H,MATCH($C682,'Policy Characteristics'!$C:$C,0)))</f>
        <v>0.01</v>
      </c>
      <c r="O682" s="254" t="str">
        <f>IF(ISBLANK(INDEX('Policy Characteristics'!I:I,MATCH($C682,'Policy Characteristics'!$C:$C,0))),"",INDEX('Policy Characteristics'!I:I,MATCH($C682,'Policy Characteristics'!$C:$C,0)))</f>
        <v>% of fuel shifted</v>
      </c>
      <c r="P682" s="254" t="str">
        <f>IF(ISBLANK(INDEX('Policy Characteristics'!J:J,MATCH($C682,'Policy Characteristics'!$C:$C,0))),"",INDEX('Policy Characteristics'!J:J,MATCH($C682,'Policy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2" s="254" t="str">
        <f>IF(ISBLANK(INDEX('Policy Characteristics'!K:K,MATCH($C682,'Policy Characteristics'!$C:$C,0))),"",INDEX('Policy Characteristics'!K:K,MATCH($C682,'Policy Characteristics'!$C:$C,0)))</f>
        <v>industry-ag-main.html#fuel-switching</v>
      </c>
      <c r="R682" s="254" t="str">
        <f>IF(ISBLANK(INDEX('Policy Characteristics'!L:L,MATCH($C682,'Policy Characteristics'!$C:$C,0))),"",INDEX('Policy Characteristics'!L:L,MATCH($C682,'Policy Characteristics'!$C:$C,0)))</f>
        <v>industry-elec-and-hydrogen.html</v>
      </c>
    </row>
    <row r="683" spans="1:18" x14ac:dyDescent="0.35">
      <c r="A683" s="254" t="str">
        <f>IF(ISBLANK(INDEX('Policy Characteristics'!A:A,MATCH($C683,'Policy Characteristics'!$C:$C,0))),"",INDEX('Policy Characteristics'!A:A,MATCH($C683,'Policy Characteristics'!$C:$C,0)))</f>
        <v>Industry</v>
      </c>
      <c r="B683" s="262" t="str">
        <f>IF(ISBLANK(INDEX('Policy Characteristics'!B:B,MATCH($C683,'Policy Characteristics'!$C:$C,0))),"",INDEX('Policy Characteristics'!B:B,MATCH($C683,'Policy Characteristics'!$C:$C,0)))</f>
        <v>Electrification</v>
      </c>
      <c r="C683" s="254" t="str">
        <f t="shared" si="35"/>
        <v>Fraction of Eligible Industrial Energy Use Shifted to Electricity</v>
      </c>
      <c r="D683" s="6" t="s">
        <v>3050</v>
      </c>
      <c r="E683" s="1" t="s">
        <v>3491</v>
      </c>
      <c r="F683" t="s">
        <v>3014</v>
      </c>
      <c r="G683" s="45" t="s">
        <v>3498</v>
      </c>
      <c r="H683" s="43">
        <v>1858</v>
      </c>
      <c r="I683" s="324" t="s">
        <v>43</v>
      </c>
      <c r="J683" s="255" t="str">
        <f>IF(ISBLANK(INDEX('Policy Characteristics'!D:D,MATCH($C683,'Policy Characteristics'!$C:$C,0))),"",INDEX('Policy Characteristics'!D:D,MATCH($C683,'Policy Characteristics'!$C:$C,0)))</f>
        <v>Electrification</v>
      </c>
      <c r="K683" s="254" t="str">
        <f>IF(ISBLANK(INDEX('Policy Characteristics'!E:E,MATCH($C683,'Policy Characteristics'!$C:$C,0))),"",INDEX('Policy Characteristics'!E:E,MATCH($C683,'Policy Characteristics'!$C:$C,0)))</f>
        <v>indst shift to electricity</v>
      </c>
      <c r="L683" s="261">
        <f>IF(ISBLANK(INDEX('Policy Characteristics'!F:F,MATCH($C683,'Policy Characteristics'!$C:$C,0))),"",INDEX('Policy Characteristics'!F:F,MATCH($C683,'Policy Characteristics'!$C:$C,0)))</f>
        <v>0</v>
      </c>
      <c r="M683" s="261">
        <f>IF(ISBLANK(INDEX('Policy Characteristics'!G:G,MATCH($C683,'Policy Characteristics'!$C:$C,0))),"",INDEX('Policy Characteristics'!G:G,MATCH($C683,'Policy Characteristics'!$C:$C,0)))</f>
        <v>1</v>
      </c>
      <c r="N683" s="261">
        <f>IF(ISBLANK(INDEX('Policy Characteristics'!H:H,MATCH($C683,'Policy Characteristics'!$C:$C,0))),"",INDEX('Policy Characteristics'!H:H,MATCH($C683,'Policy Characteristics'!$C:$C,0)))</f>
        <v>0.01</v>
      </c>
      <c r="O683" s="254" t="str">
        <f>IF(ISBLANK(INDEX('Policy Characteristics'!I:I,MATCH($C683,'Policy Characteristics'!$C:$C,0))),"",INDEX('Policy Characteristics'!I:I,MATCH($C683,'Policy Characteristics'!$C:$C,0)))</f>
        <v>% of fuel shifted</v>
      </c>
      <c r="P683" s="254" t="str">
        <f>IF(ISBLANK(INDEX('Policy Characteristics'!J:J,MATCH($C683,'Policy Characteristics'!$C:$C,0))),"",INDEX('Policy Characteristics'!J:J,MATCH($C683,'Policy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3" s="254" t="str">
        <f>IF(ISBLANK(INDEX('Policy Characteristics'!K:K,MATCH($C683,'Policy Characteristics'!$C:$C,0))),"",INDEX('Policy Characteristics'!K:K,MATCH($C683,'Policy Characteristics'!$C:$C,0)))</f>
        <v>industry-ag-main.html#fuel-switching</v>
      </c>
      <c r="R683" s="254" t="str">
        <f>IF(ISBLANK(INDEX('Policy Characteristics'!L:L,MATCH($C683,'Policy Characteristics'!$C:$C,0))),"",INDEX('Policy Characteristics'!L:L,MATCH($C683,'Policy Characteristics'!$C:$C,0)))</f>
        <v>industry-elec-and-hydrogen.html</v>
      </c>
    </row>
    <row r="684" spans="1:18" x14ac:dyDescent="0.35">
      <c r="A684" s="254" t="str">
        <f>IF(ISBLANK(INDEX('Policy Characteristics'!A:A,MATCH($C684,'Policy Characteristics'!$C:$C,0))),"",INDEX('Policy Characteristics'!A:A,MATCH($C684,'Policy Characteristics'!$C:$C,0)))</f>
        <v>Industry</v>
      </c>
      <c r="B684" s="262" t="str">
        <f>IF(ISBLANK(INDEX('Policy Characteristics'!B:B,MATCH($C684,'Policy Characteristics'!$C:$C,0))),"",INDEX('Policy Characteristics'!B:B,MATCH($C684,'Policy Characteristics'!$C:$C,0)))</f>
        <v>Electrification</v>
      </c>
      <c r="C684" s="254" t="str">
        <f t="shared" si="35"/>
        <v>Fraction of Eligible Industrial Energy Use Shifted to Electricity</v>
      </c>
      <c r="D684" s="6" t="s">
        <v>3050</v>
      </c>
      <c r="E684" s="1" t="s">
        <v>3492</v>
      </c>
      <c r="F684" t="s">
        <v>3014</v>
      </c>
      <c r="G684" s="45" t="s">
        <v>3499</v>
      </c>
      <c r="H684" s="43">
        <v>1859</v>
      </c>
      <c r="I684" s="324" t="s">
        <v>43</v>
      </c>
      <c r="J684" s="255" t="str">
        <f>IF(ISBLANK(INDEX('Policy Characteristics'!D:D,MATCH($C684,'Policy Characteristics'!$C:$C,0))),"",INDEX('Policy Characteristics'!D:D,MATCH($C684,'Policy Characteristics'!$C:$C,0)))</f>
        <v>Electrification</v>
      </c>
      <c r="K684" s="254" t="str">
        <f>IF(ISBLANK(INDEX('Policy Characteristics'!E:E,MATCH($C684,'Policy Characteristics'!$C:$C,0))),"",INDEX('Policy Characteristics'!E:E,MATCH($C684,'Policy Characteristics'!$C:$C,0)))</f>
        <v>indst shift to electricity</v>
      </c>
      <c r="L684" s="261">
        <f>IF(ISBLANK(INDEX('Policy Characteristics'!F:F,MATCH($C684,'Policy Characteristics'!$C:$C,0))),"",INDEX('Policy Characteristics'!F:F,MATCH($C684,'Policy Characteristics'!$C:$C,0)))</f>
        <v>0</v>
      </c>
      <c r="M684" s="261">
        <f>IF(ISBLANK(INDEX('Policy Characteristics'!G:G,MATCH($C684,'Policy Characteristics'!$C:$C,0))),"",INDEX('Policy Characteristics'!G:G,MATCH($C684,'Policy Characteristics'!$C:$C,0)))</f>
        <v>1</v>
      </c>
      <c r="N684" s="261">
        <f>IF(ISBLANK(INDEX('Policy Characteristics'!H:H,MATCH($C684,'Policy Characteristics'!$C:$C,0))),"",INDEX('Policy Characteristics'!H:H,MATCH($C684,'Policy Characteristics'!$C:$C,0)))</f>
        <v>0.01</v>
      </c>
      <c r="O684" s="254" t="str">
        <f>IF(ISBLANK(INDEX('Policy Characteristics'!I:I,MATCH($C684,'Policy Characteristics'!$C:$C,0))),"",INDEX('Policy Characteristics'!I:I,MATCH($C684,'Policy Characteristics'!$C:$C,0)))</f>
        <v>% of fuel shifted</v>
      </c>
      <c r="P684" s="254"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254" t="str">
        <f>IF(ISBLANK(INDEX('Policy Characteristics'!K:K,MATCH($C684,'Policy Characteristics'!$C:$C,0))),"",INDEX('Policy Characteristics'!K:K,MATCH($C684,'Policy Characteristics'!$C:$C,0)))</f>
        <v>industry-ag-main.html#fuel-switching</v>
      </c>
      <c r="R684" s="254" t="str">
        <f>IF(ISBLANK(INDEX('Policy Characteristics'!L:L,MATCH($C684,'Policy Characteristics'!$C:$C,0))),"",INDEX('Policy Characteristics'!L:L,MATCH($C684,'Policy Characteristics'!$C:$C,0)))</f>
        <v>industry-elec-and-hydrogen.html</v>
      </c>
    </row>
    <row r="685" spans="1:18" x14ac:dyDescent="0.35">
      <c r="A685" s="254" t="str">
        <f>IF(ISBLANK(INDEX('Policy Characteristics'!A:A,MATCH($C685,'Policy Characteristics'!$C:$C,0))),"",INDEX('Policy Characteristics'!A:A,MATCH($C685,'Policy Characteristics'!$C:$C,0)))</f>
        <v>Industry</v>
      </c>
      <c r="B685" s="262" t="str">
        <f>IF(ISBLANK(INDEX('Policy Characteristics'!B:B,MATCH($C685,'Policy Characteristics'!$C:$C,0))),"",INDEX('Policy Characteristics'!B:B,MATCH($C685,'Policy Characteristics'!$C:$C,0)))</f>
        <v>Electrification</v>
      </c>
      <c r="C685" s="254" t="str">
        <f t="shared" si="35"/>
        <v>Fraction of Eligible Industrial Energy Use Shifted to Electricity</v>
      </c>
      <c r="D685" s="6" t="s">
        <v>3050</v>
      </c>
      <c r="E685" s="1" t="s">
        <v>3493</v>
      </c>
      <c r="F685" t="s">
        <v>3014</v>
      </c>
      <c r="G685" s="45" t="s">
        <v>3500</v>
      </c>
      <c r="H685" s="43">
        <v>1860</v>
      </c>
      <c r="I685" s="324" t="s">
        <v>43</v>
      </c>
      <c r="J685" s="255" t="str">
        <f>IF(ISBLANK(INDEX('Policy Characteristics'!D:D,MATCH($C685,'Policy Characteristics'!$C:$C,0))),"",INDEX('Policy Characteristics'!D:D,MATCH($C685,'Policy Characteristics'!$C:$C,0)))</f>
        <v>Electrification</v>
      </c>
      <c r="K685" s="254" t="str">
        <f>IF(ISBLANK(INDEX('Policy Characteristics'!E:E,MATCH($C685,'Policy Characteristics'!$C:$C,0))),"",INDEX('Policy Characteristics'!E:E,MATCH($C685,'Policy Characteristics'!$C:$C,0)))</f>
        <v>indst shift to electricity</v>
      </c>
      <c r="L685" s="261">
        <f>IF(ISBLANK(INDEX('Policy Characteristics'!F:F,MATCH($C685,'Policy Characteristics'!$C:$C,0))),"",INDEX('Policy Characteristics'!F:F,MATCH($C685,'Policy Characteristics'!$C:$C,0)))</f>
        <v>0</v>
      </c>
      <c r="M685" s="261">
        <f>IF(ISBLANK(INDEX('Policy Characteristics'!G:G,MATCH($C685,'Policy Characteristics'!$C:$C,0))),"",INDEX('Policy Characteristics'!G:G,MATCH($C685,'Policy Characteristics'!$C:$C,0)))</f>
        <v>1</v>
      </c>
      <c r="N685" s="261">
        <f>IF(ISBLANK(INDEX('Policy Characteristics'!H:H,MATCH($C685,'Policy Characteristics'!$C:$C,0))),"",INDEX('Policy Characteristics'!H:H,MATCH($C685,'Policy Characteristics'!$C:$C,0)))</f>
        <v>0.01</v>
      </c>
      <c r="O685" s="254" t="str">
        <f>IF(ISBLANK(INDEX('Policy Characteristics'!I:I,MATCH($C685,'Policy Characteristics'!$C:$C,0))),"",INDEX('Policy Characteristics'!I:I,MATCH($C685,'Policy Characteristics'!$C:$C,0)))</f>
        <v>% of fuel shifted</v>
      </c>
      <c r="P685" s="254"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254" t="str">
        <f>IF(ISBLANK(INDEX('Policy Characteristics'!K:K,MATCH($C685,'Policy Characteristics'!$C:$C,0))),"",INDEX('Policy Characteristics'!K:K,MATCH($C685,'Policy Characteristics'!$C:$C,0)))</f>
        <v>industry-ag-main.html#fuel-switching</v>
      </c>
      <c r="R685" s="254" t="str">
        <f>IF(ISBLANK(INDEX('Policy Characteristics'!L:L,MATCH($C685,'Policy Characteristics'!$C:$C,0))),"",INDEX('Policy Characteristics'!L:L,MATCH($C685,'Policy Characteristics'!$C:$C,0)))</f>
        <v>industry-elec-and-hydrogen.html</v>
      </c>
    </row>
    <row r="686" spans="1:18" x14ac:dyDescent="0.35">
      <c r="A686" s="254" t="str">
        <f>IF(ISBLANK(INDEX('Policy Characteristics'!A:A,MATCH($C686,'Policy Characteristics'!$C:$C,0))),"",INDEX('Policy Characteristics'!A:A,MATCH($C686,'Policy Characteristics'!$C:$C,0)))</f>
        <v>Industry</v>
      </c>
      <c r="B686" s="262" t="str">
        <f>IF(ISBLANK(INDEX('Policy Characteristics'!B:B,MATCH($C686,'Policy Characteristics'!$C:$C,0))),"",INDEX('Policy Characteristics'!B:B,MATCH($C686,'Policy Characteristics'!$C:$C,0)))</f>
        <v>Electrification</v>
      </c>
      <c r="C686" s="254" t="str">
        <f t="shared" ref="C686:C687" si="36">C$659</f>
        <v>Fraction of Eligible Industrial Energy Use Shifted to Electricity</v>
      </c>
      <c r="D686" s="6" t="s">
        <v>3050</v>
      </c>
      <c r="E686" s="1" t="s">
        <v>3494</v>
      </c>
      <c r="F686" t="s">
        <v>3014</v>
      </c>
      <c r="G686" s="45" t="s">
        <v>3501</v>
      </c>
      <c r="H686" s="43">
        <v>1861</v>
      </c>
      <c r="I686" s="324" t="s">
        <v>43</v>
      </c>
      <c r="J686" s="255" t="str">
        <f>IF(ISBLANK(INDEX('Policy Characteristics'!D:D,MATCH($C686,'Policy Characteristics'!$C:$C,0))),"",INDEX('Policy Characteristics'!D:D,MATCH($C686,'Policy Characteristics'!$C:$C,0)))</f>
        <v>Electrification</v>
      </c>
      <c r="K686" s="254" t="str">
        <f>IF(ISBLANK(INDEX('Policy Characteristics'!E:E,MATCH($C686,'Policy Characteristics'!$C:$C,0))),"",INDEX('Policy Characteristics'!E:E,MATCH($C686,'Policy Characteristics'!$C:$C,0)))</f>
        <v>indst shift to electricity</v>
      </c>
      <c r="L686" s="261">
        <f>IF(ISBLANK(INDEX('Policy Characteristics'!F:F,MATCH($C686,'Policy Characteristics'!$C:$C,0))),"",INDEX('Policy Characteristics'!F:F,MATCH($C686,'Policy Characteristics'!$C:$C,0)))</f>
        <v>0</v>
      </c>
      <c r="M686" s="261">
        <f>IF(ISBLANK(INDEX('Policy Characteristics'!G:G,MATCH($C686,'Policy Characteristics'!$C:$C,0))),"",INDEX('Policy Characteristics'!G:G,MATCH($C686,'Policy Characteristics'!$C:$C,0)))</f>
        <v>1</v>
      </c>
      <c r="N686" s="261">
        <f>IF(ISBLANK(INDEX('Policy Characteristics'!H:H,MATCH($C686,'Policy Characteristics'!$C:$C,0))),"",INDEX('Policy Characteristics'!H:H,MATCH($C686,'Policy Characteristics'!$C:$C,0)))</f>
        <v>0.01</v>
      </c>
      <c r="O686" s="254" t="str">
        <f>IF(ISBLANK(INDEX('Policy Characteristics'!I:I,MATCH($C686,'Policy Characteristics'!$C:$C,0))),"",INDEX('Policy Characteristics'!I:I,MATCH($C686,'Policy Characteristics'!$C:$C,0)))</f>
        <v>% of fuel shifted</v>
      </c>
      <c r="P686" s="254"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254" t="str">
        <f>IF(ISBLANK(INDEX('Policy Characteristics'!K:K,MATCH($C686,'Policy Characteristics'!$C:$C,0))),"",INDEX('Policy Characteristics'!K:K,MATCH($C686,'Policy Characteristics'!$C:$C,0)))</f>
        <v>industry-ag-main.html#fuel-switching</v>
      </c>
      <c r="R686" s="254" t="str">
        <f>IF(ISBLANK(INDEX('Policy Characteristics'!L:L,MATCH($C686,'Policy Characteristics'!$C:$C,0))),"",INDEX('Policy Characteristics'!L:L,MATCH($C686,'Policy Characteristics'!$C:$C,0)))</f>
        <v>industry-elec-and-hydrogen.html</v>
      </c>
    </row>
    <row r="687" spans="1:18" x14ac:dyDescent="0.35">
      <c r="A687" s="254" t="str">
        <f>IF(ISBLANK(INDEX('Policy Characteristics'!A:A,MATCH($C687,'Policy Characteristics'!$C:$C,0))),"",INDEX('Policy Characteristics'!A:A,MATCH($C687,'Policy Characteristics'!$C:$C,0)))</f>
        <v>Industry</v>
      </c>
      <c r="B687" s="262" t="str">
        <f>IF(ISBLANK(INDEX('Policy Characteristics'!B:B,MATCH($C687,'Policy Characteristics'!$C:$C,0))),"",INDEX('Policy Characteristics'!B:B,MATCH($C687,'Policy Characteristics'!$C:$C,0)))</f>
        <v>Electrification</v>
      </c>
      <c r="C687" s="254" t="str">
        <f t="shared" si="36"/>
        <v>Fraction of Eligible Industrial Energy Use Shifted to Electricity</v>
      </c>
      <c r="D687" s="6" t="s">
        <v>3050</v>
      </c>
      <c r="E687" s="1" t="s">
        <v>3495</v>
      </c>
      <c r="F687" t="s">
        <v>3014</v>
      </c>
      <c r="G687" s="45" t="s">
        <v>3502</v>
      </c>
      <c r="H687" s="43">
        <v>1862</v>
      </c>
      <c r="I687" s="324" t="s">
        <v>43</v>
      </c>
      <c r="J687" s="255" t="str">
        <f>IF(ISBLANK(INDEX('Policy Characteristics'!D:D,MATCH($C687,'Policy Characteristics'!$C:$C,0))),"",INDEX('Policy Characteristics'!D:D,MATCH($C687,'Policy Characteristics'!$C:$C,0)))</f>
        <v>Electrification</v>
      </c>
      <c r="K687" s="254" t="str">
        <f>IF(ISBLANK(INDEX('Policy Characteristics'!E:E,MATCH($C687,'Policy Characteristics'!$C:$C,0))),"",INDEX('Policy Characteristics'!E:E,MATCH($C687,'Policy Characteristics'!$C:$C,0)))</f>
        <v>indst shift to electricity</v>
      </c>
      <c r="L687" s="261">
        <f>IF(ISBLANK(INDEX('Policy Characteristics'!F:F,MATCH($C687,'Policy Characteristics'!$C:$C,0))),"",INDEX('Policy Characteristics'!F:F,MATCH($C687,'Policy Characteristics'!$C:$C,0)))</f>
        <v>0</v>
      </c>
      <c r="M687" s="261">
        <f>IF(ISBLANK(INDEX('Policy Characteristics'!G:G,MATCH($C687,'Policy Characteristics'!$C:$C,0))),"",INDEX('Policy Characteristics'!G:G,MATCH($C687,'Policy Characteristics'!$C:$C,0)))</f>
        <v>1</v>
      </c>
      <c r="N687" s="261">
        <f>IF(ISBLANK(INDEX('Policy Characteristics'!H:H,MATCH($C687,'Policy Characteristics'!$C:$C,0))),"",INDEX('Policy Characteristics'!H:H,MATCH($C687,'Policy Characteristics'!$C:$C,0)))</f>
        <v>0.01</v>
      </c>
      <c r="O687" s="254" t="str">
        <f>IF(ISBLANK(INDEX('Policy Characteristics'!I:I,MATCH($C687,'Policy Characteristics'!$C:$C,0))),"",INDEX('Policy Characteristics'!I:I,MATCH($C687,'Policy Characteristics'!$C:$C,0)))</f>
        <v>% of fuel shifted</v>
      </c>
      <c r="P687" s="254"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254" t="str">
        <f>IF(ISBLANK(INDEX('Policy Characteristics'!K:K,MATCH($C687,'Policy Characteristics'!$C:$C,0))),"",INDEX('Policy Characteristics'!K:K,MATCH($C687,'Policy Characteristics'!$C:$C,0)))</f>
        <v>industry-ag-main.html#fuel-switching</v>
      </c>
      <c r="R687" s="254" t="str">
        <f>IF(ISBLANK(INDEX('Policy Characteristics'!L:L,MATCH($C687,'Policy Characteristics'!$C:$C,0))),"",INDEX('Policy Characteristics'!L:L,MATCH($C687,'Policy Characteristics'!$C:$C,0)))</f>
        <v>industry-elec-and-hydrogen.html</v>
      </c>
    </row>
    <row r="688" spans="1:18" x14ac:dyDescent="0.35">
      <c r="A688" s="254" t="str">
        <f>IF(ISBLANK(INDEX('Policy Characteristics'!A:A,MATCH($C688,'Policy Characteristics'!$C:$C,0))),"",INDEX('Policy Characteristics'!A:A,MATCH($C688,'Policy Characteristics'!$C:$C,0)))</f>
        <v>Industry</v>
      </c>
      <c r="B688" s="262" t="str">
        <f>IF(ISBLANK(INDEX('Policy Characteristics'!B:B,MATCH($C688,'Policy Characteristics'!$C:$C,0))),"",INDEX('Policy Characteristics'!B:B,MATCH($C688,'Policy Characteristics'!$C:$C,0)))</f>
        <v>Electrification</v>
      </c>
      <c r="C688" s="254" t="str">
        <f t="shared" ref="C688:C723" si="37">C$659</f>
        <v>Fraction of Eligible Industrial Energy Use Shifted to Electricity</v>
      </c>
      <c r="D688" s="6" t="s">
        <v>3050</v>
      </c>
      <c r="E688" s="1" t="s">
        <v>3496</v>
      </c>
      <c r="F688" t="s">
        <v>3014</v>
      </c>
      <c r="G688" s="45" t="s">
        <v>3503</v>
      </c>
      <c r="H688" s="43">
        <v>1863</v>
      </c>
      <c r="I688" s="324" t="s">
        <v>43</v>
      </c>
      <c r="J688" s="255" t="str">
        <f>IF(ISBLANK(INDEX('Policy Characteristics'!D:D,MATCH($C688,'Policy Characteristics'!$C:$C,0))),"",INDEX('Policy Characteristics'!D:D,MATCH($C688,'Policy Characteristics'!$C:$C,0)))</f>
        <v>Electrification</v>
      </c>
      <c r="K688" s="254" t="str">
        <f>IF(ISBLANK(INDEX('Policy Characteristics'!E:E,MATCH($C688,'Policy Characteristics'!$C:$C,0))),"",INDEX('Policy Characteristics'!E:E,MATCH($C688,'Policy Characteristics'!$C:$C,0)))</f>
        <v>indst shift to electricity</v>
      </c>
      <c r="L688" s="261">
        <f>IF(ISBLANK(INDEX('Policy Characteristics'!F:F,MATCH($C688,'Policy Characteristics'!$C:$C,0))),"",INDEX('Policy Characteristics'!F:F,MATCH($C688,'Policy Characteristics'!$C:$C,0)))</f>
        <v>0</v>
      </c>
      <c r="M688" s="261">
        <f>IF(ISBLANK(INDEX('Policy Characteristics'!G:G,MATCH($C688,'Policy Characteristics'!$C:$C,0))),"",INDEX('Policy Characteristics'!G:G,MATCH($C688,'Policy Characteristics'!$C:$C,0)))</f>
        <v>1</v>
      </c>
      <c r="N688" s="261">
        <f>IF(ISBLANK(INDEX('Policy Characteristics'!H:H,MATCH($C688,'Policy Characteristics'!$C:$C,0))),"",INDEX('Policy Characteristics'!H:H,MATCH($C688,'Policy Characteristics'!$C:$C,0)))</f>
        <v>0.01</v>
      </c>
      <c r="O688" s="254" t="str">
        <f>IF(ISBLANK(INDEX('Policy Characteristics'!I:I,MATCH($C688,'Policy Characteristics'!$C:$C,0))),"",INDEX('Policy Characteristics'!I:I,MATCH($C688,'Policy Characteristics'!$C:$C,0)))</f>
        <v>% of fuel shifted</v>
      </c>
      <c r="P688" s="254"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254" t="str">
        <f>IF(ISBLANK(INDEX('Policy Characteristics'!K:K,MATCH($C688,'Policy Characteristics'!$C:$C,0))),"",INDEX('Policy Characteristics'!K:K,MATCH($C688,'Policy Characteristics'!$C:$C,0)))</f>
        <v>industry-ag-main.html#fuel-switching</v>
      </c>
      <c r="R688" s="254" t="str">
        <f>IF(ISBLANK(INDEX('Policy Characteristics'!L:L,MATCH($C688,'Policy Characteristics'!$C:$C,0))),"",INDEX('Policy Characteristics'!L:L,MATCH($C688,'Policy Characteristics'!$C:$C,0)))</f>
        <v>industry-elec-and-hydrogen.html</v>
      </c>
    </row>
    <row r="689" spans="1:18" x14ac:dyDescent="0.35">
      <c r="A689" s="254" t="str">
        <f>IF(ISBLANK(INDEX('Policy Characteristics'!A:A,MATCH($C689,'Policy Characteristics'!$C:$C,0))),"",INDEX('Policy Characteristics'!A:A,MATCH($C689,'Policy Characteristics'!$C:$C,0)))</f>
        <v>Industry</v>
      </c>
      <c r="B689" s="262" t="str">
        <f>IF(ISBLANK(INDEX('Policy Characteristics'!B:B,MATCH($C689,'Policy Characteristics'!$C:$C,0))),"",INDEX('Policy Characteristics'!B:B,MATCH($C689,'Policy Characteristics'!$C:$C,0)))</f>
        <v>Electrification</v>
      </c>
      <c r="C689" s="254" t="str">
        <f t="shared" si="37"/>
        <v>Fraction of Eligible Industrial Energy Use Shifted to Electricity</v>
      </c>
      <c r="D689" s="6" t="s">
        <v>3050</v>
      </c>
      <c r="E689" s="1" t="s">
        <v>3497</v>
      </c>
      <c r="F689" t="s">
        <v>3014</v>
      </c>
      <c r="G689" s="45" t="s">
        <v>3504</v>
      </c>
      <c r="H689" s="43">
        <v>1864</v>
      </c>
      <c r="I689" s="324" t="s">
        <v>43</v>
      </c>
      <c r="J689" s="255" t="str">
        <f>IF(ISBLANK(INDEX('Policy Characteristics'!D:D,MATCH($C689,'Policy Characteristics'!$C:$C,0))),"",INDEX('Policy Characteristics'!D:D,MATCH($C689,'Policy Characteristics'!$C:$C,0)))</f>
        <v>Electrification</v>
      </c>
      <c r="K689" s="254" t="str">
        <f>IF(ISBLANK(INDEX('Policy Characteristics'!E:E,MATCH($C689,'Policy Characteristics'!$C:$C,0))),"",INDEX('Policy Characteristics'!E:E,MATCH($C689,'Policy Characteristics'!$C:$C,0)))</f>
        <v>indst shift to electricity</v>
      </c>
      <c r="L689" s="261">
        <f>IF(ISBLANK(INDEX('Policy Characteristics'!F:F,MATCH($C689,'Policy Characteristics'!$C:$C,0))),"",INDEX('Policy Characteristics'!F:F,MATCH($C689,'Policy Characteristics'!$C:$C,0)))</f>
        <v>0</v>
      </c>
      <c r="M689" s="261">
        <f>IF(ISBLANK(INDEX('Policy Characteristics'!G:G,MATCH($C689,'Policy Characteristics'!$C:$C,0))),"",INDEX('Policy Characteristics'!G:G,MATCH($C689,'Policy Characteristics'!$C:$C,0)))</f>
        <v>1</v>
      </c>
      <c r="N689" s="261">
        <f>IF(ISBLANK(INDEX('Policy Characteristics'!H:H,MATCH($C689,'Policy Characteristics'!$C:$C,0))),"",INDEX('Policy Characteristics'!H:H,MATCH($C689,'Policy Characteristics'!$C:$C,0)))</f>
        <v>0.01</v>
      </c>
      <c r="O689" s="254" t="str">
        <f>IF(ISBLANK(INDEX('Policy Characteristics'!I:I,MATCH($C689,'Policy Characteristics'!$C:$C,0))),"",INDEX('Policy Characteristics'!I:I,MATCH($C689,'Policy Characteristics'!$C:$C,0)))</f>
        <v>% of fuel shifted</v>
      </c>
      <c r="P689" s="254"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254" t="str">
        <f>IF(ISBLANK(INDEX('Policy Characteristics'!K:K,MATCH($C689,'Policy Characteristics'!$C:$C,0))),"",INDEX('Policy Characteristics'!K:K,MATCH($C689,'Policy Characteristics'!$C:$C,0)))</f>
        <v>industry-ag-main.html#fuel-switching</v>
      </c>
      <c r="R689" s="254" t="str">
        <f>IF(ISBLANK(INDEX('Policy Characteristics'!L:L,MATCH($C689,'Policy Characteristics'!$C:$C,0))),"",INDEX('Policy Characteristics'!L:L,MATCH($C689,'Policy Characteristics'!$C:$C,0)))</f>
        <v>industry-elec-and-hydrogen.html</v>
      </c>
    </row>
    <row r="690" spans="1:18" x14ac:dyDescent="0.35">
      <c r="A690" s="254" t="str">
        <f>IF(ISBLANK(INDEX('Policy Characteristics'!A:A,MATCH($C690,'Policy Characteristics'!$C:$C,0))),"",INDEX('Policy Characteristics'!A:A,MATCH($C690,'Policy Characteristics'!$C:$C,0)))</f>
        <v>Industry</v>
      </c>
      <c r="B690" s="262" t="str">
        <f>IF(ISBLANK(INDEX('Policy Characteristics'!B:B,MATCH($C690,'Policy Characteristics'!$C:$C,0))),"",INDEX('Policy Characteristics'!B:B,MATCH($C690,'Policy Characteristics'!$C:$C,0)))</f>
        <v>Electrification</v>
      </c>
      <c r="C690" s="254" t="str">
        <f t="shared" si="37"/>
        <v>Fraction of Eligible Industrial Energy Use Shifted to Electricity</v>
      </c>
      <c r="D690" s="6" t="s">
        <v>3050</v>
      </c>
      <c r="E690" s="1" t="s">
        <v>3638</v>
      </c>
      <c r="F690" t="s">
        <v>3014</v>
      </c>
      <c r="G690" s="45" t="s">
        <v>3638</v>
      </c>
      <c r="H690" s="43">
        <v>1865</v>
      </c>
      <c r="I690" s="324" t="s">
        <v>43</v>
      </c>
      <c r="J690" s="255" t="str">
        <f>IF(ISBLANK(INDEX('Policy Characteristics'!D:D,MATCH($C690,'Policy Characteristics'!$C:$C,0))),"",INDEX('Policy Characteristics'!D:D,MATCH($C690,'Policy Characteristics'!$C:$C,0)))</f>
        <v>Electrification</v>
      </c>
      <c r="K690" s="254" t="str">
        <f>IF(ISBLANK(INDEX('Policy Characteristics'!E:E,MATCH($C690,'Policy Characteristics'!$C:$C,0))),"",INDEX('Policy Characteristics'!E:E,MATCH($C690,'Policy Characteristics'!$C:$C,0)))</f>
        <v>indst shift to electricity</v>
      </c>
      <c r="L690" s="261">
        <f>IF(ISBLANK(INDEX('Policy Characteristics'!F:F,MATCH($C690,'Policy Characteristics'!$C:$C,0))),"",INDEX('Policy Characteristics'!F:F,MATCH($C690,'Policy Characteristics'!$C:$C,0)))</f>
        <v>0</v>
      </c>
      <c r="M690" s="261">
        <f>IF(ISBLANK(INDEX('Policy Characteristics'!G:G,MATCH($C690,'Policy Characteristics'!$C:$C,0))),"",INDEX('Policy Characteristics'!G:G,MATCH($C690,'Policy Characteristics'!$C:$C,0)))</f>
        <v>1</v>
      </c>
      <c r="N690" s="261">
        <f>IF(ISBLANK(INDEX('Policy Characteristics'!H:H,MATCH($C690,'Policy Characteristics'!$C:$C,0))),"",INDEX('Policy Characteristics'!H:H,MATCH($C690,'Policy Characteristics'!$C:$C,0)))</f>
        <v>0.01</v>
      </c>
      <c r="O690" s="254" t="str">
        <f>IF(ISBLANK(INDEX('Policy Characteristics'!I:I,MATCH($C690,'Policy Characteristics'!$C:$C,0))),"",INDEX('Policy Characteristics'!I:I,MATCH($C690,'Policy Characteristics'!$C:$C,0)))</f>
        <v>% of fuel shifted</v>
      </c>
      <c r="P690" s="254"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254" t="str">
        <f>IF(ISBLANK(INDEX('Policy Characteristics'!K:K,MATCH($C690,'Policy Characteristics'!$C:$C,0))),"",INDEX('Policy Characteristics'!K:K,MATCH($C690,'Policy Characteristics'!$C:$C,0)))</f>
        <v>industry-ag-main.html#fuel-switching</v>
      </c>
      <c r="R690" s="254" t="str">
        <f>IF(ISBLANK(INDEX('Policy Characteristics'!L:L,MATCH($C690,'Policy Characteristics'!$C:$C,0))),"",INDEX('Policy Characteristics'!L:L,MATCH($C690,'Policy Characteristics'!$C:$C,0)))</f>
        <v>industry-elec-and-hydrogen.html</v>
      </c>
    </row>
    <row r="691" spans="1:18" x14ac:dyDescent="0.35">
      <c r="A691" s="254" t="str">
        <f>IF(ISBLANK(INDEX('Policy Characteristics'!A:A,MATCH($C691,'Policy Characteristics'!$C:$C,0))),"",INDEX('Policy Characteristics'!A:A,MATCH($C691,'Policy Characteristics'!$C:$C,0)))</f>
        <v>Industry</v>
      </c>
      <c r="B691" s="262" t="str">
        <f>IF(ISBLANK(INDEX('Policy Characteristics'!B:B,MATCH($C691,'Policy Characteristics'!$C:$C,0))),"",INDEX('Policy Characteristics'!B:B,MATCH($C691,'Policy Characteristics'!$C:$C,0)))</f>
        <v>Electrification</v>
      </c>
      <c r="C691" s="254" t="str">
        <f t="shared" si="37"/>
        <v>Fraction of Eligible Industrial Energy Use Shifted to Electricity</v>
      </c>
      <c r="D691" s="6" t="s">
        <v>3051</v>
      </c>
      <c r="E691" s="1" t="s">
        <v>3491</v>
      </c>
      <c r="F691" t="s">
        <v>3015</v>
      </c>
      <c r="G691" s="45" t="s">
        <v>3498</v>
      </c>
      <c r="H691" s="43">
        <v>1866</v>
      </c>
      <c r="I691" s="324" t="s">
        <v>43</v>
      </c>
      <c r="J691" s="255" t="str">
        <f>IF(ISBLANK(INDEX('Policy Characteristics'!D:D,MATCH($C691,'Policy Characteristics'!$C:$C,0))),"",INDEX('Policy Characteristics'!D:D,MATCH($C691,'Policy Characteristics'!$C:$C,0)))</f>
        <v>Electrification</v>
      </c>
      <c r="K691" s="254" t="str">
        <f>IF(ISBLANK(INDEX('Policy Characteristics'!E:E,MATCH($C691,'Policy Characteristics'!$C:$C,0))),"",INDEX('Policy Characteristics'!E:E,MATCH($C691,'Policy Characteristics'!$C:$C,0)))</f>
        <v>indst shift to electricity</v>
      </c>
      <c r="L691" s="261">
        <f>IF(ISBLANK(INDEX('Policy Characteristics'!F:F,MATCH($C691,'Policy Characteristics'!$C:$C,0))),"",INDEX('Policy Characteristics'!F:F,MATCH($C691,'Policy Characteristics'!$C:$C,0)))</f>
        <v>0</v>
      </c>
      <c r="M691" s="261">
        <f>IF(ISBLANK(INDEX('Policy Characteristics'!G:G,MATCH($C691,'Policy Characteristics'!$C:$C,0))),"",INDEX('Policy Characteristics'!G:G,MATCH($C691,'Policy Characteristics'!$C:$C,0)))</f>
        <v>1</v>
      </c>
      <c r="N691" s="261">
        <f>IF(ISBLANK(INDEX('Policy Characteristics'!H:H,MATCH($C691,'Policy Characteristics'!$C:$C,0))),"",INDEX('Policy Characteristics'!H:H,MATCH($C691,'Policy Characteristics'!$C:$C,0)))</f>
        <v>0.01</v>
      </c>
      <c r="O691" s="254" t="str">
        <f>IF(ISBLANK(INDEX('Policy Characteristics'!I:I,MATCH($C691,'Policy Characteristics'!$C:$C,0))),"",INDEX('Policy Characteristics'!I:I,MATCH($C691,'Policy Characteristics'!$C:$C,0)))</f>
        <v>% of fuel shifted</v>
      </c>
      <c r="P691" s="254"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254" t="str">
        <f>IF(ISBLANK(INDEX('Policy Characteristics'!K:K,MATCH($C691,'Policy Characteristics'!$C:$C,0))),"",INDEX('Policy Characteristics'!K:K,MATCH($C691,'Policy Characteristics'!$C:$C,0)))</f>
        <v>industry-ag-main.html#fuel-switching</v>
      </c>
      <c r="R691" s="254" t="str">
        <f>IF(ISBLANK(INDEX('Policy Characteristics'!L:L,MATCH($C691,'Policy Characteristics'!$C:$C,0))),"",INDEX('Policy Characteristics'!L:L,MATCH($C691,'Policy Characteristics'!$C:$C,0)))</f>
        <v>industry-elec-and-hydrogen.html</v>
      </c>
    </row>
    <row r="692" spans="1:18" x14ac:dyDescent="0.35">
      <c r="A692" s="254" t="str">
        <f>IF(ISBLANK(INDEX('Policy Characteristics'!A:A,MATCH($C692,'Policy Characteristics'!$C:$C,0))),"",INDEX('Policy Characteristics'!A:A,MATCH($C692,'Policy Characteristics'!$C:$C,0)))</f>
        <v>Industry</v>
      </c>
      <c r="B692" s="262" t="str">
        <f>IF(ISBLANK(INDEX('Policy Characteristics'!B:B,MATCH($C692,'Policy Characteristics'!$C:$C,0))),"",INDEX('Policy Characteristics'!B:B,MATCH($C692,'Policy Characteristics'!$C:$C,0)))</f>
        <v>Electrification</v>
      </c>
      <c r="C692" s="254" t="str">
        <f t="shared" si="37"/>
        <v>Fraction of Eligible Industrial Energy Use Shifted to Electricity</v>
      </c>
      <c r="D692" s="6" t="s">
        <v>3051</v>
      </c>
      <c r="E692" s="1" t="s">
        <v>3492</v>
      </c>
      <c r="F692" t="s">
        <v>3015</v>
      </c>
      <c r="G692" s="45" t="s">
        <v>3499</v>
      </c>
      <c r="H692" s="43">
        <v>1867</v>
      </c>
      <c r="I692" s="324" t="s">
        <v>43</v>
      </c>
      <c r="J692" s="255" t="str">
        <f>IF(ISBLANK(INDEX('Policy Characteristics'!D:D,MATCH($C692,'Policy Characteristics'!$C:$C,0))),"",INDEX('Policy Characteristics'!D:D,MATCH($C692,'Policy Characteristics'!$C:$C,0)))</f>
        <v>Electrification</v>
      </c>
      <c r="K692" s="254" t="str">
        <f>IF(ISBLANK(INDEX('Policy Characteristics'!E:E,MATCH($C692,'Policy Characteristics'!$C:$C,0))),"",INDEX('Policy Characteristics'!E:E,MATCH($C692,'Policy Characteristics'!$C:$C,0)))</f>
        <v>indst shift to electricity</v>
      </c>
      <c r="L692" s="261">
        <f>IF(ISBLANK(INDEX('Policy Characteristics'!F:F,MATCH($C692,'Policy Characteristics'!$C:$C,0))),"",INDEX('Policy Characteristics'!F:F,MATCH($C692,'Policy Characteristics'!$C:$C,0)))</f>
        <v>0</v>
      </c>
      <c r="M692" s="261">
        <f>IF(ISBLANK(INDEX('Policy Characteristics'!G:G,MATCH($C692,'Policy Characteristics'!$C:$C,0))),"",INDEX('Policy Characteristics'!G:G,MATCH($C692,'Policy Characteristics'!$C:$C,0)))</f>
        <v>1</v>
      </c>
      <c r="N692" s="261">
        <f>IF(ISBLANK(INDEX('Policy Characteristics'!H:H,MATCH($C692,'Policy Characteristics'!$C:$C,0))),"",INDEX('Policy Characteristics'!H:H,MATCH($C692,'Policy Characteristics'!$C:$C,0)))</f>
        <v>0.01</v>
      </c>
      <c r="O692" s="254" t="str">
        <f>IF(ISBLANK(INDEX('Policy Characteristics'!I:I,MATCH($C692,'Policy Characteristics'!$C:$C,0))),"",INDEX('Policy Characteristics'!I:I,MATCH($C692,'Policy Characteristics'!$C:$C,0)))</f>
        <v>% of fuel shifted</v>
      </c>
      <c r="P692" s="254"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254" t="str">
        <f>IF(ISBLANK(INDEX('Policy Characteristics'!K:K,MATCH($C692,'Policy Characteristics'!$C:$C,0))),"",INDEX('Policy Characteristics'!K:K,MATCH($C692,'Policy Characteristics'!$C:$C,0)))</f>
        <v>industry-ag-main.html#fuel-switching</v>
      </c>
      <c r="R692" s="254" t="str">
        <f>IF(ISBLANK(INDEX('Policy Characteristics'!L:L,MATCH($C692,'Policy Characteristics'!$C:$C,0))),"",INDEX('Policy Characteristics'!L:L,MATCH($C692,'Policy Characteristics'!$C:$C,0)))</f>
        <v>industry-elec-and-hydrogen.html</v>
      </c>
    </row>
    <row r="693" spans="1:18" x14ac:dyDescent="0.35">
      <c r="A693" s="254" t="str">
        <f>IF(ISBLANK(INDEX('Policy Characteristics'!A:A,MATCH($C693,'Policy Characteristics'!$C:$C,0))),"",INDEX('Policy Characteristics'!A:A,MATCH($C693,'Policy Characteristics'!$C:$C,0)))</f>
        <v>Industry</v>
      </c>
      <c r="B693" s="262" t="str">
        <f>IF(ISBLANK(INDEX('Policy Characteristics'!B:B,MATCH($C693,'Policy Characteristics'!$C:$C,0))),"",INDEX('Policy Characteristics'!B:B,MATCH($C693,'Policy Characteristics'!$C:$C,0)))</f>
        <v>Electrification</v>
      </c>
      <c r="C693" s="254" t="str">
        <f t="shared" si="37"/>
        <v>Fraction of Eligible Industrial Energy Use Shifted to Electricity</v>
      </c>
      <c r="D693" s="6" t="s">
        <v>3051</v>
      </c>
      <c r="E693" s="1" t="s">
        <v>3493</v>
      </c>
      <c r="F693" t="s">
        <v>3015</v>
      </c>
      <c r="G693" s="45" t="s">
        <v>3500</v>
      </c>
      <c r="H693" s="43">
        <v>1868</v>
      </c>
      <c r="I693" s="324" t="s">
        <v>43</v>
      </c>
      <c r="J693" s="255" t="str">
        <f>IF(ISBLANK(INDEX('Policy Characteristics'!D:D,MATCH($C693,'Policy Characteristics'!$C:$C,0))),"",INDEX('Policy Characteristics'!D:D,MATCH($C693,'Policy Characteristics'!$C:$C,0)))</f>
        <v>Electrification</v>
      </c>
      <c r="K693" s="254" t="str">
        <f>IF(ISBLANK(INDEX('Policy Characteristics'!E:E,MATCH($C693,'Policy Characteristics'!$C:$C,0))),"",INDEX('Policy Characteristics'!E:E,MATCH($C693,'Policy Characteristics'!$C:$C,0)))</f>
        <v>indst shift to electricity</v>
      </c>
      <c r="L693" s="261">
        <f>IF(ISBLANK(INDEX('Policy Characteristics'!F:F,MATCH($C693,'Policy Characteristics'!$C:$C,0))),"",INDEX('Policy Characteristics'!F:F,MATCH($C693,'Policy Characteristics'!$C:$C,0)))</f>
        <v>0</v>
      </c>
      <c r="M693" s="261">
        <f>IF(ISBLANK(INDEX('Policy Characteristics'!G:G,MATCH($C693,'Policy Characteristics'!$C:$C,0))),"",INDEX('Policy Characteristics'!G:G,MATCH($C693,'Policy Characteristics'!$C:$C,0)))</f>
        <v>1</v>
      </c>
      <c r="N693" s="261">
        <f>IF(ISBLANK(INDEX('Policy Characteristics'!H:H,MATCH($C693,'Policy Characteristics'!$C:$C,0))),"",INDEX('Policy Characteristics'!H:H,MATCH($C693,'Policy Characteristics'!$C:$C,0)))</f>
        <v>0.01</v>
      </c>
      <c r="O693" s="254" t="str">
        <f>IF(ISBLANK(INDEX('Policy Characteristics'!I:I,MATCH($C693,'Policy Characteristics'!$C:$C,0))),"",INDEX('Policy Characteristics'!I:I,MATCH($C693,'Policy Characteristics'!$C:$C,0)))</f>
        <v>% of fuel shifted</v>
      </c>
      <c r="P693" s="254"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254" t="str">
        <f>IF(ISBLANK(INDEX('Policy Characteristics'!K:K,MATCH($C693,'Policy Characteristics'!$C:$C,0))),"",INDEX('Policy Characteristics'!K:K,MATCH($C693,'Policy Characteristics'!$C:$C,0)))</f>
        <v>industry-ag-main.html#fuel-switching</v>
      </c>
      <c r="R693" s="254" t="str">
        <f>IF(ISBLANK(INDEX('Policy Characteristics'!L:L,MATCH($C693,'Policy Characteristics'!$C:$C,0))),"",INDEX('Policy Characteristics'!L:L,MATCH($C693,'Policy Characteristics'!$C:$C,0)))</f>
        <v>industry-elec-and-hydrogen.html</v>
      </c>
    </row>
    <row r="694" spans="1:18" x14ac:dyDescent="0.35">
      <c r="A694" s="254" t="str">
        <f>IF(ISBLANK(INDEX('Policy Characteristics'!A:A,MATCH($C694,'Policy Characteristics'!$C:$C,0))),"",INDEX('Policy Characteristics'!A:A,MATCH($C694,'Policy Characteristics'!$C:$C,0)))</f>
        <v>Industry</v>
      </c>
      <c r="B694" s="262" t="str">
        <f>IF(ISBLANK(INDEX('Policy Characteristics'!B:B,MATCH($C694,'Policy Characteristics'!$C:$C,0))),"",INDEX('Policy Characteristics'!B:B,MATCH($C694,'Policy Characteristics'!$C:$C,0)))</f>
        <v>Electrification</v>
      </c>
      <c r="C694" s="254" t="str">
        <f t="shared" si="37"/>
        <v>Fraction of Eligible Industrial Energy Use Shifted to Electricity</v>
      </c>
      <c r="D694" s="6" t="s">
        <v>3051</v>
      </c>
      <c r="E694" s="1" t="s">
        <v>3494</v>
      </c>
      <c r="F694" t="s">
        <v>3015</v>
      </c>
      <c r="G694" s="45" t="s">
        <v>3501</v>
      </c>
      <c r="H694" s="43">
        <v>1869</v>
      </c>
      <c r="I694" s="324" t="s">
        <v>43</v>
      </c>
      <c r="J694" s="255" t="str">
        <f>IF(ISBLANK(INDEX('Policy Characteristics'!D:D,MATCH($C694,'Policy Characteristics'!$C:$C,0))),"",INDEX('Policy Characteristics'!D:D,MATCH($C694,'Policy Characteristics'!$C:$C,0)))</f>
        <v>Electrification</v>
      </c>
      <c r="K694" s="254" t="str">
        <f>IF(ISBLANK(INDEX('Policy Characteristics'!E:E,MATCH($C694,'Policy Characteristics'!$C:$C,0))),"",INDEX('Policy Characteristics'!E:E,MATCH($C694,'Policy Characteristics'!$C:$C,0)))</f>
        <v>indst shift to electricity</v>
      </c>
      <c r="L694" s="261">
        <f>IF(ISBLANK(INDEX('Policy Characteristics'!F:F,MATCH($C694,'Policy Characteristics'!$C:$C,0))),"",INDEX('Policy Characteristics'!F:F,MATCH($C694,'Policy Characteristics'!$C:$C,0)))</f>
        <v>0</v>
      </c>
      <c r="M694" s="261">
        <f>IF(ISBLANK(INDEX('Policy Characteristics'!G:G,MATCH($C694,'Policy Characteristics'!$C:$C,0))),"",INDEX('Policy Characteristics'!G:G,MATCH($C694,'Policy Characteristics'!$C:$C,0)))</f>
        <v>1</v>
      </c>
      <c r="N694" s="261">
        <f>IF(ISBLANK(INDEX('Policy Characteristics'!H:H,MATCH($C694,'Policy Characteristics'!$C:$C,0))),"",INDEX('Policy Characteristics'!H:H,MATCH($C694,'Policy Characteristics'!$C:$C,0)))</f>
        <v>0.01</v>
      </c>
      <c r="O694" s="254" t="str">
        <f>IF(ISBLANK(INDEX('Policy Characteristics'!I:I,MATCH($C694,'Policy Characteristics'!$C:$C,0))),"",INDEX('Policy Characteristics'!I:I,MATCH($C694,'Policy Characteristics'!$C:$C,0)))</f>
        <v>% of fuel shifted</v>
      </c>
      <c r="P694" s="254"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254" t="str">
        <f>IF(ISBLANK(INDEX('Policy Characteristics'!K:K,MATCH($C694,'Policy Characteristics'!$C:$C,0))),"",INDEX('Policy Characteristics'!K:K,MATCH($C694,'Policy Characteristics'!$C:$C,0)))</f>
        <v>industry-ag-main.html#fuel-switching</v>
      </c>
      <c r="R694" s="254" t="str">
        <f>IF(ISBLANK(INDEX('Policy Characteristics'!L:L,MATCH($C694,'Policy Characteristics'!$C:$C,0))),"",INDEX('Policy Characteristics'!L:L,MATCH($C694,'Policy Characteristics'!$C:$C,0)))</f>
        <v>industry-elec-and-hydrogen.html</v>
      </c>
    </row>
    <row r="695" spans="1:18" x14ac:dyDescent="0.35">
      <c r="A695" s="254" t="str">
        <f>IF(ISBLANK(INDEX('Policy Characteristics'!A:A,MATCH($C695,'Policy Characteristics'!$C:$C,0))),"",INDEX('Policy Characteristics'!A:A,MATCH($C695,'Policy Characteristics'!$C:$C,0)))</f>
        <v>Industry</v>
      </c>
      <c r="B695" s="262" t="str">
        <f>IF(ISBLANK(INDEX('Policy Characteristics'!B:B,MATCH($C695,'Policy Characteristics'!$C:$C,0))),"",INDEX('Policy Characteristics'!B:B,MATCH($C695,'Policy Characteristics'!$C:$C,0)))</f>
        <v>Electrification</v>
      </c>
      <c r="C695" s="254" t="str">
        <f t="shared" si="37"/>
        <v>Fraction of Eligible Industrial Energy Use Shifted to Electricity</v>
      </c>
      <c r="D695" s="6" t="s">
        <v>3051</v>
      </c>
      <c r="E695" s="1" t="s">
        <v>3495</v>
      </c>
      <c r="F695" t="s">
        <v>3015</v>
      </c>
      <c r="G695" s="45" t="s">
        <v>3502</v>
      </c>
      <c r="H695" s="43">
        <v>1870</v>
      </c>
      <c r="I695" s="324" t="s">
        <v>43</v>
      </c>
      <c r="J695" s="255" t="str">
        <f>IF(ISBLANK(INDEX('Policy Characteristics'!D:D,MATCH($C695,'Policy Characteristics'!$C:$C,0))),"",INDEX('Policy Characteristics'!D:D,MATCH($C695,'Policy Characteristics'!$C:$C,0)))</f>
        <v>Electrification</v>
      </c>
      <c r="K695" s="254" t="str">
        <f>IF(ISBLANK(INDEX('Policy Characteristics'!E:E,MATCH($C695,'Policy Characteristics'!$C:$C,0))),"",INDEX('Policy Characteristics'!E:E,MATCH($C695,'Policy Characteristics'!$C:$C,0)))</f>
        <v>indst shift to electricity</v>
      </c>
      <c r="L695" s="261">
        <f>IF(ISBLANK(INDEX('Policy Characteristics'!F:F,MATCH($C695,'Policy Characteristics'!$C:$C,0))),"",INDEX('Policy Characteristics'!F:F,MATCH($C695,'Policy Characteristics'!$C:$C,0)))</f>
        <v>0</v>
      </c>
      <c r="M695" s="261">
        <f>IF(ISBLANK(INDEX('Policy Characteristics'!G:G,MATCH($C695,'Policy Characteristics'!$C:$C,0))),"",INDEX('Policy Characteristics'!G:G,MATCH($C695,'Policy Characteristics'!$C:$C,0)))</f>
        <v>1</v>
      </c>
      <c r="N695" s="261">
        <f>IF(ISBLANK(INDEX('Policy Characteristics'!H:H,MATCH($C695,'Policy Characteristics'!$C:$C,0))),"",INDEX('Policy Characteristics'!H:H,MATCH($C695,'Policy Characteristics'!$C:$C,0)))</f>
        <v>0.01</v>
      </c>
      <c r="O695" s="254" t="str">
        <f>IF(ISBLANK(INDEX('Policy Characteristics'!I:I,MATCH($C695,'Policy Characteristics'!$C:$C,0))),"",INDEX('Policy Characteristics'!I:I,MATCH($C695,'Policy Characteristics'!$C:$C,0)))</f>
        <v>% of fuel shifted</v>
      </c>
      <c r="P695" s="254"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254" t="str">
        <f>IF(ISBLANK(INDEX('Policy Characteristics'!K:K,MATCH($C695,'Policy Characteristics'!$C:$C,0))),"",INDEX('Policy Characteristics'!K:K,MATCH($C695,'Policy Characteristics'!$C:$C,0)))</f>
        <v>industry-ag-main.html#fuel-switching</v>
      </c>
      <c r="R695" s="254" t="str">
        <f>IF(ISBLANK(INDEX('Policy Characteristics'!L:L,MATCH($C695,'Policy Characteristics'!$C:$C,0))),"",INDEX('Policy Characteristics'!L:L,MATCH($C695,'Policy Characteristics'!$C:$C,0)))</f>
        <v>industry-elec-and-hydrogen.html</v>
      </c>
    </row>
    <row r="696" spans="1:18" x14ac:dyDescent="0.35">
      <c r="A696" s="254" t="str">
        <f>IF(ISBLANK(INDEX('Policy Characteristics'!A:A,MATCH($C696,'Policy Characteristics'!$C:$C,0))),"",INDEX('Policy Characteristics'!A:A,MATCH($C696,'Policy Characteristics'!$C:$C,0)))</f>
        <v>Industry</v>
      </c>
      <c r="B696" s="262" t="str">
        <f>IF(ISBLANK(INDEX('Policy Characteristics'!B:B,MATCH($C696,'Policy Characteristics'!$C:$C,0))),"",INDEX('Policy Characteristics'!B:B,MATCH($C696,'Policy Characteristics'!$C:$C,0)))</f>
        <v>Electrification</v>
      </c>
      <c r="C696" s="254" t="str">
        <f t="shared" si="37"/>
        <v>Fraction of Eligible Industrial Energy Use Shifted to Electricity</v>
      </c>
      <c r="D696" s="6" t="s">
        <v>3051</v>
      </c>
      <c r="E696" s="1" t="s">
        <v>3496</v>
      </c>
      <c r="F696" t="s">
        <v>3015</v>
      </c>
      <c r="G696" s="45" t="s">
        <v>3503</v>
      </c>
      <c r="H696" s="43">
        <v>1871</v>
      </c>
      <c r="I696" s="324" t="s">
        <v>43</v>
      </c>
      <c r="J696" s="255" t="str">
        <f>IF(ISBLANK(INDEX('Policy Characteristics'!D:D,MATCH($C696,'Policy Characteristics'!$C:$C,0))),"",INDEX('Policy Characteristics'!D:D,MATCH($C696,'Policy Characteristics'!$C:$C,0)))</f>
        <v>Electrification</v>
      </c>
      <c r="K696" s="254" t="str">
        <f>IF(ISBLANK(INDEX('Policy Characteristics'!E:E,MATCH($C696,'Policy Characteristics'!$C:$C,0))),"",INDEX('Policy Characteristics'!E:E,MATCH($C696,'Policy Characteristics'!$C:$C,0)))</f>
        <v>indst shift to electricity</v>
      </c>
      <c r="L696" s="261">
        <f>IF(ISBLANK(INDEX('Policy Characteristics'!F:F,MATCH($C696,'Policy Characteristics'!$C:$C,0))),"",INDEX('Policy Characteristics'!F:F,MATCH($C696,'Policy Characteristics'!$C:$C,0)))</f>
        <v>0</v>
      </c>
      <c r="M696" s="261">
        <f>IF(ISBLANK(INDEX('Policy Characteristics'!G:G,MATCH($C696,'Policy Characteristics'!$C:$C,0))),"",INDEX('Policy Characteristics'!G:G,MATCH($C696,'Policy Characteristics'!$C:$C,0)))</f>
        <v>1</v>
      </c>
      <c r="N696" s="261">
        <f>IF(ISBLANK(INDEX('Policy Characteristics'!H:H,MATCH($C696,'Policy Characteristics'!$C:$C,0))),"",INDEX('Policy Characteristics'!H:H,MATCH($C696,'Policy Characteristics'!$C:$C,0)))</f>
        <v>0.01</v>
      </c>
      <c r="O696" s="254" t="str">
        <f>IF(ISBLANK(INDEX('Policy Characteristics'!I:I,MATCH($C696,'Policy Characteristics'!$C:$C,0))),"",INDEX('Policy Characteristics'!I:I,MATCH($C696,'Policy Characteristics'!$C:$C,0)))</f>
        <v>% of fuel shifted</v>
      </c>
      <c r="P696" s="254"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254" t="str">
        <f>IF(ISBLANK(INDEX('Policy Characteristics'!K:K,MATCH($C696,'Policy Characteristics'!$C:$C,0))),"",INDEX('Policy Characteristics'!K:K,MATCH($C696,'Policy Characteristics'!$C:$C,0)))</f>
        <v>industry-ag-main.html#fuel-switching</v>
      </c>
      <c r="R696" s="254" t="str">
        <f>IF(ISBLANK(INDEX('Policy Characteristics'!L:L,MATCH($C696,'Policy Characteristics'!$C:$C,0))),"",INDEX('Policy Characteristics'!L:L,MATCH($C696,'Policy Characteristics'!$C:$C,0)))</f>
        <v>industry-elec-and-hydrogen.html</v>
      </c>
    </row>
    <row r="697" spans="1:18" x14ac:dyDescent="0.35">
      <c r="A697" s="254" t="str">
        <f>IF(ISBLANK(INDEX('Policy Characteristics'!A:A,MATCH($C697,'Policy Characteristics'!$C:$C,0))),"",INDEX('Policy Characteristics'!A:A,MATCH($C697,'Policy Characteristics'!$C:$C,0)))</f>
        <v>Industry</v>
      </c>
      <c r="B697" s="262" t="str">
        <f>IF(ISBLANK(INDEX('Policy Characteristics'!B:B,MATCH($C697,'Policy Characteristics'!$C:$C,0))),"",INDEX('Policy Characteristics'!B:B,MATCH($C697,'Policy Characteristics'!$C:$C,0)))</f>
        <v>Electrification</v>
      </c>
      <c r="C697" s="254" t="str">
        <f t="shared" si="37"/>
        <v>Fraction of Eligible Industrial Energy Use Shifted to Electricity</v>
      </c>
      <c r="D697" s="6" t="s">
        <v>3051</v>
      </c>
      <c r="E697" s="1" t="s">
        <v>3497</v>
      </c>
      <c r="F697" t="s">
        <v>3015</v>
      </c>
      <c r="G697" s="45" t="s">
        <v>3504</v>
      </c>
      <c r="H697" s="43">
        <v>1872</v>
      </c>
      <c r="I697" s="324" t="s">
        <v>43</v>
      </c>
      <c r="J697" s="255" t="str">
        <f>IF(ISBLANK(INDEX('Policy Characteristics'!D:D,MATCH($C697,'Policy Characteristics'!$C:$C,0))),"",INDEX('Policy Characteristics'!D:D,MATCH($C697,'Policy Characteristics'!$C:$C,0)))</f>
        <v>Electrification</v>
      </c>
      <c r="K697" s="254" t="str">
        <f>IF(ISBLANK(INDEX('Policy Characteristics'!E:E,MATCH($C697,'Policy Characteristics'!$C:$C,0))),"",INDEX('Policy Characteristics'!E:E,MATCH($C697,'Policy Characteristics'!$C:$C,0)))</f>
        <v>indst shift to electricity</v>
      </c>
      <c r="L697" s="261">
        <f>IF(ISBLANK(INDEX('Policy Characteristics'!F:F,MATCH($C697,'Policy Characteristics'!$C:$C,0))),"",INDEX('Policy Characteristics'!F:F,MATCH($C697,'Policy Characteristics'!$C:$C,0)))</f>
        <v>0</v>
      </c>
      <c r="M697" s="261">
        <f>IF(ISBLANK(INDEX('Policy Characteristics'!G:G,MATCH($C697,'Policy Characteristics'!$C:$C,0))),"",INDEX('Policy Characteristics'!G:G,MATCH($C697,'Policy Characteristics'!$C:$C,0)))</f>
        <v>1</v>
      </c>
      <c r="N697" s="261">
        <f>IF(ISBLANK(INDEX('Policy Characteristics'!H:H,MATCH($C697,'Policy Characteristics'!$C:$C,0))),"",INDEX('Policy Characteristics'!H:H,MATCH($C697,'Policy Characteristics'!$C:$C,0)))</f>
        <v>0.01</v>
      </c>
      <c r="O697" s="254" t="str">
        <f>IF(ISBLANK(INDEX('Policy Characteristics'!I:I,MATCH($C697,'Policy Characteristics'!$C:$C,0))),"",INDEX('Policy Characteristics'!I:I,MATCH($C697,'Policy Characteristics'!$C:$C,0)))</f>
        <v>% of fuel shifted</v>
      </c>
      <c r="P697" s="254"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254" t="str">
        <f>IF(ISBLANK(INDEX('Policy Characteristics'!K:K,MATCH($C697,'Policy Characteristics'!$C:$C,0))),"",INDEX('Policy Characteristics'!K:K,MATCH($C697,'Policy Characteristics'!$C:$C,0)))</f>
        <v>industry-ag-main.html#fuel-switching</v>
      </c>
      <c r="R697" s="254" t="str">
        <f>IF(ISBLANK(INDEX('Policy Characteristics'!L:L,MATCH($C697,'Policy Characteristics'!$C:$C,0))),"",INDEX('Policy Characteristics'!L:L,MATCH($C697,'Policy Characteristics'!$C:$C,0)))</f>
        <v>industry-elec-and-hydrogen.html</v>
      </c>
    </row>
    <row r="698" spans="1:18" x14ac:dyDescent="0.35">
      <c r="A698" s="254" t="str">
        <f>IF(ISBLANK(INDEX('Policy Characteristics'!A:A,MATCH($C698,'Policy Characteristics'!$C:$C,0))),"",INDEX('Policy Characteristics'!A:A,MATCH($C698,'Policy Characteristics'!$C:$C,0)))</f>
        <v>Industry</v>
      </c>
      <c r="B698" s="262" t="str">
        <f>IF(ISBLANK(INDEX('Policy Characteristics'!B:B,MATCH($C698,'Policy Characteristics'!$C:$C,0))),"",INDEX('Policy Characteristics'!B:B,MATCH($C698,'Policy Characteristics'!$C:$C,0)))</f>
        <v>Electrification</v>
      </c>
      <c r="C698" s="254" t="str">
        <f t="shared" si="37"/>
        <v>Fraction of Eligible Industrial Energy Use Shifted to Electricity</v>
      </c>
      <c r="D698" s="6" t="s">
        <v>3051</v>
      </c>
      <c r="E698" s="1" t="s">
        <v>3638</v>
      </c>
      <c r="F698" t="s">
        <v>3015</v>
      </c>
      <c r="G698" s="45" t="s">
        <v>3638</v>
      </c>
      <c r="H698" s="43">
        <v>1873</v>
      </c>
      <c r="I698" s="324" t="s">
        <v>43</v>
      </c>
      <c r="J698" s="255" t="str">
        <f>IF(ISBLANK(INDEX('Policy Characteristics'!D:D,MATCH($C698,'Policy Characteristics'!$C:$C,0))),"",INDEX('Policy Characteristics'!D:D,MATCH($C698,'Policy Characteristics'!$C:$C,0)))</f>
        <v>Electrification</v>
      </c>
      <c r="K698" s="254" t="str">
        <f>IF(ISBLANK(INDEX('Policy Characteristics'!E:E,MATCH($C698,'Policy Characteristics'!$C:$C,0))),"",INDEX('Policy Characteristics'!E:E,MATCH($C698,'Policy Characteristics'!$C:$C,0)))</f>
        <v>indst shift to electricity</v>
      </c>
      <c r="L698" s="261">
        <f>IF(ISBLANK(INDEX('Policy Characteristics'!F:F,MATCH($C698,'Policy Characteristics'!$C:$C,0))),"",INDEX('Policy Characteristics'!F:F,MATCH($C698,'Policy Characteristics'!$C:$C,0)))</f>
        <v>0</v>
      </c>
      <c r="M698" s="261">
        <f>IF(ISBLANK(INDEX('Policy Characteristics'!G:G,MATCH($C698,'Policy Characteristics'!$C:$C,0))),"",INDEX('Policy Characteristics'!G:G,MATCH($C698,'Policy Characteristics'!$C:$C,0)))</f>
        <v>1</v>
      </c>
      <c r="N698" s="261">
        <f>IF(ISBLANK(INDEX('Policy Characteristics'!H:H,MATCH($C698,'Policy Characteristics'!$C:$C,0))),"",INDEX('Policy Characteristics'!H:H,MATCH($C698,'Policy Characteristics'!$C:$C,0)))</f>
        <v>0.01</v>
      </c>
      <c r="O698" s="254" t="str">
        <f>IF(ISBLANK(INDEX('Policy Characteristics'!I:I,MATCH($C698,'Policy Characteristics'!$C:$C,0))),"",INDEX('Policy Characteristics'!I:I,MATCH($C698,'Policy Characteristics'!$C:$C,0)))</f>
        <v>% of fuel shifted</v>
      </c>
      <c r="P698" s="254"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254" t="str">
        <f>IF(ISBLANK(INDEX('Policy Characteristics'!K:K,MATCH($C698,'Policy Characteristics'!$C:$C,0))),"",INDEX('Policy Characteristics'!K:K,MATCH($C698,'Policy Characteristics'!$C:$C,0)))</f>
        <v>industry-ag-main.html#fuel-switching</v>
      </c>
      <c r="R698" s="254" t="str">
        <f>IF(ISBLANK(INDEX('Policy Characteristics'!L:L,MATCH($C698,'Policy Characteristics'!$C:$C,0))),"",INDEX('Policy Characteristics'!L:L,MATCH($C698,'Policy Characteristics'!$C:$C,0)))</f>
        <v>industry-elec-and-hydrogen.html</v>
      </c>
    </row>
    <row r="699" spans="1:18" x14ac:dyDescent="0.35">
      <c r="A699" s="254" t="str">
        <f>IF(ISBLANK(INDEX('Policy Characteristics'!A:A,MATCH($C699,'Policy Characteristics'!$C:$C,0))),"",INDEX('Policy Characteristics'!A:A,MATCH($C699,'Policy Characteristics'!$C:$C,0)))</f>
        <v>Industry</v>
      </c>
      <c r="B699" s="262" t="str">
        <f>IF(ISBLANK(INDEX('Policy Characteristics'!B:B,MATCH($C699,'Policy Characteristics'!$C:$C,0))),"",INDEX('Policy Characteristics'!B:B,MATCH($C699,'Policy Characteristics'!$C:$C,0)))</f>
        <v>Electrification</v>
      </c>
      <c r="C699" s="254" t="str">
        <f t="shared" si="37"/>
        <v>Fraction of Eligible Industrial Energy Use Shifted to Electricity</v>
      </c>
      <c r="D699" s="6" t="s">
        <v>3052</v>
      </c>
      <c r="E699" s="1" t="s">
        <v>3491</v>
      </c>
      <c r="F699" t="s">
        <v>3016</v>
      </c>
      <c r="G699" s="45" t="s">
        <v>3498</v>
      </c>
      <c r="H699" s="43">
        <v>1874</v>
      </c>
      <c r="I699" s="324" t="s">
        <v>43</v>
      </c>
      <c r="J699" s="255" t="str">
        <f>IF(ISBLANK(INDEX('Policy Characteristics'!D:D,MATCH($C699,'Policy Characteristics'!$C:$C,0))),"",INDEX('Policy Characteristics'!D:D,MATCH($C699,'Policy Characteristics'!$C:$C,0)))</f>
        <v>Electrification</v>
      </c>
      <c r="K699" s="254" t="str">
        <f>IF(ISBLANK(INDEX('Policy Characteristics'!E:E,MATCH($C699,'Policy Characteristics'!$C:$C,0))),"",INDEX('Policy Characteristics'!E:E,MATCH($C699,'Policy Characteristics'!$C:$C,0)))</f>
        <v>indst shift to electricity</v>
      </c>
      <c r="L699" s="261">
        <f>IF(ISBLANK(INDEX('Policy Characteristics'!F:F,MATCH($C699,'Policy Characteristics'!$C:$C,0))),"",INDEX('Policy Characteristics'!F:F,MATCH($C699,'Policy Characteristics'!$C:$C,0)))</f>
        <v>0</v>
      </c>
      <c r="M699" s="261">
        <f>IF(ISBLANK(INDEX('Policy Characteristics'!G:G,MATCH($C699,'Policy Characteristics'!$C:$C,0))),"",INDEX('Policy Characteristics'!G:G,MATCH($C699,'Policy Characteristics'!$C:$C,0)))</f>
        <v>1</v>
      </c>
      <c r="N699" s="261">
        <f>IF(ISBLANK(INDEX('Policy Characteristics'!H:H,MATCH($C699,'Policy Characteristics'!$C:$C,0))),"",INDEX('Policy Characteristics'!H:H,MATCH($C699,'Policy Characteristics'!$C:$C,0)))</f>
        <v>0.01</v>
      </c>
      <c r="O699" s="254" t="str">
        <f>IF(ISBLANK(INDEX('Policy Characteristics'!I:I,MATCH($C699,'Policy Characteristics'!$C:$C,0))),"",INDEX('Policy Characteristics'!I:I,MATCH($C699,'Policy Characteristics'!$C:$C,0)))</f>
        <v>% of fuel shifted</v>
      </c>
      <c r="P699" s="254"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254" t="str">
        <f>IF(ISBLANK(INDEX('Policy Characteristics'!K:K,MATCH($C699,'Policy Characteristics'!$C:$C,0))),"",INDEX('Policy Characteristics'!K:K,MATCH($C699,'Policy Characteristics'!$C:$C,0)))</f>
        <v>industry-ag-main.html#fuel-switching</v>
      </c>
      <c r="R699" s="254" t="str">
        <f>IF(ISBLANK(INDEX('Policy Characteristics'!L:L,MATCH($C699,'Policy Characteristics'!$C:$C,0))),"",INDEX('Policy Characteristics'!L:L,MATCH($C699,'Policy Characteristics'!$C:$C,0)))</f>
        <v>industry-elec-and-hydrogen.html</v>
      </c>
    </row>
    <row r="700" spans="1:18" x14ac:dyDescent="0.35">
      <c r="A700" s="254" t="str">
        <f>IF(ISBLANK(INDEX('Policy Characteristics'!A:A,MATCH($C700,'Policy Characteristics'!$C:$C,0))),"",INDEX('Policy Characteristics'!A:A,MATCH($C700,'Policy Characteristics'!$C:$C,0)))</f>
        <v>Industry</v>
      </c>
      <c r="B700" s="262" t="str">
        <f>IF(ISBLANK(INDEX('Policy Characteristics'!B:B,MATCH($C700,'Policy Characteristics'!$C:$C,0))),"",INDEX('Policy Characteristics'!B:B,MATCH($C700,'Policy Characteristics'!$C:$C,0)))</f>
        <v>Electrification</v>
      </c>
      <c r="C700" s="254" t="str">
        <f t="shared" si="37"/>
        <v>Fraction of Eligible Industrial Energy Use Shifted to Electricity</v>
      </c>
      <c r="D700" s="6" t="s">
        <v>3052</v>
      </c>
      <c r="E700" s="1" t="s">
        <v>3492</v>
      </c>
      <c r="F700" t="s">
        <v>3016</v>
      </c>
      <c r="G700" s="45" t="s">
        <v>3499</v>
      </c>
      <c r="H700" s="43">
        <v>1875</v>
      </c>
      <c r="I700" s="324" t="s">
        <v>43</v>
      </c>
      <c r="J700" s="255" t="str">
        <f>IF(ISBLANK(INDEX('Policy Characteristics'!D:D,MATCH($C700,'Policy Characteristics'!$C:$C,0))),"",INDEX('Policy Characteristics'!D:D,MATCH($C700,'Policy Characteristics'!$C:$C,0)))</f>
        <v>Electrification</v>
      </c>
      <c r="K700" s="254" t="str">
        <f>IF(ISBLANK(INDEX('Policy Characteristics'!E:E,MATCH($C700,'Policy Characteristics'!$C:$C,0))),"",INDEX('Policy Characteristics'!E:E,MATCH($C700,'Policy Characteristics'!$C:$C,0)))</f>
        <v>indst shift to electricity</v>
      </c>
      <c r="L700" s="261">
        <f>IF(ISBLANK(INDEX('Policy Characteristics'!F:F,MATCH($C700,'Policy Characteristics'!$C:$C,0))),"",INDEX('Policy Characteristics'!F:F,MATCH($C700,'Policy Characteristics'!$C:$C,0)))</f>
        <v>0</v>
      </c>
      <c r="M700" s="261">
        <f>IF(ISBLANK(INDEX('Policy Characteristics'!G:G,MATCH($C700,'Policy Characteristics'!$C:$C,0))),"",INDEX('Policy Characteristics'!G:G,MATCH($C700,'Policy Characteristics'!$C:$C,0)))</f>
        <v>1</v>
      </c>
      <c r="N700" s="261">
        <f>IF(ISBLANK(INDEX('Policy Characteristics'!H:H,MATCH($C700,'Policy Characteristics'!$C:$C,0))),"",INDEX('Policy Characteristics'!H:H,MATCH($C700,'Policy Characteristics'!$C:$C,0)))</f>
        <v>0.01</v>
      </c>
      <c r="O700" s="254" t="str">
        <f>IF(ISBLANK(INDEX('Policy Characteristics'!I:I,MATCH($C700,'Policy Characteristics'!$C:$C,0))),"",INDEX('Policy Characteristics'!I:I,MATCH($C700,'Policy Characteristics'!$C:$C,0)))</f>
        <v>% of fuel shifted</v>
      </c>
      <c r="P700" s="254"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254" t="str">
        <f>IF(ISBLANK(INDEX('Policy Characteristics'!K:K,MATCH($C700,'Policy Characteristics'!$C:$C,0))),"",INDEX('Policy Characteristics'!K:K,MATCH($C700,'Policy Characteristics'!$C:$C,0)))</f>
        <v>industry-ag-main.html#fuel-switching</v>
      </c>
      <c r="R700" s="254" t="str">
        <f>IF(ISBLANK(INDEX('Policy Characteristics'!L:L,MATCH($C700,'Policy Characteristics'!$C:$C,0))),"",INDEX('Policy Characteristics'!L:L,MATCH($C700,'Policy Characteristics'!$C:$C,0)))</f>
        <v>industry-elec-and-hydrogen.html</v>
      </c>
    </row>
    <row r="701" spans="1:18" x14ac:dyDescent="0.35">
      <c r="A701" s="254" t="str">
        <f>IF(ISBLANK(INDEX('Policy Characteristics'!A:A,MATCH($C701,'Policy Characteristics'!$C:$C,0))),"",INDEX('Policy Characteristics'!A:A,MATCH($C701,'Policy Characteristics'!$C:$C,0)))</f>
        <v>Industry</v>
      </c>
      <c r="B701" s="262" t="str">
        <f>IF(ISBLANK(INDEX('Policy Characteristics'!B:B,MATCH($C701,'Policy Characteristics'!$C:$C,0))),"",INDEX('Policy Characteristics'!B:B,MATCH($C701,'Policy Characteristics'!$C:$C,0)))</f>
        <v>Electrification</v>
      </c>
      <c r="C701" s="254" t="str">
        <f t="shared" si="37"/>
        <v>Fraction of Eligible Industrial Energy Use Shifted to Electricity</v>
      </c>
      <c r="D701" s="6" t="s">
        <v>3052</v>
      </c>
      <c r="E701" s="1" t="s">
        <v>3493</v>
      </c>
      <c r="F701" t="s">
        <v>3016</v>
      </c>
      <c r="G701" s="45" t="s">
        <v>3500</v>
      </c>
      <c r="H701" s="43">
        <v>1876</v>
      </c>
      <c r="I701" s="324" t="s">
        <v>43</v>
      </c>
      <c r="J701" s="255" t="str">
        <f>IF(ISBLANK(INDEX('Policy Characteristics'!D:D,MATCH($C701,'Policy Characteristics'!$C:$C,0))),"",INDEX('Policy Characteristics'!D:D,MATCH($C701,'Policy Characteristics'!$C:$C,0)))</f>
        <v>Electrification</v>
      </c>
      <c r="K701" s="254" t="str">
        <f>IF(ISBLANK(INDEX('Policy Characteristics'!E:E,MATCH($C701,'Policy Characteristics'!$C:$C,0))),"",INDEX('Policy Characteristics'!E:E,MATCH($C701,'Policy Characteristics'!$C:$C,0)))</f>
        <v>indst shift to electricity</v>
      </c>
      <c r="L701" s="261">
        <f>IF(ISBLANK(INDEX('Policy Characteristics'!F:F,MATCH($C701,'Policy Characteristics'!$C:$C,0))),"",INDEX('Policy Characteristics'!F:F,MATCH($C701,'Policy Characteristics'!$C:$C,0)))</f>
        <v>0</v>
      </c>
      <c r="M701" s="261">
        <f>IF(ISBLANK(INDEX('Policy Characteristics'!G:G,MATCH($C701,'Policy Characteristics'!$C:$C,0))),"",INDEX('Policy Characteristics'!G:G,MATCH($C701,'Policy Characteristics'!$C:$C,0)))</f>
        <v>1</v>
      </c>
      <c r="N701" s="261">
        <f>IF(ISBLANK(INDEX('Policy Characteristics'!H:H,MATCH($C701,'Policy Characteristics'!$C:$C,0))),"",INDEX('Policy Characteristics'!H:H,MATCH($C701,'Policy Characteristics'!$C:$C,0)))</f>
        <v>0.01</v>
      </c>
      <c r="O701" s="254" t="str">
        <f>IF(ISBLANK(INDEX('Policy Characteristics'!I:I,MATCH($C701,'Policy Characteristics'!$C:$C,0))),"",INDEX('Policy Characteristics'!I:I,MATCH($C701,'Policy Characteristics'!$C:$C,0)))</f>
        <v>% of fuel shifted</v>
      </c>
      <c r="P701" s="254"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254" t="str">
        <f>IF(ISBLANK(INDEX('Policy Characteristics'!K:K,MATCH($C701,'Policy Characteristics'!$C:$C,0))),"",INDEX('Policy Characteristics'!K:K,MATCH($C701,'Policy Characteristics'!$C:$C,0)))</f>
        <v>industry-ag-main.html#fuel-switching</v>
      </c>
      <c r="R701" s="254" t="str">
        <f>IF(ISBLANK(INDEX('Policy Characteristics'!L:L,MATCH($C701,'Policy Characteristics'!$C:$C,0))),"",INDEX('Policy Characteristics'!L:L,MATCH($C701,'Policy Characteristics'!$C:$C,0)))</f>
        <v>industry-elec-and-hydrogen.html</v>
      </c>
    </row>
    <row r="702" spans="1:18" x14ac:dyDescent="0.35">
      <c r="A702" s="254" t="str">
        <f>IF(ISBLANK(INDEX('Policy Characteristics'!A:A,MATCH($C702,'Policy Characteristics'!$C:$C,0))),"",INDEX('Policy Characteristics'!A:A,MATCH($C702,'Policy Characteristics'!$C:$C,0)))</f>
        <v>Industry</v>
      </c>
      <c r="B702" s="262" t="str">
        <f>IF(ISBLANK(INDEX('Policy Characteristics'!B:B,MATCH($C702,'Policy Characteristics'!$C:$C,0))),"",INDEX('Policy Characteristics'!B:B,MATCH($C702,'Policy Characteristics'!$C:$C,0)))</f>
        <v>Electrification</v>
      </c>
      <c r="C702" s="254" t="str">
        <f t="shared" si="37"/>
        <v>Fraction of Eligible Industrial Energy Use Shifted to Electricity</v>
      </c>
      <c r="D702" s="6" t="s">
        <v>3052</v>
      </c>
      <c r="E702" s="1" t="s">
        <v>3494</v>
      </c>
      <c r="F702" t="s">
        <v>3016</v>
      </c>
      <c r="G702" s="45" t="s">
        <v>3501</v>
      </c>
      <c r="H702" s="43">
        <v>1877</v>
      </c>
      <c r="I702" s="324" t="s">
        <v>43</v>
      </c>
      <c r="J702" s="255" t="str">
        <f>IF(ISBLANK(INDEX('Policy Characteristics'!D:D,MATCH($C702,'Policy Characteristics'!$C:$C,0))),"",INDEX('Policy Characteristics'!D:D,MATCH($C702,'Policy Characteristics'!$C:$C,0)))</f>
        <v>Electrification</v>
      </c>
      <c r="K702" s="254" t="str">
        <f>IF(ISBLANK(INDEX('Policy Characteristics'!E:E,MATCH($C702,'Policy Characteristics'!$C:$C,0))),"",INDEX('Policy Characteristics'!E:E,MATCH($C702,'Policy Characteristics'!$C:$C,0)))</f>
        <v>indst shift to electricity</v>
      </c>
      <c r="L702" s="261">
        <f>IF(ISBLANK(INDEX('Policy Characteristics'!F:F,MATCH($C702,'Policy Characteristics'!$C:$C,0))),"",INDEX('Policy Characteristics'!F:F,MATCH($C702,'Policy Characteristics'!$C:$C,0)))</f>
        <v>0</v>
      </c>
      <c r="M702" s="261">
        <f>IF(ISBLANK(INDEX('Policy Characteristics'!G:G,MATCH($C702,'Policy Characteristics'!$C:$C,0))),"",INDEX('Policy Characteristics'!G:G,MATCH($C702,'Policy Characteristics'!$C:$C,0)))</f>
        <v>1</v>
      </c>
      <c r="N702" s="261">
        <f>IF(ISBLANK(INDEX('Policy Characteristics'!H:H,MATCH($C702,'Policy Characteristics'!$C:$C,0))),"",INDEX('Policy Characteristics'!H:H,MATCH($C702,'Policy Characteristics'!$C:$C,0)))</f>
        <v>0.01</v>
      </c>
      <c r="O702" s="254" t="str">
        <f>IF(ISBLANK(INDEX('Policy Characteristics'!I:I,MATCH($C702,'Policy Characteristics'!$C:$C,0))),"",INDEX('Policy Characteristics'!I:I,MATCH($C702,'Policy Characteristics'!$C:$C,0)))</f>
        <v>% of fuel shifted</v>
      </c>
      <c r="P702" s="254"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254" t="str">
        <f>IF(ISBLANK(INDEX('Policy Characteristics'!K:K,MATCH($C702,'Policy Characteristics'!$C:$C,0))),"",INDEX('Policy Characteristics'!K:K,MATCH($C702,'Policy Characteristics'!$C:$C,0)))</f>
        <v>industry-ag-main.html#fuel-switching</v>
      </c>
      <c r="R702" s="254" t="str">
        <f>IF(ISBLANK(INDEX('Policy Characteristics'!L:L,MATCH($C702,'Policy Characteristics'!$C:$C,0))),"",INDEX('Policy Characteristics'!L:L,MATCH($C702,'Policy Characteristics'!$C:$C,0)))</f>
        <v>industry-elec-and-hydrogen.html</v>
      </c>
    </row>
    <row r="703" spans="1:18" x14ac:dyDescent="0.35">
      <c r="A703" s="254" t="str">
        <f>IF(ISBLANK(INDEX('Policy Characteristics'!A:A,MATCH($C703,'Policy Characteristics'!$C:$C,0))),"",INDEX('Policy Characteristics'!A:A,MATCH($C703,'Policy Characteristics'!$C:$C,0)))</f>
        <v>Industry</v>
      </c>
      <c r="B703" s="262" t="str">
        <f>IF(ISBLANK(INDEX('Policy Characteristics'!B:B,MATCH($C703,'Policy Characteristics'!$C:$C,0))),"",INDEX('Policy Characteristics'!B:B,MATCH($C703,'Policy Characteristics'!$C:$C,0)))</f>
        <v>Electrification</v>
      </c>
      <c r="C703" s="254" t="str">
        <f t="shared" si="37"/>
        <v>Fraction of Eligible Industrial Energy Use Shifted to Electricity</v>
      </c>
      <c r="D703" s="6" t="s">
        <v>3052</v>
      </c>
      <c r="E703" s="1" t="s">
        <v>3495</v>
      </c>
      <c r="F703" t="s">
        <v>3016</v>
      </c>
      <c r="G703" s="45" t="s">
        <v>3502</v>
      </c>
      <c r="H703" s="43">
        <v>1878</v>
      </c>
      <c r="I703" s="324" t="s">
        <v>43</v>
      </c>
      <c r="J703" s="255" t="str">
        <f>IF(ISBLANK(INDEX('Policy Characteristics'!D:D,MATCH($C703,'Policy Characteristics'!$C:$C,0))),"",INDEX('Policy Characteristics'!D:D,MATCH($C703,'Policy Characteristics'!$C:$C,0)))</f>
        <v>Electrification</v>
      </c>
      <c r="K703" s="254" t="str">
        <f>IF(ISBLANK(INDEX('Policy Characteristics'!E:E,MATCH($C703,'Policy Characteristics'!$C:$C,0))),"",INDEX('Policy Characteristics'!E:E,MATCH($C703,'Policy Characteristics'!$C:$C,0)))</f>
        <v>indst shift to electricity</v>
      </c>
      <c r="L703" s="261">
        <f>IF(ISBLANK(INDEX('Policy Characteristics'!F:F,MATCH($C703,'Policy Characteristics'!$C:$C,0))),"",INDEX('Policy Characteristics'!F:F,MATCH($C703,'Policy Characteristics'!$C:$C,0)))</f>
        <v>0</v>
      </c>
      <c r="M703" s="261">
        <f>IF(ISBLANK(INDEX('Policy Characteristics'!G:G,MATCH($C703,'Policy Characteristics'!$C:$C,0))),"",INDEX('Policy Characteristics'!G:G,MATCH($C703,'Policy Characteristics'!$C:$C,0)))</f>
        <v>1</v>
      </c>
      <c r="N703" s="261">
        <f>IF(ISBLANK(INDEX('Policy Characteristics'!H:H,MATCH($C703,'Policy Characteristics'!$C:$C,0))),"",INDEX('Policy Characteristics'!H:H,MATCH($C703,'Policy Characteristics'!$C:$C,0)))</f>
        <v>0.01</v>
      </c>
      <c r="O703" s="254" t="str">
        <f>IF(ISBLANK(INDEX('Policy Characteristics'!I:I,MATCH($C703,'Policy Characteristics'!$C:$C,0))),"",INDEX('Policy Characteristics'!I:I,MATCH($C703,'Policy Characteristics'!$C:$C,0)))</f>
        <v>% of fuel shifted</v>
      </c>
      <c r="P703" s="254"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254" t="str">
        <f>IF(ISBLANK(INDEX('Policy Characteristics'!K:K,MATCH($C703,'Policy Characteristics'!$C:$C,0))),"",INDEX('Policy Characteristics'!K:K,MATCH($C703,'Policy Characteristics'!$C:$C,0)))</f>
        <v>industry-ag-main.html#fuel-switching</v>
      </c>
      <c r="R703" s="254" t="str">
        <f>IF(ISBLANK(INDEX('Policy Characteristics'!L:L,MATCH($C703,'Policy Characteristics'!$C:$C,0))),"",INDEX('Policy Characteristics'!L:L,MATCH($C703,'Policy Characteristics'!$C:$C,0)))</f>
        <v>industry-elec-and-hydrogen.html</v>
      </c>
    </row>
    <row r="704" spans="1:18" x14ac:dyDescent="0.35">
      <c r="A704" s="254" t="str">
        <f>IF(ISBLANK(INDEX('Policy Characteristics'!A:A,MATCH($C704,'Policy Characteristics'!$C:$C,0))),"",INDEX('Policy Characteristics'!A:A,MATCH($C704,'Policy Characteristics'!$C:$C,0)))</f>
        <v>Industry</v>
      </c>
      <c r="B704" s="262" t="str">
        <f>IF(ISBLANK(INDEX('Policy Characteristics'!B:B,MATCH($C704,'Policy Characteristics'!$C:$C,0))),"",INDEX('Policy Characteristics'!B:B,MATCH($C704,'Policy Characteristics'!$C:$C,0)))</f>
        <v>Electrification</v>
      </c>
      <c r="C704" s="254" t="str">
        <f t="shared" si="37"/>
        <v>Fraction of Eligible Industrial Energy Use Shifted to Electricity</v>
      </c>
      <c r="D704" s="6" t="s">
        <v>3052</v>
      </c>
      <c r="E704" s="1" t="s">
        <v>3496</v>
      </c>
      <c r="F704" t="s">
        <v>3016</v>
      </c>
      <c r="G704" s="45" t="s">
        <v>3503</v>
      </c>
      <c r="H704" s="43">
        <v>1879</v>
      </c>
      <c r="I704" s="324" t="s">
        <v>43</v>
      </c>
      <c r="J704" s="255" t="str">
        <f>IF(ISBLANK(INDEX('Policy Characteristics'!D:D,MATCH($C704,'Policy Characteristics'!$C:$C,0))),"",INDEX('Policy Characteristics'!D:D,MATCH($C704,'Policy Characteristics'!$C:$C,0)))</f>
        <v>Electrification</v>
      </c>
      <c r="K704" s="254" t="str">
        <f>IF(ISBLANK(INDEX('Policy Characteristics'!E:E,MATCH($C704,'Policy Characteristics'!$C:$C,0))),"",INDEX('Policy Characteristics'!E:E,MATCH($C704,'Policy Characteristics'!$C:$C,0)))</f>
        <v>indst shift to electricity</v>
      </c>
      <c r="L704" s="261">
        <f>IF(ISBLANK(INDEX('Policy Characteristics'!F:F,MATCH($C704,'Policy Characteristics'!$C:$C,0))),"",INDEX('Policy Characteristics'!F:F,MATCH($C704,'Policy Characteristics'!$C:$C,0)))</f>
        <v>0</v>
      </c>
      <c r="M704" s="261">
        <f>IF(ISBLANK(INDEX('Policy Characteristics'!G:G,MATCH($C704,'Policy Characteristics'!$C:$C,0))),"",INDEX('Policy Characteristics'!G:G,MATCH($C704,'Policy Characteristics'!$C:$C,0)))</f>
        <v>1</v>
      </c>
      <c r="N704" s="261">
        <f>IF(ISBLANK(INDEX('Policy Characteristics'!H:H,MATCH($C704,'Policy Characteristics'!$C:$C,0))),"",INDEX('Policy Characteristics'!H:H,MATCH($C704,'Policy Characteristics'!$C:$C,0)))</f>
        <v>0.01</v>
      </c>
      <c r="O704" s="254" t="str">
        <f>IF(ISBLANK(INDEX('Policy Characteristics'!I:I,MATCH($C704,'Policy Characteristics'!$C:$C,0))),"",INDEX('Policy Characteristics'!I:I,MATCH($C704,'Policy Characteristics'!$C:$C,0)))</f>
        <v>% of fuel shifted</v>
      </c>
      <c r="P704" s="254"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254" t="str">
        <f>IF(ISBLANK(INDEX('Policy Characteristics'!K:K,MATCH($C704,'Policy Characteristics'!$C:$C,0))),"",INDEX('Policy Characteristics'!K:K,MATCH($C704,'Policy Characteristics'!$C:$C,0)))</f>
        <v>industry-ag-main.html#fuel-switching</v>
      </c>
      <c r="R704" s="254" t="str">
        <f>IF(ISBLANK(INDEX('Policy Characteristics'!L:L,MATCH($C704,'Policy Characteristics'!$C:$C,0))),"",INDEX('Policy Characteristics'!L:L,MATCH($C704,'Policy Characteristics'!$C:$C,0)))</f>
        <v>industry-elec-and-hydrogen.html</v>
      </c>
    </row>
    <row r="705" spans="1:18" x14ac:dyDescent="0.35">
      <c r="A705" s="254" t="str">
        <f>IF(ISBLANK(INDEX('Policy Characteristics'!A:A,MATCH($C705,'Policy Characteristics'!$C:$C,0))),"",INDEX('Policy Characteristics'!A:A,MATCH($C705,'Policy Characteristics'!$C:$C,0)))</f>
        <v>Industry</v>
      </c>
      <c r="B705" s="262" t="str">
        <f>IF(ISBLANK(INDEX('Policy Characteristics'!B:B,MATCH($C705,'Policy Characteristics'!$C:$C,0))),"",INDEX('Policy Characteristics'!B:B,MATCH($C705,'Policy Characteristics'!$C:$C,0)))</f>
        <v>Electrification</v>
      </c>
      <c r="C705" s="254" t="str">
        <f t="shared" si="37"/>
        <v>Fraction of Eligible Industrial Energy Use Shifted to Electricity</v>
      </c>
      <c r="D705" s="6" t="s">
        <v>3052</v>
      </c>
      <c r="E705" s="1" t="s">
        <v>3497</v>
      </c>
      <c r="F705" t="s">
        <v>3016</v>
      </c>
      <c r="G705" s="45" t="s">
        <v>3504</v>
      </c>
      <c r="H705" s="43">
        <v>1880</v>
      </c>
      <c r="I705" s="324" t="s">
        <v>43</v>
      </c>
      <c r="J705" s="255" t="str">
        <f>IF(ISBLANK(INDEX('Policy Characteristics'!D:D,MATCH($C705,'Policy Characteristics'!$C:$C,0))),"",INDEX('Policy Characteristics'!D:D,MATCH($C705,'Policy Characteristics'!$C:$C,0)))</f>
        <v>Electrification</v>
      </c>
      <c r="K705" s="254" t="str">
        <f>IF(ISBLANK(INDEX('Policy Characteristics'!E:E,MATCH($C705,'Policy Characteristics'!$C:$C,0))),"",INDEX('Policy Characteristics'!E:E,MATCH($C705,'Policy Characteristics'!$C:$C,0)))</f>
        <v>indst shift to electricity</v>
      </c>
      <c r="L705" s="261">
        <f>IF(ISBLANK(INDEX('Policy Characteristics'!F:F,MATCH($C705,'Policy Characteristics'!$C:$C,0))),"",INDEX('Policy Characteristics'!F:F,MATCH($C705,'Policy Characteristics'!$C:$C,0)))</f>
        <v>0</v>
      </c>
      <c r="M705" s="261">
        <f>IF(ISBLANK(INDEX('Policy Characteristics'!G:G,MATCH($C705,'Policy Characteristics'!$C:$C,0))),"",INDEX('Policy Characteristics'!G:G,MATCH($C705,'Policy Characteristics'!$C:$C,0)))</f>
        <v>1</v>
      </c>
      <c r="N705" s="261">
        <f>IF(ISBLANK(INDEX('Policy Characteristics'!H:H,MATCH($C705,'Policy Characteristics'!$C:$C,0))),"",INDEX('Policy Characteristics'!H:H,MATCH($C705,'Policy Characteristics'!$C:$C,0)))</f>
        <v>0.01</v>
      </c>
      <c r="O705" s="254" t="str">
        <f>IF(ISBLANK(INDEX('Policy Characteristics'!I:I,MATCH($C705,'Policy Characteristics'!$C:$C,0))),"",INDEX('Policy Characteristics'!I:I,MATCH($C705,'Policy Characteristics'!$C:$C,0)))</f>
        <v>% of fuel shifted</v>
      </c>
      <c r="P705" s="254"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254" t="str">
        <f>IF(ISBLANK(INDEX('Policy Characteristics'!K:K,MATCH($C705,'Policy Characteristics'!$C:$C,0))),"",INDEX('Policy Characteristics'!K:K,MATCH($C705,'Policy Characteristics'!$C:$C,0)))</f>
        <v>industry-ag-main.html#fuel-switching</v>
      </c>
      <c r="R705" s="254" t="str">
        <f>IF(ISBLANK(INDEX('Policy Characteristics'!L:L,MATCH($C705,'Policy Characteristics'!$C:$C,0))),"",INDEX('Policy Characteristics'!L:L,MATCH($C705,'Policy Characteristics'!$C:$C,0)))</f>
        <v>industry-elec-and-hydrogen.html</v>
      </c>
    </row>
    <row r="706" spans="1:18" x14ac:dyDescent="0.35">
      <c r="A706" s="254" t="str">
        <f>IF(ISBLANK(INDEX('Policy Characteristics'!A:A,MATCH($C706,'Policy Characteristics'!$C:$C,0))),"",INDEX('Policy Characteristics'!A:A,MATCH($C706,'Policy Characteristics'!$C:$C,0)))</f>
        <v>Industry</v>
      </c>
      <c r="B706" s="262" t="str">
        <f>IF(ISBLANK(INDEX('Policy Characteristics'!B:B,MATCH($C706,'Policy Characteristics'!$C:$C,0))),"",INDEX('Policy Characteristics'!B:B,MATCH($C706,'Policy Characteristics'!$C:$C,0)))</f>
        <v>Electrification</v>
      </c>
      <c r="C706" s="254" t="str">
        <f t="shared" si="37"/>
        <v>Fraction of Eligible Industrial Energy Use Shifted to Electricity</v>
      </c>
      <c r="D706" s="6" t="s">
        <v>3052</v>
      </c>
      <c r="E706" s="1" t="s">
        <v>3638</v>
      </c>
      <c r="F706" t="s">
        <v>3016</v>
      </c>
      <c r="G706" s="45" t="s">
        <v>3638</v>
      </c>
      <c r="H706" s="43">
        <v>1881</v>
      </c>
      <c r="I706" s="324" t="s">
        <v>43</v>
      </c>
      <c r="J706" s="255" t="str">
        <f>IF(ISBLANK(INDEX('Policy Characteristics'!D:D,MATCH($C706,'Policy Characteristics'!$C:$C,0))),"",INDEX('Policy Characteristics'!D:D,MATCH($C706,'Policy Characteristics'!$C:$C,0)))</f>
        <v>Electrification</v>
      </c>
      <c r="K706" s="254" t="str">
        <f>IF(ISBLANK(INDEX('Policy Characteristics'!E:E,MATCH($C706,'Policy Characteristics'!$C:$C,0))),"",INDEX('Policy Characteristics'!E:E,MATCH($C706,'Policy Characteristics'!$C:$C,0)))</f>
        <v>indst shift to electricity</v>
      </c>
      <c r="L706" s="261">
        <f>IF(ISBLANK(INDEX('Policy Characteristics'!F:F,MATCH($C706,'Policy Characteristics'!$C:$C,0))),"",INDEX('Policy Characteristics'!F:F,MATCH($C706,'Policy Characteristics'!$C:$C,0)))</f>
        <v>0</v>
      </c>
      <c r="M706" s="261">
        <f>IF(ISBLANK(INDEX('Policy Characteristics'!G:G,MATCH($C706,'Policy Characteristics'!$C:$C,0))),"",INDEX('Policy Characteristics'!G:G,MATCH($C706,'Policy Characteristics'!$C:$C,0)))</f>
        <v>1</v>
      </c>
      <c r="N706" s="261">
        <f>IF(ISBLANK(INDEX('Policy Characteristics'!H:H,MATCH($C706,'Policy Characteristics'!$C:$C,0))),"",INDEX('Policy Characteristics'!H:H,MATCH($C706,'Policy Characteristics'!$C:$C,0)))</f>
        <v>0.01</v>
      </c>
      <c r="O706" s="254" t="str">
        <f>IF(ISBLANK(INDEX('Policy Characteristics'!I:I,MATCH($C706,'Policy Characteristics'!$C:$C,0))),"",INDEX('Policy Characteristics'!I:I,MATCH($C706,'Policy Characteristics'!$C:$C,0)))</f>
        <v>% of fuel shifted</v>
      </c>
      <c r="P706" s="254"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254" t="str">
        <f>IF(ISBLANK(INDEX('Policy Characteristics'!K:K,MATCH($C706,'Policy Characteristics'!$C:$C,0))),"",INDEX('Policy Characteristics'!K:K,MATCH($C706,'Policy Characteristics'!$C:$C,0)))</f>
        <v>industry-ag-main.html#fuel-switching</v>
      </c>
      <c r="R706" s="254" t="str">
        <f>IF(ISBLANK(INDEX('Policy Characteristics'!L:L,MATCH($C706,'Policy Characteristics'!$C:$C,0))),"",INDEX('Policy Characteristics'!L:L,MATCH($C706,'Policy Characteristics'!$C:$C,0)))</f>
        <v>industry-elec-and-hydrogen.html</v>
      </c>
    </row>
    <row r="707" spans="1:18" x14ac:dyDescent="0.35">
      <c r="A707" s="254" t="str">
        <f>IF(ISBLANK(INDEX('Policy Characteristics'!A:A,MATCH($C707,'Policy Characteristics'!$C:$C,0))),"",INDEX('Policy Characteristics'!A:A,MATCH($C707,'Policy Characteristics'!$C:$C,0)))</f>
        <v>Industry</v>
      </c>
      <c r="B707" s="262" t="str">
        <f>IF(ISBLANK(INDEX('Policy Characteristics'!B:B,MATCH($C707,'Policy Characteristics'!$C:$C,0))),"",INDEX('Policy Characteristics'!B:B,MATCH($C707,'Policy Characteristics'!$C:$C,0)))</f>
        <v>Electrification</v>
      </c>
      <c r="C707" s="254" t="str">
        <f t="shared" si="37"/>
        <v>Fraction of Eligible Industrial Energy Use Shifted to Electricity</v>
      </c>
      <c r="D707" s="6" t="s">
        <v>3053</v>
      </c>
      <c r="E707" s="1" t="s">
        <v>3491</v>
      </c>
      <c r="F707" t="s">
        <v>3017</v>
      </c>
      <c r="G707" s="45" t="s">
        <v>3498</v>
      </c>
      <c r="H707" s="43">
        <v>1882</v>
      </c>
      <c r="I707" s="324" t="s">
        <v>43</v>
      </c>
      <c r="J707" s="255" t="str">
        <f>IF(ISBLANK(INDEX('Policy Characteristics'!D:D,MATCH($C707,'Policy Characteristics'!$C:$C,0))),"",INDEX('Policy Characteristics'!D:D,MATCH($C707,'Policy Characteristics'!$C:$C,0)))</f>
        <v>Electrification</v>
      </c>
      <c r="K707" s="254" t="str">
        <f>IF(ISBLANK(INDEX('Policy Characteristics'!E:E,MATCH($C707,'Policy Characteristics'!$C:$C,0))),"",INDEX('Policy Characteristics'!E:E,MATCH($C707,'Policy Characteristics'!$C:$C,0)))</f>
        <v>indst shift to electricity</v>
      </c>
      <c r="L707" s="261">
        <f>IF(ISBLANK(INDEX('Policy Characteristics'!F:F,MATCH($C707,'Policy Characteristics'!$C:$C,0))),"",INDEX('Policy Characteristics'!F:F,MATCH($C707,'Policy Characteristics'!$C:$C,0)))</f>
        <v>0</v>
      </c>
      <c r="M707" s="261">
        <f>IF(ISBLANK(INDEX('Policy Characteristics'!G:G,MATCH($C707,'Policy Characteristics'!$C:$C,0))),"",INDEX('Policy Characteristics'!G:G,MATCH($C707,'Policy Characteristics'!$C:$C,0)))</f>
        <v>1</v>
      </c>
      <c r="N707" s="261">
        <f>IF(ISBLANK(INDEX('Policy Characteristics'!H:H,MATCH($C707,'Policy Characteristics'!$C:$C,0))),"",INDEX('Policy Characteristics'!H:H,MATCH($C707,'Policy Characteristics'!$C:$C,0)))</f>
        <v>0.01</v>
      </c>
      <c r="O707" s="254" t="str">
        <f>IF(ISBLANK(INDEX('Policy Characteristics'!I:I,MATCH($C707,'Policy Characteristics'!$C:$C,0))),"",INDEX('Policy Characteristics'!I:I,MATCH($C707,'Policy Characteristics'!$C:$C,0)))</f>
        <v>% of fuel shifted</v>
      </c>
      <c r="P707" s="254"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254" t="str">
        <f>IF(ISBLANK(INDEX('Policy Characteristics'!K:K,MATCH($C707,'Policy Characteristics'!$C:$C,0))),"",INDEX('Policy Characteristics'!K:K,MATCH($C707,'Policy Characteristics'!$C:$C,0)))</f>
        <v>industry-ag-main.html#fuel-switching</v>
      </c>
      <c r="R707" s="254" t="str">
        <f>IF(ISBLANK(INDEX('Policy Characteristics'!L:L,MATCH($C707,'Policy Characteristics'!$C:$C,0))),"",INDEX('Policy Characteristics'!L:L,MATCH($C707,'Policy Characteristics'!$C:$C,0)))</f>
        <v>industry-elec-and-hydrogen.html</v>
      </c>
    </row>
    <row r="708" spans="1:18" x14ac:dyDescent="0.35">
      <c r="A708" s="254" t="str">
        <f>IF(ISBLANK(INDEX('Policy Characteristics'!A:A,MATCH($C708,'Policy Characteristics'!$C:$C,0))),"",INDEX('Policy Characteristics'!A:A,MATCH($C708,'Policy Characteristics'!$C:$C,0)))</f>
        <v>Industry</v>
      </c>
      <c r="B708" s="262" t="str">
        <f>IF(ISBLANK(INDEX('Policy Characteristics'!B:B,MATCH($C708,'Policy Characteristics'!$C:$C,0))),"",INDEX('Policy Characteristics'!B:B,MATCH($C708,'Policy Characteristics'!$C:$C,0)))</f>
        <v>Electrification</v>
      </c>
      <c r="C708" s="254" t="str">
        <f t="shared" si="37"/>
        <v>Fraction of Eligible Industrial Energy Use Shifted to Electricity</v>
      </c>
      <c r="D708" s="6" t="s">
        <v>3053</v>
      </c>
      <c r="E708" s="1" t="s">
        <v>3492</v>
      </c>
      <c r="F708" t="s">
        <v>3017</v>
      </c>
      <c r="G708" s="45" t="s">
        <v>3499</v>
      </c>
      <c r="H708" s="43">
        <v>1883</v>
      </c>
      <c r="I708" s="324" t="s">
        <v>43</v>
      </c>
      <c r="J708" s="255" t="str">
        <f>IF(ISBLANK(INDEX('Policy Characteristics'!D:D,MATCH($C708,'Policy Characteristics'!$C:$C,0))),"",INDEX('Policy Characteristics'!D:D,MATCH($C708,'Policy Characteristics'!$C:$C,0)))</f>
        <v>Electrification</v>
      </c>
      <c r="K708" s="254" t="str">
        <f>IF(ISBLANK(INDEX('Policy Characteristics'!E:E,MATCH($C708,'Policy Characteristics'!$C:$C,0))),"",INDEX('Policy Characteristics'!E:E,MATCH($C708,'Policy Characteristics'!$C:$C,0)))</f>
        <v>indst shift to electricity</v>
      </c>
      <c r="L708" s="261">
        <f>IF(ISBLANK(INDEX('Policy Characteristics'!F:F,MATCH($C708,'Policy Characteristics'!$C:$C,0))),"",INDEX('Policy Characteristics'!F:F,MATCH($C708,'Policy Characteristics'!$C:$C,0)))</f>
        <v>0</v>
      </c>
      <c r="M708" s="261">
        <f>IF(ISBLANK(INDEX('Policy Characteristics'!G:G,MATCH($C708,'Policy Characteristics'!$C:$C,0))),"",INDEX('Policy Characteristics'!G:G,MATCH($C708,'Policy Characteristics'!$C:$C,0)))</f>
        <v>1</v>
      </c>
      <c r="N708" s="261">
        <f>IF(ISBLANK(INDEX('Policy Characteristics'!H:H,MATCH($C708,'Policy Characteristics'!$C:$C,0))),"",INDEX('Policy Characteristics'!H:H,MATCH($C708,'Policy Characteristics'!$C:$C,0)))</f>
        <v>0.01</v>
      </c>
      <c r="O708" s="254" t="str">
        <f>IF(ISBLANK(INDEX('Policy Characteristics'!I:I,MATCH($C708,'Policy Characteristics'!$C:$C,0))),"",INDEX('Policy Characteristics'!I:I,MATCH($C708,'Policy Characteristics'!$C:$C,0)))</f>
        <v>% of fuel shifted</v>
      </c>
      <c r="P708" s="254"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254" t="str">
        <f>IF(ISBLANK(INDEX('Policy Characteristics'!K:K,MATCH($C708,'Policy Characteristics'!$C:$C,0))),"",INDEX('Policy Characteristics'!K:K,MATCH($C708,'Policy Characteristics'!$C:$C,0)))</f>
        <v>industry-ag-main.html#fuel-switching</v>
      </c>
      <c r="R708" s="254" t="str">
        <f>IF(ISBLANK(INDEX('Policy Characteristics'!L:L,MATCH($C708,'Policy Characteristics'!$C:$C,0))),"",INDEX('Policy Characteristics'!L:L,MATCH($C708,'Policy Characteristics'!$C:$C,0)))</f>
        <v>industry-elec-and-hydrogen.html</v>
      </c>
    </row>
    <row r="709" spans="1:18" x14ac:dyDescent="0.35">
      <c r="A709" s="254" t="str">
        <f>IF(ISBLANK(INDEX('Policy Characteristics'!A:A,MATCH($C709,'Policy Characteristics'!$C:$C,0))),"",INDEX('Policy Characteristics'!A:A,MATCH($C709,'Policy Characteristics'!$C:$C,0)))</f>
        <v>Industry</v>
      </c>
      <c r="B709" s="262" t="str">
        <f>IF(ISBLANK(INDEX('Policy Characteristics'!B:B,MATCH($C709,'Policy Characteristics'!$C:$C,0))),"",INDEX('Policy Characteristics'!B:B,MATCH($C709,'Policy Characteristics'!$C:$C,0)))</f>
        <v>Electrification</v>
      </c>
      <c r="C709" s="254" t="str">
        <f t="shared" si="37"/>
        <v>Fraction of Eligible Industrial Energy Use Shifted to Electricity</v>
      </c>
      <c r="D709" s="6" t="s">
        <v>3053</v>
      </c>
      <c r="E709" s="1" t="s">
        <v>3493</v>
      </c>
      <c r="F709" t="s">
        <v>3017</v>
      </c>
      <c r="G709" s="45" t="s">
        <v>3500</v>
      </c>
      <c r="H709" s="43">
        <v>1884</v>
      </c>
      <c r="I709" s="324" t="s">
        <v>43</v>
      </c>
      <c r="J709" s="255" t="str">
        <f>IF(ISBLANK(INDEX('Policy Characteristics'!D:D,MATCH($C709,'Policy Characteristics'!$C:$C,0))),"",INDEX('Policy Characteristics'!D:D,MATCH($C709,'Policy Characteristics'!$C:$C,0)))</f>
        <v>Electrification</v>
      </c>
      <c r="K709" s="254" t="str">
        <f>IF(ISBLANK(INDEX('Policy Characteristics'!E:E,MATCH($C709,'Policy Characteristics'!$C:$C,0))),"",INDEX('Policy Characteristics'!E:E,MATCH($C709,'Policy Characteristics'!$C:$C,0)))</f>
        <v>indst shift to electricity</v>
      </c>
      <c r="L709" s="261">
        <f>IF(ISBLANK(INDEX('Policy Characteristics'!F:F,MATCH($C709,'Policy Characteristics'!$C:$C,0))),"",INDEX('Policy Characteristics'!F:F,MATCH($C709,'Policy Characteristics'!$C:$C,0)))</f>
        <v>0</v>
      </c>
      <c r="M709" s="261">
        <f>IF(ISBLANK(INDEX('Policy Characteristics'!G:G,MATCH($C709,'Policy Characteristics'!$C:$C,0))),"",INDEX('Policy Characteristics'!G:G,MATCH($C709,'Policy Characteristics'!$C:$C,0)))</f>
        <v>1</v>
      </c>
      <c r="N709" s="261">
        <f>IF(ISBLANK(INDEX('Policy Characteristics'!H:H,MATCH($C709,'Policy Characteristics'!$C:$C,0))),"",INDEX('Policy Characteristics'!H:H,MATCH($C709,'Policy Characteristics'!$C:$C,0)))</f>
        <v>0.01</v>
      </c>
      <c r="O709" s="254" t="str">
        <f>IF(ISBLANK(INDEX('Policy Characteristics'!I:I,MATCH($C709,'Policy Characteristics'!$C:$C,0))),"",INDEX('Policy Characteristics'!I:I,MATCH($C709,'Policy Characteristics'!$C:$C,0)))</f>
        <v>% of fuel shifted</v>
      </c>
      <c r="P709" s="254"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254" t="str">
        <f>IF(ISBLANK(INDEX('Policy Characteristics'!K:K,MATCH($C709,'Policy Characteristics'!$C:$C,0))),"",INDEX('Policy Characteristics'!K:K,MATCH($C709,'Policy Characteristics'!$C:$C,0)))</f>
        <v>industry-ag-main.html#fuel-switching</v>
      </c>
      <c r="R709" s="254" t="str">
        <f>IF(ISBLANK(INDEX('Policy Characteristics'!L:L,MATCH($C709,'Policy Characteristics'!$C:$C,0))),"",INDEX('Policy Characteristics'!L:L,MATCH($C709,'Policy Characteristics'!$C:$C,0)))</f>
        <v>industry-elec-and-hydrogen.html</v>
      </c>
    </row>
    <row r="710" spans="1:18" x14ac:dyDescent="0.35">
      <c r="A710" s="254" t="str">
        <f>IF(ISBLANK(INDEX('Policy Characteristics'!A:A,MATCH($C710,'Policy Characteristics'!$C:$C,0))),"",INDEX('Policy Characteristics'!A:A,MATCH($C710,'Policy Characteristics'!$C:$C,0)))</f>
        <v>Industry</v>
      </c>
      <c r="B710" s="262" t="str">
        <f>IF(ISBLANK(INDEX('Policy Characteristics'!B:B,MATCH($C710,'Policy Characteristics'!$C:$C,0))),"",INDEX('Policy Characteristics'!B:B,MATCH($C710,'Policy Characteristics'!$C:$C,0)))</f>
        <v>Electrification</v>
      </c>
      <c r="C710" s="254" t="str">
        <f t="shared" si="37"/>
        <v>Fraction of Eligible Industrial Energy Use Shifted to Electricity</v>
      </c>
      <c r="D710" s="6" t="s">
        <v>3053</v>
      </c>
      <c r="E710" s="1" t="s">
        <v>3494</v>
      </c>
      <c r="F710" t="s">
        <v>3017</v>
      </c>
      <c r="G710" s="45" t="s">
        <v>3501</v>
      </c>
      <c r="H710" s="43">
        <v>1885</v>
      </c>
      <c r="I710" s="324" t="s">
        <v>43</v>
      </c>
      <c r="J710" s="255" t="str">
        <f>IF(ISBLANK(INDEX('Policy Characteristics'!D:D,MATCH($C710,'Policy Characteristics'!$C:$C,0))),"",INDEX('Policy Characteristics'!D:D,MATCH($C710,'Policy Characteristics'!$C:$C,0)))</f>
        <v>Electrification</v>
      </c>
      <c r="K710" s="254" t="str">
        <f>IF(ISBLANK(INDEX('Policy Characteristics'!E:E,MATCH($C710,'Policy Characteristics'!$C:$C,0))),"",INDEX('Policy Characteristics'!E:E,MATCH($C710,'Policy Characteristics'!$C:$C,0)))</f>
        <v>indst shift to electricity</v>
      </c>
      <c r="L710" s="261">
        <f>IF(ISBLANK(INDEX('Policy Characteristics'!F:F,MATCH($C710,'Policy Characteristics'!$C:$C,0))),"",INDEX('Policy Characteristics'!F:F,MATCH($C710,'Policy Characteristics'!$C:$C,0)))</f>
        <v>0</v>
      </c>
      <c r="M710" s="261">
        <f>IF(ISBLANK(INDEX('Policy Characteristics'!G:G,MATCH($C710,'Policy Characteristics'!$C:$C,0))),"",INDEX('Policy Characteristics'!G:G,MATCH($C710,'Policy Characteristics'!$C:$C,0)))</f>
        <v>1</v>
      </c>
      <c r="N710" s="261">
        <f>IF(ISBLANK(INDEX('Policy Characteristics'!H:H,MATCH($C710,'Policy Characteristics'!$C:$C,0))),"",INDEX('Policy Characteristics'!H:H,MATCH($C710,'Policy Characteristics'!$C:$C,0)))</f>
        <v>0.01</v>
      </c>
      <c r="O710" s="254" t="str">
        <f>IF(ISBLANK(INDEX('Policy Characteristics'!I:I,MATCH($C710,'Policy Characteristics'!$C:$C,0))),"",INDEX('Policy Characteristics'!I:I,MATCH($C710,'Policy Characteristics'!$C:$C,0)))</f>
        <v>% of fuel shifted</v>
      </c>
      <c r="P710" s="254"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254" t="str">
        <f>IF(ISBLANK(INDEX('Policy Characteristics'!K:K,MATCH($C710,'Policy Characteristics'!$C:$C,0))),"",INDEX('Policy Characteristics'!K:K,MATCH($C710,'Policy Characteristics'!$C:$C,0)))</f>
        <v>industry-ag-main.html#fuel-switching</v>
      </c>
      <c r="R710" s="254" t="str">
        <f>IF(ISBLANK(INDEX('Policy Characteristics'!L:L,MATCH($C710,'Policy Characteristics'!$C:$C,0))),"",INDEX('Policy Characteristics'!L:L,MATCH($C710,'Policy Characteristics'!$C:$C,0)))</f>
        <v>industry-elec-and-hydrogen.html</v>
      </c>
    </row>
    <row r="711" spans="1:18" x14ac:dyDescent="0.35">
      <c r="A711" s="254" t="str">
        <f>IF(ISBLANK(INDEX('Policy Characteristics'!A:A,MATCH($C711,'Policy Characteristics'!$C:$C,0))),"",INDEX('Policy Characteristics'!A:A,MATCH($C711,'Policy Characteristics'!$C:$C,0)))</f>
        <v>Industry</v>
      </c>
      <c r="B711" s="262" t="str">
        <f>IF(ISBLANK(INDEX('Policy Characteristics'!B:B,MATCH($C711,'Policy Characteristics'!$C:$C,0))),"",INDEX('Policy Characteristics'!B:B,MATCH($C711,'Policy Characteristics'!$C:$C,0)))</f>
        <v>Electrification</v>
      </c>
      <c r="C711" s="254" t="str">
        <f t="shared" si="37"/>
        <v>Fraction of Eligible Industrial Energy Use Shifted to Electricity</v>
      </c>
      <c r="D711" s="6" t="s">
        <v>3053</v>
      </c>
      <c r="E711" s="1" t="s">
        <v>3495</v>
      </c>
      <c r="F711" t="s">
        <v>3017</v>
      </c>
      <c r="G711" s="45" t="s">
        <v>3502</v>
      </c>
      <c r="H711" s="43">
        <v>1886</v>
      </c>
      <c r="I711" s="324" t="s">
        <v>43</v>
      </c>
      <c r="J711" s="255" t="str">
        <f>IF(ISBLANK(INDEX('Policy Characteristics'!D:D,MATCH($C711,'Policy Characteristics'!$C:$C,0))),"",INDEX('Policy Characteristics'!D:D,MATCH($C711,'Policy Characteristics'!$C:$C,0)))</f>
        <v>Electrification</v>
      </c>
      <c r="K711" s="254" t="str">
        <f>IF(ISBLANK(INDEX('Policy Characteristics'!E:E,MATCH($C711,'Policy Characteristics'!$C:$C,0))),"",INDEX('Policy Characteristics'!E:E,MATCH($C711,'Policy Characteristics'!$C:$C,0)))</f>
        <v>indst shift to electricity</v>
      </c>
      <c r="L711" s="261">
        <f>IF(ISBLANK(INDEX('Policy Characteristics'!F:F,MATCH($C711,'Policy Characteristics'!$C:$C,0))),"",INDEX('Policy Characteristics'!F:F,MATCH($C711,'Policy Characteristics'!$C:$C,0)))</f>
        <v>0</v>
      </c>
      <c r="M711" s="261">
        <f>IF(ISBLANK(INDEX('Policy Characteristics'!G:G,MATCH($C711,'Policy Characteristics'!$C:$C,0))),"",INDEX('Policy Characteristics'!G:G,MATCH($C711,'Policy Characteristics'!$C:$C,0)))</f>
        <v>1</v>
      </c>
      <c r="N711" s="261">
        <f>IF(ISBLANK(INDEX('Policy Characteristics'!H:H,MATCH($C711,'Policy Characteristics'!$C:$C,0))),"",INDEX('Policy Characteristics'!H:H,MATCH($C711,'Policy Characteristics'!$C:$C,0)))</f>
        <v>0.01</v>
      </c>
      <c r="O711" s="254" t="str">
        <f>IF(ISBLANK(INDEX('Policy Characteristics'!I:I,MATCH($C711,'Policy Characteristics'!$C:$C,0))),"",INDEX('Policy Characteristics'!I:I,MATCH($C711,'Policy Characteristics'!$C:$C,0)))</f>
        <v>% of fuel shifted</v>
      </c>
      <c r="P711" s="254"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254" t="str">
        <f>IF(ISBLANK(INDEX('Policy Characteristics'!K:K,MATCH($C711,'Policy Characteristics'!$C:$C,0))),"",INDEX('Policy Characteristics'!K:K,MATCH($C711,'Policy Characteristics'!$C:$C,0)))</f>
        <v>industry-ag-main.html#fuel-switching</v>
      </c>
      <c r="R711" s="254" t="str">
        <f>IF(ISBLANK(INDEX('Policy Characteristics'!L:L,MATCH($C711,'Policy Characteristics'!$C:$C,0))),"",INDEX('Policy Characteristics'!L:L,MATCH($C711,'Policy Characteristics'!$C:$C,0)))</f>
        <v>industry-elec-and-hydrogen.html</v>
      </c>
    </row>
    <row r="712" spans="1:18" x14ac:dyDescent="0.35">
      <c r="A712" s="254" t="str">
        <f>IF(ISBLANK(INDEX('Policy Characteristics'!A:A,MATCH($C712,'Policy Characteristics'!$C:$C,0))),"",INDEX('Policy Characteristics'!A:A,MATCH($C712,'Policy Characteristics'!$C:$C,0)))</f>
        <v>Industry</v>
      </c>
      <c r="B712" s="262" t="str">
        <f>IF(ISBLANK(INDEX('Policy Characteristics'!B:B,MATCH($C712,'Policy Characteristics'!$C:$C,0))),"",INDEX('Policy Characteristics'!B:B,MATCH($C712,'Policy Characteristics'!$C:$C,0)))</f>
        <v>Electrification</v>
      </c>
      <c r="C712" s="254" t="str">
        <f t="shared" si="37"/>
        <v>Fraction of Eligible Industrial Energy Use Shifted to Electricity</v>
      </c>
      <c r="D712" s="6" t="s">
        <v>3053</v>
      </c>
      <c r="E712" s="1" t="s">
        <v>3496</v>
      </c>
      <c r="F712" t="s">
        <v>3017</v>
      </c>
      <c r="G712" s="45" t="s">
        <v>3503</v>
      </c>
      <c r="H712" s="43">
        <v>1887</v>
      </c>
      <c r="I712" s="324" t="s">
        <v>43</v>
      </c>
      <c r="J712" s="255" t="str">
        <f>IF(ISBLANK(INDEX('Policy Characteristics'!D:D,MATCH($C712,'Policy Characteristics'!$C:$C,0))),"",INDEX('Policy Characteristics'!D:D,MATCH($C712,'Policy Characteristics'!$C:$C,0)))</f>
        <v>Electrification</v>
      </c>
      <c r="K712" s="254" t="str">
        <f>IF(ISBLANK(INDEX('Policy Characteristics'!E:E,MATCH($C712,'Policy Characteristics'!$C:$C,0))),"",INDEX('Policy Characteristics'!E:E,MATCH($C712,'Policy Characteristics'!$C:$C,0)))</f>
        <v>indst shift to electricity</v>
      </c>
      <c r="L712" s="261">
        <f>IF(ISBLANK(INDEX('Policy Characteristics'!F:F,MATCH($C712,'Policy Characteristics'!$C:$C,0))),"",INDEX('Policy Characteristics'!F:F,MATCH($C712,'Policy Characteristics'!$C:$C,0)))</f>
        <v>0</v>
      </c>
      <c r="M712" s="261">
        <f>IF(ISBLANK(INDEX('Policy Characteristics'!G:G,MATCH($C712,'Policy Characteristics'!$C:$C,0))),"",INDEX('Policy Characteristics'!G:G,MATCH($C712,'Policy Characteristics'!$C:$C,0)))</f>
        <v>1</v>
      </c>
      <c r="N712" s="261">
        <f>IF(ISBLANK(INDEX('Policy Characteristics'!H:H,MATCH($C712,'Policy Characteristics'!$C:$C,0))),"",INDEX('Policy Characteristics'!H:H,MATCH($C712,'Policy Characteristics'!$C:$C,0)))</f>
        <v>0.01</v>
      </c>
      <c r="O712" s="254" t="str">
        <f>IF(ISBLANK(INDEX('Policy Characteristics'!I:I,MATCH($C712,'Policy Characteristics'!$C:$C,0))),"",INDEX('Policy Characteristics'!I:I,MATCH($C712,'Policy Characteristics'!$C:$C,0)))</f>
        <v>% of fuel shifted</v>
      </c>
      <c r="P712" s="254"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254" t="str">
        <f>IF(ISBLANK(INDEX('Policy Characteristics'!K:K,MATCH($C712,'Policy Characteristics'!$C:$C,0))),"",INDEX('Policy Characteristics'!K:K,MATCH($C712,'Policy Characteristics'!$C:$C,0)))</f>
        <v>industry-ag-main.html#fuel-switching</v>
      </c>
      <c r="R712" s="254" t="str">
        <f>IF(ISBLANK(INDEX('Policy Characteristics'!L:L,MATCH($C712,'Policy Characteristics'!$C:$C,0))),"",INDEX('Policy Characteristics'!L:L,MATCH($C712,'Policy Characteristics'!$C:$C,0)))</f>
        <v>industry-elec-and-hydrogen.html</v>
      </c>
    </row>
    <row r="713" spans="1:18" x14ac:dyDescent="0.35">
      <c r="A713" s="254" t="str">
        <f>IF(ISBLANK(INDEX('Policy Characteristics'!A:A,MATCH($C713,'Policy Characteristics'!$C:$C,0))),"",INDEX('Policy Characteristics'!A:A,MATCH($C713,'Policy Characteristics'!$C:$C,0)))</f>
        <v>Industry</v>
      </c>
      <c r="B713" s="262" t="str">
        <f>IF(ISBLANK(INDEX('Policy Characteristics'!B:B,MATCH($C713,'Policy Characteristics'!$C:$C,0))),"",INDEX('Policy Characteristics'!B:B,MATCH($C713,'Policy Characteristics'!$C:$C,0)))</f>
        <v>Electrification</v>
      </c>
      <c r="C713" s="254" t="str">
        <f t="shared" si="37"/>
        <v>Fraction of Eligible Industrial Energy Use Shifted to Electricity</v>
      </c>
      <c r="D713" s="6" t="s">
        <v>3053</v>
      </c>
      <c r="E713" s="1" t="s">
        <v>3497</v>
      </c>
      <c r="F713" t="s">
        <v>3017</v>
      </c>
      <c r="G713" s="45" t="s">
        <v>3504</v>
      </c>
      <c r="H713" s="43">
        <v>1888</v>
      </c>
      <c r="I713" s="324" t="s">
        <v>43</v>
      </c>
      <c r="J713" s="255" t="str">
        <f>IF(ISBLANK(INDEX('Policy Characteristics'!D:D,MATCH($C713,'Policy Characteristics'!$C:$C,0))),"",INDEX('Policy Characteristics'!D:D,MATCH($C713,'Policy Characteristics'!$C:$C,0)))</f>
        <v>Electrification</v>
      </c>
      <c r="K713" s="254" t="str">
        <f>IF(ISBLANK(INDEX('Policy Characteristics'!E:E,MATCH($C713,'Policy Characteristics'!$C:$C,0))),"",INDEX('Policy Characteristics'!E:E,MATCH($C713,'Policy Characteristics'!$C:$C,0)))</f>
        <v>indst shift to electricity</v>
      </c>
      <c r="L713" s="261">
        <f>IF(ISBLANK(INDEX('Policy Characteristics'!F:F,MATCH($C713,'Policy Characteristics'!$C:$C,0))),"",INDEX('Policy Characteristics'!F:F,MATCH($C713,'Policy Characteristics'!$C:$C,0)))</f>
        <v>0</v>
      </c>
      <c r="M713" s="261">
        <f>IF(ISBLANK(INDEX('Policy Characteristics'!G:G,MATCH($C713,'Policy Characteristics'!$C:$C,0))),"",INDEX('Policy Characteristics'!G:G,MATCH($C713,'Policy Characteristics'!$C:$C,0)))</f>
        <v>1</v>
      </c>
      <c r="N713" s="261">
        <f>IF(ISBLANK(INDEX('Policy Characteristics'!H:H,MATCH($C713,'Policy Characteristics'!$C:$C,0))),"",INDEX('Policy Characteristics'!H:H,MATCH($C713,'Policy Characteristics'!$C:$C,0)))</f>
        <v>0.01</v>
      </c>
      <c r="O713" s="254" t="str">
        <f>IF(ISBLANK(INDEX('Policy Characteristics'!I:I,MATCH($C713,'Policy Characteristics'!$C:$C,0))),"",INDEX('Policy Characteristics'!I:I,MATCH($C713,'Policy Characteristics'!$C:$C,0)))</f>
        <v>% of fuel shifted</v>
      </c>
      <c r="P713" s="254"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254" t="str">
        <f>IF(ISBLANK(INDEX('Policy Characteristics'!K:K,MATCH($C713,'Policy Characteristics'!$C:$C,0))),"",INDEX('Policy Characteristics'!K:K,MATCH($C713,'Policy Characteristics'!$C:$C,0)))</f>
        <v>industry-ag-main.html#fuel-switching</v>
      </c>
      <c r="R713" s="254" t="str">
        <f>IF(ISBLANK(INDEX('Policy Characteristics'!L:L,MATCH($C713,'Policy Characteristics'!$C:$C,0))),"",INDEX('Policy Characteristics'!L:L,MATCH($C713,'Policy Characteristics'!$C:$C,0)))</f>
        <v>industry-elec-and-hydrogen.html</v>
      </c>
    </row>
    <row r="714" spans="1:18" x14ac:dyDescent="0.35">
      <c r="A714" s="254" t="str">
        <f>IF(ISBLANK(INDEX('Policy Characteristics'!A:A,MATCH($C714,'Policy Characteristics'!$C:$C,0))),"",INDEX('Policy Characteristics'!A:A,MATCH($C714,'Policy Characteristics'!$C:$C,0)))</f>
        <v>Industry</v>
      </c>
      <c r="B714" s="262" t="str">
        <f>IF(ISBLANK(INDEX('Policy Characteristics'!B:B,MATCH($C714,'Policy Characteristics'!$C:$C,0))),"",INDEX('Policy Characteristics'!B:B,MATCH($C714,'Policy Characteristics'!$C:$C,0)))</f>
        <v>Electrification</v>
      </c>
      <c r="C714" s="254" t="str">
        <f t="shared" si="37"/>
        <v>Fraction of Eligible Industrial Energy Use Shifted to Electricity</v>
      </c>
      <c r="D714" s="6" t="s">
        <v>3053</v>
      </c>
      <c r="E714" s="1" t="s">
        <v>3638</v>
      </c>
      <c r="F714" t="s">
        <v>3017</v>
      </c>
      <c r="G714" s="45" t="s">
        <v>3638</v>
      </c>
      <c r="H714" s="43">
        <v>1889</v>
      </c>
      <c r="I714" s="324" t="s">
        <v>43</v>
      </c>
      <c r="J714" s="255" t="str">
        <f>IF(ISBLANK(INDEX('Policy Characteristics'!D:D,MATCH($C714,'Policy Characteristics'!$C:$C,0))),"",INDEX('Policy Characteristics'!D:D,MATCH($C714,'Policy Characteristics'!$C:$C,0)))</f>
        <v>Electrification</v>
      </c>
      <c r="K714" s="254" t="str">
        <f>IF(ISBLANK(INDEX('Policy Characteristics'!E:E,MATCH($C714,'Policy Characteristics'!$C:$C,0))),"",INDEX('Policy Characteristics'!E:E,MATCH($C714,'Policy Characteristics'!$C:$C,0)))</f>
        <v>indst shift to electricity</v>
      </c>
      <c r="L714" s="261">
        <f>IF(ISBLANK(INDEX('Policy Characteristics'!F:F,MATCH($C714,'Policy Characteristics'!$C:$C,0))),"",INDEX('Policy Characteristics'!F:F,MATCH($C714,'Policy Characteristics'!$C:$C,0)))</f>
        <v>0</v>
      </c>
      <c r="M714" s="261">
        <f>IF(ISBLANK(INDEX('Policy Characteristics'!G:G,MATCH($C714,'Policy Characteristics'!$C:$C,0))),"",INDEX('Policy Characteristics'!G:G,MATCH($C714,'Policy Characteristics'!$C:$C,0)))</f>
        <v>1</v>
      </c>
      <c r="N714" s="261">
        <f>IF(ISBLANK(INDEX('Policy Characteristics'!H:H,MATCH($C714,'Policy Characteristics'!$C:$C,0))),"",INDEX('Policy Characteristics'!H:H,MATCH($C714,'Policy Characteristics'!$C:$C,0)))</f>
        <v>0.01</v>
      </c>
      <c r="O714" s="254" t="str">
        <f>IF(ISBLANK(INDEX('Policy Characteristics'!I:I,MATCH($C714,'Policy Characteristics'!$C:$C,0))),"",INDEX('Policy Characteristics'!I:I,MATCH($C714,'Policy Characteristics'!$C:$C,0)))</f>
        <v>% of fuel shifted</v>
      </c>
      <c r="P714" s="254"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254" t="str">
        <f>IF(ISBLANK(INDEX('Policy Characteristics'!K:K,MATCH($C714,'Policy Characteristics'!$C:$C,0))),"",INDEX('Policy Characteristics'!K:K,MATCH($C714,'Policy Characteristics'!$C:$C,0)))</f>
        <v>industry-ag-main.html#fuel-switching</v>
      </c>
      <c r="R714" s="254" t="str">
        <f>IF(ISBLANK(INDEX('Policy Characteristics'!L:L,MATCH($C714,'Policy Characteristics'!$C:$C,0))),"",INDEX('Policy Characteristics'!L:L,MATCH($C714,'Policy Characteristics'!$C:$C,0)))</f>
        <v>industry-elec-and-hydrogen.html</v>
      </c>
    </row>
    <row r="715" spans="1:18" x14ac:dyDescent="0.35">
      <c r="A715" s="254" t="str">
        <f>IF(ISBLANK(INDEX('Policy Characteristics'!A:A,MATCH($C715,'Policy Characteristics'!$C:$C,0))),"",INDEX('Policy Characteristics'!A:A,MATCH($C715,'Policy Characteristics'!$C:$C,0)))</f>
        <v>Industry</v>
      </c>
      <c r="B715" s="262" t="str">
        <f>IF(ISBLANK(INDEX('Policy Characteristics'!B:B,MATCH($C715,'Policy Characteristics'!$C:$C,0))),"",INDEX('Policy Characteristics'!B:B,MATCH($C715,'Policy Characteristics'!$C:$C,0)))</f>
        <v>Electrification</v>
      </c>
      <c r="C715" s="254" t="str">
        <f t="shared" si="37"/>
        <v>Fraction of Eligible Industrial Energy Use Shifted to Electricity</v>
      </c>
      <c r="D715" s="6" t="s">
        <v>3054</v>
      </c>
      <c r="E715" s="1" t="s">
        <v>3491</v>
      </c>
      <c r="F715" t="s">
        <v>3018</v>
      </c>
      <c r="G715" s="45" t="s">
        <v>3498</v>
      </c>
      <c r="H715" s="43">
        <v>1890</v>
      </c>
      <c r="I715" s="324" t="s">
        <v>43</v>
      </c>
      <c r="J715" s="255" t="str">
        <f>IF(ISBLANK(INDEX('Policy Characteristics'!D:D,MATCH($C715,'Policy Characteristics'!$C:$C,0))),"",INDEX('Policy Characteristics'!D:D,MATCH($C715,'Policy Characteristics'!$C:$C,0)))</f>
        <v>Electrification</v>
      </c>
      <c r="K715" s="254" t="str">
        <f>IF(ISBLANK(INDEX('Policy Characteristics'!E:E,MATCH($C715,'Policy Characteristics'!$C:$C,0))),"",INDEX('Policy Characteristics'!E:E,MATCH($C715,'Policy Characteristics'!$C:$C,0)))</f>
        <v>indst shift to electricity</v>
      </c>
      <c r="L715" s="261">
        <f>IF(ISBLANK(INDEX('Policy Characteristics'!F:F,MATCH($C715,'Policy Characteristics'!$C:$C,0))),"",INDEX('Policy Characteristics'!F:F,MATCH($C715,'Policy Characteristics'!$C:$C,0)))</f>
        <v>0</v>
      </c>
      <c r="M715" s="261">
        <f>IF(ISBLANK(INDEX('Policy Characteristics'!G:G,MATCH($C715,'Policy Characteristics'!$C:$C,0))),"",INDEX('Policy Characteristics'!G:G,MATCH($C715,'Policy Characteristics'!$C:$C,0)))</f>
        <v>1</v>
      </c>
      <c r="N715" s="261">
        <f>IF(ISBLANK(INDEX('Policy Characteristics'!H:H,MATCH($C715,'Policy Characteristics'!$C:$C,0))),"",INDEX('Policy Characteristics'!H:H,MATCH($C715,'Policy Characteristics'!$C:$C,0)))</f>
        <v>0.01</v>
      </c>
      <c r="O715" s="254" t="str">
        <f>IF(ISBLANK(INDEX('Policy Characteristics'!I:I,MATCH($C715,'Policy Characteristics'!$C:$C,0))),"",INDEX('Policy Characteristics'!I:I,MATCH($C715,'Policy Characteristics'!$C:$C,0)))</f>
        <v>% of fuel shifted</v>
      </c>
      <c r="P715" s="254"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254" t="str">
        <f>IF(ISBLANK(INDEX('Policy Characteristics'!K:K,MATCH($C715,'Policy Characteristics'!$C:$C,0))),"",INDEX('Policy Characteristics'!K:K,MATCH($C715,'Policy Characteristics'!$C:$C,0)))</f>
        <v>industry-ag-main.html#fuel-switching</v>
      </c>
      <c r="R715" s="254" t="str">
        <f>IF(ISBLANK(INDEX('Policy Characteristics'!L:L,MATCH($C715,'Policy Characteristics'!$C:$C,0))),"",INDEX('Policy Characteristics'!L:L,MATCH($C715,'Policy Characteristics'!$C:$C,0)))</f>
        <v>industry-elec-and-hydrogen.html</v>
      </c>
    </row>
    <row r="716" spans="1:18" x14ac:dyDescent="0.35">
      <c r="A716" s="254" t="str">
        <f>IF(ISBLANK(INDEX('Policy Characteristics'!A:A,MATCH($C716,'Policy Characteristics'!$C:$C,0))),"",INDEX('Policy Characteristics'!A:A,MATCH($C716,'Policy Characteristics'!$C:$C,0)))</f>
        <v>Industry</v>
      </c>
      <c r="B716" s="262" t="str">
        <f>IF(ISBLANK(INDEX('Policy Characteristics'!B:B,MATCH($C716,'Policy Characteristics'!$C:$C,0))),"",INDEX('Policy Characteristics'!B:B,MATCH($C716,'Policy Characteristics'!$C:$C,0)))</f>
        <v>Electrification</v>
      </c>
      <c r="C716" s="254" t="str">
        <f t="shared" si="37"/>
        <v>Fraction of Eligible Industrial Energy Use Shifted to Electricity</v>
      </c>
      <c r="D716" s="6" t="s">
        <v>3054</v>
      </c>
      <c r="E716" s="1" t="s">
        <v>3492</v>
      </c>
      <c r="F716" t="s">
        <v>3018</v>
      </c>
      <c r="G716" s="45" t="s">
        <v>3499</v>
      </c>
      <c r="H716" s="43">
        <v>1891</v>
      </c>
      <c r="I716" s="324" t="s">
        <v>43</v>
      </c>
      <c r="J716" s="255" t="str">
        <f>IF(ISBLANK(INDEX('Policy Characteristics'!D:D,MATCH($C716,'Policy Characteristics'!$C:$C,0))),"",INDEX('Policy Characteristics'!D:D,MATCH($C716,'Policy Characteristics'!$C:$C,0)))</f>
        <v>Electrification</v>
      </c>
      <c r="K716" s="254" t="str">
        <f>IF(ISBLANK(INDEX('Policy Characteristics'!E:E,MATCH($C716,'Policy Characteristics'!$C:$C,0))),"",INDEX('Policy Characteristics'!E:E,MATCH($C716,'Policy Characteristics'!$C:$C,0)))</f>
        <v>indst shift to electricity</v>
      </c>
      <c r="L716" s="261">
        <f>IF(ISBLANK(INDEX('Policy Characteristics'!F:F,MATCH($C716,'Policy Characteristics'!$C:$C,0))),"",INDEX('Policy Characteristics'!F:F,MATCH($C716,'Policy Characteristics'!$C:$C,0)))</f>
        <v>0</v>
      </c>
      <c r="M716" s="261">
        <f>IF(ISBLANK(INDEX('Policy Characteristics'!G:G,MATCH($C716,'Policy Characteristics'!$C:$C,0))),"",INDEX('Policy Characteristics'!G:G,MATCH($C716,'Policy Characteristics'!$C:$C,0)))</f>
        <v>1</v>
      </c>
      <c r="N716" s="261">
        <f>IF(ISBLANK(INDEX('Policy Characteristics'!H:H,MATCH($C716,'Policy Characteristics'!$C:$C,0))),"",INDEX('Policy Characteristics'!H:H,MATCH($C716,'Policy Characteristics'!$C:$C,0)))</f>
        <v>0.01</v>
      </c>
      <c r="O716" s="254" t="str">
        <f>IF(ISBLANK(INDEX('Policy Characteristics'!I:I,MATCH($C716,'Policy Characteristics'!$C:$C,0))),"",INDEX('Policy Characteristics'!I:I,MATCH($C716,'Policy Characteristics'!$C:$C,0)))</f>
        <v>% of fuel shifted</v>
      </c>
      <c r="P716" s="254"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254" t="str">
        <f>IF(ISBLANK(INDEX('Policy Characteristics'!K:K,MATCH($C716,'Policy Characteristics'!$C:$C,0))),"",INDEX('Policy Characteristics'!K:K,MATCH($C716,'Policy Characteristics'!$C:$C,0)))</f>
        <v>industry-ag-main.html#fuel-switching</v>
      </c>
      <c r="R716" s="254" t="str">
        <f>IF(ISBLANK(INDEX('Policy Characteristics'!L:L,MATCH($C716,'Policy Characteristics'!$C:$C,0))),"",INDEX('Policy Characteristics'!L:L,MATCH($C716,'Policy Characteristics'!$C:$C,0)))</f>
        <v>industry-elec-and-hydrogen.html</v>
      </c>
    </row>
    <row r="717" spans="1:18" x14ac:dyDescent="0.35">
      <c r="A717" s="254" t="str">
        <f>IF(ISBLANK(INDEX('Policy Characteristics'!A:A,MATCH($C717,'Policy Characteristics'!$C:$C,0))),"",INDEX('Policy Characteristics'!A:A,MATCH($C717,'Policy Characteristics'!$C:$C,0)))</f>
        <v>Industry</v>
      </c>
      <c r="B717" s="262" t="str">
        <f>IF(ISBLANK(INDEX('Policy Characteristics'!B:B,MATCH($C717,'Policy Characteristics'!$C:$C,0))),"",INDEX('Policy Characteristics'!B:B,MATCH($C717,'Policy Characteristics'!$C:$C,0)))</f>
        <v>Electrification</v>
      </c>
      <c r="C717" s="254" t="str">
        <f t="shared" si="37"/>
        <v>Fraction of Eligible Industrial Energy Use Shifted to Electricity</v>
      </c>
      <c r="D717" s="6" t="s">
        <v>3054</v>
      </c>
      <c r="E717" s="1" t="s">
        <v>3493</v>
      </c>
      <c r="F717" t="s">
        <v>3018</v>
      </c>
      <c r="G717" s="45" t="s">
        <v>3500</v>
      </c>
      <c r="H717" s="43">
        <v>1892</v>
      </c>
      <c r="I717" s="324" t="s">
        <v>43</v>
      </c>
      <c r="J717" s="255" t="str">
        <f>IF(ISBLANK(INDEX('Policy Characteristics'!D:D,MATCH($C717,'Policy Characteristics'!$C:$C,0))),"",INDEX('Policy Characteristics'!D:D,MATCH($C717,'Policy Characteristics'!$C:$C,0)))</f>
        <v>Electrification</v>
      </c>
      <c r="K717" s="254" t="str">
        <f>IF(ISBLANK(INDEX('Policy Characteristics'!E:E,MATCH($C717,'Policy Characteristics'!$C:$C,0))),"",INDEX('Policy Characteristics'!E:E,MATCH($C717,'Policy Characteristics'!$C:$C,0)))</f>
        <v>indst shift to electricity</v>
      </c>
      <c r="L717" s="261">
        <f>IF(ISBLANK(INDEX('Policy Characteristics'!F:F,MATCH($C717,'Policy Characteristics'!$C:$C,0))),"",INDEX('Policy Characteristics'!F:F,MATCH($C717,'Policy Characteristics'!$C:$C,0)))</f>
        <v>0</v>
      </c>
      <c r="M717" s="261">
        <f>IF(ISBLANK(INDEX('Policy Characteristics'!G:G,MATCH($C717,'Policy Characteristics'!$C:$C,0))),"",INDEX('Policy Characteristics'!G:G,MATCH($C717,'Policy Characteristics'!$C:$C,0)))</f>
        <v>1</v>
      </c>
      <c r="N717" s="261">
        <f>IF(ISBLANK(INDEX('Policy Characteristics'!H:H,MATCH($C717,'Policy Characteristics'!$C:$C,0))),"",INDEX('Policy Characteristics'!H:H,MATCH($C717,'Policy Characteristics'!$C:$C,0)))</f>
        <v>0.01</v>
      </c>
      <c r="O717" s="254" t="str">
        <f>IF(ISBLANK(INDEX('Policy Characteristics'!I:I,MATCH($C717,'Policy Characteristics'!$C:$C,0))),"",INDEX('Policy Characteristics'!I:I,MATCH($C717,'Policy Characteristics'!$C:$C,0)))</f>
        <v>% of fuel shifted</v>
      </c>
      <c r="P717" s="254"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254" t="str">
        <f>IF(ISBLANK(INDEX('Policy Characteristics'!K:K,MATCH($C717,'Policy Characteristics'!$C:$C,0))),"",INDEX('Policy Characteristics'!K:K,MATCH($C717,'Policy Characteristics'!$C:$C,0)))</f>
        <v>industry-ag-main.html#fuel-switching</v>
      </c>
      <c r="R717" s="254" t="str">
        <f>IF(ISBLANK(INDEX('Policy Characteristics'!L:L,MATCH($C717,'Policy Characteristics'!$C:$C,0))),"",INDEX('Policy Characteristics'!L:L,MATCH($C717,'Policy Characteristics'!$C:$C,0)))</f>
        <v>industry-elec-and-hydrogen.html</v>
      </c>
    </row>
    <row r="718" spans="1:18" x14ac:dyDescent="0.35">
      <c r="A718" s="254" t="str">
        <f>IF(ISBLANK(INDEX('Policy Characteristics'!A:A,MATCH($C718,'Policy Characteristics'!$C:$C,0))),"",INDEX('Policy Characteristics'!A:A,MATCH($C718,'Policy Characteristics'!$C:$C,0)))</f>
        <v>Industry</v>
      </c>
      <c r="B718" s="262" t="str">
        <f>IF(ISBLANK(INDEX('Policy Characteristics'!B:B,MATCH($C718,'Policy Characteristics'!$C:$C,0))),"",INDEX('Policy Characteristics'!B:B,MATCH($C718,'Policy Characteristics'!$C:$C,0)))</f>
        <v>Electrification</v>
      </c>
      <c r="C718" s="254" t="str">
        <f t="shared" si="37"/>
        <v>Fraction of Eligible Industrial Energy Use Shifted to Electricity</v>
      </c>
      <c r="D718" s="6" t="s">
        <v>3054</v>
      </c>
      <c r="E718" s="1" t="s">
        <v>3494</v>
      </c>
      <c r="F718" t="s">
        <v>3018</v>
      </c>
      <c r="G718" s="45" t="s">
        <v>3501</v>
      </c>
      <c r="H718" s="43">
        <v>1893</v>
      </c>
      <c r="I718" s="324" t="s">
        <v>43</v>
      </c>
      <c r="J718" s="255" t="str">
        <f>IF(ISBLANK(INDEX('Policy Characteristics'!D:D,MATCH($C718,'Policy Characteristics'!$C:$C,0))),"",INDEX('Policy Characteristics'!D:D,MATCH($C718,'Policy Characteristics'!$C:$C,0)))</f>
        <v>Electrification</v>
      </c>
      <c r="K718" s="254" t="str">
        <f>IF(ISBLANK(INDEX('Policy Characteristics'!E:E,MATCH($C718,'Policy Characteristics'!$C:$C,0))),"",INDEX('Policy Characteristics'!E:E,MATCH($C718,'Policy Characteristics'!$C:$C,0)))</f>
        <v>indst shift to electricity</v>
      </c>
      <c r="L718" s="261">
        <f>IF(ISBLANK(INDEX('Policy Characteristics'!F:F,MATCH($C718,'Policy Characteristics'!$C:$C,0))),"",INDEX('Policy Characteristics'!F:F,MATCH($C718,'Policy Characteristics'!$C:$C,0)))</f>
        <v>0</v>
      </c>
      <c r="M718" s="261">
        <f>IF(ISBLANK(INDEX('Policy Characteristics'!G:G,MATCH($C718,'Policy Characteristics'!$C:$C,0))),"",INDEX('Policy Characteristics'!G:G,MATCH($C718,'Policy Characteristics'!$C:$C,0)))</f>
        <v>1</v>
      </c>
      <c r="N718" s="261">
        <f>IF(ISBLANK(INDEX('Policy Characteristics'!H:H,MATCH($C718,'Policy Characteristics'!$C:$C,0))),"",INDEX('Policy Characteristics'!H:H,MATCH($C718,'Policy Characteristics'!$C:$C,0)))</f>
        <v>0.01</v>
      </c>
      <c r="O718" s="254" t="str">
        <f>IF(ISBLANK(INDEX('Policy Characteristics'!I:I,MATCH($C718,'Policy Characteristics'!$C:$C,0))),"",INDEX('Policy Characteristics'!I:I,MATCH($C718,'Policy Characteristics'!$C:$C,0)))</f>
        <v>% of fuel shifted</v>
      </c>
      <c r="P718" s="254"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254" t="str">
        <f>IF(ISBLANK(INDEX('Policy Characteristics'!K:K,MATCH($C718,'Policy Characteristics'!$C:$C,0))),"",INDEX('Policy Characteristics'!K:K,MATCH($C718,'Policy Characteristics'!$C:$C,0)))</f>
        <v>industry-ag-main.html#fuel-switching</v>
      </c>
      <c r="R718" s="254" t="str">
        <f>IF(ISBLANK(INDEX('Policy Characteristics'!L:L,MATCH($C718,'Policy Characteristics'!$C:$C,0))),"",INDEX('Policy Characteristics'!L:L,MATCH($C718,'Policy Characteristics'!$C:$C,0)))</f>
        <v>industry-elec-and-hydrogen.html</v>
      </c>
    </row>
    <row r="719" spans="1:18" x14ac:dyDescent="0.35">
      <c r="A719" s="254" t="str">
        <f>IF(ISBLANK(INDEX('Policy Characteristics'!A:A,MATCH($C719,'Policy Characteristics'!$C:$C,0))),"",INDEX('Policy Characteristics'!A:A,MATCH($C719,'Policy Characteristics'!$C:$C,0)))</f>
        <v>Industry</v>
      </c>
      <c r="B719" s="262" t="str">
        <f>IF(ISBLANK(INDEX('Policy Characteristics'!B:B,MATCH($C719,'Policy Characteristics'!$C:$C,0))),"",INDEX('Policy Characteristics'!B:B,MATCH($C719,'Policy Characteristics'!$C:$C,0)))</f>
        <v>Electrification</v>
      </c>
      <c r="C719" s="254" t="str">
        <f t="shared" si="37"/>
        <v>Fraction of Eligible Industrial Energy Use Shifted to Electricity</v>
      </c>
      <c r="D719" s="6" t="s">
        <v>3054</v>
      </c>
      <c r="E719" s="1" t="s">
        <v>3495</v>
      </c>
      <c r="F719" t="s">
        <v>3018</v>
      </c>
      <c r="G719" s="45" t="s">
        <v>3502</v>
      </c>
      <c r="H719" s="43">
        <v>1894</v>
      </c>
      <c r="I719" s="324" t="s">
        <v>43</v>
      </c>
      <c r="J719" s="255" t="str">
        <f>IF(ISBLANK(INDEX('Policy Characteristics'!D:D,MATCH($C719,'Policy Characteristics'!$C:$C,0))),"",INDEX('Policy Characteristics'!D:D,MATCH($C719,'Policy Characteristics'!$C:$C,0)))</f>
        <v>Electrification</v>
      </c>
      <c r="K719" s="254" t="str">
        <f>IF(ISBLANK(INDEX('Policy Characteristics'!E:E,MATCH($C719,'Policy Characteristics'!$C:$C,0))),"",INDEX('Policy Characteristics'!E:E,MATCH($C719,'Policy Characteristics'!$C:$C,0)))</f>
        <v>indst shift to electricity</v>
      </c>
      <c r="L719" s="261">
        <f>IF(ISBLANK(INDEX('Policy Characteristics'!F:F,MATCH($C719,'Policy Characteristics'!$C:$C,0))),"",INDEX('Policy Characteristics'!F:F,MATCH($C719,'Policy Characteristics'!$C:$C,0)))</f>
        <v>0</v>
      </c>
      <c r="M719" s="261">
        <f>IF(ISBLANK(INDEX('Policy Characteristics'!G:G,MATCH($C719,'Policy Characteristics'!$C:$C,0))),"",INDEX('Policy Characteristics'!G:G,MATCH($C719,'Policy Characteristics'!$C:$C,0)))</f>
        <v>1</v>
      </c>
      <c r="N719" s="261">
        <f>IF(ISBLANK(INDEX('Policy Characteristics'!H:H,MATCH($C719,'Policy Characteristics'!$C:$C,0))),"",INDEX('Policy Characteristics'!H:H,MATCH($C719,'Policy Characteristics'!$C:$C,0)))</f>
        <v>0.01</v>
      </c>
      <c r="O719" s="254" t="str">
        <f>IF(ISBLANK(INDEX('Policy Characteristics'!I:I,MATCH($C719,'Policy Characteristics'!$C:$C,0))),"",INDEX('Policy Characteristics'!I:I,MATCH($C719,'Policy Characteristics'!$C:$C,0)))</f>
        <v>% of fuel shifted</v>
      </c>
      <c r="P719" s="254"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254" t="str">
        <f>IF(ISBLANK(INDEX('Policy Characteristics'!K:K,MATCH($C719,'Policy Characteristics'!$C:$C,0))),"",INDEX('Policy Characteristics'!K:K,MATCH($C719,'Policy Characteristics'!$C:$C,0)))</f>
        <v>industry-ag-main.html#fuel-switching</v>
      </c>
      <c r="R719" s="254" t="str">
        <f>IF(ISBLANK(INDEX('Policy Characteristics'!L:L,MATCH($C719,'Policy Characteristics'!$C:$C,0))),"",INDEX('Policy Characteristics'!L:L,MATCH($C719,'Policy Characteristics'!$C:$C,0)))</f>
        <v>industry-elec-and-hydrogen.html</v>
      </c>
    </row>
    <row r="720" spans="1:18" x14ac:dyDescent="0.35">
      <c r="A720" s="254" t="str">
        <f>IF(ISBLANK(INDEX('Policy Characteristics'!A:A,MATCH($C720,'Policy Characteristics'!$C:$C,0))),"",INDEX('Policy Characteristics'!A:A,MATCH($C720,'Policy Characteristics'!$C:$C,0)))</f>
        <v>Industry</v>
      </c>
      <c r="B720" s="262" t="str">
        <f>IF(ISBLANK(INDEX('Policy Characteristics'!B:B,MATCH($C720,'Policy Characteristics'!$C:$C,0))),"",INDEX('Policy Characteristics'!B:B,MATCH($C720,'Policy Characteristics'!$C:$C,0)))</f>
        <v>Electrification</v>
      </c>
      <c r="C720" s="254" t="str">
        <f t="shared" si="37"/>
        <v>Fraction of Eligible Industrial Energy Use Shifted to Electricity</v>
      </c>
      <c r="D720" s="6" t="s">
        <v>3054</v>
      </c>
      <c r="E720" s="1" t="s">
        <v>3496</v>
      </c>
      <c r="F720" t="s">
        <v>3018</v>
      </c>
      <c r="G720" s="45" t="s">
        <v>3503</v>
      </c>
      <c r="H720" s="43">
        <v>1895</v>
      </c>
      <c r="I720" s="324" t="s">
        <v>43</v>
      </c>
      <c r="J720" s="255" t="str">
        <f>IF(ISBLANK(INDEX('Policy Characteristics'!D:D,MATCH($C720,'Policy Characteristics'!$C:$C,0))),"",INDEX('Policy Characteristics'!D:D,MATCH($C720,'Policy Characteristics'!$C:$C,0)))</f>
        <v>Electrification</v>
      </c>
      <c r="K720" s="254" t="str">
        <f>IF(ISBLANK(INDEX('Policy Characteristics'!E:E,MATCH($C720,'Policy Characteristics'!$C:$C,0))),"",INDEX('Policy Characteristics'!E:E,MATCH($C720,'Policy Characteristics'!$C:$C,0)))</f>
        <v>indst shift to electricity</v>
      </c>
      <c r="L720" s="261">
        <f>IF(ISBLANK(INDEX('Policy Characteristics'!F:F,MATCH($C720,'Policy Characteristics'!$C:$C,0))),"",INDEX('Policy Characteristics'!F:F,MATCH($C720,'Policy Characteristics'!$C:$C,0)))</f>
        <v>0</v>
      </c>
      <c r="M720" s="261">
        <f>IF(ISBLANK(INDEX('Policy Characteristics'!G:G,MATCH($C720,'Policy Characteristics'!$C:$C,0))),"",INDEX('Policy Characteristics'!G:G,MATCH($C720,'Policy Characteristics'!$C:$C,0)))</f>
        <v>1</v>
      </c>
      <c r="N720" s="261">
        <f>IF(ISBLANK(INDEX('Policy Characteristics'!H:H,MATCH($C720,'Policy Characteristics'!$C:$C,0))),"",INDEX('Policy Characteristics'!H:H,MATCH($C720,'Policy Characteristics'!$C:$C,0)))</f>
        <v>0.01</v>
      </c>
      <c r="O720" s="254" t="str">
        <f>IF(ISBLANK(INDEX('Policy Characteristics'!I:I,MATCH($C720,'Policy Characteristics'!$C:$C,0))),"",INDEX('Policy Characteristics'!I:I,MATCH($C720,'Policy Characteristics'!$C:$C,0)))</f>
        <v>% of fuel shifted</v>
      </c>
      <c r="P720" s="254"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254" t="str">
        <f>IF(ISBLANK(INDEX('Policy Characteristics'!K:K,MATCH($C720,'Policy Characteristics'!$C:$C,0))),"",INDEX('Policy Characteristics'!K:K,MATCH($C720,'Policy Characteristics'!$C:$C,0)))</f>
        <v>industry-ag-main.html#fuel-switching</v>
      </c>
      <c r="R720" s="254" t="str">
        <f>IF(ISBLANK(INDEX('Policy Characteristics'!L:L,MATCH($C720,'Policy Characteristics'!$C:$C,0))),"",INDEX('Policy Characteristics'!L:L,MATCH($C720,'Policy Characteristics'!$C:$C,0)))</f>
        <v>industry-elec-and-hydrogen.html</v>
      </c>
    </row>
    <row r="721" spans="1:18" x14ac:dyDescent="0.35">
      <c r="A721" s="254" t="str">
        <f>IF(ISBLANK(INDEX('Policy Characteristics'!A:A,MATCH($C721,'Policy Characteristics'!$C:$C,0))),"",INDEX('Policy Characteristics'!A:A,MATCH($C721,'Policy Characteristics'!$C:$C,0)))</f>
        <v>Industry</v>
      </c>
      <c r="B721" s="262" t="str">
        <f>IF(ISBLANK(INDEX('Policy Characteristics'!B:B,MATCH($C721,'Policy Characteristics'!$C:$C,0))),"",INDEX('Policy Characteristics'!B:B,MATCH($C721,'Policy Characteristics'!$C:$C,0)))</f>
        <v>Electrification</v>
      </c>
      <c r="C721" s="254" t="str">
        <f t="shared" si="37"/>
        <v>Fraction of Eligible Industrial Energy Use Shifted to Electricity</v>
      </c>
      <c r="D721" s="6" t="s">
        <v>3054</v>
      </c>
      <c r="E721" s="1" t="s">
        <v>3497</v>
      </c>
      <c r="F721" t="s">
        <v>3018</v>
      </c>
      <c r="G721" s="45" t="s">
        <v>3504</v>
      </c>
      <c r="H721" s="43">
        <v>1896</v>
      </c>
      <c r="I721" s="324" t="s">
        <v>43</v>
      </c>
      <c r="J721" s="255" t="str">
        <f>IF(ISBLANK(INDEX('Policy Characteristics'!D:D,MATCH($C721,'Policy Characteristics'!$C:$C,0))),"",INDEX('Policy Characteristics'!D:D,MATCH($C721,'Policy Characteristics'!$C:$C,0)))</f>
        <v>Electrification</v>
      </c>
      <c r="K721" s="254" t="str">
        <f>IF(ISBLANK(INDEX('Policy Characteristics'!E:E,MATCH($C721,'Policy Characteristics'!$C:$C,0))),"",INDEX('Policy Characteristics'!E:E,MATCH($C721,'Policy Characteristics'!$C:$C,0)))</f>
        <v>indst shift to electricity</v>
      </c>
      <c r="L721" s="261">
        <f>IF(ISBLANK(INDEX('Policy Characteristics'!F:F,MATCH($C721,'Policy Characteristics'!$C:$C,0))),"",INDEX('Policy Characteristics'!F:F,MATCH($C721,'Policy Characteristics'!$C:$C,0)))</f>
        <v>0</v>
      </c>
      <c r="M721" s="261">
        <f>IF(ISBLANK(INDEX('Policy Characteristics'!G:G,MATCH($C721,'Policy Characteristics'!$C:$C,0))),"",INDEX('Policy Characteristics'!G:G,MATCH($C721,'Policy Characteristics'!$C:$C,0)))</f>
        <v>1</v>
      </c>
      <c r="N721" s="261">
        <f>IF(ISBLANK(INDEX('Policy Characteristics'!H:H,MATCH($C721,'Policy Characteristics'!$C:$C,0))),"",INDEX('Policy Characteristics'!H:H,MATCH($C721,'Policy Characteristics'!$C:$C,0)))</f>
        <v>0.01</v>
      </c>
      <c r="O721" s="254" t="str">
        <f>IF(ISBLANK(INDEX('Policy Characteristics'!I:I,MATCH($C721,'Policy Characteristics'!$C:$C,0))),"",INDEX('Policy Characteristics'!I:I,MATCH($C721,'Policy Characteristics'!$C:$C,0)))</f>
        <v>% of fuel shifted</v>
      </c>
      <c r="P721" s="254"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254" t="str">
        <f>IF(ISBLANK(INDEX('Policy Characteristics'!K:K,MATCH($C721,'Policy Characteristics'!$C:$C,0))),"",INDEX('Policy Characteristics'!K:K,MATCH($C721,'Policy Characteristics'!$C:$C,0)))</f>
        <v>industry-ag-main.html#fuel-switching</v>
      </c>
      <c r="R721" s="254" t="str">
        <f>IF(ISBLANK(INDEX('Policy Characteristics'!L:L,MATCH($C721,'Policy Characteristics'!$C:$C,0))),"",INDEX('Policy Characteristics'!L:L,MATCH($C721,'Policy Characteristics'!$C:$C,0)))</f>
        <v>industry-elec-and-hydrogen.html</v>
      </c>
    </row>
    <row r="722" spans="1:18" x14ac:dyDescent="0.35">
      <c r="A722" s="254" t="str">
        <f>IF(ISBLANK(INDEX('Policy Characteristics'!A:A,MATCH($C722,'Policy Characteristics'!$C:$C,0))),"",INDEX('Policy Characteristics'!A:A,MATCH($C722,'Policy Characteristics'!$C:$C,0)))</f>
        <v>Industry</v>
      </c>
      <c r="B722" s="262" t="str">
        <f>IF(ISBLANK(INDEX('Policy Characteristics'!B:B,MATCH($C722,'Policy Characteristics'!$C:$C,0))),"",INDEX('Policy Characteristics'!B:B,MATCH($C722,'Policy Characteristics'!$C:$C,0)))</f>
        <v>Electrification</v>
      </c>
      <c r="C722" s="254" t="str">
        <f t="shared" si="37"/>
        <v>Fraction of Eligible Industrial Energy Use Shifted to Electricity</v>
      </c>
      <c r="D722" s="6" t="s">
        <v>3054</v>
      </c>
      <c r="E722" s="1" t="s">
        <v>3638</v>
      </c>
      <c r="F722" t="s">
        <v>3018</v>
      </c>
      <c r="G722" s="45" t="s">
        <v>3638</v>
      </c>
      <c r="H722" s="43">
        <v>1897</v>
      </c>
      <c r="I722" s="324" t="s">
        <v>43</v>
      </c>
      <c r="J722" s="255" t="str">
        <f>IF(ISBLANK(INDEX('Policy Characteristics'!D:D,MATCH($C722,'Policy Characteristics'!$C:$C,0))),"",INDEX('Policy Characteristics'!D:D,MATCH($C722,'Policy Characteristics'!$C:$C,0)))</f>
        <v>Electrification</v>
      </c>
      <c r="K722" s="254" t="str">
        <f>IF(ISBLANK(INDEX('Policy Characteristics'!E:E,MATCH($C722,'Policy Characteristics'!$C:$C,0))),"",INDEX('Policy Characteristics'!E:E,MATCH($C722,'Policy Characteristics'!$C:$C,0)))</f>
        <v>indst shift to electricity</v>
      </c>
      <c r="L722" s="261">
        <f>IF(ISBLANK(INDEX('Policy Characteristics'!F:F,MATCH($C722,'Policy Characteristics'!$C:$C,0))),"",INDEX('Policy Characteristics'!F:F,MATCH($C722,'Policy Characteristics'!$C:$C,0)))</f>
        <v>0</v>
      </c>
      <c r="M722" s="261">
        <f>IF(ISBLANK(INDEX('Policy Characteristics'!G:G,MATCH($C722,'Policy Characteristics'!$C:$C,0))),"",INDEX('Policy Characteristics'!G:G,MATCH($C722,'Policy Characteristics'!$C:$C,0)))</f>
        <v>1</v>
      </c>
      <c r="N722" s="261">
        <f>IF(ISBLANK(INDEX('Policy Characteristics'!H:H,MATCH($C722,'Policy Characteristics'!$C:$C,0))),"",INDEX('Policy Characteristics'!H:H,MATCH($C722,'Policy Characteristics'!$C:$C,0)))</f>
        <v>0.01</v>
      </c>
      <c r="O722" s="254" t="str">
        <f>IF(ISBLANK(INDEX('Policy Characteristics'!I:I,MATCH($C722,'Policy Characteristics'!$C:$C,0))),"",INDEX('Policy Characteristics'!I:I,MATCH($C722,'Policy Characteristics'!$C:$C,0)))</f>
        <v>% of fuel shifted</v>
      </c>
      <c r="P722" s="254"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254" t="str">
        <f>IF(ISBLANK(INDEX('Policy Characteristics'!K:K,MATCH($C722,'Policy Characteristics'!$C:$C,0))),"",INDEX('Policy Characteristics'!K:K,MATCH($C722,'Policy Characteristics'!$C:$C,0)))</f>
        <v>industry-ag-main.html#fuel-switching</v>
      </c>
      <c r="R722" s="254" t="str">
        <f>IF(ISBLANK(INDEX('Policy Characteristics'!L:L,MATCH($C722,'Policy Characteristics'!$C:$C,0))),"",INDEX('Policy Characteristics'!L:L,MATCH($C722,'Policy Characteristics'!$C:$C,0)))</f>
        <v>industry-elec-and-hydrogen.html</v>
      </c>
    </row>
    <row r="723" spans="1:18" x14ac:dyDescent="0.35">
      <c r="A723" s="254" t="str">
        <f>IF(ISBLANK(INDEX('Policy Characteristics'!A:A,MATCH($C723,'Policy Characteristics'!$C:$C,0))),"",INDEX('Policy Characteristics'!A:A,MATCH($C723,'Policy Characteristics'!$C:$C,0)))</f>
        <v>Industry</v>
      </c>
      <c r="B723" s="262" t="str">
        <f>IF(ISBLANK(INDEX('Policy Characteristics'!B:B,MATCH($C723,'Policy Characteristics'!$C:$C,0))),"",INDEX('Policy Characteristics'!B:B,MATCH($C723,'Policy Characteristics'!$C:$C,0)))</f>
        <v>Electrification</v>
      </c>
      <c r="C723" s="254" t="str">
        <f t="shared" si="37"/>
        <v>Fraction of Eligible Industrial Energy Use Shifted to Electricity</v>
      </c>
      <c r="D723" s="6" t="s">
        <v>3055</v>
      </c>
      <c r="E723" s="1" t="s">
        <v>3491</v>
      </c>
      <c r="F723" t="s">
        <v>3019</v>
      </c>
      <c r="G723" s="45" t="s">
        <v>3498</v>
      </c>
      <c r="H723" s="43">
        <v>1898</v>
      </c>
      <c r="I723" s="324" t="s">
        <v>43</v>
      </c>
      <c r="J723" s="255" t="str">
        <f>IF(ISBLANK(INDEX('Policy Characteristics'!D:D,MATCH($C723,'Policy Characteristics'!$C:$C,0))),"",INDEX('Policy Characteristics'!D:D,MATCH($C723,'Policy Characteristics'!$C:$C,0)))</f>
        <v>Electrification</v>
      </c>
      <c r="K723" s="254" t="str">
        <f>IF(ISBLANK(INDEX('Policy Characteristics'!E:E,MATCH($C723,'Policy Characteristics'!$C:$C,0))),"",INDEX('Policy Characteristics'!E:E,MATCH($C723,'Policy Characteristics'!$C:$C,0)))</f>
        <v>indst shift to electricity</v>
      </c>
      <c r="L723" s="261">
        <f>IF(ISBLANK(INDEX('Policy Characteristics'!F:F,MATCH($C723,'Policy Characteristics'!$C:$C,0))),"",INDEX('Policy Characteristics'!F:F,MATCH($C723,'Policy Characteristics'!$C:$C,0)))</f>
        <v>0</v>
      </c>
      <c r="M723" s="261">
        <f>IF(ISBLANK(INDEX('Policy Characteristics'!G:G,MATCH($C723,'Policy Characteristics'!$C:$C,0))),"",INDEX('Policy Characteristics'!G:G,MATCH($C723,'Policy Characteristics'!$C:$C,0)))</f>
        <v>1</v>
      </c>
      <c r="N723" s="261">
        <f>IF(ISBLANK(INDEX('Policy Characteristics'!H:H,MATCH($C723,'Policy Characteristics'!$C:$C,0))),"",INDEX('Policy Characteristics'!H:H,MATCH($C723,'Policy Characteristics'!$C:$C,0)))</f>
        <v>0.01</v>
      </c>
      <c r="O723" s="254" t="str">
        <f>IF(ISBLANK(INDEX('Policy Characteristics'!I:I,MATCH($C723,'Policy Characteristics'!$C:$C,0))),"",INDEX('Policy Characteristics'!I:I,MATCH($C723,'Policy Characteristics'!$C:$C,0)))</f>
        <v>% of fuel shifted</v>
      </c>
      <c r="P723" s="254"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254" t="str">
        <f>IF(ISBLANK(INDEX('Policy Characteristics'!K:K,MATCH($C723,'Policy Characteristics'!$C:$C,0))),"",INDEX('Policy Characteristics'!K:K,MATCH($C723,'Policy Characteristics'!$C:$C,0)))</f>
        <v>industry-ag-main.html#fuel-switching</v>
      </c>
      <c r="R723" s="254" t="str">
        <f>IF(ISBLANK(INDEX('Policy Characteristics'!L:L,MATCH($C723,'Policy Characteristics'!$C:$C,0))),"",INDEX('Policy Characteristics'!L:L,MATCH($C723,'Policy Characteristics'!$C:$C,0)))</f>
        <v>industry-elec-and-hydrogen.html</v>
      </c>
    </row>
    <row r="724" spans="1:18" x14ac:dyDescent="0.35">
      <c r="A724" s="254" t="str">
        <f>IF(ISBLANK(INDEX('Policy Characteristics'!A:A,MATCH($C724,'Policy Characteristics'!$C:$C,0))),"",INDEX('Policy Characteristics'!A:A,MATCH($C724,'Policy Characteristics'!$C:$C,0)))</f>
        <v>Industry</v>
      </c>
      <c r="B724" s="262" t="str">
        <f>IF(ISBLANK(INDEX('Policy Characteristics'!B:B,MATCH($C724,'Policy Characteristics'!$C:$C,0))),"",INDEX('Policy Characteristics'!B:B,MATCH($C724,'Policy Characteristics'!$C:$C,0)))</f>
        <v>Electrification</v>
      </c>
      <c r="C724" s="254" t="str">
        <f t="shared" ref="C724:C775" si="38">C$659</f>
        <v>Fraction of Eligible Industrial Energy Use Shifted to Electricity</v>
      </c>
      <c r="D724" s="6" t="s">
        <v>3055</v>
      </c>
      <c r="E724" s="1" t="s">
        <v>3492</v>
      </c>
      <c r="F724" t="s">
        <v>3019</v>
      </c>
      <c r="G724" s="45" t="s">
        <v>3499</v>
      </c>
      <c r="H724" s="43">
        <v>1899</v>
      </c>
      <c r="I724" s="324" t="s">
        <v>43</v>
      </c>
      <c r="J724" s="255" t="str">
        <f>IF(ISBLANK(INDEX('Policy Characteristics'!D:D,MATCH($C724,'Policy Characteristics'!$C:$C,0))),"",INDEX('Policy Characteristics'!D:D,MATCH($C724,'Policy Characteristics'!$C:$C,0)))</f>
        <v>Electrification</v>
      </c>
      <c r="K724" s="254" t="str">
        <f>IF(ISBLANK(INDEX('Policy Characteristics'!E:E,MATCH($C724,'Policy Characteristics'!$C:$C,0))),"",INDEX('Policy Characteristics'!E:E,MATCH($C724,'Policy Characteristics'!$C:$C,0)))</f>
        <v>indst shift to electricity</v>
      </c>
      <c r="L724" s="261">
        <f>IF(ISBLANK(INDEX('Policy Characteristics'!F:F,MATCH($C724,'Policy Characteristics'!$C:$C,0))),"",INDEX('Policy Characteristics'!F:F,MATCH($C724,'Policy Characteristics'!$C:$C,0)))</f>
        <v>0</v>
      </c>
      <c r="M724" s="261">
        <f>IF(ISBLANK(INDEX('Policy Characteristics'!G:G,MATCH($C724,'Policy Characteristics'!$C:$C,0))),"",INDEX('Policy Characteristics'!G:G,MATCH($C724,'Policy Characteristics'!$C:$C,0)))</f>
        <v>1</v>
      </c>
      <c r="N724" s="261">
        <f>IF(ISBLANK(INDEX('Policy Characteristics'!H:H,MATCH($C724,'Policy Characteristics'!$C:$C,0))),"",INDEX('Policy Characteristics'!H:H,MATCH($C724,'Policy Characteristics'!$C:$C,0)))</f>
        <v>0.01</v>
      </c>
      <c r="O724" s="254" t="str">
        <f>IF(ISBLANK(INDEX('Policy Characteristics'!I:I,MATCH($C724,'Policy Characteristics'!$C:$C,0))),"",INDEX('Policy Characteristics'!I:I,MATCH($C724,'Policy Characteristics'!$C:$C,0)))</f>
        <v>% of fuel shifted</v>
      </c>
      <c r="P724" s="254"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254" t="str">
        <f>IF(ISBLANK(INDEX('Policy Characteristics'!K:K,MATCH($C724,'Policy Characteristics'!$C:$C,0))),"",INDEX('Policy Characteristics'!K:K,MATCH($C724,'Policy Characteristics'!$C:$C,0)))</f>
        <v>industry-ag-main.html#fuel-switching</v>
      </c>
      <c r="R724" s="254" t="str">
        <f>IF(ISBLANK(INDEX('Policy Characteristics'!L:L,MATCH($C724,'Policy Characteristics'!$C:$C,0))),"",INDEX('Policy Characteristics'!L:L,MATCH($C724,'Policy Characteristics'!$C:$C,0)))</f>
        <v>industry-elec-and-hydrogen.html</v>
      </c>
    </row>
    <row r="725" spans="1:18" x14ac:dyDescent="0.35">
      <c r="A725" s="254" t="str">
        <f>IF(ISBLANK(INDEX('Policy Characteristics'!A:A,MATCH($C725,'Policy Characteristics'!$C:$C,0))),"",INDEX('Policy Characteristics'!A:A,MATCH($C725,'Policy Characteristics'!$C:$C,0)))</f>
        <v>Industry</v>
      </c>
      <c r="B725" s="262" t="str">
        <f>IF(ISBLANK(INDEX('Policy Characteristics'!B:B,MATCH($C725,'Policy Characteristics'!$C:$C,0))),"",INDEX('Policy Characteristics'!B:B,MATCH($C725,'Policy Characteristics'!$C:$C,0)))</f>
        <v>Electrification</v>
      </c>
      <c r="C725" s="254" t="str">
        <f t="shared" si="38"/>
        <v>Fraction of Eligible Industrial Energy Use Shifted to Electricity</v>
      </c>
      <c r="D725" s="6" t="s">
        <v>3055</v>
      </c>
      <c r="E725" s="1" t="s">
        <v>3493</v>
      </c>
      <c r="F725" t="s">
        <v>3019</v>
      </c>
      <c r="G725" s="45" t="s">
        <v>3500</v>
      </c>
      <c r="H725" s="43">
        <v>1900</v>
      </c>
      <c r="I725" s="324" t="s">
        <v>43</v>
      </c>
      <c r="J725" s="255" t="str">
        <f>IF(ISBLANK(INDEX('Policy Characteristics'!D:D,MATCH($C725,'Policy Characteristics'!$C:$C,0))),"",INDEX('Policy Characteristics'!D:D,MATCH($C725,'Policy Characteristics'!$C:$C,0)))</f>
        <v>Electrification</v>
      </c>
      <c r="K725" s="254" t="str">
        <f>IF(ISBLANK(INDEX('Policy Characteristics'!E:E,MATCH($C725,'Policy Characteristics'!$C:$C,0))),"",INDEX('Policy Characteristics'!E:E,MATCH($C725,'Policy Characteristics'!$C:$C,0)))</f>
        <v>indst shift to electricity</v>
      </c>
      <c r="L725" s="261">
        <f>IF(ISBLANK(INDEX('Policy Characteristics'!F:F,MATCH($C725,'Policy Characteristics'!$C:$C,0))),"",INDEX('Policy Characteristics'!F:F,MATCH($C725,'Policy Characteristics'!$C:$C,0)))</f>
        <v>0</v>
      </c>
      <c r="M725" s="261">
        <f>IF(ISBLANK(INDEX('Policy Characteristics'!G:G,MATCH($C725,'Policy Characteristics'!$C:$C,0))),"",INDEX('Policy Characteristics'!G:G,MATCH($C725,'Policy Characteristics'!$C:$C,0)))</f>
        <v>1</v>
      </c>
      <c r="N725" s="261">
        <f>IF(ISBLANK(INDEX('Policy Characteristics'!H:H,MATCH($C725,'Policy Characteristics'!$C:$C,0))),"",INDEX('Policy Characteristics'!H:H,MATCH($C725,'Policy Characteristics'!$C:$C,0)))</f>
        <v>0.01</v>
      </c>
      <c r="O725" s="254" t="str">
        <f>IF(ISBLANK(INDEX('Policy Characteristics'!I:I,MATCH($C725,'Policy Characteristics'!$C:$C,0))),"",INDEX('Policy Characteristics'!I:I,MATCH($C725,'Policy Characteristics'!$C:$C,0)))</f>
        <v>% of fuel shifted</v>
      </c>
      <c r="P725" s="254"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254" t="str">
        <f>IF(ISBLANK(INDEX('Policy Characteristics'!K:K,MATCH($C725,'Policy Characteristics'!$C:$C,0))),"",INDEX('Policy Characteristics'!K:K,MATCH($C725,'Policy Characteristics'!$C:$C,0)))</f>
        <v>industry-ag-main.html#fuel-switching</v>
      </c>
      <c r="R725" s="254" t="str">
        <f>IF(ISBLANK(INDEX('Policy Characteristics'!L:L,MATCH($C725,'Policy Characteristics'!$C:$C,0))),"",INDEX('Policy Characteristics'!L:L,MATCH($C725,'Policy Characteristics'!$C:$C,0)))</f>
        <v>industry-elec-and-hydrogen.html</v>
      </c>
    </row>
    <row r="726" spans="1:18" x14ac:dyDescent="0.35">
      <c r="A726" s="254" t="str">
        <f>IF(ISBLANK(INDEX('Policy Characteristics'!A:A,MATCH($C726,'Policy Characteristics'!$C:$C,0))),"",INDEX('Policy Characteristics'!A:A,MATCH($C726,'Policy Characteristics'!$C:$C,0)))</f>
        <v>Industry</v>
      </c>
      <c r="B726" s="262" t="str">
        <f>IF(ISBLANK(INDEX('Policy Characteristics'!B:B,MATCH($C726,'Policy Characteristics'!$C:$C,0))),"",INDEX('Policy Characteristics'!B:B,MATCH($C726,'Policy Characteristics'!$C:$C,0)))</f>
        <v>Electrification</v>
      </c>
      <c r="C726" s="254" t="str">
        <f t="shared" si="38"/>
        <v>Fraction of Eligible Industrial Energy Use Shifted to Electricity</v>
      </c>
      <c r="D726" s="6" t="s">
        <v>3055</v>
      </c>
      <c r="E726" s="1" t="s">
        <v>3494</v>
      </c>
      <c r="F726" t="s">
        <v>3019</v>
      </c>
      <c r="G726" s="45" t="s">
        <v>3501</v>
      </c>
      <c r="H726" s="43">
        <v>1901</v>
      </c>
      <c r="I726" s="324" t="s">
        <v>43</v>
      </c>
      <c r="J726" s="255" t="str">
        <f>IF(ISBLANK(INDEX('Policy Characteristics'!D:D,MATCH($C726,'Policy Characteristics'!$C:$C,0))),"",INDEX('Policy Characteristics'!D:D,MATCH($C726,'Policy Characteristics'!$C:$C,0)))</f>
        <v>Electrification</v>
      </c>
      <c r="K726" s="254" t="str">
        <f>IF(ISBLANK(INDEX('Policy Characteristics'!E:E,MATCH($C726,'Policy Characteristics'!$C:$C,0))),"",INDEX('Policy Characteristics'!E:E,MATCH($C726,'Policy Characteristics'!$C:$C,0)))</f>
        <v>indst shift to electricity</v>
      </c>
      <c r="L726" s="261">
        <f>IF(ISBLANK(INDEX('Policy Characteristics'!F:F,MATCH($C726,'Policy Characteristics'!$C:$C,0))),"",INDEX('Policy Characteristics'!F:F,MATCH($C726,'Policy Characteristics'!$C:$C,0)))</f>
        <v>0</v>
      </c>
      <c r="M726" s="261">
        <f>IF(ISBLANK(INDEX('Policy Characteristics'!G:G,MATCH($C726,'Policy Characteristics'!$C:$C,0))),"",INDEX('Policy Characteristics'!G:G,MATCH($C726,'Policy Characteristics'!$C:$C,0)))</f>
        <v>1</v>
      </c>
      <c r="N726" s="261">
        <f>IF(ISBLANK(INDEX('Policy Characteristics'!H:H,MATCH($C726,'Policy Characteristics'!$C:$C,0))),"",INDEX('Policy Characteristics'!H:H,MATCH($C726,'Policy Characteristics'!$C:$C,0)))</f>
        <v>0.01</v>
      </c>
      <c r="O726" s="254" t="str">
        <f>IF(ISBLANK(INDEX('Policy Characteristics'!I:I,MATCH($C726,'Policy Characteristics'!$C:$C,0))),"",INDEX('Policy Characteristics'!I:I,MATCH($C726,'Policy Characteristics'!$C:$C,0)))</f>
        <v>% of fuel shifted</v>
      </c>
      <c r="P726" s="254"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254" t="str">
        <f>IF(ISBLANK(INDEX('Policy Characteristics'!K:K,MATCH($C726,'Policy Characteristics'!$C:$C,0))),"",INDEX('Policy Characteristics'!K:K,MATCH($C726,'Policy Characteristics'!$C:$C,0)))</f>
        <v>industry-ag-main.html#fuel-switching</v>
      </c>
      <c r="R726" s="254" t="str">
        <f>IF(ISBLANK(INDEX('Policy Characteristics'!L:L,MATCH($C726,'Policy Characteristics'!$C:$C,0))),"",INDEX('Policy Characteristics'!L:L,MATCH($C726,'Policy Characteristics'!$C:$C,0)))</f>
        <v>industry-elec-and-hydrogen.html</v>
      </c>
    </row>
    <row r="727" spans="1:18" x14ac:dyDescent="0.35">
      <c r="A727" s="254" t="str">
        <f>IF(ISBLANK(INDEX('Policy Characteristics'!A:A,MATCH($C727,'Policy Characteristics'!$C:$C,0))),"",INDEX('Policy Characteristics'!A:A,MATCH($C727,'Policy Characteristics'!$C:$C,0)))</f>
        <v>Industry</v>
      </c>
      <c r="B727" s="262" t="str">
        <f>IF(ISBLANK(INDEX('Policy Characteristics'!B:B,MATCH($C727,'Policy Characteristics'!$C:$C,0))),"",INDEX('Policy Characteristics'!B:B,MATCH($C727,'Policy Characteristics'!$C:$C,0)))</f>
        <v>Electrification</v>
      </c>
      <c r="C727" s="254" t="str">
        <f t="shared" si="38"/>
        <v>Fraction of Eligible Industrial Energy Use Shifted to Electricity</v>
      </c>
      <c r="D727" s="6" t="s">
        <v>3055</v>
      </c>
      <c r="E727" s="1" t="s">
        <v>3495</v>
      </c>
      <c r="F727" t="s">
        <v>3019</v>
      </c>
      <c r="G727" s="45" t="s">
        <v>3502</v>
      </c>
      <c r="H727" s="43">
        <v>1902</v>
      </c>
      <c r="I727" s="324" t="s">
        <v>43</v>
      </c>
      <c r="J727" s="255" t="str">
        <f>IF(ISBLANK(INDEX('Policy Characteristics'!D:D,MATCH($C727,'Policy Characteristics'!$C:$C,0))),"",INDEX('Policy Characteristics'!D:D,MATCH($C727,'Policy Characteristics'!$C:$C,0)))</f>
        <v>Electrification</v>
      </c>
      <c r="K727" s="254" t="str">
        <f>IF(ISBLANK(INDEX('Policy Characteristics'!E:E,MATCH($C727,'Policy Characteristics'!$C:$C,0))),"",INDEX('Policy Characteristics'!E:E,MATCH($C727,'Policy Characteristics'!$C:$C,0)))</f>
        <v>indst shift to electricity</v>
      </c>
      <c r="L727" s="261">
        <f>IF(ISBLANK(INDEX('Policy Characteristics'!F:F,MATCH($C727,'Policy Characteristics'!$C:$C,0))),"",INDEX('Policy Characteristics'!F:F,MATCH($C727,'Policy Characteristics'!$C:$C,0)))</f>
        <v>0</v>
      </c>
      <c r="M727" s="261">
        <f>IF(ISBLANK(INDEX('Policy Characteristics'!G:G,MATCH($C727,'Policy Characteristics'!$C:$C,0))),"",INDEX('Policy Characteristics'!G:G,MATCH($C727,'Policy Characteristics'!$C:$C,0)))</f>
        <v>1</v>
      </c>
      <c r="N727" s="261">
        <f>IF(ISBLANK(INDEX('Policy Characteristics'!H:H,MATCH($C727,'Policy Characteristics'!$C:$C,0))),"",INDEX('Policy Characteristics'!H:H,MATCH($C727,'Policy Characteristics'!$C:$C,0)))</f>
        <v>0.01</v>
      </c>
      <c r="O727" s="254" t="str">
        <f>IF(ISBLANK(INDEX('Policy Characteristics'!I:I,MATCH($C727,'Policy Characteristics'!$C:$C,0))),"",INDEX('Policy Characteristics'!I:I,MATCH($C727,'Policy Characteristics'!$C:$C,0)))</f>
        <v>% of fuel shifted</v>
      </c>
      <c r="P727" s="254"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254" t="str">
        <f>IF(ISBLANK(INDEX('Policy Characteristics'!K:K,MATCH($C727,'Policy Characteristics'!$C:$C,0))),"",INDEX('Policy Characteristics'!K:K,MATCH($C727,'Policy Characteristics'!$C:$C,0)))</f>
        <v>industry-ag-main.html#fuel-switching</v>
      </c>
      <c r="R727" s="254" t="str">
        <f>IF(ISBLANK(INDEX('Policy Characteristics'!L:L,MATCH($C727,'Policy Characteristics'!$C:$C,0))),"",INDEX('Policy Characteristics'!L:L,MATCH($C727,'Policy Characteristics'!$C:$C,0)))</f>
        <v>industry-elec-and-hydrogen.html</v>
      </c>
    </row>
    <row r="728" spans="1:18" x14ac:dyDescent="0.35">
      <c r="A728" s="254" t="str">
        <f>IF(ISBLANK(INDEX('Policy Characteristics'!A:A,MATCH($C728,'Policy Characteristics'!$C:$C,0))),"",INDEX('Policy Characteristics'!A:A,MATCH($C728,'Policy Characteristics'!$C:$C,0)))</f>
        <v>Industry</v>
      </c>
      <c r="B728" s="262" t="str">
        <f>IF(ISBLANK(INDEX('Policy Characteristics'!B:B,MATCH($C728,'Policy Characteristics'!$C:$C,0))),"",INDEX('Policy Characteristics'!B:B,MATCH($C728,'Policy Characteristics'!$C:$C,0)))</f>
        <v>Electrification</v>
      </c>
      <c r="C728" s="254" t="str">
        <f t="shared" si="38"/>
        <v>Fraction of Eligible Industrial Energy Use Shifted to Electricity</v>
      </c>
      <c r="D728" s="6" t="s">
        <v>3055</v>
      </c>
      <c r="E728" s="1" t="s">
        <v>3496</v>
      </c>
      <c r="F728" t="s">
        <v>3019</v>
      </c>
      <c r="G728" s="45" t="s">
        <v>3503</v>
      </c>
      <c r="H728" s="43">
        <v>1903</v>
      </c>
      <c r="I728" s="324" t="s">
        <v>43</v>
      </c>
      <c r="J728" s="255" t="str">
        <f>IF(ISBLANK(INDEX('Policy Characteristics'!D:D,MATCH($C728,'Policy Characteristics'!$C:$C,0))),"",INDEX('Policy Characteristics'!D:D,MATCH($C728,'Policy Characteristics'!$C:$C,0)))</f>
        <v>Electrification</v>
      </c>
      <c r="K728" s="254" t="str">
        <f>IF(ISBLANK(INDEX('Policy Characteristics'!E:E,MATCH($C728,'Policy Characteristics'!$C:$C,0))),"",INDEX('Policy Characteristics'!E:E,MATCH($C728,'Policy Characteristics'!$C:$C,0)))</f>
        <v>indst shift to electricity</v>
      </c>
      <c r="L728" s="261">
        <f>IF(ISBLANK(INDEX('Policy Characteristics'!F:F,MATCH($C728,'Policy Characteristics'!$C:$C,0))),"",INDEX('Policy Characteristics'!F:F,MATCH($C728,'Policy Characteristics'!$C:$C,0)))</f>
        <v>0</v>
      </c>
      <c r="M728" s="261">
        <f>IF(ISBLANK(INDEX('Policy Characteristics'!G:G,MATCH($C728,'Policy Characteristics'!$C:$C,0))),"",INDEX('Policy Characteristics'!G:G,MATCH($C728,'Policy Characteristics'!$C:$C,0)))</f>
        <v>1</v>
      </c>
      <c r="N728" s="261">
        <f>IF(ISBLANK(INDEX('Policy Characteristics'!H:H,MATCH($C728,'Policy Characteristics'!$C:$C,0))),"",INDEX('Policy Characteristics'!H:H,MATCH($C728,'Policy Characteristics'!$C:$C,0)))</f>
        <v>0.01</v>
      </c>
      <c r="O728" s="254" t="str">
        <f>IF(ISBLANK(INDEX('Policy Characteristics'!I:I,MATCH($C728,'Policy Characteristics'!$C:$C,0))),"",INDEX('Policy Characteristics'!I:I,MATCH($C728,'Policy Characteristics'!$C:$C,0)))</f>
        <v>% of fuel shifted</v>
      </c>
      <c r="P728" s="254"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254" t="str">
        <f>IF(ISBLANK(INDEX('Policy Characteristics'!K:K,MATCH($C728,'Policy Characteristics'!$C:$C,0))),"",INDEX('Policy Characteristics'!K:K,MATCH($C728,'Policy Characteristics'!$C:$C,0)))</f>
        <v>industry-ag-main.html#fuel-switching</v>
      </c>
      <c r="R728" s="254" t="str">
        <f>IF(ISBLANK(INDEX('Policy Characteristics'!L:L,MATCH($C728,'Policy Characteristics'!$C:$C,0))),"",INDEX('Policy Characteristics'!L:L,MATCH($C728,'Policy Characteristics'!$C:$C,0)))</f>
        <v>industry-elec-and-hydrogen.html</v>
      </c>
    </row>
    <row r="729" spans="1:18" x14ac:dyDescent="0.35">
      <c r="A729" s="254" t="str">
        <f>IF(ISBLANK(INDEX('Policy Characteristics'!A:A,MATCH($C729,'Policy Characteristics'!$C:$C,0))),"",INDEX('Policy Characteristics'!A:A,MATCH($C729,'Policy Characteristics'!$C:$C,0)))</f>
        <v>Industry</v>
      </c>
      <c r="B729" s="262" t="str">
        <f>IF(ISBLANK(INDEX('Policy Characteristics'!B:B,MATCH($C729,'Policy Characteristics'!$C:$C,0))),"",INDEX('Policy Characteristics'!B:B,MATCH($C729,'Policy Characteristics'!$C:$C,0)))</f>
        <v>Electrification</v>
      </c>
      <c r="C729" s="254" t="str">
        <f t="shared" si="38"/>
        <v>Fraction of Eligible Industrial Energy Use Shifted to Electricity</v>
      </c>
      <c r="D729" s="6" t="s">
        <v>3055</v>
      </c>
      <c r="E729" s="1" t="s">
        <v>3497</v>
      </c>
      <c r="F729" t="s">
        <v>3019</v>
      </c>
      <c r="G729" s="45" t="s">
        <v>3504</v>
      </c>
      <c r="H729" s="43">
        <v>1904</v>
      </c>
      <c r="I729" s="324" t="s">
        <v>43</v>
      </c>
      <c r="J729" s="255" t="str">
        <f>IF(ISBLANK(INDEX('Policy Characteristics'!D:D,MATCH($C729,'Policy Characteristics'!$C:$C,0))),"",INDEX('Policy Characteristics'!D:D,MATCH($C729,'Policy Characteristics'!$C:$C,0)))</f>
        <v>Electrification</v>
      </c>
      <c r="K729" s="254" t="str">
        <f>IF(ISBLANK(INDEX('Policy Characteristics'!E:E,MATCH($C729,'Policy Characteristics'!$C:$C,0))),"",INDEX('Policy Characteristics'!E:E,MATCH($C729,'Policy Characteristics'!$C:$C,0)))</f>
        <v>indst shift to electricity</v>
      </c>
      <c r="L729" s="261">
        <f>IF(ISBLANK(INDEX('Policy Characteristics'!F:F,MATCH($C729,'Policy Characteristics'!$C:$C,0))),"",INDEX('Policy Characteristics'!F:F,MATCH($C729,'Policy Characteristics'!$C:$C,0)))</f>
        <v>0</v>
      </c>
      <c r="M729" s="261">
        <f>IF(ISBLANK(INDEX('Policy Characteristics'!G:G,MATCH($C729,'Policy Characteristics'!$C:$C,0))),"",INDEX('Policy Characteristics'!G:G,MATCH($C729,'Policy Characteristics'!$C:$C,0)))</f>
        <v>1</v>
      </c>
      <c r="N729" s="261">
        <f>IF(ISBLANK(INDEX('Policy Characteristics'!H:H,MATCH($C729,'Policy Characteristics'!$C:$C,0))),"",INDEX('Policy Characteristics'!H:H,MATCH($C729,'Policy Characteristics'!$C:$C,0)))</f>
        <v>0.01</v>
      </c>
      <c r="O729" s="254" t="str">
        <f>IF(ISBLANK(INDEX('Policy Characteristics'!I:I,MATCH($C729,'Policy Characteristics'!$C:$C,0))),"",INDEX('Policy Characteristics'!I:I,MATCH($C729,'Policy Characteristics'!$C:$C,0)))</f>
        <v>% of fuel shifted</v>
      </c>
      <c r="P729" s="254"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254" t="str">
        <f>IF(ISBLANK(INDEX('Policy Characteristics'!K:K,MATCH($C729,'Policy Characteristics'!$C:$C,0))),"",INDEX('Policy Characteristics'!K:K,MATCH($C729,'Policy Characteristics'!$C:$C,0)))</f>
        <v>industry-ag-main.html#fuel-switching</v>
      </c>
      <c r="R729" s="254" t="str">
        <f>IF(ISBLANK(INDEX('Policy Characteristics'!L:L,MATCH($C729,'Policy Characteristics'!$C:$C,0))),"",INDEX('Policy Characteristics'!L:L,MATCH($C729,'Policy Characteristics'!$C:$C,0)))</f>
        <v>industry-elec-and-hydrogen.html</v>
      </c>
    </row>
    <row r="730" spans="1:18" x14ac:dyDescent="0.35">
      <c r="A730" s="254" t="str">
        <f>IF(ISBLANK(INDEX('Policy Characteristics'!A:A,MATCH($C730,'Policy Characteristics'!$C:$C,0))),"",INDEX('Policy Characteristics'!A:A,MATCH($C730,'Policy Characteristics'!$C:$C,0)))</f>
        <v>Industry</v>
      </c>
      <c r="B730" s="262" t="str">
        <f>IF(ISBLANK(INDEX('Policy Characteristics'!B:B,MATCH($C730,'Policy Characteristics'!$C:$C,0))),"",INDEX('Policy Characteristics'!B:B,MATCH($C730,'Policy Characteristics'!$C:$C,0)))</f>
        <v>Electrification</v>
      </c>
      <c r="C730" s="254" t="str">
        <f t="shared" si="38"/>
        <v>Fraction of Eligible Industrial Energy Use Shifted to Electricity</v>
      </c>
      <c r="D730" s="6" t="s">
        <v>3055</v>
      </c>
      <c r="E730" s="1" t="s">
        <v>3638</v>
      </c>
      <c r="F730" t="s">
        <v>3019</v>
      </c>
      <c r="G730" s="45" t="s">
        <v>3638</v>
      </c>
      <c r="H730" s="43">
        <v>1905</v>
      </c>
      <c r="I730" s="324" t="s">
        <v>43</v>
      </c>
      <c r="J730" s="255" t="str">
        <f>IF(ISBLANK(INDEX('Policy Characteristics'!D:D,MATCH($C730,'Policy Characteristics'!$C:$C,0))),"",INDEX('Policy Characteristics'!D:D,MATCH($C730,'Policy Characteristics'!$C:$C,0)))</f>
        <v>Electrification</v>
      </c>
      <c r="K730" s="254" t="str">
        <f>IF(ISBLANK(INDEX('Policy Characteristics'!E:E,MATCH($C730,'Policy Characteristics'!$C:$C,0))),"",INDEX('Policy Characteristics'!E:E,MATCH($C730,'Policy Characteristics'!$C:$C,0)))</f>
        <v>indst shift to electricity</v>
      </c>
      <c r="L730" s="261">
        <f>IF(ISBLANK(INDEX('Policy Characteristics'!F:F,MATCH($C730,'Policy Characteristics'!$C:$C,0))),"",INDEX('Policy Characteristics'!F:F,MATCH($C730,'Policy Characteristics'!$C:$C,0)))</f>
        <v>0</v>
      </c>
      <c r="M730" s="261">
        <f>IF(ISBLANK(INDEX('Policy Characteristics'!G:G,MATCH($C730,'Policy Characteristics'!$C:$C,0))),"",INDEX('Policy Characteristics'!G:G,MATCH($C730,'Policy Characteristics'!$C:$C,0)))</f>
        <v>1</v>
      </c>
      <c r="N730" s="261">
        <f>IF(ISBLANK(INDEX('Policy Characteristics'!H:H,MATCH($C730,'Policy Characteristics'!$C:$C,0))),"",INDEX('Policy Characteristics'!H:H,MATCH($C730,'Policy Characteristics'!$C:$C,0)))</f>
        <v>0.01</v>
      </c>
      <c r="O730" s="254" t="str">
        <f>IF(ISBLANK(INDEX('Policy Characteristics'!I:I,MATCH($C730,'Policy Characteristics'!$C:$C,0))),"",INDEX('Policy Characteristics'!I:I,MATCH($C730,'Policy Characteristics'!$C:$C,0)))</f>
        <v>% of fuel shifted</v>
      </c>
      <c r="P730" s="254"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254" t="str">
        <f>IF(ISBLANK(INDEX('Policy Characteristics'!K:K,MATCH($C730,'Policy Characteristics'!$C:$C,0))),"",INDEX('Policy Characteristics'!K:K,MATCH($C730,'Policy Characteristics'!$C:$C,0)))</f>
        <v>industry-ag-main.html#fuel-switching</v>
      </c>
      <c r="R730" s="254" t="str">
        <f>IF(ISBLANK(INDEX('Policy Characteristics'!L:L,MATCH($C730,'Policy Characteristics'!$C:$C,0))),"",INDEX('Policy Characteristics'!L:L,MATCH($C730,'Policy Characteristics'!$C:$C,0)))</f>
        <v>industry-elec-and-hydrogen.html</v>
      </c>
    </row>
    <row r="731" spans="1:18" x14ac:dyDescent="0.35">
      <c r="A731" s="254" t="str">
        <f>IF(ISBLANK(INDEX('Policy Characteristics'!A:A,MATCH($C731,'Policy Characteristics'!$C:$C,0))),"",INDEX('Policy Characteristics'!A:A,MATCH($C731,'Policy Characteristics'!$C:$C,0)))</f>
        <v>Industry</v>
      </c>
      <c r="B731" s="262" t="str">
        <f>IF(ISBLANK(INDEX('Policy Characteristics'!B:B,MATCH($C731,'Policy Characteristics'!$C:$C,0))),"",INDEX('Policy Characteristics'!B:B,MATCH($C731,'Policy Characteristics'!$C:$C,0)))</f>
        <v>Electrification</v>
      </c>
      <c r="C731" s="254" t="str">
        <f t="shared" si="38"/>
        <v>Fraction of Eligible Industrial Energy Use Shifted to Electricity</v>
      </c>
      <c r="D731" s="6" t="s">
        <v>3056</v>
      </c>
      <c r="E731" s="1" t="s">
        <v>3491</v>
      </c>
      <c r="F731" t="s">
        <v>2574</v>
      </c>
      <c r="G731" s="45" t="s">
        <v>3498</v>
      </c>
      <c r="H731" s="43">
        <v>1906</v>
      </c>
      <c r="I731" s="324" t="s">
        <v>43</v>
      </c>
      <c r="J731" s="255" t="str">
        <f>IF(ISBLANK(INDEX('Policy Characteristics'!D:D,MATCH($C731,'Policy Characteristics'!$C:$C,0))),"",INDEX('Policy Characteristics'!D:D,MATCH($C731,'Policy Characteristics'!$C:$C,0)))</f>
        <v>Electrification</v>
      </c>
      <c r="K731" s="254" t="str">
        <f>IF(ISBLANK(INDEX('Policy Characteristics'!E:E,MATCH($C731,'Policy Characteristics'!$C:$C,0))),"",INDEX('Policy Characteristics'!E:E,MATCH($C731,'Policy Characteristics'!$C:$C,0)))</f>
        <v>indst shift to electricity</v>
      </c>
      <c r="L731" s="261">
        <f>IF(ISBLANK(INDEX('Policy Characteristics'!F:F,MATCH($C731,'Policy Characteristics'!$C:$C,0))),"",INDEX('Policy Characteristics'!F:F,MATCH($C731,'Policy Characteristics'!$C:$C,0)))</f>
        <v>0</v>
      </c>
      <c r="M731" s="261">
        <f>IF(ISBLANK(INDEX('Policy Characteristics'!G:G,MATCH($C731,'Policy Characteristics'!$C:$C,0))),"",INDEX('Policy Characteristics'!G:G,MATCH($C731,'Policy Characteristics'!$C:$C,0)))</f>
        <v>1</v>
      </c>
      <c r="N731" s="261">
        <f>IF(ISBLANK(INDEX('Policy Characteristics'!H:H,MATCH($C731,'Policy Characteristics'!$C:$C,0))),"",INDEX('Policy Characteristics'!H:H,MATCH($C731,'Policy Characteristics'!$C:$C,0)))</f>
        <v>0.01</v>
      </c>
      <c r="O731" s="254" t="str">
        <f>IF(ISBLANK(INDEX('Policy Characteristics'!I:I,MATCH($C731,'Policy Characteristics'!$C:$C,0))),"",INDEX('Policy Characteristics'!I:I,MATCH($C731,'Policy Characteristics'!$C:$C,0)))</f>
        <v>% of fuel shifted</v>
      </c>
      <c r="P731" s="254"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254" t="str">
        <f>IF(ISBLANK(INDEX('Policy Characteristics'!K:K,MATCH($C731,'Policy Characteristics'!$C:$C,0))),"",INDEX('Policy Characteristics'!K:K,MATCH($C731,'Policy Characteristics'!$C:$C,0)))</f>
        <v>industry-ag-main.html#fuel-switching</v>
      </c>
      <c r="R731" s="254" t="str">
        <f>IF(ISBLANK(INDEX('Policy Characteristics'!L:L,MATCH($C731,'Policy Characteristics'!$C:$C,0))),"",INDEX('Policy Characteristics'!L:L,MATCH($C731,'Policy Characteristics'!$C:$C,0)))</f>
        <v>industry-elec-and-hydrogen.html</v>
      </c>
    </row>
    <row r="732" spans="1:18" x14ac:dyDescent="0.35">
      <c r="A732" s="254" t="str">
        <f>IF(ISBLANK(INDEX('Policy Characteristics'!A:A,MATCH($C732,'Policy Characteristics'!$C:$C,0))),"",INDEX('Policy Characteristics'!A:A,MATCH($C732,'Policy Characteristics'!$C:$C,0)))</f>
        <v>Industry</v>
      </c>
      <c r="B732" s="262" t="str">
        <f>IF(ISBLANK(INDEX('Policy Characteristics'!B:B,MATCH($C732,'Policy Characteristics'!$C:$C,0))),"",INDEX('Policy Characteristics'!B:B,MATCH($C732,'Policy Characteristics'!$C:$C,0)))</f>
        <v>Electrification</v>
      </c>
      <c r="C732" s="254" t="str">
        <f t="shared" si="38"/>
        <v>Fraction of Eligible Industrial Energy Use Shifted to Electricity</v>
      </c>
      <c r="D732" s="6" t="s">
        <v>3056</v>
      </c>
      <c r="E732" s="1" t="s">
        <v>3492</v>
      </c>
      <c r="F732" t="s">
        <v>2574</v>
      </c>
      <c r="G732" s="45" t="s">
        <v>3499</v>
      </c>
      <c r="H732" s="43">
        <v>1907</v>
      </c>
      <c r="I732" s="324" t="s">
        <v>43</v>
      </c>
      <c r="J732" s="255" t="str">
        <f>IF(ISBLANK(INDEX('Policy Characteristics'!D:D,MATCH($C732,'Policy Characteristics'!$C:$C,0))),"",INDEX('Policy Characteristics'!D:D,MATCH($C732,'Policy Characteristics'!$C:$C,0)))</f>
        <v>Electrification</v>
      </c>
      <c r="K732" s="254" t="str">
        <f>IF(ISBLANK(INDEX('Policy Characteristics'!E:E,MATCH($C732,'Policy Characteristics'!$C:$C,0))),"",INDEX('Policy Characteristics'!E:E,MATCH($C732,'Policy Characteristics'!$C:$C,0)))</f>
        <v>indst shift to electricity</v>
      </c>
      <c r="L732" s="261">
        <f>IF(ISBLANK(INDEX('Policy Characteristics'!F:F,MATCH($C732,'Policy Characteristics'!$C:$C,0))),"",INDEX('Policy Characteristics'!F:F,MATCH($C732,'Policy Characteristics'!$C:$C,0)))</f>
        <v>0</v>
      </c>
      <c r="M732" s="261">
        <f>IF(ISBLANK(INDEX('Policy Characteristics'!G:G,MATCH($C732,'Policy Characteristics'!$C:$C,0))),"",INDEX('Policy Characteristics'!G:G,MATCH($C732,'Policy Characteristics'!$C:$C,0)))</f>
        <v>1</v>
      </c>
      <c r="N732" s="261">
        <f>IF(ISBLANK(INDEX('Policy Characteristics'!H:H,MATCH($C732,'Policy Characteristics'!$C:$C,0))),"",INDEX('Policy Characteristics'!H:H,MATCH($C732,'Policy Characteristics'!$C:$C,0)))</f>
        <v>0.01</v>
      </c>
      <c r="O732" s="254" t="str">
        <f>IF(ISBLANK(INDEX('Policy Characteristics'!I:I,MATCH($C732,'Policy Characteristics'!$C:$C,0))),"",INDEX('Policy Characteristics'!I:I,MATCH($C732,'Policy Characteristics'!$C:$C,0)))</f>
        <v>% of fuel shifted</v>
      </c>
      <c r="P732" s="254"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254" t="str">
        <f>IF(ISBLANK(INDEX('Policy Characteristics'!K:K,MATCH($C732,'Policy Characteristics'!$C:$C,0))),"",INDEX('Policy Characteristics'!K:K,MATCH($C732,'Policy Characteristics'!$C:$C,0)))</f>
        <v>industry-ag-main.html#fuel-switching</v>
      </c>
      <c r="R732" s="254" t="str">
        <f>IF(ISBLANK(INDEX('Policy Characteristics'!L:L,MATCH($C732,'Policy Characteristics'!$C:$C,0))),"",INDEX('Policy Characteristics'!L:L,MATCH($C732,'Policy Characteristics'!$C:$C,0)))</f>
        <v>industry-elec-and-hydrogen.html</v>
      </c>
    </row>
    <row r="733" spans="1:18" x14ac:dyDescent="0.35">
      <c r="A733" s="254" t="str">
        <f>IF(ISBLANK(INDEX('Policy Characteristics'!A:A,MATCH($C733,'Policy Characteristics'!$C:$C,0))),"",INDEX('Policy Characteristics'!A:A,MATCH($C733,'Policy Characteristics'!$C:$C,0)))</f>
        <v>Industry</v>
      </c>
      <c r="B733" s="262" t="str">
        <f>IF(ISBLANK(INDEX('Policy Characteristics'!B:B,MATCH($C733,'Policy Characteristics'!$C:$C,0))),"",INDEX('Policy Characteristics'!B:B,MATCH($C733,'Policy Characteristics'!$C:$C,0)))</f>
        <v>Electrification</v>
      </c>
      <c r="C733" s="254" t="str">
        <f t="shared" si="38"/>
        <v>Fraction of Eligible Industrial Energy Use Shifted to Electricity</v>
      </c>
      <c r="D733" s="6" t="s">
        <v>3056</v>
      </c>
      <c r="E733" s="1" t="s">
        <v>3493</v>
      </c>
      <c r="F733" t="s">
        <v>2574</v>
      </c>
      <c r="G733" s="45" t="s">
        <v>3500</v>
      </c>
      <c r="H733" s="43">
        <v>1908</v>
      </c>
      <c r="I733" s="324" t="s">
        <v>43</v>
      </c>
      <c r="J733" s="255" t="str">
        <f>IF(ISBLANK(INDEX('Policy Characteristics'!D:D,MATCH($C733,'Policy Characteristics'!$C:$C,0))),"",INDEX('Policy Characteristics'!D:D,MATCH($C733,'Policy Characteristics'!$C:$C,0)))</f>
        <v>Electrification</v>
      </c>
      <c r="K733" s="254" t="str">
        <f>IF(ISBLANK(INDEX('Policy Characteristics'!E:E,MATCH($C733,'Policy Characteristics'!$C:$C,0))),"",INDEX('Policy Characteristics'!E:E,MATCH($C733,'Policy Characteristics'!$C:$C,0)))</f>
        <v>indst shift to electricity</v>
      </c>
      <c r="L733" s="261">
        <f>IF(ISBLANK(INDEX('Policy Characteristics'!F:F,MATCH($C733,'Policy Characteristics'!$C:$C,0))),"",INDEX('Policy Characteristics'!F:F,MATCH($C733,'Policy Characteristics'!$C:$C,0)))</f>
        <v>0</v>
      </c>
      <c r="M733" s="261">
        <f>IF(ISBLANK(INDEX('Policy Characteristics'!G:G,MATCH($C733,'Policy Characteristics'!$C:$C,0))),"",INDEX('Policy Characteristics'!G:G,MATCH($C733,'Policy Characteristics'!$C:$C,0)))</f>
        <v>1</v>
      </c>
      <c r="N733" s="261">
        <f>IF(ISBLANK(INDEX('Policy Characteristics'!H:H,MATCH($C733,'Policy Characteristics'!$C:$C,0))),"",INDEX('Policy Characteristics'!H:H,MATCH($C733,'Policy Characteristics'!$C:$C,0)))</f>
        <v>0.01</v>
      </c>
      <c r="O733" s="254" t="str">
        <f>IF(ISBLANK(INDEX('Policy Characteristics'!I:I,MATCH($C733,'Policy Characteristics'!$C:$C,0))),"",INDEX('Policy Characteristics'!I:I,MATCH($C733,'Policy Characteristics'!$C:$C,0)))</f>
        <v>% of fuel shifted</v>
      </c>
      <c r="P733" s="254"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254" t="str">
        <f>IF(ISBLANK(INDEX('Policy Characteristics'!K:K,MATCH($C733,'Policy Characteristics'!$C:$C,0))),"",INDEX('Policy Characteristics'!K:K,MATCH($C733,'Policy Characteristics'!$C:$C,0)))</f>
        <v>industry-ag-main.html#fuel-switching</v>
      </c>
      <c r="R733" s="254" t="str">
        <f>IF(ISBLANK(INDEX('Policy Characteristics'!L:L,MATCH($C733,'Policy Characteristics'!$C:$C,0))),"",INDEX('Policy Characteristics'!L:L,MATCH($C733,'Policy Characteristics'!$C:$C,0)))</f>
        <v>industry-elec-and-hydrogen.html</v>
      </c>
    </row>
    <row r="734" spans="1:18" x14ac:dyDescent="0.35">
      <c r="A734" s="254" t="str">
        <f>IF(ISBLANK(INDEX('Policy Characteristics'!A:A,MATCH($C734,'Policy Characteristics'!$C:$C,0))),"",INDEX('Policy Characteristics'!A:A,MATCH($C734,'Policy Characteristics'!$C:$C,0)))</f>
        <v>Industry</v>
      </c>
      <c r="B734" s="262" t="str">
        <f>IF(ISBLANK(INDEX('Policy Characteristics'!B:B,MATCH($C734,'Policy Characteristics'!$C:$C,0))),"",INDEX('Policy Characteristics'!B:B,MATCH($C734,'Policy Characteristics'!$C:$C,0)))</f>
        <v>Electrification</v>
      </c>
      <c r="C734" s="254" t="str">
        <f t="shared" si="38"/>
        <v>Fraction of Eligible Industrial Energy Use Shifted to Electricity</v>
      </c>
      <c r="D734" s="6" t="s">
        <v>3056</v>
      </c>
      <c r="E734" s="1" t="s">
        <v>3494</v>
      </c>
      <c r="F734" t="s">
        <v>2574</v>
      </c>
      <c r="G734" s="45" t="s">
        <v>3501</v>
      </c>
      <c r="H734" s="43">
        <v>1909</v>
      </c>
      <c r="I734" s="324" t="s">
        <v>43</v>
      </c>
      <c r="J734" s="255" t="str">
        <f>IF(ISBLANK(INDEX('Policy Characteristics'!D:D,MATCH($C734,'Policy Characteristics'!$C:$C,0))),"",INDEX('Policy Characteristics'!D:D,MATCH($C734,'Policy Characteristics'!$C:$C,0)))</f>
        <v>Electrification</v>
      </c>
      <c r="K734" s="254" t="str">
        <f>IF(ISBLANK(INDEX('Policy Characteristics'!E:E,MATCH($C734,'Policy Characteristics'!$C:$C,0))),"",INDEX('Policy Characteristics'!E:E,MATCH($C734,'Policy Characteristics'!$C:$C,0)))</f>
        <v>indst shift to electricity</v>
      </c>
      <c r="L734" s="261">
        <f>IF(ISBLANK(INDEX('Policy Characteristics'!F:F,MATCH($C734,'Policy Characteristics'!$C:$C,0))),"",INDEX('Policy Characteristics'!F:F,MATCH($C734,'Policy Characteristics'!$C:$C,0)))</f>
        <v>0</v>
      </c>
      <c r="M734" s="261">
        <f>IF(ISBLANK(INDEX('Policy Characteristics'!G:G,MATCH($C734,'Policy Characteristics'!$C:$C,0))),"",INDEX('Policy Characteristics'!G:G,MATCH($C734,'Policy Characteristics'!$C:$C,0)))</f>
        <v>1</v>
      </c>
      <c r="N734" s="261">
        <f>IF(ISBLANK(INDEX('Policy Characteristics'!H:H,MATCH($C734,'Policy Characteristics'!$C:$C,0))),"",INDEX('Policy Characteristics'!H:H,MATCH($C734,'Policy Characteristics'!$C:$C,0)))</f>
        <v>0.01</v>
      </c>
      <c r="O734" s="254" t="str">
        <f>IF(ISBLANK(INDEX('Policy Characteristics'!I:I,MATCH($C734,'Policy Characteristics'!$C:$C,0))),"",INDEX('Policy Characteristics'!I:I,MATCH($C734,'Policy Characteristics'!$C:$C,0)))</f>
        <v>% of fuel shifted</v>
      </c>
      <c r="P734" s="254"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254" t="str">
        <f>IF(ISBLANK(INDEX('Policy Characteristics'!K:K,MATCH($C734,'Policy Characteristics'!$C:$C,0))),"",INDEX('Policy Characteristics'!K:K,MATCH($C734,'Policy Characteristics'!$C:$C,0)))</f>
        <v>industry-ag-main.html#fuel-switching</v>
      </c>
      <c r="R734" s="254" t="str">
        <f>IF(ISBLANK(INDEX('Policy Characteristics'!L:L,MATCH($C734,'Policy Characteristics'!$C:$C,0))),"",INDEX('Policy Characteristics'!L:L,MATCH($C734,'Policy Characteristics'!$C:$C,0)))</f>
        <v>industry-elec-and-hydrogen.html</v>
      </c>
    </row>
    <row r="735" spans="1:18" x14ac:dyDescent="0.35">
      <c r="A735" s="254" t="str">
        <f>IF(ISBLANK(INDEX('Policy Characteristics'!A:A,MATCH($C735,'Policy Characteristics'!$C:$C,0))),"",INDEX('Policy Characteristics'!A:A,MATCH($C735,'Policy Characteristics'!$C:$C,0)))</f>
        <v>Industry</v>
      </c>
      <c r="B735" s="262" t="str">
        <f>IF(ISBLANK(INDEX('Policy Characteristics'!B:B,MATCH($C735,'Policy Characteristics'!$C:$C,0))),"",INDEX('Policy Characteristics'!B:B,MATCH($C735,'Policy Characteristics'!$C:$C,0)))</f>
        <v>Electrification</v>
      </c>
      <c r="C735" s="254" t="str">
        <f t="shared" si="38"/>
        <v>Fraction of Eligible Industrial Energy Use Shifted to Electricity</v>
      </c>
      <c r="D735" s="6" t="s">
        <v>3056</v>
      </c>
      <c r="E735" s="1" t="s">
        <v>3495</v>
      </c>
      <c r="F735" t="s">
        <v>2574</v>
      </c>
      <c r="G735" s="45" t="s">
        <v>3502</v>
      </c>
      <c r="H735" s="43">
        <v>1910</v>
      </c>
      <c r="I735" s="324" t="s">
        <v>43</v>
      </c>
      <c r="J735" s="255" t="str">
        <f>IF(ISBLANK(INDEX('Policy Characteristics'!D:D,MATCH($C735,'Policy Characteristics'!$C:$C,0))),"",INDEX('Policy Characteristics'!D:D,MATCH($C735,'Policy Characteristics'!$C:$C,0)))</f>
        <v>Electrification</v>
      </c>
      <c r="K735" s="254" t="str">
        <f>IF(ISBLANK(INDEX('Policy Characteristics'!E:E,MATCH($C735,'Policy Characteristics'!$C:$C,0))),"",INDEX('Policy Characteristics'!E:E,MATCH($C735,'Policy Characteristics'!$C:$C,0)))</f>
        <v>indst shift to electricity</v>
      </c>
      <c r="L735" s="261">
        <f>IF(ISBLANK(INDEX('Policy Characteristics'!F:F,MATCH($C735,'Policy Characteristics'!$C:$C,0))),"",INDEX('Policy Characteristics'!F:F,MATCH($C735,'Policy Characteristics'!$C:$C,0)))</f>
        <v>0</v>
      </c>
      <c r="M735" s="261">
        <f>IF(ISBLANK(INDEX('Policy Characteristics'!G:G,MATCH($C735,'Policy Characteristics'!$C:$C,0))),"",INDEX('Policy Characteristics'!G:G,MATCH($C735,'Policy Characteristics'!$C:$C,0)))</f>
        <v>1</v>
      </c>
      <c r="N735" s="261">
        <f>IF(ISBLANK(INDEX('Policy Characteristics'!H:H,MATCH($C735,'Policy Characteristics'!$C:$C,0))),"",INDEX('Policy Characteristics'!H:H,MATCH($C735,'Policy Characteristics'!$C:$C,0)))</f>
        <v>0.01</v>
      </c>
      <c r="O735" s="254" t="str">
        <f>IF(ISBLANK(INDEX('Policy Characteristics'!I:I,MATCH($C735,'Policy Characteristics'!$C:$C,0))),"",INDEX('Policy Characteristics'!I:I,MATCH($C735,'Policy Characteristics'!$C:$C,0)))</f>
        <v>% of fuel shifted</v>
      </c>
      <c r="P735" s="254"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254" t="str">
        <f>IF(ISBLANK(INDEX('Policy Characteristics'!K:K,MATCH($C735,'Policy Characteristics'!$C:$C,0))),"",INDEX('Policy Characteristics'!K:K,MATCH($C735,'Policy Characteristics'!$C:$C,0)))</f>
        <v>industry-ag-main.html#fuel-switching</v>
      </c>
      <c r="R735" s="254" t="str">
        <f>IF(ISBLANK(INDEX('Policy Characteristics'!L:L,MATCH($C735,'Policy Characteristics'!$C:$C,0))),"",INDEX('Policy Characteristics'!L:L,MATCH($C735,'Policy Characteristics'!$C:$C,0)))</f>
        <v>industry-elec-and-hydrogen.html</v>
      </c>
    </row>
    <row r="736" spans="1:18" x14ac:dyDescent="0.35">
      <c r="A736" s="254" t="str">
        <f>IF(ISBLANK(INDEX('Policy Characteristics'!A:A,MATCH($C736,'Policy Characteristics'!$C:$C,0))),"",INDEX('Policy Characteristics'!A:A,MATCH($C736,'Policy Characteristics'!$C:$C,0)))</f>
        <v>Industry</v>
      </c>
      <c r="B736" s="262" t="str">
        <f>IF(ISBLANK(INDEX('Policy Characteristics'!B:B,MATCH($C736,'Policy Characteristics'!$C:$C,0))),"",INDEX('Policy Characteristics'!B:B,MATCH($C736,'Policy Characteristics'!$C:$C,0)))</f>
        <v>Electrification</v>
      </c>
      <c r="C736" s="254" t="str">
        <f t="shared" si="38"/>
        <v>Fraction of Eligible Industrial Energy Use Shifted to Electricity</v>
      </c>
      <c r="D736" s="6" t="s">
        <v>3056</v>
      </c>
      <c r="E736" s="1" t="s">
        <v>3496</v>
      </c>
      <c r="F736" t="s">
        <v>2574</v>
      </c>
      <c r="G736" s="45" t="s">
        <v>3503</v>
      </c>
      <c r="H736" s="43">
        <v>1911</v>
      </c>
      <c r="I736" s="324" t="s">
        <v>43</v>
      </c>
      <c r="J736" s="255" t="str">
        <f>IF(ISBLANK(INDEX('Policy Characteristics'!D:D,MATCH($C736,'Policy Characteristics'!$C:$C,0))),"",INDEX('Policy Characteristics'!D:D,MATCH($C736,'Policy Characteristics'!$C:$C,0)))</f>
        <v>Electrification</v>
      </c>
      <c r="K736" s="254" t="str">
        <f>IF(ISBLANK(INDEX('Policy Characteristics'!E:E,MATCH($C736,'Policy Characteristics'!$C:$C,0))),"",INDEX('Policy Characteristics'!E:E,MATCH($C736,'Policy Characteristics'!$C:$C,0)))</f>
        <v>indst shift to electricity</v>
      </c>
      <c r="L736" s="261">
        <f>IF(ISBLANK(INDEX('Policy Characteristics'!F:F,MATCH($C736,'Policy Characteristics'!$C:$C,0))),"",INDEX('Policy Characteristics'!F:F,MATCH($C736,'Policy Characteristics'!$C:$C,0)))</f>
        <v>0</v>
      </c>
      <c r="M736" s="261">
        <f>IF(ISBLANK(INDEX('Policy Characteristics'!G:G,MATCH($C736,'Policy Characteristics'!$C:$C,0))),"",INDEX('Policy Characteristics'!G:G,MATCH($C736,'Policy Characteristics'!$C:$C,0)))</f>
        <v>1</v>
      </c>
      <c r="N736" s="261">
        <f>IF(ISBLANK(INDEX('Policy Characteristics'!H:H,MATCH($C736,'Policy Characteristics'!$C:$C,0))),"",INDEX('Policy Characteristics'!H:H,MATCH($C736,'Policy Characteristics'!$C:$C,0)))</f>
        <v>0.01</v>
      </c>
      <c r="O736" s="254" t="str">
        <f>IF(ISBLANK(INDEX('Policy Characteristics'!I:I,MATCH($C736,'Policy Characteristics'!$C:$C,0))),"",INDEX('Policy Characteristics'!I:I,MATCH($C736,'Policy Characteristics'!$C:$C,0)))</f>
        <v>% of fuel shifted</v>
      </c>
      <c r="P736" s="254"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254" t="str">
        <f>IF(ISBLANK(INDEX('Policy Characteristics'!K:K,MATCH($C736,'Policy Characteristics'!$C:$C,0))),"",INDEX('Policy Characteristics'!K:K,MATCH($C736,'Policy Characteristics'!$C:$C,0)))</f>
        <v>industry-ag-main.html#fuel-switching</v>
      </c>
      <c r="R736" s="254" t="str">
        <f>IF(ISBLANK(INDEX('Policy Characteristics'!L:L,MATCH($C736,'Policy Characteristics'!$C:$C,0))),"",INDEX('Policy Characteristics'!L:L,MATCH($C736,'Policy Characteristics'!$C:$C,0)))</f>
        <v>industry-elec-and-hydrogen.html</v>
      </c>
    </row>
    <row r="737" spans="1:18" x14ac:dyDescent="0.35">
      <c r="A737" s="254" t="str">
        <f>IF(ISBLANK(INDEX('Policy Characteristics'!A:A,MATCH($C737,'Policy Characteristics'!$C:$C,0))),"",INDEX('Policy Characteristics'!A:A,MATCH($C737,'Policy Characteristics'!$C:$C,0)))</f>
        <v>Industry</v>
      </c>
      <c r="B737" s="262" t="str">
        <f>IF(ISBLANK(INDEX('Policy Characteristics'!B:B,MATCH($C737,'Policy Characteristics'!$C:$C,0))),"",INDEX('Policy Characteristics'!B:B,MATCH($C737,'Policy Characteristics'!$C:$C,0)))</f>
        <v>Electrification</v>
      </c>
      <c r="C737" s="254" t="str">
        <f t="shared" si="38"/>
        <v>Fraction of Eligible Industrial Energy Use Shifted to Electricity</v>
      </c>
      <c r="D737" s="6" t="s">
        <v>3056</v>
      </c>
      <c r="E737" s="1" t="s">
        <v>3497</v>
      </c>
      <c r="F737" t="s">
        <v>2574</v>
      </c>
      <c r="G737" s="45" t="s">
        <v>3504</v>
      </c>
      <c r="H737" s="43">
        <v>1912</v>
      </c>
      <c r="I737" s="324" t="s">
        <v>43</v>
      </c>
      <c r="J737" s="255" t="str">
        <f>IF(ISBLANK(INDEX('Policy Characteristics'!D:D,MATCH($C737,'Policy Characteristics'!$C:$C,0))),"",INDEX('Policy Characteristics'!D:D,MATCH($C737,'Policy Characteristics'!$C:$C,0)))</f>
        <v>Electrification</v>
      </c>
      <c r="K737" s="254" t="str">
        <f>IF(ISBLANK(INDEX('Policy Characteristics'!E:E,MATCH($C737,'Policy Characteristics'!$C:$C,0))),"",INDEX('Policy Characteristics'!E:E,MATCH($C737,'Policy Characteristics'!$C:$C,0)))</f>
        <v>indst shift to electricity</v>
      </c>
      <c r="L737" s="261">
        <f>IF(ISBLANK(INDEX('Policy Characteristics'!F:F,MATCH($C737,'Policy Characteristics'!$C:$C,0))),"",INDEX('Policy Characteristics'!F:F,MATCH($C737,'Policy Characteristics'!$C:$C,0)))</f>
        <v>0</v>
      </c>
      <c r="M737" s="261">
        <f>IF(ISBLANK(INDEX('Policy Characteristics'!G:G,MATCH($C737,'Policy Characteristics'!$C:$C,0))),"",INDEX('Policy Characteristics'!G:G,MATCH($C737,'Policy Characteristics'!$C:$C,0)))</f>
        <v>1</v>
      </c>
      <c r="N737" s="261">
        <f>IF(ISBLANK(INDEX('Policy Characteristics'!H:H,MATCH($C737,'Policy Characteristics'!$C:$C,0))),"",INDEX('Policy Characteristics'!H:H,MATCH($C737,'Policy Characteristics'!$C:$C,0)))</f>
        <v>0.01</v>
      </c>
      <c r="O737" s="254" t="str">
        <f>IF(ISBLANK(INDEX('Policy Characteristics'!I:I,MATCH($C737,'Policy Characteristics'!$C:$C,0))),"",INDEX('Policy Characteristics'!I:I,MATCH($C737,'Policy Characteristics'!$C:$C,0)))</f>
        <v>% of fuel shifted</v>
      </c>
      <c r="P737" s="254"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254" t="str">
        <f>IF(ISBLANK(INDEX('Policy Characteristics'!K:K,MATCH($C737,'Policy Characteristics'!$C:$C,0))),"",INDEX('Policy Characteristics'!K:K,MATCH($C737,'Policy Characteristics'!$C:$C,0)))</f>
        <v>industry-ag-main.html#fuel-switching</v>
      </c>
      <c r="R737" s="254" t="str">
        <f>IF(ISBLANK(INDEX('Policy Characteristics'!L:L,MATCH($C737,'Policy Characteristics'!$C:$C,0))),"",INDEX('Policy Characteristics'!L:L,MATCH($C737,'Policy Characteristics'!$C:$C,0)))</f>
        <v>industry-elec-and-hydrogen.html</v>
      </c>
    </row>
    <row r="738" spans="1:18" x14ac:dyDescent="0.35">
      <c r="A738" s="254" t="str">
        <f>IF(ISBLANK(INDEX('Policy Characteristics'!A:A,MATCH($C738,'Policy Characteristics'!$C:$C,0))),"",INDEX('Policy Characteristics'!A:A,MATCH($C738,'Policy Characteristics'!$C:$C,0)))</f>
        <v>Industry</v>
      </c>
      <c r="B738" s="262" t="str">
        <f>IF(ISBLANK(INDEX('Policy Characteristics'!B:B,MATCH($C738,'Policy Characteristics'!$C:$C,0))),"",INDEX('Policy Characteristics'!B:B,MATCH($C738,'Policy Characteristics'!$C:$C,0)))</f>
        <v>Electrification</v>
      </c>
      <c r="C738" s="254" t="str">
        <f t="shared" si="38"/>
        <v>Fraction of Eligible Industrial Energy Use Shifted to Electricity</v>
      </c>
      <c r="D738" s="6" t="s">
        <v>3056</v>
      </c>
      <c r="E738" s="1" t="s">
        <v>3638</v>
      </c>
      <c r="F738" t="s">
        <v>2574</v>
      </c>
      <c r="G738" s="45" t="s">
        <v>3638</v>
      </c>
      <c r="H738" s="43">
        <v>1913</v>
      </c>
      <c r="I738" s="324" t="s">
        <v>43</v>
      </c>
      <c r="J738" s="255" t="str">
        <f>IF(ISBLANK(INDEX('Policy Characteristics'!D:D,MATCH($C738,'Policy Characteristics'!$C:$C,0))),"",INDEX('Policy Characteristics'!D:D,MATCH($C738,'Policy Characteristics'!$C:$C,0)))</f>
        <v>Electrification</v>
      </c>
      <c r="K738" s="254" t="str">
        <f>IF(ISBLANK(INDEX('Policy Characteristics'!E:E,MATCH($C738,'Policy Characteristics'!$C:$C,0))),"",INDEX('Policy Characteristics'!E:E,MATCH($C738,'Policy Characteristics'!$C:$C,0)))</f>
        <v>indst shift to electricity</v>
      </c>
      <c r="L738" s="261">
        <f>IF(ISBLANK(INDEX('Policy Characteristics'!F:F,MATCH($C738,'Policy Characteristics'!$C:$C,0))),"",INDEX('Policy Characteristics'!F:F,MATCH($C738,'Policy Characteristics'!$C:$C,0)))</f>
        <v>0</v>
      </c>
      <c r="M738" s="261">
        <f>IF(ISBLANK(INDEX('Policy Characteristics'!G:G,MATCH($C738,'Policy Characteristics'!$C:$C,0))),"",INDEX('Policy Characteristics'!G:G,MATCH($C738,'Policy Characteristics'!$C:$C,0)))</f>
        <v>1</v>
      </c>
      <c r="N738" s="261">
        <f>IF(ISBLANK(INDEX('Policy Characteristics'!H:H,MATCH($C738,'Policy Characteristics'!$C:$C,0))),"",INDEX('Policy Characteristics'!H:H,MATCH($C738,'Policy Characteristics'!$C:$C,0)))</f>
        <v>0.01</v>
      </c>
      <c r="O738" s="254" t="str">
        <f>IF(ISBLANK(INDEX('Policy Characteristics'!I:I,MATCH($C738,'Policy Characteristics'!$C:$C,0))),"",INDEX('Policy Characteristics'!I:I,MATCH($C738,'Policy Characteristics'!$C:$C,0)))</f>
        <v>% of fuel shifted</v>
      </c>
      <c r="P738" s="254"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254" t="str">
        <f>IF(ISBLANK(INDEX('Policy Characteristics'!K:K,MATCH($C738,'Policy Characteristics'!$C:$C,0))),"",INDEX('Policy Characteristics'!K:K,MATCH($C738,'Policy Characteristics'!$C:$C,0)))</f>
        <v>industry-ag-main.html#fuel-switching</v>
      </c>
      <c r="R738" s="254" t="str">
        <f>IF(ISBLANK(INDEX('Policy Characteristics'!L:L,MATCH($C738,'Policy Characteristics'!$C:$C,0))),"",INDEX('Policy Characteristics'!L:L,MATCH($C738,'Policy Characteristics'!$C:$C,0)))</f>
        <v>industry-elec-and-hydrogen.html</v>
      </c>
    </row>
    <row r="739" spans="1:18" x14ac:dyDescent="0.35">
      <c r="A739" s="254" t="str">
        <f>IF(ISBLANK(INDEX('Policy Characteristics'!A:A,MATCH($C739,'Policy Characteristics'!$C:$C,0))),"",INDEX('Policy Characteristics'!A:A,MATCH($C739,'Policy Characteristics'!$C:$C,0)))</f>
        <v>Industry</v>
      </c>
      <c r="B739" s="262" t="str">
        <f>IF(ISBLANK(INDEX('Policy Characteristics'!B:B,MATCH($C739,'Policy Characteristics'!$C:$C,0))),"",INDEX('Policy Characteristics'!B:B,MATCH($C739,'Policy Characteristics'!$C:$C,0)))</f>
        <v>Electrification</v>
      </c>
      <c r="C739" s="254" t="str">
        <f t="shared" si="38"/>
        <v>Fraction of Eligible Industrial Energy Use Shifted to Electricity</v>
      </c>
      <c r="D739" s="6" t="s">
        <v>3057</v>
      </c>
      <c r="E739" s="1" t="s">
        <v>3491</v>
      </c>
      <c r="F739" t="s">
        <v>3020</v>
      </c>
      <c r="G739" s="45" t="s">
        <v>3498</v>
      </c>
      <c r="H739" s="43">
        <v>1914</v>
      </c>
      <c r="I739" s="324" t="s">
        <v>43</v>
      </c>
      <c r="J739" s="255" t="str">
        <f>IF(ISBLANK(INDEX('Policy Characteristics'!D:D,MATCH($C739,'Policy Characteristics'!$C:$C,0))),"",INDEX('Policy Characteristics'!D:D,MATCH($C739,'Policy Characteristics'!$C:$C,0)))</f>
        <v>Electrification</v>
      </c>
      <c r="K739" s="254" t="str">
        <f>IF(ISBLANK(INDEX('Policy Characteristics'!E:E,MATCH($C739,'Policy Characteristics'!$C:$C,0))),"",INDEX('Policy Characteristics'!E:E,MATCH($C739,'Policy Characteristics'!$C:$C,0)))</f>
        <v>indst shift to electricity</v>
      </c>
      <c r="L739" s="261">
        <f>IF(ISBLANK(INDEX('Policy Characteristics'!F:F,MATCH($C739,'Policy Characteristics'!$C:$C,0))),"",INDEX('Policy Characteristics'!F:F,MATCH($C739,'Policy Characteristics'!$C:$C,0)))</f>
        <v>0</v>
      </c>
      <c r="M739" s="261">
        <f>IF(ISBLANK(INDEX('Policy Characteristics'!G:G,MATCH($C739,'Policy Characteristics'!$C:$C,0))),"",INDEX('Policy Characteristics'!G:G,MATCH($C739,'Policy Characteristics'!$C:$C,0)))</f>
        <v>1</v>
      </c>
      <c r="N739" s="261">
        <f>IF(ISBLANK(INDEX('Policy Characteristics'!H:H,MATCH($C739,'Policy Characteristics'!$C:$C,0))),"",INDEX('Policy Characteristics'!H:H,MATCH($C739,'Policy Characteristics'!$C:$C,0)))</f>
        <v>0.01</v>
      </c>
      <c r="O739" s="254" t="str">
        <f>IF(ISBLANK(INDEX('Policy Characteristics'!I:I,MATCH($C739,'Policy Characteristics'!$C:$C,0))),"",INDEX('Policy Characteristics'!I:I,MATCH($C739,'Policy Characteristics'!$C:$C,0)))</f>
        <v>% of fuel shifted</v>
      </c>
      <c r="P739" s="254"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254" t="str">
        <f>IF(ISBLANK(INDEX('Policy Characteristics'!K:K,MATCH($C739,'Policy Characteristics'!$C:$C,0))),"",INDEX('Policy Characteristics'!K:K,MATCH($C739,'Policy Characteristics'!$C:$C,0)))</f>
        <v>industry-ag-main.html#fuel-switching</v>
      </c>
      <c r="R739" s="254" t="str">
        <f>IF(ISBLANK(INDEX('Policy Characteristics'!L:L,MATCH($C739,'Policy Characteristics'!$C:$C,0))),"",INDEX('Policy Characteristics'!L:L,MATCH($C739,'Policy Characteristics'!$C:$C,0)))</f>
        <v>industry-elec-and-hydrogen.html</v>
      </c>
    </row>
    <row r="740" spans="1:18" x14ac:dyDescent="0.35">
      <c r="A740" s="254" t="str">
        <f>IF(ISBLANK(INDEX('Policy Characteristics'!A:A,MATCH($C740,'Policy Characteristics'!$C:$C,0))),"",INDEX('Policy Characteristics'!A:A,MATCH($C740,'Policy Characteristics'!$C:$C,0)))</f>
        <v>Industry</v>
      </c>
      <c r="B740" s="262" t="str">
        <f>IF(ISBLANK(INDEX('Policy Characteristics'!B:B,MATCH($C740,'Policy Characteristics'!$C:$C,0))),"",INDEX('Policy Characteristics'!B:B,MATCH($C740,'Policy Characteristics'!$C:$C,0)))</f>
        <v>Electrification</v>
      </c>
      <c r="C740" s="254" t="str">
        <f t="shared" si="38"/>
        <v>Fraction of Eligible Industrial Energy Use Shifted to Electricity</v>
      </c>
      <c r="D740" s="6" t="s">
        <v>3057</v>
      </c>
      <c r="E740" s="1" t="s">
        <v>3492</v>
      </c>
      <c r="F740" t="s">
        <v>3020</v>
      </c>
      <c r="G740" s="45" t="s">
        <v>3499</v>
      </c>
      <c r="H740" s="43">
        <v>1915</v>
      </c>
      <c r="I740" s="324" t="s">
        <v>43</v>
      </c>
      <c r="J740" s="255" t="str">
        <f>IF(ISBLANK(INDEX('Policy Characteristics'!D:D,MATCH($C740,'Policy Characteristics'!$C:$C,0))),"",INDEX('Policy Characteristics'!D:D,MATCH($C740,'Policy Characteristics'!$C:$C,0)))</f>
        <v>Electrification</v>
      </c>
      <c r="K740" s="254" t="str">
        <f>IF(ISBLANK(INDEX('Policy Characteristics'!E:E,MATCH($C740,'Policy Characteristics'!$C:$C,0))),"",INDEX('Policy Characteristics'!E:E,MATCH($C740,'Policy Characteristics'!$C:$C,0)))</f>
        <v>indst shift to electricity</v>
      </c>
      <c r="L740" s="261">
        <f>IF(ISBLANK(INDEX('Policy Characteristics'!F:F,MATCH($C740,'Policy Characteristics'!$C:$C,0))),"",INDEX('Policy Characteristics'!F:F,MATCH($C740,'Policy Characteristics'!$C:$C,0)))</f>
        <v>0</v>
      </c>
      <c r="M740" s="261">
        <f>IF(ISBLANK(INDEX('Policy Characteristics'!G:G,MATCH($C740,'Policy Characteristics'!$C:$C,0))),"",INDEX('Policy Characteristics'!G:G,MATCH($C740,'Policy Characteristics'!$C:$C,0)))</f>
        <v>1</v>
      </c>
      <c r="N740" s="261">
        <f>IF(ISBLANK(INDEX('Policy Characteristics'!H:H,MATCH($C740,'Policy Characteristics'!$C:$C,0))),"",INDEX('Policy Characteristics'!H:H,MATCH($C740,'Policy Characteristics'!$C:$C,0)))</f>
        <v>0.01</v>
      </c>
      <c r="O740" s="254" t="str">
        <f>IF(ISBLANK(INDEX('Policy Characteristics'!I:I,MATCH($C740,'Policy Characteristics'!$C:$C,0))),"",INDEX('Policy Characteristics'!I:I,MATCH($C740,'Policy Characteristics'!$C:$C,0)))</f>
        <v>% of fuel shifted</v>
      </c>
      <c r="P740" s="254"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254" t="str">
        <f>IF(ISBLANK(INDEX('Policy Characteristics'!K:K,MATCH($C740,'Policy Characteristics'!$C:$C,0))),"",INDEX('Policy Characteristics'!K:K,MATCH($C740,'Policy Characteristics'!$C:$C,0)))</f>
        <v>industry-ag-main.html#fuel-switching</v>
      </c>
      <c r="R740" s="254" t="str">
        <f>IF(ISBLANK(INDEX('Policy Characteristics'!L:L,MATCH($C740,'Policy Characteristics'!$C:$C,0))),"",INDEX('Policy Characteristics'!L:L,MATCH($C740,'Policy Characteristics'!$C:$C,0)))</f>
        <v>industry-elec-and-hydrogen.html</v>
      </c>
    </row>
    <row r="741" spans="1:18" x14ac:dyDescent="0.35">
      <c r="A741" s="254" t="str">
        <f>IF(ISBLANK(INDEX('Policy Characteristics'!A:A,MATCH($C741,'Policy Characteristics'!$C:$C,0))),"",INDEX('Policy Characteristics'!A:A,MATCH($C741,'Policy Characteristics'!$C:$C,0)))</f>
        <v>Industry</v>
      </c>
      <c r="B741" s="262" t="str">
        <f>IF(ISBLANK(INDEX('Policy Characteristics'!B:B,MATCH($C741,'Policy Characteristics'!$C:$C,0))),"",INDEX('Policy Characteristics'!B:B,MATCH($C741,'Policy Characteristics'!$C:$C,0)))</f>
        <v>Electrification</v>
      </c>
      <c r="C741" s="254" t="str">
        <f t="shared" si="38"/>
        <v>Fraction of Eligible Industrial Energy Use Shifted to Electricity</v>
      </c>
      <c r="D741" s="6" t="s">
        <v>3057</v>
      </c>
      <c r="E741" s="1" t="s">
        <v>3493</v>
      </c>
      <c r="F741" t="s">
        <v>3020</v>
      </c>
      <c r="G741" s="45" t="s">
        <v>3500</v>
      </c>
      <c r="H741" s="43">
        <v>1916</v>
      </c>
      <c r="I741" s="324" t="s">
        <v>43</v>
      </c>
      <c r="J741" s="255" t="str">
        <f>IF(ISBLANK(INDEX('Policy Characteristics'!D:D,MATCH($C741,'Policy Characteristics'!$C:$C,0))),"",INDEX('Policy Characteristics'!D:D,MATCH($C741,'Policy Characteristics'!$C:$C,0)))</f>
        <v>Electrification</v>
      </c>
      <c r="K741" s="254" t="str">
        <f>IF(ISBLANK(INDEX('Policy Characteristics'!E:E,MATCH($C741,'Policy Characteristics'!$C:$C,0))),"",INDEX('Policy Characteristics'!E:E,MATCH($C741,'Policy Characteristics'!$C:$C,0)))</f>
        <v>indst shift to electricity</v>
      </c>
      <c r="L741" s="261">
        <f>IF(ISBLANK(INDEX('Policy Characteristics'!F:F,MATCH($C741,'Policy Characteristics'!$C:$C,0))),"",INDEX('Policy Characteristics'!F:F,MATCH($C741,'Policy Characteristics'!$C:$C,0)))</f>
        <v>0</v>
      </c>
      <c r="M741" s="261">
        <f>IF(ISBLANK(INDEX('Policy Characteristics'!G:G,MATCH($C741,'Policy Characteristics'!$C:$C,0))),"",INDEX('Policy Characteristics'!G:G,MATCH($C741,'Policy Characteristics'!$C:$C,0)))</f>
        <v>1</v>
      </c>
      <c r="N741" s="261">
        <f>IF(ISBLANK(INDEX('Policy Characteristics'!H:H,MATCH($C741,'Policy Characteristics'!$C:$C,0))),"",INDEX('Policy Characteristics'!H:H,MATCH($C741,'Policy Characteristics'!$C:$C,0)))</f>
        <v>0.01</v>
      </c>
      <c r="O741" s="254" t="str">
        <f>IF(ISBLANK(INDEX('Policy Characteristics'!I:I,MATCH($C741,'Policy Characteristics'!$C:$C,0))),"",INDEX('Policy Characteristics'!I:I,MATCH($C741,'Policy Characteristics'!$C:$C,0)))</f>
        <v>% of fuel shifted</v>
      </c>
      <c r="P741" s="254"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254" t="str">
        <f>IF(ISBLANK(INDEX('Policy Characteristics'!K:K,MATCH($C741,'Policy Characteristics'!$C:$C,0))),"",INDEX('Policy Characteristics'!K:K,MATCH($C741,'Policy Characteristics'!$C:$C,0)))</f>
        <v>industry-ag-main.html#fuel-switching</v>
      </c>
      <c r="R741" s="254" t="str">
        <f>IF(ISBLANK(INDEX('Policy Characteristics'!L:L,MATCH($C741,'Policy Characteristics'!$C:$C,0))),"",INDEX('Policy Characteristics'!L:L,MATCH($C741,'Policy Characteristics'!$C:$C,0)))</f>
        <v>industry-elec-and-hydrogen.html</v>
      </c>
    </row>
    <row r="742" spans="1:18" x14ac:dyDescent="0.35">
      <c r="A742" s="254" t="str">
        <f>IF(ISBLANK(INDEX('Policy Characteristics'!A:A,MATCH($C742,'Policy Characteristics'!$C:$C,0))),"",INDEX('Policy Characteristics'!A:A,MATCH($C742,'Policy Characteristics'!$C:$C,0)))</f>
        <v>Industry</v>
      </c>
      <c r="B742" s="262" t="str">
        <f>IF(ISBLANK(INDEX('Policy Characteristics'!B:B,MATCH($C742,'Policy Characteristics'!$C:$C,0))),"",INDEX('Policy Characteristics'!B:B,MATCH($C742,'Policy Characteristics'!$C:$C,0)))</f>
        <v>Electrification</v>
      </c>
      <c r="C742" s="254" t="str">
        <f t="shared" si="38"/>
        <v>Fraction of Eligible Industrial Energy Use Shifted to Electricity</v>
      </c>
      <c r="D742" s="6" t="s">
        <v>3057</v>
      </c>
      <c r="E742" s="1" t="s">
        <v>3494</v>
      </c>
      <c r="F742" t="s">
        <v>3020</v>
      </c>
      <c r="G742" s="45" t="s">
        <v>3501</v>
      </c>
      <c r="H742" s="43">
        <v>1917</v>
      </c>
      <c r="I742" s="324" t="s">
        <v>43</v>
      </c>
      <c r="J742" s="255" t="str">
        <f>IF(ISBLANK(INDEX('Policy Characteristics'!D:D,MATCH($C742,'Policy Characteristics'!$C:$C,0))),"",INDEX('Policy Characteristics'!D:D,MATCH($C742,'Policy Characteristics'!$C:$C,0)))</f>
        <v>Electrification</v>
      </c>
      <c r="K742" s="254" t="str">
        <f>IF(ISBLANK(INDEX('Policy Characteristics'!E:E,MATCH($C742,'Policy Characteristics'!$C:$C,0))),"",INDEX('Policy Characteristics'!E:E,MATCH($C742,'Policy Characteristics'!$C:$C,0)))</f>
        <v>indst shift to electricity</v>
      </c>
      <c r="L742" s="261">
        <f>IF(ISBLANK(INDEX('Policy Characteristics'!F:F,MATCH($C742,'Policy Characteristics'!$C:$C,0))),"",INDEX('Policy Characteristics'!F:F,MATCH($C742,'Policy Characteristics'!$C:$C,0)))</f>
        <v>0</v>
      </c>
      <c r="M742" s="261">
        <f>IF(ISBLANK(INDEX('Policy Characteristics'!G:G,MATCH($C742,'Policy Characteristics'!$C:$C,0))),"",INDEX('Policy Characteristics'!G:G,MATCH($C742,'Policy Characteristics'!$C:$C,0)))</f>
        <v>1</v>
      </c>
      <c r="N742" s="261">
        <f>IF(ISBLANK(INDEX('Policy Characteristics'!H:H,MATCH($C742,'Policy Characteristics'!$C:$C,0))),"",INDEX('Policy Characteristics'!H:H,MATCH($C742,'Policy Characteristics'!$C:$C,0)))</f>
        <v>0.01</v>
      </c>
      <c r="O742" s="254" t="str">
        <f>IF(ISBLANK(INDEX('Policy Characteristics'!I:I,MATCH($C742,'Policy Characteristics'!$C:$C,0))),"",INDEX('Policy Characteristics'!I:I,MATCH($C742,'Policy Characteristics'!$C:$C,0)))</f>
        <v>% of fuel shifted</v>
      </c>
      <c r="P742" s="254"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254" t="str">
        <f>IF(ISBLANK(INDEX('Policy Characteristics'!K:K,MATCH($C742,'Policy Characteristics'!$C:$C,0))),"",INDEX('Policy Characteristics'!K:K,MATCH($C742,'Policy Characteristics'!$C:$C,0)))</f>
        <v>industry-ag-main.html#fuel-switching</v>
      </c>
      <c r="R742" s="254" t="str">
        <f>IF(ISBLANK(INDEX('Policy Characteristics'!L:L,MATCH($C742,'Policy Characteristics'!$C:$C,0))),"",INDEX('Policy Characteristics'!L:L,MATCH($C742,'Policy Characteristics'!$C:$C,0)))</f>
        <v>industry-elec-and-hydrogen.html</v>
      </c>
    </row>
    <row r="743" spans="1:18" x14ac:dyDescent="0.35">
      <c r="A743" s="254" t="str">
        <f>IF(ISBLANK(INDEX('Policy Characteristics'!A:A,MATCH($C743,'Policy Characteristics'!$C:$C,0))),"",INDEX('Policy Characteristics'!A:A,MATCH($C743,'Policy Characteristics'!$C:$C,0)))</f>
        <v>Industry</v>
      </c>
      <c r="B743" s="262" t="str">
        <f>IF(ISBLANK(INDEX('Policy Characteristics'!B:B,MATCH($C743,'Policy Characteristics'!$C:$C,0))),"",INDEX('Policy Characteristics'!B:B,MATCH($C743,'Policy Characteristics'!$C:$C,0)))</f>
        <v>Electrification</v>
      </c>
      <c r="C743" s="254" t="str">
        <f t="shared" si="38"/>
        <v>Fraction of Eligible Industrial Energy Use Shifted to Electricity</v>
      </c>
      <c r="D743" s="6" t="s">
        <v>3057</v>
      </c>
      <c r="E743" s="1" t="s">
        <v>3495</v>
      </c>
      <c r="F743" t="s">
        <v>3020</v>
      </c>
      <c r="G743" s="45" t="s">
        <v>3502</v>
      </c>
      <c r="H743" s="43">
        <v>1918</v>
      </c>
      <c r="I743" s="324" t="s">
        <v>43</v>
      </c>
      <c r="J743" s="255" t="str">
        <f>IF(ISBLANK(INDEX('Policy Characteristics'!D:D,MATCH($C743,'Policy Characteristics'!$C:$C,0))),"",INDEX('Policy Characteristics'!D:D,MATCH($C743,'Policy Characteristics'!$C:$C,0)))</f>
        <v>Electrification</v>
      </c>
      <c r="K743" s="254" t="str">
        <f>IF(ISBLANK(INDEX('Policy Characteristics'!E:E,MATCH($C743,'Policy Characteristics'!$C:$C,0))),"",INDEX('Policy Characteristics'!E:E,MATCH($C743,'Policy Characteristics'!$C:$C,0)))</f>
        <v>indst shift to electricity</v>
      </c>
      <c r="L743" s="261">
        <f>IF(ISBLANK(INDEX('Policy Characteristics'!F:F,MATCH($C743,'Policy Characteristics'!$C:$C,0))),"",INDEX('Policy Characteristics'!F:F,MATCH($C743,'Policy Characteristics'!$C:$C,0)))</f>
        <v>0</v>
      </c>
      <c r="M743" s="261">
        <f>IF(ISBLANK(INDEX('Policy Characteristics'!G:G,MATCH($C743,'Policy Characteristics'!$C:$C,0))),"",INDEX('Policy Characteristics'!G:G,MATCH($C743,'Policy Characteristics'!$C:$C,0)))</f>
        <v>1</v>
      </c>
      <c r="N743" s="261">
        <f>IF(ISBLANK(INDEX('Policy Characteristics'!H:H,MATCH($C743,'Policy Characteristics'!$C:$C,0))),"",INDEX('Policy Characteristics'!H:H,MATCH($C743,'Policy Characteristics'!$C:$C,0)))</f>
        <v>0.01</v>
      </c>
      <c r="O743" s="254" t="str">
        <f>IF(ISBLANK(INDEX('Policy Characteristics'!I:I,MATCH($C743,'Policy Characteristics'!$C:$C,0))),"",INDEX('Policy Characteristics'!I:I,MATCH($C743,'Policy Characteristics'!$C:$C,0)))</f>
        <v>% of fuel shifted</v>
      </c>
      <c r="P743" s="254"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254" t="str">
        <f>IF(ISBLANK(INDEX('Policy Characteristics'!K:K,MATCH($C743,'Policy Characteristics'!$C:$C,0))),"",INDEX('Policy Characteristics'!K:K,MATCH($C743,'Policy Characteristics'!$C:$C,0)))</f>
        <v>industry-ag-main.html#fuel-switching</v>
      </c>
      <c r="R743" s="254" t="str">
        <f>IF(ISBLANK(INDEX('Policy Characteristics'!L:L,MATCH($C743,'Policy Characteristics'!$C:$C,0))),"",INDEX('Policy Characteristics'!L:L,MATCH($C743,'Policy Characteristics'!$C:$C,0)))</f>
        <v>industry-elec-and-hydrogen.html</v>
      </c>
    </row>
    <row r="744" spans="1:18" x14ac:dyDescent="0.35">
      <c r="A744" s="254" t="str">
        <f>IF(ISBLANK(INDEX('Policy Characteristics'!A:A,MATCH($C744,'Policy Characteristics'!$C:$C,0))),"",INDEX('Policy Characteristics'!A:A,MATCH($C744,'Policy Characteristics'!$C:$C,0)))</f>
        <v>Industry</v>
      </c>
      <c r="B744" s="262" t="str">
        <f>IF(ISBLANK(INDEX('Policy Characteristics'!B:B,MATCH($C744,'Policy Characteristics'!$C:$C,0))),"",INDEX('Policy Characteristics'!B:B,MATCH($C744,'Policy Characteristics'!$C:$C,0)))</f>
        <v>Electrification</v>
      </c>
      <c r="C744" s="254" t="str">
        <f t="shared" si="38"/>
        <v>Fraction of Eligible Industrial Energy Use Shifted to Electricity</v>
      </c>
      <c r="D744" s="6" t="s">
        <v>3057</v>
      </c>
      <c r="E744" s="1" t="s">
        <v>3496</v>
      </c>
      <c r="F744" t="s">
        <v>3020</v>
      </c>
      <c r="G744" s="45" t="s">
        <v>3503</v>
      </c>
      <c r="H744" s="43">
        <v>1919</v>
      </c>
      <c r="I744" s="324" t="s">
        <v>43</v>
      </c>
      <c r="J744" s="255" t="str">
        <f>IF(ISBLANK(INDEX('Policy Characteristics'!D:D,MATCH($C744,'Policy Characteristics'!$C:$C,0))),"",INDEX('Policy Characteristics'!D:D,MATCH($C744,'Policy Characteristics'!$C:$C,0)))</f>
        <v>Electrification</v>
      </c>
      <c r="K744" s="254" t="str">
        <f>IF(ISBLANK(INDEX('Policy Characteristics'!E:E,MATCH($C744,'Policy Characteristics'!$C:$C,0))),"",INDEX('Policy Characteristics'!E:E,MATCH($C744,'Policy Characteristics'!$C:$C,0)))</f>
        <v>indst shift to electricity</v>
      </c>
      <c r="L744" s="261">
        <f>IF(ISBLANK(INDEX('Policy Characteristics'!F:F,MATCH($C744,'Policy Characteristics'!$C:$C,0))),"",INDEX('Policy Characteristics'!F:F,MATCH($C744,'Policy Characteristics'!$C:$C,0)))</f>
        <v>0</v>
      </c>
      <c r="M744" s="261">
        <f>IF(ISBLANK(INDEX('Policy Characteristics'!G:G,MATCH($C744,'Policy Characteristics'!$C:$C,0))),"",INDEX('Policy Characteristics'!G:G,MATCH($C744,'Policy Characteristics'!$C:$C,0)))</f>
        <v>1</v>
      </c>
      <c r="N744" s="261">
        <f>IF(ISBLANK(INDEX('Policy Characteristics'!H:H,MATCH($C744,'Policy Characteristics'!$C:$C,0))),"",INDEX('Policy Characteristics'!H:H,MATCH($C744,'Policy Characteristics'!$C:$C,0)))</f>
        <v>0.01</v>
      </c>
      <c r="O744" s="254" t="str">
        <f>IF(ISBLANK(INDEX('Policy Characteristics'!I:I,MATCH($C744,'Policy Characteristics'!$C:$C,0))),"",INDEX('Policy Characteristics'!I:I,MATCH($C744,'Policy Characteristics'!$C:$C,0)))</f>
        <v>% of fuel shifted</v>
      </c>
      <c r="P744" s="254"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254" t="str">
        <f>IF(ISBLANK(INDEX('Policy Characteristics'!K:K,MATCH($C744,'Policy Characteristics'!$C:$C,0))),"",INDEX('Policy Characteristics'!K:K,MATCH($C744,'Policy Characteristics'!$C:$C,0)))</f>
        <v>industry-ag-main.html#fuel-switching</v>
      </c>
      <c r="R744" s="254" t="str">
        <f>IF(ISBLANK(INDEX('Policy Characteristics'!L:L,MATCH($C744,'Policy Characteristics'!$C:$C,0))),"",INDEX('Policy Characteristics'!L:L,MATCH($C744,'Policy Characteristics'!$C:$C,0)))</f>
        <v>industry-elec-and-hydrogen.html</v>
      </c>
    </row>
    <row r="745" spans="1:18" x14ac:dyDescent="0.35">
      <c r="A745" s="254" t="str">
        <f>IF(ISBLANK(INDEX('Policy Characteristics'!A:A,MATCH($C745,'Policy Characteristics'!$C:$C,0))),"",INDEX('Policy Characteristics'!A:A,MATCH($C745,'Policy Characteristics'!$C:$C,0)))</f>
        <v>Industry</v>
      </c>
      <c r="B745" s="262" t="str">
        <f>IF(ISBLANK(INDEX('Policy Characteristics'!B:B,MATCH($C745,'Policy Characteristics'!$C:$C,0))),"",INDEX('Policy Characteristics'!B:B,MATCH($C745,'Policy Characteristics'!$C:$C,0)))</f>
        <v>Electrification</v>
      </c>
      <c r="C745" s="254" t="str">
        <f t="shared" si="38"/>
        <v>Fraction of Eligible Industrial Energy Use Shifted to Electricity</v>
      </c>
      <c r="D745" s="6" t="s">
        <v>3057</v>
      </c>
      <c r="E745" s="1" t="s">
        <v>3497</v>
      </c>
      <c r="F745" t="s">
        <v>3020</v>
      </c>
      <c r="G745" s="45" t="s">
        <v>3504</v>
      </c>
      <c r="H745" s="43">
        <v>1920</v>
      </c>
      <c r="I745" s="324" t="s">
        <v>43</v>
      </c>
      <c r="J745" s="255" t="str">
        <f>IF(ISBLANK(INDEX('Policy Characteristics'!D:D,MATCH($C745,'Policy Characteristics'!$C:$C,0))),"",INDEX('Policy Characteristics'!D:D,MATCH($C745,'Policy Characteristics'!$C:$C,0)))</f>
        <v>Electrification</v>
      </c>
      <c r="K745" s="254" t="str">
        <f>IF(ISBLANK(INDEX('Policy Characteristics'!E:E,MATCH($C745,'Policy Characteristics'!$C:$C,0))),"",INDEX('Policy Characteristics'!E:E,MATCH($C745,'Policy Characteristics'!$C:$C,0)))</f>
        <v>indst shift to electricity</v>
      </c>
      <c r="L745" s="261">
        <f>IF(ISBLANK(INDEX('Policy Characteristics'!F:F,MATCH($C745,'Policy Characteristics'!$C:$C,0))),"",INDEX('Policy Characteristics'!F:F,MATCH($C745,'Policy Characteristics'!$C:$C,0)))</f>
        <v>0</v>
      </c>
      <c r="M745" s="261">
        <f>IF(ISBLANK(INDEX('Policy Characteristics'!G:G,MATCH($C745,'Policy Characteristics'!$C:$C,0))),"",INDEX('Policy Characteristics'!G:G,MATCH($C745,'Policy Characteristics'!$C:$C,0)))</f>
        <v>1</v>
      </c>
      <c r="N745" s="261">
        <f>IF(ISBLANK(INDEX('Policy Characteristics'!H:H,MATCH($C745,'Policy Characteristics'!$C:$C,0))),"",INDEX('Policy Characteristics'!H:H,MATCH($C745,'Policy Characteristics'!$C:$C,0)))</f>
        <v>0.01</v>
      </c>
      <c r="O745" s="254" t="str">
        <f>IF(ISBLANK(INDEX('Policy Characteristics'!I:I,MATCH($C745,'Policy Characteristics'!$C:$C,0))),"",INDEX('Policy Characteristics'!I:I,MATCH($C745,'Policy Characteristics'!$C:$C,0)))</f>
        <v>% of fuel shifted</v>
      </c>
      <c r="P745" s="254"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254" t="str">
        <f>IF(ISBLANK(INDEX('Policy Characteristics'!K:K,MATCH($C745,'Policy Characteristics'!$C:$C,0))),"",INDEX('Policy Characteristics'!K:K,MATCH($C745,'Policy Characteristics'!$C:$C,0)))</f>
        <v>industry-ag-main.html#fuel-switching</v>
      </c>
      <c r="R745" s="254" t="str">
        <f>IF(ISBLANK(INDEX('Policy Characteristics'!L:L,MATCH($C745,'Policy Characteristics'!$C:$C,0))),"",INDEX('Policy Characteristics'!L:L,MATCH($C745,'Policy Characteristics'!$C:$C,0)))</f>
        <v>industry-elec-and-hydrogen.html</v>
      </c>
    </row>
    <row r="746" spans="1:18" x14ac:dyDescent="0.35">
      <c r="A746" s="254" t="str">
        <f>IF(ISBLANK(INDEX('Policy Characteristics'!A:A,MATCH($C746,'Policy Characteristics'!$C:$C,0))),"",INDEX('Policy Characteristics'!A:A,MATCH($C746,'Policy Characteristics'!$C:$C,0)))</f>
        <v>Industry</v>
      </c>
      <c r="B746" s="262" t="str">
        <f>IF(ISBLANK(INDEX('Policy Characteristics'!B:B,MATCH($C746,'Policy Characteristics'!$C:$C,0))),"",INDEX('Policy Characteristics'!B:B,MATCH($C746,'Policy Characteristics'!$C:$C,0)))</f>
        <v>Electrification</v>
      </c>
      <c r="C746" s="254" t="str">
        <f t="shared" si="38"/>
        <v>Fraction of Eligible Industrial Energy Use Shifted to Electricity</v>
      </c>
      <c r="D746" s="6" t="s">
        <v>3057</v>
      </c>
      <c r="E746" s="1" t="s">
        <v>3638</v>
      </c>
      <c r="F746" t="s">
        <v>3020</v>
      </c>
      <c r="G746" s="45" t="s">
        <v>3638</v>
      </c>
      <c r="H746" s="43">
        <v>1921</v>
      </c>
      <c r="I746" s="324" t="s">
        <v>43</v>
      </c>
      <c r="J746" s="255" t="str">
        <f>IF(ISBLANK(INDEX('Policy Characteristics'!D:D,MATCH($C746,'Policy Characteristics'!$C:$C,0))),"",INDEX('Policy Characteristics'!D:D,MATCH($C746,'Policy Characteristics'!$C:$C,0)))</f>
        <v>Electrification</v>
      </c>
      <c r="K746" s="254" t="str">
        <f>IF(ISBLANK(INDEX('Policy Characteristics'!E:E,MATCH($C746,'Policy Characteristics'!$C:$C,0))),"",INDEX('Policy Characteristics'!E:E,MATCH($C746,'Policy Characteristics'!$C:$C,0)))</f>
        <v>indst shift to electricity</v>
      </c>
      <c r="L746" s="261">
        <f>IF(ISBLANK(INDEX('Policy Characteristics'!F:F,MATCH($C746,'Policy Characteristics'!$C:$C,0))),"",INDEX('Policy Characteristics'!F:F,MATCH($C746,'Policy Characteristics'!$C:$C,0)))</f>
        <v>0</v>
      </c>
      <c r="M746" s="261">
        <f>IF(ISBLANK(INDEX('Policy Characteristics'!G:G,MATCH($C746,'Policy Characteristics'!$C:$C,0))),"",INDEX('Policy Characteristics'!G:G,MATCH($C746,'Policy Characteristics'!$C:$C,0)))</f>
        <v>1</v>
      </c>
      <c r="N746" s="261">
        <f>IF(ISBLANK(INDEX('Policy Characteristics'!H:H,MATCH($C746,'Policy Characteristics'!$C:$C,0))),"",INDEX('Policy Characteristics'!H:H,MATCH($C746,'Policy Characteristics'!$C:$C,0)))</f>
        <v>0.01</v>
      </c>
      <c r="O746" s="254" t="str">
        <f>IF(ISBLANK(INDEX('Policy Characteristics'!I:I,MATCH($C746,'Policy Characteristics'!$C:$C,0))),"",INDEX('Policy Characteristics'!I:I,MATCH($C746,'Policy Characteristics'!$C:$C,0)))</f>
        <v>% of fuel shifted</v>
      </c>
      <c r="P746" s="254"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254" t="str">
        <f>IF(ISBLANK(INDEX('Policy Characteristics'!K:K,MATCH($C746,'Policy Characteristics'!$C:$C,0))),"",INDEX('Policy Characteristics'!K:K,MATCH($C746,'Policy Characteristics'!$C:$C,0)))</f>
        <v>industry-ag-main.html#fuel-switching</v>
      </c>
      <c r="R746" s="254" t="str">
        <f>IF(ISBLANK(INDEX('Policy Characteristics'!L:L,MATCH($C746,'Policy Characteristics'!$C:$C,0))),"",INDEX('Policy Characteristics'!L:L,MATCH($C746,'Policy Characteristics'!$C:$C,0)))</f>
        <v>industry-elec-and-hydrogen.html</v>
      </c>
    </row>
    <row r="747" spans="1:18" x14ac:dyDescent="0.35">
      <c r="A747" s="254" t="str">
        <f>IF(ISBLANK(INDEX('Policy Characteristics'!A:A,MATCH($C747,'Policy Characteristics'!$C:$C,0))),"",INDEX('Policy Characteristics'!A:A,MATCH($C747,'Policy Characteristics'!$C:$C,0)))</f>
        <v>Industry</v>
      </c>
      <c r="B747" s="262" t="str">
        <f>IF(ISBLANK(INDEX('Policy Characteristics'!B:B,MATCH($C747,'Policy Characteristics'!$C:$C,0))),"",INDEX('Policy Characteristics'!B:B,MATCH($C747,'Policy Characteristics'!$C:$C,0)))</f>
        <v>Electrification</v>
      </c>
      <c r="C747" s="254" t="str">
        <f t="shared" si="38"/>
        <v>Fraction of Eligible Industrial Energy Use Shifted to Electricity</v>
      </c>
      <c r="D747" s="6" t="s">
        <v>3058</v>
      </c>
      <c r="E747" s="1" t="s">
        <v>3491</v>
      </c>
      <c r="F747" t="s">
        <v>3021</v>
      </c>
      <c r="G747" s="45" t="s">
        <v>3498</v>
      </c>
      <c r="H747" s="43">
        <v>1922</v>
      </c>
      <c r="I747" s="324" t="s">
        <v>43</v>
      </c>
      <c r="J747" s="255" t="str">
        <f>IF(ISBLANK(INDEX('Policy Characteristics'!D:D,MATCH($C747,'Policy Characteristics'!$C:$C,0))),"",INDEX('Policy Characteristics'!D:D,MATCH($C747,'Policy Characteristics'!$C:$C,0)))</f>
        <v>Electrification</v>
      </c>
      <c r="K747" s="254" t="str">
        <f>IF(ISBLANK(INDEX('Policy Characteristics'!E:E,MATCH($C747,'Policy Characteristics'!$C:$C,0))),"",INDEX('Policy Characteristics'!E:E,MATCH($C747,'Policy Characteristics'!$C:$C,0)))</f>
        <v>indst shift to electricity</v>
      </c>
      <c r="L747" s="261">
        <f>IF(ISBLANK(INDEX('Policy Characteristics'!F:F,MATCH($C747,'Policy Characteristics'!$C:$C,0))),"",INDEX('Policy Characteristics'!F:F,MATCH($C747,'Policy Characteristics'!$C:$C,0)))</f>
        <v>0</v>
      </c>
      <c r="M747" s="261">
        <f>IF(ISBLANK(INDEX('Policy Characteristics'!G:G,MATCH($C747,'Policy Characteristics'!$C:$C,0))),"",INDEX('Policy Characteristics'!G:G,MATCH($C747,'Policy Characteristics'!$C:$C,0)))</f>
        <v>1</v>
      </c>
      <c r="N747" s="261">
        <f>IF(ISBLANK(INDEX('Policy Characteristics'!H:H,MATCH($C747,'Policy Characteristics'!$C:$C,0))),"",INDEX('Policy Characteristics'!H:H,MATCH($C747,'Policy Characteristics'!$C:$C,0)))</f>
        <v>0.01</v>
      </c>
      <c r="O747" s="254" t="str">
        <f>IF(ISBLANK(INDEX('Policy Characteristics'!I:I,MATCH($C747,'Policy Characteristics'!$C:$C,0))),"",INDEX('Policy Characteristics'!I:I,MATCH($C747,'Policy Characteristics'!$C:$C,0)))</f>
        <v>% of fuel shifted</v>
      </c>
      <c r="P747" s="254"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254" t="str">
        <f>IF(ISBLANK(INDEX('Policy Characteristics'!K:K,MATCH($C747,'Policy Characteristics'!$C:$C,0))),"",INDEX('Policy Characteristics'!K:K,MATCH($C747,'Policy Characteristics'!$C:$C,0)))</f>
        <v>industry-ag-main.html#fuel-switching</v>
      </c>
      <c r="R747" s="254" t="str">
        <f>IF(ISBLANK(INDEX('Policy Characteristics'!L:L,MATCH($C747,'Policy Characteristics'!$C:$C,0))),"",INDEX('Policy Characteristics'!L:L,MATCH($C747,'Policy Characteristics'!$C:$C,0)))</f>
        <v>industry-elec-and-hydrogen.html</v>
      </c>
    </row>
    <row r="748" spans="1:18" x14ac:dyDescent="0.35">
      <c r="A748" s="254" t="str">
        <f>IF(ISBLANK(INDEX('Policy Characteristics'!A:A,MATCH($C748,'Policy Characteristics'!$C:$C,0))),"",INDEX('Policy Characteristics'!A:A,MATCH($C748,'Policy Characteristics'!$C:$C,0)))</f>
        <v>Industry</v>
      </c>
      <c r="B748" s="262" t="str">
        <f>IF(ISBLANK(INDEX('Policy Characteristics'!B:B,MATCH($C748,'Policy Characteristics'!$C:$C,0))),"",INDEX('Policy Characteristics'!B:B,MATCH($C748,'Policy Characteristics'!$C:$C,0)))</f>
        <v>Electrification</v>
      </c>
      <c r="C748" s="254" t="str">
        <f t="shared" si="38"/>
        <v>Fraction of Eligible Industrial Energy Use Shifted to Electricity</v>
      </c>
      <c r="D748" s="6" t="s">
        <v>3058</v>
      </c>
      <c r="E748" s="1" t="s">
        <v>3492</v>
      </c>
      <c r="F748" t="s">
        <v>3021</v>
      </c>
      <c r="G748" s="45" t="s">
        <v>3499</v>
      </c>
      <c r="H748" s="43">
        <v>1923</v>
      </c>
      <c r="I748" s="324" t="s">
        <v>43</v>
      </c>
      <c r="J748" s="255" t="str">
        <f>IF(ISBLANK(INDEX('Policy Characteristics'!D:D,MATCH($C748,'Policy Characteristics'!$C:$C,0))),"",INDEX('Policy Characteristics'!D:D,MATCH($C748,'Policy Characteristics'!$C:$C,0)))</f>
        <v>Electrification</v>
      </c>
      <c r="K748" s="254" t="str">
        <f>IF(ISBLANK(INDEX('Policy Characteristics'!E:E,MATCH($C748,'Policy Characteristics'!$C:$C,0))),"",INDEX('Policy Characteristics'!E:E,MATCH($C748,'Policy Characteristics'!$C:$C,0)))</f>
        <v>indst shift to electricity</v>
      </c>
      <c r="L748" s="261">
        <f>IF(ISBLANK(INDEX('Policy Characteristics'!F:F,MATCH($C748,'Policy Characteristics'!$C:$C,0))),"",INDEX('Policy Characteristics'!F:F,MATCH($C748,'Policy Characteristics'!$C:$C,0)))</f>
        <v>0</v>
      </c>
      <c r="M748" s="261">
        <f>IF(ISBLANK(INDEX('Policy Characteristics'!G:G,MATCH($C748,'Policy Characteristics'!$C:$C,0))),"",INDEX('Policy Characteristics'!G:G,MATCH($C748,'Policy Characteristics'!$C:$C,0)))</f>
        <v>1</v>
      </c>
      <c r="N748" s="261">
        <f>IF(ISBLANK(INDEX('Policy Characteristics'!H:H,MATCH($C748,'Policy Characteristics'!$C:$C,0))),"",INDEX('Policy Characteristics'!H:H,MATCH($C748,'Policy Characteristics'!$C:$C,0)))</f>
        <v>0.01</v>
      </c>
      <c r="O748" s="254" t="str">
        <f>IF(ISBLANK(INDEX('Policy Characteristics'!I:I,MATCH($C748,'Policy Characteristics'!$C:$C,0))),"",INDEX('Policy Characteristics'!I:I,MATCH($C748,'Policy Characteristics'!$C:$C,0)))</f>
        <v>% of fuel shifted</v>
      </c>
      <c r="P748" s="254"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254" t="str">
        <f>IF(ISBLANK(INDEX('Policy Characteristics'!K:K,MATCH($C748,'Policy Characteristics'!$C:$C,0))),"",INDEX('Policy Characteristics'!K:K,MATCH($C748,'Policy Characteristics'!$C:$C,0)))</f>
        <v>industry-ag-main.html#fuel-switching</v>
      </c>
      <c r="R748" s="254" t="str">
        <f>IF(ISBLANK(INDEX('Policy Characteristics'!L:L,MATCH($C748,'Policy Characteristics'!$C:$C,0))),"",INDEX('Policy Characteristics'!L:L,MATCH($C748,'Policy Characteristics'!$C:$C,0)))</f>
        <v>industry-elec-and-hydrogen.html</v>
      </c>
    </row>
    <row r="749" spans="1:18" x14ac:dyDescent="0.35">
      <c r="A749" s="254" t="str">
        <f>IF(ISBLANK(INDEX('Policy Characteristics'!A:A,MATCH($C749,'Policy Characteristics'!$C:$C,0))),"",INDEX('Policy Characteristics'!A:A,MATCH($C749,'Policy Characteristics'!$C:$C,0)))</f>
        <v>Industry</v>
      </c>
      <c r="B749" s="262" t="str">
        <f>IF(ISBLANK(INDEX('Policy Characteristics'!B:B,MATCH($C749,'Policy Characteristics'!$C:$C,0))),"",INDEX('Policy Characteristics'!B:B,MATCH($C749,'Policy Characteristics'!$C:$C,0)))</f>
        <v>Electrification</v>
      </c>
      <c r="C749" s="254" t="str">
        <f t="shared" si="38"/>
        <v>Fraction of Eligible Industrial Energy Use Shifted to Electricity</v>
      </c>
      <c r="D749" s="6" t="s">
        <v>3058</v>
      </c>
      <c r="E749" s="1" t="s">
        <v>3493</v>
      </c>
      <c r="F749" t="s">
        <v>3021</v>
      </c>
      <c r="G749" s="45" t="s">
        <v>3500</v>
      </c>
      <c r="H749" s="43">
        <v>1924</v>
      </c>
      <c r="I749" s="324" t="s">
        <v>43</v>
      </c>
      <c r="J749" s="255" t="str">
        <f>IF(ISBLANK(INDEX('Policy Characteristics'!D:D,MATCH($C749,'Policy Characteristics'!$C:$C,0))),"",INDEX('Policy Characteristics'!D:D,MATCH($C749,'Policy Characteristics'!$C:$C,0)))</f>
        <v>Electrification</v>
      </c>
      <c r="K749" s="254" t="str">
        <f>IF(ISBLANK(INDEX('Policy Characteristics'!E:E,MATCH($C749,'Policy Characteristics'!$C:$C,0))),"",INDEX('Policy Characteristics'!E:E,MATCH($C749,'Policy Characteristics'!$C:$C,0)))</f>
        <v>indst shift to electricity</v>
      </c>
      <c r="L749" s="261">
        <f>IF(ISBLANK(INDEX('Policy Characteristics'!F:F,MATCH($C749,'Policy Characteristics'!$C:$C,0))),"",INDEX('Policy Characteristics'!F:F,MATCH($C749,'Policy Characteristics'!$C:$C,0)))</f>
        <v>0</v>
      </c>
      <c r="M749" s="261">
        <f>IF(ISBLANK(INDEX('Policy Characteristics'!G:G,MATCH($C749,'Policy Characteristics'!$C:$C,0))),"",INDEX('Policy Characteristics'!G:G,MATCH($C749,'Policy Characteristics'!$C:$C,0)))</f>
        <v>1</v>
      </c>
      <c r="N749" s="261">
        <f>IF(ISBLANK(INDEX('Policy Characteristics'!H:H,MATCH($C749,'Policy Characteristics'!$C:$C,0))),"",INDEX('Policy Characteristics'!H:H,MATCH($C749,'Policy Characteristics'!$C:$C,0)))</f>
        <v>0.01</v>
      </c>
      <c r="O749" s="254" t="str">
        <f>IF(ISBLANK(INDEX('Policy Characteristics'!I:I,MATCH($C749,'Policy Characteristics'!$C:$C,0))),"",INDEX('Policy Characteristics'!I:I,MATCH($C749,'Policy Characteristics'!$C:$C,0)))</f>
        <v>% of fuel shifted</v>
      </c>
      <c r="P749" s="254"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254" t="str">
        <f>IF(ISBLANK(INDEX('Policy Characteristics'!K:K,MATCH($C749,'Policy Characteristics'!$C:$C,0))),"",INDEX('Policy Characteristics'!K:K,MATCH($C749,'Policy Characteristics'!$C:$C,0)))</f>
        <v>industry-ag-main.html#fuel-switching</v>
      </c>
      <c r="R749" s="254" t="str">
        <f>IF(ISBLANK(INDEX('Policy Characteristics'!L:L,MATCH($C749,'Policy Characteristics'!$C:$C,0))),"",INDEX('Policy Characteristics'!L:L,MATCH($C749,'Policy Characteristics'!$C:$C,0)))</f>
        <v>industry-elec-and-hydrogen.html</v>
      </c>
    </row>
    <row r="750" spans="1:18" x14ac:dyDescent="0.35">
      <c r="A750" s="254" t="str">
        <f>IF(ISBLANK(INDEX('Policy Characteristics'!A:A,MATCH($C750,'Policy Characteristics'!$C:$C,0))),"",INDEX('Policy Characteristics'!A:A,MATCH($C750,'Policy Characteristics'!$C:$C,0)))</f>
        <v>Industry</v>
      </c>
      <c r="B750" s="262" t="str">
        <f>IF(ISBLANK(INDEX('Policy Characteristics'!B:B,MATCH($C750,'Policy Characteristics'!$C:$C,0))),"",INDEX('Policy Characteristics'!B:B,MATCH($C750,'Policy Characteristics'!$C:$C,0)))</f>
        <v>Electrification</v>
      </c>
      <c r="C750" s="254" t="str">
        <f t="shared" si="38"/>
        <v>Fraction of Eligible Industrial Energy Use Shifted to Electricity</v>
      </c>
      <c r="D750" s="6" t="s">
        <v>3058</v>
      </c>
      <c r="E750" s="1" t="s">
        <v>3494</v>
      </c>
      <c r="F750" t="s">
        <v>3021</v>
      </c>
      <c r="G750" s="45" t="s">
        <v>3501</v>
      </c>
      <c r="H750" s="43">
        <v>1925</v>
      </c>
      <c r="I750" s="324" t="s">
        <v>43</v>
      </c>
      <c r="J750" s="255" t="str">
        <f>IF(ISBLANK(INDEX('Policy Characteristics'!D:D,MATCH($C750,'Policy Characteristics'!$C:$C,0))),"",INDEX('Policy Characteristics'!D:D,MATCH($C750,'Policy Characteristics'!$C:$C,0)))</f>
        <v>Electrification</v>
      </c>
      <c r="K750" s="254" t="str">
        <f>IF(ISBLANK(INDEX('Policy Characteristics'!E:E,MATCH($C750,'Policy Characteristics'!$C:$C,0))),"",INDEX('Policy Characteristics'!E:E,MATCH($C750,'Policy Characteristics'!$C:$C,0)))</f>
        <v>indst shift to electricity</v>
      </c>
      <c r="L750" s="261">
        <f>IF(ISBLANK(INDEX('Policy Characteristics'!F:F,MATCH($C750,'Policy Characteristics'!$C:$C,0))),"",INDEX('Policy Characteristics'!F:F,MATCH($C750,'Policy Characteristics'!$C:$C,0)))</f>
        <v>0</v>
      </c>
      <c r="M750" s="261">
        <f>IF(ISBLANK(INDEX('Policy Characteristics'!G:G,MATCH($C750,'Policy Characteristics'!$C:$C,0))),"",INDEX('Policy Characteristics'!G:G,MATCH($C750,'Policy Characteristics'!$C:$C,0)))</f>
        <v>1</v>
      </c>
      <c r="N750" s="261">
        <f>IF(ISBLANK(INDEX('Policy Characteristics'!H:H,MATCH($C750,'Policy Characteristics'!$C:$C,0))),"",INDEX('Policy Characteristics'!H:H,MATCH($C750,'Policy Characteristics'!$C:$C,0)))</f>
        <v>0.01</v>
      </c>
      <c r="O750" s="254" t="str">
        <f>IF(ISBLANK(INDEX('Policy Characteristics'!I:I,MATCH($C750,'Policy Characteristics'!$C:$C,0))),"",INDEX('Policy Characteristics'!I:I,MATCH($C750,'Policy Characteristics'!$C:$C,0)))</f>
        <v>% of fuel shifted</v>
      </c>
      <c r="P750" s="254"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254" t="str">
        <f>IF(ISBLANK(INDEX('Policy Characteristics'!K:K,MATCH($C750,'Policy Characteristics'!$C:$C,0))),"",INDEX('Policy Characteristics'!K:K,MATCH($C750,'Policy Characteristics'!$C:$C,0)))</f>
        <v>industry-ag-main.html#fuel-switching</v>
      </c>
      <c r="R750" s="254" t="str">
        <f>IF(ISBLANK(INDEX('Policy Characteristics'!L:L,MATCH($C750,'Policy Characteristics'!$C:$C,0))),"",INDEX('Policy Characteristics'!L:L,MATCH($C750,'Policy Characteristics'!$C:$C,0)))</f>
        <v>industry-elec-and-hydrogen.html</v>
      </c>
    </row>
    <row r="751" spans="1:18" x14ac:dyDescent="0.35">
      <c r="A751" s="254" t="str">
        <f>IF(ISBLANK(INDEX('Policy Characteristics'!A:A,MATCH($C751,'Policy Characteristics'!$C:$C,0))),"",INDEX('Policy Characteristics'!A:A,MATCH($C751,'Policy Characteristics'!$C:$C,0)))</f>
        <v>Industry</v>
      </c>
      <c r="B751" s="262" t="str">
        <f>IF(ISBLANK(INDEX('Policy Characteristics'!B:B,MATCH($C751,'Policy Characteristics'!$C:$C,0))),"",INDEX('Policy Characteristics'!B:B,MATCH($C751,'Policy Characteristics'!$C:$C,0)))</f>
        <v>Electrification</v>
      </c>
      <c r="C751" s="254" t="str">
        <f t="shared" si="38"/>
        <v>Fraction of Eligible Industrial Energy Use Shifted to Electricity</v>
      </c>
      <c r="D751" s="6" t="s">
        <v>3058</v>
      </c>
      <c r="E751" s="1" t="s">
        <v>3495</v>
      </c>
      <c r="F751" t="s">
        <v>3021</v>
      </c>
      <c r="G751" s="45" t="s">
        <v>3502</v>
      </c>
      <c r="H751" s="43">
        <v>1926</v>
      </c>
      <c r="I751" s="324" t="s">
        <v>43</v>
      </c>
      <c r="J751" s="255" t="str">
        <f>IF(ISBLANK(INDEX('Policy Characteristics'!D:D,MATCH($C751,'Policy Characteristics'!$C:$C,0))),"",INDEX('Policy Characteristics'!D:D,MATCH($C751,'Policy Characteristics'!$C:$C,0)))</f>
        <v>Electrification</v>
      </c>
      <c r="K751" s="254" t="str">
        <f>IF(ISBLANK(INDEX('Policy Characteristics'!E:E,MATCH($C751,'Policy Characteristics'!$C:$C,0))),"",INDEX('Policy Characteristics'!E:E,MATCH($C751,'Policy Characteristics'!$C:$C,0)))</f>
        <v>indst shift to electricity</v>
      </c>
      <c r="L751" s="261">
        <f>IF(ISBLANK(INDEX('Policy Characteristics'!F:F,MATCH($C751,'Policy Characteristics'!$C:$C,0))),"",INDEX('Policy Characteristics'!F:F,MATCH($C751,'Policy Characteristics'!$C:$C,0)))</f>
        <v>0</v>
      </c>
      <c r="M751" s="261">
        <f>IF(ISBLANK(INDEX('Policy Characteristics'!G:G,MATCH($C751,'Policy Characteristics'!$C:$C,0))),"",INDEX('Policy Characteristics'!G:G,MATCH($C751,'Policy Characteristics'!$C:$C,0)))</f>
        <v>1</v>
      </c>
      <c r="N751" s="261">
        <f>IF(ISBLANK(INDEX('Policy Characteristics'!H:H,MATCH($C751,'Policy Characteristics'!$C:$C,0))),"",INDEX('Policy Characteristics'!H:H,MATCH($C751,'Policy Characteristics'!$C:$C,0)))</f>
        <v>0.01</v>
      </c>
      <c r="O751" s="254" t="str">
        <f>IF(ISBLANK(INDEX('Policy Characteristics'!I:I,MATCH($C751,'Policy Characteristics'!$C:$C,0))),"",INDEX('Policy Characteristics'!I:I,MATCH($C751,'Policy Characteristics'!$C:$C,0)))</f>
        <v>% of fuel shifted</v>
      </c>
      <c r="P751" s="254"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254" t="str">
        <f>IF(ISBLANK(INDEX('Policy Characteristics'!K:K,MATCH($C751,'Policy Characteristics'!$C:$C,0))),"",INDEX('Policy Characteristics'!K:K,MATCH($C751,'Policy Characteristics'!$C:$C,0)))</f>
        <v>industry-ag-main.html#fuel-switching</v>
      </c>
      <c r="R751" s="254" t="str">
        <f>IF(ISBLANK(INDEX('Policy Characteristics'!L:L,MATCH($C751,'Policy Characteristics'!$C:$C,0))),"",INDEX('Policy Characteristics'!L:L,MATCH($C751,'Policy Characteristics'!$C:$C,0)))</f>
        <v>industry-elec-and-hydrogen.html</v>
      </c>
    </row>
    <row r="752" spans="1:18" x14ac:dyDescent="0.35">
      <c r="A752" s="254" t="str">
        <f>IF(ISBLANK(INDEX('Policy Characteristics'!A:A,MATCH($C752,'Policy Characteristics'!$C:$C,0))),"",INDEX('Policy Characteristics'!A:A,MATCH($C752,'Policy Characteristics'!$C:$C,0)))</f>
        <v>Industry</v>
      </c>
      <c r="B752" s="262" t="str">
        <f>IF(ISBLANK(INDEX('Policy Characteristics'!B:B,MATCH($C752,'Policy Characteristics'!$C:$C,0))),"",INDEX('Policy Characteristics'!B:B,MATCH($C752,'Policy Characteristics'!$C:$C,0)))</f>
        <v>Electrification</v>
      </c>
      <c r="C752" s="254" t="str">
        <f t="shared" si="38"/>
        <v>Fraction of Eligible Industrial Energy Use Shifted to Electricity</v>
      </c>
      <c r="D752" s="6" t="s">
        <v>3058</v>
      </c>
      <c r="E752" s="1" t="s">
        <v>3496</v>
      </c>
      <c r="F752" t="s">
        <v>3021</v>
      </c>
      <c r="G752" s="45" t="s">
        <v>3503</v>
      </c>
      <c r="H752" s="43">
        <v>1927</v>
      </c>
      <c r="I752" s="324" t="s">
        <v>43</v>
      </c>
      <c r="J752" s="255" t="str">
        <f>IF(ISBLANK(INDEX('Policy Characteristics'!D:D,MATCH($C752,'Policy Characteristics'!$C:$C,0))),"",INDEX('Policy Characteristics'!D:D,MATCH($C752,'Policy Characteristics'!$C:$C,0)))</f>
        <v>Electrification</v>
      </c>
      <c r="K752" s="254" t="str">
        <f>IF(ISBLANK(INDEX('Policy Characteristics'!E:E,MATCH($C752,'Policy Characteristics'!$C:$C,0))),"",INDEX('Policy Characteristics'!E:E,MATCH($C752,'Policy Characteristics'!$C:$C,0)))</f>
        <v>indst shift to electricity</v>
      </c>
      <c r="L752" s="261">
        <f>IF(ISBLANK(INDEX('Policy Characteristics'!F:F,MATCH($C752,'Policy Characteristics'!$C:$C,0))),"",INDEX('Policy Characteristics'!F:F,MATCH($C752,'Policy Characteristics'!$C:$C,0)))</f>
        <v>0</v>
      </c>
      <c r="M752" s="261">
        <f>IF(ISBLANK(INDEX('Policy Characteristics'!G:G,MATCH($C752,'Policy Characteristics'!$C:$C,0))),"",INDEX('Policy Characteristics'!G:G,MATCH($C752,'Policy Characteristics'!$C:$C,0)))</f>
        <v>1</v>
      </c>
      <c r="N752" s="261">
        <f>IF(ISBLANK(INDEX('Policy Characteristics'!H:H,MATCH($C752,'Policy Characteristics'!$C:$C,0))),"",INDEX('Policy Characteristics'!H:H,MATCH($C752,'Policy Characteristics'!$C:$C,0)))</f>
        <v>0.01</v>
      </c>
      <c r="O752" s="254" t="str">
        <f>IF(ISBLANK(INDEX('Policy Characteristics'!I:I,MATCH($C752,'Policy Characteristics'!$C:$C,0))),"",INDEX('Policy Characteristics'!I:I,MATCH($C752,'Policy Characteristics'!$C:$C,0)))</f>
        <v>% of fuel shifted</v>
      </c>
      <c r="P752" s="254"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254" t="str">
        <f>IF(ISBLANK(INDEX('Policy Characteristics'!K:K,MATCH($C752,'Policy Characteristics'!$C:$C,0))),"",INDEX('Policy Characteristics'!K:K,MATCH($C752,'Policy Characteristics'!$C:$C,0)))</f>
        <v>industry-ag-main.html#fuel-switching</v>
      </c>
      <c r="R752" s="254" t="str">
        <f>IF(ISBLANK(INDEX('Policy Characteristics'!L:L,MATCH($C752,'Policy Characteristics'!$C:$C,0))),"",INDEX('Policy Characteristics'!L:L,MATCH($C752,'Policy Characteristics'!$C:$C,0)))</f>
        <v>industry-elec-and-hydrogen.html</v>
      </c>
    </row>
    <row r="753" spans="1:18" x14ac:dyDescent="0.35">
      <c r="A753" s="254" t="str">
        <f>IF(ISBLANK(INDEX('Policy Characteristics'!A:A,MATCH($C753,'Policy Characteristics'!$C:$C,0))),"",INDEX('Policy Characteristics'!A:A,MATCH($C753,'Policy Characteristics'!$C:$C,0)))</f>
        <v>Industry</v>
      </c>
      <c r="B753" s="262" t="str">
        <f>IF(ISBLANK(INDEX('Policy Characteristics'!B:B,MATCH($C753,'Policy Characteristics'!$C:$C,0))),"",INDEX('Policy Characteristics'!B:B,MATCH($C753,'Policy Characteristics'!$C:$C,0)))</f>
        <v>Electrification</v>
      </c>
      <c r="C753" s="254" t="str">
        <f t="shared" si="38"/>
        <v>Fraction of Eligible Industrial Energy Use Shifted to Electricity</v>
      </c>
      <c r="D753" s="6" t="s">
        <v>3058</v>
      </c>
      <c r="E753" s="1" t="s">
        <v>3497</v>
      </c>
      <c r="F753" t="s">
        <v>3021</v>
      </c>
      <c r="G753" s="45" t="s">
        <v>3504</v>
      </c>
      <c r="H753" s="43">
        <v>1928</v>
      </c>
      <c r="I753" s="324" t="s">
        <v>43</v>
      </c>
      <c r="J753" s="255" t="str">
        <f>IF(ISBLANK(INDEX('Policy Characteristics'!D:D,MATCH($C753,'Policy Characteristics'!$C:$C,0))),"",INDEX('Policy Characteristics'!D:D,MATCH($C753,'Policy Characteristics'!$C:$C,0)))</f>
        <v>Electrification</v>
      </c>
      <c r="K753" s="254" t="str">
        <f>IF(ISBLANK(INDEX('Policy Characteristics'!E:E,MATCH($C753,'Policy Characteristics'!$C:$C,0))),"",INDEX('Policy Characteristics'!E:E,MATCH($C753,'Policy Characteristics'!$C:$C,0)))</f>
        <v>indst shift to electricity</v>
      </c>
      <c r="L753" s="261">
        <f>IF(ISBLANK(INDEX('Policy Characteristics'!F:F,MATCH($C753,'Policy Characteristics'!$C:$C,0))),"",INDEX('Policy Characteristics'!F:F,MATCH($C753,'Policy Characteristics'!$C:$C,0)))</f>
        <v>0</v>
      </c>
      <c r="M753" s="261">
        <f>IF(ISBLANK(INDEX('Policy Characteristics'!G:G,MATCH($C753,'Policy Characteristics'!$C:$C,0))),"",INDEX('Policy Characteristics'!G:G,MATCH($C753,'Policy Characteristics'!$C:$C,0)))</f>
        <v>1</v>
      </c>
      <c r="N753" s="261">
        <f>IF(ISBLANK(INDEX('Policy Characteristics'!H:H,MATCH($C753,'Policy Characteristics'!$C:$C,0))),"",INDEX('Policy Characteristics'!H:H,MATCH($C753,'Policy Characteristics'!$C:$C,0)))</f>
        <v>0.01</v>
      </c>
      <c r="O753" s="254" t="str">
        <f>IF(ISBLANK(INDEX('Policy Characteristics'!I:I,MATCH($C753,'Policy Characteristics'!$C:$C,0))),"",INDEX('Policy Characteristics'!I:I,MATCH($C753,'Policy Characteristics'!$C:$C,0)))</f>
        <v>% of fuel shifted</v>
      </c>
      <c r="P753" s="254"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254" t="str">
        <f>IF(ISBLANK(INDEX('Policy Characteristics'!K:K,MATCH($C753,'Policy Characteristics'!$C:$C,0))),"",INDEX('Policy Characteristics'!K:K,MATCH($C753,'Policy Characteristics'!$C:$C,0)))</f>
        <v>industry-ag-main.html#fuel-switching</v>
      </c>
      <c r="R753" s="254" t="str">
        <f>IF(ISBLANK(INDEX('Policy Characteristics'!L:L,MATCH($C753,'Policy Characteristics'!$C:$C,0))),"",INDEX('Policy Characteristics'!L:L,MATCH($C753,'Policy Characteristics'!$C:$C,0)))</f>
        <v>industry-elec-and-hydrogen.html</v>
      </c>
    </row>
    <row r="754" spans="1:18" x14ac:dyDescent="0.35">
      <c r="A754" s="254" t="str">
        <f>IF(ISBLANK(INDEX('Policy Characteristics'!A:A,MATCH($C754,'Policy Characteristics'!$C:$C,0))),"",INDEX('Policy Characteristics'!A:A,MATCH($C754,'Policy Characteristics'!$C:$C,0)))</f>
        <v>Industry</v>
      </c>
      <c r="B754" s="262" t="str">
        <f>IF(ISBLANK(INDEX('Policy Characteristics'!B:B,MATCH($C754,'Policy Characteristics'!$C:$C,0))),"",INDEX('Policy Characteristics'!B:B,MATCH($C754,'Policy Characteristics'!$C:$C,0)))</f>
        <v>Electrification</v>
      </c>
      <c r="C754" s="254" t="str">
        <f t="shared" si="38"/>
        <v>Fraction of Eligible Industrial Energy Use Shifted to Electricity</v>
      </c>
      <c r="D754" s="6" t="s">
        <v>3058</v>
      </c>
      <c r="E754" s="1" t="s">
        <v>3638</v>
      </c>
      <c r="F754" t="s">
        <v>3021</v>
      </c>
      <c r="G754" s="45" t="s">
        <v>3638</v>
      </c>
      <c r="H754" s="43">
        <v>1929</v>
      </c>
      <c r="I754" s="324" t="s">
        <v>43</v>
      </c>
      <c r="J754" s="255" t="str">
        <f>IF(ISBLANK(INDEX('Policy Characteristics'!D:D,MATCH($C754,'Policy Characteristics'!$C:$C,0))),"",INDEX('Policy Characteristics'!D:D,MATCH($C754,'Policy Characteristics'!$C:$C,0)))</f>
        <v>Electrification</v>
      </c>
      <c r="K754" s="254" t="str">
        <f>IF(ISBLANK(INDEX('Policy Characteristics'!E:E,MATCH($C754,'Policy Characteristics'!$C:$C,0))),"",INDEX('Policy Characteristics'!E:E,MATCH($C754,'Policy Characteristics'!$C:$C,0)))</f>
        <v>indst shift to electricity</v>
      </c>
      <c r="L754" s="261">
        <f>IF(ISBLANK(INDEX('Policy Characteristics'!F:F,MATCH($C754,'Policy Characteristics'!$C:$C,0))),"",INDEX('Policy Characteristics'!F:F,MATCH($C754,'Policy Characteristics'!$C:$C,0)))</f>
        <v>0</v>
      </c>
      <c r="M754" s="261">
        <f>IF(ISBLANK(INDEX('Policy Characteristics'!G:G,MATCH($C754,'Policy Characteristics'!$C:$C,0))),"",INDEX('Policy Characteristics'!G:G,MATCH($C754,'Policy Characteristics'!$C:$C,0)))</f>
        <v>1</v>
      </c>
      <c r="N754" s="261">
        <f>IF(ISBLANK(INDEX('Policy Characteristics'!H:H,MATCH($C754,'Policy Characteristics'!$C:$C,0))),"",INDEX('Policy Characteristics'!H:H,MATCH($C754,'Policy Characteristics'!$C:$C,0)))</f>
        <v>0.01</v>
      </c>
      <c r="O754" s="254" t="str">
        <f>IF(ISBLANK(INDEX('Policy Characteristics'!I:I,MATCH($C754,'Policy Characteristics'!$C:$C,0))),"",INDEX('Policy Characteristics'!I:I,MATCH($C754,'Policy Characteristics'!$C:$C,0)))</f>
        <v>% of fuel shifted</v>
      </c>
      <c r="P754" s="254"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254" t="str">
        <f>IF(ISBLANK(INDEX('Policy Characteristics'!K:K,MATCH($C754,'Policy Characteristics'!$C:$C,0))),"",INDEX('Policy Characteristics'!K:K,MATCH($C754,'Policy Characteristics'!$C:$C,0)))</f>
        <v>industry-ag-main.html#fuel-switching</v>
      </c>
      <c r="R754" s="254" t="str">
        <f>IF(ISBLANK(INDEX('Policy Characteristics'!L:L,MATCH($C754,'Policy Characteristics'!$C:$C,0))),"",INDEX('Policy Characteristics'!L:L,MATCH($C754,'Policy Characteristics'!$C:$C,0)))</f>
        <v>industry-elec-and-hydrogen.html</v>
      </c>
    </row>
    <row r="755" spans="1:18" x14ac:dyDescent="0.35">
      <c r="A755" s="254" t="str">
        <f>IF(ISBLANK(INDEX('Policy Characteristics'!A:A,MATCH($C755,'Policy Characteristics'!$C:$C,0))),"",INDEX('Policy Characteristics'!A:A,MATCH($C755,'Policy Characteristics'!$C:$C,0)))</f>
        <v>Industry</v>
      </c>
      <c r="B755" s="262" t="str">
        <f>IF(ISBLANK(INDEX('Policy Characteristics'!B:B,MATCH($C755,'Policy Characteristics'!$C:$C,0))),"",INDEX('Policy Characteristics'!B:B,MATCH($C755,'Policy Characteristics'!$C:$C,0)))</f>
        <v>Electrification</v>
      </c>
      <c r="C755" s="254" t="str">
        <f t="shared" si="38"/>
        <v>Fraction of Eligible Industrial Energy Use Shifted to Electricity</v>
      </c>
      <c r="D755" s="6" t="s">
        <v>3059</v>
      </c>
      <c r="E755" s="1" t="s">
        <v>3491</v>
      </c>
      <c r="F755" t="s">
        <v>3022</v>
      </c>
      <c r="G755" s="45" t="s">
        <v>3498</v>
      </c>
      <c r="H755" s="43">
        <v>1930</v>
      </c>
      <c r="I755" s="324" t="s">
        <v>43</v>
      </c>
      <c r="J755" s="255" t="str">
        <f>IF(ISBLANK(INDEX('Policy Characteristics'!D:D,MATCH($C755,'Policy Characteristics'!$C:$C,0))),"",INDEX('Policy Characteristics'!D:D,MATCH($C755,'Policy Characteristics'!$C:$C,0)))</f>
        <v>Electrification</v>
      </c>
      <c r="K755" s="254" t="str">
        <f>IF(ISBLANK(INDEX('Policy Characteristics'!E:E,MATCH($C755,'Policy Characteristics'!$C:$C,0))),"",INDEX('Policy Characteristics'!E:E,MATCH($C755,'Policy Characteristics'!$C:$C,0)))</f>
        <v>indst shift to electricity</v>
      </c>
      <c r="L755" s="261">
        <f>IF(ISBLANK(INDEX('Policy Characteristics'!F:F,MATCH($C755,'Policy Characteristics'!$C:$C,0))),"",INDEX('Policy Characteristics'!F:F,MATCH($C755,'Policy Characteristics'!$C:$C,0)))</f>
        <v>0</v>
      </c>
      <c r="M755" s="261">
        <f>IF(ISBLANK(INDEX('Policy Characteristics'!G:G,MATCH($C755,'Policy Characteristics'!$C:$C,0))),"",INDEX('Policy Characteristics'!G:G,MATCH($C755,'Policy Characteristics'!$C:$C,0)))</f>
        <v>1</v>
      </c>
      <c r="N755" s="261">
        <f>IF(ISBLANK(INDEX('Policy Characteristics'!H:H,MATCH($C755,'Policy Characteristics'!$C:$C,0))),"",INDEX('Policy Characteristics'!H:H,MATCH($C755,'Policy Characteristics'!$C:$C,0)))</f>
        <v>0.01</v>
      </c>
      <c r="O755" s="254" t="str">
        <f>IF(ISBLANK(INDEX('Policy Characteristics'!I:I,MATCH($C755,'Policy Characteristics'!$C:$C,0))),"",INDEX('Policy Characteristics'!I:I,MATCH($C755,'Policy Characteristics'!$C:$C,0)))</f>
        <v>% of fuel shifted</v>
      </c>
      <c r="P755" s="254"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254" t="str">
        <f>IF(ISBLANK(INDEX('Policy Characteristics'!K:K,MATCH($C755,'Policy Characteristics'!$C:$C,0))),"",INDEX('Policy Characteristics'!K:K,MATCH($C755,'Policy Characteristics'!$C:$C,0)))</f>
        <v>industry-ag-main.html#fuel-switching</v>
      </c>
      <c r="R755" s="254" t="str">
        <f>IF(ISBLANK(INDEX('Policy Characteristics'!L:L,MATCH($C755,'Policy Characteristics'!$C:$C,0))),"",INDEX('Policy Characteristics'!L:L,MATCH($C755,'Policy Characteristics'!$C:$C,0)))</f>
        <v>industry-elec-and-hydrogen.html</v>
      </c>
    </row>
    <row r="756" spans="1:18" x14ac:dyDescent="0.35">
      <c r="A756" s="254" t="str">
        <f>IF(ISBLANK(INDEX('Policy Characteristics'!A:A,MATCH($C756,'Policy Characteristics'!$C:$C,0))),"",INDEX('Policy Characteristics'!A:A,MATCH($C756,'Policy Characteristics'!$C:$C,0)))</f>
        <v>Industry</v>
      </c>
      <c r="B756" s="262" t="str">
        <f>IF(ISBLANK(INDEX('Policy Characteristics'!B:B,MATCH($C756,'Policy Characteristics'!$C:$C,0))),"",INDEX('Policy Characteristics'!B:B,MATCH($C756,'Policy Characteristics'!$C:$C,0)))</f>
        <v>Electrification</v>
      </c>
      <c r="C756" s="254" t="str">
        <f t="shared" si="38"/>
        <v>Fraction of Eligible Industrial Energy Use Shifted to Electricity</v>
      </c>
      <c r="D756" s="6" t="s">
        <v>3059</v>
      </c>
      <c r="E756" s="1" t="s">
        <v>3492</v>
      </c>
      <c r="F756" t="s">
        <v>3022</v>
      </c>
      <c r="G756" s="45" t="s">
        <v>3499</v>
      </c>
      <c r="H756" s="43">
        <v>1931</v>
      </c>
      <c r="I756" s="324" t="s">
        <v>43</v>
      </c>
      <c r="J756" s="255" t="str">
        <f>IF(ISBLANK(INDEX('Policy Characteristics'!D:D,MATCH($C756,'Policy Characteristics'!$C:$C,0))),"",INDEX('Policy Characteristics'!D:D,MATCH($C756,'Policy Characteristics'!$C:$C,0)))</f>
        <v>Electrification</v>
      </c>
      <c r="K756" s="254" t="str">
        <f>IF(ISBLANK(INDEX('Policy Characteristics'!E:E,MATCH($C756,'Policy Characteristics'!$C:$C,0))),"",INDEX('Policy Characteristics'!E:E,MATCH($C756,'Policy Characteristics'!$C:$C,0)))</f>
        <v>indst shift to electricity</v>
      </c>
      <c r="L756" s="261">
        <f>IF(ISBLANK(INDEX('Policy Characteristics'!F:F,MATCH($C756,'Policy Characteristics'!$C:$C,0))),"",INDEX('Policy Characteristics'!F:F,MATCH($C756,'Policy Characteristics'!$C:$C,0)))</f>
        <v>0</v>
      </c>
      <c r="M756" s="261">
        <f>IF(ISBLANK(INDEX('Policy Characteristics'!G:G,MATCH($C756,'Policy Characteristics'!$C:$C,0))),"",INDEX('Policy Characteristics'!G:G,MATCH($C756,'Policy Characteristics'!$C:$C,0)))</f>
        <v>1</v>
      </c>
      <c r="N756" s="261">
        <f>IF(ISBLANK(INDEX('Policy Characteristics'!H:H,MATCH($C756,'Policy Characteristics'!$C:$C,0))),"",INDEX('Policy Characteristics'!H:H,MATCH($C756,'Policy Characteristics'!$C:$C,0)))</f>
        <v>0.01</v>
      </c>
      <c r="O756" s="254" t="str">
        <f>IF(ISBLANK(INDEX('Policy Characteristics'!I:I,MATCH($C756,'Policy Characteristics'!$C:$C,0))),"",INDEX('Policy Characteristics'!I:I,MATCH($C756,'Policy Characteristics'!$C:$C,0)))</f>
        <v>% of fuel shifted</v>
      </c>
      <c r="P756" s="254"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254" t="str">
        <f>IF(ISBLANK(INDEX('Policy Characteristics'!K:K,MATCH($C756,'Policy Characteristics'!$C:$C,0))),"",INDEX('Policy Characteristics'!K:K,MATCH($C756,'Policy Characteristics'!$C:$C,0)))</f>
        <v>industry-ag-main.html#fuel-switching</v>
      </c>
      <c r="R756" s="254" t="str">
        <f>IF(ISBLANK(INDEX('Policy Characteristics'!L:L,MATCH($C756,'Policy Characteristics'!$C:$C,0))),"",INDEX('Policy Characteristics'!L:L,MATCH($C756,'Policy Characteristics'!$C:$C,0)))</f>
        <v>industry-elec-and-hydrogen.html</v>
      </c>
    </row>
    <row r="757" spans="1:18" x14ac:dyDescent="0.35">
      <c r="A757" s="254" t="str">
        <f>IF(ISBLANK(INDEX('Policy Characteristics'!A:A,MATCH($C757,'Policy Characteristics'!$C:$C,0))),"",INDEX('Policy Characteristics'!A:A,MATCH($C757,'Policy Characteristics'!$C:$C,0)))</f>
        <v>Industry</v>
      </c>
      <c r="B757" s="262" t="str">
        <f>IF(ISBLANK(INDEX('Policy Characteristics'!B:B,MATCH($C757,'Policy Characteristics'!$C:$C,0))),"",INDEX('Policy Characteristics'!B:B,MATCH($C757,'Policy Characteristics'!$C:$C,0)))</f>
        <v>Electrification</v>
      </c>
      <c r="C757" s="254" t="str">
        <f t="shared" si="38"/>
        <v>Fraction of Eligible Industrial Energy Use Shifted to Electricity</v>
      </c>
      <c r="D757" s="6" t="s">
        <v>3059</v>
      </c>
      <c r="E757" s="1" t="s">
        <v>3493</v>
      </c>
      <c r="F757" t="s">
        <v>3022</v>
      </c>
      <c r="G757" s="45" t="s">
        <v>3500</v>
      </c>
      <c r="H757" s="43">
        <v>1932</v>
      </c>
      <c r="I757" s="324" t="s">
        <v>43</v>
      </c>
      <c r="J757" s="255" t="str">
        <f>IF(ISBLANK(INDEX('Policy Characteristics'!D:D,MATCH($C757,'Policy Characteristics'!$C:$C,0))),"",INDEX('Policy Characteristics'!D:D,MATCH($C757,'Policy Characteristics'!$C:$C,0)))</f>
        <v>Electrification</v>
      </c>
      <c r="K757" s="254" t="str">
        <f>IF(ISBLANK(INDEX('Policy Characteristics'!E:E,MATCH($C757,'Policy Characteristics'!$C:$C,0))),"",INDEX('Policy Characteristics'!E:E,MATCH($C757,'Policy Characteristics'!$C:$C,0)))</f>
        <v>indst shift to electricity</v>
      </c>
      <c r="L757" s="261">
        <f>IF(ISBLANK(INDEX('Policy Characteristics'!F:F,MATCH($C757,'Policy Characteristics'!$C:$C,0))),"",INDEX('Policy Characteristics'!F:F,MATCH($C757,'Policy Characteristics'!$C:$C,0)))</f>
        <v>0</v>
      </c>
      <c r="M757" s="261">
        <f>IF(ISBLANK(INDEX('Policy Characteristics'!G:G,MATCH($C757,'Policy Characteristics'!$C:$C,0))),"",INDEX('Policy Characteristics'!G:G,MATCH($C757,'Policy Characteristics'!$C:$C,0)))</f>
        <v>1</v>
      </c>
      <c r="N757" s="261">
        <f>IF(ISBLANK(INDEX('Policy Characteristics'!H:H,MATCH($C757,'Policy Characteristics'!$C:$C,0))),"",INDEX('Policy Characteristics'!H:H,MATCH($C757,'Policy Characteristics'!$C:$C,0)))</f>
        <v>0.01</v>
      </c>
      <c r="O757" s="254" t="str">
        <f>IF(ISBLANK(INDEX('Policy Characteristics'!I:I,MATCH($C757,'Policy Characteristics'!$C:$C,0))),"",INDEX('Policy Characteristics'!I:I,MATCH($C757,'Policy Characteristics'!$C:$C,0)))</f>
        <v>% of fuel shifted</v>
      </c>
      <c r="P757" s="254"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254" t="str">
        <f>IF(ISBLANK(INDEX('Policy Characteristics'!K:K,MATCH($C757,'Policy Characteristics'!$C:$C,0))),"",INDEX('Policy Characteristics'!K:K,MATCH($C757,'Policy Characteristics'!$C:$C,0)))</f>
        <v>industry-ag-main.html#fuel-switching</v>
      </c>
      <c r="R757" s="254" t="str">
        <f>IF(ISBLANK(INDEX('Policy Characteristics'!L:L,MATCH($C757,'Policy Characteristics'!$C:$C,0))),"",INDEX('Policy Characteristics'!L:L,MATCH($C757,'Policy Characteristics'!$C:$C,0)))</f>
        <v>industry-elec-and-hydrogen.html</v>
      </c>
    </row>
    <row r="758" spans="1:18" x14ac:dyDescent="0.35">
      <c r="A758" s="254" t="str">
        <f>IF(ISBLANK(INDEX('Policy Characteristics'!A:A,MATCH($C758,'Policy Characteristics'!$C:$C,0))),"",INDEX('Policy Characteristics'!A:A,MATCH($C758,'Policy Characteristics'!$C:$C,0)))</f>
        <v>Industry</v>
      </c>
      <c r="B758" s="262" t="str">
        <f>IF(ISBLANK(INDEX('Policy Characteristics'!B:B,MATCH($C758,'Policy Characteristics'!$C:$C,0))),"",INDEX('Policy Characteristics'!B:B,MATCH($C758,'Policy Characteristics'!$C:$C,0)))</f>
        <v>Electrification</v>
      </c>
      <c r="C758" s="254" t="str">
        <f t="shared" si="38"/>
        <v>Fraction of Eligible Industrial Energy Use Shifted to Electricity</v>
      </c>
      <c r="D758" s="6" t="s">
        <v>3059</v>
      </c>
      <c r="E758" s="1" t="s">
        <v>3494</v>
      </c>
      <c r="F758" t="s">
        <v>3022</v>
      </c>
      <c r="G758" s="45" t="s">
        <v>3501</v>
      </c>
      <c r="H758" s="43">
        <v>1933</v>
      </c>
      <c r="I758" s="324" t="s">
        <v>43</v>
      </c>
      <c r="J758" s="255" t="str">
        <f>IF(ISBLANK(INDEX('Policy Characteristics'!D:D,MATCH($C758,'Policy Characteristics'!$C:$C,0))),"",INDEX('Policy Characteristics'!D:D,MATCH($C758,'Policy Characteristics'!$C:$C,0)))</f>
        <v>Electrification</v>
      </c>
      <c r="K758" s="254" t="str">
        <f>IF(ISBLANK(INDEX('Policy Characteristics'!E:E,MATCH($C758,'Policy Characteristics'!$C:$C,0))),"",INDEX('Policy Characteristics'!E:E,MATCH($C758,'Policy Characteristics'!$C:$C,0)))</f>
        <v>indst shift to electricity</v>
      </c>
      <c r="L758" s="261">
        <f>IF(ISBLANK(INDEX('Policy Characteristics'!F:F,MATCH($C758,'Policy Characteristics'!$C:$C,0))),"",INDEX('Policy Characteristics'!F:F,MATCH($C758,'Policy Characteristics'!$C:$C,0)))</f>
        <v>0</v>
      </c>
      <c r="M758" s="261">
        <f>IF(ISBLANK(INDEX('Policy Characteristics'!G:G,MATCH($C758,'Policy Characteristics'!$C:$C,0))),"",INDEX('Policy Characteristics'!G:G,MATCH($C758,'Policy Characteristics'!$C:$C,0)))</f>
        <v>1</v>
      </c>
      <c r="N758" s="261">
        <f>IF(ISBLANK(INDEX('Policy Characteristics'!H:H,MATCH($C758,'Policy Characteristics'!$C:$C,0))),"",INDEX('Policy Characteristics'!H:H,MATCH($C758,'Policy Characteristics'!$C:$C,0)))</f>
        <v>0.01</v>
      </c>
      <c r="O758" s="254" t="str">
        <f>IF(ISBLANK(INDEX('Policy Characteristics'!I:I,MATCH($C758,'Policy Characteristics'!$C:$C,0))),"",INDEX('Policy Characteristics'!I:I,MATCH($C758,'Policy Characteristics'!$C:$C,0)))</f>
        <v>% of fuel shifted</v>
      </c>
      <c r="P758" s="254"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254" t="str">
        <f>IF(ISBLANK(INDEX('Policy Characteristics'!K:K,MATCH($C758,'Policy Characteristics'!$C:$C,0))),"",INDEX('Policy Characteristics'!K:K,MATCH($C758,'Policy Characteristics'!$C:$C,0)))</f>
        <v>industry-ag-main.html#fuel-switching</v>
      </c>
      <c r="R758" s="254" t="str">
        <f>IF(ISBLANK(INDEX('Policy Characteristics'!L:L,MATCH($C758,'Policy Characteristics'!$C:$C,0))),"",INDEX('Policy Characteristics'!L:L,MATCH($C758,'Policy Characteristics'!$C:$C,0)))</f>
        <v>industry-elec-and-hydrogen.html</v>
      </c>
    </row>
    <row r="759" spans="1:18" x14ac:dyDescent="0.35">
      <c r="A759" s="254" t="str">
        <f>IF(ISBLANK(INDEX('Policy Characteristics'!A:A,MATCH($C759,'Policy Characteristics'!$C:$C,0))),"",INDEX('Policy Characteristics'!A:A,MATCH($C759,'Policy Characteristics'!$C:$C,0)))</f>
        <v>Industry</v>
      </c>
      <c r="B759" s="262" t="str">
        <f>IF(ISBLANK(INDEX('Policy Characteristics'!B:B,MATCH($C759,'Policy Characteristics'!$C:$C,0))),"",INDEX('Policy Characteristics'!B:B,MATCH($C759,'Policy Characteristics'!$C:$C,0)))</f>
        <v>Electrification</v>
      </c>
      <c r="C759" s="254" t="str">
        <f t="shared" si="38"/>
        <v>Fraction of Eligible Industrial Energy Use Shifted to Electricity</v>
      </c>
      <c r="D759" s="6" t="s">
        <v>3059</v>
      </c>
      <c r="E759" s="1" t="s">
        <v>3495</v>
      </c>
      <c r="F759" t="s">
        <v>3022</v>
      </c>
      <c r="G759" s="45" t="s">
        <v>3502</v>
      </c>
      <c r="H759" s="43">
        <v>1934</v>
      </c>
      <c r="I759" s="324" t="s">
        <v>43</v>
      </c>
      <c r="J759" s="255" t="str">
        <f>IF(ISBLANK(INDEX('Policy Characteristics'!D:D,MATCH($C759,'Policy Characteristics'!$C:$C,0))),"",INDEX('Policy Characteristics'!D:D,MATCH($C759,'Policy Characteristics'!$C:$C,0)))</f>
        <v>Electrification</v>
      </c>
      <c r="K759" s="254" t="str">
        <f>IF(ISBLANK(INDEX('Policy Characteristics'!E:E,MATCH($C759,'Policy Characteristics'!$C:$C,0))),"",INDEX('Policy Characteristics'!E:E,MATCH($C759,'Policy Characteristics'!$C:$C,0)))</f>
        <v>indst shift to electricity</v>
      </c>
      <c r="L759" s="261">
        <f>IF(ISBLANK(INDEX('Policy Characteristics'!F:F,MATCH($C759,'Policy Characteristics'!$C:$C,0))),"",INDEX('Policy Characteristics'!F:F,MATCH($C759,'Policy Characteristics'!$C:$C,0)))</f>
        <v>0</v>
      </c>
      <c r="M759" s="261">
        <f>IF(ISBLANK(INDEX('Policy Characteristics'!G:G,MATCH($C759,'Policy Characteristics'!$C:$C,0))),"",INDEX('Policy Characteristics'!G:G,MATCH($C759,'Policy Characteristics'!$C:$C,0)))</f>
        <v>1</v>
      </c>
      <c r="N759" s="261">
        <f>IF(ISBLANK(INDEX('Policy Characteristics'!H:H,MATCH($C759,'Policy Characteristics'!$C:$C,0))),"",INDEX('Policy Characteristics'!H:H,MATCH($C759,'Policy Characteristics'!$C:$C,0)))</f>
        <v>0.01</v>
      </c>
      <c r="O759" s="254" t="str">
        <f>IF(ISBLANK(INDEX('Policy Characteristics'!I:I,MATCH($C759,'Policy Characteristics'!$C:$C,0))),"",INDEX('Policy Characteristics'!I:I,MATCH($C759,'Policy Characteristics'!$C:$C,0)))</f>
        <v>% of fuel shifted</v>
      </c>
      <c r="P759" s="254"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254" t="str">
        <f>IF(ISBLANK(INDEX('Policy Characteristics'!K:K,MATCH($C759,'Policy Characteristics'!$C:$C,0))),"",INDEX('Policy Characteristics'!K:K,MATCH($C759,'Policy Characteristics'!$C:$C,0)))</f>
        <v>industry-ag-main.html#fuel-switching</v>
      </c>
      <c r="R759" s="254" t="str">
        <f>IF(ISBLANK(INDEX('Policy Characteristics'!L:L,MATCH($C759,'Policy Characteristics'!$C:$C,0))),"",INDEX('Policy Characteristics'!L:L,MATCH($C759,'Policy Characteristics'!$C:$C,0)))</f>
        <v>industry-elec-and-hydrogen.html</v>
      </c>
    </row>
    <row r="760" spans="1:18" x14ac:dyDescent="0.35">
      <c r="A760" s="254" t="str">
        <f>IF(ISBLANK(INDEX('Policy Characteristics'!A:A,MATCH($C760,'Policy Characteristics'!$C:$C,0))),"",INDEX('Policy Characteristics'!A:A,MATCH($C760,'Policy Characteristics'!$C:$C,0)))</f>
        <v>Industry</v>
      </c>
      <c r="B760" s="262" t="str">
        <f>IF(ISBLANK(INDEX('Policy Characteristics'!B:B,MATCH($C760,'Policy Characteristics'!$C:$C,0))),"",INDEX('Policy Characteristics'!B:B,MATCH($C760,'Policy Characteristics'!$C:$C,0)))</f>
        <v>Electrification</v>
      </c>
      <c r="C760" s="254" t="str">
        <f t="shared" si="38"/>
        <v>Fraction of Eligible Industrial Energy Use Shifted to Electricity</v>
      </c>
      <c r="D760" s="6" t="s">
        <v>3059</v>
      </c>
      <c r="E760" s="1" t="s">
        <v>3496</v>
      </c>
      <c r="F760" t="s">
        <v>3022</v>
      </c>
      <c r="G760" s="45" t="s">
        <v>3503</v>
      </c>
      <c r="H760" s="43">
        <v>1935</v>
      </c>
      <c r="I760" s="324" t="s">
        <v>43</v>
      </c>
      <c r="J760" s="255" t="str">
        <f>IF(ISBLANK(INDEX('Policy Characteristics'!D:D,MATCH($C760,'Policy Characteristics'!$C:$C,0))),"",INDEX('Policy Characteristics'!D:D,MATCH($C760,'Policy Characteristics'!$C:$C,0)))</f>
        <v>Electrification</v>
      </c>
      <c r="K760" s="254" t="str">
        <f>IF(ISBLANK(INDEX('Policy Characteristics'!E:E,MATCH($C760,'Policy Characteristics'!$C:$C,0))),"",INDEX('Policy Characteristics'!E:E,MATCH($C760,'Policy Characteristics'!$C:$C,0)))</f>
        <v>indst shift to electricity</v>
      </c>
      <c r="L760" s="261">
        <f>IF(ISBLANK(INDEX('Policy Characteristics'!F:F,MATCH($C760,'Policy Characteristics'!$C:$C,0))),"",INDEX('Policy Characteristics'!F:F,MATCH($C760,'Policy Characteristics'!$C:$C,0)))</f>
        <v>0</v>
      </c>
      <c r="M760" s="261">
        <f>IF(ISBLANK(INDEX('Policy Characteristics'!G:G,MATCH($C760,'Policy Characteristics'!$C:$C,0))),"",INDEX('Policy Characteristics'!G:G,MATCH($C760,'Policy Characteristics'!$C:$C,0)))</f>
        <v>1</v>
      </c>
      <c r="N760" s="261">
        <f>IF(ISBLANK(INDEX('Policy Characteristics'!H:H,MATCH($C760,'Policy Characteristics'!$C:$C,0))),"",INDEX('Policy Characteristics'!H:H,MATCH($C760,'Policy Characteristics'!$C:$C,0)))</f>
        <v>0.01</v>
      </c>
      <c r="O760" s="254" t="str">
        <f>IF(ISBLANK(INDEX('Policy Characteristics'!I:I,MATCH($C760,'Policy Characteristics'!$C:$C,0))),"",INDEX('Policy Characteristics'!I:I,MATCH($C760,'Policy Characteristics'!$C:$C,0)))</f>
        <v>% of fuel shifted</v>
      </c>
      <c r="P760" s="254"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254" t="str">
        <f>IF(ISBLANK(INDEX('Policy Characteristics'!K:K,MATCH($C760,'Policy Characteristics'!$C:$C,0))),"",INDEX('Policy Characteristics'!K:K,MATCH($C760,'Policy Characteristics'!$C:$C,0)))</f>
        <v>industry-ag-main.html#fuel-switching</v>
      </c>
      <c r="R760" s="254" t="str">
        <f>IF(ISBLANK(INDEX('Policy Characteristics'!L:L,MATCH($C760,'Policy Characteristics'!$C:$C,0))),"",INDEX('Policy Characteristics'!L:L,MATCH($C760,'Policy Characteristics'!$C:$C,0)))</f>
        <v>industry-elec-and-hydrogen.html</v>
      </c>
    </row>
    <row r="761" spans="1:18" x14ac:dyDescent="0.35">
      <c r="A761" s="254" t="str">
        <f>IF(ISBLANK(INDEX('Policy Characteristics'!A:A,MATCH($C761,'Policy Characteristics'!$C:$C,0))),"",INDEX('Policy Characteristics'!A:A,MATCH($C761,'Policy Characteristics'!$C:$C,0)))</f>
        <v>Industry</v>
      </c>
      <c r="B761" s="262" t="str">
        <f>IF(ISBLANK(INDEX('Policy Characteristics'!B:B,MATCH($C761,'Policy Characteristics'!$C:$C,0))),"",INDEX('Policy Characteristics'!B:B,MATCH($C761,'Policy Characteristics'!$C:$C,0)))</f>
        <v>Electrification</v>
      </c>
      <c r="C761" s="254" t="str">
        <f t="shared" si="38"/>
        <v>Fraction of Eligible Industrial Energy Use Shifted to Electricity</v>
      </c>
      <c r="D761" s="6" t="s">
        <v>3059</v>
      </c>
      <c r="E761" s="1" t="s">
        <v>3497</v>
      </c>
      <c r="F761" t="s">
        <v>3022</v>
      </c>
      <c r="G761" s="45" t="s">
        <v>3504</v>
      </c>
      <c r="H761" s="43">
        <v>1936</v>
      </c>
      <c r="I761" s="324" t="s">
        <v>43</v>
      </c>
      <c r="J761" s="255" t="str">
        <f>IF(ISBLANK(INDEX('Policy Characteristics'!D:D,MATCH($C761,'Policy Characteristics'!$C:$C,0))),"",INDEX('Policy Characteristics'!D:D,MATCH($C761,'Policy Characteristics'!$C:$C,0)))</f>
        <v>Electrification</v>
      </c>
      <c r="K761" s="254" t="str">
        <f>IF(ISBLANK(INDEX('Policy Characteristics'!E:E,MATCH($C761,'Policy Characteristics'!$C:$C,0))),"",INDEX('Policy Characteristics'!E:E,MATCH($C761,'Policy Characteristics'!$C:$C,0)))</f>
        <v>indst shift to electricity</v>
      </c>
      <c r="L761" s="261">
        <f>IF(ISBLANK(INDEX('Policy Characteristics'!F:F,MATCH($C761,'Policy Characteristics'!$C:$C,0))),"",INDEX('Policy Characteristics'!F:F,MATCH($C761,'Policy Characteristics'!$C:$C,0)))</f>
        <v>0</v>
      </c>
      <c r="M761" s="261">
        <f>IF(ISBLANK(INDEX('Policy Characteristics'!G:G,MATCH($C761,'Policy Characteristics'!$C:$C,0))),"",INDEX('Policy Characteristics'!G:G,MATCH($C761,'Policy Characteristics'!$C:$C,0)))</f>
        <v>1</v>
      </c>
      <c r="N761" s="261">
        <f>IF(ISBLANK(INDEX('Policy Characteristics'!H:H,MATCH($C761,'Policy Characteristics'!$C:$C,0))),"",INDEX('Policy Characteristics'!H:H,MATCH($C761,'Policy Characteristics'!$C:$C,0)))</f>
        <v>0.01</v>
      </c>
      <c r="O761" s="254" t="str">
        <f>IF(ISBLANK(INDEX('Policy Characteristics'!I:I,MATCH($C761,'Policy Characteristics'!$C:$C,0))),"",INDEX('Policy Characteristics'!I:I,MATCH($C761,'Policy Characteristics'!$C:$C,0)))</f>
        <v>% of fuel shifted</v>
      </c>
      <c r="P761" s="254"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254" t="str">
        <f>IF(ISBLANK(INDEX('Policy Characteristics'!K:K,MATCH($C761,'Policy Characteristics'!$C:$C,0))),"",INDEX('Policy Characteristics'!K:K,MATCH($C761,'Policy Characteristics'!$C:$C,0)))</f>
        <v>industry-ag-main.html#fuel-switching</v>
      </c>
      <c r="R761" s="254" t="str">
        <f>IF(ISBLANK(INDEX('Policy Characteristics'!L:L,MATCH($C761,'Policy Characteristics'!$C:$C,0))),"",INDEX('Policy Characteristics'!L:L,MATCH($C761,'Policy Characteristics'!$C:$C,0)))</f>
        <v>industry-elec-and-hydrogen.html</v>
      </c>
    </row>
    <row r="762" spans="1:18" x14ac:dyDescent="0.35">
      <c r="A762" s="254" t="str">
        <f>IF(ISBLANK(INDEX('Policy Characteristics'!A:A,MATCH($C762,'Policy Characteristics'!$C:$C,0))),"",INDEX('Policy Characteristics'!A:A,MATCH($C762,'Policy Characteristics'!$C:$C,0)))</f>
        <v>Industry</v>
      </c>
      <c r="B762" s="262" t="str">
        <f>IF(ISBLANK(INDEX('Policy Characteristics'!B:B,MATCH($C762,'Policy Characteristics'!$C:$C,0))),"",INDEX('Policy Characteristics'!B:B,MATCH($C762,'Policy Characteristics'!$C:$C,0)))</f>
        <v>Electrification</v>
      </c>
      <c r="C762" s="254" t="str">
        <f t="shared" si="38"/>
        <v>Fraction of Eligible Industrial Energy Use Shifted to Electricity</v>
      </c>
      <c r="D762" s="6" t="s">
        <v>3059</v>
      </c>
      <c r="E762" s="1" t="s">
        <v>3638</v>
      </c>
      <c r="F762" t="s">
        <v>3022</v>
      </c>
      <c r="G762" s="45" t="s">
        <v>3638</v>
      </c>
      <c r="H762" s="43">
        <v>1937</v>
      </c>
      <c r="I762" s="324" t="s">
        <v>43</v>
      </c>
      <c r="J762" s="255" t="str">
        <f>IF(ISBLANK(INDEX('Policy Characteristics'!D:D,MATCH($C762,'Policy Characteristics'!$C:$C,0))),"",INDEX('Policy Characteristics'!D:D,MATCH($C762,'Policy Characteristics'!$C:$C,0)))</f>
        <v>Electrification</v>
      </c>
      <c r="K762" s="254" t="str">
        <f>IF(ISBLANK(INDEX('Policy Characteristics'!E:E,MATCH($C762,'Policy Characteristics'!$C:$C,0))),"",INDEX('Policy Characteristics'!E:E,MATCH($C762,'Policy Characteristics'!$C:$C,0)))</f>
        <v>indst shift to electricity</v>
      </c>
      <c r="L762" s="261">
        <f>IF(ISBLANK(INDEX('Policy Characteristics'!F:F,MATCH($C762,'Policy Characteristics'!$C:$C,0))),"",INDEX('Policy Characteristics'!F:F,MATCH($C762,'Policy Characteristics'!$C:$C,0)))</f>
        <v>0</v>
      </c>
      <c r="M762" s="261">
        <f>IF(ISBLANK(INDEX('Policy Characteristics'!G:G,MATCH($C762,'Policy Characteristics'!$C:$C,0))),"",INDEX('Policy Characteristics'!G:G,MATCH($C762,'Policy Characteristics'!$C:$C,0)))</f>
        <v>1</v>
      </c>
      <c r="N762" s="261">
        <f>IF(ISBLANK(INDEX('Policy Characteristics'!H:H,MATCH($C762,'Policy Characteristics'!$C:$C,0))),"",INDEX('Policy Characteristics'!H:H,MATCH($C762,'Policy Characteristics'!$C:$C,0)))</f>
        <v>0.01</v>
      </c>
      <c r="O762" s="254" t="str">
        <f>IF(ISBLANK(INDEX('Policy Characteristics'!I:I,MATCH($C762,'Policy Characteristics'!$C:$C,0))),"",INDEX('Policy Characteristics'!I:I,MATCH($C762,'Policy Characteristics'!$C:$C,0)))</f>
        <v>% of fuel shifted</v>
      </c>
      <c r="P762" s="254"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254" t="str">
        <f>IF(ISBLANK(INDEX('Policy Characteristics'!K:K,MATCH($C762,'Policy Characteristics'!$C:$C,0))),"",INDEX('Policy Characteristics'!K:K,MATCH($C762,'Policy Characteristics'!$C:$C,0)))</f>
        <v>industry-ag-main.html#fuel-switching</v>
      </c>
      <c r="R762" s="254" t="str">
        <f>IF(ISBLANK(INDEX('Policy Characteristics'!L:L,MATCH($C762,'Policy Characteristics'!$C:$C,0))),"",INDEX('Policy Characteristics'!L:L,MATCH($C762,'Policy Characteristics'!$C:$C,0)))</f>
        <v>industry-elec-and-hydrogen.html</v>
      </c>
    </row>
    <row r="763" spans="1:18" x14ac:dyDescent="0.35">
      <c r="A763" s="254" t="str">
        <f>IF(ISBLANK(INDEX('Policy Characteristics'!A:A,MATCH($C763,'Policy Characteristics'!$C:$C,0))),"",INDEX('Policy Characteristics'!A:A,MATCH($C763,'Policy Characteristics'!$C:$C,0)))</f>
        <v>Industry</v>
      </c>
      <c r="B763" s="262" t="str">
        <f>IF(ISBLANK(INDEX('Policy Characteristics'!B:B,MATCH($C763,'Policy Characteristics'!$C:$C,0))),"",INDEX('Policy Characteristics'!B:B,MATCH($C763,'Policy Characteristics'!$C:$C,0)))</f>
        <v>Electrification</v>
      </c>
      <c r="C763" s="254" t="str">
        <f t="shared" si="38"/>
        <v>Fraction of Eligible Industrial Energy Use Shifted to Electricity</v>
      </c>
      <c r="D763" s="6" t="s">
        <v>3060</v>
      </c>
      <c r="E763" s="1" t="s">
        <v>3491</v>
      </c>
      <c r="F763" t="s">
        <v>2575</v>
      </c>
      <c r="G763" s="45" t="s">
        <v>3498</v>
      </c>
      <c r="H763" s="43">
        <v>1938</v>
      </c>
      <c r="I763" s="324" t="s">
        <v>43</v>
      </c>
      <c r="J763" s="255" t="str">
        <f>IF(ISBLANK(INDEX('Policy Characteristics'!D:D,MATCH($C763,'Policy Characteristics'!$C:$C,0))),"",INDEX('Policy Characteristics'!D:D,MATCH($C763,'Policy Characteristics'!$C:$C,0)))</f>
        <v>Electrification</v>
      </c>
      <c r="K763" s="254" t="str">
        <f>IF(ISBLANK(INDEX('Policy Characteristics'!E:E,MATCH($C763,'Policy Characteristics'!$C:$C,0))),"",INDEX('Policy Characteristics'!E:E,MATCH($C763,'Policy Characteristics'!$C:$C,0)))</f>
        <v>indst shift to electricity</v>
      </c>
      <c r="L763" s="261">
        <f>IF(ISBLANK(INDEX('Policy Characteristics'!F:F,MATCH($C763,'Policy Characteristics'!$C:$C,0))),"",INDEX('Policy Characteristics'!F:F,MATCH($C763,'Policy Characteristics'!$C:$C,0)))</f>
        <v>0</v>
      </c>
      <c r="M763" s="261">
        <f>IF(ISBLANK(INDEX('Policy Characteristics'!G:G,MATCH($C763,'Policy Characteristics'!$C:$C,0))),"",INDEX('Policy Characteristics'!G:G,MATCH($C763,'Policy Characteristics'!$C:$C,0)))</f>
        <v>1</v>
      </c>
      <c r="N763" s="261">
        <f>IF(ISBLANK(INDEX('Policy Characteristics'!H:H,MATCH($C763,'Policy Characteristics'!$C:$C,0))),"",INDEX('Policy Characteristics'!H:H,MATCH($C763,'Policy Characteristics'!$C:$C,0)))</f>
        <v>0.01</v>
      </c>
      <c r="O763" s="254" t="str">
        <f>IF(ISBLANK(INDEX('Policy Characteristics'!I:I,MATCH($C763,'Policy Characteristics'!$C:$C,0))),"",INDEX('Policy Characteristics'!I:I,MATCH($C763,'Policy Characteristics'!$C:$C,0)))</f>
        <v>% of fuel shifted</v>
      </c>
      <c r="P763" s="254"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254" t="str">
        <f>IF(ISBLANK(INDEX('Policy Characteristics'!K:K,MATCH($C763,'Policy Characteristics'!$C:$C,0))),"",INDEX('Policy Characteristics'!K:K,MATCH($C763,'Policy Characteristics'!$C:$C,0)))</f>
        <v>industry-ag-main.html#fuel-switching</v>
      </c>
      <c r="R763" s="254" t="str">
        <f>IF(ISBLANK(INDEX('Policy Characteristics'!L:L,MATCH($C763,'Policy Characteristics'!$C:$C,0))),"",INDEX('Policy Characteristics'!L:L,MATCH($C763,'Policy Characteristics'!$C:$C,0)))</f>
        <v>industry-elec-and-hydrogen.html</v>
      </c>
    </row>
    <row r="764" spans="1:18" x14ac:dyDescent="0.35">
      <c r="A764" s="254" t="str">
        <f>IF(ISBLANK(INDEX('Policy Characteristics'!A:A,MATCH($C764,'Policy Characteristics'!$C:$C,0))),"",INDEX('Policy Characteristics'!A:A,MATCH($C764,'Policy Characteristics'!$C:$C,0)))</f>
        <v>Industry</v>
      </c>
      <c r="B764" s="262" t="str">
        <f>IF(ISBLANK(INDEX('Policy Characteristics'!B:B,MATCH($C764,'Policy Characteristics'!$C:$C,0))),"",INDEX('Policy Characteristics'!B:B,MATCH($C764,'Policy Characteristics'!$C:$C,0)))</f>
        <v>Electrification</v>
      </c>
      <c r="C764" s="254" t="str">
        <f t="shared" si="38"/>
        <v>Fraction of Eligible Industrial Energy Use Shifted to Electricity</v>
      </c>
      <c r="D764" s="6" t="s">
        <v>3060</v>
      </c>
      <c r="E764" s="1" t="s">
        <v>3492</v>
      </c>
      <c r="F764" t="s">
        <v>2575</v>
      </c>
      <c r="G764" s="45" t="s">
        <v>3499</v>
      </c>
      <c r="H764" s="43">
        <v>1939</v>
      </c>
      <c r="I764" s="324" t="s">
        <v>43</v>
      </c>
      <c r="J764" s="255" t="str">
        <f>IF(ISBLANK(INDEX('Policy Characteristics'!D:D,MATCH($C764,'Policy Characteristics'!$C:$C,0))),"",INDEX('Policy Characteristics'!D:D,MATCH($C764,'Policy Characteristics'!$C:$C,0)))</f>
        <v>Electrification</v>
      </c>
      <c r="K764" s="254" t="str">
        <f>IF(ISBLANK(INDEX('Policy Characteristics'!E:E,MATCH($C764,'Policy Characteristics'!$C:$C,0))),"",INDEX('Policy Characteristics'!E:E,MATCH($C764,'Policy Characteristics'!$C:$C,0)))</f>
        <v>indst shift to electricity</v>
      </c>
      <c r="L764" s="261">
        <f>IF(ISBLANK(INDEX('Policy Characteristics'!F:F,MATCH($C764,'Policy Characteristics'!$C:$C,0))),"",INDEX('Policy Characteristics'!F:F,MATCH($C764,'Policy Characteristics'!$C:$C,0)))</f>
        <v>0</v>
      </c>
      <c r="M764" s="261">
        <f>IF(ISBLANK(INDEX('Policy Characteristics'!G:G,MATCH($C764,'Policy Characteristics'!$C:$C,0))),"",INDEX('Policy Characteristics'!G:G,MATCH($C764,'Policy Characteristics'!$C:$C,0)))</f>
        <v>1</v>
      </c>
      <c r="N764" s="261">
        <f>IF(ISBLANK(INDEX('Policy Characteristics'!H:H,MATCH($C764,'Policy Characteristics'!$C:$C,0))),"",INDEX('Policy Characteristics'!H:H,MATCH($C764,'Policy Characteristics'!$C:$C,0)))</f>
        <v>0.01</v>
      </c>
      <c r="O764" s="254" t="str">
        <f>IF(ISBLANK(INDEX('Policy Characteristics'!I:I,MATCH($C764,'Policy Characteristics'!$C:$C,0))),"",INDEX('Policy Characteristics'!I:I,MATCH($C764,'Policy Characteristics'!$C:$C,0)))</f>
        <v>% of fuel shifted</v>
      </c>
      <c r="P764" s="254"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254" t="str">
        <f>IF(ISBLANK(INDEX('Policy Characteristics'!K:K,MATCH($C764,'Policy Characteristics'!$C:$C,0))),"",INDEX('Policy Characteristics'!K:K,MATCH($C764,'Policy Characteristics'!$C:$C,0)))</f>
        <v>industry-ag-main.html#fuel-switching</v>
      </c>
      <c r="R764" s="254" t="str">
        <f>IF(ISBLANK(INDEX('Policy Characteristics'!L:L,MATCH($C764,'Policy Characteristics'!$C:$C,0))),"",INDEX('Policy Characteristics'!L:L,MATCH($C764,'Policy Characteristics'!$C:$C,0)))</f>
        <v>industry-elec-and-hydrogen.html</v>
      </c>
    </row>
    <row r="765" spans="1:18" x14ac:dyDescent="0.35">
      <c r="A765" s="254" t="str">
        <f>IF(ISBLANK(INDEX('Policy Characteristics'!A:A,MATCH($C765,'Policy Characteristics'!$C:$C,0))),"",INDEX('Policy Characteristics'!A:A,MATCH($C765,'Policy Characteristics'!$C:$C,0)))</f>
        <v>Industry</v>
      </c>
      <c r="B765" s="262" t="str">
        <f>IF(ISBLANK(INDEX('Policy Characteristics'!B:B,MATCH($C765,'Policy Characteristics'!$C:$C,0))),"",INDEX('Policy Characteristics'!B:B,MATCH($C765,'Policy Characteristics'!$C:$C,0)))</f>
        <v>Electrification</v>
      </c>
      <c r="C765" s="254" t="str">
        <f t="shared" si="38"/>
        <v>Fraction of Eligible Industrial Energy Use Shifted to Electricity</v>
      </c>
      <c r="D765" s="6" t="s">
        <v>3060</v>
      </c>
      <c r="E765" s="1" t="s">
        <v>3493</v>
      </c>
      <c r="F765" t="s">
        <v>2575</v>
      </c>
      <c r="G765" s="45" t="s">
        <v>3500</v>
      </c>
      <c r="H765" s="43">
        <v>1940</v>
      </c>
      <c r="I765" s="324" t="s">
        <v>43</v>
      </c>
      <c r="J765" s="255" t="str">
        <f>IF(ISBLANK(INDEX('Policy Characteristics'!D:D,MATCH($C765,'Policy Characteristics'!$C:$C,0))),"",INDEX('Policy Characteristics'!D:D,MATCH($C765,'Policy Characteristics'!$C:$C,0)))</f>
        <v>Electrification</v>
      </c>
      <c r="K765" s="254" t="str">
        <f>IF(ISBLANK(INDEX('Policy Characteristics'!E:E,MATCH($C765,'Policy Characteristics'!$C:$C,0))),"",INDEX('Policy Characteristics'!E:E,MATCH($C765,'Policy Characteristics'!$C:$C,0)))</f>
        <v>indst shift to electricity</v>
      </c>
      <c r="L765" s="261">
        <f>IF(ISBLANK(INDEX('Policy Characteristics'!F:F,MATCH($C765,'Policy Characteristics'!$C:$C,0))),"",INDEX('Policy Characteristics'!F:F,MATCH($C765,'Policy Characteristics'!$C:$C,0)))</f>
        <v>0</v>
      </c>
      <c r="M765" s="261">
        <f>IF(ISBLANK(INDEX('Policy Characteristics'!G:G,MATCH($C765,'Policy Characteristics'!$C:$C,0))),"",INDEX('Policy Characteristics'!G:G,MATCH($C765,'Policy Characteristics'!$C:$C,0)))</f>
        <v>1</v>
      </c>
      <c r="N765" s="261">
        <f>IF(ISBLANK(INDEX('Policy Characteristics'!H:H,MATCH($C765,'Policy Characteristics'!$C:$C,0))),"",INDEX('Policy Characteristics'!H:H,MATCH($C765,'Policy Characteristics'!$C:$C,0)))</f>
        <v>0.01</v>
      </c>
      <c r="O765" s="254" t="str">
        <f>IF(ISBLANK(INDEX('Policy Characteristics'!I:I,MATCH($C765,'Policy Characteristics'!$C:$C,0))),"",INDEX('Policy Characteristics'!I:I,MATCH($C765,'Policy Characteristics'!$C:$C,0)))</f>
        <v>% of fuel shifted</v>
      </c>
      <c r="P765" s="254"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254" t="str">
        <f>IF(ISBLANK(INDEX('Policy Characteristics'!K:K,MATCH($C765,'Policy Characteristics'!$C:$C,0))),"",INDEX('Policy Characteristics'!K:K,MATCH($C765,'Policy Characteristics'!$C:$C,0)))</f>
        <v>industry-ag-main.html#fuel-switching</v>
      </c>
      <c r="R765" s="254" t="str">
        <f>IF(ISBLANK(INDEX('Policy Characteristics'!L:L,MATCH($C765,'Policy Characteristics'!$C:$C,0))),"",INDEX('Policy Characteristics'!L:L,MATCH($C765,'Policy Characteristics'!$C:$C,0)))</f>
        <v>industry-elec-and-hydrogen.html</v>
      </c>
    </row>
    <row r="766" spans="1:18" x14ac:dyDescent="0.35">
      <c r="A766" s="254" t="str">
        <f>IF(ISBLANK(INDEX('Policy Characteristics'!A:A,MATCH($C766,'Policy Characteristics'!$C:$C,0))),"",INDEX('Policy Characteristics'!A:A,MATCH($C766,'Policy Characteristics'!$C:$C,0)))</f>
        <v>Industry</v>
      </c>
      <c r="B766" s="262" t="str">
        <f>IF(ISBLANK(INDEX('Policy Characteristics'!B:B,MATCH($C766,'Policy Characteristics'!$C:$C,0))),"",INDEX('Policy Characteristics'!B:B,MATCH($C766,'Policy Characteristics'!$C:$C,0)))</f>
        <v>Electrification</v>
      </c>
      <c r="C766" s="254" t="str">
        <f t="shared" si="38"/>
        <v>Fraction of Eligible Industrial Energy Use Shifted to Electricity</v>
      </c>
      <c r="D766" s="6" t="s">
        <v>3060</v>
      </c>
      <c r="E766" s="1" t="s">
        <v>3494</v>
      </c>
      <c r="F766" t="s">
        <v>2575</v>
      </c>
      <c r="G766" s="45" t="s">
        <v>3501</v>
      </c>
      <c r="H766" s="43">
        <v>1941</v>
      </c>
      <c r="I766" s="324" t="s">
        <v>43</v>
      </c>
      <c r="J766" s="255" t="str">
        <f>IF(ISBLANK(INDEX('Policy Characteristics'!D:D,MATCH($C766,'Policy Characteristics'!$C:$C,0))),"",INDEX('Policy Characteristics'!D:D,MATCH($C766,'Policy Characteristics'!$C:$C,0)))</f>
        <v>Electrification</v>
      </c>
      <c r="K766" s="254" t="str">
        <f>IF(ISBLANK(INDEX('Policy Characteristics'!E:E,MATCH($C766,'Policy Characteristics'!$C:$C,0))),"",INDEX('Policy Characteristics'!E:E,MATCH($C766,'Policy Characteristics'!$C:$C,0)))</f>
        <v>indst shift to electricity</v>
      </c>
      <c r="L766" s="261">
        <f>IF(ISBLANK(INDEX('Policy Characteristics'!F:F,MATCH($C766,'Policy Characteristics'!$C:$C,0))),"",INDEX('Policy Characteristics'!F:F,MATCH($C766,'Policy Characteristics'!$C:$C,0)))</f>
        <v>0</v>
      </c>
      <c r="M766" s="261">
        <f>IF(ISBLANK(INDEX('Policy Characteristics'!G:G,MATCH($C766,'Policy Characteristics'!$C:$C,0))),"",INDEX('Policy Characteristics'!G:G,MATCH($C766,'Policy Characteristics'!$C:$C,0)))</f>
        <v>1</v>
      </c>
      <c r="N766" s="261">
        <f>IF(ISBLANK(INDEX('Policy Characteristics'!H:H,MATCH($C766,'Policy Characteristics'!$C:$C,0))),"",INDEX('Policy Characteristics'!H:H,MATCH($C766,'Policy Characteristics'!$C:$C,0)))</f>
        <v>0.01</v>
      </c>
      <c r="O766" s="254" t="str">
        <f>IF(ISBLANK(INDEX('Policy Characteristics'!I:I,MATCH($C766,'Policy Characteristics'!$C:$C,0))),"",INDEX('Policy Characteristics'!I:I,MATCH($C766,'Policy Characteristics'!$C:$C,0)))</f>
        <v>% of fuel shifted</v>
      </c>
      <c r="P766" s="254"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254" t="str">
        <f>IF(ISBLANK(INDEX('Policy Characteristics'!K:K,MATCH($C766,'Policy Characteristics'!$C:$C,0))),"",INDEX('Policy Characteristics'!K:K,MATCH($C766,'Policy Characteristics'!$C:$C,0)))</f>
        <v>industry-ag-main.html#fuel-switching</v>
      </c>
      <c r="R766" s="254" t="str">
        <f>IF(ISBLANK(INDEX('Policy Characteristics'!L:L,MATCH($C766,'Policy Characteristics'!$C:$C,0))),"",INDEX('Policy Characteristics'!L:L,MATCH($C766,'Policy Characteristics'!$C:$C,0)))</f>
        <v>industry-elec-and-hydrogen.html</v>
      </c>
    </row>
    <row r="767" spans="1:18" x14ac:dyDescent="0.35">
      <c r="A767" s="254" t="str">
        <f>IF(ISBLANK(INDEX('Policy Characteristics'!A:A,MATCH($C767,'Policy Characteristics'!$C:$C,0))),"",INDEX('Policy Characteristics'!A:A,MATCH($C767,'Policy Characteristics'!$C:$C,0)))</f>
        <v>Industry</v>
      </c>
      <c r="B767" s="262" t="str">
        <f>IF(ISBLANK(INDEX('Policy Characteristics'!B:B,MATCH($C767,'Policy Characteristics'!$C:$C,0))),"",INDEX('Policy Characteristics'!B:B,MATCH($C767,'Policy Characteristics'!$C:$C,0)))</f>
        <v>Electrification</v>
      </c>
      <c r="C767" s="254" t="str">
        <f t="shared" si="38"/>
        <v>Fraction of Eligible Industrial Energy Use Shifted to Electricity</v>
      </c>
      <c r="D767" s="6" t="s">
        <v>3060</v>
      </c>
      <c r="E767" s="1" t="s">
        <v>3495</v>
      </c>
      <c r="F767" t="s">
        <v>2575</v>
      </c>
      <c r="G767" s="45" t="s">
        <v>3502</v>
      </c>
      <c r="H767" s="43">
        <v>1942</v>
      </c>
      <c r="I767" s="324" t="s">
        <v>43</v>
      </c>
      <c r="J767" s="255" t="str">
        <f>IF(ISBLANK(INDEX('Policy Characteristics'!D:D,MATCH($C767,'Policy Characteristics'!$C:$C,0))),"",INDEX('Policy Characteristics'!D:D,MATCH($C767,'Policy Characteristics'!$C:$C,0)))</f>
        <v>Electrification</v>
      </c>
      <c r="K767" s="254" t="str">
        <f>IF(ISBLANK(INDEX('Policy Characteristics'!E:E,MATCH($C767,'Policy Characteristics'!$C:$C,0))),"",INDEX('Policy Characteristics'!E:E,MATCH($C767,'Policy Characteristics'!$C:$C,0)))</f>
        <v>indst shift to electricity</v>
      </c>
      <c r="L767" s="261">
        <f>IF(ISBLANK(INDEX('Policy Characteristics'!F:F,MATCH($C767,'Policy Characteristics'!$C:$C,0))),"",INDEX('Policy Characteristics'!F:F,MATCH($C767,'Policy Characteristics'!$C:$C,0)))</f>
        <v>0</v>
      </c>
      <c r="M767" s="261">
        <f>IF(ISBLANK(INDEX('Policy Characteristics'!G:G,MATCH($C767,'Policy Characteristics'!$C:$C,0))),"",INDEX('Policy Characteristics'!G:G,MATCH($C767,'Policy Characteristics'!$C:$C,0)))</f>
        <v>1</v>
      </c>
      <c r="N767" s="261">
        <f>IF(ISBLANK(INDEX('Policy Characteristics'!H:H,MATCH($C767,'Policy Characteristics'!$C:$C,0))),"",INDEX('Policy Characteristics'!H:H,MATCH($C767,'Policy Characteristics'!$C:$C,0)))</f>
        <v>0.01</v>
      </c>
      <c r="O767" s="254" t="str">
        <f>IF(ISBLANK(INDEX('Policy Characteristics'!I:I,MATCH($C767,'Policy Characteristics'!$C:$C,0))),"",INDEX('Policy Characteristics'!I:I,MATCH($C767,'Policy Characteristics'!$C:$C,0)))</f>
        <v>% of fuel shifted</v>
      </c>
      <c r="P767" s="254"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254" t="str">
        <f>IF(ISBLANK(INDEX('Policy Characteristics'!K:K,MATCH($C767,'Policy Characteristics'!$C:$C,0))),"",INDEX('Policy Characteristics'!K:K,MATCH($C767,'Policy Characteristics'!$C:$C,0)))</f>
        <v>industry-ag-main.html#fuel-switching</v>
      </c>
      <c r="R767" s="254" t="str">
        <f>IF(ISBLANK(INDEX('Policy Characteristics'!L:L,MATCH($C767,'Policy Characteristics'!$C:$C,0))),"",INDEX('Policy Characteristics'!L:L,MATCH($C767,'Policy Characteristics'!$C:$C,0)))</f>
        <v>industry-elec-and-hydrogen.html</v>
      </c>
    </row>
    <row r="768" spans="1:18" x14ac:dyDescent="0.35">
      <c r="A768" s="254" t="str">
        <f>IF(ISBLANK(INDEX('Policy Characteristics'!A:A,MATCH($C768,'Policy Characteristics'!$C:$C,0))),"",INDEX('Policy Characteristics'!A:A,MATCH($C768,'Policy Characteristics'!$C:$C,0)))</f>
        <v>Industry</v>
      </c>
      <c r="B768" s="262" t="str">
        <f>IF(ISBLANK(INDEX('Policy Characteristics'!B:B,MATCH($C768,'Policy Characteristics'!$C:$C,0))),"",INDEX('Policy Characteristics'!B:B,MATCH($C768,'Policy Characteristics'!$C:$C,0)))</f>
        <v>Electrification</v>
      </c>
      <c r="C768" s="254" t="str">
        <f t="shared" si="38"/>
        <v>Fraction of Eligible Industrial Energy Use Shifted to Electricity</v>
      </c>
      <c r="D768" s="6" t="s">
        <v>3060</v>
      </c>
      <c r="E768" s="1" t="s">
        <v>3496</v>
      </c>
      <c r="F768" t="s">
        <v>2575</v>
      </c>
      <c r="G768" s="45" t="s">
        <v>3503</v>
      </c>
      <c r="H768" s="43">
        <v>1943</v>
      </c>
      <c r="I768" s="324" t="s">
        <v>43</v>
      </c>
      <c r="J768" s="255" t="str">
        <f>IF(ISBLANK(INDEX('Policy Characteristics'!D:D,MATCH($C768,'Policy Characteristics'!$C:$C,0))),"",INDEX('Policy Characteristics'!D:D,MATCH($C768,'Policy Characteristics'!$C:$C,0)))</f>
        <v>Electrification</v>
      </c>
      <c r="K768" s="254" t="str">
        <f>IF(ISBLANK(INDEX('Policy Characteristics'!E:E,MATCH($C768,'Policy Characteristics'!$C:$C,0))),"",INDEX('Policy Characteristics'!E:E,MATCH($C768,'Policy Characteristics'!$C:$C,0)))</f>
        <v>indst shift to electricity</v>
      </c>
      <c r="L768" s="261">
        <f>IF(ISBLANK(INDEX('Policy Characteristics'!F:F,MATCH($C768,'Policy Characteristics'!$C:$C,0))),"",INDEX('Policy Characteristics'!F:F,MATCH($C768,'Policy Characteristics'!$C:$C,0)))</f>
        <v>0</v>
      </c>
      <c r="M768" s="261">
        <f>IF(ISBLANK(INDEX('Policy Characteristics'!G:G,MATCH($C768,'Policy Characteristics'!$C:$C,0))),"",INDEX('Policy Characteristics'!G:G,MATCH($C768,'Policy Characteristics'!$C:$C,0)))</f>
        <v>1</v>
      </c>
      <c r="N768" s="261">
        <f>IF(ISBLANK(INDEX('Policy Characteristics'!H:H,MATCH($C768,'Policy Characteristics'!$C:$C,0))),"",INDEX('Policy Characteristics'!H:H,MATCH($C768,'Policy Characteristics'!$C:$C,0)))</f>
        <v>0.01</v>
      </c>
      <c r="O768" s="254" t="str">
        <f>IF(ISBLANK(INDEX('Policy Characteristics'!I:I,MATCH($C768,'Policy Characteristics'!$C:$C,0))),"",INDEX('Policy Characteristics'!I:I,MATCH($C768,'Policy Characteristics'!$C:$C,0)))</f>
        <v>% of fuel shifted</v>
      </c>
      <c r="P768" s="254"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254" t="str">
        <f>IF(ISBLANK(INDEX('Policy Characteristics'!K:K,MATCH($C768,'Policy Characteristics'!$C:$C,0))),"",INDEX('Policy Characteristics'!K:K,MATCH($C768,'Policy Characteristics'!$C:$C,0)))</f>
        <v>industry-ag-main.html#fuel-switching</v>
      </c>
      <c r="R768" s="254" t="str">
        <f>IF(ISBLANK(INDEX('Policy Characteristics'!L:L,MATCH($C768,'Policy Characteristics'!$C:$C,0))),"",INDEX('Policy Characteristics'!L:L,MATCH($C768,'Policy Characteristics'!$C:$C,0)))</f>
        <v>industry-elec-and-hydrogen.html</v>
      </c>
    </row>
    <row r="769" spans="1:18" x14ac:dyDescent="0.35">
      <c r="A769" s="254" t="str">
        <f>IF(ISBLANK(INDEX('Policy Characteristics'!A:A,MATCH($C769,'Policy Characteristics'!$C:$C,0))),"",INDEX('Policy Characteristics'!A:A,MATCH($C769,'Policy Characteristics'!$C:$C,0)))</f>
        <v>Industry</v>
      </c>
      <c r="B769" s="262" t="str">
        <f>IF(ISBLANK(INDEX('Policy Characteristics'!B:B,MATCH($C769,'Policy Characteristics'!$C:$C,0))),"",INDEX('Policy Characteristics'!B:B,MATCH($C769,'Policy Characteristics'!$C:$C,0)))</f>
        <v>Electrification</v>
      </c>
      <c r="C769" s="254" t="str">
        <f t="shared" si="38"/>
        <v>Fraction of Eligible Industrial Energy Use Shifted to Electricity</v>
      </c>
      <c r="D769" s="6" t="s">
        <v>3060</v>
      </c>
      <c r="E769" s="1" t="s">
        <v>3497</v>
      </c>
      <c r="F769" t="s">
        <v>2575</v>
      </c>
      <c r="G769" s="45" t="s">
        <v>3504</v>
      </c>
      <c r="H769" s="43">
        <v>1944</v>
      </c>
      <c r="I769" s="324" t="s">
        <v>43</v>
      </c>
      <c r="J769" s="255" t="str">
        <f>IF(ISBLANK(INDEX('Policy Characteristics'!D:D,MATCH($C769,'Policy Characteristics'!$C:$C,0))),"",INDEX('Policy Characteristics'!D:D,MATCH($C769,'Policy Characteristics'!$C:$C,0)))</f>
        <v>Electrification</v>
      </c>
      <c r="K769" s="254" t="str">
        <f>IF(ISBLANK(INDEX('Policy Characteristics'!E:E,MATCH($C769,'Policy Characteristics'!$C:$C,0))),"",INDEX('Policy Characteristics'!E:E,MATCH($C769,'Policy Characteristics'!$C:$C,0)))</f>
        <v>indst shift to electricity</v>
      </c>
      <c r="L769" s="261">
        <f>IF(ISBLANK(INDEX('Policy Characteristics'!F:F,MATCH($C769,'Policy Characteristics'!$C:$C,0))),"",INDEX('Policy Characteristics'!F:F,MATCH($C769,'Policy Characteristics'!$C:$C,0)))</f>
        <v>0</v>
      </c>
      <c r="M769" s="261">
        <f>IF(ISBLANK(INDEX('Policy Characteristics'!G:G,MATCH($C769,'Policy Characteristics'!$C:$C,0))),"",INDEX('Policy Characteristics'!G:G,MATCH($C769,'Policy Characteristics'!$C:$C,0)))</f>
        <v>1</v>
      </c>
      <c r="N769" s="261">
        <f>IF(ISBLANK(INDEX('Policy Characteristics'!H:H,MATCH($C769,'Policy Characteristics'!$C:$C,0))),"",INDEX('Policy Characteristics'!H:H,MATCH($C769,'Policy Characteristics'!$C:$C,0)))</f>
        <v>0.01</v>
      </c>
      <c r="O769" s="254" t="str">
        <f>IF(ISBLANK(INDEX('Policy Characteristics'!I:I,MATCH($C769,'Policy Characteristics'!$C:$C,0))),"",INDEX('Policy Characteristics'!I:I,MATCH($C769,'Policy Characteristics'!$C:$C,0)))</f>
        <v>% of fuel shifted</v>
      </c>
      <c r="P769" s="254"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254" t="str">
        <f>IF(ISBLANK(INDEX('Policy Characteristics'!K:K,MATCH($C769,'Policy Characteristics'!$C:$C,0))),"",INDEX('Policy Characteristics'!K:K,MATCH($C769,'Policy Characteristics'!$C:$C,0)))</f>
        <v>industry-ag-main.html#fuel-switching</v>
      </c>
      <c r="R769" s="254" t="str">
        <f>IF(ISBLANK(INDEX('Policy Characteristics'!L:L,MATCH($C769,'Policy Characteristics'!$C:$C,0))),"",INDEX('Policy Characteristics'!L:L,MATCH($C769,'Policy Characteristics'!$C:$C,0)))</f>
        <v>industry-elec-and-hydrogen.html</v>
      </c>
    </row>
    <row r="770" spans="1:18" x14ac:dyDescent="0.35">
      <c r="A770" s="254" t="str">
        <f>IF(ISBLANK(INDEX('Policy Characteristics'!A:A,MATCH($C770,'Policy Characteristics'!$C:$C,0))),"",INDEX('Policy Characteristics'!A:A,MATCH($C770,'Policy Characteristics'!$C:$C,0)))</f>
        <v>Industry</v>
      </c>
      <c r="B770" s="262" t="str">
        <f>IF(ISBLANK(INDEX('Policy Characteristics'!B:B,MATCH($C770,'Policy Characteristics'!$C:$C,0))),"",INDEX('Policy Characteristics'!B:B,MATCH($C770,'Policy Characteristics'!$C:$C,0)))</f>
        <v>Electrification</v>
      </c>
      <c r="C770" s="254" t="str">
        <f t="shared" si="38"/>
        <v>Fraction of Eligible Industrial Energy Use Shifted to Electricity</v>
      </c>
      <c r="D770" s="6" t="s">
        <v>3060</v>
      </c>
      <c r="E770" s="1" t="s">
        <v>3638</v>
      </c>
      <c r="F770" t="s">
        <v>2575</v>
      </c>
      <c r="G770" s="45" t="s">
        <v>3638</v>
      </c>
      <c r="H770" s="43">
        <v>1945</v>
      </c>
      <c r="I770" s="324" t="s">
        <v>43</v>
      </c>
      <c r="J770" s="255" t="str">
        <f>IF(ISBLANK(INDEX('Policy Characteristics'!D:D,MATCH($C770,'Policy Characteristics'!$C:$C,0))),"",INDEX('Policy Characteristics'!D:D,MATCH($C770,'Policy Characteristics'!$C:$C,0)))</f>
        <v>Electrification</v>
      </c>
      <c r="K770" s="254" t="str">
        <f>IF(ISBLANK(INDEX('Policy Characteristics'!E:E,MATCH($C770,'Policy Characteristics'!$C:$C,0))),"",INDEX('Policy Characteristics'!E:E,MATCH($C770,'Policy Characteristics'!$C:$C,0)))</f>
        <v>indst shift to electricity</v>
      </c>
      <c r="L770" s="261">
        <f>IF(ISBLANK(INDEX('Policy Characteristics'!F:F,MATCH($C770,'Policy Characteristics'!$C:$C,0))),"",INDEX('Policy Characteristics'!F:F,MATCH($C770,'Policy Characteristics'!$C:$C,0)))</f>
        <v>0</v>
      </c>
      <c r="M770" s="261">
        <f>IF(ISBLANK(INDEX('Policy Characteristics'!G:G,MATCH($C770,'Policy Characteristics'!$C:$C,0))),"",INDEX('Policy Characteristics'!G:G,MATCH($C770,'Policy Characteristics'!$C:$C,0)))</f>
        <v>1</v>
      </c>
      <c r="N770" s="261">
        <f>IF(ISBLANK(INDEX('Policy Characteristics'!H:H,MATCH($C770,'Policy Characteristics'!$C:$C,0))),"",INDEX('Policy Characteristics'!H:H,MATCH($C770,'Policy Characteristics'!$C:$C,0)))</f>
        <v>0.01</v>
      </c>
      <c r="O770" s="254" t="str">
        <f>IF(ISBLANK(INDEX('Policy Characteristics'!I:I,MATCH($C770,'Policy Characteristics'!$C:$C,0))),"",INDEX('Policy Characteristics'!I:I,MATCH($C770,'Policy Characteristics'!$C:$C,0)))</f>
        <v>% of fuel shifted</v>
      </c>
      <c r="P770" s="254"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254" t="str">
        <f>IF(ISBLANK(INDEX('Policy Characteristics'!K:K,MATCH($C770,'Policy Characteristics'!$C:$C,0))),"",INDEX('Policy Characteristics'!K:K,MATCH($C770,'Policy Characteristics'!$C:$C,0)))</f>
        <v>industry-ag-main.html#fuel-switching</v>
      </c>
      <c r="R770" s="254" t="str">
        <f>IF(ISBLANK(INDEX('Policy Characteristics'!L:L,MATCH($C770,'Policy Characteristics'!$C:$C,0))),"",INDEX('Policy Characteristics'!L:L,MATCH($C770,'Policy Characteristics'!$C:$C,0)))</f>
        <v>industry-elec-and-hydrogen.html</v>
      </c>
    </row>
    <row r="771" spans="1:18" x14ac:dyDescent="0.35">
      <c r="A771" s="254" t="str">
        <f>IF(ISBLANK(INDEX('Policy Characteristics'!A:A,MATCH($C771,'Policy Characteristics'!$C:$C,0))),"",INDEX('Policy Characteristics'!A:A,MATCH($C771,'Policy Characteristics'!$C:$C,0)))</f>
        <v>Industry</v>
      </c>
      <c r="B771" s="262" t="str">
        <f>IF(ISBLANK(INDEX('Policy Characteristics'!B:B,MATCH($C771,'Policy Characteristics'!$C:$C,0))),"",INDEX('Policy Characteristics'!B:B,MATCH($C771,'Policy Characteristics'!$C:$C,0)))</f>
        <v>Electrification</v>
      </c>
      <c r="C771" s="254" t="str">
        <f t="shared" si="38"/>
        <v>Fraction of Eligible Industrial Energy Use Shifted to Electricity</v>
      </c>
      <c r="D771" s="6" t="s">
        <v>3061</v>
      </c>
      <c r="E771" s="1" t="s">
        <v>3491</v>
      </c>
      <c r="F771" t="s">
        <v>3023</v>
      </c>
      <c r="G771" s="45" t="s">
        <v>3498</v>
      </c>
      <c r="H771" s="43">
        <v>1946</v>
      </c>
      <c r="I771" s="324" t="s">
        <v>43</v>
      </c>
      <c r="J771" s="255" t="str">
        <f>IF(ISBLANK(INDEX('Policy Characteristics'!D:D,MATCH($C771,'Policy Characteristics'!$C:$C,0))),"",INDEX('Policy Characteristics'!D:D,MATCH($C771,'Policy Characteristics'!$C:$C,0)))</f>
        <v>Electrification</v>
      </c>
      <c r="K771" s="254" t="str">
        <f>IF(ISBLANK(INDEX('Policy Characteristics'!E:E,MATCH($C771,'Policy Characteristics'!$C:$C,0))),"",INDEX('Policy Characteristics'!E:E,MATCH($C771,'Policy Characteristics'!$C:$C,0)))</f>
        <v>indst shift to electricity</v>
      </c>
      <c r="L771" s="261">
        <f>IF(ISBLANK(INDEX('Policy Characteristics'!F:F,MATCH($C771,'Policy Characteristics'!$C:$C,0))),"",INDEX('Policy Characteristics'!F:F,MATCH($C771,'Policy Characteristics'!$C:$C,0)))</f>
        <v>0</v>
      </c>
      <c r="M771" s="261">
        <f>IF(ISBLANK(INDEX('Policy Characteristics'!G:G,MATCH($C771,'Policy Characteristics'!$C:$C,0))),"",INDEX('Policy Characteristics'!G:G,MATCH($C771,'Policy Characteristics'!$C:$C,0)))</f>
        <v>1</v>
      </c>
      <c r="N771" s="261">
        <f>IF(ISBLANK(INDEX('Policy Characteristics'!H:H,MATCH($C771,'Policy Characteristics'!$C:$C,0))),"",INDEX('Policy Characteristics'!H:H,MATCH($C771,'Policy Characteristics'!$C:$C,0)))</f>
        <v>0.01</v>
      </c>
      <c r="O771" s="254" t="str">
        <f>IF(ISBLANK(INDEX('Policy Characteristics'!I:I,MATCH($C771,'Policy Characteristics'!$C:$C,0))),"",INDEX('Policy Characteristics'!I:I,MATCH($C771,'Policy Characteristics'!$C:$C,0)))</f>
        <v>% of fuel shifted</v>
      </c>
      <c r="P771" s="254"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254" t="str">
        <f>IF(ISBLANK(INDEX('Policy Characteristics'!K:K,MATCH($C771,'Policy Characteristics'!$C:$C,0))),"",INDEX('Policy Characteristics'!K:K,MATCH($C771,'Policy Characteristics'!$C:$C,0)))</f>
        <v>industry-ag-main.html#fuel-switching</v>
      </c>
      <c r="R771" s="254" t="str">
        <f>IF(ISBLANK(INDEX('Policy Characteristics'!L:L,MATCH($C771,'Policy Characteristics'!$C:$C,0))),"",INDEX('Policy Characteristics'!L:L,MATCH($C771,'Policy Characteristics'!$C:$C,0)))</f>
        <v>industry-elec-and-hydrogen.html</v>
      </c>
    </row>
    <row r="772" spans="1:18" x14ac:dyDescent="0.35">
      <c r="A772" s="254" t="str">
        <f>IF(ISBLANK(INDEX('Policy Characteristics'!A:A,MATCH($C772,'Policy Characteristics'!$C:$C,0))),"",INDEX('Policy Characteristics'!A:A,MATCH($C772,'Policy Characteristics'!$C:$C,0)))</f>
        <v>Industry</v>
      </c>
      <c r="B772" s="262" t="str">
        <f>IF(ISBLANK(INDEX('Policy Characteristics'!B:B,MATCH($C772,'Policy Characteristics'!$C:$C,0))),"",INDEX('Policy Characteristics'!B:B,MATCH($C772,'Policy Characteristics'!$C:$C,0)))</f>
        <v>Electrification</v>
      </c>
      <c r="C772" s="254" t="str">
        <f t="shared" si="38"/>
        <v>Fraction of Eligible Industrial Energy Use Shifted to Electricity</v>
      </c>
      <c r="D772" s="6" t="s">
        <v>3061</v>
      </c>
      <c r="E772" s="1" t="s">
        <v>3492</v>
      </c>
      <c r="F772" t="s">
        <v>3023</v>
      </c>
      <c r="G772" s="45" t="s">
        <v>3499</v>
      </c>
      <c r="H772" s="43">
        <v>1947</v>
      </c>
      <c r="I772" s="324" t="s">
        <v>43</v>
      </c>
      <c r="J772" s="255" t="str">
        <f>IF(ISBLANK(INDEX('Policy Characteristics'!D:D,MATCH($C772,'Policy Characteristics'!$C:$C,0))),"",INDEX('Policy Characteristics'!D:D,MATCH($C772,'Policy Characteristics'!$C:$C,0)))</f>
        <v>Electrification</v>
      </c>
      <c r="K772" s="254" t="str">
        <f>IF(ISBLANK(INDEX('Policy Characteristics'!E:E,MATCH($C772,'Policy Characteristics'!$C:$C,0))),"",INDEX('Policy Characteristics'!E:E,MATCH($C772,'Policy Characteristics'!$C:$C,0)))</f>
        <v>indst shift to electricity</v>
      </c>
      <c r="L772" s="261">
        <f>IF(ISBLANK(INDEX('Policy Characteristics'!F:F,MATCH($C772,'Policy Characteristics'!$C:$C,0))),"",INDEX('Policy Characteristics'!F:F,MATCH($C772,'Policy Characteristics'!$C:$C,0)))</f>
        <v>0</v>
      </c>
      <c r="M772" s="261">
        <f>IF(ISBLANK(INDEX('Policy Characteristics'!G:G,MATCH($C772,'Policy Characteristics'!$C:$C,0))),"",INDEX('Policy Characteristics'!G:G,MATCH($C772,'Policy Characteristics'!$C:$C,0)))</f>
        <v>1</v>
      </c>
      <c r="N772" s="261">
        <f>IF(ISBLANK(INDEX('Policy Characteristics'!H:H,MATCH($C772,'Policy Characteristics'!$C:$C,0))),"",INDEX('Policy Characteristics'!H:H,MATCH($C772,'Policy Characteristics'!$C:$C,0)))</f>
        <v>0.01</v>
      </c>
      <c r="O772" s="254" t="str">
        <f>IF(ISBLANK(INDEX('Policy Characteristics'!I:I,MATCH($C772,'Policy Characteristics'!$C:$C,0))),"",INDEX('Policy Characteristics'!I:I,MATCH($C772,'Policy Characteristics'!$C:$C,0)))</f>
        <v>% of fuel shifted</v>
      </c>
      <c r="P772" s="254"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254" t="str">
        <f>IF(ISBLANK(INDEX('Policy Characteristics'!K:K,MATCH($C772,'Policy Characteristics'!$C:$C,0))),"",INDEX('Policy Characteristics'!K:K,MATCH($C772,'Policy Characteristics'!$C:$C,0)))</f>
        <v>industry-ag-main.html#fuel-switching</v>
      </c>
      <c r="R772" s="254" t="str">
        <f>IF(ISBLANK(INDEX('Policy Characteristics'!L:L,MATCH($C772,'Policy Characteristics'!$C:$C,0))),"",INDEX('Policy Characteristics'!L:L,MATCH($C772,'Policy Characteristics'!$C:$C,0)))</f>
        <v>industry-elec-and-hydrogen.html</v>
      </c>
    </row>
    <row r="773" spans="1:18" x14ac:dyDescent="0.35">
      <c r="A773" s="254" t="str">
        <f>IF(ISBLANK(INDEX('Policy Characteristics'!A:A,MATCH($C773,'Policy Characteristics'!$C:$C,0))),"",INDEX('Policy Characteristics'!A:A,MATCH($C773,'Policy Characteristics'!$C:$C,0)))</f>
        <v>Industry</v>
      </c>
      <c r="B773" s="262" t="str">
        <f>IF(ISBLANK(INDEX('Policy Characteristics'!B:B,MATCH($C773,'Policy Characteristics'!$C:$C,0))),"",INDEX('Policy Characteristics'!B:B,MATCH($C773,'Policy Characteristics'!$C:$C,0)))</f>
        <v>Electrification</v>
      </c>
      <c r="C773" s="254" t="str">
        <f t="shared" si="38"/>
        <v>Fraction of Eligible Industrial Energy Use Shifted to Electricity</v>
      </c>
      <c r="D773" s="6" t="s">
        <v>3061</v>
      </c>
      <c r="E773" s="1" t="s">
        <v>3493</v>
      </c>
      <c r="F773" t="s">
        <v>3023</v>
      </c>
      <c r="G773" s="45" t="s">
        <v>3500</v>
      </c>
      <c r="H773" s="43">
        <v>1948</v>
      </c>
      <c r="I773" s="324" t="s">
        <v>43</v>
      </c>
      <c r="J773" s="255" t="str">
        <f>IF(ISBLANK(INDEX('Policy Characteristics'!D:D,MATCH($C773,'Policy Characteristics'!$C:$C,0))),"",INDEX('Policy Characteristics'!D:D,MATCH($C773,'Policy Characteristics'!$C:$C,0)))</f>
        <v>Electrification</v>
      </c>
      <c r="K773" s="254" t="str">
        <f>IF(ISBLANK(INDEX('Policy Characteristics'!E:E,MATCH($C773,'Policy Characteristics'!$C:$C,0))),"",INDEX('Policy Characteristics'!E:E,MATCH($C773,'Policy Characteristics'!$C:$C,0)))</f>
        <v>indst shift to electricity</v>
      </c>
      <c r="L773" s="261">
        <f>IF(ISBLANK(INDEX('Policy Characteristics'!F:F,MATCH($C773,'Policy Characteristics'!$C:$C,0))),"",INDEX('Policy Characteristics'!F:F,MATCH($C773,'Policy Characteristics'!$C:$C,0)))</f>
        <v>0</v>
      </c>
      <c r="M773" s="261">
        <f>IF(ISBLANK(INDEX('Policy Characteristics'!G:G,MATCH($C773,'Policy Characteristics'!$C:$C,0))),"",INDEX('Policy Characteristics'!G:G,MATCH($C773,'Policy Characteristics'!$C:$C,0)))</f>
        <v>1</v>
      </c>
      <c r="N773" s="261">
        <f>IF(ISBLANK(INDEX('Policy Characteristics'!H:H,MATCH($C773,'Policy Characteristics'!$C:$C,0))),"",INDEX('Policy Characteristics'!H:H,MATCH($C773,'Policy Characteristics'!$C:$C,0)))</f>
        <v>0.01</v>
      </c>
      <c r="O773" s="254" t="str">
        <f>IF(ISBLANK(INDEX('Policy Characteristics'!I:I,MATCH($C773,'Policy Characteristics'!$C:$C,0))),"",INDEX('Policy Characteristics'!I:I,MATCH($C773,'Policy Characteristics'!$C:$C,0)))</f>
        <v>% of fuel shifted</v>
      </c>
      <c r="P773" s="254"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254" t="str">
        <f>IF(ISBLANK(INDEX('Policy Characteristics'!K:K,MATCH($C773,'Policy Characteristics'!$C:$C,0))),"",INDEX('Policy Characteristics'!K:K,MATCH($C773,'Policy Characteristics'!$C:$C,0)))</f>
        <v>industry-ag-main.html#fuel-switching</v>
      </c>
      <c r="R773" s="254" t="str">
        <f>IF(ISBLANK(INDEX('Policy Characteristics'!L:L,MATCH($C773,'Policy Characteristics'!$C:$C,0))),"",INDEX('Policy Characteristics'!L:L,MATCH($C773,'Policy Characteristics'!$C:$C,0)))</f>
        <v>industry-elec-and-hydrogen.html</v>
      </c>
    </row>
    <row r="774" spans="1:18" x14ac:dyDescent="0.35">
      <c r="A774" s="254" t="str">
        <f>IF(ISBLANK(INDEX('Policy Characteristics'!A:A,MATCH($C774,'Policy Characteristics'!$C:$C,0))),"",INDEX('Policy Characteristics'!A:A,MATCH($C774,'Policy Characteristics'!$C:$C,0)))</f>
        <v>Industry</v>
      </c>
      <c r="B774" s="262" t="str">
        <f>IF(ISBLANK(INDEX('Policy Characteristics'!B:B,MATCH($C774,'Policy Characteristics'!$C:$C,0))),"",INDEX('Policy Characteristics'!B:B,MATCH($C774,'Policy Characteristics'!$C:$C,0)))</f>
        <v>Electrification</v>
      </c>
      <c r="C774" s="254" t="str">
        <f t="shared" si="38"/>
        <v>Fraction of Eligible Industrial Energy Use Shifted to Electricity</v>
      </c>
      <c r="D774" s="6" t="s">
        <v>3061</v>
      </c>
      <c r="E774" s="1" t="s">
        <v>3494</v>
      </c>
      <c r="F774" t="s">
        <v>3023</v>
      </c>
      <c r="G774" s="45" t="s">
        <v>3501</v>
      </c>
      <c r="H774" s="43">
        <v>1949</v>
      </c>
      <c r="I774" s="324" t="s">
        <v>43</v>
      </c>
      <c r="J774" s="255" t="str">
        <f>IF(ISBLANK(INDEX('Policy Characteristics'!D:D,MATCH($C774,'Policy Characteristics'!$C:$C,0))),"",INDEX('Policy Characteristics'!D:D,MATCH($C774,'Policy Characteristics'!$C:$C,0)))</f>
        <v>Electrification</v>
      </c>
      <c r="K774" s="254" t="str">
        <f>IF(ISBLANK(INDEX('Policy Characteristics'!E:E,MATCH($C774,'Policy Characteristics'!$C:$C,0))),"",INDEX('Policy Characteristics'!E:E,MATCH($C774,'Policy Characteristics'!$C:$C,0)))</f>
        <v>indst shift to electricity</v>
      </c>
      <c r="L774" s="261">
        <f>IF(ISBLANK(INDEX('Policy Characteristics'!F:F,MATCH($C774,'Policy Characteristics'!$C:$C,0))),"",INDEX('Policy Characteristics'!F:F,MATCH($C774,'Policy Characteristics'!$C:$C,0)))</f>
        <v>0</v>
      </c>
      <c r="M774" s="261">
        <f>IF(ISBLANK(INDEX('Policy Characteristics'!G:G,MATCH($C774,'Policy Characteristics'!$C:$C,0))),"",INDEX('Policy Characteristics'!G:G,MATCH($C774,'Policy Characteristics'!$C:$C,0)))</f>
        <v>1</v>
      </c>
      <c r="N774" s="261">
        <f>IF(ISBLANK(INDEX('Policy Characteristics'!H:H,MATCH($C774,'Policy Characteristics'!$C:$C,0))),"",INDEX('Policy Characteristics'!H:H,MATCH($C774,'Policy Characteristics'!$C:$C,0)))</f>
        <v>0.01</v>
      </c>
      <c r="O774" s="254" t="str">
        <f>IF(ISBLANK(INDEX('Policy Characteristics'!I:I,MATCH($C774,'Policy Characteristics'!$C:$C,0))),"",INDEX('Policy Characteristics'!I:I,MATCH($C774,'Policy Characteristics'!$C:$C,0)))</f>
        <v>% of fuel shifted</v>
      </c>
      <c r="P774" s="254"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254" t="str">
        <f>IF(ISBLANK(INDEX('Policy Characteristics'!K:K,MATCH($C774,'Policy Characteristics'!$C:$C,0))),"",INDEX('Policy Characteristics'!K:K,MATCH($C774,'Policy Characteristics'!$C:$C,0)))</f>
        <v>industry-ag-main.html#fuel-switching</v>
      </c>
      <c r="R774" s="254" t="str">
        <f>IF(ISBLANK(INDEX('Policy Characteristics'!L:L,MATCH($C774,'Policy Characteristics'!$C:$C,0))),"",INDEX('Policy Characteristics'!L:L,MATCH($C774,'Policy Characteristics'!$C:$C,0)))</f>
        <v>industry-elec-and-hydrogen.html</v>
      </c>
    </row>
    <row r="775" spans="1:18" x14ac:dyDescent="0.35">
      <c r="A775" s="254" t="str">
        <f>IF(ISBLANK(INDEX('Policy Characteristics'!A:A,MATCH($C775,'Policy Characteristics'!$C:$C,0))),"",INDEX('Policy Characteristics'!A:A,MATCH($C775,'Policy Characteristics'!$C:$C,0)))</f>
        <v>Industry</v>
      </c>
      <c r="B775" s="262" t="str">
        <f>IF(ISBLANK(INDEX('Policy Characteristics'!B:B,MATCH($C775,'Policy Characteristics'!$C:$C,0))),"",INDEX('Policy Characteristics'!B:B,MATCH($C775,'Policy Characteristics'!$C:$C,0)))</f>
        <v>Electrification</v>
      </c>
      <c r="C775" s="254" t="str">
        <f t="shared" si="38"/>
        <v>Fraction of Eligible Industrial Energy Use Shifted to Electricity</v>
      </c>
      <c r="D775" s="6" t="s">
        <v>3061</v>
      </c>
      <c r="E775" s="1" t="s">
        <v>3495</v>
      </c>
      <c r="F775" t="s">
        <v>3023</v>
      </c>
      <c r="G775" s="45" t="s">
        <v>3502</v>
      </c>
      <c r="H775" s="43">
        <v>1950</v>
      </c>
      <c r="I775" s="324" t="s">
        <v>43</v>
      </c>
      <c r="J775" s="255" t="str">
        <f>IF(ISBLANK(INDEX('Policy Characteristics'!D:D,MATCH($C775,'Policy Characteristics'!$C:$C,0))),"",INDEX('Policy Characteristics'!D:D,MATCH($C775,'Policy Characteristics'!$C:$C,0)))</f>
        <v>Electrification</v>
      </c>
      <c r="K775" s="254" t="str">
        <f>IF(ISBLANK(INDEX('Policy Characteristics'!E:E,MATCH($C775,'Policy Characteristics'!$C:$C,0))),"",INDEX('Policy Characteristics'!E:E,MATCH($C775,'Policy Characteristics'!$C:$C,0)))</f>
        <v>indst shift to electricity</v>
      </c>
      <c r="L775" s="261">
        <f>IF(ISBLANK(INDEX('Policy Characteristics'!F:F,MATCH($C775,'Policy Characteristics'!$C:$C,0))),"",INDEX('Policy Characteristics'!F:F,MATCH($C775,'Policy Characteristics'!$C:$C,0)))</f>
        <v>0</v>
      </c>
      <c r="M775" s="261">
        <f>IF(ISBLANK(INDEX('Policy Characteristics'!G:G,MATCH($C775,'Policy Characteristics'!$C:$C,0))),"",INDEX('Policy Characteristics'!G:G,MATCH($C775,'Policy Characteristics'!$C:$C,0)))</f>
        <v>1</v>
      </c>
      <c r="N775" s="261">
        <f>IF(ISBLANK(INDEX('Policy Characteristics'!H:H,MATCH($C775,'Policy Characteristics'!$C:$C,0))),"",INDEX('Policy Characteristics'!H:H,MATCH($C775,'Policy Characteristics'!$C:$C,0)))</f>
        <v>0.01</v>
      </c>
      <c r="O775" s="254" t="str">
        <f>IF(ISBLANK(INDEX('Policy Characteristics'!I:I,MATCH($C775,'Policy Characteristics'!$C:$C,0))),"",INDEX('Policy Characteristics'!I:I,MATCH($C775,'Policy Characteristics'!$C:$C,0)))</f>
        <v>% of fuel shifted</v>
      </c>
      <c r="P775" s="254"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254" t="str">
        <f>IF(ISBLANK(INDEX('Policy Characteristics'!K:K,MATCH($C775,'Policy Characteristics'!$C:$C,0))),"",INDEX('Policy Characteristics'!K:K,MATCH($C775,'Policy Characteristics'!$C:$C,0)))</f>
        <v>industry-ag-main.html#fuel-switching</v>
      </c>
      <c r="R775" s="254" t="str">
        <f>IF(ISBLANK(INDEX('Policy Characteristics'!L:L,MATCH($C775,'Policy Characteristics'!$C:$C,0))),"",INDEX('Policy Characteristics'!L:L,MATCH($C775,'Policy Characteristics'!$C:$C,0)))</f>
        <v>industry-elec-and-hydrogen.html</v>
      </c>
    </row>
    <row r="776" spans="1:18" x14ac:dyDescent="0.35">
      <c r="A776" s="254" t="str">
        <f>IF(ISBLANK(INDEX('Policy Characteristics'!A:A,MATCH($C776,'Policy Characteristics'!$C:$C,0))),"",INDEX('Policy Characteristics'!A:A,MATCH($C776,'Policy Characteristics'!$C:$C,0)))</f>
        <v>Industry</v>
      </c>
      <c r="B776" s="262" t="str">
        <f>IF(ISBLANK(INDEX('Policy Characteristics'!B:B,MATCH($C776,'Policy Characteristics'!$C:$C,0))),"",INDEX('Policy Characteristics'!B:B,MATCH($C776,'Policy Characteristics'!$C:$C,0)))</f>
        <v>Electrification</v>
      </c>
      <c r="C776" s="254" t="str">
        <f t="shared" ref="C776:C826" si="39">C$659</f>
        <v>Fraction of Eligible Industrial Energy Use Shifted to Electricity</v>
      </c>
      <c r="D776" s="6" t="s">
        <v>3061</v>
      </c>
      <c r="E776" s="1" t="s">
        <v>3496</v>
      </c>
      <c r="F776" t="s">
        <v>3023</v>
      </c>
      <c r="G776" s="45" t="s">
        <v>3503</v>
      </c>
      <c r="H776" s="43">
        <v>1951</v>
      </c>
      <c r="I776" s="324" t="s">
        <v>43</v>
      </c>
      <c r="J776" s="255" t="str">
        <f>IF(ISBLANK(INDEX('Policy Characteristics'!D:D,MATCH($C776,'Policy Characteristics'!$C:$C,0))),"",INDEX('Policy Characteristics'!D:D,MATCH($C776,'Policy Characteristics'!$C:$C,0)))</f>
        <v>Electrification</v>
      </c>
      <c r="K776" s="254" t="str">
        <f>IF(ISBLANK(INDEX('Policy Characteristics'!E:E,MATCH($C776,'Policy Characteristics'!$C:$C,0))),"",INDEX('Policy Characteristics'!E:E,MATCH($C776,'Policy Characteristics'!$C:$C,0)))</f>
        <v>indst shift to electricity</v>
      </c>
      <c r="L776" s="261">
        <f>IF(ISBLANK(INDEX('Policy Characteristics'!F:F,MATCH($C776,'Policy Characteristics'!$C:$C,0))),"",INDEX('Policy Characteristics'!F:F,MATCH($C776,'Policy Characteristics'!$C:$C,0)))</f>
        <v>0</v>
      </c>
      <c r="M776" s="261">
        <f>IF(ISBLANK(INDEX('Policy Characteristics'!G:G,MATCH($C776,'Policy Characteristics'!$C:$C,0))),"",INDEX('Policy Characteristics'!G:G,MATCH($C776,'Policy Characteristics'!$C:$C,0)))</f>
        <v>1</v>
      </c>
      <c r="N776" s="261">
        <f>IF(ISBLANK(INDEX('Policy Characteristics'!H:H,MATCH($C776,'Policy Characteristics'!$C:$C,0))),"",INDEX('Policy Characteristics'!H:H,MATCH($C776,'Policy Characteristics'!$C:$C,0)))</f>
        <v>0.01</v>
      </c>
      <c r="O776" s="254" t="str">
        <f>IF(ISBLANK(INDEX('Policy Characteristics'!I:I,MATCH($C776,'Policy Characteristics'!$C:$C,0))),"",INDEX('Policy Characteristics'!I:I,MATCH($C776,'Policy Characteristics'!$C:$C,0)))</f>
        <v>% of fuel shifted</v>
      </c>
      <c r="P776" s="254"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254" t="str">
        <f>IF(ISBLANK(INDEX('Policy Characteristics'!K:K,MATCH($C776,'Policy Characteristics'!$C:$C,0))),"",INDEX('Policy Characteristics'!K:K,MATCH($C776,'Policy Characteristics'!$C:$C,0)))</f>
        <v>industry-ag-main.html#fuel-switching</v>
      </c>
      <c r="R776" s="254" t="str">
        <f>IF(ISBLANK(INDEX('Policy Characteristics'!L:L,MATCH($C776,'Policy Characteristics'!$C:$C,0))),"",INDEX('Policy Characteristics'!L:L,MATCH($C776,'Policy Characteristics'!$C:$C,0)))</f>
        <v>industry-elec-and-hydrogen.html</v>
      </c>
    </row>
    <row r="777" spans="1:18" x14ac:dyDescent="0.35">
      <c r="A777" s="254" t="str">
        <f>IF(ISBLANK(INDEX('Policy Characteristics'!A:A,MATCH($C777,'Policy Characteristics'!$C:$C,0))),"",INDEX('Policy Characteristics'!A:A,MATCH($C777,'Policy Characteristics'!$C:$C,0)))</f>
        <v>Industry</v>
      </c>
      <c r="B777" s="262" t="str">
        <f>IF(ISBLANK(INDEX('Policy Characteristics'!B:B,MATCH($C777,'Policy Characteristics'!$C:$C,0))),"",INDEX('Policy Characteristics'!B:B,MATCH($C777,'Policy Characteristics'!$C:$C,0)))</f>
        <v>Electrification</v>
      </c>
      <c r="C777" s="254" t="str">
        <f t="shared" si="39"/>
        <v>Fraction of Eligible Industrial Energy Use Shifted to Electricity</v>
      </c>
      <c r="D777" s="6" t="s">
        <v>3061</v>
      </c>
      <c r="E777" s="1" t="s">
        <v>3497</v>
      </c>
      <c r="F777" t="s">
        <v>3023</v>
      </c>
      <c r="G777" s="45" t="s">
        <v>3504</v>
      </c>
      <c r="H777" s="43">
        <v>1952</v>
      </c>
      <c r="I777" s="324" t="s">
        <v>43</v>
      </c>
      <c r="J777" s="255" t="str">
        <f>IF(ISBLANK(INDEX('Policy Characteristics'!D:D,MATCH($C777,'Policy Characteristics'!$C:$C,0))),"",INDEX('Policy Characteristics'!D:D,MATCH($C777,'Policy Characteristics'!$C:$C,0)))</f>
        <v>Electrification</v>
      </c>
      <c r="K777" s="254" t="str">
        <f>IF(ISBLANK(INDEX('Policy Characteristics'!E:E,MATCH($C777,'Policy Characteristics'!$C:$C,0))),"",INDEX('Policy Characteristics'!E:E,MATCH($C777,'Policy Characteristics'!$C:$C,0)))</f>
        <v>indst shift to electricity</v>
      </c>
      <c r="L777" s="261">
        <f>IF(ISBLANK(INDEX('Policy Characteristics'!F:F,MATCH($C777,'Policy Characteristics'!$C:$C,0))),"",INDEX('Policy Characteristics'!F:F,MATCH($C777,'Policy Characteristics'!$C:$C,0)))</f>
        <v>0</v>
      </c>
      <c r="M777" s="261">
        <f>IF(ISBLANK(INDEX('Policy Characteristics'!G:G,MATCH($C777,'Policy Characteristics'!$C:$C,0))),"",INDEX('Policy Characteristics'!G:G,MATCH($C777,'Policy Characteristics'!$C:$C,0)))</f>
        <v>1</v>
      </c>
      <c r="N777" s="261">
        <f>IF(ISBLANK(INDEX('Policy Characteristics'!H:H,MATCH($C777,'Policy Characteristics'!$C:$C,0))),"",INDEX('Policy Characteristics'!H:H,MATCH($C777,'Policy Characteristics'!$C:$C,0)))</f>
        <v>0.01</v>
      </c>
      <c r="O777" s="254" t="str">
        <f>IF(ISBLANK(INDEX('Policy Characteristics'!I:I,MATCH($C777,'Policy Characteristics'!$C:$C,0))),"",INDEX('Policy Characteristics'!I:I,MATCH($C777,'Policy Characteristics'!$C:$C,0)))</f>
        <v>% of fuel shifted</v>
      </c>
      <c r="P777" s="254"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254" t="str">
        <f>IF(ISBLANK(INDEX('Policy Characteristics'!K:K,MATCH($C777,'Policy Characteristics'!$C:$C,0))),"",INDEX('Policy Characteristics'!K:K,MATCH($C777,'Policy Characteristics'!$C:$C,0)))</f>
        <v>industry-ag-main.html#fuel-switching</v>
      </c>
      <c r="R777" s="254" t="str">
        <f>IF(ISBLANK(INDEX('Policy Characteristics'!L:L,MATCH($C777,'Policy Characteristics'!$C:$C,0))),"",INDEX('Policy Characteristics'!L:L,MATCH($C777,'Policy Characteristics'!$C:$C,0)))</f>
        <v>industry-elec-and-hydrogen.html</v>
      </c>
    </row>
    <row r="778" spans="1:18" x14ac:dyDescent="0.35">
      <c r="A778" s="254" t="str">
        <f>IF(ISBLANK(INDEX('Policy Characteristics'!A:A,MATCH($C778,'Policy Characteristics'!$C:$C,0))),"",INDEX('Policy Characteristics'!A:A,MATCH($C778,'Policy Characteristics'!$C:$C,0)))</f>
        <v>Industry</v>
      </c>
      <c r="B778" s="262" t="str">
        <f>IF(ISBLANK(INDEX('Policy Characteristics'!B:B,MATCH($C778,'Policy Characteristics'!$C:$C,0))),"",INDEX('Policy Characteristics'!B:B,MATCH($C778,'Policy Characteristics'!$C:$C,0)))</f>
        <v>Electrification</v>
      </c>
      <c r="C778" s="254" t="str">
        <f t="shared" si="39"/>
        <v>Fraction of Eligible Industrial Energy Use Shifted to Electricity</v>
      </c>
      <c r="D778" s="6" t="s">
        <v>3061</v>
      </c>
      <c r="E778" s="1" t="s">
        <v>3638</v>
      </c>
      <c r="F778" t="s">
        <v>3023</v>
      </c>
      <c r="G778" s="45" t="s">
        <v>3638</v>
      </c>
      <c r="H778" s="43">
        <v>1953</v>
      </c>
      <c r="I778" s="324" t="s">
        <v>43</v>
      </c>
      <c r="J778" s="255" t="str">
        <f>IF(ISBLANK(INDEX('Policy Characteristics'!D:D,MATCH($C778,'Policy Characteristics'!$C:$C,0))),"",INDEX('Policy Characteristics'!D:D,MATCH($C778,'Policy Characteristics'!$C:$C,0)))</f>
        <v>Electrification</v>
      </c>
      <c r="K778" s="254" t="str">
        <f>IF(ISBLANK(INDEX('Policy Characteristics'!E:E,MATCH($C778,'Policy Characteristics'!$C:$C,0))),"",INDEX('Policy Characteristics'!E:E,MATCH($C778,'Policy Characteristics'!$C:$C,0)))</f>
        <v>indst shift to electricity</v>
      </c>
      <c r="L778" s="261">
        <f>IF(ISBLANK(INDEX('Policy Characteristics'!F:F,MATCH($C778,'Policy Characteristics'!$C:$C,0))),"",INDEX('Policy Characteristics'!F:F,MATCH($C778,'Policy Characteristics'!$C:$C,0)))</f>
        <v>0</v>
      </c>
      <c r="M778" s="261">
        <f>IF(ISBLANK(INDEX('Policy Characteristics'!G:G,MATCH($C778,'Policy Characteristics'!$C:$C,0))),"",INDEX('Policy Characteristics'!G:G,MATCH($C778,'Policy Characteristics'!$C:$C,0)))</f>
        <v>1</v>
      </c>
      <c r="N778" s="261">
        <f>IF(ISBLANK(INDEX('Policy Characteristics'!H:H,MATCH($C778,'Policy Characteristics'!$C:$C,0))),"",INDEX('Policy Characteristics'!H:H,MATCH($C778,'Policy Characteristics'!$C:$C,0)))</f>
        <v>0.01</v>
      </c>
      <c r="O778" s="254" t="str">
        <f>IF(ISBLANK(INDEX('Policy Characteristics'!I:I,MATCH($C778,'Policy Characteristics'!$C:$C,0))),"",INDEX('Policy Characteristics'!I:I,MATCH($C778,'Policy Characteristics'!$C:$C,0)))</f>
        <v>% of fuel shifted</v>
      </c>
      <c r="P778" s="254"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254" t="str">
        <f>IF(ISBLANK(INDEX('Policy Characteristics'!K:K,MATCH($C778,'Policy Characteristics'!$C:$C,0))),"",INDEX('Policy Characteristics'!K:K,MATCH($C778,'Policy Characteristics'!$C:$C,0)))</f>
        <v>industry-ag-main.html#fuel-switching</v>
      </c>
      <c r="R778" s="254" t="str">
        <f>IF(ISBLANK(INDEX('Policy Characteristics'!L:L,MATCH($C778,'Policy Characteristics'!$C:$C,0))),"",INDEX('Policy Characteristics'!L:L,MATCH($C778,'Policy Characteristics'!$C:$C,0)))</f>
        <v>industry-elec-and-hydrogen.html</v>
      </c>
    </row>
    <row r="779" spans="1:18" x14ac:dyDescent="0.35">
      <c r="A779" s="254" t="str">
        <f>IF(ISBLANK(INDEX('Policy Characteristics'!A:A,MATCH($C779,'Policy Characteristics'!$C:$C,0))),"",INDEX('Policy Characteristics'!A:A,MATCH($C779,'Policy Characteristics'!$C:$C,0)))</f>
        <v>Industry</v>
      </c>
      <c r="B779" s="262" t="str">
        <f>IF(ISBLANK(INDEX('Policy Characteristics'!B:B,MATCH($C779,'Policy Characteristics'!$C:$C,0))),"",INDEX('Policy Characteristics'!B:B,MATCH($C779,'Policy Characteristics'!$C:$C,0)))</f>
        <v>Electrification</v>
      </c>
      <c r="C779" s="254" t="str">
        <f t="shared" si="39"/>
        <v>Fraction of Eligible Industrial Energy Use Shifted to Electricity</v>
      </c>
      <c r="D779" s="6" t="s">
        <v>3062</v>
      </c>
      <c r="E779" s="1" t="s">
        <v>3491</v>
      </c>
      <c r="F779" t="s">
        <v>3024</v>
      </c>
      <c r="G779" s="45" t="s">
        <v>3498</v>
      </c>
      <c r="H779" s="43">
        <v>1954</v>
      </c>
      <c r="I779" s="324" t="s">
        <v>43</v>
      </c>
      <c r="J779" s="255" t="str">
        <f>IF(ISBLANK(INDEX('Policy Characteristics'!D:D,MATCH($C779,'Policy Characteristics'!$C:$C,0))),"",INDEX('Policy Characteristics'!D:D,MATCH($C779,'Policy Characteristics'!$C:$C,0)))</f>
        <v>Electrification</v>
      </c>
      <c r="K779" s="254" t="str">
        <f>IF(ISBLANK(INDEX('Policy Characteristics'!E:E,MATCH($C779,'Policy Characteristics'!$C:$C,0))),"",INDEX('Policy Characteristics'!E:E,MATCH($C779,'Policy Characteristics'!$C:$C,0)))</f>
        <v>indst shift to electricity</v>
      </c>
      <c r="L779" s="261">
        <f>IF(ISBLANK(INDEX('Policy Characteristics'!F:F,MATCH($C779,'Policy Characteristics'!$C:$C,0))),"",INDEX('Policy Characteristics'!F:F,MATCH($C779,'Policy Characteristics'!$C:$C,0)))</f>
        <v>0</v>
      </c>
      <c r="M779" s="261">
        <f>IF(ISBLANK(INDEX('Policy Characteristics'!G:G,MATCH($C779,'Policy Characteristics'!$C:$C,0))),"",INDEX('Policy Characteristics'!G:G,MATCH($C779,'Policy Characteristics'!$C:$C,0)))</f>
        <v>1</v>
      </c>
      <c r="N779" s="261">
        <f>IF(ISBLANK(INDEX('Policy Characteristics'!H:H,MATCH($C779,'Policy Characteristics'!$C:$C,0))),"",INDEX('Policy Characteristics'!H:H,MATCH($C779,'Policy Characteristics'!$C:$C,0)))</f>
        <v>0.01</v>
      </c>
      <c r="O779" s="254" t="str">
        <f>IF(ISBLANK(INDEX('Policy Characteristics'!I:I,MATCH($C779,'Policy Characteristics'!$C:$C,0))),"",INDEX('Policy Characteristics'!I:I,MATCH($C779,'Policy Characteristics'!$C:$C,0)))</f>
        <v>% of fuel shifted</v>
      </c>
      <c r="P779" s="254"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254" t="str">
        <f>IF(ISBLANK(INDEX('Policy Characteristics'!K:K,MATCH($C779,'Policy Characteristics'!$C:$C,0))),"",INDEX('Policy Characteristics'!K:K,MATCH($C779,'Policy Characteristics'!$C:$C,0)))</f>
        <v>industry-ag-main.html#fuel-switching</v>
      </c>
      <c r="R779" s="254" t="str">
        <f>IF(ISBLANK(INDEX('Policy Characteristics'!L:L,MATCH($C779,'Policy Characteristics'!$C:$C,0))),"",INDEX('Policy Characteristics'!L:L,MATCH($C779,'Policy Characteristics'!$C:$C,0)))</f>
        <v>industry-elec-and-hydrogen.html</v>
      </c>
    </row>
    <row r="780" spans="1:18" x14ac:dyDescent="0.35">
      <c r="A780" s="254" t="str">
        <f>IF(ISBLANK(INDEX('Policy Characteristics'!A:A,MATCH($C780,'Policy Characteristics'!$C:$C,0))),"",INDEX('Policy Characteristics'!A:A,MATCH($C780,'Policy Characteristics'!$C:$C,0)))</f>
        <v>Industry</v>
      </c>
      <c r="B780" s="262" t="str">
        <f>IF(ISBLANK(INDEX('Policy Characteristics'!B:B,MATCH($C780,'Policy Characteristics'!$C:$C,0))),"",INDEX('Policy Characteristics'!B:B,MATCH($C780,'Policy Characteristics'!$C:$C,0)))</f>
        <v>Electrification</v>
      </c>
      <c r="C780" s="254" t="str">
        <f t="shared" si="39"/>
        <v>Fraction of Eligible Industrial Energy Use Shifted to Electricity</v>
      </c>
      <c r="D780" s="6" t="s">
        <v>3062</v>
      </c>
      <c r="E780" s="1" t="s">
        <v>3492</v>
      </c>
      <c r="F780" t="s">
        <v>3024</v>
      </c>
      <c r="G780" s="45" t="s">
        <v>3499</v>
      </c>
      <c r="H780" s="43">
        <v>1955</v>
      </c>
      <c r="I780" s="324" t="s">
        <v>43</v>
      </c>
      <c r="J780" s="255" t="str">
        <f>IF(ISBLANK(INDEX('Policy Characteristics'!D:D,MATCH($C780,'Policy Characteristics'!$C:$C,0))),"",INDEX('Policy Characteristics'!D:D,MATCH($C780,'Policy Characteristics'!$C:$C,0)))</f>
        <v>Electrification</v>
      </c>
      <c r="K780" s="254" t="str">
        <f>IF(ISBLANK(INDEX('Policy Characteristics'!E:E,MATCH($C780,'Policy Characteristics'!$C:$C,0))),"",INDEX('Policy Characteristics'!E:E,MATCH($C780,'Policy Characteristics'!$C:$C,0)))</f>
        <v>indst shift to electricity</v>
      </c>
      <c r="L780" s="261">
        <f>IF(ISBLANK(INDEX('Policy Characteristics'!F:F,MATCH($C780,'Policy Characteristics'!$C:$C,0))),"",INDEX('Policy Characteristics'!F:F,MATCH($C780,'Policy Characteristics'!$C:$C,0)))</f>
        <v>0</v>
      </c>
      <c r="M780" s="261">
        <f>IF(ISBLANK(INDEX('Policy Characteristics'!G:G,MATCH($C780,'Policy Characteristics'!$C:$C,0))),"",INDEX('Policy Characteristics'!G:G,MATCH($C780,'Policy Characteristics'!$C:$C,0)))</f>
        <v>1</v>
      </c>
      <c r="N780" s="261">
        <f>IF(ISBLANK(INDEX('Policy Characteristics'!H:H,MATCH($C780,'Policy Characteristics'!$C:$C,0))),"",INDEX('Policy Characteristics'!H:H,MATCH($C780,'Policy Characteristics'!$C:$C,0)))</f>
        <v>0.01</v>
      </c>
      <c r="O780" s="254" t="str">
        <f>IF(ISBLANK(INDEX('Policy Characteristics'!I:I,MATCH($C780,'Policy Characteristics'!$C:$C,0))),"",INDEX('Policy Characteristics'!I:I,MATCH($C780,'Policy Characteristics'!$C:$C,0)))</f>
        <v>% of fuel shifted</v>
      </c>
      <c r="P780" s="254"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254" t="str">
        <f>IF(ISBLANK(INDEX('Policy Characteristics'!K:K,MATCH($C780,'Policy Characteristics'!$C:$C,0))),"",INDEX('Policy Characteristics'!K:K,MATCH($C780,'Policy Characteristics'!$C:$C,0)))</f>
        <v>industry-ag-main.html#fuel-switching</v>
      </c>
      <c r="R780" s="254" t="str">
        <f>IF(ISBLANK(INDEX('Policy Characteristics'!L:L,MATCH($C780,'Policy Characteristics'!$C:$C,0))),"",INDEX('Policy Characteristics'!L:L,MATCH($C780,'Policy Characteristics'!$C:$C,0)))</f>
        <v>industry-elec-and-hydrogen.html</v>
      </c>
    </row>
    <row r="781" spans="1:18" x14ac:dyDescent="0.35">
      <c r="A781" s="254" t="str">
        <f>IF(ISBLANK(INDEX('Policy Characteristics'!A:A,MATCH($C781,'Policy Characteristics'!$C:$C,0))),"",INDEX('Policy Characteristics'!A:A,MATCH($C781,'Policy Characteristics'!$C:$C,0)))</f>
        <v>Industry</v>
      </c>
      <c r="B781" s="262" t="str">
        <f>IF(ISBLANK(INDEX('Policy Characteristics'!B:B,MATCH($C781,'Policy Characteristics'!$C:$C,0))),"",INDEX('Policy Characteristics'!B:B,MATCH($C781,'Policy Characteristics'!$C:$C,0)))</f>
        <v>Electrification</v>
      </c>
      <c r="C781" s="254" t="str">
        <f t="shared" si="39"/>
        <v>Fraction of Eligible Industrial Energy Use Shifted to Electricity</v>
      </c>
      <c r="D781" s="6" t="s">
        <v>3062</v>
      </c>
      <c r="E781" s="1" t="s">
        <v>3493</v>
      </c>
      <c r="F781" t="s">
        <v>3024</v>
      </c>
      <c r="G781" s="45" t="s">
        <v>3500</v>
      </c>
      <c r="H781" s="43">
        <v>1956</v>
      </c>
      <c r="I781" s="324" t="s">
        <v>43</v>
      </c>
      <c r="J781" s="255" t="str">
        <f>IF(ISBLANK(INDEX('Policy Characteristics'!D:D,MATCH($C781,'Policy Characteristics'!$C:$C,0))),"",INDEX('Policy Characteristics'!D:D,MATCH($C781,'Policy Characteristics'!$C:$C,0)))</f>
        <v>Electrification</v>
      </c>
      <c r="K781" s="254" t="str">
        <f>IF(ISBLANK(INDEX('Policy Characteristics'!E:E,MATCH($C781,'Policy Characteristics'!$C:$C,0))),"",INDEX('Policy Characteristics'!E:E,MATCH($C781,'Policy Characteristics'!$C:$C,0)))</f>
        <v>indst shift to electricity</v>
      </c>
      <c r="L781" s="261">
        <f>IF(ISBLANK(INDEX('Policy Characteristics'!F:F,MATCH($C781,'Policy Characteristics'!$C:$C,0))),"",INDEX('Policy Characteristics'!F:F,MATCH($C781,'Policy Characteristics'!$C:$C,0)))</f>
        <v>0</v>
      </c>
      <c r="M781" s="261">
        <f>IF(ISBLANK(INDEX('Policy Characteristics'!G:G,MATCH($C781,'Policy Characteristics'!$C:$C,0))),"",INDEX('Policy Characteristics'!G:G,MATCH($C781,'Policy Characteristics'!$C:$C,0)))</f>
        <v>1</v>
      </c>
      <c r="N781" s="261">
        <f>IF(ISBLANK(INDEX('Policy Characteristics'!H:H,MATCH($C781,'Policy Characteristics'!$C:$C,0))),"",INDEX('Policy Characteristics'!H:H,MATCH($C781,'Policy Characteristics'!$C:$C,0)))</f>
        <v>0.01</v>
      </c>
      <c r="O781" s="254" t="str">
        <f>IF(ISBLANK(INDEX('Policy Characteristics'!I:I,MATCH($C781,'Policy Characteristics'!$C:$C,0))),"",INDEX('Policy Characteristics'!I:I,MATCH($C781,'Policy Characteristics'!$C:$C,0)))</f>
        <v>% of fuel shifted</v>
      </c>
      <c r="P781" s="254"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254" t="str">
        <f>IF(ISBLANK(INDEX('Policy Characteristics'!K:K,MATCH($C781,'Policy Characteristics'!$C:$C,0))),"",INDEX('Policy Characteristics'!K:K,MATCH($C781,'Policy Characteristics'!$C:$C,0)))</f>
        <v>industry-ag-main.html#fuel-switching</v>
      </c>
      <c r="R781" s="254" t="str">
        <f>IF(ISBLANK(INDEX('Policy Characteristics'!L:L,MATCH($C781,'Policy Characteristics'!$C:$C,0))),"",INDEX('Policy Characteristics'!L:L,MATCH($C781,'Policy Characteristics'!$C:$C,0)))</f>
        <v>industry-elec-and-hydrogen.html</v>
      </c>
    </row>
    <row r="782" spans="1:18" x14ac:dyDescent="0.35">
      <c r="A782" s="254" t="str">
        <f>IF(ISBLANK(INDEX('Policy Characteristics'!A:A,MATCH($C782,'Policy Characteristics'!$C:$C,0))),"",INDEX('Policy Characteristics'!A:A,MATCH($C782,'Policy Characteristics'!$C:$C,0)))</f>
        <v>Industry</v>
      </c>
      <c r="B782" s="262" t="str">
        <f>IF(ISBLANK(INDEX('Policy Characteristics'!B:B,MATCH($C782,'Policy Characteristics'!$C:$C,0))),"",INDEX('Policy Characteristics'!B:B,MATCH($C782,'Policy Characteristics'!$C:$C,0)))</f>
        <v>Electrification</v>
      </c>
      <c r="C782" s="254" t="str">
        <f t="shared" si="39"/>
        <v>Fraction of Eligible Industrial Energy Use Shifted to Electricity</v>
      </c>
      <c r="D782" s="6" t="s">
        <v>3062</v>
      </c>
      <c r="E782" s="1" t="s">
        <v>3494</v>
      </c>
      <c r="F782" t="s">
        <v>3024</v>
      </c>
      <c r="G782" s="45" t="s">
        <v>3501</v>
      </c>
      <c r="H782" s="43">
        <v>1957</v>
      </c>
      <c r="I782" s="324" t="s">
        <v>43</v>
      </c>
      <c r="J782" s="255" t="str">
        <f>IF(ISBLANK(INDEX('Policy Characteristics'!D:D,MATCH($C782,'Policy Characteristics'!$C:$C,0))),"",INDEX('Policy Characteristics'!D:D,MATCH($C782,'Policy Characteristics'!$C:$C,0)))</f>
        <v>Electrification</v>
      </c>
      <c r="K782" s="254" t="str">
        <f>IF(ISBLANK(INDEX('Policy Characteristics'!E:E,MATCH($C782,'Policy Characteristics'!$C:$C,0))),"",INDEX('Policy Characteristics'!E:E,MATCH($C782,'Policy Characteristics'!$C:$C,0)))</f>
        <v>indst shift to electricity</v>
      </c>
      <c r="L782" s="261">
        <f>IF(ISBLANK(INDEX('Policy Characteristics'!F:F,MATCH($C782,'Policy Characteristics'!$C:$C,0))),"",INDEX('Policy Characteristics'!F:F,MATCH($C782,'Policy Characteristics'!$C:$C,0)))</f>
        <v>0</v>
      </c>
      <c r="M782" s="261">
        <f>IF(ISBLANK(INDEX('Policy Characteristics'!G:G,MATCH($C782,'Policy Characteristics'!$C:$C,0))),"",INDEX('Policy Characteristics'!G:G,MATCH($C782,'Policy Characteristics'!$C:$C,0)))</f>
        <v>1</v>
      </c>
      <c r="N782" s="261">
        <f>IF(ISBLANK(INDEX('Policy Characteristics'!H:H,MATCH($C782,'Policy Characteristics'!$C:$C,0))),"",INDEX('Policy Characteristics'!H:H,MATCH($C782,'Policy Characteristics'!$C:$C,0)))</f>
        <v>0.01</v>
      </c>
      <c r="O782" s="254" t="str">
        <f>IF(ISBLANK(INDEX('Policy Characteristics'!I:I,MATCH($C782,'Policy Characteristics'!$C:$C,0))),"",INDEX('Policy Characteristics'!I:I,MATCH($C782,'Policy Characteristics'!$C:$C,0)))</f>
        <v>% of fuel shifted</v>
      </c>
      <c r="P782" s="254"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254" t="str">
        <f>IF(ISBLANK(INDEX('Policy Characteristics'!K:K,MATCH($C782,'Policy Characteristics'!$C:$C,0))),"",INDEX('Policy Characteristics'!K:K,MATCH($C782,'Policy Characteristics'!$C:$C,0)))</f>
        <v>industry-ag-main.html#fuel-switching</v>
      </c>
      <c r="R782" s="254" t="str">
        <f>IF(ISBLANK(INDEX('Policy Characteristics'!L:L,MATCH($C782,'Policy Characteristics'!$C:$C,0))),"",INDEX('Policy Characteristics'!L:L,MATCH($C782,'Policy Characteristics'!$C:$C,0)))</f>
        <v>industry-elec-and-hydrogen.html</v>
      </c>
    </row>
    <row r="783" spans="1:18" x14ac:dyDescent="0.35">
      <c r="A783" s="254" t="str">
        <f>IF(ISBLANK(INDEX('Policy Characteristics'!A:A,MATCH($C783,'Policy Characteristics'!$C:$C,0))),"",INDEX('Policy Characteristics'!A:A,MATCH($C783,'Policy Characteristics'!$C:$C,0)))</f>
        <v>Industry</v>
      </c>
      <c r="B783" s="262" t="str">
        <f>IF(ISBLANK(INDEX('Policy Characteristics'!B:B,MATCH($C783,'Policy Characteristics'!$C:$C,0))),"",INDEX('Policy Characteristics'!B:B,MATCH($C783,'Policy Characteristics'!$C:$C,0)))</f>
        <v>Electrification</v>
      </c>
      <c r="C783" s="254" t="str">
        <f t="shared" si="39"/>
        <v>Fraction of Eligible Industrial Energy Use Shifted to Electricity</v>
      </c>
      <c r="D783" s="6" t="s">
        <v>3062</v>
      </c>
      <c r="E783" s="1" t="s">
        <v>3495</v>
      </c>
      <c r="F783" t="s">
        <v>3024</v>
      </c>
      <c r="G783" s="45" t="s">
        <v>3502</v>
      </c>
      <c r="H783" s="43">
        <v>1958</v>
      </c>
      <c r="I783" s="324" t="s">
        <v>43</v>
      </c>
      <c r="J783" s="255" t="str">
        <f>IF(ISBLANK(INDEX('Policy Characteristics'!D:D,MATCH($C783,'Policy Characteristics'!$C:$C,0))),"",INDEX('Policy Characteristics'!D:D,MATCH($C783,'Policy Characteristics'!$C:$C,0)))</f>
        <v>Electrification</v>
      </c>
      <c r="K783" s="254" t="str">
        <f>IF(ISBLANK(INDEX('Policy Characteristics'!E:E,MATCH($C783,'Policy Characteristics'!$C:$C,0))),"",INDEX('Policy Characteristics'!E:E,MATCH($C783,'Policy Characteristics'!$C:$C,0)))</f>
        <v>indst shift to electricity</v>
      </c>
      <c r="L783" s="261">
        <f>IF(ISBLANK(INDEX('Policy Characteristics'!F:F,MATCH($C783,'Policy Characteristics'!$C:$C,0))),"",INDEX('Policy Characteristics'!F:F,MATCH($C783,'Policy Characteristics'!$C:$C,0)))</f>
        <v>0</v>
      </c>
      <c r="M783" s="261">
        <f>IF(ISBLANK(INDEX('Policy Characteristics'!G:G,MATCH($C783,'Policy Characteristics'!$C:$C,0))),"",INDEX('Policy Characteristics'!G:G,MATCH($C783,'Policy Characteristics'!$C:$C,0)))</f>
        <v>1</v>
      </c>
      <c r="N783" s="261">
        <f>IF(ISBLANK(INDEX('Policy Characteristics'!H:H,MATCH($C783,'Policy Characteristics'!$C:$C,0))),"",INDEX('Policy Characteristics'!H:H,MATCH($C783,'Policy Characteristics'!$C:$C,0)))</f>
        <v>0.01</v>
      </c>
      <c r="O783" s="254" t="str">
        <f>IF(ISBLANK(INDEX('Policy Characteristics'!I:I,MATCH($C783,'Policy Characteristics'!$C:$C,0))),"",INDEX('Policy Characteristics'!I:I,MATCH($C783,'Policy Characteristics'!$C:$C,0)))</f>
        <v>% of fuel shifted</v>
      </c>
      <c r="P783" s="254"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254" t="str">
        <f>IF(ISBLANK(INDEX('Policy Characteristics'!K:K,MATCH($C783,'Policy Characteristics'!$C:$C,0))),"",INDEX('Policy Characteristics'!K:K,MATCH($C783,'Policy Characteristics'!$C:$C,0)))</f>
        <v>industry-ag-main.html#fuel-switching</v>
      </c>
      <c r="R783" s="254" t="str">
        <f>IF(ISBLANK(INDEX('Policy Characteristics'!L:L,MATCH($C783,'Policy Characteristics'!$C:$C,0))),"",INDEX('Policy Characteristics'!L:L,MATCH($C783,'Policy Characteristics'!$C:$C,0)))</f>
        <v>industry-elec-and-hydrogen.html</v>
      </c>
    </row>
    <row r="784" spans="1:18" x14ac:dyDescent="0.35">
      <c r="A784" s="254" t="str">
        <f>IF(ISBLANK(INDEX('Policy Characteristics'!A:A,MATCH($C784,'Policy Characteristics'!$C:$C,0))),"",INDEX('Policy Characteristics'!A:A,MATCH($C784,'Policy Characteristics'!$C:$C,0)))</f>
        <v>Industry</v>
      </c>
      <c r="B784" s="262" t="str">
        <f>IF(ISBLANK(INDEX('Policy Characteristics'!B:B,MATCH($C784,'Policy Characteristics'!$C:$C,0))),"",INDEX('Policy Characteristics'!B:B,MATCH($C784,'Policy Characteristics'!$C:$C,0)))</f>
        <v>Electrification</v>
      </c>
      <c r="C784" s="254" t="str">
        <f t="shared" si="39"/>
        <v>Fraction of Eligible Industrial Energy Use Shifted to Electricity</v>
      </c>
      <c r="D784" s="6" t="s">
        <v>3062</v>
      </c>
      <c r="E784" s="1" t="s">
        <v>3496</v>
      </c>
      <c r="F784" t="s">
        <v>3024</v>
      </c>
      <c r="G784" s="45" t="s">
        <v>3503</v>
      </c>
      <c r="H784" s="43">
        <v>1959</v>
      </c>
      <c r="I784" s="324" t="s">
        <v>43</v>
      </c>
      <c r="J784" s="255" t="str">
        <f>IF(ISBLANK(INDEX('Policy Characteristics'!D:D,MATCH($C784,'Policy Characteristics'!$C:$C,0))),"",INDEX('Policy Characteristics'!D:D,MATCH($C784,'Policy Characteristics'!$C:$C,0)))</f>
        <v>Electrification</v>
      </c>
      <c r="K784" s="254" t="str">
        <f>IF(ISBLANK(INDEX('Policy Characteristics'!E:E,MATCH($C784,'Policy Characteristics'!$C:$C,0))),"",INDEX('Policy Characteristics'!E:E,MATCH($C784,'Policy Characteristics'!$C:$C,0)))</f>
        <v>indst shift to electricity</v>
      </c>
      <c r="L784" s="261">
        <f>IF(ISBLANK(INDEX('Policy Characteristics'!F:F,MATCH($C784,'Policy Characteristics'!$C:$C,0))),"",INDEX('Policy Characteristics'!F:F,MATCH($C784,'Policy Characteristics'!$C:$C,0)))</f>
        <v>0</v>
      </c>
      <c r="M784" s="261">
        <f>IF(ISBLANK(INDEX('Policy Characteristics'!G:G,MATCH($C784,'Policy Characteristics'!$C:$C,0))),"",INDEX('Policy Characteristics'!G:G,MATCH($C784,'Policy Characteristics'!$C:$C,0)))</f>
        <v>1</v>
      </c>
      <c r="N784" s="261">
        <f>IF(ISBLANK(INDEX('Policy Characteristics'!H:H,MATCH($C784,'Policy Characteristics'!$C:$C,0))),"",INDEX('Policy Characteristics'!H:H,MATCH($C784,'Policy Characteristics'!$C:$C,0)))</f>
        <v>0.01</v>
      </c>
      <c r="O784" s="254" t="str">
        <f>IF(ISBLANK(INDEX('Policy Characteristics'!I:I,MATCH($C784,'Policy Characteristics'!$C:$C,0))),"",INDEX('Policy Characteristics'!I:I,MATCH($C784,'Policy Characteristics'!$C:$C,0)))</f>
        <v>% of fuel shifted</v>
      </c>
      <c r="P784" s="254"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254" t="str">
        <f>IF(ISBLANK(INDEX('Policy Characteristics'!K:K,MATCH($C784,'Policy Characteristics'!$C:$C,0))),"",INDEX('Policy Characteristics'!K:K,MATCH($C784,'Policy Characteristics'!$C:$C,0)))</f>
        <v>industry-ag-main.html#fuel-switching</v>
      </c>
      <c r="R784" s="254" t="str">
        <f>IF(ISBLANK(INDEX('Policy Characteristics'!L:L,MATCH($C784,'Policy Characteristics'!$C:$C,0))),"",INDEX('Policy Characteristics'!L:L,MATCH($C784,'Policy Characteristics'!$C:$C,0)))</f>
        <v>industry-elec-and-hydrogen.html</v>
      </c>
    </row>
    <row r="785" spans="1:18" x14ac:dyDescent="0.35">
      <c r="A785" s="254" t="str">
        <f>IF(ISBLANK(INDEX('Policy Characteristics'!A:A,MATCH($C785,'Policy Characteristics'!$C:$C,0))),"",INDEX('Policy Characteristics'!A:A,MATCH($C785,'Policy Characteristics'!$C:$C,0)))</f>
        <v>Industry</v>
      </c>
      <c r="B785" s="262" t="str">
        <f>IF(ISBLANK(INDEX('Policy Characteristics'!B:B,MATCH($C785,'Policy Characteristics'!$C:$C,0))),"",INDEX('Policy Characteristics'!B:B,MATCH($C785,'Policy Characteristics'!$C:$C,0)))</f>
        <v>Electrification</v>
      </c>
      <c r="C785" s="254" t="str">
        <f t="shared" si="39"/>
        <v>Fraction of Eligible Industrial Energy Use Shifted to Electricity</v>
      </c>
      <c r="D785" s="6" t="s">
        <v>3062</v>
      </c>
      <c r="E785" s="1" t="s">
        <v>3497</v>
      </c>
      <c r="F785" t="s">
        <v>3024</v>
      </c>
      <c r="G785" s="45" t="s">
        <v>3504</v>
      </c>
      <c r="H785" s="43">
        <v>1960</v>
      </c>
      <c r="I785" s="324" t="s">
        <v>43</v>
      </c>
      <c r="J785" s="255" t="str">
        <f>IF(ISBLANK(INDEX('Policy Characteristics'!D:D,MATCH($C785,'Policy Characteristics'!$C:$C,0))),"",INDEX('Policy Characteristics'!D:D,MATCH($C785,'Policy Characteristics'!$C:$C,0)))</f>
        <v>Electrification</v>
      </c>
      <c r="K785" s="254" t="str">
        <f>IF(ISBLANK(INDEX('Policy Characteristics'!E:E,MATCH($C785,'Policy Characteristics'!$C:$C,0))),"",INDEX('Policy Characteristics'!E:E,MATCH($C785,'Policy Characteristics'!$C:$C,0)))</f>
        <v>indst shift to electricity</v>
      </c>
      <c r="L785" s="261">
        <f>IF(ISBLANK(INDEX('Policy Characteristics'!F:F,MATCH($C785,'Policy Characteristics'!$C:$C,0))),"",INDEX('Policy Characteristics'!F:F,MATCH($C785,'Policy Characteristics'!$C:$C,0)))</f>
        <v>0</v>
      </c>
      <c r="M785" s="261">
        <f>IF(ISBLANK(INDEX('Policy Characteristics'!G:G,MATCH($C785,'Policy Characteristics'!$C:$C,0))),"",INDEX('Policy Characteristics'!G:G,MATCH($C785,'Policy Characteristics'!$C:$C,0)))</f>
        <v>1</v>
      </c>
      <c r="N785" s="261">
        <f>IF(ISBLANK(INDEX('Policy Characteristics'!H:H,MATCH($C785,'Policy Characteristics'!$C:$C,0))),"",INDEX('Policy Characteristics'!H:H,MATCH($C785,'Policy Characteristics'!$C:$C,0)))</f>
        <v>0.01</v>
      </c>
      <c r="O785" s="254" t="str">
        <f>IF(ISBLANK(INDEX('Policy Characteristics'!I:I,MATCH($C785,'Policy Characteristics'!$C:$C,0))),"",INDEX('Policy Characteristics'!I:I,MATCH($C785,'Policy Characteristics'!$C:$C,0)))</f>
        <v>% of fuel shifted</v>
      </c>
      <c r="P785" s="254"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254" t="str">
        <f>IF(ISBLANK(INDEX('Policy Characteristics'!K:K,MATCH($C785,'Policy Characteristics'!$C:$C,0))),"",INDEX('Policy Characteristics'!K:K,MATCH($C785,'Policy Characteristics'!$C:$C,0)))</f>
        <v>industry-ag-main.html#fuel-switching</v>
      </c>
      <c r="R785" s="254" t="str">
        <f>IF(ISBLANK(INDEX('Policy Characteristics'!L:L,MATCH($C785,'Policy Characteristics'!$C:$C,0))),"",INDEX('Policy Characteristics'!L:L,MATCH($C785,'Policy Characteristics'!$C:$C,0)))</f>
        <v>industry-elec-and-hydrogen.html</v>
      </c>
    </row>
    <row r="786" spans="1:18" x14ac:dyDescent="0.35">
      <c r="A786" s="254" t="str">
        <f>IF(ISBLANK(INDEX('Policy Characteristics'!A:A,MATCH($C786,'Policy Characteristics'!$C:$C,0))),"",INDEX('Policy Characteristics'!A:A,MATCH($C786,'Policy Characteristics'!$C:$C,0)))</f>
        <v>Industry</v>
      </c>
      <c r="B786" s="262" t="str">
        <f>IF(ISBLANK(INDEX('Policy Characteristics'!B:B,MATCH($C786,'Policy Characteristics'!$C:$C,0))),"",INDEX('Policy Characteristics'!B:B,MATCH($C786,'Policy Characteristics'!$C:$C,0)))</f>
        <v>Electrification</v>
      </c>
      <c r="C786" s="254" t="str">
        <f t="shared" si="39"/>
        <v>Fraction of Eligible Industrial Energy Use Shifted to Electricity</v>
      </c>
      <c r="D786" s="6" t="s">
        <v>3062</v>
      </c>
      <c r="E786" s="1" t="s">
        <v>3638</v>
      </c>
      <c r="F786" t="s">
        <v>3024</v>
      </c>
      <c r="G786" s="45" t="s">
        <v>3638</v>
      </c>
      <c r="H786" s="43">
        <v>1961</v>
      </c>
      <c r="I786" s="324" t="s">
        <v>43</v>
      </c>
      <c r="J786" s="255" t="str">
        <f>IF(ISBLANK(INDEX('Policy Characteristics'!D:D,MATCH($C786,'Policy Characteristics'!$C:$C,0))),"",INDEX('Policy Characteristics'!D:D,MATCH($C786,'Policy Characteristics'!$C:$C,0)))</f>
        <v>Electrification</v>
      </c>
      <c r="K786" s="254" t="str">
        <f>IF(ISBLANK(INDEX('Policy Characteristics'!E:E,MATCH($C786,'Policy Characteristics'!$C:$C,0))),"",INDEX('Policy Characteristics'!E:E,MATCH($C786,'Policy Characteristics'!$C:$C,0)))</f>
        <v>indst shift to electricity</v>
      </c>
      <c r="L786" s="261">
        <f>IF(ISBLANK(INDEX('Policy Characteristics'!F:F,MATCH($C786,'Policy Characteristics'!$C:$C,0))),"",INDEX('Policy Characteristics'!F:F,MATCH($C786,'Policy Characteristics'!$C:$C,0)))</f>
        <v>0</v>
      </c>
      <c r="M786" s="261">
        <f>IF(ISBLANK(INDEX('Policy Characteristics'!G:G,MATCH($C786,'Policy Characteristics'!$C:$C,0))),"",INDEX('Policy Characteristics'!G:G,MATCH($C786,'Policy Characteristics'!$C:$C,0)))</f>
        <v>1</v>
      </c>
      <c r="N786" s="261">
        <f>IF(ISBLANK(INDEX('Policy Characteristics'!H:H,MATCH($C786,'Policy Characteristics'!$C:$C,0))),"",INDEX('Policy Characteristics'!H:H,MATCH($C786,'Policy Characteristics'!$C:$C,0)))</f>
        <v>0.01</v>
      </c>
      <c r="O786" s="254" t="str">
        <f>IF(ISBLANK(INDEX('Policy Characteristics'!I:I,MATCH($C786,'Policy Characteristics'!$C:$C,0))),"",INDEX('Policy Characteristics'!I:I,MATCH($C786,'Policy Characteristics'!$C:$C,0)))</f>
        <v>% of fuel shifted</v>
      </c>
      <c r="P786" s="254"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254" t="str">
        <f>IF(ISBLANK(INDEX('Policy Characteristics'!K:K,MATCH($C786,'Policy Characteristics'!$C:$C,0))),"",INDEX('Policy Characteristics'!K:K,MATCH($C786,'Policy Characteristics'!$C:$C,0)))</f>
        <v>industry-ag-main.html#fuel-switching</v>
      </c>
      <c r="R786" s="254" t="str">
        <f>IF(ISBLANK(INDEX('Policy Characteristics'!L:L,MATCH($C786,'Policy Characteristics'!$C:$C,0))),"",INDEX('Policy Characteristics'!L:L,MATCH($C786,'Policy Characteristics'!$C:$C,0)))</f>
        <v>industry-elec-and-hydrogen.html</v>
      </c>
    </row>
    <row r="787" spans="1:18" x14ac:dyDescent="0.35">
      <c r="A787" s="254" t="str">
        <f>IF(ISBLANK(INDEX('Policy Characteristics'!A:A,MATCH($C787,'Policy Characteristics'!$C:$C,0))),"",INDEX('Policy Characteristics'!A:A,MATCH($C787,'Policy Characteristics'!$C:$C,0)))</f>
        <v>Industry</v>
      </c>
      <c r="B787" s="262" t="str">
        <f>IF(ISBLANK(INDEX('Policy Characteristics'!B:B,MATCH($C787,'Policy Characteristics'!$C:$C,0))),"",INDEX('Policy Characteristics'!B:B,MATCH($C787,'Policy Characteristics'!$C:$C,0)))</f>
        <v>Electrification</v>
      </c>
      <c r="C787" s="254" t="str">
        <f t="shared" si="39"/>
        <v>Fraction of Eligible Industrial Energy Use Shifted to Electricity</v>
      </c>
      <c r="D787" s="6" t="s">
        <v>3063</v>
      </c>
      <c r="E787" s="1" t="s">
        <v>3491</v>
      </c>
      <c r="F787" t="s">
        <v>3025</v>
      </c>
      <c r="G787" s="45" t="s">
        <v>3498</v>
      </c>
      <c r="H787" s="43">
        <v>1962</v>
      </c>
      <c r="I787" s="324" t="s">
        <v>43</v>
      </c>
      <c r="J787" s="255" t="str">
        <f>IF(ISBLANK(INDEX('Policy Characteristics'!D:D,MATCH($C787,'Policy Characteristics'!$C:$C,0))),"",INDEX('Policy Characteristics'!D:D,MATCH($C787,'Policy Characteristics'!$C:$C,0)))</f>
        <v>Electrification</v>
      </c>
      <c r="K787" s="254" t="str">
        <f>IF(ISBLANK(INDEX('Policy Characteristics'!E:E,MATCH($C787,'Policy Characteristics'!$C:$C,0))),"",INDEX('Policy Characteristics'!E:E,MATCH($C787,'Policy Characteristics'!$C:$C,0)))</f>
        <v>indst shift to electricity</v>
      </c>
      <c r="L787" s="261">
        <f>IF(ISBLANK(INDEX('Policy Characteristics'!F:F,MATCH($C787,'Policy Characteristics'!$C:$C,0))),"",INDEX('Policy Characteristics'!F:F,MATCH($C787,'Policy Characteristics'!$C:$C,0)))</f>
        <v>0</v>
      </c>
      <c r="M787" s="261">
        <f>IF(ISBLANK(INDEX('Policy Characteristics'!G:G,MATCH($C787,'Policy Characteristics'!$C:$C,0))),"",INDEX('Policy Characteristics'!G:G,MATCH($C787,'Policy Characteristics'!$C:$C,0)))</f>
        <v>1</v>
      </c>
      <c r="N787" s="261">
        <f>IF(ISBLANK(INDEX('Policy Characteristics'!H:H,MATCH($C787,'Policy Characteristics'!$C:$C,0))),"",INDEX('Policy Characteristics'!H:H,MATCH($C787,'Policy Characteristics'!$C:$C,0)))</f>
        <v>0.01</v>
      </c>
      <c r="O787" s="254" t="str">
        <f>IF(ISBLANK(INDEX('Policy Characteristics'!I:I,MATCH($C787,'Policy Characteristics'!$C:$C,0))),"",INDEX('Policy Characteristics'!I:I,MATCH($C787,'Policy Characteristics'!$C:$C,0)))</f>
        <v>% of fuel shifted</v>
      </c>
      <c r="P787" s="254"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254" t="str">
        <f>IF(ISBLANK(INDEX('Policy Characteristics'!K:K,MATCH($C787,'Policy Characteristics'!$C:$C,0))),"",INDEX('Policy Characteristics'!K:K,MATCH($C787,'Policy Characteristics'!$C:$C,0)))</f>
        <v>industry-ag-main.html#fuel-switching</v>
      </c>
      <c r="R787" s="254" t="str">
        <f>IF(ISBLANK(INDEX('Policy Characteristics'!L:L,MATCH($C787,'Policy Characteristics'!$C:$C,0))),"",INDEX('Policy Characteristics'!L:L,MATCH($C787,'Policy Characteristics'!$C:$C,0)))</f>
        <v>industry-elec-and-hydrogen.html</v>
      </c>
    </row>
    <row r="788" spans="1:18" x14ac:dyDescent="0.35">
      <c r="A788" s="254" t="str">
        <f>IF(ISBLANK(INDEX('Policy Characteristics'!A:A,MATCH($C788,'Policy Characteristics'!$C:$C,0))),"",INDEX('Policy Characteristics'!A:A,MATCH($C788,'Policy Characteristics'!$C:$C,0)))</f>
        <v>Industry</v>
      </c>
      <c r="B788" s="262" t="str">
        <f>IF(ISBLANK(INDEX('Policy Characteristics'!B:B,MATCH($C788,'Policy Characteristics'!$C:$C,0))),"",INDEX('Policy Characteristics'!B:B,MATCH($C788,'Policy Characteristics'!$C:$C,0)))</f>
        <v>Electrification</v>
      </c>
      <c r="C788" s="254" t="str">
        <f t="shared" si="39"/>
        <v>Fraction of Eligible Industrial Energy Use Shifted to Electricity</v>
      </c>
      <c r="D788" s="6" t="s">
        <v>3063</v>
      </c>
      <c r="E788" s="1" t="s">
        <v>3492</v>
      </c>
      <c r="F788" t="s">
        <v>3025</v>
      </c>
      <c r="G788" s="45" t="s">
        <v>3499</v>
      </c>
      <c r="H788" s="43">
        <v>1963</v>
      </c>
      <c r="I788" s="324" t="s">
        <v>43</v>
      </c>
      <c r="J788" s="255" t="str">
        <f>IF(ISBLANK(INDEX('Policy Characteristics'!D:D,MATCH($C788,'Policy Characteristics'!$C:$C,0))),"",INDEX('Policy Characteristics'!D:D,MATCH($C788,'Policy Characteristics'!$C:$C,0)))</f>
        <v>Electrification</v>
      </c>
      <c r="K788" s="254" t="str">
        <f>IF(ISBLANK(INDEX('Policy Characteristics'!E:E,MATCH($C788,'Policy Characteristics'!$C:$C,0))),"",INDEX('Policy Characteristics'!E:E,MATCH($C788,'Policy Characteristics'!$C:$C,0)))</f>
        <v>indst shift to electricity</v>
      </c>
      <c r="L788" s="261">
        <f>IF(ISBLANK(INDEX('Policy Characteristics'!F:F,MATCH($C788,'Policy Characteristics'!$C:$C,0))),"",INDEX('Policy Characteristics'!F:F,MATCH($C788,'Policy Characteristics'!$C:$C,0)))</f>
        <v>0</v>
      </c>
      <c r="M788" s="261">
        <f>IF(ISBLANK(INDEX('Policy Characteristics'!G:G,MATCH($C788,'Policy Characteristics'!$C:$C,0))),"",INDEX('Policy Characteristics'!G:G,MATCH($C788,'Policy Characteristics'!$C:$C,0)))</f>
        <v>1</v>
      </c>
      <c r="N788" s="261">
        <f>IF(ISBLANK(INDEX('Policy Characteristics'!H:H,MATCH($C788,'Policy Characteristics'!$C:$C,0))),"",INDEX('Policy Characteristics'!H:H,MATCH($C788,'Policy Characteristics'!$C:$C,0)))</f>
        <v>0.01</v>
      </c>
      <c r="O788" s="254" t="str">
        <f>IF(ISBLANK(INDEX('Policy Characteristics'!I:I,MATCH($C788,'Policy Characteristics'!$C:$C,0))),"",INDEX('Policy Characteristics'!I:I,MATCH($C788,'Policy Characteristics'!$C:$C,0)))</f>
        <v>% of fuel shifted</v>
      </c>
      <c r="P788" s="254"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254" t="str">
        <f>IF(ISBLANK(INDEX('Policy Characteristics'!K:K,MATCH($C788,'Policy Characteristics'!$C:$C,0))),"",INDEX('Policy Characteristics'!K:K,MATCH($C788,'Policy Characteristics'!$C:$C,0)))</f>
        <v>industry-ag-main.html#fuel-switching</v>
      </c>
      <c r="R788" s="254" t="str">
        <f>IF(ISBLANK(INDEX('Policy Characteristics'!L:L,MATCH($C788,'Policy Characteristics'!$C:$C,0))),"",INDEX('Policy Characteristics'!L:L,MATCH($C788,'Policy Characteristics'!$C:$C,0)))</f>
        <v>industry-elec-and-hydrogen.html</v>
      </c>
    </row>
    <row r="789" spans="1:18" x14ac:dyDescent="0.35">
      <c r="A789" s="254" t="str">
        <f>IF(ISBLANK(INDEX('Policy Characteristics'!A:A,MATCH($C789,'Policy Characteristics'!$C:$C,0))),"",INDEX('Policy Characteristics'!A:A,MATCH($C789,'Policy Characteristics'!$C:$C,0)))</f>
        <v>Industry</v>
      </c>
      <c r="B789" s="262" t="str">
        <f>IF(ISBLANK(INDEX('Policy Characteristics'!B:B,MATCH($C789,'Policy Characteristics'!$C:$C,0))),"",INDEX('Policy Characteristics'!B:B,MATCH($C789,'Policy Characteristics'!$C:$C,0)))</f>
        <v>Electrification</v>
      </c>
      <c r="C789" s="254" t="str">
        <f t="shared" si="39"/>
        <v>Fraction of Eligible Industrial Energy Use Shifted to Electricity</v>
      </c>
      <c r="D789" s="6" t="s">
        <v>3063</v>
      </c>
      <c r="E789" s="1" t="s">
        <v>3493</v>
      </c>
      <c r="F789" t="s">
        <v>3025</v>
      </c>
      <c r="G789" s="45" t="s">
        <v>3500</v>
      </c>
      <c r="H789" s="43">
        <v>1964</v>
      </c>
      <c r="I789" s="324" t="s">
        <v>43</v>
      </c>
      <c r="J789" s="255" t="str">
        <f>IF(ISBLANK(INDEX('Policy Characteristics'!D:D,MATCH($C789,'Policy Characteristics'!$C:$C,0))),"",INDEX('Policy Characteristics'!D:D,MATCH($C789,'Policy Characteristics'!$C:$C,0)))</f>
        <v>Electrification</v>
      </c>
      <c r="K789" s="254" t="str">
        <f>IF(ISBLANK(INDEX('Policy Characteristics'!E:E,MATCH($C789,'Policy Characteristics'!$C:$C,0))),"",INDEX('Policy Characteristics'!E:E,MATCH($C789,'Policy Characteristics'!$C:$C,0)))</f>
        <v>indst shift to electricity</v>
      </c>
      <c r="L789" s="261">
        <f>IF(ISBLANK(INDEX('Policy Characteristics'!F:F,MATCH($C789,'Policy Characteristics'!$C:$C,0))),"",INDEX('Policy Characteristics'!F:F,MATCH($C789,'Policy Characteristics'!$C:$C,0)))</f>
        <v>0</v>
      </c>
      <c r="M789" s="261">
        <f>IF(ISBLANK(INDEX('Policy Characteristics'!G:G,MATCH($C789,'Policy Characteristics'!$C:$C,0))),"",INDEX('Policy Characteristics'!G:G,MATCH($C789,'Policy Characteristics'!$C:$C,0)))</f>
        <v>1</v>
      </c>
      <c r="N789" s="261">
        <f>IF(ISBLANK(INDEX('Policy Characteristics'!H:H,MATCH($C789,'Policy Characteristics'!$C:$C,0))),"",INDEX('Policy Characteristics'!H:H,MATCH($C789,'Policy Characteristics'!$C:$C,0)))</f>
        <v>0.01</v>
      </c>
      <c r="O789" s="254" t="str">
        <f>IF(ISBLANK(INDEX('Policy Characteristics'!I:I,MATCH($C789,'Policy Characteristics'!$C:$C,0))),"",INDEX('Policy Characteristics'!I:I,MATCH($C789,'Policy Characteristics'!$C:$C,0)))</f>
        <v>% of fuel shifted</v>
      </c>
      <c r="P789" s="254"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254" t="str">
        <f>IF(ISBLANK(INDEX('Policy Characteristics'!K:K,MATCH($C789,'Policy Characteristics'!$C:$C,0))),"",INDEX('Policy Characteristics'!K:K,MATCH($C789,'Policy Characteristics'!$C:$C,0)))</f>
        <v>industry-ag-main.html#fuel-switching</v>
      </c>
      <c r="R789" s="254" t="str">
        <f>IF(ISBLANK(INDEX('Policy Characteristics'!L:L,MATCH($C789,'Policy Characteristics'!$C:$C,0))),"",INDEX('Policy Characteristics'!L:L,MATCH($C789,'Policy Characteristics'!$C:$C,0)))</f>
        <v>industry-elec-and-hydrogen.html</v>
      </c>
    </row>
    <row r="790" spans="1:18" x14ac:dyDescent="0.35">
      <c r="A790" s="254" t="str">
        <f>IF(ISBLANK(INDEX('Policy Characteristics'!A:A,MATCH($C790,'Policy Characteristics'!$C:$C,0))),"",INDEX('Policy Characteristics'!A:A,MATCH($C790,'Policy Characteristics'!$C:$C,0)))</f>
        <v>Industry</v>
      </c>
      <c r="B790" s="262" t="str">
        <f>IF(ISBLANK(INDEX('Policy Characteristics'!B:B,MATCH($C790,'Policy Characteristics'!$C:$C,0))),"",INDEX('Policy Characteristics'!B:B,MATCH($C790,'Policy Characteristics'!$C:$C,0)))</f>
        <v>Electrification</v>
      </c>
      <c r="C790" s="254" t="str">
        <f t="shared" si="39"/>
        <v>Fraction of Eligible Industrial Energy Use Shifted to Electricity</v>
      </c>
      <c r="D790" s="6" t="s">
        <v>3063</v>
      </c>
      <c r="E790" s="1" t="s">
        <v>3494</v>
      </c>
      <c r="F790" t="s">
        <v>3025</v>
      </c>
      <c r="G790" s="45" t="s">
        <v>3501</v>
      </c>
      <c r="H790" s="43">
        <v>1965</v>
      </c>
      <c r="I790" s="324" t="s">
        <v>43</v>
      </c>
      <c r="J790" s="255" t="str">
        <f>IF(ISBLANK(INDEX('Policy Characteristics'!D:D,MATCH($C790,'Policy Characteristics'!$C:$C,0))),"",INDEX('Policy Characteristics'!D:D,MATCH($C790,'Policy Characteristics'!$C:$C,0)))</f>
        <v>Electrification</v>
      </c>
      <c r="K790" s="254" t="str">
        <f>IF(ISBLANK(INDEX('Policy Characteristics'!E:E,MATCH($C790,'Policy Characteristics'!$C:$C,0))),"",INDEX('Policy Characteristics'!E:E,MATCH($C790,'Policy Characteristics'!$C:$C,0)))</f>
        <v>indst shift to electricity</v>
      </c>
      <c r="L790" s="261">
        <f>IF(ISBLANK(INDEX('Policy Characteristics'!F:F,MATCH($C790,'Policy Characteristics'!$C:$C,0))),"",INDEX('Policy Characteristics'!F:F,MATCH($C790,'Policy Characteristics'!$C:$C,0)))</f>
        <v>0</v>
      </c>
      <c r="M790" s="261">
        <f>IF(ISBLANK(INDEX('Policy Characteristics'!G:G,MATCH($C790,'Policy Characteristics'!$C:$C,0))),"",INDEX('Policy Characteristics'!G:G,MATCH($C790,'Policy Characteristics'!$C:$C,0)))</f>
        <v>1</v>
      </c>
      <c r="N790" s="261">
        <f>IF(ISBLANK(INDEX('Policy Characteristics'!H:H,MATCH($C790,'Policy Characteristics'!$C:$C,0))),"",INDEX('Policy Characteristics'!H:H,MATCH($C790,'Policy Characteristics'!$C:$C,0)))</f>
        <v>0.01</v>
      </c>
      <c r="O790" s="254" t="str">
        <f>IF(ISBLANK(INDEX('Policy Characteristics'!I:I,MATCH($C790,'Policy Characteristics'!$C:$C,0))),"",INDEX('Policy Characteristics'!I:I,MATCH($C790,'Policy Characteristics'!$C:$C,0)))</f>
        <v>% of fuel shifted</v>
      </c>
      <c r="P790" s="254"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254" t="str">
        <f>IF(ISBLANK(INDEX('Policy Characteristics'!K:K,MATCH($C790,'Policy Characteristics'!$C:$C,0))),"",INDEX('Policy Characteristics'!K:K,MATCH($C790,'Policy Characteristics'!$C:$C,0)))</f>
        <v>industry-ag-main.html#fuel-switching</v>
      </c>
      <c r="R790" s="254" t="str">
        <f>IF(ISBLANK(INDEX('Policy Characteristics'!L:L,MATCH($C790,'Policy Characteristics'!$C:$C,0))),"",INDEX('Policy Characteristics'!L:L,MATCH($C790,'Policy Characteristics'!$C:$C,0)))</f>
        <v>industry-elec-and-hydrogen.html</v>
      </c>
    </row>
    <row r="791" spans="1:18" x14ac:dyDescent="0.35">
      <c r="A791" s="254" t="str">
        <f>IF(ISBLANK(INDEX('Policy Characteristics'!A:A,MATCH($C791,'Policy Characteristics'!$C:$C,0))),"",INDEX('Policy Characteristics'!A:A,MATCH($C791,'Policy Characteristics'!$C:$C,0)))</f>
        <v>Industry</v>
      </c>
      <c r="B791" s="262" t="str">
        <f>IF(ISBLANK(INDEX('Policy Characteristics'!B:B,MATCH($C791,'Policy Characteristics'!$C:$C,0))),"",INDEX('Policy Characteristics'!B:B,MATCH($C791,'Policy Characteristics'!$C:$C,0)))</f>
        <v>Electrification</v>
      </c>
      <c r="C791" s="254" t="str">
        <f t="shared" si="39"/>
        <v>Fraction of Eligible Industrial Energy Use Shifted to Electricity</v>
      </c>
      <c r="D791" s="6" t="s">
        <v>3063</v>
      </c>
      <c r="E791" s="1" t="s">
        <v>3495</v>
      </c>
      <c r="F791" t="s">
        <v>3025</v>
      </c>
      <c r="G791" s="45" t="s">
        <v>3502</v>
      </c>
      <c r="H791" s="43">
        <v>1966</v>
      </c>
      <c r="I791" s="324" t="s">
        <v>43</v>
      </c>
      <c r="J791" s="255" t="str">
        <f>IF(ISBLANK(INDEX('Policy Characteristics'!D:D,MATCH($C791,'Policy Characteristics'!$C:$C,0))),"",INDEX('Policy Characteristics'!D:D,MATCH($C791,'Policy Characteristics'!$C:$C,0)))</f>
        <v>Electrification</v>
      </c>
      <c r="K791" s="254" t="str">
        <f>IF(ISBLANK(INDEX('Policy Characteristics'!E:E,MATCH($C791,'Policy Characteristics'!$C:$C,0))),"",INDEX('Policy Characteristics'!E:E,MATCH($C791,'Policy Characteristics'!$C:$C,0)))</f>
        <v>indst shift to electricity</v>
      </c>
      <c r="L791" s="261">
        <f>IF(ISBLANK(INDEX('Policy Characteristics'!F:F,MATCH($C791,'Policy Characteristics'!$C:$C,0))),"",INDEX('Policy Characteristics'!F:F,MATCH($C791,'Policy Characteristics'!$C:$C,0)))</f>
        <v>0</v>
      </c>
      <c r="M791" s="261">
        <f>IF(ISBLANK(INDEX('Policy Characteristics'!G:G,MATCH($C791,'Policy Characteristics'!$C:$C,0))),"",INDEX('Policy Characteristics'!G:G,MATCH($C791,'Policy Characteristics'!$C:$C,0)))</f>
        <v>1</v>
      </c>
      <c r="N791" s="261">
        <f>IF(ISBLANK(INDEX('Policy Characteristics'!H:H,MATCH($C791,'Policy Characteristics'!$C:$C,0))),"",INDEX('Policy Characteristics'!H:H,MATCH($C791,'Policy Characteristics'!$C:$C,0)))</f>
        <v>0.01</v>
      </c>
      <c r="O791" s="254" t="str">
        <f>IF(ISBLANK(INDEX('Policy Characteristics'!I:I,MATCH($C791,'Policy Characteristics'!$C:$C,0))),"",INDEX('Policy Characteristics'!I:I,MATCH($C791,'Policy Characteristics'!$C:$C,0)))</f>
        <v>% of fuel shifted</v>
      </c>
      <c r="P791" s="254"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254" t="str">
        <f>IF(ISBLANK(INDEX('Policy Characteristics'!K:K,MATCH($C791,'Policy Characteristics'!$C:$C,0))),"",INDEX('Policy Characteristics'!K:K,MATCH($C791,'Policy Characteristics'!$C:$C,0)))</f>
        <v>industry-ag-main.html#fuel-switching</v>
      </c>
      <c r="R791" s="254" t="str">
        <f>IF(ISBLANK(INDEX('Policy Characteristics'!L:L,MATCH($C791,'Policy Characteristics'!$C:$C,0))),"",INDEX('Policy Characteristics'!L:L,MATCH($C791,'Policy Characteristics'!$C:$C,0)))</f>
        <v>industry-elec-and-hydrogen.html</v>
      </c>
    </row>
    <row r="792" spans="1:18" x14ac:dyDescent="0.35">
      <c r="A792" s="254" t="str">
        <f>IF(ISBLANK(INDEX('Policy Characteristics'!A:A,MATCH($C792,'Policy Characteristics'!$C:$C,0))),"",INDEX('Policy Characteristics'!A:A,MATCH($C792,'Policy Characteristics'!$C:$C,0)))</f>
        <v>Industry</v>
      </c>
      <c r="B792" s="262" t="str">
        <f>IF(ISBLANK(INDEX('Policy Characteristics'!B:B,MATCH($C792,'Policy Characteristics'!$C:$C,0))),"",INDEX('Policy Characteristics'!B:B,MATCH($C792,'Policy Characteristics'!$C:$C,0)))</f>
        <v>Electrification</v>
      </c>
      <c r="C792" s="254" t="str">
        <f t="shared" si="39"/>
        <v>Fraction of Eligible Industrial Energy Use Shifted to Electricity</v>
      </c>
      <c r="D792" s="6" t="s">
        <v>3063</v>
      </c>
      <c r="E792" s="1" t="s">
        <v>3496</v>
      </c>
      <c r="F792" t="s">
        <v>3025</v>
      </c>
      <c r="G792" s="45" t="s">
        <v>3503</v>
      </c>
      <c r="H792" s="43">
        <v>1967</v>
      </c>
      <c r="I792" s="324" t="s">
        <v>43</v>
      </c>
      <c r="J792" s="255" t="str">
        <f>IF(ISBLANK(INDEX('Policy Characteristics'!D:D,MATCH($C792,'Policy Characteristics'!$C:$C,0))),"",INDEX('Policy Characteristics'!D:D,MATCH($C792,'Policy Characteristics'!$C:$C,0)))</f>
        <v>Electrification</v>
      </c>
      <c r="K792" s="254" t="str">
        <f>IF(ISBLANK(INDEX('Policy Characteristics'!E:E,MATCH($C792,'Policy Characteristics'!$C:$C,0))),"",INDEX('Policy Characteristics'!E:E,MATCH($C792,'Policy Characteristics'!$C:$C,0)))</f>
        <v>indst shift to electricity</v>
      </c>
      <c r="L792" s="261">
        <f>IF(ISBLANK(INDEX('Policy Characteristics'!F:F,MATCH($C792,'Policy Characteristics'!$C:$C,0))),"",INDEX('Policy Characteristics'!F:F,MATCH($C792,'Policy Characteristics'!$C:$C,0)))</f>
        <v>0</v>
      </c>
      <c r="M792" s="261">
        <f>IF(ISBLANK(INDEX('Policy Characteristics'!G:G,MATCH($C792,'Policy Characteristics'!$C:$C,0))),"",INDEX('Policy Characteristics'!G:G,MATCH($C792,'Policy Characteristics'!$C:$C,0)))</f>
        <v>1</v>
      </c>
      <c r="N792" s="261">
        <f>IF(ISBLANK(INDEX('Policy Characteristics'!H:H,MATCH($C792,'Policy Characteristics'!$C:$C,0))),"",INDEX('Policy Characteristics'!H:H,MATCH($C792,'Policy Characteristics'!$C:$C,0)))</f>
        <v>0.01</v>
      </c>
      <c r="O792" s="254" t="str">
        <f>IF(ISBLANK(INDEX('Policy Characteristics'!I:I,MATCH($C792,'Policy Characteristics'!$C:$C,0))),"",INDEX('Policy Characteristics'!I:I,MATCH($C792,'Policy Characteristics'!$C:$C,0)))</f>
        <v>% of fuel shifted</v>
      </c>
      <c r="P792" s="254"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254" t="str">
        <f>IF(ISBLANK(INDEX('Policy Characteristics'!K:K,MATCH($C792,'Policy Characteristics'!$C:$C,0))),"",INDEX('Policy Characteristics'!K:K,MATCH($C792,'Policy Characteristics'!$C:$C,0)))</f>
        <v>industry-ag-main.html#fuel-switching</v>
      </c>
      <c r="R792" s="254" t="str">
        <f>IF(ISBLANK(INDEX('Policy Characteristics'!L:L,MATCH($C792,'Policy Characteristics'!$C:$C,0))),"",INDEX('Policy Characteristics'!L:L,MATCH($C792,'Policy Characteristics'!$C:$C,0)))</f>
        <v>industry-elec-and-hydrogen.html</v>
      </c>
    </row>
    <row r="793" spans="1:18" x14ac:dyDescent="0.35">
      <c r="A793" s="254" t="str">
        <f>IF(ISBLANK(INDEX('Policy Characteristics'!A:A,MATCH($C793,'Policy Characteristics'!$C:$C,0))),"",INDEX('Policy Characteristics'!A:A,MATCH($C793,'Policy Characteristics'!$C:$C,0)))</f>
        <v>Industry</v>
      </c>
      <c r="B793" s="262" t="str">
        <f>IF(ISBLANK(INDEX('Policy Characteristics'!B:B,MATCH($C793,'Policy Characteristics'!$C:$C,0))),"",INDEX('Policy Characteristics'!B:B,MATCH($C793,'Policy Characteristics'!$C:$C,0)))</f>
        <v>Electrification</v>
      </c>
      <c r="C793" s="254" t="str">
        <f t="shared" si="39"/>
        <v>Fraction of Eligible Industrial Energy Use Shifted to Electricity</v>
      </c>
      <c r="D793" s="6" t="s">
        <v>3063</v>
      </c>
      <c r="E793" s="1" t="s">
        <v>3497</v>
      </c>
      <c r="F793" t="s">
        <v>3025</v>
      </c>
      <c r="G793" s="45" t="s">
        <v>3504</v>
      </c>
      <c r="H793" s="43">
        <v>1968</v>
      </c>
      <c r="I793" s="324" t="s">
        <v>43</v>
      </c>
      <c r="J793" s="255" t="str">
        <f>IF(ISBLANK(INDEX('Policy Characteristics'!D:D,MATCH($C793,'Policy Characteristics'!$C:$C,0))),"",INDEX('Policy Characteristics'!D:D,MATCH($C793,'Policy Characteristics'!$C:$C,0)))</f>
        <v>Electrification</v>
      </c>
      <c r="K793" s="254" t="str">
        <f>IF(ISBLANK(INDEX('Policy Characteristics'!E:E,MATCH($C793,'Policy Characteristics'!$C:$C,0))),"",INDEX('Policy Characteristics'!E:E,MATCH($C793,'Policy Characteristics'!$C:$C,0)))</f>
        <v>indst shift to electricity</v>
      </c>
      <c r="L793" s="261">
        <f>IF(ISBLANK(INDEX('Policy Characteristics'!F:F,MATCH($C793,'Policy Characteristics'!$C:$C,0))),"",INDEX('Policy Characteristics'!F:F,MATCH($C793,'Policy Characteristics'!$C:$C,0)))</f>
        <v>0</v>
      </c>
      <c r="M793" s="261">
        <f>IF(ISBLANK(INDEX('Policy Characteristics'!G:G,MATCH($C793,'Policy Characteristics'!$C:$C,0))),"",INDEX('Policy Characteristics'!G:G,MATCH($C793,'Policy Characteristics'!$C:$C,0)))</f>
        <v>1</v>
      </c>
      <c r="N793" s="261">
        <f>IF(ISBLANK(INDEX('Policy Characteristics'!H:H,MATCH($C793,'Policy Characteristics'!$C:$C,0))),"",INDEX('Policy Characteristics'!H:H,MATCH($C793,'Policy Characteristics'!$C:$C,0)))</f>
        <v>0.01</v>
      </c>
      <c r="O793" s="254" t="str">
        <f>IF(ISBLANK(INDEX('Policy Characteristics'!I:I,MATCH($C793,'Policy Characteristics'!$C:$C,0))),"",INDEX('Policy Characteristics'!I:I,MATCH($C793,'Policy Characteristics'!$C:$C,0)))</f>
        <v>% of fuel shifted</v>
      </c>
      <c r="P793" s="254"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254" t="str">
        <f>IF(ISBLANK(INDEX('Policy Characteristics'!K:K,MATCH($C793,'Policy Characteristics'!$C:$C,0))),"",INDEX('Policy Characteristics'!K:K,MATCH($C793,'Policy Characteristics'!$C:$C,0)))</f>
        <v>industry-ag-main.html#fuel-switching</v>
      </c>
      <c r="R793" s="254" t="str">
        <f>IF(ISBLANK(INDEX('Policy Characteristics'!L:L,MATCH($C793,'Policy Characteristics'!$C:$C,0))),"",INDEX('Policy Characteristics'!L:L,MATCH($C793,'Policy Characteristics'!$C:$C,0)))</f>
        <v>industry-elec-and-hydrogen.html</v>
      </c>
    </row>
    <row r="794" spans="1:18" x14ac:dyDescent="0.35">
      <c r="A794" s="254" t="str">
        <f>IF(ISBLANK(INDEX('Policy Characteristics'!A:A,MATCH($C794,'Policy Characteristics'!$C:$C,0))),"",INDEX('Policy Characteristics'!A:A,MATCH($C794,'Policy Characteristics'!$C:$C,0)))</f>
        <v>Industry</v>
      </c>
      <c r="B794" s="262" t="str">
        <f>IF(ISBLANK(INDEX('Policy Characteristics'!B:B,MATCH($C794,'Policy Characteristics'!$C:$C,0))),"",INDEX('Policy Characteristics'!B:B,MATCH($C794,'Policy Characteristics'!$C:$C,0)))</f>
        <v>Electrification</v>
      </c>
      <c r="C794" s="254" t="str">
        <f t="shared" si="39"/>
        <v>Fraction of Eligible Industrial Energy Use Shifted to Electricity</v>
      </c>
      <c r="D794" s="6" t="s">
        <v>3063</v>
      </c>
      <c r="E794" s="1" t="s">
        <v>3638</v>
      </c>
      <c r="F794" t="s">
        <v>3025</v>
      </c>
      <c r="G794" s="45" t="s">
        <v>3638</v>
      </c>
      <c r="H794" s="43">
        <v>1969</v>
      </c>
      <c r="I794" s="324" t="s">
        <v>43</v>
      </c>
      <c r="J794" s="255" t="str">
        <f>IF(ISBLANK(INDEX('Policy Characteristics'!D:D,MATCH($C794,'Policy Characteristics'!$C:$C,0))),"",INDEX('Policy Characteristics'!D:D,MATCH($C794,'Policy Characteristics'!$C:$C,0)))</f>
        <v>Electrification</v>
      </c>
      <c r="K794" s="254" t="str">
        <f>IF(ISBLANK(INDEX('Policy Characteristics'!E:E,MATCH($C794,'Policy Characteristics'!$C:$C,0))),"",INDEX('Policy Characteristics'!E:E,MATCH($C794,'Policy Characteristics'!$C:$C,0)))</f>
        <v>indst shift to electricity</v>
      </c>
      <c r="L794" s="261">
        <f>IF(ISBLANK(INDEX('Policy Characteristics'!F:F,MATCH($C794,'Policy Characteristics'!$C:$C,0))),"",INDEX('Policy Characteristics'!F:F,MATCH($C794,'Policy Characteristics'!$C:$C,0)))</f>
        <v>0</v>
      </c>
      <c r="M794" s="261">
        <f>IF(ISBLANK(INDEX('Policy Characteristics'!G:G,MATCH($C794,'Policy Characteristics'!$C:$C,0))),"",INDEX('Policy Characteristics'!G:G,MATCH($C794,'Policy Characteristics'!$C:$C,0)))</f>
        <v>1</v>
      </c>
      <c r="N794" s="261">
        <f>IF(ISBLANK(INDEX('Policy Characteristics'!H:H,MATCH($C794,'Policy Characteristics'!$C:$C,0))),"",INDEX('Policy Characteristics'!H:H,MATCH($C794,'Policy Characteristics'!$C:$C,0)))</f>
        <v>0.01</v>
      </c>
      <c r="O794" s="254" t="str">
        <f>IF(ISBLANK(INDEX('Policy Characteristics'!I:I,MATCH($C794,'Policy Characteristics'!$C:$C,0))),"",INDEX('Policy Characteristics'!I:I,MATCH($C794,'Policy Characteristics'!$C:$C,0)))</f>
        <v>% of fuel shifted</v>
      </c>
      <c r="P794" s="254"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254" t="str">
        <f>IF(ISBLANK(INDEX('Policy Characteristics'!K:K,MATCH($C794,'Policy Characteristics'!$C:$C,0))),"",INDEX('Policy Characteristics'!K:K,MATCH($C794,'Policy Characteristics'!$C:$C,0)))</f>
        <v>industry-ag-main.html#fuel-switching</v>
      </c>
      <c r="R794" s="254" t="str">
        <f>IF(ISBLANK(INDEX('Policy Characteristics'!L:L,MATCH($C794,'Policy Characteristics'!$C:$C,0))),"",INDEX('Policy Characteristics'!L:L,MATCH($C794,'Policy Characteristics'!$C:$C,0)))</f>
        <v>industry-elec-and-hydrogen.html</v>
      </c>
    </row>
    <row r="795" spans="1:18" x14ac:dyDescent="0.35">
      <c r="A795" s="254" t="str">
        <f>IF(ISBLANK(INDEX('Policy Characteristics'!A:A,MATCH($C795,'Policy Characteristics'!$C:$C,0))),"",INDEX('Policy Characteristics'!A:A,MATCH($C795,'Policy Characteristics'!$C:$C,0)))</f>
        <v>Industry</v>
      </c>
      <c r="B795" s="262" t="str">
        <f>IF(ISBLANK(INDEX('Policy Characteristics'!B:B,MATCH($C795,'Policy Characteristics'!$C:$C,0))),"",INDEX('Policy Characteristics'!B:B,MATCH($C795,'Policy Characteristics'!$C:$C,0)))</f>
        <v>Electrification</v>
      </c>
      <c r="C795" s="254" t="str">
        <f t="shared" si="39"/>
        <v>Fraction of Eligible Industrial Energy Use Shifted to Electricity</v>
      </c>
      <c r="D795" s="6" t="s">
        <v>3064</v>
      </c>
      <c r="E795" s="1" t="s">
        <v>3491</v>
      </c>
      <c r="F795" t="s">
        <v>3026</v>
      </c>
      <c r="G795" s="45" t="s">
        <v>3498</v>
      </c>
      <c r="H795" s="43">
        <v>1970</v>
      </c>
      <c r="I795" s="324" t="s">
        <v>43</v>
      </c>
      <c r="J795" s="255" t="str">
        <f>IF(ISBLANK(INDEX('Policy Characteristics'!D:D,MATCH($C795,'Policy Characteristics'!$C:$C,0))),"",INDEX('Policy Characteristics'!D:D,MATCH($C795,'Policy Characteristics'!$C:$C,0)))</f>
        <v>Electrification</v>
      </c>
      <c r="K795" s="254" t="str">
        <f>IF(ISBLANK(INDEX('Policy Characteristics'!E:E,MATCH($C795,'Policy Characteristics'!$C:$C,0))),"",INDEX('Policy Characteristics'!E:E,MATCH($C795,'Policy Characteristics'!$C:$C,0)))</f>
        <v>indst shift to electricity</v>
      </c>
      <c r="L795" s="261">
        <f>IF(ISBLANK(INDEX('Policy Characteristics'!F:F,MATCH($C795,'Policy Characteristics'!$C:$C,0))),"",INDEX('Policy Characteristics'!F:F,MATCH($C795,'Policy Characteristics'!$C:$C,0)))</f>
        <v>0</v>
      </c>
      <c r="M795" s="261">
        <f>IF(ISBLANK(INDEX('Policy Characteristics'!G:G,MATCH($C795,'Policy Characteristics'!$C:$C,0))),"",INDEX('Policy Characteristics'!G:G,MATCH($C795,'Policy Characteristics'!$C:$C,0)))</f>
        <v>1</v>
      </c>
      <c r="N795" s="261">
        <f>IF(ISBLANK(INDEX('Policy Characteristics'!H:H,MATCH($C795,'Policy Characteristics'!$C:$C,0))),"",INDEX('Policy Characteristics'!H:H,MATCH($C795,'Policy Characteristics'!$C:$C,0)))</f>
        <v>0.01</v>
      </c>
      <c r="O795" s="254" t="str">
        <f>IF(ISBLANK(INDEX('Policy Characteristics'!I:I,MATCH($C795,'Policy Characteristics'!$C:$C,0))),"",INDEX('Policy Characteristics'!I:I,MATCH($C795,'Policy Characteristics'!$C:$C,0)))</f>
        <v>% of fuel shifted</v>
      </c>
      <c r="P795" s="254"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254" t="str">
        <f>IF(ISBLANK(INDEX('Policy Characteristics'!K:K,MATCH($C795,'Policy Characteristics'!$C:$C,0))),"",INDEX('Policy Characteristics'!K:K,MATCH($C795,'Policy Characteristics'!$C:$C,0)))</f>
        <v>industry-ag-main.html#fuel-switching</v>
      </c>
      <c r="R795" s="254" t="str">
        <f>IF(ISBLANK(INDEX('Policy Characteristics'!L:L,MATCH($C795,'Policy Characteristics'!$C:$C,0))),"",INDEX('Policy Characteristics'!L:L,MATCH($C795,'Policy Characteristics'!$C:$C,0)))</f>
        <v>industry-elec-and-hydrogen.html</v>
      </c>
    </row>
    <row r="796" spans="1:18" x14ac:dyDescent="0.35">
      <c r="A796" s="254" t="str">
        <f>IF(ISBLANK(INDEX('Policy Characteristics'!A:A,MATCH($C796,'Policy Characteristics'!$C:$C,0))),"",INDEX('Policy Characteristics'!A:A,MATCH($C796,'Policy Characteristics'!$C:$C,0)))</f>
        <v>Industry</v>
      </c>
      <c r="B796" s="262" t="str">
        <f>IF(ISBLANK(INDEX('Policy Characteristics'!B:B,MATCH($C796,'Policy Characteristics'!$C:$C,0))),"",INDEX('Policy Characteristics'!B:B,MATCH($C796,'Policy Characteristics'!$C:$C,0)))</f>
        <v>Electrification</v>
      </c>
      <c r="C796" s="254" t="str">
        <f t="shared" si="39"/>
        <v>Fraction of Eligible Industrial Energy Use Shifted to Electricity</v>
      </c>
      <c r="D796" s="6" t="s">
        <v>3064</v>
      </c>
      <c r="E796" s="1" t="s">
        <v>3492</v>
      </c>
      <c r="F796" t="s">
        <v>3026</v>
      </c>
      <c r="G796" s="45" t="s">
        <v>3499</v>
      </c>
      <c r="H796" s="43">
        <v>1971</v>
      </c>
      <c r="I796" s="324" t="s">
        <v>43</v>
      </c>
      <c r="J796" s="255" t="str">
        <f>IF(ISBLANK(INDEX('Policy Characteristics'!D:D,MATCH($C796,'Policy Characteristics'!$C:$C,0))),"",INDEX('Policy Characteristics'!D:D,MATCH($C796,'Policy Characteristics'!$C:$C,0)))</f>
        <v>Electrification</v>
      </c>
      <c r="K796" s="254" t="str">
        <f>IF(ISBLANK(INDEX('Policy Characteristics'!E:E,MATCH($C796,'Policy Characteristics'!$C:$C,0))),"",INDEX('Policy Characteristics'!E:E,MATCH($C796,'Policy Characteristics'!$C:$C,0)))</f>
        <v>indst shift to electricity</v>
      </c>
      <c r="L796" s="261">
        <f>IF(ISBLANK(INDEX('Policy Characteristics'!F:F,MATCH($C796,'Policy Characteristics'!$C:$C,0))),"",INDEX('Policy Characteristics'!F:F,MATCH($C796,'Policy Characteristics'!$C:$C,0)))</f>
        <v>0</v>
      </c>
      <c r="M796" s="261">
        <f>IF(ISBLANK(INDEX('Policy Characteristics'!G:G,MATCH($C796,'Policy Characteristics'!$C:$C,0))),"",INDEX('Policy Characteristics'!G:G,MATCH($C796,'Policy Characteristics'!$C:$C,0)))</f>
        <v>1</v>
      </c>
      <c r="N796" s="261">
        <f>IF(ISBLANK(INDEX('Policy Characteristics'!H:H,MATCH($C796,'Policy Characteristics'!$C:$C,0))),"",INDEX('Policy Characteristics'!H:H,MATCH($C796,'Policy Characteristics'!$C:$C,0)))</f>
        <v>0.01</v>
      </c>
      <c r="O796" s="254" t="str">
        <f>IF(ISBLANK(INDEX('Policy Characteristics'!I:I,MATCH($C796,'Policy Characteristics'!$C:$C,0))),"",INDEX('Policy Characteristics'!I:I,MATCH($C796,'Policy Characteristics'!$C:$C,0)))</f>
        <v>% of fuel shifted</v>
      </c>
      <c r="P796" s="254"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254" t="str">
        <f>IF(ISBLANK(INDEX('Policy Characteristics'!K:K,MATCH($C796,'Policy Characteristics'!$C:$C,0))),"",INDEX('Policy Characteristics'!K:K,MATCH($C796,'Policy Characteristics'!$C:$C,0)))</f>
        <v>industry-ag-main.html#fuel-switching</v>
      </c>
      <c r="R796" s="254" t="str">
        <f>IF(ISBLANK(INDEX('Policy Characteristics'!L:L,MATCH($C796,'Policy Characteristics'!$C:$C,0))),"",INDEX('Policy Characteristics'!L:L,MATCH($C796,'Policy Characteristics'!$C:$C,0)))</f>
        <v>industry-elec-and-hydrogen.html</v>
      </c>
    </row>
    <row r="797" spans="1:18" x14ac:dyDescent="0.35">
      <c r="A797" s="254" t="str">
        <f>IF(ISBLANK(INDEX('Policy Characteristics'!A:A,MATCH($C797,'Policy Characteristics'!$C:$C,0))),"",INDEX('Policy Characteristics'!A:A,MATCH($C797,'Policy Characteristics'!$C:$C,0)))</f>
        <v>Industry</v>
      </c>
      <c r="B797" s="262" t="str">
        <f>IF(ISBLANK(INDEX('Policy Characteristics'!B:B,MATCH($C797,'Policy Characteristics'!$C:$C,0))),"",INDEX('Policy Characteristics'!B:B,MATCH($C797,'Policy Characteristics'!$C:$C,0)))</f>
        <v>Electrification</v>
      </c>
      <c r="C797" s="254" t="str">
        <f t="shared" si="39"/>
        <v>Fraction of Eligible Industrial Energy Use Shifted to Electricity</v>
      </c>
      <c r="D797" s="6" t="s">
        <v>3064</v>
      </c>
      <c r="E797" s="1" t="s">
        <v>3493</v>
      </c>
      <c r="F797" t="s">
        <v>3026</v>
      </c>
      <c r="G797" s="45" t="s">
        <v>3500</v>
      </c>
      <c r="H797" s="43">
        <v>1972</v>
      </c>
      <c r="I797" s="324" t="s">
        <v>43</v>
      </c>
      <c r="J797" s="255" t="str">
        <f>IF(ISBLANK(INDEX('Policy Characteristics'!D:D,MATCH($C797,'Policy Characteristics'!$C:$C,0))),"",INDEX('Policy Characteristics'!D:D,MATCH($C797,'Policy Characteristics'!$C:$C,0)))</f>
        <v>Electrification</v>
      </c>
      <c r="K797" s="254" t="str">
        <f>IF(ISBLANK(INDEX('Policy Characteristics'!E:E,MATCH($C797,'Policy Characteristics'!$C:$C,0))),"",INDEX('Policy Characteristics'!E:E,MATCH($C797,'Policy Characteristics'!$C:$C,0)))</f>
        <v>indst shift to electricity</v>
      </c>
      <c r="L797" s="261">
        <f>IF(ISBLANK(INDEX('Policy Characteristics'!F:F,MATCH($C797,'Policy Characteristics'!$C:$C,0))),"",INDEX('Policy Characteristics'!F:F,MATCH($C797,'Policy Characteristics'!$C:$C,0)))</f>
        <v>0</v>
      </c>
      <c r="M797" s="261">
        <f>IF(ISBLANK(INDEX('Policy Characteristics'!G:G,MATCH($C797,'Policy Characteristics'!$C:$C,0))),"",INDEX('Policy Characteristics'!G:G,MATCH($C797,'Policy Characteristics'!$C:$C,0)))</f>
        <v>1</v>
      </c>
      <c r="N797" s="261">
        <f>IF(ISBLANK(INDEX('Policy Characteristics'!H:H,MATCH($C797,'Policy Characteristics'!$C:$C,0))),"",INDEX('Policy Characteristics'!H:H,MATCH($C797,'Policy Characteristics'!$C:$C,0)))</f>
        <v>0.01</v>
      </c>
      <c r="O797" s="254" t="str">
        <f>IF(ISBLANK(INDEX('Policy Characteristics'!I:I,MATCH($C797,'Policy Characteristics'!$C:$C,0))),"",INDEX('Policy Characteristics'!I:I,MATCH($C797,'Policy Characteristics'!$C:$C,0)))</f>
        <v>% of fuel shifted</v>
      </c>
      <c r="P797" s="254"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254" t="str">
        <f>IF(ISBLANK(INDEX('Policy Characteristics'!K:K,MATCH($C797,'Policy Characteristics'!$C:$C,0))),"",INDEX('Policy Characteristics'!K:K,MATCH($C797,'Policy Characteristics'!$C:$C,0)))</f>
        <v>industry-ag-main.html#fuel-switching</v>
      </c>
      <c r="R797" s="254" t="str">
        <f>IF(ISBLANK(INDEX('Policy Characteristics'!L:L,MATCH($C797,'Policy Characteristics'!$C:$C,0))),"",INDEX('Policy Characteristics'!L:L,MATCH($C797,'Policy Characteristics'!$C:$C,0)))</f>
        <v>industry-elec-and-hydrogen.html</v>
      </c>
    </row>
    <row r="798" spans="1:18" x14ac:dyDescent="0.35">
      <c r="A798" s="254" t="str">
        <f>IF(ISBLANK(INDEX('Policy Characteristics'!A:A,MATCH($C798,'Policy Characteristics'!$C:$C,0))),"",INDEX('Policy Characteristics'!A:A,MATCH($C798,'Policy Characteristics'!$C:$C,0)))</f>
        <v>Industry</v>
      </c>
      <c r="B798" s="262" t="str">
        <f>IF(ISBLANK(INDEX('Policy Characteristics'!B:B,MATCH($C798,'Policy Characteristics'!$C:$C,0))),"",INDEX('Policy Characteristics'!B:B,MATCH($C798,'Policy Characteristics'!$C:$C,0)))</f>
        <v>Electrification</v>
      </c>
      <c r="C798" s="254" t="str">
        <f t="shared" si="39"/>
        <v>Fraction of Eligible Industrial Energy Use Shifted to Electricity</v>
      </c>
      <c r="D798" s="6" t="s">
        <v>3064</v>
      </c>
      <c r="E798" s="1" t="s">
        <v>3494</v>
      </c>
      <c r="F798" t="s">
        <v>3026</v>
      </c>
      <c r="G798" s="45" t="s">
        <v>3501</v>
      </c>
      <c r="H798" s="43">
        <v>1973</v>
      </c>
      <c r="I798" s="324" t="s">
        <v>43</v>
      </c>
      <c r="J798" s="255" t="str">
        <f>IF(ISBLANK(INDEX('Policy Characteristics'!D:D,MATCH($C798,'Policy Characteristics'!$C:$C,0))),"",INDEX('Policy Characteristics'!D:D,MATCH($C798,'Policy Characteristics'!$C:$C,0)))</f>
        <v>Electrification</v>
      </c>
      <c r="K798" s="254" t="str">
        <f>IF(ISBLANK(INDEX('Policy Characteristics'!E:E,MATCH($C798,'Policy Characteristics'!$C:$C,0))),"",INDEX('Policy Characteristics'!E:E,MATCH($C798,'Policy Characteristics'!$C:$C,0)))</f>
        <v>indst shift to electricity</v>
      </c>
      <c r="L798" s="261">
        <f>IF(ISBLANK(INDEX('Policy Characteristics'!F:F,MATCH($C798,'Policy Characteristics'!$C:$C,0))),"",INDEX('Policy Characteristics'!F:F,MATCH($C798,'Policy Characteristics'!$C:$C,0)))</f>
        <v>0</v>
      </c>
      <c r="M798" s="261">
        <f>IF(ISBLANK(INDEX('Policy Characteristics'!G:G,MATCH($C798,'Policy Characteristics'!$C:$C,0))),"",INDEX('Policy Characteristics'!G:G,MATCH($C798,'Policy Characteristics'!$C:$C,0)))</f>
        <v>1</v>
      </c>
      <c r="N798" s="261">
        <f>IF(ISBLANK(INDEX('Policy Characteristics'!H:H,MATCH($C798,'Policy Characteristics'!$C:$C,0))),"",INDEX('Policy Characteristics'!H:H,MATCH($C798,'Policy Characteristics'!$C:$C,0)))</f>
        <v>0.01</v>
      </c>
      <c r="O798" s="254" t="str">
        <f>IF(ISBLANK(INDEX('Policy Characteristics'!I:I,MATCH($C798,'Policy Characteristics'!$C:$C,0))),"",INDEX('Policy Characteristics'!I:I,MATCH($C798,'Policy Characteristics'!$C:$C,0)))</f>
        <v>% of fuel shifted</v>
      </c>
      <c r="P798" s="254"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254" t="str">
        <f>IF(ISBLANK(INDEX('Policy Characteristics'!K:K,MATCH($C798,'Policy Characteristics'!$C:$C,0))),"",INDEX('Policy Characteristics'!K:K,MATCH($C798,'Policy Characteristics'!$C:$C,0)))</f>
        <v>industry-ag-main.html#fuel-switching</v>
      </c>
      <c r="R798" s="254" t="str">
        <f>IF(ISBLANK(INDEX('Policy Characteristics'!L:L,MATCH($C798,'Policy Characteristics'!$C:$C,0))),"",INDEX('Policy Characteristics'!L:L,MATCH($C798,'Policy Characteristics'!$C:$C,0)))</f>
        <v>industry-elec-and-hydrogen.html</v>
      </c>
    </row>
    <row r="799" spans="1:18" x14ac:dyDescent="0.35">
      <c r="A799" s="254" t="str">
        <f>IF(ISBLANK(INDEX('Policy Characteristics'!A:A,MATCH($C799,'Policy Characteristics'!$C:$C,0))),"",INDEX('Policy Characteristics'!A:A,MATCH($C799,'Policy Characteristics'!$C:$C,0)))</f>
        <v>Industry</v>
      </c>
      <c r="B799" s="262" t="str">
        <f>IF(ISBLANK(INDEX('Policy Characteristics'!B:B,MATCH($C799,'Policy Characteristics'!$C:$C,0))),"",INDEX('Policy Characteristics'!B:B,MATCH($C799,'Policy Characteristics'!$C:$C,0)))</f>
        <v>Electrification</v>
      </c>
      <c r="C799" s="254" t="str">
        <f t="shared" si="39"/>
        <v>Fraction of Eligible Industrial Energy Use Shifted to Electricity</v>
      </c>
      <c r="D799" s="6" t="s">
        <v>3064</v>
      </c>
      <c r="E799" s="1" t="s">
        <v>3495</v>
      </c>
      <c r="F799" t="s">
        <v>3026</v>
      </c>
      <c r="G799" s="45" t="s">
        <v>3502</v>
      </c>
      <c r="H799" s="43">
        <v>1974</v>
      </c>
      <c r="I799" s="324" t="s">
        <v>43</v>
      </c>
      <c r="J799" s="255" t="str">
        <f>IF(ISBLANK(INDEX('Policy Characteristics'!D:D,MATCH($C799,'Policy Characteristics'!$C:$C,0))),"",INDEX('Policy Characteristics'!D:D,MATCH($C799,'Policy Characteristics'!$C:$C,0)))</f>
        <v>Electrification</v>
      </c>
      <c r="K799" s="254" t="str">
        <f>IF(ISBLANK(INDEX('Policy Characteristics'!E:E,MATCH($C799,'Policy Characteristics'!$C:$C,0))),"",INDEX('Policy Characteristics'!E:E,MATCH($C799,'Policy Characteristics'!$C:$C,0)))</f>
        <v>indst shift to electricity</v>
      </c>
      <c r="L799" s="261">
        <f>IF(ISBLANK(INDEX('Policy Characteristics'!F:F,MATCH($C799,'Policy Characteristics'!$C:$C,0))),"",INDEX('Policy Characteristics'!F:F,MATCH($C799,'Policy Characteristics'!$C:$C,0)))</f>
        <v>0</v>
      </c>
      <c r="M799" s="261">
        <f>IF(ISBLANK(INDEX('Policy Characteristics'!G:G,MATCH($C799,'Policy Characteristics'!$C:$C,0))),"",INDEX('Policy Characteristics'!G:G,MATCH($C799,'Policy Characteristics'!$C:$C,0)))</f>
        <v>1</v>
      </c>
      <c r="N799" s="261">
        <f>IF(ISBLANK(INDEX('Policy Characteristics'!H:H,MATCH($C799,'Policy Characteristics'!$C:$C,0))),"",INDEX('Policy Characteristics'!H:H,MATCH($C799,'Policy Characteristics'!$C:$C,0)))</f>
        <v>0.01</v>
      </c>
      <c r="O799" s="254" t="str">
        <f>IF(ISBLANK(INDEX('Policy Characteristics'!I:I,MATCH($C799,'Policy Characteristics'!$C:$C,0))),"",INDEX('Policy Characteristics'!I:I,MATCH($C799,'Policy Characteristics'!$C:$C,0)))</f>
        <v>% of fuel shifted</v>
      </c>
      <c r="P799" s="254"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254" t="str">
        <f>IF(ISBLANK(INDEX('Policy Characteristics'!K:K,MATCH($C799,'Policy Characteristics'!$C:$C,0))),"",INDEX('Policy Characteristics'!K:K,MATCH($C799,'Policy Characteristics'!$C:$C,0)))</f>
        <v>industry-ag-main.html#fuel-switching</v>
      </c>
      <c r="R799" s="254" t="str">
        <f>IF(ISBLANK(INDEX('Policy Characteristics'!L:L,MATCH($C799,'Policy Characteristics'!$C:$C,0))),"",INDEX('Policy Characteristics'!L:L,MATCH($C799,'Policy Characteristics'!$C:$C,0)))</f>
        <v>industry-elec-and-hydrogen.html</v>
      </c>
    </row>
    <row r="800" spans="1:18" x14ac:dyDescent="0.35">
      <c r="A800" s="254" t="str">
        <f>IF(ISBLANK(INDEX('Policy Characteristics'!A:A,MATCH($C800,'Policy Characteristics'!$C:$C,0))),"",INDEX('Policy Characteristics'!A:A,MATCH($C800,'Policy Characteristics'!$C:$C,0)))</f>
        <v>Industry</v>
      </c>
      <c r="B800" s="262" t="str">
        <f>IF(ISBLANK(INDEX('Policy Characteristics'!B:B,MATCH($C800,'Policy Characteristics'!$C:$C,0))),"",INDEX('Policy Characteristics'!B:B,MATCH($C800,'Policy Characteristics'!$C:$C,0)))</f>
        <v>Electrification</v>
      </c>
      <c r="C800" s="254" t="str">
        <f t="shared" si="39"/>
        <v>Fraction of Eligible Industrial Energy Use Shifted to Electricity</v>
      </c>
      <c r="D800" s="6" t="s">
        <v>3064</v>
      </c>
      <c r="E800" s="1" t="s">
        <v>3496</v>
      </c>
      <c r="F800" t="s">
        <v>3026</v>
      </c>
      <c r="G800" s="45" t="s">
        <v>3503</v>
      </c>
      <c r="H800" s="43">
        <v>1975</v>
      </c>
      <c r="I800" s="324" t="s">
        <v>43</v>
      </c>
      <c r="J800" s="255" t="str">
        <f>IF(ISBLANK(INDEX('Policy Characteristics'!D:D,MATCH($C800,'Policy Characteristics'!$C:$C,0))),"",INDEX('Policy Characteristics'!D:D,MATCH($C800,'Policy Characteristics'!$C:$C,0)))</f>
        <v>Electrification</v>
      </c>
      <c r="K800" s="254" t="str">
        <f>IF(ISBLANK(INDEX('Policy Characteristics'!E:E,MATCH($C800,'Policy Characteristics'!$C:$C,0))),"",INDEX('Policy Characteristics'!E:E,MATCH($C800,'Policy Characteristics'!$C:$C,0)))</f>
        <v>indst shift to electricity</v>
      </c>
      <c r="L800" s="261">
        <f>IF(ISBLANK(INDEX('Policy Characteristics'!F:F,MATCH($C800,'Policy Characteristics'!$C:$C,0))),"",INDEX('Policy Characteristics'!F:F,MATCH($C800,'Policy Characteristics'!$C:$C,0)))</f>
        <v>0</v>
      </c>
      <c r="M800" s="261">
        <f>IF(ISBLANK(INDEX('Policy Characteristics'!G:G,MATCH($C800,'Policy Characteristics'!$C:$C,0))),"",INDEX('Policy Characteristics'!G:G,MATCH($C800,'Policy Characteristics'!$C:$C,0)))</f>
        <v>1</v>
      </c>
      <c r="N800" s="261">
        <f>IF(ISBLANK(INDEX('Policy Characteristics'!H:H,MATCH($C800,'Policy Characteristics'!$C:$C,0))),"",INDEX('Policy Characteristics'!H:H,MATCH($C800,'Policy Characteristics'!$C:$C,0)))</f>
        <v>0.01</v>
      </c>
      <c r="O800" s="254" t="str">
        <f>IF(ISBLANK(INDEX('Policy Characteristics'!I:I,MATCH($C800,'Policy Characteristics'!$C:$C,0))),"",INDEX('Policy Characteristics'!I:I,MATCH($C800,'Policy Characteristics'!$C:$C,0)))</f>
        <v>% of fuel shifted</v>
      </c>
      <c r="P800" s="254"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254" t="str">
        <f>IF(ISBLANK(INDEX('Policy Characteristics'!K:K,MATCH($C800,'Policy Characteristics'!$C:$C,0))),"",INDEX('Policy Characteristics'!K:K,MATCH($C800,'Policy Characteristics'!$C:$C,0)))</f>
        <v>industry-ag-main.html#fuel-switching</v>
      </c>
      <c r="R800" s="254" t="str">
        <f>IF(ISBLANK(INDEX('Policy Characteristics'!L:L,MATCH($C800,'Policy Characteristics'!$C:$C,0))),"",INDEX('Policy Characteristics'!L:L,MATCH($C800,'Policy Characteristics'!$C:$C,0)))</f>
        <v>industry-elec-and-hydrogen.html</v>
      </c>
    </row>
    <row r="801" spans="1:18" x14ac:dyDescent="0.35">
      <c r="A801" s="254" t="str">
        <f>IF(ISBLANK(INDEX('Policy Characteristics'!A:A,MATCH($C801,'Policy Characteristics'!$C:$C,0))),"",INDEX('Policy Characteristics'!A:A,MATCH($C801,'Policy Characteristics'!$C:$C,0)))</f>
        <v>Industry</v>
      </c>
      <c r="B801" s="262" t="str">
        <f>IF(ISBLANK(INDEX('Policy Characteristics'!B:B,MATCH($C801,'Policy Characteristics'!$C:$C,0))),"",INDEX('Policy Characteristics'!B:B,MATCH($C801,'Policy Characteristics'!$C:$C,0)))</f>
        <v>Electrification</v>
      </c>
      <c r="C801" s="254" t="str">
        <f t="shared" si="39"/>
        <v>Fraction of Eligible Industrial Energy Use Shifted to Electricity</v>
      </c>
      <c r="D801" s="6" t="s">
        <v>3064</v>
      </c>
      <c r="E801" s="1" t="s">
        <v>3497</v>
      </c>
      <c r="F801" t="s">
        <v>3026</v>
      </c>
      <c r="G801" s="45" t="s">
        <v>3504</v>
      </c>
      <c r="H801" s="43">
        <v>1976</v>
      </c>
      <c r="I801" s="324" t="s">
        <v>43</v>
      </c>
      <c r="J801" s="255" t="str">
        <f>IF(ISBLANK(INDEX('Policy Characteristics'!D:D,MATCH($C801,'Policy Characteristics'!$C:$C,0))),"",INDEX('Policy Characteristics'!D:D,MATCH($C801,'Policy Characteristics'!$C:$C,0)))</f>
        <v>Electrification</v>
      </c>
      <c r="K801" s="254" t="str">
        <f>IF(ISBLANK(INDEX('Policy Characteristics'!E:E,MATCH($C801,'Policy Characteristics'!$C:$C,0))),"",INDEX('Policy Characteristics'!E:E,MATCH($C801,'Policy Characteristics'!$C:$C,0)))</f>
        <v>indst shift to electricity</v>
      </c>
      <c r="L801" s="261">
        <f>IF(ISBLANK(INDEX('Policy Characteristics'!F:F,MATCH($C801,'Policy Characteristics'!$C:$C,0))),"",INDEX('Policy Characteristics'!F:F,MATCH($C801,'Policy Characteristics'!$C:$C,0)))</f>
        <v>0</v>
      </c>
      <c r="M801" s="261">
        <f>IF(ISBLANK(INDEX('Policy Characteristics'!G:G,MATCH($C801,'Policy Characteristics'!$C:$C,0))),"",INDEX('Policy Characteristics'!G:G,MATCH($C801,'Policy Characteristics'!$C:$C,0)))</f>
        <v>1</v>
      </c>
      <c r="N801" s="261">
        <f>IF(ISBLANK(INDEX('Policy Characteristics'!H:H,MATCH($C801,'Policy Characteristics'!$C:$C,0))),"",INDEX('Policy Characteristics'!H:H,MATCH($C801,'Policy Characteristics'!$C:$C,0)))</f>
        <v>0.01</v>
      </c>
      <c r="O801" s="254" t="str">
        <f>IF(ISBLANK(INDEX('Policy Characteristics'!I:I,MATCH($C801,'Policy Characteristics'!$C:$C,0))),"",INDEX('Policy Characteristics'!I:I,MATCH($C801,'Policy Characteristics'!$C:$C,0)))</f>
        <v>% of fuel shifted</v>
      </c>
      <c r="P801" s="254"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254" t="str">
        <f>IF(ISBLANK(INDEX('Policy Characteristics'!K:K,MATCH($C801,'Policy Characteristics'!$C:$C,0))),"",INDEX('Policy Characteristics'!K:K,MATCH($C801,'Policy Characteristics'!$C:$C,0)))</f>
        <v>industry-ag-main.html#fuel-switching</v>
      </c>
      <c r="R801" s="254" t="str">
        <f>IF(ISBLANK(INDEX('Policy Characteristics'!L:L,MATCH($C801,'Policy Characteristics'!$C:$C,0))),"",INDEX('Policy Characteristics'!L:L,MATCH($C801,'Policy Characteristics'!$C:$C,0)))</f>
        <v>industry-elec-and-hydrogen.html</v>
      </c>
    </row>
    <row r="802" spans="1:18" x14ac:dyDescent="0.35">
      <c r="A802" s="254" t="str">
        <f>IF(ISBLANK(INDEX('Policy Characteristics'!A:A,MATCH($C802,'Policy Characteristics'!$C:$C,0))),"",INDEX('Policy Characteristics'!A:A,MATCH($C802,'Policy Characteristics'!$C:$C,0)))</f>
        <v>Industry</v>
      </c>
      <c r="B802" s="262" t="str">
        <f>IF(ISBLANK(INDEX('Policy Characteristics'!B:B,MATCH($C802,'Policy Characteristics'!$C:$C,0))),"",INDEX('Policy Characteristics'!B:B,MATCH($C802,'Policy Characteristics'!$C:$C,0)))</f>
        <v>Electrification</v>
      </c>
      <c r="C802" s="254" t="str">
        <f t="shared" si="39"/>
        <v>Fraction of Eligible Industrial Energy Use Shifted to Electricity</v>
      </c>
      <c r="D802" s="6" t="s">
        <v>3064</v>
      </c>
      <c r="E802" s="1" t="s">
        <v>3638</v>
      </c>
      <c r="F802" t="s">
        <v>3026</v>
      </c>
      <c r="G802" s="45" t="s">
        <v>3638</v>
      </c>
      <c r="H802" s="43">
        <v>1977</v>
      </c>
      <c r="I802" s="324" t="s">
        <v>43</v>
      </c>
      <c r="J802" s="255" t="str">
        <f>IF(ISBLANK(INDEX('Policy Characteristics'!D:D,MATCH($C802,'Policy Characteristics'!$C:$C,0))),"",INDEX('Policy Characteristics'!D:D,MATCH($C802,'Policy Characteristics'!$C:$C,0)))</f>
        <v>Electrification</v>
      </c>
      <c r="K802" s="254" t="str">
        <f>IF(ISBLANK(INDEX('Policy Characteristics'!E:E,MATCH($C802,'Policy Characteristics'!$C:$C,0))),"",INDEX('Policy Characteristics'!E:E,MATCH($C802,'Policy Characteristics'!$C:$C,0)))</f>
        <v>indst shift to electricity</v>
      </c>
      <c r="L802" s="261">
        <f>IF(ISBLANK(INDEX('Policy Characteristics'!F:F,MATCH($C802,'Policy Characteristics'!$C:$C,0))),"",INDEX('Policy Characteristics'!F:F,MATCH($C802,'Policy Characteristics'!$C:$C,0)))</f>
        <v>0</v>
      </c>
      <c r="M802" s="261">
        <f>IF(ISBLANK(INDEX('Policy Characteristics'!G:G,MATCH($C802,'Policy Characteristics'!$C:$C,0))),"",INDEX('Policy Characteristics'!G:G,MATCH($C802,'Policy Characteristics'!$C:$C,0)))</f>
        <v>1</v>
      </c>
      <c r="N802" s="261">
        <f>IF(ISBLANK(INDEX('Policy Characteristics'!H:H,MATCH($C802,'Policy Characteristics'!$C:$C,0))),"",INDEX('Policy Characteristics'!H:H,MATCH($C802,'Policy Characteristics'!$C:$C,0)))</f>
        <v>0.01</v>
      </c>
      <c r="O802" s="254" t="str">
        <f>IF(ISBLANK(INDEX('Policy Characteristics'!I:I,MATCH($C802,'Policy Characteristics'!$C:$C,0))),"",INDEX('Policy Characteristics'!I:I,MATCH($C802,'Policy Characteristics'!$C:$C,0)))</f>
        <v>% of fuel shifted</v>
      </c>
      <c r="P802" s="254"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254" t="str">
        <f>IF(ISBLANK(INDEX('Policy Characteristics'!K:K,MATCH($C802,'Policy Characteristics'!$C:$C,0))),"",INDEX('Policy Characteristics'!K:K,MATCH($C802,'Policy Characteristics'!$C:$C,0)))</f>
        <v>industry-ag-main.html#fuel-switching</v>
      </c>
      <c r="R802" s="254" t="str">
        <f>IF(ISBLANK(INDEX('Policy Characteristics'!L:L,MATCH($C802,'Policy Characteristics'!$C:$C,0))),"",INDEX('Policy Characteristics'!L:L,MATCH($C802,'Policy Characteristics'!$C:$C,0)))</f>
        <v>industry-elec-and-hydrogen.html</v>
      </c>
    </row>
    <row r="803" spans="1:18" x14ac:dyDescent="0.35">
      <c r="A803" s="254" t="str">
        <f>IF(ISBLANK(INDEX('Policy Characteristics'!A:A,MATCH($C803,'Policy Characteristics'!$C:$C,0))),"",INDEX('Policy Characteristics'!A:A,MATCH($C803,'Policy Characteristics'!$C:$C,0)))</f>
        <v>Industry</v>
      </c>
      <c r="B803" s="262" t="str">
        <f>IF(ISBLANK(INDEX('Policy Characteristics'!B:B,MATCH($C803,'Policy Characteristics'!$C:$C,0))),"",INDEX('Policy Characteristics'!B:B,MATCH($C803,'Policy Characteristics'!$C:$C,0)))</f>
        <v>Electrification</v>
      </c>
      <c r="C803" s="254" t="str">
        <f t="shared" si="39"/>
        <v>Fraction of Eligible Industrial Energy Use Shifted to Electricity</v>
      </c>
      <c r="D803" s="6" t="s">
        <v>3065</v>
      </c>
      <c r="E803" s="1" t="s">
        <v>3491</v>
      </c>
      <c r="F803" t="s">
        <v>3027</v>
      </c>
      <c r="G803" s="45" t="s">
        <v>3498</v>
      </c>
      <c r="H803" s="43">
        <v>1978</v>
      </c>
      <c r="I803" s="324" t="s">
        <v>43</v>
      </c>
      <c r="J803" s="255" t="str">
        <f>IF(ISBLANK(INDEX('Policy Characteristics'!D:D,MATCH($C803,'Policy Characteristics'!$C:$C,0))),"",INDEX('Policy Characteristics'!D:D,MATCH($C803,'Policy Characteristics'!$C:$C,0)))</f>
        <v>Electrification</v>
      </c>
      <c r="K803" s="254" t="str">
        <f>IF(ISBLANK(INDEX('Policy Characteristics'!E:E,MATCH($C803,'Policy Characteristics'!$C:$C,0))),"",INDEX('Policy Characteristics'!E:E,MATCH($C803,'Policy Characteristics'!$C:$C,0)))</f>
        <v>indst shift to electricity</v>
      </c>
      <c r="L803" s="261">
        <f>IF(ISBLANK(INDEX('Policy Characteristics'!F:F,MATCH($C803,'Policy Characteristics'!$C:$C,0))),"",INDEX('Policy Characteristics'!F:F,MATCH($C803,'Policy Characteristics'!$C:$C,0)))</f>
        <v>0</v>
      </c>
      <c r="M803" s="261">
        <f>IF(ISBLANK(INDEX('Policy Characteristics'!G:G,MATCH($C803,'Policy Characteristics'!$C:$C,0))),"",INDEX('Policy Characteristics'!G:G,MATCH($C803,'Policy Characteristics'!$C:$C,0)))</f>
        <v>1</v>
      </c>
      <c r="N803" s="261">
        <f>IF(ISBLANK(INDEX('Policy Characteristics'!H:H,MATCH($C803,'Policy Characteristics'!$C:$C,0))),"",INDEX('Policy Characteristics'!H:H,MATCH($C803,'Policy Characteristics'!$C:$C,0)))</f>
        <v>0.01</v>
      </c>
      <c r="O803" s="254" t="str">
        <f>IF(ISBLANK(INDEX('Policy Characteristics'!I:I,MATCH($C803,'Policy Characteristics'!$C:$C,0))),"",INDEX('Policy Characteristics'!I:I,MATCH($C803,'Policy Characteristics'!$C:$C,0)))</f>
        <v>% of fuel shifted</v>
      </c>
      <c r="P803" s="254"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254" t="str">
        <f>IF(ISBLANK(INDEX('Policy Characteristics'!K:K,MATCH($C803,'Policy Characteristics'!$C:$C,0))),"",INDEX('Policy Characteristics'!K:K,MATCH($C803,'Policy Characteristics'!$C:$C,0)))</f>
        <v>industry-ag-main.html#fuel-switching</v>
      </c>
      <c r="R803" s="254" t="str">
        <f>IF(ISBLANK(INDEX('Policy Characteristics'!L:L,MATCH($C803,'Policy Characteristics'!$C:$C,0))),"",INDEX('Policy Characteristics'!L:L,MATCH($C803,'Policy Characteristics'!$C:$C,0)))</f>
        <v>industry-elec-and-hydrogen.html</v>
      </c>
    </row>
    <row r="804" spans="1:18" x14ac:dyDescent="0.35">
      <c r="A804" s="254" t="str">
        <f>IF(ISBLANK(INDEX('Policy Characteristics'!A:A,MATCH($C804,'Policy Characteristics'!$C:$C,0))),"",INDEX('Policy Characteristics'!A:A,MATCH($C804,'Policy Characteristics'!$C:$C,0)))</f>
        <v>Industry</v>
      </c>
      <c r="B804" s="262" t="str">
        <f>IF(ISBLANK(INDEX('Policy Characteristics'!B:B,MATCH($C804,'Policy Characteristics'!$C:$C,0))),"",INDEX('Policy Characteristics'!B:B,MATCH($C804,'Policy Characteristics'!$C:$C,0)))</f>
        <v>Electrification</v>
      </c>
      <c r="C804" s="254" t="str">
        <f t="shared" si="39"/>
        <v>Fraction of Eligible Industrial Energy Use Shifted to Electricity</v>
      </c>
      <c r="D804" s="6" t="s">
        <v>3065</v>
      </c>
      <c r="E804" s="1" t="s">
        <v>3492</v>
      </c>
      <c r="F804" t="s">
        <v>3027</v>
      </c>
      <c r="G804" s="45" t="s">
        <v>3499</v>
      </c>
      <c r="H804" s="43">
        <v>1979</v>
      </c>
      <c r="I804" s="324" t="s">
        <v>43</v>
      </c>
      <c r="J804" s="255" t="str">
        <f>IF(ISBLANK(INDEX('Policy Characteristics'!D:D,MATCH($C804,'Policy Characteristics'!$C:$C,0))),"",INDEX('Policy Characteristics'!D:D,MATCH($C804,'Policy Characteristics'!$C:$C,0)))</f>
        <v>Electrification</v>
      </c>
      <c r="K804" s="254" t="str">
        <f>IF(ISBLANK(INDEX('Policy Characteristics'!E:E,MATCH($C804,'Policy Characteristics'!$C:$C,0))),"",INDEX('Policy Characteristics'!E:E,MATCH($C804,'Policy Characteristics'!$C:$C,0)))</f>
        <v>indst shift to electricity</v>
      </c>
      <c r="L804" s="261">
        <f>IF(ISBLANK(INDEX('Policy Characteristics'!F:F,MATCH($C804,'Policy Characteristics'!$C:$C,0))),"",INDEX('Policy Characteristics'!F:F,MATCH($C804,'Policy Characteristics'!$C:$C,0)))</f>
        <v>0</v>
      </c>
      <c r="M804" s="261">
        <f>IF(ISBLANK(INDEX('Policy Characteristics'!G:G,MATCH($C804,'Policy Characteristics'!$C:$C,0))),"",INDEX('Policy Characteristics'!G:G,MATCH($C804,'Policy Characteristics'!$C:$C,0)))</f>
        <v>1</v>
      </c>
      <c r="N804" s="261">
        <f>IF(ISBLANK(INDEX('Policy Characteristics'!H:H,MATCH($C804,'Policy Characteristics'!$C:$C,0))),"",INDEX('Policy Characteristics'!H:H,MATCH($C804,'Policy Characteristics'!$C:$C,0)))</f>
        <v>0.01</v>
      </c>
      <c r="O804" s="254" t="str">
        <f>IF(ISBLANK(INDEX('Policy Characteristics'!I:I,MATCH($C804,'Policy Characteristics'!$C:$C,0))),"",INDEX('Policy Characteristics'!I:I,MATCH($C804,'Policy Characteristics'!$C:$C,0)))</f>
        <v>% of fuel shifted</v>
      </c>
      <c r="P804" s="254"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254" t="str">
        <f>IF(ISBLANK(INDEX('Policy Characteristics'!K:K,MATCH($C804,'Policy Characteristics'!$C:$C,0))),"",INDEX('Policy Characteristics'!K:K,MATCH($C804,'Policy Characteristics'!$C:$C,0)))</f>
        <v>industry-ag-main.html#fuel-switching</v>
      </c>
      <c r="R804" s="254" t="str">
        <f>IF(ISBLANK(INDEX('Policy Characteristics'!L:L,MATCH($C804,'Policy Characteristics'!$C:$C,0))),"",INDEX('Policy Characteristics'!L:L,MATCH($C804,'Policy Characteristics'!$C:$C,0)))</f>
        <v>industry-elec-and-hydrogen.html</v>
      </c>
    </row>
    <row r="805" spans="1:18" x14ac:dyDescent="0.35">
      <c r="A805" s="254" t="str">
        <f>IF(ISBLANK(INDEX('Policy Characteristics'!A:A,MATCH($C805,'Policy Characteristics'!$C:$C,0))),"",INDEX('Policy Characteristics'!A:A,MATCH($C805,'Policy Characteristics'!$C:$C,0)))</f>
        <v>Industry</v>
      </c>
      <c r="B805" s="262" t="str">
        <f>IF(ISBLANK(INDEX('Policy Characteristics'!B:B,MATCH($C805,'Policy Characteristics'!$C:$C,0))),"",INDEX('Policy Characteristics'!B:B,MATCH($C805,'Policy Characteristics'!$C:$C,0)))</f>
        <v>Electrification</v>
      </c>
      <c r="C805" s="254" t="str">
        <f t="shared" si="39"/>
        <v>Fraction of Eligible Industrial Energy Use Shifted to Electricity</v>
      </c>
      <c r="D805" s="6" t="s">
        <v>3065</v>
      </c>
      <c r="E805" s="1" t="s">
        <v>3493</v>
      </c>
      <c r="F805" t="s">
        <v>3027</v>
      </c>
      <c r="G805" s="45" t="s">
        <v>3500</v>
      </c>
      <c r="H805" s="43">
        <v>1980</v>
      </c>
      <c r="I805" s="324" t="s">
        <v>43</v>
      </c>
      <c r="J805" s="255" t="str">
        <f>IF(ISBLANK(INDEX('Policy Characteristics'!D:D,MATCH($C805,'Policy Characteristics'!$C:$C,0))),"",INDEX('Policy Characteristics'!D:D,MATCH($C805,'Policy Characteristics'!$C:$C,0)))</f>
        <v>Electrification</v>
      </c>
      <c r="K805" s="254" t="str">
        <f>IF(ISBLANK(INDEX('Policy Characteristics'!E:E,MATCH($C805,'Policy Characteristics'!$C:$C,0))),"",INDEX('Policy Characteristics'!E:E,MATCH($C805,'Policy Characteristics'!$C:$C,0)))</f>
        <v>indst shift to electricity</v>
      </c>
      <c r="L805" s="261">
        <f>IF(ISBLANK(INDEX('Policy Characteristics'!F:F,MATCH($C805,'Policy Characteristics'!$C:$C,0))),"",INDEX('Policy Characteristics'!F:F,MATCH($C805,'Policy Characteristics'!$C:$C,0)))</f>
        <v>0</v>
      </c>
      <c r="M805" s="261">
        <f>IF(ISBLANK(INDEX('Policy Characteristics'!G:G,MATCH($C805,'Policy Characteristics'!$C:$C,0))),"",INDEX('Policy Characteristics'!G:G,MATCH($C805,'Policy Characteristics'!$C:$C,0)))</f>
        <v>1</v>
      </c>
      <c r="N805" s="261">
        <f>IF(ISBLANK(INDEX('Policy Characteristics'!H:H,MATCH($C805,'Policy Characteristics'!$C:$C,0))),"",INDEX('Policy Characteristics'!H:H,MATCH($C805,'Policy Characteristics'!$C:$C,0)))</f>
        <v>0.01</v>
      </c>
      <c r="O805" s="254" t="str">
        <f>IF(ISBLANK(INDEX('Policy Characteristics'!I:I,MATCH($C805,'Policy Characteristics'!$C:$C,0))),"",INDEX('Policy Characteristics'!I:I,MATCH($C805,'Policy Characteristics'!$C:$C,0)))</f>
        <v>% of fuel shifted</v>
      </c>
      <c r="P805" s="254"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254" t="str">
        <f>IF(ISBLANK(INDEX('Policy Characteristics'!K:K,MATCH($C805,'Policy Characteristics'!$C:$C,0))),"",INDEX('Policy Characteristics'!K:K,MATCH($C805,'Policy Characteristics'!$C:$C,0)))</f>
        <v>industry-ag-main.html#fuel-switching</v>
      </c>
      <c r="R805" s="254" t="str">
        <f>IF(ISBLANK(INDEX('Policy Characteristics'!L:L,MATCH($C805,'Policy Characteristics'!$C:$C,0))),"",INDEX('Policy Characteristics'!L:L,MATCH($C805,'Policy Characteristics'!$C:$C,0)))</f>
        <v>industry-elec-and-hydrogen.html</v>
      </c>
    </row>
    <row r="806" spans="1:18" x14ac:dyDescent="0.35">
      <c r="A806" s="254" t="str">
        <f>IF(ISBLANK(INDEX('Policy Characteristics'!A:A,MATCH($C806,'Policy Characteristics'!$C:$C,0))),"",INDEX('Policy Characteristics'!A:A,MATCH($C806,'Policy Characteristics'!$C:$C,0)))</f>
        <v>Industry</v>
      </c>
      <c r="B806" s="262" t="str">
        <f>IF(ISBLANK(INDEX('Policy Characteristics'!B:B,MATCH($C806,'Policy Characteristics'!$C:$C,0))),"",INDEX('Policy Characteristics'!B:B,MATCH($C806,'Policy Characteristics'!$C:$C,0)))</f>
        <v>Electrification</v>
      </c>
      <c r="C806" s="254" t="str">
        <f t="shared" si="39"/>
        <v>Fraction of Eligible Industrial Energy Use Shifted to Electricity</v>
      </c>
      <c r="D806" s="6" t="s">
        <v>3065</v>
      </c>
      <c r="E806" s="1" t="s">
        <v>3494</v>
      </c>
      <c r="F806" t="s">
        <v>3027</v>
      </c>
      <c r="G806" s="45" t="s">
        <v>3501</v>
      </c>
      <c r="H806" s="43">
        <v>1981</v>
      </c>
      <c r="I806" s="324" t="s">
        <v>43</v>
      </c>
      <c r="J806" s="255" t="str">
        <f>IF(ISBLANK(INDEX('Policy Characteristics'!D:D,MATCH($C806,'Policy Characteristics'!$C:$C,0))),"",INDEX('Policy Characteristics'!D:D,MATCH($C806,'Policy Characteristics'!$C:$C,0)))</f>
        <v>Electrification</v>
      </c>
      <c r="K806" s="254" t="str">
        <f>IF(ISBLANK(INDEX('Policy Characteristics'!E:E,MATCH($C806,'Policy Characteristics'!$C:$C,0))),"",INDEX('Policy Characteristics'!E:E,MATCH($C806,'Policy Characteristics'!$C:$C,0)))</f>
        <v>indst shift to electricity</v>
      </c>
      <c r="L806" s="261">
        <f>IF(ISBLANK(INDEX('Policy Characteristics'!F:F,MATCH($C806,'Policy Characteristics'!$C:$C,0))),"",INDEX('Policy Characteristics'!F:F,MATCH($C806,'Policy Characteristics'!$C:$C,0)))</f>
        <v>0</v>
      </c>
      <c r="M806" s="261">
        <f>IF(ISBLANK(INDEX('Policy Characteristics'!G:G,MATCH($C806,'Policy Characteristics'!$C:$C,0))),"",INDEX('Policy Characteristics'!G:G,MATCH($C806,'Policy Characteristics'!$C:$C,0)))</f>
        <v>1</v>
      </c>
      <c r="N806" s="261">
        <f>IF(ISBLANK(INDEX('Policy Characteristics'!H:H,MATCH($C806,'Policy Characteristics'!$C:$C,0))),"",INDEX('Policy Characteristics'!H:H,MATCH($C806,'Policy Characteristics'!$C:$C,0)))</f>
        <v>0.01</v>
      </c>
      <c r="O806" s="254" t="str">
        <f>IF(ISBLANK(INDEX('Policy Characteristics'!I:I,MATCH($C806,'Policy Characteristics'!$C:$C,0))),"",INDEX('Policy Characteristics'!I:I,MATCH($C806,'Policy Characteristics'!$C:$C,0)))</f>
        <v>% of fuel shifted</v>
      </c>
      <c r="P806" s="254"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254" t="str">
        <f>IF(ISBLANK(INDEX('Policy Characteristics'!K:K,MATCH($C806,'Policy Characteristics'!$C:$C,0))),"",INDEX('Policy Characteristics'!K:K,MATCH($C806,'Policy Characteristics'!$C:$C,0)))</f>
        <v>industry-ag-main.html#fuel-switching</v>
      </c>
      <c r="R806" s="254" t="str">
        <f>IF(ISBLANK(INDEX('Policy Characteristics'!L:L,MATCH($C806,'Policy Characteristics'!$C:$C,0))),"",INDEX('Policy Characteristics'!L:L,MATCH($C806,'Policy Characteristics'!$C:$C,0)))</f>
        <v>industry-elec-and-hydrogen.html</v>
      </c>
    </row>
    <row r="807" spans="1:18" x14ac:dyDescent="0.35">
      <c r="A807" s="254" t="str">
        <f>IF(ISBLANK(INDEX('Policy Characteristics'!A:A,MATCH($C807,'Policy Characteristics'!$C:$C,0))),"",INDEX('Policy Characteristics'!A:A,MATCH($C807,'Policy Characteristics'!$C:$C,0)))</f>
        <v>Industry</v>
      </c>
      <c r="B807" s="262" t="str">
        <f>IF(ISBLANK(INDEX('Policy Characteristics'!B:B,MATCH($C807,'Policy Characteristics'!$C:$C,0))),"",INDEX('Policy Characteristics'!B:B,MATCH($C807,'Policy Characteristics'!$C:$C,0)))</f>
        <v>Electrification</v>
      </c>
      <c r="C807" s="254" t="str">
        <f t="shared" si="39"/>
        <v>Fraction of Eligible Industrial Energy Use Shifted to Electricity</v>
      </c>
      <c r="D807" s="6" t="s">
        <v>3065</v>
      </c>
      <c r="E807" s="1" t="s">
        <v>3495</v>
      </c>
      <c r="F807" t="s">
        <v>3027</v>
      </c>
      <c r="G807" s="45" t="s">
        <v>3502</v>
      </c>
      <c r="H807" s="43">
        <v>1982</v>
      </c>
      <c r="I807" s="324" t="s">
        <v>43</v>
      </c>
      <c r="J807" s="255" t="str">
        <f>IF(ISBLANK(INDEX('Policy Characteristics'!D:D,MATCH($C807,'Policy Characteristics'!$C:$C,0))),"",INDEX('Policy Characteristics'!D:D,MATCH($C807,'Policy Characteristics'!$C:$C,0)))</f>
        <v>Electrification</v>
      </c>
      <c r="K807" s="254" t="str">
        <f>IF(ISBLANK(INDEX('Policy Characteristics'!E:E,MATCH($C807,'Policy Characteristics'!$C:$C,0))),"",INDEX('Policy Characteristics'!E:E,MATCH($C807,'Policy Characteristics'!$C:$C,0)))</f>
        <v>indst shift to electricity</v>
      </c>
      <c r="L807" s="261">
        <f>IF(ISBLANK(INDEX('Policy Characteristics'!F:F,MATCH($C807,'Policy Characteristics'!$C:$C,0))),"",INDEX('Policy Characteristics'!F:F,MATCH($C807,'Policy Characteristics'!$C:$C,0)))</f>
        <v>0</v>
      </c>
      <c r="M807" s="261">
        <f>IF(ISBLANK(INDEX('Policy Characteristics'!G:G,MATCH($C807,'Policy Characteristics'!$C:$C,0))),"",INDEX('Policy Characteristics'!G:G,MATCH($C807,'Policy Characteristics'!$C:$C,0)))</f>
        <v>1</v>
      </c>
      <c r="N807" s="261">
        <f>IF(ISBLANK(INDEX('Policy Characteristics'!H:H,MATCH($C807,'Policy Characteristics'!$C:$C,0))),"",INDEX('Policy Characteristics'!H:H,MATCH($C807,'Policy Characteristics'!$C:$C,0)))</f>
        <v>0.01</v>
      </c>
      <c r="O807" s="254" t="str">
        <f>IF(ISBLANK(INDEX('Policy Characteristics'!I:I,MATCH($C807,'Policy Characteristics'!$C:$C,0))),"",INDEX('Policy Characteristics'!I:I,MATCH($C807,'Policy Characteristics'!$C:$C,0)))</f>
        <v>% of fuel shifted</v>
      </c>
      <c r="P807" s="254"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254" t="str">
        <f>IF(ISBLANK(INDEX('Policy Characteristics'!K:K,MATCH($C807,'Policy Characteristics'!$C:$C,0))),"",INDEX('Policy Characteristics'!K:K,MATCH($C807,'Policy Characteristics'!$C:$C,0)))</f>
        <v>industry-ag-main.html#fuel-switching</v>
      </c>
      <c r="R807" s="254" t="str">
        <f>IF(ISBLANK(INDEX('Policy Characteristics'!L:L,MATCH($C807,'Policy Characteristics'!$C:$C,0))),"",INDEX('Policy Characteristics'!L:L,MATCH($C807,'Policy Characteristics'!$C:$C,0)))</f>
        <v>industry-elec-and-hydrogen.html</v>
      </c>
    </row>
    <row r="808" spans="1:18" x14ac:dyDescent="0.35">
      <c r="A808" s="254" t="str">
        <f>IF(ISBLANK(INDEX('Policy Characteristics'!A:A,MATCH($C808,'Policy Characteristics'!$C:$C,0))),"",INDEX('Policy Characteristics'!A:A,MATCH($C808,'Policy Characteristics'!$C:$C,0)))</f>
        <v>Industry</v>
      </c>
      <c r="B808" s="262" t="str">
        <f>IF(ISBLANK(INDEX('Policy Characteristics'!B:B,MATCH($C808,'Policy Characteristics'!$C:$C,0))),"",INDEX('Policy Characteristics'!B:B,MATCH($C808,'Policy Characteristics'!$C:$C,0)))</f>
        <v>Electrification</v>
      </c>
      <c r="C808" s="254" t="str">
        <f t="shared" si="39"/>
        <v>Fraction of Eligible Industrial Energy Use Shifted to Electricity</v>
      </c>
      <c r="D808" s="6" t="s">
        <v>3065</v>
      </c>
      <c r="E808" s="1" t="s">
        <v>3496</v>
      </c>
      <c r="F808" t="s">
        <v>3027</v>
      </c>
      <c r="G808" s="45" t="s">
        <v>3503</v>
      </c>
      <c r="H808" s="43">
        <v>1983</v>
      </c>
      <c r="I808" s="324" t="s">
        <v>43</v>
      </c>
      <c r="J808" s="255" t="str">
        <f>IF(ISBLANK(INDEX('Policy Characteristics'!D:D,MATCH($C808,'Policy Characteristics'!$C:$C,0))),"",INDEX('Policy Characteristics'!D:D,MATCH($C808,'Policy Characteristics'!$C:$C,0)))</f>
        <v>Electrification</v>
      </c>
      <c r="K808" s="254" t="str">
        <f>IF(ISBLANK(INDEX('Policy Characteristics'!E:E,MATCH($C808,'Policy Characteristics'!$C:$C,0))),"",INDEX('Policy Characteristics'!E:E,MATCH($C808,'Policy Characteristics'!$C:$C,0)))</f>
        <v>indst shift to electricity</v>
      </c>
      <c r="L808" s="261">
        <f>IF(ISBLANK(INDEX('Policy Characteristics'!F:F,MATCH($C808,'Policy Characteristics'!$C:$C,0))),"",INDEX('Policy Characteristics'!F:F,MATCH($C808,'Policy Characteristics'!$C:$C,0)))</f>
        <v>0</v>
      </c>
      <c r="M808" s="261">
        <f>IF(ISBLANK(INDEX('Policy Characteristics'!G:G,MATCH($C808,'Policy Characteristics'!$C:$C,0))),"",INDEX('Policy Characteristics'!G:G,MATCH($C808,'Policy Characteristics'!$C:$C,0)))</f>
        <v>1</v>
      </c>
      <c r="N808" s="261">
        <f>IF(ISBLANK(INDEX('Policy Characteristics'!H:H,MATCH($C808,'Policy Characteristics'!$C:$C,0))),"",INDEX('Policy Characteristics'!H:H,MATCH($C808,'Policy Characteristics'!$C:$C,0)))</f>
        <v>0.01</v>
      </c>
      <c r="O808" s="254" t="str">
        <f>IF(ISBLANK(INDEX('Policy Characteristics'!I:I,MATCH($C808,'Policy Characteristics'!$C:$C,0))),"",INDEX('Policy Characteristics'!I:I,MATCH($C808,'Policy Characteristics'!$C:$C,0)))</f>
        <v>% of fuel shifted</v>
      </c>
      <c r="P808" s="254"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254" t="str">
        <f>IF(ISBLANK(INDEX('Policy Characteristics'!K:K,MATCH($C808,'Policy Characteristics'!$C:$C,0))),"",INDEX('Policy Characteristics'!K:K,MATCH($C808,'Policy Characteristics'!$C:$C,0)))</f>
        <v>industry-ag-main.html#fuel-switching</v>
      </c>
      <c r="R808" s="254" t="str">
        <f>IF(ISBLANK(INDEX('Policy Characteristics'!L:L,MATCH($C808,'Policy Characteristics'!$C:$C,0))),"",INDEX('Policy Characteristics'!L:L,MATCH($C808,'Policy Characteristics'!$C:$C,0)))</f>
        <v>industry-elec-and-hydrogen.html</v>
      </c>
    </row>
    <row r="809" spans="1:18" x14ac:dyDescent="0.35">
      <c r="A809" s="254" t="str">
        <f>IF(ISBLANK(INDEX('Policy Characteristics'!A:A,MATCH($C809,'Policy Characteristics'!$C:$C,0))),"",INDEX('Policy Characteristics'!A:A,MATCH($C809,'Policy Characteristics'!$C:$C,0)))</f>
        <v>Industry</v>
      </c>
      <c r="B809" s="262" t="str">
        <f>IF(ISBLANK(INDEX('Policy Characteristics'!B:B,MATCH($C809,'Policy Characteristics'!$C:$C,0))),"",INDEX('Policy Characteristics'!B:B,MATCH($C809,'Policy Characteristics'!$C:$C,0)))</f>
        <v>Electrification</v>
      </c>
      <c r="C809" s="254" t="str">
        <f t="shared" si="39"/>
        <v>Fraction of Eligible Industrial Energy Use Shifted to Electricity</v>
      </c>
      <c r="D809" s="6" t="s">
        <v>3065</v>
      </c>
      <c r="E809" s="1" t="s">
        <v>3497</v>
      </c>
      <c r="F809" t="s">
        <v>3027</v>
      </c>
      <c r="G809" s="45" t="s">
        <v>3504</v>
      </c>
      <c r="H809" s="43">
        <v>1984</v>
      </c>
      <c r="I809" s="324" t="s">
        <v>43</v>
      </c>
      <c r="J809" s="255" t="str">
        <f>IF(ISBLANK(INDEX('Policy Characteristics'!D:D,MATCH($C809,'Policy Characteristics'!$C:$C,0))),"",INDEX('Policy Characteristics'!D:D,MATCH($C809,'Policy Characteristics'!$C:$C,0)))</f>
        <v>Electrification</v>
      </c>
      <c r="K809" s="254" t="str">
        <f>IF(ISBLANK(INDEX('Policy Characteristics'!E:E,MATCH($C809,'Policy Characteristics'!$C:$C,0))),"",INDEX('Policy Characteristics'!E:E,MATCH($C809,'Policy Characteristics'!$C:$C,0)))</f>
        <v>indst shift to electricity</v>
      </c>
      <c r="L809" s="261">
        <f>IF(ISBLANK(INDEX('Policy Characteristics'!F:F,MATCH($C809,'Policy Characteristics'!$C:$C,0))),"",INDEX('Policy Characteristics'!F:F,MATCH($C809,'Policy Characteristics'!$C:$C,0)))</f>
        <v>0</v>
      </c>
      <c r="M809" s="261">
        <f>IF(ISBLANK(INDEX('Policy Characteristics'!G:G,MATCH($C809,'Policy Characteristics'!$C:$C,0))),"",INDEX('Policy Characteristics'!G:G,MATCH($C809,'Policy Characteristics'!$C:$C,0)))</f>
        <v>1</v>
      </c>
      <c r="N809" s="261">
        <f>IF(ISBLANK(INDEX('Policy Characteristics'!H:H,MATCH($C809,'Policy Characteristics'!$C:$C,0))),"",INDEX('Policy Characteristics'!H:H,MATCH($C809,'Policy Characteristics'!$C:$C,0)))</f>
        <v>0.01</v>
      </c>
      <c r="O809" s="254" t="str">
        <f>IF(ISBLANK(INDEX('Policy Characteristics'!I:I,MATCH($C809,'Policy Characteristics'!$C:$C,0))),"",INDEX('Policy Characteristics'!I:I,MATCH($C809,'Policy Characteristics'!$C:$C,0)))</f>
        <v>% of fuel shifted</v>
      </c>
      <c r="P809" s="254"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254" t="str">
        <f>IF(ISBLANK(INDEX('Policy Characteristics'!K:K,MATCH($C809,'Policy Characteristics'!$C:$C,0))),"",INDEX('Policy Characteristics'!K:K,MATCH($C809,'Policy Characteristics'!$C:$C,0)))</f>
        <v>industry-ag-main.html#fuel-switching</v>
      </c>
      <c r="R809" s="254" t="str">
        <f>IF(ISBLANK(INDEX('Policy Characteristics'!L:L,MATCH($C809,'Policy Characteristics'!$C:$C,0))),"",INDEX('Policy Characteristics'!L:L,MATCH($C809,'Policy Characteristics'!$C:$C,0)))</f>
        <v>industry-elec-and-hydrogen.html</v>
      </c>
    </row>
    <row r="810" spans="1:18" x14ac:dyDescent="0.35">
      <c r="A810" s="254" t="str">
        <f>IF(ISBLANK(INDEX('Policy Characteristics'!A:A,MATCH($C810,'Policy Characteristics'!$C:$C,0))),"",INDEX('Policy Characteristics'!A:A,MATCH($C810,'Policy Characteristics'!$C:$C,0)))</f>
        <v>Industry</v>
      </c>
      <c r="B810" s="262" t="str">
        <f>IF(ISBLANK(INDEX('Policy Characteristics'!B:B,MATCH($C810,'Policy Characteristics'!$C:$C,0))),"",INDEX('Policy Characteristics'!B:B,MATCH($C810,'Policy Characteristics'!$C:$C,0)))</f>
        <v>Electrification</v>
      </c>
      <c r="C810" s="254" t="str">
        <f t="shared" si="39"/>
        <v>Fraction of Eligible Industrial Energy Use Shifted to Electricity</v>
      </c>
      <c r="D810" s="6" t="s">
        <v>3065</v>
      </c>
      <c r="E810" s="1" t="s">
        <v>3638</v>
      </c>
      <c r="F810" t="s">
        <v>3027</v>
      </c>
      <c r="G810" s="45" t="s">
        <v>3638</v>
      </c>
      <c r="H810" s="43">
        <v>1985</v>
      </c>
      <c r="I810" s="324" t="s">
        <v>43</v>
      </c>
      <c r="J810" s="255" t="str">
        <f>IF(ISBLANK(INDEX('Policy Characteristics'!D:D,MATCH($C810,'Policy Characteristics'!$C:$C,0))),"",INDEX('Policy Characteristics'!D:D,MATCH($C810,'Policy Characteristics'!$C:$C,0)))</f>
        <v>Electrification</v>
      </c>
      <c r="K810" s="254" t="str">
        <f>IF(ISBLANK(INDEX('Policy Characteristics'!E:E,MATCH($C810,'Policy Characteristics'!$C:$C,0))),"",INDEX('Policy Characteristics'!E:E,MATCH($C810,'Policy Characteristics'!$C:$C,0)))</f>
        <v>indst shift to electricity</v>
      </c>
      <c r="L810" s="261">
        <f>IF(ISBLANK(INDEX('Policy Characteristics'!F:F,MATCH($C810,'Policy Characteristics'!$C:$C,0))),"",INDEX('Policy Characteristics'!F:F,MATCH($C810,'Policy Characteristics'!$C:$C,0)))</f>
        <v>0</v>
      </c>
      <c r="M810" s="261">
        <f>IF(ISBLANK(INDEX('Policy Characteristics'!G:G,MATCH($C810,'Policy Characteristics'!$C:$C,0))),"",INDEX('Policy Characteristics'!G:G,MATCH($C810,'Policy Characteristics'!$C:$C,0)))</f>
        <v>1</v>
      </c>
      <c r="N810" s="261">
        <f>IF(ISBLANK(INDEX('Policy Characteristics'!H:H,MATCH($C810,'Policy Characteristics'!$C:$C,0))),"",INDEX('Policy Characteristics'!H:H,MATCH($C810,'Policy Characteristics'!$C:$C,0)))</f>
        <v>0.01</v>
      </c>
      <c r="O810" s="254" t="str">
        <f>IF(ISBLANK(INDEX('Policy Characteristics'!I:I,MATCH($C810,'Policy Characteristics'!$C:$C,0))),"",INDEX('Policy Characteristics'!I:I,MATCH($C810,'Policy Characteristics'!$C:$C,0)))</f>
        <v>% of fuel shifted</v>
      </c>
      <c r="P810" s="254"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254" t="str">
        <f>IF(ISBLANK(INDEX('Policy Characteristics'!K:K,MATCH($C810,'Policy Characteristics'!$C:$C,0))),"",INDEX('Policy Characteristics'!K:K,MATCH($C810,'Policy Characteristics'!$C:$C,0)))</f>
        <v>industry-ag-main.html#fuel-switching</v>
      </c>
      <c r="R810" s="254" t="str">
        <f>IF(ISBLANK(INDEX('Policy Characteristics'!L:L,MATCH($C810,'Policy Characteristics'!$C:$C,0))),"",INDEX('Policy Characteristics'!L:L,MATCH($C810,'Policy Characteristics'!$C:$C,0)))</f>
        <v>industry-elec-and-hydrogen.html</v>
      </c>
    </row>
    <row r="811" spans="1:18" x14ac:dyDescent="0.35">
      <c r="A811" s="254" t="str">
        <f>IF(ISBLANK(INDEX('Policy Characteristics'!A:A,MATCH($C811,'Policy Characteristics'!$C:$C,0))),"",INDEX('Policy Characteristics'!A:A,MATCH($C811,'Policy Characteristics'!$C:$C,0)))</f>
        <v>Industry</v>
      </c>
      <c r="B811" s="262" t="str">
        <f>IF(ISBLANK(INDEX('Policy Characteristics'!B:B,MATCH($C811,'Policy Characteristics'!$C:$C,0))),"",INDEX('Policy Characteristics'!B:B,MATCH($C811,'Policy Characteristics'!$C:$C,0)))</f>
        <v>Electrification</v>
      </c>
      <c r="C811" s="254" t="str">
        <f t="shared" si="39"/>
        <v>Fraction of Eligible Industrial Energy Use Shifted to Electricity</v>
      </c>
      <c r="D811" s="6" t="s">
        <v>3066</v>
      </c>
      <c r="E811" s="1" t="s">
        <v>3491</v>
      </c>
      <c r="F811" t="s">
        <v>3028</v>
      </c>
      <c r="G811" s="45" t="s">
        <v>3498</v>
      </c>
      <c r="H811" s="43">
        <v>1986</v>
      </c>
      <c r="I811" s="324" t="s">
        <v>43</v>
      </c>
      <c r="J811" s="255" t="str">
        <f>IF(ISBLANK(INDEX('Policy Characteristics'!D:D,MATCH($C811,'Policy Characteristics'!$C:$C,0))),"",INDEX('Policy Characteristics'!D:D,MATCH($C811,'Policy Characteristics'!$C:$C,0)))</f>
        <v>Electrification</v>
      </c>
      <c r="K811" s="254" t="str">
        <f>IF(ISBLANK(INDEX('Policy Characteristics'!E:E,MATCH($C811,'Policy Characteristics'!$C:$C,0))),"",INDEX('Policy Characteristics'!E:E,MATCH($C811,'Policy Characteristics'!$C:$C,0)))</f>
        <v>indst shift to electricity</v>
      </c>
      <c r="L811" s="261">
        <f>IF(ISBLANK(INDEX('Policy Characteristics'!F:F,MATCH($C811,'Policy Characteristics'!$C:$C,0))),"",INDEX('Policy Characteristics'!F:F,MATCH($C811,'Policy Characteristics'!$C:$C,0)))</f>
        <v>0</v>
      </c>
      <c r="M811" s="261">
        <f>IF(ISBLANK(INDEX('Policy Characteristics'!G:G,MATCH($C811,'Policy Characteristics'!$C:$C,0))),"",INDEX('Policy Characteristics'!G:G,MATCH($C811,'Policy Characteristics'!$C:$C,0)))</f>
        <v>1</v>
      </c>
      <c r="N811" s="261">
        <f>IF(ISBLANK(INDEX('Policy Characteristics'!H:H,MATCH($C811,'Policy Characteristics'!$C:$C,0))),"",INDEX('Policy Characteristics'!H:H,MATCH($C811,'Policy Characteristics'!$C:$C,0)))</f>
        <v>0.01</v>
      </c>
      <c r="O811" s="254" t="str">
        <f>IF(ISBLANK(INDEX('Policy Characteristics'!I:I,MATCH($C811,'Policy Characteristics'!$C:$C,0))),"",INDEX('Policy Characteristics'!I:I,MATCH($C811,'Policy Characteristics'!$C:$C,0)))</f>
        <v>% of fuel shifted</v>
      </c>
      <c r="P811" s="254"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254" t="str">
        <f>IF(ISBLANK(INDEX('Policy Characteristics'!K:K,MATCH($C811,'Policy Characteristics'!$C:$C,0))),"",INDEX('Policy Characteristics'!K:K,MATCH($C811,'Policy Characteristics'!$C:$C,0)))</f>
        <v>industry-ag-main.html#fuel-switching</v>
      </c>
      <c r="R811" s="254" t="str">
        <f>IF(ISBLANK(INDEX('Policy Characteristics'!L:L,MATCH($C811,'Policy Characteristics'!$C:$C,0))),"",INDEX('Policy Characteristics'!L:L,MATCH($C811,'Policy Characteristics'!$C:$C,0)))</f>
        <v>industry-elec-and-hydrogen.html</v>
      </c>
    </row>
    <row r="812" spans="1:18" x14ac:dyDescent="0.35">
      <c r="A812" s="254" t="str">
        <f>IF(ISBLANK(INDEX('Policy Characteristics'!A:A,MATCH($C812,'Policy Characteristics'!$C:$C,0))),"",INDEX('Policy Characteristics'!A:A,MATCH($C812,'Policy Characteristics'!$C:$C,0)))</f>
        <v>Industry</v>
      </c>
      <c r="B812" s="262" t="str">
        <f>IF(ISBLANK(INDEX('Policy Characteristics'!B:B,MATCH($C812,'Policy Characteristics'!$C:$C,0))),"",INDEX('Policy Characteristics'!B:B,MATCH($C812,'Policy Characteristics'!$C:$C,0)))</f>
        <v>Electrification</v>
      </c>
      <c r="C812" s="254" t="str">
        <f t="shared" si="39"/>
        <v>Fraction of Eligible Industrial Energy Use Shifted to Electricity</v>
      </c>
      <c r="D812" s="6" t="s">
        <v>3066</v>
      </c>
      <c r="E812" s="1" t="s">
        <v>3492</v>
      </c>
      <c r="F812" t="s">
        <v>3028</v>
      </c>
      <c r="G812" s="45" t="s">
        <v>3499</v>
      </c>
      <c r="H812" s="43">
        <v>1987</v>
      </c>
      <c r="I812" s="324" t="s">
        <v>43</v>
      </c>
      <c r="J812" s="255" t="str">
        <f>IF(ISBLANK(INDEX('Policy Characteristics'!D:D,MATCH($C812,'Policy Characteristics'!$C:$C,0))),"",INDEX('Policy Characteristics'!D:D,MATCH($C812,'Policy Characteristics'!$C:$C,0)))</f>
        <v>Electrification</v>
      </c>
      <c r="K812" s="254" t="str">
        <f>IF(ISBLANK(INDEX('Policy Characteristics'!E:E,MATCH($C812,'Policy Characteristics'!$C:$C,0))),"",INDEX('Policy Characteristics'!E:E,MATCH($C812,'Policy Characteristics'!$C:$C,0)))</f>
        <v>indst shift to electricity</v>
      </c>
      <c r="L812" s="261">
        <f>IF(ISBLANK(INDEX('Policy Characteristics'!F:F,MATCH($C812,'Policy Characteristics'!$C:$C,0))),"",INDEX('Policy Characteristics'!F:F,MATCH($C812,'Policy Characteristics'!$C:$C,0)))</f>
        <v>0</v>
      </c>
      <c r="M812" s="261">
        <f>IF(ISBLANK(INDEX('Policy Characteristics'!G:G,MATCH($C812,'Policy Characteristics'!$C:$C,0))),"",INDEX('Policy Characteristics'!G:G,MATCH($C812,'Policy Characteristics'!$C:$C,0)))</f>
        <v>1</v>
      </c>
      <c r="N812" s="261">
        <f>IF(ISBLANK(INDEX('Policy Characteristics'!H:H,MATCH($C812,'Policy Characteristics'!$C:$C,0))),"",INDEX('Policy Characteristics'!H:H,MATCH($C812,'Policy Characteristics'!$C:$C,0)))</f>
        <v>0.01</v>
      </c>
      <c r="O812" s="254" t="str">
        <f>IF(ISBLANK(INDEX('Policy Characteristics'!I:I,MATCH($C812,'Policy Characteristics'!$C:$C,0))),"",INDEX('Policy Characteristics'!I:I,MATCH($C812,'Policy Characteristics'!$C:$C,0)))</f>
        <v>% of fuel shifted</v>
      </c>
      <c r="P812" s="254"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254" t="str">
        <f>IF(ISBLANK(INDEX('Policy Characteristics'!K:K,MATCH($C812,'Policy Characteristics'!$C:$C,0))),"",INDEX('Policy Characteristics'!K:K,MATCH($C812,'Policy Characteristics'!$C:$C,0)))</f>
        <v>industry-ag-main.html#fuel-switching</v>
      </c>
      <c r="R812" s="254" t="str">
        <f>IF(ISBLANK(INDEX('Policy Characteristics'!L:L,MATCH($C812,'Policy Characteristics'!$C:$C,0))),"",INDEX('Policy Characteristics'!L:L,MATCH($C812,'Policy Characteristics'!$C:$C,0)))</f>
        <v>industry-elec-and-hydrogen.html</v>
      </c>
    </row>
    <row r="813" spans="1:18" x14ac:dyDescent="0.35">
      <c r="A813" s="254" t="str">
        <f>IF(ISBLANK(INDEX('Policy Characteristics'!A:A,MATCH($C813,'Policy Characteristics'!$C:$C,0))),"",INDEX('Policy Characteristics'!A:A,MATCH($C813,'Policy Characteristics'!$C:$C,0)))</f>
        <v>Industry</v>
      </c>
      <c r="B813" s="262" t="str">
        <f>IF(ISBLANK(INDEX('Policy Characteristics'!B:B,MATCH($C813,'Policy Characteristics'!$C:$C,0))),"",INDEX('Policy Characteristics'!B:B,MATCH($C813,'Policy Characteristics'!$C:$C,0)))</f>
        <v>Electrification</v>
      </c>
      <c r="C813" s="254" t="str">
        <f t="shared" si="39"/>
        <v>Fraction of Eligible Industrial Energy Use Shifted to Electricity</v>
      </c>
      <c r="D813" s="6" t="s">
        <v>3066</v>
      </c>
      <c r="E813" s="1" t="s">
        <v>3493</v>
      </c>
      <c r="F813" t="s">
        <v>3028</v>
      </c>
      <c r="G813" s="45" t="s">
        <v>3500</v>
      </c>
      <c r="H813" s="43">
        <v>1988</v>
      </c>
      <c r="I813" s="324" t="s">
        <v>43</v>
      </c>
      <c r="J813" s="255" t="str">
        <f>IF(ISBLANK(INDEX('Policy Characteristics'!D:D,MATCH($C813,'Policy Characteristics'!$C:$C,0))),"",INDEX('Policy Characteristics'!D:D,MATCH($C813,'Policy Characteristics'!$C:$C,0)))</f>
        <v>Electrification</v>
      </c>
      <c r="K813" s="254" t="str">
        <f>IF(ISBLANK(INDEX('Policy Characteristics'!E:E,MATCH($C813,'Policy Characteristics'!$C:$C,0))),"",INDEX('Policy Characteristics'!E:E,MATCH($C813,'Policy Characteristics'!$C:$C,0)))</f>
        <v>indst shift to electricity</v>
      </c>
      <c r="L813" s="261">
        <f>IF(ISBLANK(INDEX('Policy Characteristics'!F:F,MATCH($C813,'Policy Characteristics'!$C:$C,0))),"",INDEX('Policy Characteristics'!F:F,MATCH($C813,'Policy Characteristics'!$C:$C,0)))</f>
        <v>0</v>
      </c>
      <c r="M813" s="261">
        <f>IF(ISBLANK(INDEX('Policy Characteristics'!G:G,MATCH($C813,'Policy Characteristics'!$C:$C,0))),"",INDEX('Policy Characteristics'!G:G,MATCH($C813,'Policy Characteristics'!$C:$C,0)))</f>
        <v>1</v>
      </c>
      <c r="N813" s="261">
        <f>IF(ISBLANK(INDEX('Policy Characteristics'!H:H,MATCH($C813,'Policy Characteristics'!$C:$C,0))),"",INDEX('Policy Characteristics'!H:H,MATCH($C813,'Policy Characteristics'!$C:$C,0)))</f>
        <v>0.01</v>
      </c>
      <c r="O813" s="254" t="str">
        <f>IF(ISBLANK(INDEX('Policy Characteristics'!I:I,MATCH($C813,'Policy Characteristics'!$C:$C,0))),"",INDEX('Policy Characteristics'!I:I,MATCH($C813,'Policy Characteristics'!$C:$C,0)))</f>
        <v>% of fuel shifted</v>
      </c>
      <c r="P813" s="254"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254" t="str">
        <f>IF(ISBLANK(INDEX('Policy Characteristics'!K:K,MATCH($C813,'Policy Characteristics'!$C:$C,0))),"",INDEX('Policy Characteristics'!K:K,MATCH($C813,'Policy Characteristics'!$C:$C,0)))</f>
        <v>industry-ag-main.html#fuel-switching</v>
      </c>
      <c r="R813" s="254" t="str">
        <f>IF(ISBLANK(INDEX('Policy Characteristics'!L:L,MATCH($C813,'Policy Characteristics'!$C:$C,0))),"",INDEX('Policy Characteristics'!L:L,MATCH($C813,'Policy Characteristics'!$C:$C,0)))</f>
        <v>industry-elec-and-hydrogen.html</v>
      </c>
    </row>
    <row r="814" spans="1:18" x14ac:dyDescent="0.35">
      <c r="A814" s="254" t="str">
        <f>IF(ISBLANK(INDEX('Policy Characteristics'!A:A,MATCH($C814,'Policy Characteristics'!$C:$C,0))),"",INDEX('Policy Characteristics'!A:A,MATCH($C814,'Policy Characteristics'!$C:$C,0)))</f>
        <v>Industry</v>
      </c>
      <c r="B814" s="262" t="str">
        <f>IF(ISBLANK(INDEX('Policy Characteristics'!B:B,MATCH($C814,'Policy Characteristics'!$C:$C,0))),"",INDEX('Policy Characteristics'!B:B,MATCH($C814,'Policy Characteristics'!$C:$C,0)))</f>
        <v>Electrification</v>
      </c>
      <c r="C814" s="254" t="str">
        <f t="shared" si="39"/>
        <v>Fraction of Eligible Industrial Energy Use Shifted to Electricity</v>
      </c>
      <c r="D814" s="6" t="s">
        <v>3066</v>
      </c>
      <c r="E814" s="1" t="s">
        <v>3494</v>
      </c>
      <c r="F814" t="s">
        <v>3028</v>
      </c>
      <c r="G814" s="45" t="s">
        <v>3501</v>
      </c>
      <c r="H814" s="43">
        <v>1989</v>
      </c>
      <c r="I814" s="324" t="s">
        <v>43</v>
      </c>
      <c r="J814" s="255" t="str">
        <f>IF(ISBLANK(INDEX('Policy Characteristics'!D:D,MATCH($C814,'Policy Characteristics'!$C:$C,0))),"",INDEX('Policy Characteristics'!D:D,MATCH($C814,'Policy Characteristics'!$C:$C,0)))</f>
        <v>Electrification</v>
      </c>
      <c r="K814" s="254" t="str">
        <f>IF(ISBLANK(INDEX('Policy Characteristics'!E:E,MATCH($C814,'Policy Characteristics'!$C:$C,0))),"",INDEX('Policy Characteristics'!E:E,MATCH($C814,'Policy Characteristics'!$C:$C,0)))</f>
        <v>indst shift to electricity</v>
      </c>
      <c r="L814" s="261">
        <f>IF(ISBLANK(INDEX('Policy Characteristics'!F:F,MATCH($C814,'Policy Characteristics'!$C:$C,0))),"",INDEX('Policy Characteristics'!F:F,MATCH($C814,'Policy Characteristics'!$C:$C,0)))</f>
        <v>0</v>
      </c>
      <c r="M814" s="261">
        <f>IF(ISBLANK(INDEX('Policy Characteristics'!G:G,MATCH($C814,'Policy Characteristics'!$C:$C,0))),"",INDEX('Policy Characteristics'!G:G,MATCH($C814,'Policy Characteristics'!$C:$C,0)))</f>
        <v>1</v>
      </c>
      <c r="N814" s="261">
        <f>IF(ISBLANK(INDEX('Policy Characteristics'!H:H,MATCH($C814,'Policy Characteristics'!$C:$C,0))),"",INDEX('Policy Characteristics'!H:H,MATCH($C814,'Policy Characteristics'!$C:$C,0)))</f>
        <v>0.01</v>
      </c>
      <c r="O814" s="254" t="str">
        <f>IF(ISBLANK(INDEX('Policy Characteristics'!I:I,MATCH($C814,'Policy Characteristics'!$C:$C,0))),"",INDEX('Policy Characteristics'!I:I,MATCH($C814,'Policy Characteristics'!$C:$C,0)))</f>
        <v>% of fuel shifted</v>
      </c>
      <c r="P814" s="254"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254" t="str">
        <f>IF(ISBLANK(INDEX('Policy Characteristics'!K:K,MATCH($C814,'Policy Characteristics'!$C:$C,0))),"",INDEX('Policy Characteristics'!K:K,MATCH($C814,'Policy Characteristics'!$C:$C,0)))</f>
        <v>industry-ag-main.html#fuel-switching</v>
      </c>
      <c r="R814" s="254" t="str">
        <f>IF(ISBLANK(INDEX('Policy Characteristics'!L:L,MATCH($C814,'Policy Characteristics'!$C:$C,0))),"",INDEX('Policy Characteristics'!L:L,MATCH($C814,'Policy Characteristics'!$C:$C,0)))</f>
        <v>industry-elec-and-hydrogen.html</v>
      </c>
    </row>
    <row r="815" spans="1:18" x14ac:dyDescent="0.35">
      <c r="A815" s="254" t="str">
        <f>IF(ISBLANK(INDEX('Policy Characteristics'!A:A,MATCH($C815,'Policy Characteristics'!$C:$C,0))),"",INDEX('Policy Characteristics'!A:A,MATCH($C815,'Policy Characteristics'!$C:$C,0)))</f>
        <v>Industry</v>
      </c>
      <c r="B815" s="262" t="str">
        <f>IF(ISBLANK(INDEX('Policy Characteristics'!B:B,MATCH($C815,'Policy Characteristics'!$C:$C,0))),"",INDEX('Policy Characteristics'!B:B,MATCH($C815,'Policy Characteristics'!$C:$C,0)))</f>
        <v>Electrification</v>
      </c>
      <c r="C815" s="254" t="str">
        <f t="shared" si="39"/>
        <v>Fraction of Eligible Industrial Energy Use Shifted to Electricity</v>
      </c>
      <c r="D815" s="6" t="s">
        <v>3066</v>
      </c>
      <c r="E815" s="1" t="s">
        <v>3495</v>
      </c>
      <c r="F815" t="s">
        <v>3028</v>
      </c>
      <c r="G815" s="45" t="s">
        <v>3502</v>
      </c>
      <c r="H815" s="43">
        <v>1990</v>
      </c>
      <c r="I815" s="324" t="s">
        <v>43</v>
      </c>
      <c r="J815" s="255" t="str">
        <f>IF(ISBLANK(INDEX('Policy Characteristics'!D:D,MATCH($C815,'Policy Characteristics'!$C:$C,0))),"",INDEX('Policy Characteristics'!D:D,MATCH($C815,'Policy Characteristics'!$C:$C,0)))</f>
        <v>Electrification</v>
      </c>
      <c r="K815" s="254" t="str">
        <f>IF(ISBLANK(INDEX('Policy Characteristics'!E:E,MATCH($C815,'Policy Characteristics'!$C:$C,0))),"",INDEX('Policy Characteristics'!E:E,MATCH($C815,'Policy Characteristics'!$C:$C,0)))</f>
        <v>indst shift to electricity</v>
      </c>
      <c r="L815" s="261">
        <f>IF(ISBLANK(INDEX('Policy Characteristics'!F:F,MATCH($C815,'Policy Characteristics'!$C:$C,0))),"",INDEX('Policy Characteristics'!F:F,MATCH($C815,'Policy Characteristics'!$C:$C,0)))</f>
        <v>0</v>
      </c>
      <c r="M815" s="261">
        <f>IF(ISBLANK(INDEX('Policy Characteristics'!G:G,MATCH($C815,'Policy Characteristics'!$C:$C,0))),"",INDEX('Policy Characteristics'!G:G,MATCH($C815,'Policy Characteristics'!$C:$C,0)))</f>
        <v>1</v>
      </c>
      <c r="N815" s="261">
        <f>IF(ISBLANK(INDEX('Policy Characteristics'!H:H,MATCH($C815,'Policy Characteristics'!$C:$C,0))),"",INDEX('Policy Characteristics'!H:H,MATCH($C815,'Policy Characteristics'!$C:$C,0)))</f>
        <v>0.01</v>
      </c>
      <c r="O815" s="254" t="str">
        <f>IF(ISBLANK(INDEX('Policy Characteristics'!I:I,MATCH($C815,'Policy Characteristics'!$C:$C,0))),"",INDEX('Policy Characteristics'!I:I,MATCH($C815,'Policy Characteristics'!$C:$C,0)))</f>
        <v>% of fuel shifted</v>
      </c>
      <c r="P815" s="254"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254" t="str">
        <f>IF(ISBLANK(INDEX('Policy Characteristics'!K:K,MATCH($C815,'Policy Characteristics'!$C:$C,0))),"",INDEX('Policy Characteristics'!K:K,MATCH($C815,'Policy Characteristics'!$C:$C,0)))</f>
        <v>industry-ag-main.html#fuel-switching</v>
      </c>
      <c r="R815" s="254" t="str">
        <f>IF(ISBLANK(INDEX('Policy Characteristics'!L:L,MATCH($C815,'Policy Characteristics'!$C:$C,0))),"",INDEX('Policy Characteristics'!L:L,MATCH($C815,'Policy Characteristics'!$C:$C,0)))</f>
        <v>industry-elec-and-hydrogen.html</v>
      </c>
    </row>
    <row r="816" spans="1:18" x14ac:dyDescent="0.35">
      <c r="A816" s="254" t="str">
        <f>IF(ISBLANK(INDEX('Policy Characteristics'!A:A,MATCH($C816,'Policy Characteristics'!$C:$C,0))),"",INDEX('Policy Characteristics'!A:A,MATCH($C816,'Policy Characteristics'!$C:$C,0)))</f>
        <v>Industry</v>
      </c>
      <c r="B816" s="262" t="str">
        <f>IF(ISBLANK(INDEX('Policy Characteristics'!B:B,MATCH($C816,'Policy Characteristics'!$C:$C,0))),"",INDEX('Policy Characteristics'!B:B,MATCH($C816,'Policy Characteristics'!$C:$C,0)))</f>
        <v>Electrification</v>
      </c>
      <c r="C816" s="254" t="str">
        <f t="shared" si="39"/>
        <v>Fraction of Eligible Industrial Energy Use Shifted to Electricity</v>
      </c>
      <c r="D816" s="6" t="s">
        <v>3066</v>
      </c>
      <c r="E816" s="1" t="s">
        <v>3496</v>
      </c>
      <c r="F816" t="s">
        <v>3028</v>
      </c>
      <c r="G816" s="45" t="s">
        <v>3503</v>
      </c>
      <c r="H816" s="43">
        <v>1991</v>
      </c>
      <c r="I816" s="324" t="s">
        <v>43</v>
      </c>
      <c r="J816" s="255" t="str">
        <f>IF(ISBLANK(INDEX('Policy Characteristics'!D:D,MATCH($C816,'Policy Characteristics'!$C:$C,0))),"",INDEX('Policy Characteristics'!D:D,MATCH($C816,'Policy Characteristics'!$C:$C,0)))</f>
        <v>Electrification</v>
      </c>
      <c r="K816" s="254" t="str">
        <f>IF(ISBLANK(INDEX('Policy Characteristics'!E:E,MATCH($C816,'Policy Characteristics'!$C:$C,0))),"",INDEX('Policy Characteristics'!E:E,MATCH($C816,'Policy Characteristics'!$C:$C,0)))</f>
        <v>indst shift to electricity</v>
      </c>
      <c r="L816" s="261">
        <f>IF(ISBLANK(INDEX('Policy Characteristics'!F:F,MATCH($C816,'Policy Characteristics'!$C:$C,0))),"",INDEX('Policy Characteristics'!F:F,MATCH($C816,'Policy Characteristics'!$C:$C,0)))</f>
        <v>0</v>
      </c>
      <c r="M816" s="261">
        <f>IF(ISBLANK(INDEX('Policy Characteristics'!G:G,MATCH($C816,'Policy Characteristics'!$C:$C,0))),"",INDEX('Policy Characteristics'!G:G,MATCH($C816,'Policy Characteristics'!$C:$C,0)))</f>
        <v>1</v>
      </c>
      <c r="N816" s="261">
        <f>IF(ISBLANK(INDEX('Policy Characteristics'!H:H,MATCH($C816,'Policy Characteristics'!$C:$C,0))),"",INDEX('Policy Characteristics'!H:H,MATCH($C816,'Policy Characteristics'!$C:$C,0)))</f>
        <v>0.01</v>
      </c>
      <c r="O816" s="254" t="str">
        <f>IF(ISBLANK(INDEX('Policy Characteristics'!I:I,MATCH($C816,'Policy Characteristics'!$C:$C,0))),"",INDEX('Policy Characteristics'!I:I,MATCH($C816,'Policy Characteristics'!$C:$C,0)))</f>
        <v>% of fuel shifted</v>
      </c>
      <c r="P816" s="254"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254" t="str">
        <f>IF(ISBLANK(INDEX('Policy Characteristics'!K:K,MATCH($C816,'Policy Characteristics'!$C:$C,0))),"",INDEX('Policy Characteristics'!K:K,MATCH($C816,'Policy Characteristics'!$C:$C,0)))</f>
        <v>industry-ag-main.html#fuel-switching</v>
      </c>
      <c r="R816" s="254" t="str">
        <f>IF(ISBLANK(INDEX('Policy Characteristics'!L:L,MATCH($C816,'Policy Characteristics'!$C:$C,0))),"",INDEX('Policy Characteristics'!L:L,MATCH($C816,'Policy Characteristics'!$C:$C,0)))</f>
        <v>industry-elec-and-hydrogen.html</v>
      </c>
    </row>
    <row r="817" spans="1:18" x14ac:dyDescent="0.35">
      <c r="A817" s="254" t="str">
        <f>IF(ISBLANK(INDEX('Policy Characteristics'!A:A,MATCH($C817,'Policy Characteristics'!$C:$C,0))),"",INDEX('Policy Characteristics'!A:A,MATCH($C817,'Policy Characteristics'!$C:$C,0)))</f>
        <v>Industry</v>
      </c>
      <c r="B817" s="262" t="str">
        <f>IF(ISBLANK(INDEX('Policy Characteristics'!B:B,MATCH($C817,'Policy Characteristics'!$C:$C,0))),"",INDEX('Policy Characteristics'!B:B,MATCH($C817,'Policy Characteristics'!$C:$C,0)))</f>
        <v>Electrification</v>
      </c>
      <c r="C817" s="254" t="str">
        <f t="shared" si="39"/>
        <v>Fraction of Eligible Industrial Energy Use Shifted to Electricity</v>
      </c>
      <c r="D817" s="6" t="s">
        <v>3066</v>
      </c>
      <c r="E817" s="1" t="s">
        <v>3497</v>
      </c>
      <c r="F817" t="s">
        <v>3028</v>
      </c>
      <c r="G817" s="45" t="s">
        <v>3504</v>
      </c>
      <c r="H817" s="43">
        <v>1992</v>
      </c>
      <c r="I817" s="324" t="s">
        <v>43</v>
      </c>
      <c r="J817" s="255" t="str">
        <f>IF(ISBLANK(INDEX('Policy Characteristics'!D:D,MATCH($C817,'Policy Characteristics'!$C:$C,0))),"",INDEX('Policy Characteristics'!D:D,MATCH($C817,'Policy Characteristics'!$C:$C,0)))</f>
        <v>Electrification</v>
      </c>
      <c r="K817" s="254" t="str">
        <f>IF(ISBLANK(INDEX('Policy Characteristics'!E:E,MATCH($C817,'Policy Characteristics'!$C:$C,0))),"",INDEX('Policy Characteristics'!E:E,MATCH($C817,'Policy Characteristics'!$C:$C,0)))</f>
        <v>indst shift to electricity</v>
      </c>
      <c r="L817" s="261">
        <f>IF(ISBLANK(INDEX('Policy Characteristics'!F:F,MATCH($C817,'Policy Characteristics'!$C:$C,0))),"",INDEX('Policy Characteristics'!F:F,MATCH($C817,'Policy Characteristics'!$C:$C,0)))</f>
        <v>0</v>
      </c>
      <c r="M817" s="261">
        <f>IF(ISBLANK(INDEX('Policy Characteristics'!G:G,MATCH($C817,'Policy Characteristics'!$C:$C,0))),"",INDEX('Policy Characteristics'!G:G,MATCH($C817,'Policy Characteristics'!$C:$C,0)))</f>
        <v>1</v>
      </c>
      <c r="N817" s="261">
        <f>IF(ISBLANK(INDEX('Policy Characteristics'!H:H,MATCH($C817,'Policy Characteristics'!$C:$C,0))),"",INDEX('Policy Characteristics'!H:H,MATCH($C817,'Policy Characteristics'!$C:$C,0)))</f>
        <v>0.01</v>
      </c>
      <c r="O817" s="254" t="str">
        <f>IF(ISBLANK(INDEX('Policy Characteristics'!I:I,MATCH($C817,'Policy Characteristics'!$C:$C,0))),"",INDEX('Policy Characteristics'!I:I,MATCH($C817,'Policy Characteristics'!$C:$C,0)))</f>
        <v>% of fuel shifted</v>
      </c>
      <c r="P817" s="254"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254" t="str">
        <f>IF(ISBLANK(INDEX('Policy Characteristics'!K:K,MATCH($C817,'Policy Characteristics'!$C:$C,0))),"",INDEX('Policy Characteristics'!K:K,MATCH($C817,'Policy Characteristics'!$C:$C,0)))</f>
        <v>industry-ag-main.html#fuel-switching</v>
      </c>
      <c r="R817" s="254" t="str">
        <f>IF(ISBLANK(INDEX('Policy Characteristics'!L:L,MATCH($C817,'Policy Characteristics'!$C:$C,0))),"",INDEX('Policy Characteristics'!L:L,MATCH($C817,'Policy Characteristics'!$C:$C,0)))</f>
        <v>industry-elec-and-hydrogen.html</v>
      </c>
    </row>
    <row r="818" spans="1:18" x14ac:dyDescent="0.35">
      <c r="A818" s="254" t="str">
        <f>IF(ISBLANK(INDEX('Policy Characteristics'!A:A,MATCH($C818,'Policy Characteristics'!$C:$C,0))),"",INDEX('Policy Characteristics'!A:A,MATCH($C818,'Policy Characteristics'!$C:$C,0)))</f>
        <v>Industry</v>
      </c>
      <c r="B818" s="262" t="str">
        <f>IF(ISBLANK(INDEX('Policy Characteristics'!B:B,MATCH($C818,'Policy Characteristics'!$C:$C,0))),"",INDEX('Policy Characteristics'!B:B,MATCH($C818,'Policy Characteristics'!$C:$C,0)))</f>
        <v>Electrification</v>
      </c>
      <c r="C818" s="254" t="str">
        <f t="shared" si="39"/>
        <v>Fraction of Eligible Industrial Energy Use Shifted to Electricity</v>
      </c>
      <c r="D818" s="6" t="s">
        <v>3066</v>
      </c>
      <c r="E818" s="1" t="s">
        <v>3638</v>
      </c>
      <c r="F818" t="s">
        <v>3028</v>
      </c>
      <c r="G818" s="45" t="s">
        <v>3638</v>
      </c>
      <c r="H818" s="43">
        <v>1993</v>
      </c>
      <c r="I818" s="324" t="s">
        <v>43</v>
      </c>
      <c r="J818" s="255" t="str">
        <f>IF(ISBLANK(INDEX('Policy Characteristics'!D:D,MATCH($C818,'Policy Characteristics'!$C:$C,0))),"",INDEX('Policy Characteristics'!D:D,MATCH($C818,'Policy Characteristics'!$C:$C,0)))</f>
        <v>Electrification</v>
      </c>
      <c r="K818" s="254" t="str">
        <f>IF(ISBLANK(INDEX('Policy Characteristics'!E:E,MATCH($C818,'Policy Characteristics'!$C:$C,0))),"",INDEX('Policy Characteristics'!E:E,MATCH($C818,'Policy Characteristics'!$C:$C,0)))</f>
        <v>indst shift to electricity</v>
      </c>
      <c r="L818" s="261">
        <f>IF(ISBLANK(INDEX('Policy Characteristics'!F:F,MATCH($C818,'Policy Characteristics'!$C:$C,0))),"",INDEX('Policy Characteristics'!F:F,MATCH($C818,'Policy Characteristics'!$C:$C,0)))</f>
        <v>0</v>
      </c>
      <c r="M818" s="261">
        <f>IF(ISBLANK(INDEX('Policy Characteristics'!G:G,MATCH($C818,'Policy Characteristics'!$C:$C,0))),"",INDEX('Policy Characteristics'!G:G,MATCH($C818,'Policy Characteristics'!$C:$C,0)))</f>
        <v>1</v>
      </c>
      <c r="N818" s="261">
        <f>IF(ISBLANK(INDEX('Policy Characteristics'!H:H,MATCH($C818,'Policy Characteristics'!$C:$C,0))),"",INDEX('Policy Characteristics'!H:H,MATCH($C818,'Policy Characteristics'!$C:$C,0)))</f>
        <v>0.01</v>
      </c>
      <c r="O818" s="254" t="str">
        <f>IF(ISBLANK(INDEX('Policy Characteristics'!I:I,MATCH($C818,'Policy Characteristics'!$C:$C,0))),"",INDEX('Policy Characteristics'!I:I,MATCH($C818,'Policy Characteristics'!$C:$C,0)))</f>
        <v>% of fuel shifted</v>
      </c>
      <c r="P818" s="254"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254" t="str">
        <f>IF(ISBLANK(INDEX('Policy Characteristics'!K:K,MATCH($C818,'Policy Characteristics'!$C:$C,0))),"",INDEX('Policy Characteristics'!K:K,MATCH($C818,'Policy Characteristics'!$C:$C,0)))</f>
        <v>industry-ag-main.html#fuel-switching</v>
      </c>
      <c r="R818" s="254" t="str">
        <f>IF(ISBLANK(INDEX('Policy Characteristics'!L:L,MATCH($C818,'Policy Characteristics'!$C:$C,0))),"",INDEX('Policy Characteristics'!L:L,MATCH($C818,'Policy Characteristics'!$C:$C,0)))</f>
        <v>industry-elec-and-hydrogen.html</v>
      </c>
    </row>
    <row r="819" spans="1:18" x14ac:dyDescent="0.35">
      <c r="A819" s="254" t="str">
        <f>IF(ISBLANK(INDEX('Policy Characteristics'!A:A,MATCH($C819,'Policy Characteristics'!$C:$C,0))),"",INDEX('Policy Characteristics'!A:A,MATCH($C819,'Policy Characteristics'!$C:$C,0)))</f>
        <v>Industry</v>
      </c>
      <c r="B819" s="262" t="str">
        <f>IF(ISBLANK(INDEX('Policy Characteristics'!B:B,MATCH($C819,'Policy Characteristics'!$C:$C,0))),"",INDEX('Policy Characteristics'!B:B,MATCH($C819,'Policy Characteristics'!$C:$C,0)))</f>
        <v>Electrification</v>
      </c>
      <c r="C819" s="254" t="str">
        <f t="shared" si="39"/>
        <v>Fraction of Eligible Industrial Energy Use Shifted to Electricity</v>
      </c>
      <c r="D819" s="6" t="s">
        <v>3067</v>
      </c>
      <c r="E819" s="1" t="s">
        <v>3491</v>
      </c>
      <c r="F819" t="s">
        <v>3029</v>
      </c>
      <c r="G819" s="45" t="s">
        <v>3498</v>
      </c>
      <c r="H819" s="43">
        <v>1994</v>
      </c>
      <c r="I819" s="324" t="s">
        <v>43</v>
      </c>
      <c r="J819" s="255" t="str">
        <f>IF(ISBLANK(INDEX('Policy Characteristics'!D:D,MATCH($C819,'Policy Characteristics'!$C:$C,0))),"",INDEX('Policy Characteristics'!D:D,MATCH($C819,'Policy Characteristics'!$C:$C,0)))</f>
        <v>Electrification</v>
      </c>
      <c r="K819" s="254" t="str">
        <f>IF(ISBLANK(INDEX('Policy Characteristics'!E:E,MATCH($C819,'Policy Characteristics'!$C:$C,0))),"",INDEX('Policy Characteristics'!E:E,MATCH($C819,'Policy Characteristics'!$C:$C,0)))</f>
        <v>indst shift to electricity</v>
      </c>
      <c r="L819" s="261">
        <f>IF(ISBLANK(INDEX('Policy Characteristics'!F:F,MATCH($C819,'Policy Characteristics'!$C:$C,0))),"",INDEX('Policy Characteristics'!F:F,MATCH($C819,'Policy Characteristics'!$C:$C,0)))</f>
        <v>0</v>
      </c>
      <c r="M819" s="261">
        <f>IF(ISBLANK(INDEX('Policy Characteristics'!G:G,MATCH($C819,'Policy Characteristics'!$C:$C,0))),"",INDEX('Policy Characteristics'!G:G,MATCH($C819,'Policy Characteristics'!$C:$C,0)))</f>
        <v>1</v>
      </c>
      <c r="N819" s="261">
        <f>IF(ISBLANK(INDEX('Policy Characteristics'!H:H,MATCH($C819,'Policy Characteristics'!$C:$C,0))),"",INDEX('Policy Characteristics'!H:H,MATCH($C819,'Policy Characteristics'!$C:$C,0)))</f>
        <v>0.01</v>
      </c>
      <c r="O819" s="254" t="str">
        <f>IF(ISBLANK(INDEX('Policy Characteristics'!I:I,MATCH($C819,'Policy Characteristics'!$C:$C,0))),"",INDEX('Policy Characteristics'!I:I,MATCH($C819,'Policy Characteristics'!$C:$C,0)))</f>
        <v>% of fuel shifted</v>
      </c>
      <c r="P819" s="254"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254" t="str">
        <f>IF(ISBLANK(INDEX('Policy Characteristics'!K:K,MATCH($C819,'Policy Characteristics'!$C:$C,0))),"",INDEX('Policy Characteristics'!K:K,MATCH($C819,'Policy Characteristics'!$C:$C,0)))</f>
        <v>industry-ag-main.html#fuel-switching</v>
      </c>
      <c r="R819" s="254" t="str">
        <f>IF(ISBLANK(INDEX('Policy Characteristics'!L:L,MATCH($C819,'Policy Characteristics'!$C:$C,0))),"",INDEX('Policy Characteristics'!L:L,MATCH($C819,'Policy Characteristics'!$C:$C,0)))</f>
        <v>industry-elec-and-hydrogen.html</v>
      </c>
    </row>
    <row r="820" spans="1:18" x14ac:dyDescent="0.35">
      <c r="A820" s="254" t="str">
        <f>IF(ISBLANK(INDEX('Policy Characteristics'!A:A,MATCH($C820,'Policy Characteristics'!$C:$C,0))),"",INDEX('Policy Characteristics'!A:A,MATCH($C820,'Policy Characteristics'!$C:$C,0)))</f>
        <v>Industry</v>
      </c>
      <c r="B820" s="262" t="str">
        <f>IF(ISBLANK(INDEX('Policy Characteristics'!B:B,MATCH($C820,'Policy Characteristics'!$C:$C,0))),"",INDEX('Policy Characteristics'!B:B,MATCH($C820,'Policy Characteristics'!$C:$C,0)))</f>
        <v>Electrification</v>
      </c>
      <c r="C820" s="254" t="str">
        <f t="shared" si="39"/>
        <v>Fraction of Eligible Industrial Energy Use Shifted to Electricity</v>
      </c>
      <c r="D820" s="6" t="s">
        <v>3067</v>
      </c>
      <c r="E820" s="1" t="s">
        <v>3492</v>
      </c>
      <c r="F820" t="s">
        <v>3029</v>
      </c>
      <c r="G820" s="45" t="s">
        <v>3499</v>
      </c>
      <c r="H820" s="43">
        <v>1995</v>
      </c>
      <c r="I820" s="324" t="s">
        <v>43</v>
      </c>
      <c r="J820" s="255" t="str">
        <f>IF(ISBLANK(INDEX('Policy Characteristics'!D:D,MATCH($C820,'Policy Characteristics'!$C:$C,0))),"",INDEX('Policy Characteristics'!D:D,MATCH($C820,'Policy Characteristics'!$C:$C,0)))</f>
        <v>Electrification</v>
      </c>
      <c r="K820" s="254" t="str">
        <f>IF(ISBLANK(INDEX('Policy Characteristics'!E:E,MATCH($C820,'Policy Characteristics'!$C:$C,0))),"",INDEX('Policy Characteristics'!E:E,MATCH($C820,'Policy Characteristics'!$C:$C,0)))</f>
        <v>indst shift to electricity</v>
      </c>
      <c r="L820" s="261">
        <f>IF(ISBLANK(INDEX('Policy Characteristics'!F:F,MATCH($C820,'Policy Characteristics'!$C:$C,0))),"",INDEX('Policy Characteristics'!F:F,MATCH($C820,'Policy Characteristics'!$C:$C,0)))</f>
        <v>0</v>
      </c>
      <c r="M820" s="261">
        <f>IF(ISBLANK(INDEX('Policy Characteristics'!G:G,MATCH($C820,'Policy Characteristics'!$C:$C,0))),"",INDEX('Policy Characteristics'!G:G,MATCH($C820,'Policy Characteristics'!$C:$C,0)))</f>
        <v>1</v>
      </c>
      <c r="N820" s="261">
        <f>IF(ISBLANK(INDEX('Policy Characteristics'!H:H,MATCH($C820,'Policy Characteristics'!$C:$C,0))),"",INDEX('Policy Characteristics'!H:H,MATCH($C820,'Policy Characteristics'!$C:$C,0)))</f>
        <v>0.01</v>
      </c>
      <c r="O820" s="254" t="str">
        <f>IF(ISBLANK(INDEX('Policy Characteristics'!I:I,MATCH($C820,'Policy Characteristics'!$C:$C,0))),"",INDEX('Policy Characteristics'!I:I,MATCH($C820,'Policy Characteristics'!$C:$C,0)))</f>
        <v>% of fuel shifted</v>
      </c>
      <c r="P820" s="254"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254" t="str">
        <f>IF(ISBLANK(INDEX('Policy Characteristics'!K:K,MATCH($C820,'Policy Characteristics'!$C:$C,0))),"",INDEX('Policy Characteristics'!K:K,MATCH($C820,'Policy Characteristics'!$C:$C,0)))</f>
        <v>industry-ag-main.html#fuel-switching</v>
      </c>
      <c r="R820" s="254" t="str">
        <f>IF(ISBLANK(INDEX('Policy Characteristics'!L:L,MATCH($C820,'Policy Characteristics'!$C:$C,0))),"",INDEX('Policy Characteristics'!L:L,MATCH($C820,'Policy Characteristics'!$C:$C,0)))</f>
        <v>industry-elec-and-hydrogen.html</v>
      </c>
    </row>
    <row r="821" spans="1:18" x14ac:dyDescent="0.35">
      <c r="A821" s="254" t="str">
        <f>IF(ISBLANK(INDEX('Policy Characteristics'!A:A,MATCH($C821,'Policy Characteristics'!$C:$C,0))),"",INDEX('Policy Characteristics'!A:A,MATCH($C821,'Policy Characteristics'!$C:$C,0)))</f>
        <v>Industry</v>
      </c>
      <c r="B821" s="262" t="str">
        <f>IF(ISBLANK(INDEX('Policy Characteristics'!B:B,MATCH($C821,'Policy Characteristics'!$C:$C,0))),"",INDEX('Policy Characteristics'!B:B,MATCH($C821,'Policy Characteristics'!$C:$C,0)))</f>
        <v>Electrification</v>
      </c>
      <c r="C821" s="254" t="str">
        <f t="shared" si="39"/>
        <v>Fraction of Eligible Industrial Energy Use Shifted to Electricity</v>
      </c>
      <c r="D821" s="6" t="s">
        <v>3067</v>
      </c>
      <c r="E821" s="1" t="s">
        <v>3493</v>
      </c>
      <c r="F821" t="s">
        <v>3029</v>
      </c>
      <c r="G821" s="45" t="s">
        <v>3500</v>
      </c>
      <c r="H821" s="43">
        <v>1996</v>
      </c>
      <c r="I821" s="324" t="s">
        <v>43</v>
      </c>
      <c r="J821" s="255" t="str">
        <f>IF(ISBLANK(INDEX('Policy Characteristics'!D:D,MATCH($C821,'Policy Characteristics'!$C:$C,0))),"",INDEX('Policy Characteristics'!D:D,MATCH($C821,'Policy Characteristics'!$C:$C,0)))</f>
        <v>Electrification</v>
      </c>
      <c r="K821" s="254" t="str">
        <f>IF(ISBLANK(INDEX('Policy Characteristics'!E:E,MATCH($C821,'Policy Characteristics'!$C:$C,0))),"",INDEX('Policy Characteristics'!E:E,MATCH($C821,'Policy Characteristics'!$C:$C,0)))</f>
        <v>indst shift to electricity</v>
      </c>
      <c r="L821" s="261">
        <f>IF(ISBLANK(INDEX('Policy Characteristics'!F:F,MATCH($C821,'Policy Characteristics'!$C:$C,0))),"",INDEX('Policy Characteristics'!F:F,MATCH($C821,'Policy Characteristics'!$C:$C,0)))</f>
        <v>0</v>
      </c>
      <c r="M821" s="261">
        <f>IF(ISBLANK(INDEX('Policy Characteristics'!G:G,MATCH($C821,'Policy Characteristics'!$C:$C,0))),"",INDEX('Policy Characteristics'!G:G,MATCH($C821,'Policy Characteristics'!$C:$C,0)))</f>
        <v>1</v>
      </c>
      <c r="N821" s="261">
        <f>IF(ISBLANK(INDEX('Policy Characteristics'!H:H,MATCH($C821,'Policy Characteristics'!$C:$C,0))),"",INDEX('Policy Characteristics'!H:H,MATCH($C821,'Policy Characteristics'!$C:$C,0)))</f>
        <v>0.01</v>
      </c>
      <c r="O821" s="254" t="str">
        <f>IF(ISBLANK(INDEX('Policy Characteristics'!I:I,MATCH($C821,'Policy Characteristics'!$C:$C,0))),"",INDEX('Policy Characteristics'!I:I,MATCH($C821,'Policy Characteristics'!$C:$C,0)))</f>
        <v>% of fuel shifted</v>
      </c>
      <c r="P821" s="254"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254" t="str">
        <f>IF(ISBLANK(INDEX('Policy Characteristics'!K:K,MATCH($C821,'Policy Characteristics'!$C:$C,0))),"",INDEX('Policy Characteristics'!K:K,MATCH($C821,'Policy Characteristics'!$C:$C,0)))</f>
        <v>industry-ag-main.html#fuel-switching</v>
      </c>
      <c r="R821" s="254" t="str">
        <f>IF(ISBLANK(INDEX('Policy Characteristics'!L:L,MATCH($C821,'Policy Characteristics'!$C:$C,0))),"",INDEX('Policy Characteristics'!L:L,MATCH($C821,'Policy Characteristics'!$C:$C,0)))</f>
        <v>industry-elec-and-hydrogen.html</v>
      </c>
    </row>
    <row r="822" spans="1:18" x14ac:dyDescent="0.35">
      <c r="A822" s="254" t="str">
        <f>IF(ISBLANK(INDEX('Policy Characteristics'!A:A,MATCH($C822,'Policy Characteristics'!$C:$C,0))),"",INDEX('Policy Characteristics'!A:A,MATCH($C822,'Policy Characteristics'!$C:$C,0)))</f>
        <v>Industry</v>
      </c>
      <c r="B822" s="262" t="str">
        <f>IF(ISBLANK(INDEX('Policy Characteristics'!B:B,MATCH($C822,'Policy Characteristics'!$C:$C,0))),"",INDEX('Policy Characteristics'!B:B,MATCH($C822,'Policy Characteristics'!$C:$C,0)))</f>
        <v>Electrification</v>
      </c>
      <c r="C822" s="254" t="str">
        <f t="shared" si="39"/>
        <v>Fraction of Eligible Industrial Energy Use Shifted to Electricity</v>
      </c>
      <c r="D822" s="6" t="s">
        <v>3067</v>
      </c>
      <c r="E822" s="1" t="s">
        <v>3494</v>
      </c>
      <c r="F822" t="s">
        <v>3029</v>
      </c>
      <c r="G822" s="45" t="s">
        <v>3501</v>
      </c>
      <c r="H822" s="43">
        <v>1997</v>
      </c>
      <c r="I822" s="324" t="s">
        <v>43</v>
      </c>
      <c r="J822" s="255" t="str">
        <f>IF(ISBLANK(INDEX('Policy Characteristics'!D:D,MATCH($C822,'Policy Characteristics'!$C:$C,0))),"",INDEX('Policy Characteristics'!D:D,MATCH($C822,'Policy Characteristics'!$C:$C,0)))</f>
        <v>Electrification</v>
      </c>
      <c r="K822" s="254" t="str">
        <f>IF(ISBLANK(INDEX('Policy Characteristics'!E:E,MATCH($C822,'Policy Characteristics'!$C:$C,0))),"",INDEX('Policy Characteristics'!E:E,MATCH($C822,'Policy Characteristics'!$C:$C,0)))</f>
        <v>indst shift to electricity</v>
      </c>
      <c r="L822" s="261">
        <f>IF(ISBLANK(INDEX('Policy Characteristics'!F:F,MATCH($C822,'Policy Characteristics'!$C:$C,0))),"",INDEX('Policy Characteristics'!F:F,MATCH($C822,'Policy Characteristics'!$C:$C,0)))</f>
        <v>0</v>
      </c>
      <c r="M822" s="261">
        <f>IF(ISBLANK(INDEX('Policy Characteristics'!G:G,MATCH($C822,'Policy Characteristics'!$C:$C,0))),"",INDEX('Policy Characteristics'!G:G,MATCH($C822,'Policy Characteristics'!$C:$C,0)))</f>
        <v>1</v>
      </c>
      <c r="N822" s="261">
        <f>IF(ISBLANK(INDEX('Policy Characteristics'!H:H,MATCH($C822,'Policy Characteristics'!$C:$C,0))),"",INDEX('Policy Characteristics'!H:H,MATCH($C822,'Policy Characteristics'!$C:$C,0)))</f>
        <v>0.01</v>
      </c>
      <c r="O822" s="254" t="str">
        <f>IF(ISBLANK(INDEX('Policy Characteristics'!I:I,MATCH($C822,'Policy Characteristics'!$C:$C,0))),"",INDEX('Policy Characteristics'!I:I,MATCH($C822,'Policy Characteristics'!$C:$C,0)))</f>
        <v>% of fuel shifted</v>
      </c>
      <c r="P822" s="254"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254" t="str">
        <f>IF(ISBLANK(INDEX('Policy Characteristics'!K:K,MATCH($C822,'Policy Characteristics'!$C:$C,0))),"",INDEX('Policy Characteristics'!K:K,MATCH($C822,'Policy Characteristics'!$C:$C,0)))</f>
        <v>industry-ag-main.html#fuel-switching</v>
      </c>
      <c r="R822" s="254" t="str">
        <f>IF(ISBLANK(INDEX('Policy Characteristics'!L:L,MATCH($C822,'Policy Characteristics'!$C:$C,0))),"",INDEX('Policy Characteristics'!L:L,MATCH($C822,'Policy Characteristics'!$C:$C,0)))</f>
        <v>industry-elec-and-hydrogen.html</v>
      </c>
    </row>
    <row r="823" spans="1:18" x14ac:dyDescent="0.35">
      <c r="A823" s="254" t="str">
        <f>IF(ISBLANK(INDEX('Policy Characteristics'!A:A,MATCH($C823,'Policy Characteristics'!$C:$C,0))),"",INDEX('Policy Characteristics'!A:A,MATCH($C823,'Policy Characteristics'!$C:$C,0)))</f>
        <v>Industry</v>
      </c>
      <c r="B823" s="262" t="str">
        <f>IF(ISBLANK(INDEX('Policy Characteristics'!B:B,MATCH($C823,'Policy Characteristics'!$C:$C,0))),"",INDEX('Policy Characteristics'!B:B,MATCH($C823,'Policy Characteristics'!$C:$C,0)))</f>
        <v>Electrification</v>
      </c>
      <c r="C823" s="254" t="str">
        <f t="shared" si="39"/>
        <v>Fraction of Eligible Industrial Energy Use Shifted to Electricity</v>
      </c>
      <c r="D823" s="6" t="s">
        <v>3067</v>
      </c>
      <c r="E823" s="1" t="s">
        <v>3495</v>
      </c>
      <c r="F823" t="s">
        <v>3029</v>
      </c>
      <c r="G823" s="45" t="s">
        <v>3502</v>
      </c>
      <c r="H823" s="43">
        <v>1998</v>
      </c>
      <c r="I823" s="324" t="s">
        <v>43</v>
      </c>
      <c r="J823" s="255" t="str">
        <f>IF(ISBLANK(INDEX('Policy Characteristics'!D:D,MATCH($C823,'Policy Characteristics'!$C:$C,0))),"",INDEX('Policy Characteristics'!D:D,MATCH($C823,'Policy Characteristics'!$C:$C,0)))</f>
        <v>Electrification</v>
      </c>
      <c r="K823" s="254" t="str">
        <f>IF(ISBLANK(INDEX('Policy Characteristics'!E:E,MATCH($C823,'Policy Characteristics'!$C:$C,0))),"",INDEX('Policy Characteristics'!E:E,MATCH($C823,'Policy Characteristics'!$C:$C,0)))</f>
        <v>indst shift to electricity</v>
      </c>
      <c r="L823" s="261">
        <f>IF(ISBLANK(INDEX('Policy Characteristics'!F:F,MATCH($C823,'Policy Characteristics'!$C:$C,0))),"",INDEX('Policy Characteristics'!F:F,MATCH($C823,'Policy Characteristics'!$C:$C,0)))</f>
        <v>0</v>
      </c>
      <c r="M823" s="261">
        <f>IF(ISBLANK(INDEX('Policy Characteristics'!G:G,MATCH($C823,'Policy Characteristics'!$C:$C,0))),"",INDEX('Policy Characteristics'!G:G,MATCH($C823,'Policy Characteristics'!$C:$C,0)))</f>
        <v>1</v>
      </c>
      <c r="N823" s="261">
        <f>IF(ISBLANK(INDEX('Policy Characteristics'!H:H,MATCH($C823,'Policy Characteristics'!$C:$C,0))),"",INDEX('Policy Characteristics'!H:H,MATCH($C823,'Policy Characteristics'!$C:$C,0)))</f>
        <v>0.01</v>
      </c>
      <c r="O823" s="254" t="str">
        <f>IF(ISBLANK(INDEX('Policy Characteristics'!I:I,MATCH($C823,'Policy Characteristics'!$C:$C,0))),"",INDEX('Policy Characteristics'!I:I,MATCH($C823,'Policy Characteristics'!$C:$C,0)))</f>
        <v>% of fuel shifted</v>
      </c>
      <c r="P823" s="254"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254" t="str">
        <f>IF(ISBLANK(INDEX('Policy Characteristics'!K:K,MATCH($C823,'Policy Characteristics'!$C:$C,0))),"",INDEX('Policy Characteristics'!K:K,MATCH($C823,'Policy Characteristics'!$C:$C,0)))</f>
        <v>industry-ag-main.html#fuel-switching</v>
      </c>
      <c r="R823" s="254" t="str">
        <f>IF(ISBLANK(INDEX('Policy Characteristics'!L:L,MATCH($C823,'Policy Characteristics'!$C:$C,0))),"",INDEX('Policy Characteristics'!L:L,MATCH($C823,'Policy Characteristics'!$C:$C,0)))</f>
        <v>industry-elec-and-hydrogen.html</v>
      </c>
    </row>
    <row r="824" spans="1:18" x14ac:dyDescent="0.35">
      <c r="A824" s="254" t="str">
        <f>IF(ISBLANK(INDEX('Policy Characteristics'!A:A,MATCH($C824,'Policy Characteristics'!$C:$C,0))),"",INDEX('Policy Characteristics'!A:A,MATCH($C824,'Policy Characteristics'!$C:$C,0)))</f>
        <v>Industry</v>
      </c>
      <c r="B824" s="262" t="str">
        <f>IF(ISBLANK(INDEX('Policy Characteristics'!B:B,MATCH($C824,'Policy Characteristics'!$C:$C,0))),"",INDEX('Policy Characteristics'!B:B,MATCH($C824,'Policy Characteristics'!$C:$C,0)))</f>
        <v>Electrification</v>
      </c>
      <c r="C824" s="254" t="str">
        <f t="shared" si="39"/>
        <v>Fraction of Eligible Industrial Energy Use Shifted to Electricity</v>
      </c>
      <c r="D824" s="6" t="s">
        <v>3067</v>
      </c>
      <c r="E824" s="1" t="s">
        <v>3496</v>
      </c>
      <c r="F824" t="s">
        <v>3029</v>
      </c>
      <c r="G824" s="45" t="s">
        <v>3503</v>
      </c>
      <c r="H824" s="43">
        <v>1999</v>
      </c>
      <c r="I824" s="324" t="s">
        <v>43</v>
      </c>
      <c r="J824" s="255" t="str">
        <f>IF(ISBLANK(INDEX('Policy Characteristics'!D:D,MATCH($C824,'Policy Characteristics'!$C:$C,0))),"",INDEX('Policy Characteristics'!D:D,MATCH($C824,'Policy Characteristics'!$C:$C,0)))</f>
        <v>Electrification</v>
      </c>
      <c r="K824" s="254" t="str">
        <f>IF(ISBLANK(INDEX('Policy Characteristics'!E:E,MATCH($C824,'Policy Characteristics'!$C:$C,0))),"",INDEX('Policy Characteristics'!E:E,MATCH($C824,'Policy Characteristics'!$C:$C,0)))</f>
        <v>indst shift to electricity</v>
      </c>
      <c r="L824" s="261">
        <f>IF(ISBLANK(INDEX('Policy Characteristics'!F:F,MATCH($C824,'Policy Characteristics'!$C:$C,0))),"",INDEX('Policy Characteristics'!F:F,MATCH($C824,'Policy Characteristics'!$C:$C,0)))</f>
        <v>0</v>
      </c>
      <c r="M824" s="261">
        <f>IF(ISBLANK(INDEX('Policy Characteristics'!G:G,MATCH($C824,'Policy Characteristics'!$C:$C,0))),"",INDEX('Policy Characteristics'!G:G,MATCH($C824,'Policy Characteristics'!$C:$C,0)))</f>
        <v>1</v>
      </c>
      <c r="N824" s="261">
        <f>IF(ISBLANK(INDEX('Policy Characteristics'!H:H,MATCH($C824,'Policy Characteristics'!$C:$C,0))),"",INDEX('Policy Characteristics'!H:H,MATCH($C824,'Policy Characteristics'!$C:$C,0)))</f>
        <v>0.01</v>
      </c>
      <c r="O824" s="254" t="str">
        <f>IF(ISBLANK(INDEX('Policy Characteristics'!I:I,MATCH($C824,'Policy Characteristics'!$C:$C,0))),"",INDEX('Policy Characteristics'!I:I,MATCH($C824,'Policy Characteristics'!$C:$C,0)))</f>
        <v>% of fuel shifted</v>
      </c>
      <c r="P824" s="254"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254" t="str">
        <f>IF(ISBLANK(INDEX('Policy Characteristics'!K:K,MATCH($C824,'Policy Characteristics'!$C:$C,0))),"",INDEX('Policy Characteristics'!K:K,MATCH($C824,'Policy Characteristics'!$C:$C,0)))</f>
        <v>industry-ag-main.html#fuel-switching</v>
      </c>
      <c r="R824" s="254" t="str">
        <f>IF(ISBLANK(INDEX('Policy Characteristics'!L:L,MATCH($C824,'Policy Characteristics'!$C:$C,0))),"",INDEX('Policy Characteristics'!L:L,MATCH($C824,'Policy Characteristics'!$C:$C,0)))</f>
        <v>industry-elec-and-hydrogen.html</v>
      </c>
    </row>
    <row r="825" spans="1:18" x14ac:dyDescent="0.35">
      <c r="A825" s="254" t="str">
        <f>IF(ISBLANK(INDEX('Policy Characteristics'!A:A,MATCH($C825,'Policy Characteristics'!$C:$C,0))),"",INDEX('Policy Characteristics'!A:A,MATCH($C825,'Policy Characteristics'!$C:$C,0)))</f>
        <v>Industry</v>
      </c>
      <c r="B825" s="262" t="str">
        <f>IF(ISBLANK(INDEX('Policy Characteristics'!B:B,MATCH($C825,'Policy Characteristics'!$C:$C,0))),"",INDEX('Policy Characteristics'!B:B,MATCH($C825,'Policy Characteristics'!$C:$C,0)))</f>
        <v>Electrification</v>
      </c>
      <c r="C825" s="254" t="str">
        <f t="shared" si="39"/>
        <v>Fraction of Eligible Industrial Energy Use Shifted to Electricity</v>
      </c>
      <c r="D825" s="6" t="s">
        <v>3067</v>
      </c>
      <c r="E825" s="1" t="s">
        <v>3497</v>
      </c>
      <c r="F825" t="s">
        <v>3029</v>
      </c>
      <c r="G825" s="45" t="s">
        <v>3504</v>
      </c>
      <c r="H825" s="43">
        <v>2000</v>
      </c>
      <c r="I825" s="324" t="s">
        <v>43</v>
      </c>
      <c r="J825" s="255" t="str">
        <f>IF(ISBLANK(INDEX('Policy Characteristics'!D:D,MATCH($C825,'Policy Characteristics'!$C:$C,0))),"",INDEX('Policy Characteristics'!D:D,MATCH($C825,'Policy Characteristics'!$C:$C,0)))</f>
        <v>Electrification</v>
      </c>
      <c r="K825" s="254" t="str">
        <f>IF(ISBLANK(INDEX('Policy Characteristics'!E:E,MATCH($C825,'Policy Characteristics'!$C:$C,0))),"",INDEX('Policy Characteristics'!E:E,MATCH($C825,'Policy Characteristics'!$C:$C,0)))</f>
        <v>indst shift to electricity</v>
      </c>
      <c r="L825" s="261">
        <f>IF(ISBLANK(INDEX('Policy Characteristics'!F:F,MATCH($C825,'Policy Characteristics'!$C:$C,0))),"",INDEX('Policy Characteristics'!F:F,MATCH($C825,'Policy Characteristics'!$C:$C,0)))</f>
        <v>0</v>
      </c>
      <c r="M825" s="261">
        <f>IF(ISBLANK(INDEX('Policy Characteristics'!G:G,MATCH($C825,'Policy Characteristics'!$C:$C,0))),"",INDEX('Policy Characteristics'!G:G,MATCH($C825,'Policy Characteristics'!$C:$C,0)))</f>
        <v>1</v>
      </c>
      <c r="N825" s="261">
        <f>IF(ISBLANK(INDEX('Policy Characteristics'!H:H,MATCH($C825,'Policy Characteristics'!$C:$C,0))),"",INDEX('Policy Characteristics'!H:H,MATCH($C825,'Policy Characteristics'!$C:$C,0)))</f>
        <v>0.01</v>
      </c>
      <c r="O825" s="254" t="str">
        <f>IF(ISBLANK(INDEX('Policy Characteristics'!I:I,MATCH($C825,'Policy Characteristics'!$C:$C,0))),"",INDEX('Policy Characteristics'!I:I,MATCH($C825,'Policy Characteristics'!$C:$C,0)))</f>
        <v>% of fuel shifted</v>
      </c>
      <c r="P825" s="254"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254" t="str">
        <f>IF(ISBLANK(INDEX('Policy Characteristics'!K:K,MATCH($C825,'Policy Characteristics'!$C:$C,0))),"",INDEX('Policy Characteristics'!K:K,MATCH($C825,'Policy Characteristics'!$C:$C,0)))</f>
        <v>industry-ag-main.html#fuel-switching</v>
      </c>
      <c r="R825" s="254" t="str">
        <f>IF(ISBLANK(INDEX('Policy Characteristics'!L:L,MATCH($C825,'Policy Characteristics'!$C:$C,0))),"",INDEX('Policy Characteristics'!L:L,MATCH($C825,'Policy Characteristics'!$C:$C,0)))</f>
        <v>industry-elec-and-hydrogen.html</v>
      </c>
    </row>
    <row r="826" spans="1:18" x14ac:dyDescent="0.35">
      <c r="A826" s="254" t="str">
        <f>IF(ISBLANK(INDEX('Policy Characteristics'!A:A,MATCH($C826,'Policy Characteristics'!$C:$C,0))),"",INDEX('Policy Characteristics'!A:A,MATCH($C826,'Policy Characteristics'!$C:$C,0)))</f>
        <v>Industry</v>
      </c>
      <c r="B826" s="262" t="str">
        <f>IF(ISBLANK(INDEX('Policy Characteristics'!B:B,MATCH($C826,'Policy Characteristics'!$C:$C,0))),"",INDEX('Policy Characteristics'!B:B,MATCH($C826,'Policy Characteristics'!$C:$C,0)))</f>
        <v>Electrification</v>
      </c>
      <c r="C826" s="254" t="str">
        <f t="shared" si="39"/>
        <v>Fraction of Eligible Industrial Energy Use Shifted to Electricity</v>
      </c>
      <c r="D826" s="6" t="s">
        <v>3067</v>
      </c>
      <c r="E826" s="1" t="s">
        <v>3638</v>
      </c>
      <c r="F826" t="s">
        <v>3029</v>
      </c>
      <c r="G826" s="45" t="s">
        <v>3638</v>
      </c>
      <c r="H826" s="43">
        <v>2001</v>
      </c>
      <c r="I826" s="324" t="s">
        <v>43</v>
      </c>
      <c r="J826" s="255" t="str">
        <f>IF(ISBLANK(INDEX('Policy Characteristics'!D:D,MATCH($C826,'Policy Characteristics'!$C:$C,0))),"",INDEX('Policy Characteristics'!D:D,MATCH($C826,'Policy Characteristics'!$C:$C,0)))</f>
        <v>Electrification</v>
      </c>
      <c r="K826" s="254" t="str">
        <f>IF(ISBLANK(INDEX('Policy Characteristics'!E:E,MATCH($C826,'Policy Characteristics'!$C:$C,0))),"",INDEX('Policy Characteristics'!E:E,MATCH($C826,'Policy Characteristics'!$C:$C,0)))</f>
        <v>indst shift to electricity</v>
      </c>
      <c r="L826" s="261">
        <f>IF(ISBLANK(INDEX('Policy Characteristics'!F:F,MATCH($C826,'Policy Characteristics'!$C:$C,0))),"",INDEX('Policy Characteristics'!F:F,MATCH($C826,'Policy Characteristics'!$C:$C,0)))</f>
        <v>0</v>
      </c>
      <c r="M826" s="261">
        <f>IF(ISBLANK(INDEX('Policy Characteristics'!G:G,MATCH($C826,'Policy Characteristics'!$C:$C,0))),"",INDEX('Policy Characteristics'!G:G,MATCH($C826,'Policy Characteristics'!$C:$C,0)))</f>
        <v>1</v>
      </c>
      <c r="N826" s="261">
        <f>IF(ISBLANK(INDEX('Policy Characteristics'!H:H,MATCH($C826,'Policy Characteristics'!$C:$C,0))),"",INDEX('Policy Characteristics'!H:H,MATCH($C826,'Policy Characteristics'!$C:$C,0)))</f>
        <v>0.01</v>
      </c>
      <c r="O826" s="254" t="str">
        <f>IF(ISBLANK(INDEX('Policy Characteristics'!I:I,MATCH($C826,'Policy Characteristics'!$C:$C,0))),"",INDEX('Policy Characteristics'!I:I,MATCH($C826,'Policy Characteristics'!$C:$C,0)))</f>
        <v>% of fuel shifted</v>
      </c>
      <c r="P826" s="254"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254" t="str">
        <f>IF(ISBLANK(INDEX('Policy Characteristics'!K:K,MATCH($C826,'Policy Characteristics'!$C:$C,0))),"",INDEX('Policy Characteristics'!K:K,MATCH($C826,'Policy Characteristics'!$C:$C,0)))</f>
        <v>industry-ag-main.html#fuel-switching</v>
      </c>
      <c r="R826" s="254" t="str">
        <f>IF(ISBLANK(INDEX('Policy Characteristics'!L:L,MATCH($C826,'Policy Characteristics'!$C:$C,0))),"",INDEX('Policy Characteristics'!L:L,MATCH($C826,'Policy Characteristics'!$C:$C,0)))</f>
        <v>industry-elec-and-hydrogen.html</v>
      </c>
    </row>
    <row r="827" spans="1:18" x14ac:dyDescent="0.35">
      <c r="A827" s="254" t="str">
        <f>IF(ISBLANK(INDEX('Policy Characteristics'!A:A,MATCH($C827,'Policy Characteristics'!$C:$C,0))),"",INDEX('Policy Characteristics'!A:A,MATCH($C827,'Policy Characteristics'!$C:$C,0)))</f>
        <v>Industry</v>
      </c>
      <c r="B827" s="262" t="str">
        <f>IF(ISBLANK(INDEX('Policy Characteristics'!B:B,MATCH($C827,'Policy Characteristics'!$C:$C,0))),"",INDEX('Policy Characteristics'!B:B,MATCH($C827,'Policy Characteristics'!$C:$C,0)))</f>
        <v>Electrification</v>
      </c>
      <c r="C827" s="254" t="str">
        <f t="shared" ref="C827:C858" si="40">C$659</f>
        <v>Fraction of Eligible Industrial Energy Use Shifted to Electricity</v>
      </c>
      <c r="D827" s="6" t="s">
        <v>3068</v>
      </c>
      <c r="E827" s="1" t="s">
        <v>3491</v>
      </c>
      <c r="F827" t="s">
        <v>3030</v>
      </c>
      <c r="G827" s="45" t="s">
        <v>3498</v>
      </c>
      <c r="H827" s="43">
        <v>2002</v>
      </c>
      <c r="I827" s="324" t="s">
        <v>43</v>
      </c>
      <c r="J827" s="255" t="str">
        <f>IF(ISBLANK(INDEX('Policy Characteristics'!D:D,MATCH($C827,'Policy Characteristics'!$C:$C,0))),"",INDEX('Policy Characteristics'!D:D,MATCH($C827,'Policy Characteristics'!$C:$C,0)))</f>
        <v>Electrification</v>
      </c>
      <c r="K827" s="254" t="str">
        <f>IF(ISBLANK(INDEX('Policy Characteristics'!E:E,MATCH($C827,'Policy Characteristics'!$C:$C,0))),"",INDEX('Policy Characteristics'!E:E,MATCH($C827,'Policy Characteristics'!$C:$C,0)))</f>
        <v>indst shift to electricity</v>
      </c>
      <c r="L827" s="261">
        <f>IF(ISBLANK(INDEX('Policy Characteristics'!F:F,MATCH($C827,'Policy Characteristics'!$C:$C,0))),"",INDEX('Policy Characteristics'!F:F,MATCH($C827,'Policy Characteristics'!$C:$C,0)))</f>
        <v>0</v>
      </c>
      <c r="M827" s="261">
        <f>IF(ISBLANK(INDEX('Policy Characteristics'!G:G,MATCH($C827,'Policy Characteristics'!$C:$C,0))),"",INDEX('Policy Characteristics'!G:G,MATCH($C827,'Policy Characteristics'!$C:$C,0)))</f>
        <v>1</v>
      </c>
      <c r="N827" s="261">
        <f>IF(ISBLANK(INDEX('Policy Characteristics'!H:H,MATCH($C827,'Policy Characteristics'!$C:$C,0))),"",INDEX('Policy Characteristics'!H:H,MATCH($C827,'Policy Characteristics'!$C:$C,0)))</f>
        <v>0.01</v>
      </c>
      <c r="O827" s="254" t="str">
        <f>IF(ISBLANK(INDEX('Policy Characteristics'!I:I,MATCH($C827,'Policy Characteristics'!$C:$C,0))),"",INDEX('Policy Characteristics'!I:I,MATCH($C827,'Policy Characteristics'!$C:$C,0)))</f>
        <v>% of fuel shifted</v>
      </c>
      <c r="P827" s="254"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254" t="str">
        <f>IF(ISBLANK(INDEX('Policy Characteristics'!K:K,MATCH($C827,'Policy Characteristics'!$C:$C,0))),"",INDEX('Policy Characteristics'!K:K,MATCH($C827,'Policy Characteristics'!$C:$C,0)))</f>
        <v>industry-ag-main.html#fuel-switching</v>
      </c>
      <c r="R827" s="254" t="str">
        <f>IF(ISBLANK(INDEX('Policy Characteristics'!L:L,MATCH($C827,'Policy Characteristics'!$C:$C,0))),"",INDEX('Policy Characteristics'!L:L,MATCH($C827,'Policy Characteristics'!$C:$C,0)))</f>
        <v>industry-elec-and-hydrogen.html</v>
      </c>
    </row>
    <row r="828" spans="1:18" x14ac:dyDescent="0.35">
      <c r="A828" s="254" t="str">
        <f>IF(ISBLANK(INDEX('Policy Characteristics'!A:A,MATCH($C828,'Policy Characteristics'!$C:$C,0))),"",INDEX('Policy Characteristics'!A:A,MATCH($C828,'Policy Characteristics'!$C:$C,0)))</f>
        <v>Industry</v>
      </c>
      <c r="B828" s="262" t="str">
        <f>IF(ISBLANK(INDEX('Policy Characteristics'!B:B,MATCH($C828,'Policy Characteristics'!$C:$C,0))),"",INDEX('Policy Characteristics'!B:B,MATCH($C828,'Policy Characteristics'!$C:$C,0)))</f>
        <v>Electrification</v>
      </c>
      <c r="C828" s="254" t="str">
        <f t="shared" si="40"/>
        <v>Fraction of Eligible Industrial Energy Use Shifted to Electricity</v>
      </c>
      <c r="D828" s="6" t="s">
        <v>3068</v>
      </c>
      <c r="E828" s="1" t="s">
        <v>3492</v>
      </c>
      <c r="F828" t="s">
        <v>3030</v>
      </c>
      <c r="G828" s="45" t="s">
        <v>3499</v>
      </c>
      <c r="H828" s="43">
        <v>2003</v>
      </c>
      <c r="I828" s="324" t="s">
        <v>43</v>
      </c>
      <c r="J828" s="255" t="str">
        <f>IF(ISBLANK(INDEX('Policy Characteristics'!D:D,MATCH($C828,'Policy Characteristics'!$C:$C,0))),"",INDEX('Policy Characteristics'!D:D,MATCH($C828,'Policy Characteristics'!$C:$C,0)))</f>
        <v>Electrification</v>
      </c>
      <c r="K828" s="254" t="str">
        <f>IF(ISBLANK(INDEX('Policy Characteristics'!E:E,MATCH($C828,'Policy Characteristics'!$C:$C,0))),"",INDEX('Policy Characteristics'!E:E,MATCH($C828,'Policy Characteristics'!$C:$C,0)))</f>
        <v>indst shift to electricity</v>
      </c>
      <c r="L828" s="261">
        <f>IF(ISBLANK(INDEX('Policy Characteristics'!F:F,MATCH($C828,'Policy Characteristics'!$C:$C,0))),"",INDEX('Policy Characteristics'!F:F,MATCH($C828,'Policy Characteristics'!$C:$C,0)))</f>
        <v>0</v>
      </c>
      <c r="M828" s="261">
        <f>IF(ISBLANK(INDEX('Policy Characteristics'!G:G,MATCH($C828,'Policy Characteristics'!$C:$C,0))),"",INDEX('Policy Characteristics'!G:G,MATCH($C828,'Policy Characteristics'!$C:$C,0)))</f>
        <v>1</v>
      </c>
      <c r="N828" s="261">
        <f>IF(ISBLANK(INDEX('Policy Characteristics'!H:H,MATCH($C828,'Policy Characteristics'!$C:$C,0))),"",INDEX('Policy Characteristics'!H:H,MATCH($C828,'Policy Characteristics'!$C:$C,0)))</f>
        <v>0.01</v>
      </c>
      <c r="O828" s="254" t="str">
        <f>IF(ISBLANK(INDEX('Policy Characteristics'!I:I,MATCH($C828,'Policy Characteristics'!$C:$C,0))),"",INDEX('Policy Characteristics'!I:I,MATCH($C828,'Policy Characteristics'!$C:$C,0)))</f>
        <v>% of fuel shifted</v>
      </c>
      <c r="P828" s="254"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254" t="str">
        <f>IF(ISBLANK(INDEX('Policy Characteristics'!K:K,MATCH($C828,'Policy Characteristics'!$C:$C,0))),"",INDEX('Policy Characteristics'!K:K,MATCH($C828,'Policy Characteristics'!$C:$C,0)))</f>
        <v>industry-ag-main.html#fuel-switching</v>
      </c>
      <c r="R828" s="254" t="str">
        <f>IF(ISBLANK(INDEX('Policy Characteristics'!L:L,MATCH($C828,'Policy Characteristics'!$C:$C,0))),"",INDEX('Policy Characteristics'!L:L,MATCH($C828,'Policy Characteristics'!$C:$C,0)))</f>
        <v>industry-elec-and-hydrogen.html</v>
      </c>
    </row>
    <row r="829" spans="1:18" x14ac:dyDescent="0.35">
      <c r="A829" s="254" t="str">
        <f>IF(ISBLANK(INDEX('Policy Characteristics'!A:A,MATCH($C829,'Policy Characteristics'!$C:$C,0))),"",INDEX('Policy Characteristics'!A:A,MATCH($C829,'Policy Characteristics'!$C:$C,0)))</f>
        <v>Industry</v>
      </c>
      <c r="B829" s="262" t="str">
        <f>IF(ISBLANK(INDEX('Policy Characteristics'!B:B,MATCH($C829,'Policy Characteristics'!$C:$C,0))),"",INDEX('Policy Characteristics'!B:B,MATCH($C829,'Policy Characteristics'!$C:$C,0)))</f>
        <v>Electrification</v>
      </c>
      <c r="C829" s="254" t="str">
        <f t="shared" si="40"/>
        <v>Fraction of Eligible Industrial Energy Use Shifted to Electricity</v>
      </c>
      <c r="D829" s="6" t="s">
        <v>3068</v>
      </c>
      <c r="E829" s="1" t="s">
        <v>3493</v>
      </c>
      <c r="F829" t="s">
        <v>3030</v>
      </c>
      <c r="G829" s="45" t="s">
        <v>3500</v>
      </c>
      <c r="H829" s="43">
        <v>2004</v>
      </c>
      <c r="I829" s="324" t="s">
        <v>43</v>
      </c>
      <c r="J829" s="255" t="str">
        <f>IF(ISBLANK(INDEX('Policy Characteristics'!D:D,MATCH($C829,'Policy Characteristics'!$C:$C,0))),"",INDEX('Policy Characteristics'!D:D,MATCH($C829,'Policy Characteristics'!$C:$C,0)))</f>
        <v>Electrification</v>
      </c>
      <c r="K829" s="254" t="str">
        <f>IF(ISBLANK(INDEX('Policy Characteristics'!E:E,MATCH($C829,'Policy Characteristics'!$C:$C,0))),"",INDEX('Policy Characteristics'!E:E,MATCH($C829,'Policy Characteristics'!$C:$C,0)))</f>
        <v>indst shift to electricity</v>
      </c>
      <c r="L829" s="261">
        <f>IF(ISBLANK(INDEX('Policy Characteristics'!F:F,MATCH($C829,'Policy Characteristics'!$C:$C,0))),"",INDEX('Policy Characteristics'!F:F,MATCH($C829,'Policy Characteristics'!$C:$C,0)))</f>
        <v>0</v>
      </c>
      <c r="M829" s="261">
        <f>IF(ISBLANK(INDEX('Policy Characteristics'!G:G,MATCH($C829,'Policy Characteristics'!$C:$C,0))),"",INDEX('Policy Characteristics'!G:G,MATCH($C829,'Policy Characteristics'!$C:$C,0)))</f>
        <v>1</v>
      </c>
      <c r="N829" s="261">
        <f>IF(ISBLANK(INDEX('Policy Characteristics'!H:H,MATCH($C829,'Policy Characteristics'!$C:$C,0))),"",INDEX('Policy Characteristics'!H:H,MATCH($C829,'Policy Characteristics'!$C:$C,0)))</f>
        <v>0.01</v>
      </c>
      <c r="O829" s="254" t="str">
        <f>IF(ISBLANK(INDEX('Policy Characteristics'!I:I,MATCH($C829,'Policy Characteristics'!$C:$C,0))),"",INDEX('Policy Characteristics'!I:I,MATCH($C829,'Policy Characteristics'!$C:$C,0)))</f>
        <v>% of fuel shifted</v>
      </c>
      <c r="P829" s="254"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254" t="str">
        <f>IF(ISBLANK(INDEX('Policy Characteristics'!K:K,MATCH($C829,'Policy Characteristics'!$C:$C,0))),"",INDEX('Policy Characteristics'!K:K,MATCH($C829,'Policy Characteristics'!$C:$C,0)))</f>
        <v>industry-ag-main.html#fuel-switching</v>
      </c>
      <c r="R829" s="254" t="str">
        <f>IF(ISBLANK(INDEX('Policy Characteristics'!L:L,MATCH($C829,'Policy Characteristics'!$C:$C,0))),"",INDEX('Policy Characteristics'!L:L,MATCH($C829,'Policy Characteristics'!$C:$C,0)))</f>
        <v>industry-elec-and-hydrogen.html</v>
      </c>
    </row>
    <row r="830" spans="1:18" x14ac:dyDescent="0.35">
      <c r="A830" s="254" t="str">
        <f>IF(ISBLANK(INDEX('Policy Characteristics'!A:A,MATCH($C830,'Policy Characteristics'!$C:$C,0))),"",INDEX('Policy Characteristics'!A:A,MATCH($C830,'Policy Characteristics'!$C:$C,0)))</f>
        <v>Industry</v>
      </c>
      <c r="B830" s="262" t="str">
        <f>IF(ISBLANK(INDEX('Policy Characteristics'!B:B,MATCH($C830,'Policy Characteristics'!$C:$C,0))),"",INDEX('Policy Characteristics'!B:B,MATCH($C830,'Policy Characteristics'!$C:$C,0)))</f>
        <v>Electrification</v>
      </c>
      <c r="C830" s="254" t="str">
        <f t="shared" si="40"/>
        <v>Fraction of Eligible Industrial Energy Use Shifted to Electricity</v>
      </c>
      <c r="D830" s="6" t="s">
        <v>3068</v>
      </c>
      <c r="E830" s="1" t="s">
        <v>3494</v>
      </c>
      <c r="F830" t="s">
        <v>3030</v>
      </c>
      <c r="G830" s="45" t="s">
        <v>3501</v>
      </c>
      <c r="H830" s="43">
        <v>2005</v>
      </c>
      <c r="I830" s="324" t="s">
        <v>43</v>
      </c>
      <c r="J830" s="255" t="str">
        <f>IF(ISBLANK(INDEX('Policy Characteristics'!D:D,MATCH($C830,'Policy Characteristics'!$C:$C,0))),"",INDEX('Policy Characteristics'!D:D,MATCH($C830,'Policy Characteristics'!$C:$C,0)))</f>
        <v>Electrification</v>
      </c>
      <c r="K830" s="254" t="str">
        <f>IF(ISBLANK(INDEX('Policy Characteristics'!E:E,MATCH($C830,'Policy Characteristics'!$C:$C,0))),"",INDEX('Policy Characteristics'!E:E,MATCH($C830,'Policy Characteristics'!$C:$C,0)))</f>
        <v>indst shift to electricity</v>
      </c>
      <c r="L830" s="261">
        <f>IF(ISBLANK(INDEX('Policy Characteristics'!F:F,MATCH($C830,'Policy Characteristics'!$C:$C,0))),"",INDEX('Policy Characteristics'!F:F,MATCH($C830,'Policy Characteristics'!$C:$C,0)))</f>
        <v>0</v>
      </c>
      <c r="M830" s="261">
        <f>IF(ISBLANK(INDEX('Policy Characteristics'!G:G,MATCH($C830,'Policy Characteristics'!$C:$C,0))),"",INDEX('Policy Characteristics'!G:G,MATCH($C830,'Policy Characteristics'!$C:$C,0)))</f>
        <v>1</v>
      </c>
      <c r="N830" s="261">
        <f>IF(ISBLANK(INDEX('Policy Characteristics'!H:H,MATCH($C830,'Policy Characteristics'!$C:$C,0))),"",INDEX('Policy Characteristics'!H:H,MATCH($C830,'Policy Characteristics'!$C:$C,0)))</f>
        <v>0.01</v>
      </c>
      <c r="O830" s="254" t="str">
        <f>IF(ISBLANK(INDEX('Policy Characteristics'!I:I,MATCH($C830,'Policy Characteristics'!$C:$C,0))),"",INDEX('Policy Characteristics'!I:I,MATCH($C830,'Policy Characteristics'!$C:$C,0)))</f>
        <v>% of fuel shifted</v>
      </c>
      <c r="P830" s="254"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254" t="str">
        <f>IF(ISBLANK(INDEX('Policy Characteristics'!K:K,MATCH($C830,'Policy Characteristics'!$C:$C,0))),"",INDEX('Policy Characteristics'!K:K,MATCH($C830,'Policy Characteristics'!$C:$C,0)))</f>
        <v>industry-ag-main.html#fuel-switching</v>
      </c>
      <c r="R830" s="254" t="str">
        <f>IF(ISBLANK(INDEX('Policy Characteristics'!L:L,MATCH($C830,'Policy Characteristics'!$C:$C,0))),"",INDEX('Policy Characteristics'!L:L,MATCH($C830,'Policy Characteristics'!$C:$C,0)))</f>
        <v>industry-elec-and-hydrogen.html</v>
      </c>
    </row>
    <row r="831" spans="1:18" x14ac:dyDescent="0.35">
      <c r="A831" s="254" t="str">
        <f>IF(ISBLANK(INDEX('Policy Characteristics'!A:A,MATCH($C831,'Policy Characteristics'!$C:$C,0))),"",INDEX('Policy Characteristics'!A:A,MATCH($C831,'Policy Characteristics'!$C:$C,0)))</f>
        <v>Industry</v>
      </c>
      <c r="B831" s="262" t="str">
        <f>IF(ISBLANK(INDEX('Policy Characteristics'!B:B,MATCH($C831,'Policy Characteristics'!$C:$C,0))),"",INDEX('Policy Characteristics'!B:B,MATCH($C831,'Policy Characteristics'!$C:$C,0)))</f>
        <v>Electrification</v>
      </c>
      <c r="C831" s="254" t="str">
        <f t="shared" si="40"/>
        <v>Fraction of Eligible Industrial Energy Use Shifted to Electricity</v>
      </c>
      <c r="D831" s="6" t="s">
        <v>3068</v>
      </c>
      <c r="E831" s="1" t="s">
        <v>3495</v>
      </c>
      <c r="F831" t="s">
        <v>3030</v>
      </c>
      <c r="G831" s="45" t="s">
        <v>3502</v>
      </c>
      <c r="H831" s="43">
        <v>2006</v>
      </c>
      <c r="I831" s="324" t="s">
        <v>43</v>
      </c>
      <c r="J831" s="255" t="str">
        <f>IF(ISBLANK(INDEX('Policy Characteristics'!D:D,MATCH($C831,'Policy Characteristics'!$C:$C,0))),"",INDEX('Policy Characteristics'!D:D,MATCH($C831,'Policy Characteristics'!$C:$C,0)))</f>
        <v>Electrification</v>
      </c>
      <c r="K831" s="254" t="str">
        <f>IF(ISBLANK(INDEX('Policy Characteristics'!E:E,MATCH($C831,'Policy Characteristics'!$C:$C,0))),"",INDEX('Policy Characteristics'!E:E,MATCH($C831,'Policy Characteristics'!$C:$C,0)))</f>
        <v>indst shift to electricity</v>
      </c>
      <c r="L831" s="261">
        <f>IF(ISBLANK(INDEX('Policy Characteristics'!F:F,MATCH($C831,'Policy Characteristics'!$C:$C,0))),"",INDEX('Policy Characteristics'!F:F,MATCH($C831,'Policy Characteristics'!$C:$C,0)))</f>
        <v>0</v>
      </c>
      <c r="M831" s="261">
        <f>IF(ISBLANK(INDEX('Policy Characteristics'!G:G,MATCH($C831,'Policy Characteristics'!$C:$C,0))),"",INDEX('Policy Characteristics'!G:G,MATCH($C831,'Policy Characteristics'!$C:$C,0)))</f>
        <v>1</v>
      </c>
      <c r="N831" s="261">
        <f>IF(ISBLANK(INDEX('Policy Characteristics'!H:H,MATCH($C831,'Policy Characteristics'!$C:$C,0))),"",INDEX('Policy Characteristics'!H:H,MATCH($C831,'Policy Characteristics'!$C:$C,0)))</f>
        <v>0.01</v>
      </c>
      <c r="O831" s="254" t="str">
        <f>IF(ISBLANK(INDEX('Policy Characteristics'!I:I,MATCH($C831,'Policy Characteristics'!$C:$C,0))),"",INDEX('Policy Characteristics'!I:I,MATCH($C831,'Policy Characteristics'!$C:$C,0)))</f>
        <v>% of fuel shifted</v>
      </c>
      <c r="P831" s="254"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254" t="str">
        <f>IF(ISBLANK(INDEX('Policy Characteristics'!K:K,MATCH($C831,'Policy Characteristics'!$C:$C,0))),"",INDEX('Policy Characteristics'!K:K,MATCH($C831,'Policy Characteristics'!$C:$C,0)))</f>
        <v>industry-ag-main.html#fuel-switching</v>
      </c>
      <c r="R831" s="254" t="str">
        <f>IF(ISBLANK(INDEX('Policy Characteristics'!L:L,MATCH($C831,'Policy Characteristics'!$C:$C,0))),"",INDEX('Policy Characteristics'!L:L,MATCH($C831,'Policy Characteristics'!$C:$C,0)))</f>
        <v>industry-elec-and-hydrogen.html</v>
      </c>
    </row>
    <row r="832" spans="1:18" x14ac:dyDescent="0.35">
      <c r="A832" s="254" t="str">
        <f>IF(ISBLANK(INDEX('Policy Characteristics'!A:A,MATCH($C832,'Policy Characteristics'!$C:$C,0))),"",INDEX('Policy Characteristics'!A:A,MATCH($C832,'Policy Characteristics'!$C:$C,0)))</f>
        <v>Industry</v>
      </c>
      <c r="B832" s="262" t="str">
        <f>IF(ISBLANK(INDEX('Policy Characteristics'!B:B,MATCH($C832,'Policy Characteristics'!$C:$C,0))),"",INDEX('Policy Characteristics'!B:B,MATCH($C832,'Policy Characteristics'!$C:$C,0)))</f>
        <v>Electrification</v>
      </c>
      <c r="C832" s="254" t="str">
        <f t="shared" si="40"/>
        <v>Fraction of Eligible Industrial Energy Use Shifted to Electricity</v>
      </c>
      <c r="D832" s="6" t="s">
        <v>3068</v>
      </c>
      <c r="E832" s="1" t="s">
        <v>3496</v>
      </c>
      <c r="F832" t="s">
        <v>3030</v>
      </c>
      <c r="G832" s="45" t="s">
        <v>3503</v>
      </c>
      <c r="H832" s="43">
        <v>2007</v>
      </c>
      <c r="I832" s="324" t="s">
        <v>43</v>
      </c>
      <c r="J832" s="255" t="str">
        <f>IF(ISBLANK(INDEX('Policy Characteristics'!D:D,MATCH($C832,'Policy Characteristics'!$C:$C,0))),"",INDEX('Policy Characteristics'!D:D,MATCH($C832,'Policy Characteristics'!$C:$C,0)))</f>
        <v>Electrification</v>
      </c>
      <c r="K832" s="254" t="str">
        <f>IF(ISBLANK(INDEX('Policy Characteristics'!E:E,MATCH($C832,'Policy Characteristics'!$C:$C,0))),"",INDEX('Policy Characteristics'!E:E,MATCH($C832,'Policy Characteristics'!$C:$C,0)))</f>
        <v>indst shift to electricity</v>
      </c>
      <c r="L832" s="261">
        <f>IF(ISBLANK(INDEX('Policy Characteristics'!F:F,MATCH($C832,'Policy Characteristics'!$C:$C,0))),"",INDEX('Policy Characteristics'!F:F,MATCH($C832,'Policy Characteristics'!$C:$C,0)))</f>
        <v>0</v>
      </c>
      <c r="M832" s="261">
        <f>IF(ISBLANK(INDEX('Policy Characteristics'!G:G,MATCH($C832,'Policy Characteristics'!$C:$C,0))),"",INDEX('Policy Characteristics'!G:G,MATCH($C832,'Policy Characteristics'!$C:$C,0)))</f>
        <v>1</v>
      </c>
      <c r="N832" s="261">
        <f>IF(ISBLANK(INDEX('Policy Characteristics'!H:H,MATCH($C832,'Policy Characteristics'!$C:$C,0))),"",INDEX('Policy Characteristics'!H:H,MATCH($C832,'Policy Characteristics'!$C:$C,0)))</f>
        <v>0.01</v>
      </c>
      <c r="O832" s="254" t="str">
        <f>IF(ISBLANK(INDEX('Policy Characteristics'!I:I,MATCH($C832,'Policy Characteristics'!$C:$C,0))),"",INDEX('Policy Characteristics'!I:I,MATCH($C832,'Policy Characteristics'!$C:$C,0)))</f>
        <v>% of fuel shifted</v>
      </c>
      <c r="P832" s="254"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254" t="str">
        <f>IF(ISBLANK(INDEX('Policy Characteristics'!K:K,MATCH($C832,'Policy Characteristics'!$C:$C,0))),"",INDEX('Policy Characteristics'!K:K,MATCH($C832,'Policy Characteristics'!$C:$C,0)))</f>
        <v>industry-ag-main.html#fuel-switching</v>
      </c>
      <c r="R832" s="254" t="str">
        <f>IF(ISBLANK(INDEX('Policy Characteristics'!L:L,MATCH($C832,'Policy Characteristics'!$C:$C,0))),"",INDEX('Policy Characteristics'!L:L,MATCH($C832,'Policy Characteristics'!$C:$C,0)))</f>
        <v>industry-elec-and-hydrogen.html</v>
      </c>
    </row>
    <row r="833" spans="1:18" x14ac:dyDescent="0.35">
      <c r="A833" s="254" t="str">
        <f>IF(ISBLANK(INDEX('Policy Characteristics'!A:A,MATCH($C833,'Policy Characteristics'!$C:$C,0))),"",INDEX('Policy Characteristics'!A:A,MATCH($C833,'Policy Characteristics'!$C:$C,0)))</f>
        <v>Industry</v>
      </c>
      <c r="B833" s="262" t="str">
        <f>IF(ISBLANK(INDEX('Policy Characteristics'!B:B,MATCH($C833,'Policy Characteristics'!$C:$C,0))),"",INDEX('Policy Characteristics'!B:B,MATCH($C833,'Policy Characteristics'!$C:$C,0)))</f>
        <v>Electrification</v>
      </c>
      <c r="C833" s="254" t="str">
        <f t="shared" si="40"/>
        <v>Fraction of Eligible Industrial Energy Use Shifted to Electricity</v>
      </c>
      <c r="D833" s="6" t="s">
        <v>3068</v>
      </c>
      <c r="E833" s="1" t="s">
        <v>3497</v>
      </c>
      <c r="F833" t="s">
        <v>3030</v>
      </c>
      <c r="G833" s="45" t="s">
        <v>3504</v>
      </c>
      <c r="H833" s="43">
        <v>2008</v>
      </c>
      <c r="I833" s="324" t="s">
        <v>43</v>
      </c>
      <c r="J833" s="255" t="str">
        <f>IF(ISBLANK(INDEX('Policy Characteristics'!D:D,MATCH($C833,'Policy Characteristics'!$C:$C,0))),"",INDEX('Policy Characteristics'!D:D,MATCH($C833,'Policy Characteristics'!$C:$C,0)))</f>
        <v>Electrification</v>
      </c>
      <c r="K833" s="254" t="str">
        <f>IF(ISBLANK(INDEX('Policy Characteristics'!E:E,MATCH($C833,'Policy Characteristics'!$C:$C,0))),"",INDEX('Policy Characteristics'!E:E,MATCH($C833,'Policy Characteristics'!$C:$C,0)))</f>
        <v>indst shift to electricity</v>
      </c>
      <c r="L833" s="261">
        <f>IF(ISBLANK(INDEX('Policy Characteristics'!F:F,MATCH($C833,'Policy Characteristics'!$C:$C,0))),"",INDEX('Policy Characteristics'!F:F,MATCH($C833,'Policy Characteristics'!$C:$C,0)))</f>
        <v>0</v>
      </c>
      <c r="M833" s="261">
        <f>IF(ISBLANK(INDEX('Policy Characteristics'!G:G,MATCH($C833,'Policy Characteristics'!$C:$C,0))),"",INDEX('Policy Characteristics'!G:G,MATCH($C833,'Policy Characteristics'!$C:$C,0)))</f>
        <v>1</v>
      </c>
      <c r="N833" s="261">
        <f>IF(ISBLANK(INDEX('Policy Characteristics'!H:H,MATCH($C833,'Policy Characteristics'!$C:$C,0))),"",INDEX('Policy Characteristics'!H:H,MATCH($C833,'Policy Characteristics'!$C:$C,0)))</f>
        <v>0.01</v>
      </c>
      <c r="O833" s="254" t="str">
        <f>IF(ISBLANK(INDEX('Policy Characteristics'!I:I,MATCH($C833,'Policy Characteristics'!$C:$C,0))),"",INDEX('Policy Characteristics'!I:I,MATCH($C833,'Policy Characteristics'!$C:$C,0)))</f>
        <v>% of fuel shifted</v>
      </c>
      <c r="P833" s="254"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254" t="str">
        <f>IF(ISBLANK(INDEX('Policy Characteristics'!K:K,MATCH($C833,'Policy Characteristics'!$C:$C,0))),"",INDEX('Policy Characteristics'!K:K,MATCH($C833,'Policy Characteristics'!$C:$C,0)))</f>
        <v>industry-ag-main.html#fuel-switching</v>
      </c>
      <c r="R833" s="254" t="str">
        <f>IF(ISBLANK(INDEX('Policy Characteristics'!L:L,MATCH($C833,'Policy Characteristics'!$C:$C,0))),"",INDEX('Policy Characteristics'!L:L,MATCH($C833,'Policy Characteristics'!$C:$C,0)))</f>
        <v>industry-elec-and-hydrogen.html</v>
      </c>
    </row>
    <row r="834" spans="1:18" x14ac:dyDescent="0.35">
      <c r="A834" s="254" t="str">
        <f>IF(ISBLANK(INDEX('Policy Characteristics'!A:A,MATCH($C834,'Policy Characteristics'!$C:$C,0))),"",INDEX('Policy Characteristics'!A:A,MATCH($C834,'Policy Characteristics'!$C:$C,0)))</f>
        <v>Industry</v>
      </c>
      <c r="B834" s="262" t="str">
        <f>IF(ISBLANK(INDEX('Policy Characteristics'!B:B,MATCH($C834,'Policy Characteristics'!$C:$C,0))),"",INDEX('Policy Characteristics'!B:B,MATCH($C834,'Policy Characteristics'!$C:$C,0)))</f>
        <v>Electrification</v>
      </c>
      <c r="C834" s="254" t="str">
        <f t="shared" si="40"/>
        <v>Fraction of Eligible Industrial Energy Use Shifted to Electricity</v>
      </c>
      <c r="D834" s="6" t="s">
        <v>3068</v>
      </c>
      <c r="E834" s="1" t="s">
        <v>3638</v>
      </c>
      <c r="F834" t="s">
        <v>3030</v>
      </c>
      <c r="G834" s="45" t="s">
        <v>3638</v>
      </c>
      <c r="H834" s="43">
        <v>2009</v>
      </c>
      <c r="I834" s="324" t="s">
        <v>43</v>
      </c>
      <c r="J834" s="255" t="str">
        <f>IF(ISBLANK(INDEX('Policy Characteristics'!D:D,MATCH($C834,'Policy Characteristics'!$C:$C,0))),"",INDEX('Policy Characteristics'!D:D,MATCH($C834,'Policy Characteristics'!$C:$C,0)))</f>
        <v>Electrification</v>
      </c>
      <c r="K834" s="254" t="str">
        <f>IF(ISBLANK(INDEX('Policy Characteristics'!E:E,MATCH($C834,'Policy Characteristics'!$C:$C,0))),"",INDEX('Policy Characteristics'!E:E,MATCH($C834,'Policy Characteristics'!$C:$C,0)))</f>
        <v>indst shift to electricity</v>
      </c>
      <c r="L834" s="261">
        <f>IF(ISBLANK(INDEX('Policy Characteristics'!F:F,MATCH($C834,'Policy Characteristics'!$C:$C,0))),"",INDEX('Policy Characteristics'!F:F,MATCH($C834,'Policy Characteristics'!$C:$C,0)))</f>
        <v>0</v>
      </c>
      <c r="M834" s="261">
        <f>IF(ISBLANK(INDEX('Policy Characteristics'!G:G,MATCH($C834,'Policy Characteristics'!$C:$C,0))),"",INDEX('Policy Characteristics'!G:G,MATCH($C834,'Policy Characteristics'!$C:$C,0)))</f>
        <v>1</v>
      </c>
      <c r="N834" s="261">
        <f>IF(ISBLANK(INDEX('Policy Characteristics'!H:H,MATCH($C834,'Policy Characteristics'!$C:$C,0))),"",INDEX('Policy Characteristics'!H:H,MATCH($C834,'Policy Characteristics'!$C:$C,0)))</f>
        <v>0.01</v>
      </c>
      <c r="O834" s="254" t="str">
        <f>IF(ISBLANK(INDEX('Policy Characteristics'!I:I,MATCH($C834,'Policy Characteristics'!$C:$C,0))),"",INDEX('Policy Characteristics'!I:I,MATCH($C834,'Policy Characteristics'!$C:$C,0)))</f>
        <v>% of fuel shifted</v>
      </c>
      <c r="P834" s="254"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254" t="str">
        <f>IF(ISBLANK(INDEX('Policy Characteristics'!K:K,MATCH($C834,'Policy Characteristics'!$C:$C,0))),"",INDEX('Policy Characteristics'!K:K,MATCH($C834,'Policy Characteristics'!$C:$C,0)))</f>
        <v>industry-ag-main.html#fuel-switching</v>
      </c>
      <c r="R834" s="254" t="str">
        <f>IF(ISBLANK(INDEX('Policy Characteristics'!L:L,MATCH($C834,'Policy Characteristics'!$C:$C,0))),"",INDEX('Policy Characteristics'!L:L,MATCH($C834,'Policy Characteristics'!$C:$C,0)))</f>
        <v>industry-elec-and-hydrogen.html</v>
      </c>
    </row>
    <row r="835" spans="1:18" x14ac:dyDescent="0.35">
      <c r="A835" s="254" t="str">
        <f>IF(ISBLANK(INDEX('Policy Characteristics'!A:A,MATCH($C835,'Policy Characteristics'!$C:$C,0))),"",INDEX('Policy Characteristics'!A:A,MATCH($C835,'Policy Characteristics'!$C:$C,0)))</f>
        <v>Industry</v>
      </c>
      <c r="B835" s="262" t="str">
        <f>IF(ISBLANK(INDEX('Policy Characteristics'!B:B,MATCH($C835,'Policy Characteristics'!$C:$C,0))),"",INDEX('Policy Characteristics'!B:B,MATCH($C835,'Policy Characteristics'!$C:$C,0)))</f>
        <v>Electrification</v>
      </c>
      <c r="C835" s="254" t="str">
        <f t="shared" si="40"/>
        <v>Fraction of Eligible Industrial Energy Use Shifted to Electricity</v>
      </c>
      <c r="D835" s="6" t="s">
        <v>3069</v>
      </c>
      <c r="E835" s="1" t="s">
        <v>3491</v>
      </c>
      <c r="F835" t="s">
        <v>3031</v>
      </c>
      <c r="G835" s="45" t="s">
        <v>3498</v>
      </c>
      <c r="H835" s="43">
        <v>2010</v>
      </c>
      <c r="I835" s="324" t="s">
        <v>43</v>
      </c>
      <c r="J835" s="255" t="str">
        <f>IF(ISBLANK(INDEX('Policy Characteristics'!D:D,MATCH($C835,'Policy Characteristics'!$C:$C,0))),"",INDEX('Policy Characteristics'!D:D,MATCH($C835,'Policy Characteristics'!$C:$C,0)))</f>
        <v>Electrification</v>
      </c>
      <c r="K835" s="254" t="str">
        <f>IF(ISBLANK(INDEX('Policy Characteristics'!E:E,MATCH($C835,'Policy Characteristics'!$C:$C,0))),"",INDEX('Policy Characteristics'!E:E,MATCH($C835,'Policy Characteristics'!$C:$C,0)))</f>
        <v>indst shift to electricity</v>
      </c>
      <c r="L835" s="261">
        <f>IF(ISBLANK(INDEX('Policy Characteristics'!F:F,MATCH($C835,'Policy Characteristics'!$C:$C,0))),"",INDEX('Policy Characteristics'!F:F,MATCH($C835,'Policy Characteristics'!$C:$C,0)))</f>
        <v>0</v>
      </c>
      <c r="M835" s="261">
        <f>IF(ISBLANK(INDEX('Policy Characteristics'!G:G,MATCH($C835,'Policy Characteristics'!$C:$C,0))),"",INDEX('Policy Characteristics'!G:G,MATCH($C835,'Policy Characteristics'!$C:$C,0)))</f>
        <v>1</v>
      </c>
      <c r="N835" s="261">
        <f>IF(ISBLANK(INDEX('Policy Characteristics'!H:H,MATCH($C835,'Policy Characteristics'!$C:$C,0))),"",INDEX('Policy Characteristics'!H:H,MATCH($C835,'Policy Characteristics'!$C:$C,0)))</f>
        <v>0.01</v>
      </c>
      <c r="O835" s="254" t="str">
        <f>IF(ISBLANK(INDEX('Policy Characteristics'!I:I,MATCH($C835,'Policy Characteristics'!$C:$C,0))),"",INDEX('Policy Characteristics'!I:I,MATCH($C835,'Policy Characteristics'!$C:$C,0)))</f>
        <v>% of fuel shifted</v>
      </c>
      <c r="P835" s="254"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254" t="str">
        <f>IF(ISBLANK(INDEX('Policy Characteristics'!K:K,MATCH($C835,'Policy Characteristics'!$C:$C,0))),"",INDEX('Policy Characteristics'!K:K,MATCH($C835,'Policy Characteristics'!$C:$C,0)))</f>
        <v>industry-ag-main.html#fuel-switching</v>
      </c>
      <c r="R835" s="254" t="str">
        <f>IF(ISBLANK(INDEX('Policy Characteristics'!L:L,MATCH($C835,'Policy Characteristics'!$C:$C,0))),"",INDEX('Policy Characteristics'!L:L,MATCH($C835,'Policy Characteristics'!$C:$C,0)))</f>
        <v>industry-elec-and-hydrogen.html</v>
      </c>
    </row>
    <row r="836" spans="1:18" x14ac:dyDescent="0.35">
      <c r="A836" s="254" t="str">
        <f>IF(ISBLANK(INDEX('Policy Characteristics'!A:A,MATCH($C836,'Policy Characteristics'!$C:$C,0))),"",INDEX('Policy Characteristics'!A:A,MATCH($C836,'Policy Characteristics'!$C:$C,0)))</f>
        <v>Industry</v>
      </c>
      <c r="B836" s="262" t="str">
        <f>IF(ISBLANK(INDEX('Policy Characteristics'!B:B,MATCH($C836,'Policy Characteristics'!$C:$C,0))),"",INDEX('Policy Characteristics'!B:B,MATCH($C836,'Policy Characteristics'!$C:$C,0)))</f>
        <v>Electrification</v>
      </c>
      <c r="C836" s="254" t="str">
        <f t="shared" si="40"/>
        <v>Fraction of Eligible Industrial Energy Use Shifted to Electricity</v>
      </c>
      <c r="D836" s="6" t="s">
        <v>3069</v>
      </c>
      <c r="E836" s="1" t="s">
        <v>3492</v>
      </c>
      <c r="F836" t="s">
        <v>3031</v>
      </c>
      <c r="G836" s="45" t="s">
        <v>3499</v>
      </c>
      <c r="H836" s="43">
        <v>2011</v>
      </c>
      <c r="I836" s="324" t="s">
        <v>43</v>
      </c>
      <c r="J836" s="255" t="str">
        <f>IF(ISBLANK(INDEX('Policy Characteristics'!D:D,MATCH($C836,'Policy Characteristics'!$C:$C,0))),"",INDEX('Policy Characteristics'!D:D,MATCH($C836,'Policy Characteristics'!$C:$C,0)))</f>
        <v>Electrification</v>
      </c>
      <c r="K836" s="254" t="str">
        <f>IF(ISBLANK(INDEX('Policy Characteristics'!E:E,MATCH($C836,'Policy Characteristics'!$C:$C,0))),"",INDEX('Policy Characteristics'!E:E,MATCH($C836,'Policy Characteristics'!$C:$C,0)))</f>
        <v>indst shift to electricity</v>
      </c>
      <c r="L836" s="261">
        <f>IF(ISBLANK(INDEX('Policy Characteristics'!F:F,MATCH($C836,'Policy Characteristics'!$C:$C,0))),"",INDEX('Policy Characteristics'!F:F,MATCH($C836,'Policy Characteristics'!$C:$C,0)))</f>
        <v>0</v>
      </c>
      <c r="M836" s="261">
        <f>IF(ISBLANK(INDEX('Policy Characteristics'!G:G,MATCH($C836,'Policy Characteristics'!$C:$C,0))),"",INDEX('Policy Characteristics'!G:G,MATCH($C836,'Policy Characteristics'!$C:$C,0)))</f>
        <v>1</v>
      </c>
      <c r="N836" s="261">
        <f>IF(ISBLANK(INDEX('Policy Characteristics'!H:H,MATCH($C836,'Policy Characteristics'!$C:$C,0))),"",INDEX('Policy Characteristics'!H:H,MATCH($C836,'Policy Characteristics'!$C:$C,0)))</f>
        <v>0.01</v>
      </c>
      <c r="O836" s="254" t="str">
        <f>IF(ISBLANK(INDEX('Policy Characteristics'!I:I,MATCH($C836,'Policy Characteristics'!$C:$C,0))),"",INDEX('Policy Characteristics'!I:I,MATCH($C836,'Policy Characteristics'!$C:$C,0)))</f>
        <v>% of fuel shifted</v>
      </c>
      <c r="P836" s="254"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254" t="str">
        <f>IF(ISBLANK(INDEX('Policy Characteristics'!K:K,MATCH($C836,'Policy Characteristics'!$C:$C,0))),"",INDEX('Policy Characteristics'!K:K,MATCH($C836,'Policy Characteristics'!$C:$C,0)))</f>
        <v>industry-ag-main.html#fuel-switching</v>
      </c>
      <c r="R836" s="254" t="str">
        <f>IF(ISBLANK(INDEX('Policy Characteristics'!L:L,MATCH($C836,'Policy Characteristics'!$C:$C,0))),"",INDEX('Policy Characteristics'!L:L,MATCH($C836,'Policy Characteristics'!$C:$C,0)))</f>
        <v>industry-elec-and-hydrogen.html</v>
      </c>
    </row>
    <row r="837" spans="1:18" x14ac:dyDescent="0.35">
      <c r="A837" s="254" t="str">
        <f>IF(ISBLANK(INDEX('Policy Characteristics'!A:A,MATCH($C837,'Policy Characteristics'!$C:$C,0))),"",INDEX('Policy Characteristics'!A:A,MATCH($C837,'Policy Characteristics'!$C:$C,0)))</f>
        <v>Industry</v>
      </c>
      <c r="B837" s="262" t="str">
        <f>IF(ISBLANK(INDEX('Policy Characteristics'!B:B,MATCH($C837,'Policy Characteristics'!$C:$C,0))),"",INDEX('Policy Characteristics'!B:B,MATCH($C837,'Policy Characteristics'!$C:$C,0)))</f>
        <v>Electrification</v>
      </c>
      <c r="C837" s="254" t="str">
        <f t="shared" si="40"/>
        <v>Fraction of Eligible Industrial Energy Use Shifted to Electricity</v>
      </c>
      <c r="D837" s="6" t="s">
        <v>3069</v>
      </c>
      <c r="E837" s="1" t="s">
        <v>3493</v>
      </c>
      <c r="F837" t="s">
        <v>3031</v>
      </c>
      <c r="G837" s="45" t="s">
        <v>3500</v>
      </c>
      <c r="H837" s="43">
        <v>2012</v>
      </c>
      <c r="I837" s="324" t="s">
        <v>43</v>
      </c>
      <c r="J837" s="255" t="str">
        <f>IF(ISBLANK(INDEX('Policy Characteristics'!D:D,MATCH($C837,'Policy Characteristics'!$C:$C,0))),"",INDEX('Policy Characteristics'!D:D,MATCH($C837,'Policy Characteristics'!$C:$C,0)))</f>
        <v>Electrification</v>
      </c>
      <c r="K837" s="254" t="str">
        <f>IF(ISBLANK(INDEX('Policy Characteristics'!E:E,MATCH($C837,'Policy Characteristics'!$C:$C,0))),"",INDEX('Policy Characteristics'!E:E,MATCH($C837,'Policy Characteristics'!$C:$C,0)))</f>
        <v>indst shift to electricity</v>
      </c>
      <c r="L837" s="261">
        <f>IF(ISBLANK(INDEX('Policy Characteristics'!F:F,MATCH($C837,'Policy Characteristics'!$C:$C,0))),"",INDEX('Policy Characteristics'!F:F,MATCH($C837,'Policy Characteristics'!$C:$C,0)))</f>
        <v>0</v>
      </c>
      <c r="M837" s="261">
        <f>IF(ISBLANK(INDEX('Policy Characteristics'!G:G,MATCH($C837,'Policy Characteristics'!$C:$C,0))),"",INDEX('Policy Characteristics'!G:G,MATCH($C837,'Policy Characteristics'!$C:$C,0)))</f>
        <v>1</v>
      </c>
      <c r="N837" s="261">
        <f>IF(ISBLANK(INDEX('Policy Characteristics'!H:H,MATCH($C837,'Policy Characteristics'!$C:$C,0))),"",INDEX('Policy Characteristics'!H:H,MATCH($C837,'Policy Characteristics'!$C:$C,0)))</f>
        <v>0.01</v>
      </c>
      <c r="O837" s="254" t="str">
        <f>IF(ISBLANK(INDEX('Policy Characteristics'!I:I,MATCH($C837,'Policy Characteristics'!$C:$C,0))),"",INDEX('Policy Characteristics'!I:I,MATCH($C837,'Policy Characteristics'!$C:$C,0)))</f>
        <v>% of fuel shifted</v>
      </c>
      <c r="P837" s="254"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254" t="str">
        <f>IF(ISBLANK(INDEX('Policy Characteristics'!K:K,MATCH($C837,'Policy Characteristics'!$C:$C,0))),"",INDEX('Policy Characteristics'!K:K,MATCH($C837,'Policy Characteristics'!$C:$C,0)))</f>
        <v>industry-ag-main.html#fuel-switching</v>
      </c>
      <c r="R837" s="254" t="str">
        <f>IF(ISBLANK(INDEX('Policy Characteristics'!L:L,MATCH($C837,'Policy Characteristics'!$C:$C,0))),"",INDEX('Policy Characteristics'!L:L,MATCH($C837,'Policy Characteristics'!$C:$C,0)))</f>
        <v>industry-elec-and-hydrogen.html</v>
      </c>
    </row>
    <row r="838" spans="1:18" x14ac:dyDescent="0.35">
      <c r="A838" s="254" t="str">
        <f>IF(ISBLANK(INDEX('Policy Characteristics'!A:A,MATCH($C838,'Policy Characteristics'!$C:$C,0))),"",INDEX('Policy Characteristics'!A:A,MATCH($C838,'Policy Characteristics'!$C:$C,0)))</f>
        <v>Industry</v>
      </c>
      <c r="B838" s="262" t="str">
        <f>IF(ISBLANK(INDEX('Policy Characteristics'!B:B,MATCH($C838,'Policy Characteristics'!$C:$C,0))),"",INDEX('Policy Characteristics'!B:B,MATCH($C838,'Policy Characteristics'!$C:$C,0)))</f>
        <v>Electrification</v>
      </c>
      <c r="C838" s="254" t="str">
        <f t="shared" si="40"/>
        <v>Fraction of Eligible Industrial Energy Use Shifted to Electricity</v>
      </c>
      <c r="D838" s="6" t="s">
        <v>3069</v>
      </c>
      <c r="E838" s="1" t="s">
        <v>3494</v>
      </c>
      <c r="F838" t="s">
        <v>3031</v>
      </c>
      <c r="G838" s="45" t="s">
        <v>3501</v>
      </c>
      <c r="H838" s="43">
        <v>2013</v>
      </c>
      <c r="I838" s="324" t="s">
        <v>43</v>
      </c>
      <c r="J838" s="255" t="str">
        <f>IF(ISBLANK(INDEX('Policy Characteristics'!D:D,MATCH($C838,'Policy Characteristics'!$C:$C,0))),"",INDEX('Policy Characteristics'!D:D,MATCH($C838,'Policy Characteristics'!$C:$C,0)))</f>
        <v>Electrification</v>
      </c>
      <c r="K838" s="254" t="str">
        <f>IF(ISBLANK(INDEX('Policy Characteristics'!E:E,MATCH($C838,'Policy Characteristics'!$C:$C,0))),"",INDEX('Policy Characteristics'!E:E,MATCH($C838,'Policy Characteristics'!$C:$C,0)))</f>
        <v>indst shift to electricity</v>
      </c>
      <c r="L838" s="261">
        <f>IF(ISBLANK(INDEX('Policy Characteristics'!F:F,MATCH($C838,'Policy Characteristics'!$C:$C,0))),"",INDEX('Policy Characteristics'!F:F,MATCH($C838,'Policy Characteristics'!$C:$C,0)))</f>
        <v>0</v>
      </c>
      <c r="M838" s="261">
        <f>IF(ISBLANK(INDEX('Policy Characteristics'!G:G,MATCH($C838,'Policy Characteristics'!$C:$C,0))),"",INDEX('Policy Characteristics'!G:G,MATCH($C838,'Policy Characteristics'!$C:$C,0)))</f>
        <v>1</v>
      </c>
      <c r="N838" s="261">
        <f>IF(ISBLANK(INDEX('Policy Characteristics'!H:H,MATCH($C838,'Policy Characteristics'!$C:$C,0))),"",INDEX('Policy Characteristics'!H:H,MATCH($C838,'Policy Characteristics'!$C:$C,0)))</f>
        <v>0.01</v>
      </c>
      <c r="O838" s="254" t="str">
        <f>IF(ISBLANK(INDEX('Policy Characteristics'!I:I,MATCH($C838,'Policy Characteristics'!$C:$C,0))),"",INDEX('Policy Characteristics'!I:I,MATCH($C838,'Policy Characteristics'!$C:$C,0)))</f>
        <v>% of fuel shifted</v>
      </c>
      <c r="P838" s="254"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254" t="str">
        <f>IF(ISBLANK(INDEX('Policy Characteristics'!K:K,MATCH($C838,'Policy Characteristics'!$C:$C,0))),"",INDEX('Policy Characteristics'!K:K,MATCH($C838,'Policy Characteristics'!$C:$C,0)))</f>
        <v>industry-ag-main.html#fuel-switching</v>
      </c>
      <c r="R838" s="254" t="str">
        <f>IF(ISBLANK(INDEX('Policy Characteristics'!L:L,MATCH($C838,'Policy Characteristics'!$C:$C,0))),"",INDEX('Policy Characteristics'!L:L,MATCH($C838,'Policy Characteristics'!$C:$C,0)))</f>
        <v>industry-elec-and-hydrogen.html</v>
      </c>
    </row>
    <row r="839" spans="1:18" x14ac:dyDescent="0.35">
      <c r="A839" s="254" t="str">
        <f>IF(ISBLANK(INDEX('Policy Characteristics'!A:A,MATCH($C839,'Policy Characteristics'!$C:$C,0))),"",INDEX('Policy Characteristics'!A:A,MATCH($C839,'Policy Characteristics'!$C:$C,0)))</f>
        <v>Industry</v>
      </c>
      <c r="B839" s="262" t="str">
        <f>IF(ISBLANK(INDEX('Policy Characteristics'!B:B,MATCH($C839,'Policy Characteristics'!$C:$C,0))),"",INDEX('Policy Characteristics'!B:B,MATCH($C839,'Policy Characteristics'!$C:$C,0)))</f>
        <v>Electrification</v>
      </c>
      <c r="C839" s="254" t="str">
        <f t="shared" si="40"/>
        <v>Fraction of Eligible Industrial Energy Use Shifted to Electricity</v>
      </c>
      <c r="D839" s="6" t="s">
        <v>3069</v>
      </c>
      <c r="E839" s="1" t="s">
        <v>3495</v>
      </c>
      <c r="F839" t="s">
        <v>3031</v>
      </c>
      <c r="G839" s="45" t="s">
        <v>3502</v>
      </c>
      <c r="H839" s="43">
        <v>2014</v>
      </c>
      <c r="I839" s="324" t="s">
        <v>43</v>
      </c>
      <c r="J839" s="255" t="str">
        <f>IF(ISBLANK(INDEX('Policy Characteristics'!D:D,MATCH($C839,'Policy Characteristics'!$C:$C,0))),"",INDEX('Policy Characteristics'!D:D,MATCH($C839,'Policy Characteristics'!$C:$C,0)))</f>
        <v>Electrification</v>
      </c>
      <c r="K839" s="254" t="str">
        <f>IF(ISBLANK(INDEX('Policy Characteristics'!E:E,MATCH($C839,'Policy Characteristics'!$C:$C,0))),"",INDEX('Policy Characteristics'!E:E,MATCH($C839,'Policy Characteristics'!$C:$C,0)))</f>
        <v>indst shift to electricity</v>
      </c>
      <c r="L839" s="261">
        <f>IF(ISBLANK(INDEX('Policy Characteristics'!F:F,MATCH($C839,'Policy Characteristics'!$C:$C,0))),"",INDEX('Policy Characteristics'!F:F,MATCH($C839,'Policy Characteristics'!$C:$C,0)))</f>
        <v>0</v>
      </c>
      <c r="M839" s="261">
        <f>IF(ISBLANK(INDEX('Policy Characteristics'!G:G,MATCH($C839,'Policy Characteristics'!$C:$C,0))),"",INDEX('Policy Characteristics'!G:G,MATCH($C839,'Policy Characteristics'!$C:$C,0)))</f>
        <v>1</v>
      </c>
      <c r="N839" s="261">
        <f>IF(ISBLANK(INDEX('Policy Characteristics'!H:H,MATCH($C839,'Policy Characteristics'!$C:$C,0))),"",INDEX('Policy Characteristics'!H:H,MATCH($C839,'Policy Characteristics'!$C:$C,0)))</f>
        <v>0.01</v>
      </c>
      <c r="O839" s="254" t="str">
        <f>IF(ISBLANK(INDEX('Policy Characteristics'!I:I,MATCH($C839,'Policy Characteristics'!$C:$C,0))),"",INDEX('Policy Characteristics'!I:I,MATCH($C839,'Policy Characteristics'!$C:$C,0)))</f>
        <v>% of fuel shifted</v>
      </c>
      <c r="P839" s="254"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254" t="str">
        <f>IF(ISBLANK(INDEX('Policy Characteristics'!K:K,MATCH($C839,'Policy Characteristics'!$C:$C,0))),"",INDEX('Policy Characteristics'!K:K,MATCH($C839,'Policy Characteristics'!$C:$C,0)))</f>
        <v>industry-ag-main.html#fuel-switching</v>
      </c>
      <c r="R839" s="254" t="str">
        <f>IF(ISBLANK(INDEX('Policy Characteristics'!L:L,MATCH($C839,'Policy Characteristics'!$C:$C,0))),"",INDEX('Policy Characteristics'!L:L,MATCH($C839,'Policy Characteristics'!$C:$C,0)))</f>
        <v>industry-elec-and-hydrogen.html</v>
      </c>
    </row>
    <row r="840" spans="1:18" x14ac:dyDescent="0.35">
      <c r="A840" s="254" t="str">
        <f>IF(ISBLANK(INDEX('Policy Characteristics'!A:A,MATCH($C840,'Policy Characteristics'!$C:$C,0))),"",INDEX('Policy Characteristics'!A:A,MATCH($C840,'Policy Characteristics'!$C:$C,0)))</f>
        <v>Industry</v>
      </c>
      <c r="B840" s="262" t="str">
        <f>IF(ISBLANK(INDEX('Policy Characteristics'!B:B,MATCH($C840,'Policy Characteristics'!$C:$C,0))),"",INDEX('Policy Characteristics'!B:B,MATCH($C840,'Policy Characteristics'!$C:$C,0)))</f>
        <v>Electrification</v>
      </c>
      <c r="C840" s="254" t="str">
        <f t="shared" si="40"/>
        <v>Fraction of Eligible Industrial Energy Use Shifted to Electricity</v>
      </c>
      <c r="D840" s="6" t="s">
        <v>3069</v>
      </c>
      <c r="E840" s="1" t="s">
        <v>3496</v>
      </c>
      <c r="F840" t="s">
        <v>3031</v>
      </c>
      <c r="G840" s="45" t="s">
        <v>3503</v>
      </c>
      <c r="H840" s="43">
        <v>2015</v>
      </c>
      <c r="I840" s="324" t="s">
        <v>43</v>
      </c>
      <c r="J840" s="255" t="str">
        <f>IF(ISBLANK(INDEX('Policy Characteristics'!D:D,MATCH($C840,'Policy Characteristics'!$C:$C,0))),"",INDEX('Policy Characteristics'!D:D,MATCH($C840,'Policy Characteristics'!$C:$C,0)))</f>
        <v>Electrification</v>
      </c>
      <c r="K840" s="254" t="str">
        <f>IF(ISBLANK(INDEX('Policy Characteristics'!E:E,MATCH($C840,'Policy Characteristics'!$C:$C,0))),"",INDEX('Policy Characteristics'!E:E,MATCH($C840,'Policy Characteristics'!$C:$C,0)))</f>
        <v>indst shift to electricity</v>
      </c>
      <c r="L840" s="261">
        <f>IF(ISBLANK(INDEX('Policy Characteristics'!F:F,MATCH($C840,'Policy Characteristics'!$C:$C,0))),"",INDEX('Policy Characteristics'!F:F,MATCH($C840,'Policy Characteristics'!$C:$C,0)))</f>
        <v>0</v>
      </c>
      <c r="M840" s="261">
        <f>IF(ISBLANK(INDEX('Policy Characteristics'!G:G,MATCH($C840,'Policy Characteristics'!$C:$C,0))),"",INDEX('Policy Characteristics'!G:G,MATCH($C840,'Policy Characteristics'!$C:$C,0)))</f>
        <v>1</v>
      </c>
      <c r="N840" s="261">
        <f>IF(ISBLANK(INDEX('Policy Characteristics'!H:H,MATCH($C840,'Policy Characteristics'!$C:$C,0))),"",INDEX('Policy Characteristics'!H:H,MATCH($C840,'Policy Characteristics'!$C:$C,0)))</f>
        <v>0.01</v>
      </c>
      <c r="O840" s="254" t="str">
        <f>IF(ISBLANK(INDEX('Policy Characteristics'!I:I,MATCH($C840,'Policy Characteristics'!$C:$C,0))),"",INDEX('Policy Characteristics'!I:I,MATCH($C840,'Policy Characteristics'!$C:$C,0)))</f>
        <v>% of fuel shifted</v>
      </c>
      <c r="P840" s="254"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254" t="str">
        <f>IF(ISBLANK(INDEX('Policy Characteristics'!K:K,MATCH($C840,'Policy Characteristics'!$C:$C,0))),"",INDEX('Policy Characteristics'!K:K,MATCH($C840,'Policy Characteristics'!$C:$C,0)))</f>
        <v>industry-ag-main.html#fuel-switching</v>
      </c>
      <c r="R840" s="254" t="str">
        <f>IF(ISBLANK(INDEX('Policy Characteristics'!L:L,MATCH($C840,'Policy Characteristics'!$C:$C,0))),"",INDEX('Policy Characteristics'!L:L,MATCH($C840,'Policy Characteristics'!$C:$C,0)))</f>
        <v>industry-elec-and-hydrogen.html</v>
      </c>
    </row>
    <row r="841" spans="1:18" x14ac:dyDescent="0.35">
      <c r="A841" s="254" t="str">
        <f>IF(ISBLANK(INDEX('Policy Characteristics'!A:A,MATCH($C841,'Policy Characteristics'!$C:$C,0))),"",INDEX('Policy Characteristics'!A:A,MATCH($C841,'Policy Characteristics'!$C:$C,0)))</f>
        <v>Industry</v>
      </c>
      <c r="B841" s="262" t="str">
        <f>IF(ISBLANK(INDEX('Policy Characteristics'!B:B,MATCH($C841,'Policy Characteristics'!$C:$C,0))),"",INDEX('Policy Characteristics'!B:B,MATCH($C841,'Policy Characteristics'!$C:$C,0)))</f>
        <v>Electrification</v>
      </c>
      <c r="C841" s="254" t="str">
        <f t="shared" si="40"/>
        <v>Fraction of Eligible Industrial Energy Use Shifted to Electricity</v>
      </c>
      <c r="D841" s="6" t="s">
        <v>3069</v>
      </c>
      <c r="E841" s="1" t="s">
        <v>3497</v>
      </c>
      <c r="F841" t="s">
        <v>3031</v>
      </c>
      <c r="G841" s="45" t="s">
        <v>3504</v>
      </c>
      <c r="H841" s="43">
        <v>2016</v>
      </c>
      <c r="I841" s="324" t="s">
        <v>43</v>
      </c>
      <c r="J841" s="255" t="str">
        <f>IF(ISBLANK(INDEX('Policy Characteristics'!D:D,MATCH($C841,'Policy Characteristics'!$C:$C,0))),"",INDEX('Policy Characteristics'!D:D,MATCH($C841,'Policy Characteristics'!$C:$C,0)))</f>
        <v>Electrification</v>
      </c>
      <c r="K841" s="254" t="str">
        <f>IF(ISBLANK(INDEX('Policy Characteristics'!E:E,MATCH($C841,'Policy Characteristics'!$C:$C,0))),"",INDEX('Policy Characteristics'!E:E,MATCH($C841,'Policy Characteristics'!$C:$C,0)))</f>
        <v>indst shift to electricity</v>
      </c>
      <c r="L841" s="261">
        <f>IF(ISBLANK(INDEX('Policy Characteristics'!F:F,MATCH($C841,'Policy Characteristics'!$C:$C,0))),"",INDEX('Policy Characteristics'!F:F,MATCH($C841,'Policy Characteristics'!$C:$C,0)))</f>
        <v>0</v>
      </c>
      <c r="M841" s="261">
        <f>IF(ISBLANK(INDEX('Policy Characteristics'!G:G,MATCH($C841,'Policy Characteristics'!$C:$C,0))),"",INDEX('Policy Characteristics'!G:G,MATCH($C841,'Policy Characteristics'!$C:$C,0)))</f>
        <v>1</v>
      </c>
      <c r="N841" s="261">
        <f>IF(ISBLANK(INDEX('Policy Characteristics'!H:H,MATCH($C841,'Policy Characteristics'!$C:$C,0))),"",INDEX('Policy Characteristics'!H:H,MATCH($C841,'Policy Characteristics'!$C:$C,0)))</f>
        <v>0.01</v>
      </c>
      <c r="O841" s="254" t="str">
        <f>IF(ISBLANK(INDEX('Policy Characteristics'!I:I,MATCH($C841,'Policy Characteristics'!$C:$C,0))),"",INDEX('Policy Characteristics'!I:I,MATCH($C841,'Policy Characteristics'!$C:$C,0)))</f>
        <v>% of fuel shifted</v>
      </c>
      <c r="P841" s="254"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254" t="str">
        <f>IF(ISBLANK(INDEX('Policy Characteristics'!K:K,MATCH($C841,'Policy Characteristics'!$C:$C,0))),"",INDEX('Policy Characteristics'!K:K,MATCH($C841,'Policy Characteristics'!$C:$C,0)))</f>
        <v>industry-ag-main.html#fuel-switching</v>
      </c>
      <c r="R841" s="254" t="str">
        <f>IF(ISBLANK(INDEX('Policy Characteristics'!L:L,MATCH($C841,'Policy Characteristics'!$C:$C,0))),"",INDEX('Policy Characteristics'!L:L,MATCH($C841,'Policy Characteristics'!$C:$C,0)))</f>
        <v>industry-elec-and-hydrogen.html</v>
      </c>
    </row>
    <row r="842" spans="1:18" x14ac:dyDescent="0.35">
      <c r="A842" s="254" t="str">
        <f>IF(ISBLANK(INDEX('Policy Characteristics'!A:A,MATCH($C842,'Policy Characteristics'!$C:$C,0))),"",INDEX('Policy Characteristics'!A:A,MATCH($C842,'Policy Characteristics'!$C:$C,0)))</f>
        <v>Industry</v>
      </c>
      <c r="B842" s="262" t="str">
        <f>IF(ISBLANK(INDEX('Policy Characteristics'!B:B,MATCH($C842,'Policy Characteristics'!$C:$C,0))),"",INDEX('Policy Characteristics'!B:B,MATCH($C842,'Policy Characteristics'!$C:$C,0)))</f>
        <v>Electrification</v>
      </c>
      <c r="C842" s="254" t="str">
        <f t="shared" si="40"/>
        <v>Fraction of Eligible Industrial Energy Use Shifted to Electricity</v>
      </c>
      <c r="D842" s="6" t="s">
        <v>3069</v>
      </c>
      <c r="E842" s="1" t="s">
        <v>3638</v>
      </c>
      <c r="F842" t="s">
        <v>3031</v>
      </c>
      <c r="G842" s="45" t="s">
        <v>3638</v>
      </c>
      <c r="H842" s="43">
        <v>2017</v>
      </c>
      <c r="I842" s="324" t="s">
        <v>43</v>
      </c>
      <c r="J842" s="255" t="str">
        <f>IF(ISBLANK(INDEX('Policy Characteristics'!D:D,MATCH($C842,'Policy Characteristics'!$C:$C,0))),"",INDEX('Policy Characteristics'!D:D,MATCH($C842,'Policy Characteristics'!$C:$C,0)))</f>
        <v>Electrification</v>
      </c>
      <c r="K842" s="254" t="str">
        <f>IF(ISBLANK(INDEX('Policy Characteristics'!E:E,MATCH($C842,'Policy Characteristics'!$C:$C,0))),"",INDEX('Policy Characteristics'!E:E,MATCH($C842,'Policy Characteristics'!$C:$C,0)))</f>
        <v>indst shift to electricity</v>
      </c>
      <c r="L842" s="261">
        <f>IF(ISBLANK(INDEX('Policy Characteristics'!F:F,MATCH($C842,'Policy Characteristics'!$C:$C,0))),"",INDEX('Policy Characteristics'!F:F,MATCH($C842,'Policy Characteristics'!$C:$C,0)))</f>
        <v>0</v>
      </c>
      <c r="M842" s="261">
        <f>IF(ISBLANK(INDEX('Policy Characteristics'!G:G,MATCH($C842,'Policy Characteristics'!$C:$C,0))),"",INDEX('Policy Characteristics'!G:G,MATCH($C842,'Policy Characteristics'!$C:$C,0)))</f>
        <v>1</v>
      </c>
      <c r="N842" s="261">
        <f>IF(ISBLANK(INDEX('Policy Characteristics'!H:H,MATCH($C842,'Policy Characteristics'!$C:$C,0))),"",INDEX('Policy Characteristics'!H:H,MATCH($C842,'Policy Characteristics'!$C:$C,0)))</f>
        <v>0.01</v>
      </c>
      <c r="O842" s="254" t="str">
        <f>IF(ISBLANK(INDEX('Policy Characteristics'!I:I,MATCH($C842,'Policy Characteristics'!$C:$C,0))),"",INDEX('Policy Characteristics'!I:I,MATCH($C842,'Policy Characteristics'!$C:$C,0)))</f>
        <v>% of fuel shifted</v>
      </c>
      <c r="P842" s="254"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254" t="str">
        <f>IF(ISBLANK(INDEX('Policy Characteristics'!K:K,MATCH($C842,'Policy Characteristics'!$C:$C,0))),"",INDEX('Policy Characteristics'!K:K,MATCH($C842,'Policy Characteristics'!$C:$C,0)))</f>
        <v>industry-ag-main.html#fuel-switching</v>
      </c>
      <c r="R842" s="254" t="str">
        <f>IF(ISBLANK(INDEX('Policy Characteristics'!L:L,MATCH($C842,'Policy Characteristics'!$C:$C,0))),"",INDEX('Policy Characteristics'!L:L,MATCH($C842,'Policy Characteristics'!$C:$C,0)))</f>
        <v>industry-elec-and-hydrogen.html</v>
      </c>
    </row>
    <row r="843" spans="1:18" x14ac:dyDescent="0.35">
      <c r="A843" s="254" t="str">
        <f>IF(ISBLANK(INDEX('Policy Characteristics'!A:A,MATCH($C843,'Policy Characteristics'!$C:$C,0))),"",INDEX('Policy Characteristics'!A:A,MATCH($C843,'Policy Characteristics'!$C:$C,0)))</f>
        <v>Industry</v>
      </c>
      <c r="B843" s="262" t="str">
        <f>IF(ISBLANK(INDEX('Policy Characteristics'!B:B,MATCH($C843,'Policy Characteristics'!$C:$C,0))),"",INDEX('Policy Characteristics'!B:B,MATCH($C843,'Policy Characteristics'!$C:$C,0)))</f>
        <v>Electrification</v>
      </c>
      <c r="C843" s="254" t="str">
        <f t="shared" si="40"/>
        <v>Fraction of Eligible Industrial Energy Use Shifted to Electricity</v>
      </c>
      <c r="D843" s="6" t="s">
        <v>3070</v>
      </c>
      <c r="E843" s="1" t="s">
        <v>3491</v>
      </c>
      <c r="F843" t="s">
        <v>3073</v>
      </c>
      <c r="G843" s="45" t="s">
        <v>3498</v>
      </c>
      <c r="H843" s="43">
        <v>2018</v>
      </c>
      <c r="I843" s="324" t="s">
        <v>43</v>
      </c>
      <c r="J843" s="255" t="str">
        <f>IF(ISBLANK(INDEX('Policy Characteristics'!D:D,MATCH($C843,'Policy Characteristics'!$C:$C,0))),"",INDEX('Policy Characteristics'!D:D,MATCH($C843,'Policy Characteristics'!$C:$C,0)))</f>
        <v>Electrification</v>
      </c>
      <c r="K843" s="254" t="str">
        <f>IF(ISBLANK(INDEX('Policy Characteristics'!E:E,MATCH($C843,'Policy Characteristics'!$C:$C,0))),"",INDEX('Policy Characteristics'!E:E,MATCH($C843,'Policy Characteristics'!$C:$C,0)))</f>
        <v>indst shift to electricity</v>
      </c>
      <c r="L843" s="261">
        <f>IF(ISBLANK(INDEX('Policy Characteristics'!F:F,MATCH($C843,'Policy Characteristics'!$C:$C,0))),"",INDEX('Policy Characteristics'!F:F,MATCH($C843,'Policy Characteristics'!$C:$C,0)))</f>
        <v>0</v>
      </c>
      <c r="M843" s="261">
        <f>IF(ISBLANK(INDEX('Policy Characteristics'!G:G,MATCH($C843,'Policy Characteristics'!$C:$C,0))),"",INDEX('Policy Characteristics'!G:G,MATCH($C843,'Policy Characteristics'!$C:$C,0)))</f>
        <v>1</v>
      </c>
      <c r="N843" s="261">
        <f>IF(ISBLANK(INDEX('Policy Characteristics'!H:H,MATCH($C843,'Policy Characteristics'!$C:$C,0))),"",INDEX('Policy Characteristics'!H:H,MATCH($C843,'Policy Characteristics'!$C:$C,0)))</f>
        <v>0.01</v>
      </c>
      <c r="O843" s="254" t="str">
        <f>IF(ISBLANK(INDEX('Policy Characteristics'!I:I,MATCH($C843,'Policy Characteristics'!$C:$C,0))),"",INDEX('Policy Characteristics'!I:I,MATCH($C843,'Policy Characteristics'!$C:$C,0)))</f>
        <v>% of fuel shifted</v>
      </c>
      <c r="P843" s="254"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254" t="str">
        <f>IF(ISBLANK(INDEX('Policy Characteristics'!K:K,MATCH($C843,'Policy Characteristics'!$C:$C,0))),"",INDEX('Policy Characteristics'!K:K,MATCH($C843,'Policy Characteristics'!$C:$C,0)))</f>
        <v>industry-ag-main.html#fuel-switching</v>
      </c>
      <c r="R843" s="254" t="str">
        <f>IF(ISBLANK(INDEX('Policy Characteristics'!L:L,MATCH($C843,'Policy Characteristics'!$C:$C,0))),"",INDEX('Policy Characteristics'!L:L,MATCH($C843,'Policy Characteristics'!$C:$C,0)))</f>
        <v>industry-elec-and-hydrogen.html</v>
      </c>
    </row>
    <row r="844" spans="1:18" x14ac:dyDescent="0.35">
      <c r="A844" s="254" t="str">
        <f>IF(ISBLANK(INDEX('Policy Characteristics'!A:A,MATCH($C844,'Policy Characteristics'!$C:$C,0))),"",INDEX('Policy Characteristics'!A:A,MATCH($C844,'Policy Characteristics'!$C:$C,0)))</f>
        <v>Industry</v>
      </c>
      <c r="B844" s="262" t="str">
        <f>IF(ISBLANK(INDEX('Policy Characteristics'!B:B,MATCH($C844,'Policy Characteristics'!$C:$C,0))),"",INDEX('Policy Characteristics'!B:B,MATCH($C844,'Policy Characteristics'!$C:$C,0)))</f>
        <v>Electrification</v>
      </c>
      <c r="C844" s="254" t="str">
        <f t="shared" si="40"/>
        <v>Fraction of Eligible Industrial Energy Use Shifted to Electricity</v>
      </c>
      <c r="D844" s="6" t="s">
        <v>3070</v>
      </c>
      <c r="E844" s="1" t="s">
        <v>3492</v>
      </c>
      <c r="F844" t="s">
        <v>3073</v>
      </c>
      <c r="G844" s="45" t="s">
        <v>3499</v>
      </c>
      <c r="H844" s="43">
        <v>2019</v>
      </c>
      <c r="I844" s="324" t="s">
        <v>43</v>
      </c>
      <c r="J844" s="255" t="str">
        <f>IF(ISBLANK(INDEX('Policy Characteristics'!D:D,MATCH($C844,'Policy Characteristics'!$C:$C,0))),"",INDEX('Policy Characteristics'!D:D,MATCH($C844,'Policy Characteristics'!$C:$C,0)))</f>
        <v>Electrification</v>
      </c>
      <c r="K844" s="254" t="str">
        <f>IF(ISBLANK(INDEX('Policy Characteristics'!E:E,MATCH($C844,'Policy Characteristics'!$C:$C,0))),"",INDEX('Policy Characteristics'!E:E,MATCH($C844,'Policy Characteristics'!$C:$C,0)))</f>
        <v>indst shift to electricity</v>
      </c>
      <c r="L844" s="261">
        <f>IF(ISBLANK(INDEX('Policy Characteristics'!F:F,MATCH($C844,'Policy Characteristics'!$C:$C,0))),"",INDEX('Policy Characteristics'!F:F,MATCH($C844,'Policy Characteristics'!$C:$C,0)))</f>
        <v>0</v>
      </c>
      <c r="M844" s="261">
        <f>IF(ISBLANK(INDEX('Policy Characteristics'!G:G,MATCH($C844,'Policy Characteristics'!$C:$C,0))),"",INDEX('Policy Characteristics'!G:G,MATCH($C844,'Policy Characteristics'!$C:$C,0)))</f>
        <v>1</v>
      </c>
      <c r="N844" s="261">
        <f>IF(ISBLANK(INDEX('Policy Characteristics'!H:H,MATCH($C844,'Policy Characteristics'!$C:$C,0))),"",INDEX('Policy Characteristics'!H:H,MATCH($C844,'Policy Characteristics'!$C:$C,0)))</f>
        <v>0.01</v>
      </c>
      <c r="O844" s="254" t="str">
        <f>IF(ISBLANK(INDEX('Policy Characteristics'!I:I,MATCH($C844,'Policy Characteristics'!$C:$C,0))),"",INDEX('Policy Characteristics'!I:I,MATCH($C844,'Policy Characteristics'!$C:$C,0)))</f>
        <v>% of fuel shifted</v>
      </c>
      <c r="P844" s="254"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254" t="str">
        <f>IF(ISBLANK(INDEX('Policy Characteristics'!K:K,MATCH($C844,'Policy Characteristics'!$C:$C,0))),"",INDEX('Policy Characteristics'!K:K,MATCH($C844,'Policy Characteristics'!$C:$C,0)))</f>
        <v>industry-ag-main.html#fuel-switching</v>
      </c>
      <c r="R844" s="254" t="str">
        <f>IF(ISBLANK(INDEX('Policy Characteristics'!L:L,MATCH($C844,'Policy Characteristics'!$C:$C,0))),"",INDEX('Policy Characteristics'!L:L,MATCH($C844,'Policy Characteristics'!$C:$C,0)))</f>
        <v>industry-elec-and-hydrogen.html</v>
      </c>
    </row>
    <row r="845" spans="1:18" x14ac:dyDescent="0.35">
      <c r="A845" s="254" t="str">
        <f>IF(ISBLANK(INDEX('Policy Characteristics'!A:A,MATCH($C845,'Policy Characteristics'!$C:$C,0))),"",INDEX('Policy Characteristics'!A:A,MATCH($C845,'Policy Characteristics'!$C:$C,0)))</f>
        <v>Industry</v>
      </c>
      <c r="B845" s="262" t="str">
        <f>IF(ISBLANK(INDEX('Policy Characteristics'!B:B,MATCH($C845,'Policy Characteristics'!$C:$C,0))),"",INDEX('Policy Characteristics'!B:B,MATCH($C845,'Policy Characteristics'!$C:$C,0)))</f>
        <v>Electrification</v>
      </c>
      <c r="C845" s="254" t="str">
        <f t="shared" si="40"/>
        <v>Fraction of Eligible Industrial Energy Use Shifted to Electricity</v>
      </c>
      <c r="D845" s="6" t="s">
        <v>3070</v>
      </c>
      <c r="E845" s="1" t="s">
        <v>3493</v>
      </c>
      <c r="F845" t="s">
        <v>3073</v>
      </c>
      <c r="G845" s="45" t="s">
        <v>3500</v>
      </c>
      <c r="H845" s="43">
        <v>2020</v>
      </c>
      <c r="I845" s="324" t="s">
        <v>43</v>
      </c>
      <c r="J845" s="255" t="str">
        <f>IF(ISBLANK(INDEX('Policy Characteristics'!D:D,MATCH($C845,'Policy Characteristics'!$C:$C,0))),"",INDEX('Policy Characteristics'!D:D,MATCH($C845,'Policy Characteristics'!$C:$C,0)))</f>
        <v>Electrification</v>
      </c>
      <c r="K845" s="254" t="str">
        <f>IF(ISBLANK(INDEX('Policy Characteristics'!E:E,MATCH($C845,'Policy Characteristics'!$C:$C,0))),"",INDEX('Policy Characteristics'!E:E,MATCH($C845,'Policy Characteristics'!$C:$C,0)))</f>
        <v>indst shift to electricity</v>
      </c>
      <c r="L845" s="261">
        <f>IF(ISBLANK(INDEX('Policy Characteristics'!F:F,MATCH($C845,'Policy Characteristics'!$C:$C,0))),"",INDEX('Policy Characteristics'!F:F,MATCH($C845,'Policy Characteristics'!$C:$C,0)))</f>
        <v>0</v>
      </c>
      <c r="M845" s="261">
        <f>IF(ISBLANK(INDEX('Policy Characteristics'!G:G,MATCH($C845,'Policy Characteristics'!$C:$C,0))),"",INDEX('Policy Characteristics'!G:G,MATCH($C845,'Policy Characteristics'!$C:$C,0)))</f>
        <v>1</v>
      </c>
      <c r="N845" s="261">
        <f>IF(ISBLANK(INDEX('Policy Characteristics'!H:H,MATCH($C845,'Policy Characteristics'!$C:$C,0))),"",INDEX('Policy Characteristics'!H:H,MATCH($C845,'Policy Characteristics'!$C:$C,0)))</f>
        <v>0.01</v>
      </c>
      <c r="O845" s="254" t="str">
        <f>IF(ISBLANK(INDEX('Policy Characteristics'!I:I,MATCH($C845,'Policy Characteristics'!$C:$C,0))),"",INDEX('Policy Characteristics'!I:I,MATCH($C845,'Policy Characteristics'!$C:$C,0)))</f>
        <v>% of fuel shifted</v>
      </c>
      <c r="P845" s="254"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254" t="str">
        <f>IF(ISBLANK(INDEX('Policy Characteristics'!K:K,MATCH($C845,'Policy Characteristics'!$C:$C,0))),"",INDEX('Policy Characteristics'!K:K,MATCH($C845,'Policy Characteristics'!$C:$C,0)))</f>
        <v>industry-ag-main.html#fuel-switching</v>
      </c>
      <c r="R845" s="254" t="str">
        <f>IF(ISBLANK(INDEX('Policy Characteristics'!L:L,MATCH($C845,'Policy Characteristics'!$C:$C,0))),"",INDEX('Policy Characteristics'!L:L,MATCH($C845,'Policy Characteristics'!$C:$C,0)))</f>
        <v>industry-elec-and-hydrogen.html</v>
      </c>
    </row>
    <row r="846" spans="1:18" x14ac:dyDescent="0.35">
      <c r="A846" s="254" t="str">
        <f>IF(ISBLANK(INDEX('Policy Characteristics'!A:A,MATCH($C846,'Policy Characteristics'!$C:$C,0))),"",INDEX('Policy Characteristics'!A:A,MATCH($C846,'Policy Characteristics'!$C:$C,0)))</f>
        <v>Industry</v>
      </c>
      <c r="B846" s="262" t="str">
        <f>IF(ISBLANK(INDEX('Policy Characteristics'!B:B,MATCH($C846,'Policy Characteristics'!$C:$C,0))),"",INDEX('Policy Characteristics'!B:B,MATCH($C846,'Policy Characteristics'!$C:$C,0)))</f>
        <v>Electrification</v>
      </c>
      <c r="C846" s="254" t="str">
        <f t="shared" si="40"/>
        <v>Fraction of Eligible Industrial Energy Use Shifted to Electricity</v>
      </c>
      <c r="D846" s="6" t="s">
        <v>3070</v>
      </c>
      <c r="E846" s="1" t="s">
        <v>3494</v>
      </c>
      <c r="F846" t="s">
        <v>3073</v>
      </c>
      <c r="G846" s="45" t="s">
        <v>3501</v>
      </c>
      <c r="H846" s="43">
        <v>2021</v>
      </c>
      <c r="I846" s="324" t="s">
        <v>43</v>
      </c>
      <c r="J846" s="255" t="str">
        <f>IF(ISBLANK(INDEX('Policy Characteristics'!D:D,MATCH($C846,'Policy Characteristics'!$C:$C,0))),"",INDEX('Policy Characteristics'!D:D,MATCH($C846,'Policy Characteristics'!$C:$C,0)))</f>
        <v>Electrification</v>
      </c>
      <c r="K846" s="254" t="str">
        <f>IF(ISBLANK(INDEX('Policy Characteristics'!E:E,MATCH($C846,'Policy Characteristics'!$C:$C,0))),"",INDEX('Policy Characteristics'!E:E,MATCH($C846,'Policy Characteristics'!$C:$C,0)))</f>
        <v>indst shift to electricity</v>
      </c>
      <c r="L846" s="261">
        <f>IF(ISBLANK(INDEX('Policy Characteristics'!F:F,MATCH($C846,'Policy Characteristics'!$C:$C,0))),"",INDEX('Policy Characteristics'!F:F,MATCH($C846,'Policy Characteristics'!$C:$C,0)))</f>
        <v>0</v>
      </c>
      <c r="M846" s="261">
        <f>IF(ISBLANK(INDEX('Policy Characteristics'!G:G,MATCH($C846,'Policy Characteristics'!$C:$C,0))),"",INDEX('Policy Characteristics'!G:G,MATCH($C846,'Policy Characteristics'!$C:$C,0)))</f>
        <v>1</v>
      </c>
      <c r="N846" s="261">
        <f>IF(ISBLANK(INDEX('Policy Characteristics'!H:H,MATCH($C846,'Policy Characteristics'!$C:$C,0))),"",INDEX('Policy Characteristics'!H:H,MATCH($C846,'Policy Characteristics'!$C:$C,0)))</f>
        <v>0.01</v>
      </c>
      <c r="O846" s="254" t="str">
        <f>IF(ISBLANK(INDEX('Policy Characteristics'!I:I,MATCH($C846,'Policy Characteristics'!$C:$C,0))),"",INDEX('Policy Characteristics'!I:I,MATCH($C846,'Policy Characteristics'!$C:$C,0)))</f>
        <v>% of fuel shifted</v>
      </c>
      <c r="P846" s="254"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254" t="str">
        <f>IF(ISBLANK(INDEX('Policy Characteristics'!K:K,MATCH($C846,'Policy Characteristics'!$C:$C,0))),"",INDEX('Policy Characteristics'!K:K,MATCH($C846,'Policy Characteristics'!$C:$C,0)))</f>
        <v>industry-ag-main.html#fuel-switching</v>
      </c>
      <c r="R846" s="254" t="str">
        <f>IF(ISBLANK(INDEX('Policy Characteristics'!L:L,MATCH($C846,'Policy Characteristics'!$C:$C,0))),"",INDEX('Policy Characteristics'!L:L,MATCH($C846,'Policy Characteristics'!$C:$C,0)))</f>
        <v>industry-elec-and-hydrogen.html</v>
      </c>
    </row>
    <row r="847" spans="1:18" x14ac:dyDescent="0.35">
      <c r="A847" s="254" t="str">
        <f>IF(ISBLANK(INDEX('Policy Characteristics'!A:A,MATCH($C847,'Policy Characteristics'!$C:$C,0))),"",INDEX('Policy Characteristics'!A:A,MATCH($C847,'Policy Characteristics'!$C:$C,0)))</f>
        <v>Industry</v>
      </c>
      <c r="B847" s="262" t="str">
        <f>IF(ISBLANK(INDEX('Policy Characteristics'!B:B,MATCH($C847,'Policy Characteristics'!$C:$C,0))),"",INDEX('Policy Characteristics'!B:B,MATCH($C847,'Policy Characteristics'!$C:$C,0)))</f>
        <v>Electrification</v>
      </c>
      <c r="C847" s="254" t="str">
        <f t="shared" si="40"/>
        <v>Fraction of Eligible Industrial Energy Use Shifted to Electricity</v>
      </c>
      <c r="D847" s="6" t="s">
        <v>3070</v>
      </c>
      <c r="E847" s="1" t="s">
        <v>3495</v>
      </c>
      <c r="F847" t="s">
        <v>3073</v>
      </c>
      <c r="G847" s="45" t="s">
        <v>3502</v>
      </c>
      <c r="H847" s="43">
        <v>2022</v>
      </c>
      <c r="I847" s="324" t="s">
        <v>43</v>
      </c>
      <c r="J847" s="255" t="str">
        <f>IF(ISBLANK(INDEX('Policy Characteristics'!D:D,MATCH($C847,'Policy Characteristics'!$C:$C,0))),"",INDEX('Policy Characteristics'!D:D,MATCH($C847,'Policy Characteristics'!$C:$C,0)))</f>
        <v>Electrification</v>
      </c>
      <c r="K847" s="254" t="str">
        <f>IF(ISBLANK(INDEX('Policy Characteristics'!E:E,MATCH($C847,'Policy Characteristics'!$C:$C,0))),"",INDEX('Policy Characteristics'!E:E,MATCH($C847,'Policy Characteristics'!$C:$C,0)))</f>
        <v>indst shift to electricity</v>
      </c>
      <c r="L847" s="261">
        <f>IF(ISBLANK(INDEX('Policy Characteristics'!F:F,MATCH($C847,'Policy Characteristics'!$C:$C,0))),"",INDEX('Policy Characteristics'!F:F,MATCH($C847,'Policy Characteristics'!$C:$C,0)))</f>
        <v>0</v>
      </c>
      <c r="M847" s="261">
        <f>IF(ISBLANK(INDEX('Policy Characteristics'!G:G,MATCH($C847,'Policy Characteristics'!$C:$C,0))),"",INDEX('Policy Characteristics'!G:G,MATCH($C847,'Policy Characteristics'!$C:$C,0)))</f>
        <v>1</v>
      </c>
      <c r="N847" s="261">
        <f>IF(ISBLANK(INDEX('Policy Characteristics'!H:H,MATCH($C847,'Policy Characteristics'!$C:$C,0))),"",INDEX('Policy Characteristics'!H:H,MATCH($C847,'Policy Characteristics'!$C:$C,0)))</f>
        <v>0.01</v>
      </c>
      <c r="O847" s="254" t="str">
        <f>IF(ISBLANK(INDEX('Policy Characteristics'!I:I,MATCH($C847,'Policy Characteristics'!$C:$C,0))),"",INDEX('Policy Characteristics'!I:I,MATCH($C847,'Policy Characteristics'!$C:$C,0)))</f>
        <v>% of fuel shifted</v>
      </c>
      <c r="P847" s="254"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254" t="str">
        <f>IF(ISBLANK(INDEX('Policy Characteristics'!K:K,MATCH($C847,'Policy Characteristics'!$C:$C,0))),"",INDEX('Policy Characteristics'!K:K,MATCH($C847,'Policy Characteristics'!$C:$C,0)))</f>
        <v>industry-ag-main.html#fuel-switching</v>
      </c>
      <c r="R847" s="254" t="str">
        <f>IF(ISBLANK(INDEX('Policy Characteristics'!L:L,MATCH($C847,'Policy Characteristics'!$C:$C,0))),"",INDEX('Policy Characteristics'!L:L,MATCH($C847,'Policy Characteristics'!$C:$C,0)))</f>
        <v>industry-elec-and-hydrogen.html</v>
      </c>
    </row>
    <row r="848" spans="1:18" x14ac:dyDescent="0.35">
      <c r="A848" s="254" t="str">
        <f>IF(ISBLANK(INDEX('Policy Characteristics'!A:A,MATCH($C848,'Policy Characteristics'!$C:$C,0))),"",INDEX('Policy Characteristics'!A:A,MATCH($C848,'Policy Characteristics'!$C:$C,0)))</f>
        <v>Industry</v>
      </c>
      <c r="B848" s="262" t="str">
        <f>IF(ISBLANK(INDEX('Policy Characteristics'!B:B,MATCH($C848,'Policy Characteristics'!$C:$C,0))),"",INDEX('Policy Characteristics'!B:B,MATCH($C848,'Policy Characteristics'!$C:$C,0)))</f>
        <v>Electrification</v>
      </c>
      <c r="C848" s="254" t="str">
        <f t="shared" si="40"/>
        <v>Fraction of Eligible Industrial Energy Use Shifted to Electricity</v>
      </c>
      <c r="D848" s="6" t="s">
        <v>3070</v>
      </c>
      <c r="E848" s="1" t="s">
        <v>3496</v>
      </c>
      <c r="F848" t="s">
        <v>3073</v>
      </c>
      <c r="G848" s="45" t="s">
        <v>3503</v>
      </c>
      <c r="H848" s="43">
        <v>2023</v>
      </c>
      <c r="I848" s="324" t="s">
        <v>43</v>
      </c>
      <c r="J848" s="255" t="str">
        <f>IF(ISBLANK(INDEX('Policy Characteristics'!D:D,MATCH($C848,'Policy Characteristics'!$C:$C,0))),"",INDEX('Policy Characteristics'!D:D,MATCH($C848,'Policy Characteristics'!$C:$C,0)))</f>
        <v>Electrification</v>
      </c>
      <c r="K848" s="254" t="str">
        <f>IF(ISBLANK(INDEX('Policy Characteristics'!E:E,MATCH($C848,'Policy Characteristics'!$C:$C,0))),"",INDEX('Policy Characteristics'!E:E,MATCH($C848,'Policy Characteristics'!$C:$C,0)))</f>
        <v>indst shift to electricity</v>
      </c>
      <c r="L848" s="261">
        <f>IF(ISBLANK(INDEX('Policy Characteristics'!F:F,MATCH($C848,'Policy Characteristics'!$C:$C,0))),"",INDEX('Policy Characteristics'!F:F,MATCH($C848,'Policy Characteristics'!$C:$C,0)))</f>
        <v>0</v>
      </c>
      <c r="M848" s="261">
        <f>IF(ISBLANK(INDEX('Policy Characteristics'!G:G,MATCH($C848,'Policy Characteristics'!$C:$C,0))),"",INDEX('Policy Characteristics'!G:G,MATCH($C848,'Policy Characteristics'!$C:$C,0)))</f>
        <v>1</v>
      </c>
      <c r="N848" s="261">
        <f>IF(ISBLANK(INDEX('Policy Characteristics'!H:H,MATCH($C848,'Policy Characteristics'!$C:$C,0))),"",INDEX('Policy Characteristics'!H:H,MATCH($C848,'Policy Characteristics'!$C:$C,0)))</f>
        <v>0.01</v>
      </c>
      <c r="O848" s="254" t="str">
        <f>IF(ISBLANK(INDEX('Policy Characteristics'!I:I,MATCH($C848,'Policy Characteristics'!$C:$C,0))),"",INDEX('Policy Characteristics'!I:I,MATCH($C848,'Policy Characteristics'!$C:$C,0)))</f>
        <v>% of fuel shifted</v>
      </c>
      <c r="P848" s="254"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254" t="str">
        <f>IF(ISBLANK(INDEX('Policy Characteristics'!K:K,MATCH($C848,'Policy Characteristics'!$C:$C,0))),"",INDEX('Policy Characteristics'!K:K,MATCH($C848,'Policy Characteristics'!$C:$C,0)))</f>
        <v>industry-ag-main.html#fuel-switching</v>
      </c>
      <c r="R848" s="254" t="str">
        <f>IF(ISBLANK(INDEX('Policy Characteristics'!L:L,MATCH($C848,'Policy Characteristics'!$C:$C,0))),"",INDEX('Policy Characteristics'!L:L,MATCH($C848,'Policy Characteristics'!$C:$C,0)))</f>
        <v>industry-elec-and-hydrogen.html</v>
      </c>
    </row>
    <row r="849" spans="1:18" x14ac:dyDescent="0.35">
      <c r="A849" s="254" t="str">
        <f>IF(ISBLANK(INDEX('Policy Characteristics'!A:A,MATCH($C849,'Policy Characteristics'!$C:$C,0))),"",INDEX('Policy Characteristics'!A:A,MATCH($C849,'Policy Characteristics'!$C:$C,0)))</f>
        <v>Industry</v>
      </c>
      <c r="B849" s="262" t="str">
        <f>IF(ISBLANK(INDEX('Policy Characteristics'!B:B,MATCH($C849,'Policy Characteristics'!$C:$C,0))),"",INDEX('Policy Characteristics'!B:B,MATCH($C849,'Policy Characteristics'!$C:$C,0)))</f>
        <v>Electrification</v>
      </c>
      <c r="C849" s="254" t="str">
        <f t="shared" si="40"/>
        <v>Fraction of Eligible Industrial Energy Use Shifted to Electricity</v>
      </c>
      <c r="D849" s="6" t="s">
        <v>3070</v>
      </c>
      <c r="E849" s="1" t="s">
        <v>3497</v>
      </c>
      <c r="F849" t="s">
        <v>3073</v>
      </c>
      <c r="G849" s="45" t="s">
        <v>3504</v>
      </c>
      <c r="H849" s="43">
        <v>2024</v>
      </c>
      <c r="I849" s="324" t="s">
        <v>43</v>
      </c>
      <c r="J849" s="255" t="str">
        <f>IF(ISBLANK(INDEX('Policy Characteristics'!D:D,MATCH($C849,'Policy Characteristics'!$C:$C,0))),"",INDEX('Policy Characteristics'!D:D,MATCH($C849,'Policy Characteristics'!$C:$C,0)))</f>
        <v>Electrification</v>
      </c>
      <c r="K849" s="254" t="str">
        <f>IF(ISBLANK(INDEX('Policy Characteristics'!E:E,MATCH($C849,'Policy Characteristics'!$C:$C,0))),"",INDEX('Policy Characteristics'!E:E,MATCH($C849,'Policy Characteristics'!$C:$C,0)))</f>
        <v>indst shift to electricity</v>
      </c>
      <c r="L849" s="261">
        <f>IF(ISBLANK(INDEX('Policy Characteristics'!F:F,MATCH($C849,'Policy Characteristics'!$C:$C,0))),"",INDEX('Policy Characteristics'!F:F,MATCH($C849,'Policy Characteristics'!$C:$C,0)))</f>
        <v>0</v>
      </c>
      <c r="M849" s="261">
        <f>IF(ISBLANK(INDEX('Policy Characteristics'!G:G,MATCH($C849,'Policy Characteristics'!$C:$C,0))),"",INDEX('Policy Characteristics'!G:G,MATCH($C849,'Policy Characteristics'!$C:$C,0)))</f>
        <v>1</v>
      </c>
      <c r="N849" s="261">
        <f>IF(ISBLANK(INDEX('Policy Characteristics'!H:H,MATCH($C849,'Policy Characteristics'!$C:$C,0))),"",INDEX('Policy Characteristics'!H:H,MATCH($C849,'Policy Characteristics'!$C:$C,0)))</f>
        <v>0.01</v>
      </c>
      <c r="O849" s="254" t="str">
        <f>IF(ISBLANK(INDEX('Policy Characteristics'!I:I,MATCH($C849,'Policy Characteristics'!$C:$C,0))),"",INDEX('Policy Characteristics'!I:I,MATCH($C849,'Policy Characteristics'!$C:$C,0)))</f>
        <v>% of fuel shifted</v>
      </c>
      <c r="P849" s="254"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254" t="str">
        <f>IF(ISBLANK(INDEX('Policy Characteristics'!K:K,MATCH($C849,'Policy Characteristics'!$C:$C,0))),"",INDEX('Policy Characteristics'!K:K,MATCH($C849,'Policy Characteristics'!$C:$C,0)))</f>
        <v>industry-ag-main.html#fuel-switching</v>
      </c>
      <c r="R849" s="254" t="str">
        <f>IF(ISBLANK(INDEX('Policy Characteristics'!L:L,MATCH($C849,'Policy Characteristics'!$C:$C,0))),"",INDEX('Policy Characteristics'!L:L,MATCH($C849,'Policy Characteristics'!$C:$C,0)))</f>
        <v>industry-elec-and-hydrogen.html</v>
      </c>
    </row>
    <row r="850" spans="1:18" x14ac:dyDescent="0.35">
      <c r="A850" s="254" t="str">
        <f>IF(ISBLANK(INDEX('Policy Characteristics'!A:A,MATCH($C850,'Policy Characteristics'!$C:$C,0))),"",INDEX('Policy Characteristics'!A:A,MATCH($C850,'Policy Characteristics'!$C:$C,0)))</f>
        <v>Industry</v>
      </c>
      <c r="B850" s="262" t="str">
        <f>IF(ISBLANK(INDEX('Policy Characteristics'!B:B,MATCH($C850,'Policy Characteristics'!$C:$C,0))),"",INDEX('Policy Characteristics'!B:B,MATCH($C850,'Policy Characteristics'!$C:$C,0)))</f>
        <v>Electrification</v>
      </c>
      <c r="C850" s="254" t="str">
        <f t="shared" si="40"/>
        <v>Fraction of Eligible Industrial Energy Use Shifted to Electricity</v>
      </c>
      <c r="D850" s="6" t="s">
        <v>3070</v>
      </c>
      <c r="E850" s="1" t="s">
        <v>3638</v>
      </c>
      <c r="F850" t="s">
        <v>3073</v>
      </c>
      <c r="G850" s="45" t="s">
        <v>3638</v>
      </c>
      <c r="H850" s="43">
        <v>2025</v>
      </c>
      <c r="I850" s="324" t="s">
        <v>43</v>
      </c>
      <c r="J850" s="255" t="str">
        <f>IF(ISBLANK(INDEX('Policy Characteristics'!D:D,MATCH($C850,'Policy Characteristics'!$C:$C,0))),"",INDEX('Policy Characteristics'!D:D,MATCH($C850,'Policy Characteristics'!$C:$C,0)))</f>
        <v>Electrification</v>
      </c>
      <c r="K850" s="254" t="str">
        <f>IF(ISBLANK(INDEX('Policy Characteristics'!E:E,MATCH($C850,'Policy Characteristics'!$C:$C,0))),"",INDEX('Policy Characteristics'!E:E,MATCH($C850,'Policy Characteristics'!$C:$C,0)))</f>
        <v>indst shift to electricity</v>
      </c>
      <c r="L850" s="261">
        <f>IF(ISBLANK(INDEX('Policy Characteristics'!F:F,MATCH($C850,'Policy Characteristics'!$C:$C,0))),"",INDEX('Policy Characteristics'!F:F,MATCH($C850,'Policy Characteristics'!$C:$C,0)))</f>
        <v>0</v>
      </c>
      <c r="M850" s="261">
        <f>IF(ISBLANK(INDEX('Policy Characteristics'!G:G,MATCH($C850,'Policy Characteristics'!$C:$C,0))),"",INDEX('Policy Characteristics'!G:G,MATCH($C850,'Policy Characteristics'!$C:$C,0)))</f>
        <v>1</v>
      </c>
      <c r="N850" s="261">
        <f>IF(ISBLANK(INDEX('Policy Characteristics'!H:H,MATCH($C850,'Policy Characteristics'!$C:$C,0))),"",INDEX('Policy Characteristics'!H:H,MATCH($C850,'Policy Characteristics'!$C:$C,0)))</f>
        <v>0.01</v>
      </c>
      <c r="O850" s="254" t="str">
        <f>IF(ISBLANK(INDEX('Policy Characteristics'!I:I,MATCH($C850,'Policy Characteristics'!$C:$C,0))),"",INDEX('Policy Characteristics'!I:I,MATCH($C850,'Policy Characteristics'!$C:$C,0)))</f>
        <v>% of fuel shifted</v>
      </c>
      <c r="P850" s="254"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254" t="str">
        <f>IF(ISBLANK(INDEX('Policy Characteristics'!K:K,MATCH($C850,'Policy Characteristics'!$C:$C,0))),"",INDEX('Policy Characteristics'!K:K,MATCH($C850,'Policy Characteristics'!$C:$C,0)))</f>
        <v>industry-ag-main.html#fuel-switching</v>
      </c>
      <c r="R850" s="254" t="str">
        <f>IF(ISBLANK(INDEX('Policy Characteristics'!L:L,MATCH($C850,'Policy Characteristics'!$C:$C,0))),"",INDEX('Policy Characteristics'!L:L,MATCH($C850,'Policy Characteristics'!$C:$C,0)))</f>
        <v>industry-elec-and-hydrogen.html</v>
      </c>
    </row>
    <row r="851" spans="1:18" x14ac:dyDescent="0.35">
      <c r="A851" s="254" t="str">
        <f>IF(ISBLANK(INDEX('Policy Characteristics'!A:A,MATCH($C851,'Policy Characteristics'!$C:$C,0))),"",INDEX('Policy Characteristics'!A:A,MATCH($C851,'Policy Characteristics'!$C:$C,0)))</f>
        <v>Industry</v>
      </c>
      <c r="B851" s="262" t="str">
        <f>IF(ISBLANK(INDEX('Policy Characteristics'!B:B,MATCH($C851,'Policy Characteristics'!$C:$C,0))),"",INDEX('Policy Characteristics'!B:B,MATCH($C851,'Policy Characteristics'!$C:$C,0)))</f>
        <v>Electrification</v>
      </c>
      <c r="C851" s="254" t="str">
        <f t="shared" si="40"/>
        <v>Fraction of Eligible Industrial Energy Use Shifted to Electricity</v>
      </c>
      <c r="D851" s="6" t="s">
        <v>3071</v>
      </c>
      <c r="E851" s="1" t="s">
        <v>3491</v>
      </c>
      <c r="F851" t="s">
        <v>3032</v>
      </c>
      <c r="G851" s="45" t="s">
        <v>3498</v>
      </c>
      <c r="H851" s="43">
        <v>2026</v>
      </c>
      <c r="I851" s="324" t="s">
        <v>43</v>
      </c>
      <c r="J851" s="255" t="str">
        <f>IF(ISBLANK(INDEX('Policy Characteristics'!D:D,MATCH($C851,'Policy Characteristics'!$C:$C,0))),"",INDEX('Policy Characteristics'!D:D,MATCH($C851,'Policy Characteristics'!$C:$C,0)))</f>
        <v>Electrification</v>
      </c>
      <c r="K851" s="254" t="str">
        <f>IF(ISBLANK(INDEX('Policy Characteristics'!E:E,MATCH($C851,'Policy Characteristics'!$C:$C,0))),"",INDEX('Policy Characteristics'!E:E,MATCH($C851,'Policy Characteristics'!$C:$C,0)))</f>
        <v>indst shift to electricity</v>
      </c>
      <c r="L851" s="261">
        <f>IF(ISBLANK(INDEX('Policy Characteristics'!F:F,MATCH($C851,'Policy Characteristics'!$C:$C,0))),"",INDEX('Policy Characteristics'!F:F,MATCH($C851,'Policy Characteristics'!$C:$C,0)))</f>
        <v>0</v>
      </c>
      <c r="M851" s="261">
        <f>IF(ISBLANK(INDEX('Policy Characteristics'!G:G,MATCH($C851,'Policy Characteristics'!$C:$C,0))),"",INDEX('Policy Characteristics'!G:G,MATCH($C851,'Policy Characteristics'!$C:$C,0)))</f>
        <v>1</v>
      </c>
      <c r="N851" s="261">
        <f>IF(ISBLANK(INDEX('Policy Characteristics'!H:H,MATCH($C851,'Policy Characteristics'!$C:$C,0))),"",INDEX('Policy Characteristics'!H:H,MATCH($C851,'Policy Characteristics'!$C:$C,0)))</f>
        <v>0.01</v>
      </c>
      <c r="O851" s="254" t="str">
        <f>IF(ISBLANK(INDEX('Policy Characteristics'!I:I,MATCH($C851,'Policy Characteristics'!$C:$C,0))),"",INDEX('Policy Characteristics'!I:I,MATCH($C851,'Policy Characteristics'!$C:$C,0)))</f>
        <v>% of fuel shifted</v>
      </c>
      <c r="P851" s="254"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254" t="str">
        <f>IF(ISBLANK(INDEX('Policy Characteristics'!K:K,MATCH($C851,'Policy Characteristics'!$C:$C,0))),"",INDEX('Policy Characteristics'!K:K,MATCH($C851,'Policy Characteristics'!$C:$C,0)))</f>
        <v>industry-ag-main.html#fuel-switching</v>
      </c>
      <c r="R851" s="254" t="str">
        <f>IF(ISBLANK(INDEX('Policy Characteristics'!L:L,MATCH($C851,'Policy Characteristics'!$C:$C,0))),"",INDEX('Policy Characteristics'!L:L,MATCH($C851,'Policy Characteristics'!$C:$C,0)))</f>
        <v>industry-elec-and-hydrogen.html</v>
      </c>
    </row>
    <row r="852" spans="1:18" x14ac:dyDescent="0.35">
      <c r="A852" s="254" t="str">
        <f>IF(ISBLANK(INDEX('Policy Characteristics'!A:A,MATCH($C852,'Policy Characteristics'!$C:$C,0))),"",INDEX('Policy Characteristics'!A:A,MATCH($C852,'Policy Characteristics'!$C:$C,0)))</f>
        <v>Industry</v>
      </c>
      <c r="B852" s="262" t="str">
        <f>IF(ISBLANK(INDEX('Policy Characteristics'!B:B,MATCH($C852,'Policy Characteristics'!$C:$C,0))),"",INDEX('Policy Characteristics'!B:B,MATCH($C852,'Policy Characteristics'!$C:$C,0)))</f>
        <v>Electrification</v>
      </c>
      <c r="C852" s="254" t="str">
        <f t="shared" si="40"/>
        <v>Fraction of Eligible Industrial Energy Use Shifted to Electricity</v>
      </c>
      <c r="D852" s="6" t="s">
        <v>3071</v>
      </c>
      <c r="E852" s="1" t="s">
        <v>3492</v>
      </c>
      <c r="F852" t="s">
        <v>3032</v>
      </c>
      <c r="G852" s="45" t="s">
        <v>3499</v>
      </c>
      <c r="H852" s="43">
        <v>2027</v>
      </c>
      <c r="I852" s="324" t="s">
        <v>43</v>
      </c>
      <c r="J852" s="255" t="str">
        <f>IF(ISBLANK(INDEX('Policy Characteristics'!D:D,MATCH($C852,'Policy Characteristics'!$C:$C,0))),"",INDEX('Policy Characteristics'!D:D,MATCH($C852,'Policy Characteristics'!$C:$C,0)))</f>
        <v>Electrification</v>
      </c>
      <c r="K852" s="254" t="str">
        <f>IF(ISBLANK(INDEX('Policy Characteristics'!E:E,MATCH($C852,'Policy Characteristics'!$C:$C,0))),"",INDEX('Policy Characteristics'!E:E,MATCH($C852,'Policy Characteristics'!$C:$C,0)))</f>
        <v>indst shift to electricity</v>
      </c>
      <c r="L852" s="261">
        <f>IF(ISBLANK(INDEX('Policy Characteristics'!F:F,MATCH($C852,'Policy Characteristics'!$C:$C,0))),"",INDEX('Policy Characteristics'!F:F,MATCH($C852,'Policy Characteristics'!$C:$C,0)))</f>
        <v>0</v>
      </c>
      <c r="M852" s="261">
        <f>IF(ISBLANK(INDEX('Policy Characteristics'!G:G,MATCH($C852,'Policy Characteristics'!$C:$C,0))),"",INDEX('Policy Characteristics'!G:G,MATCH($C852,'Policy Characteristics'!$C:$C,0)))</f>
        <v>1</v>
      </c>
      <c r="N852" s="261">
        <f>IF(ISBLANK(INDEX('Policy Characteristics'!H:H,MATCH($C852,'Policy Characteristics'!$C:$C,0))),"",INDEX('Policy Characteristics'!H:H,MATCH($C852,'Policy Characteristics'!$C:$C,0)))</f>
        <v>0.01</v>
      </c>
      <c r="O852" s="254" t="str">
        <f>IF(ISBLANK(INDEX('Policy Characteristics'!I:I,MATCH($C852,'Policy Characteristics'!$C:$C,0))),"",INDEX('Policy Characteristics'!I:I,MATCH($C852,'Policy Characteristics'!$C:$C,0)))</f>
        <v>% of fuel shifted</v>
      </c>
      <c r="P852" s="254"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254" t="str">
        <f>IF(ISBLANK(INDEX('Policy Characteristics'!K:K,MATCH($C852,'Policy Characteristics'!$C:$C,0))),"",INDEX('Policy Characteristics'!K:K,MATCH($C852,'Policy Characteristics'!$C:$C,0)))</f>
        <v>industry-ag-main.html#fuel-switching</v>
      </c>
      <c r="R852" s="254" t="str">
        <f>IF(ISBLANK(INDEX('Policy Characteristics'!L:L,MATCH($C852,'Policy Characteristics'!$C:$C,0))),"",INDEX('Policy Characteristics'!L:L,MATCH($C852,'Policy Characteristics'!$C:$C,0)))</f>
        <v>industry-elec-and-hydrogen.html</v>
      </c>
    </row>
    <row r="853" spans="1:18" x14ac:dyDescent="0.35">
      <c r="A853" s="254" t="str">
        <f>IF(ISBLANK(INDEX('Policy Characteristics'!A:A,MATCH($C853,'Policy Characteristics'!$C:$C,0))),"",INDEX('Policy Characteristics'!A:A,MATCH($C853,'Policy Characteristics'!$C:$C,0)))</f>
        <v>Industry</v>
      </c>
      <c r="B853" s="262" t="str">
        <f>IF(ISBLANK(INDEX('Policy Characteristics'!B:B,MATCH($C853,'Policy Characteristics'!$C:$C,0))),"",INDEX('Policy Characteristics'!B:B,MATCH($C853,'Policy Characteristics'!$C:$C,0)))</f>
        <v>Electrification</v>
      </c>
      <c r="C853" s="254" t="str">
        <f t="shared" si="40"/>
        <v>Fraction of Eligible Industrial Energy Use Shifted to Electricity</v>
      </c>
      <c r="D853" s="6" t="s">
        <v>3071</v>
      </c>
      <c r="E853" s="1" t="s">
        <v>3493</v>
      </c>
      <c r="F853" t="s">
        <v>3032</v>
      </c>
      <c r="G853" s="45" t="s">
        <v>3500</v>
      </c>
      <c r="H853" s="43">
        <v>2028</v>
      </c>
      <c r="I853" s="324" t="s">
        <v>43</v>
      </c>
      <c r="J853" s="255" t="str">
        <f>IF(ISBLANK(INDEX('Policy Characteristics'!D:D,MATCH($C853,'Policy Characteristics'!$C:$C,0))),"",INDEX('Policy Characteristics'!D:D,MATCH($C853,'Policy Characteristics'!$C:$C,0)))</f>
        <v>Electrification</v>
      </c>
      <c r="K853" s="254" t="str">
        <f>IF(ISBLANK(INDEX('Policy Characteristics'!E:E,MATCH($C853,'Policy Characteristics'!$C:$C,0))),"",INDEX('Policy Characteristics'!E:E,MATCH($C853,'Policy Characteristics'!$C:$C,0)))</f>
        <v>indst shift to electricity</v>
      </c>
      <c r="L853" s="261">
        <f>IF(ISBLANK(INDEX('Policy Characteristics'!F:F,MATCH($C853,'Policy Characteristics'!$C:$C,0))),"",INDEX('Policy Characteristics'!F:F,MATCH($C853,'Policy Characteristics'!$C:$C,0)))</f>
        <v>0</v>
      </c>
      <c r="M853" s="261">
        <f>IF(ISBLANK(INDEX('Policy Characteristics'!G:G,MATCH($C853,'Policy Characteristics'!$C:$C,0))),"",INDEX('Policy Characteristics'!G:G,MATCH($C853,'Policy Characteristics'!$C:$C,0)))</f>
        <v>1</v>
      </c>
      <c r="N853" s="261">
        <f>IF(ISBLANK(INDEX('Policy Characteristics'!H:H,MATCH($C853,'Policy Characteristics'!$C:$C,0))),"",INDEX('Policy Characteristics'!H:H,MATCH($C853,'Policy Characteristics'!$C:$C,0)))</f>
        <v>0.01</v>
      </c>
      <c r="O853" s="254" t="str">
        <f>IF(ISBLANK(INDEX('Policy Characteristics'!I:I,MATCH($C853,'Policy Characteristics'!$C:$C,0))),"",INDEX('Policy Characteristics'!I:I,MATCH($C853,'Policy Characteristics'!$C:$C,0)))</f>
        <v>% of fuel shifted</v>
      </c>
      <c r="P853" s="254"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254" t="str">
        <f>IF(ISBLANK(INDEX('Policy Characteristics'!K:K,MATCH($C853,'Policy Characteristics'!$C:$C,0))),"",INDEX('Policy Characteristics'!K:K,MATCH($C853,'Policy Characteristics'!$C:$C,0)))</f>
        <v>industry-ag-main.html#fuel-switching</v>
      </c>
      <c r="R853" s="254" t="str">
        <f>IF(ISBLANK(INDEX('Policy Characteristics'!L:L,MATCH($C853,'Policy Characteristics'!$C:$C,0))),"",INDEX('Policy Characteristics'!L:L,MATCH($C853,'Policy Characteristics'!$C:$C,0)))</f>
        <v>industry-elec-and-hydrogen.html</v>
      </c>
    </row>
    <row r="854" spans="1:18" x14ac:dyDescent="0.35">
      <c r="A854" s="254" t="str">
        <f>IF(ISBLANK(INDEX('Policy Characteristics'!A:A,MATCH($C854,'Policy Characteristics'!$C:$C,0))),"",INDEX('Policy Characteristics'!A:A,MATCH($C854,'Policy Characteristics'!$C:$C,0)))</f>
        <v>Industry</v>
      </c>
      <c r="B854" s="262" t="str">
        <f>IF(ISBLANK(INDEX('Policy Characteristics'!B:B,MATCH($C854,'Policy Characteristics'!$C:$C,0))),"",INDEX('Policy Characteristics'!B:B,MATCH($C854,'Policy Characteristics'!$C:$C,0)))</f>
        <v>Electrification</v>
      </c>
      <c r="C854" s="254" t="str">
        <f t="shared" si="40"/>
        <v>Fraction of Eligible Industrial Energy Use Shifted to Electricity</v>
      </c>
      <c r="D854" s="6" t="s">
        <v>3071</v>
      </c>
      <c r="E854" s="1" t="s">
        <v>3494</v>
      </c>
      <c r="F854" t="s">
        <v>3032</v>
      </c>
      <c r="G854" s="45" t="s">
        <v>3501</v>
      </c>
      <c r="H854" s="43">
        <v>2029</v>
      </c>
      <c r="I854" s="324" t="s">
        <v>43</v>
      </c>
      <c r="J854" s="255" t="str">
        <f>IF(ISBLANK(INDEX('Policy Characteristics'!D:D,MATCH($C854,'Policy Characteristics'!$C:$C,0))),"",INDEX('Policy Characteristics'!D:D,MATCH($C854,'Policy Characteristics'!$C:$C,0)))</f>
        <v>Electrification</v>
      </c>
      <c r="K854" s="254" t="str">
        <f>IF(ISBLANK(INDEX('Policy Characteristics'!E:E,MATCH($C854,'Policy Characteristics'!$C:$C,0))),"",INDEX('Policy Characteristics'!E:E,MATCH($C854,'Policy Characteristics'!$C:$C,0)))</f>
        <v>indst shift to electricity</v>
      </c>
      <c r="L854" s="261">
        <f>IF(ISBLANK(INDEX('Policy Characteristics'!F:F,MATCH($C854,'Policy Characteristics'!$C:$C,0))),"",INDEX('Policy Characteristics'!F:F,MATCH($C854,'Policy Characteristics'!$C:$C,0)))</f>
        <v>0</v>
      </c>
      <c r="M854" s="261">
        <f>IF(ISBLANK(INDEX('Policy Characteristics'!G:G,MATCH($C854,'Policy Characteristics'!$C:$C,0))),"",INDEX('Policy Characteristics'!G:G,MATCH($C854,'Policy Characteristics'!$C:$C,0)))</f>
        <v>1</v>
      </c>
      <c r="N854" s="261">
        <f>IF(ISBLANK(INDEX('Policy Characteristics'!H:H,MATCH($C854,'Policy Characteristics'!$C:$C,0))),"",INDEX('Policy Characteristics'!H:H,MATCH($C854,'Policy Characteristics'!$C:$C,0)))</f>
        <v>0.01</v>
      </c>
      <c r="O854" s="254" t="str">
        <f>IF(ISBLANK(INDEX('Policy Characteristics'!I:I,MATCH($C854,'Policy Characteristics'!$C:$C,0))),"",INDEX('Policy Characteristics'!I:I,MATCH($C854,'Policy Characteristics'!$C:$C,0)))</f>
        <v>% of fuel shifted</v>
      </c>
      <c r="P854" s="254"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254" t="str">
        <f>IF(ISBLANK(INDEX('Policy Characteristics'!K:K,MATCH($C854,'Policy Characteristics'!$C:$C,0))),"",INDEX('Policy Characteristics'!K:K,MATCH($C854,'Policy Characteristics'!$C:$C,0)))</f>
        <v>industry-ag-main.html#fuel-switching</v>
      </c>
      <c r="R854" s="254" t="str">
        <f>IF(ISBLANK(INDEX('Policy Characteristics'!L:L,MATCH($C854,'Policy Characteristics'!$C:$C,0))),"",INDEX('Policy Characteristics'!L:L,MATCH($C854,'Policy Characteristics'!$C:$C,0)))</f>
        <v>industry-elec-and-hydrogen.html</v>
      </c>
    </row>
    <row r="855" spans="1:18" x14ac:dyDescent="0.35">
      <c r="A855" s="254" t="str">
        <f>IF(ISBLANK(INDEX('Policy Characteristics'!A:A,MATCH($C855,'Policy Characteristics'!$C:$C,0))),"",INDEX('Policy Characteristics'!A:A,MATCH($C855,'Policy Characteristics'!$C:$C,0)))</f>
        <v>Industry</v>
      </c>
      <c r="B855" s="262" t="str">
        <f>IF(ISBLANK(INDEX('Policy Characteristics'!B:B,MATCH($C855,'Policy Characteristics'!$C:$C,0))),"",INDEX('Policy Characteristics'!B:B,MATCH($C855,'Policy Characteristics'!$C:$C,0)))</f>
        <v>Electrification</v>
      </c>
      <c r="C855" s="254" t="str">
        <f t="shared" si="40"/>
        <v>Fraction of Eligible Industrial Energy Use Shifted to Electricity</v>
      </c>
      <c r="D855" s="6" t="s">
        <v>3071</v>
      </c>
      <c r="E855" s="1" t="s">
        <v>3495</v>
      </c>
      <c r="F855" t="s">
        <v>3032</v>
      </c>
      <c r="G855" s="45" t="s">
        <v>3502</v>
      </c>
      <c r="H855" s="43">
        <v>2030</v>
      </c>
      <c r="I855" s="324" t="s">
        <v>43</v>
      </c>
      <c r="J855" s="255" t="str">
        <f>IF(ISBLANK(INDEX('Policy Characteristics'!D:D,MATCH($C855,'Policy Characteristics'!$C:$C,0))),"",INDEX('Policy Characteristics'!D:D,MATCH($C855,'Policy Characteristics'!$C:$C,0)))</f>
        <v>Electrification</v>
      </c>
      <c r="K855" s="254" t="str">
        <f>IF(ISBLANK(INDEX('Policy Characteristics'!E:E,MATCH($C855,'Policy Characteristics'!$C:$C,0))),"",INDEX('Policy Characteristics'!E:E,MATCH($C855,'Policy Characteristics'!$C:$C,0)))</f>
        <v>indst shift to electricity</v>
      </c>
      <c r="L855" s="261">
        <f>IF(ISBLANK(INDEX('Policy Characteristics'!F:F,MATCH($C855,'Policy Characteristics'!$C:$C,0))),"",INDEX('Policy Characteristics'!F:F,MATCH($C855,'Policy Characteristics'!$C:$C,0)))</f>
        <v>0</v>
      </c>
      <c r="M855" s="261">
        <f>IF(ISBLANK(INDEX('Policy Characteristics'!G:G,MATCH($C855,'Policy Characteristics'!$C:$C,0))),"",INDEX('Policy Characteristics'!G:G,MATCH($C855,'Policy Characteristics'!$C:$C,0)))</f>
        <v>1</v>
      </c>
      <c r="N855" s="261">
        <f>IF(ISBLANK(INDEX('Policy Characteristics'!H:H,MATCH($C855,'Policy Characteristics'!$C:$C,0))),"",INDEX('Policy Characteristics'!H:H,MATCH($C855,'Policy Characteristics'!$C:$C,0)))</f>
        <v>0.01</v>
      </c>
      <c r="O855" s="254" t="str">
        <f>IF(ISBLANK(INDEX('Policy Characteristics'!I:I,MATCH($C855,'Policy Characteristics'!$C:$C,0))),"",INDEX('Policy Characteristics'!I:I,MATCH($C855,'Policy Characteristics'!$C:$C,0)))</f>
        <v>% of fuel shifted</v>
      </c>
      <c r="P855" s="254"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254" t="str">
        <f>IF(ISBLANK(INDEX('Policy Characteristics'!K:K,MATCH($C855,'Policy Characteristics'!$C:$C,0))),"",INDEX('Policy Characteristics'!K:K,MATCH($C855,'Policy Characteristics'!$C:$C,0)))</f>
        <v>industry-ag-main.html#fuel-switching</v>
      </c>
      <c r="R855" s="254" t="str">
        <f>IF(ISBLANK(INDEX('Policy Characteristics'!L:L,MATCH($C855,'Policy Characteristics'!$C:$C,0))),"",INDEX('Policy Characteristics'!L:L,MATCH($C855,'Policy Characteristics'!$C:$C,0)))</f>
        <v>industry-elec-and-hydrogen.html</v>
      </c>
    </row>
    <row r="856" spans="1:18" x14ac:dyDescent="0.35">
      <c r="A856" s="254" t="str">
        <f>IF(ISBLANK(INDEX('Policy Characteristics'!A:A,MATCH($C856,'Policy Characteristics'!$C:$C,0))),"",INDEX('Policy Characteristics'!A:A,MATCH($C856,'Policy Characteristics'!$C:$C,0)))</f>
        <v>Industry</v>
      </c>
      <c r="B856" s="262" t="str">
        <f>IF(ISBLANK(INDEX('Policy Characteristics'!B:B,MATCH($C856,'Policy Characteristics'!$C:$C,0))),"",INDEX('Policy Characteristics'!B:B,MATCH($C856,'Policy Characteristics'!$C:$C,0)))</f>
        <v>Electrification</v>
      </c>
      <c r="C856" s="254" t="str">
        <f t="shared" si="40"/>
        <v>Fraction of Eligible Industrial Energy Use Shifted to Electricity</v>
      </c>
      <c r="D856" s="6" t="s">
        <v>3071</v>
      </c>
      <c r="E856" s="1" t="s">
        <v>3496</v>
      </c>
      <c r="F856" t="s">
        <v>3032</v>
      </c>
      <c r="G856" s="45" t="s">
        <v>3503</v>
      </c>
      <c r="H856" s="43">
        <v>2031</v>
      </c>
      <c r="I856" s="324" t="s">
        <v>43</v>
      </c>
      <c r="J856" s="255" t="str">
        <f>IF(ISBLANK(INDEX('Policy Characteristics'!D:D,MATCH($C856,'Policy Characteristics'!$C:$C,0))),"",INDEX('Policy Characteristics'!D:D,MATCH($C856,'Policy Characteristics'!$C:$C,0)))</f>
        <v>Electrification</v>
      </c>
      <c r="K856" s="254" t="str">
        <f>IF(ISBLANK(INDEX('Policy Characteristics'!E:E,MATCH($C856,'Policy Characteristics'!$C:$C,0))),"",INDEX('Policy Characteristics'!E:E,MATCH($C856,'Policy Characteristics'!$C:$C,0)))</f>
        <v>indst shift to electricity</v>
      </c>
      <c r="L856" s="261">
        <f>IF(ISBLANK(INDEX('Policy Characteristics'!F:F,MATCH($C856,'Policy Characteristics'!$C:$C,0))),"",INDEX('Policy Characteristics'!F:F,MATCH($C856,'Policy Characteristics'!$C:$C,0)))</f>
        <v>0</v>
      </c>
      <c r="M856" s="261">
        <f>IF(ISBLANK(INDEX('Policy Characteristics'!G:G,MATCH($C856,'Policy Characteristics'!$C:$C,0))),"",INDEX('Policy Characteristics'!G:G,MATCH($C856,'Policy Characteristics'!$C:$C,0)))</f>
        <v>1</v>
      </c>
      <c r="N856" s="261">
        <f>IF(ISBLANK(INDEX('Policy Characteristics'!H:H,MATCH($C856,'Policy Characteristics'!$C:$C,0))),"",INDEX('Policy Characteristics'!H:H,MATCH($C856,'Policy Characteristics'!$C:$C,0)))</f>
        <v>0.01</v>
      </c>
      <c r="O856" s="254" t="str">
        <f>IF(ISBLANK(INDEX('Policy Characteristics'!I:I,MATCH($C856,'Policy Characteristics'!$C:$C,0))),"",INDEX('Policy Characteristics'!I:I,MATCH($C856,'Policy Characteristics'!$C:$C,0)))</f>
        <v>% of fuel shifted</v>
      </c>
      <c r="P856" s="254"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254" t="str">
        <f>IF(ISBLANK(INDEX('Policy Characteristics'!K:K,MATCH($C856,'Policy Characteristics'!$C:$C,0))),"",INDEX('Policy Characteristics'!K:K,MATCH($C856,'Policy Characteristics'!$C:$C,0)))</f>
        <v>industry-ag-main.html#fuel-switching</v>
      </c>
      <c r="R856" s="254" t="str">
        <f>IF(ISBLANK(INDEX('Policy Characteristics'!L:L,MATCH($C856,'Policy Characteristics'!$C:$C,0))),"",INDEX('Policy Characteristics'!L:L,MATCH($C856,'Policy Characteristics'!$C:$C,0)))</f>
        <v>industry-elec-and-hydrogen.html</v>
      </c>
    </row>
    <row r="857" spans="1:18" x14ac:dyDescent="0.35">
      <c r="A857" s="254" t="str">
        <f>IF(ISBLANK(INDEX('Policy Characteristics'!A:A,MATCH($C857,'Policy Characteristics'!$C:$C,0))),"",INDEX('Policy Characteristics'!A:A,MATCH($C857,'Policy Characteristics'!$C:$C,0)))</f>
        <v>Industry</v>
      </c>
      <c r="B857" s="262" t="str">
        <f>IF(ISBLANK(INDEX('Policy Characteristics'!B:B,MATCH($C857,'Policy Characteristics'!$C:$C,0))),"",INDEX('Policy Characteristics'!B:B,MATCH($C857,'Policy Characteristics'!$C:$C,0)))</f>
        <v>Electrification</v>
      </c>
      <c r="C857" s="254" t="str">
        <f t="shared" si="40"/>
        <v>Fraction of Eligible Industrial Energy Use Shifted to Electricity</v>
      </c>
      <c r="D857" s="6" t="s">
        <v>3071</v>
      </c>
      <c r="E857" s="1" t="s">
        <v>3497</v>
      </c>
      <c r="F857" t="s">
        <v>3032</v>
      </c>
      <c r="G857" s="45" t="s">
        <v>3504</v>
      </c>
      <c r="H857" s="43">
        <v>2032</v>
      </c>
      <c r="I857" s="324" t="s">
        <v>43</v>
      </c>
      <c r="J857" s="255" t="str">
        <f>IF(ISBLANK(INDEX('Policy Characteristics'!D:D,MATCH($C857,'Policy Characteristics'!$C:$C,0))),"",INDEX('Policy Characteristics'!D:D,MATCH($C857,'Policy Characteristics'!$C:$C,0)))</f>
        <v>Electrification</v>
      </c>
      <c r="K857" s="254" t="str">
        <f>IF(ISBLANK(INDEX('Policy Characteristics'!E:E,MATCH($C857,'Policy Characteristics'!$C:$C,0))),"",INDEX('Policy Characteristics'!E:E,MATCH($C857,'Policy Characteristics'!$C:$C,0)))</f>
        <v>indst shift to electricity</v>
      </c>
      <c r="L857" s="261">
        <f>IF(ISBLANK(INDEX('Policy Characteristics'!F:F,MATCH($C857,'Policy Characteristics'!$C:$C,0))),"",INDEX('Policy Characteristics'!F:F,MATCH($C857,'Policy Characteristics'!$C:$C,0)))</f>
        <v>0</v>
      </c>
      <c r="M857" s="261">
        <f>IF(ISBLANK(INDEX('Policy Characteristics'!G:G,MATCH($C857,'Policy Characteristics'!$C:$C,0))),"",INDEX('Policy Characteristics'!G:G,MATCH($C857,'Policy Characteristics'!$C:$C,0)))</f>
        <v>1</v>
      </c>
      <c r="N857" s="261">
        <f>IF(ISBLANK(INDEX('Policy Characteristics'!H:H,MATCH($C857,'Policy Characteristics'!$C:$C,0))),"",INDEX('Policy Characteristics'!H:H,MATCH($C857,'Policy Characteristics'!$C:$C,0)))</f>
        <v>0.01</v>
      </c>
      <c r="O857" s="254" t="str">
        <f>IF(ISBLANK(INDEX('Policy Characteristics'!I:I,MATCH($C857,'Policy Characteristics'!$C:$C,0))),"",INDEX('Policy Characteristics'!I:I,MATCH($C857,'Policy Characteristics'!$C:$C,0)))</f>
        <v>% of fuel shifted</v>
      </c>
      <c r="P857" s="254"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254" t="str">
        <f>IF(ISBLANK(INDEX('Policy Characteristics'!K:K,MATCH($C857,'Policy Characteristics'!$C:$C,0))),"",INDEX('Policy Characteristics'!K:K,MATCH($C857,'Policy Characteristics'!$C:$C,0)))</f>
        <v>industry-ag-main.html#fuel-switching</v>
      </c>
      <c r="R857" s="254" t="str">
        <f>IF(ISBLANK(INDEX('Policy Characteristics'!L:L,MATCH($C857,'Policy Characteristics'!$C:$C,0))),"",INDEX('Policy Characteristics'!L:L,MATCH($C857,'Policy Characteristics'!$C:$C,0)))</f>
        <v>industry-elec-and-hydrogen.html</v>
      </c>
    </row>
    <row r="858" spans="1:18" x14ac:dyDescent="0.35">
      <c r="A858" s="254" t="str">
        <f>IF(ISBLANK(INDEX('Policy Characteristics'!A:A,MATCH($C858,'Policy Characteristics'!$C:$C,0))),"",INDEX('Policy Characteristics'!A:A,MATCH($C858,'Policy Characteristics'!$C:$C,0)))</f>
        <v>Industry</v>
      </c>
      <c r="B858" s="262" t="str">
        <f>IF(ISBLANK(INDEX('Policy Characteristics'!B:B,MATCH($C858,'Policy Characteristics'!$C:$C,0))),"",INDEX('Policy Characteristics'!B:B,MATCH($C858,'Policy Characteristics'!$C:$C,0)))</f>
        <v>Electrification</v>
      </c>
      <c r="C858" s="254" t="str">
        <f t="shared" si="40"/>
        <v>Fraction of Eligible Industrial Energy Use Shifted to Electricity</v>
      </c>
      <c r="D858" s="6" t="s">
        <v>3071</v>
      </c>
      <c r="E858" s="1" t="s">
        <v>3638</v>
      </c>
      <c r="F858" t="s">
        <v>3032</v>
      </c>
      <c r="G858" s="45" t="s">
        <v>3638</v>
      </c>
      <c r="H858" s="43">
        <v>2033</v>
      </c>
      <c r="I858" s="324" t="s">
        <v>43</v>
      </c>
      <c r="J858" s="255" t="str">
        <f>IF(ISBLANK(INDEX('Policy Characteristics'!D:D,MATCH($C858,'Policy Characteristics'!$C:$C,0))),"",INDEX('Policy Characteristics'!D:D,MATCH($C858,'Policy Characteristics'!$C:$C,0)))</f>
        <v>Electrification</v>
      </c>
      <c r="K858" s="254" t="str">
        <f>IF(ISBLANK(INDEX('Policy Characteristics'!E:E,MATCH($C858,'Policy Characteristics'!$C:$C,0))),"",INDEX('Policy Characteristics'!E:E,MATCH($C858,'Policy Characteristics'!$C:$C,0)))</f>
        <v>indst shift to electricity</v>
      </c>
      <c r="L858" s="261">
        <f>IF(ISBLANK(INDEX('Policy Characteristics'!F:F,MATCH($C858,'Policy Characteristics'!$C:$C,0))),"",INDEX('Policy Characteristics'!F:F,MATCH($C858,'Policy Characteristics'!$C:$C,0)))</f>
        <v>0</v>
      </c>
      <c r="M858" s="261">
        <f>IF(ISBLANK(INDEX('Policy Characteristics'!G:G,MATCH($C858,'Policy Characteristics'!$C:$C,0))),"",INDEX('Policy Characteristics'!G:G,MATCH($C858,'Policy Characteristics'!$C:$C,0)))</f>
        <v>1</v>
      </c>
      <c r="N858" s="261">
        <f>IF(ISBLANK(INDEX('Policy Characteristics'!H:H,MATCH($C858,'Policy Characteristics'!$C:$C,0))),"",INDEX('Policy Characteristics'!H:H,MATCH($C858,'Policy Characteristics'!$C:$C,0)))</f>
        <v>0.01</v>
      </c>
      <c r="O858" s="254" t="str">
        <f>IF(ISBLANK(INDEX('Policy Characteristics'!I:I,MATCH($C858,'Policy Characteristics'!$C:$C,0))),"",INDEX('Policy Characteristics'!I:I,MATCH($C858,'Policy Characteristics'!$C:$C,0)))</f>
        <v>% of fuel shifted</v>
      </c>
      <c r="P858" s="254"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254" t="str">
        <f>IF(ISBLANK(INDEX('Policy Characteristics'!K:K,MATCH($C858,'Policy Characteristics'!$C:$C,0))),"",INDEX('Policy Characteristics'!K:K,MATCH($C858,'Policy Characteristics'!$C:$C,0)))</f>
        <v>industry-ag-main.html#fuel-switching</v>
      </c>
      <c r="R858" s="254" t="str">
        <f>IF(ISBLANK(INDEX('Policy Characteristics'!L:L,MATCH($C858,'Policy Characteristics'!$C:$C,0))),"",INDEX('Policy Characteristics'!L:L,MATCH($C858,'Policy Characteristics'!$C:$C,0)))</f>
        <v>industry-elec-and-hydrogen.html</v>
      </c>
    </row>
    <row r="859" spans="1:18" s="2" customFormat="1" x14ac:dyDescent="0.35">
      <c r="A859" s="254" t="str">
        <f>IF(ISBLANK(INDEX('Policy Characteristics'!A:A,MATCH($C859,'Policy Characteristics'!$C:$C,0))),"",INDEX('Policy Characteristics'!A:A,MATCH($C859,'Policy Characteristics'!$C:$C,0)))</f>
        <v>Industry</v>
      </c>
      <c r="B859" s="262" t="str">
        <f>IF(ISBLANK(INDEX('Policy Characteristics'!B:B,MATCH($C859,'Policy Characteristics'!$C:$C,0))),"",INDEX('Policy Characteristics'!B:B,MATCH($C859,'Policy Characteristics'!$C:$C,0)))</f>
        <v>F-Gas Substitution</v>
      </c>
      <c r="C859" s="317" t="s">
        <v>2771</v>
      </c>
      <c r="D859" s="6"/>
      <c r="E859" s="6"/>
      <c r="F859" s="6"/>
      <c r="G859" s="6"/>
      <c r="H859" s="47">
        <v>58</v>
      </c>
      <c r="I859" s="324" t="s">
        <v>43</v>
      </c>
      <c r="J859" s="255" t="str">
        <f>IF(ISBLANK(INDEX('Policy Characteristics'!D:D,MATCH($C859,'Policy Characteristics'!$C:$C,0))),"",INDEX('Policy Characteristics'!D:D,MATCH($C859,'Policy Characteristics'!$C:$C,0)))</f>
        <v>F-gas Measures</v>
      </c>
      <c r="K859" s="254" t="str">
        <f>IF(ISBLANK(INDEX('Policy Characteristics'!E:E,MATCH($C859,'Policy Characteristics'!$C:$C,0))),"",INDEX('Policy Characteristics'!E:E,MATCH($C859,'Policy Characteristics'!$C:$C,0)))</f>
        <v>indst f gas substitution</v>
      </c>
      <c r="L859" s="261">
        <f>IF(ISBLANK(INDEX('Policy Characteristics'!F:F,MATCH($C859,'Policy Characteristics'!$C:$C,0))),"",INDEX('Policy Characteristics'!F:F,MATCH($C859,'Policy Characteristics'!$C:$C,0)))</f>
        <v>0</v>
      </c>
      <c r="M859" s="261">
        <f>IF(ISBLANK(INDEX('Policy Characteristics'!G:G,MATCH($C859,'Policy Characteristics'!$C:$C,0))),"",INDEX('Policy Characteristics'!G:G,MATCH($C859,'Policy Characteristics'!$C:$C,0)))</f>
        <v>1</v>
      </c>
      <c r="N859" s="261">
        <f>IF(ISBLANK(INDEX('Policy Characteristics'!H:H,MATCH($C859,'Policy Characteristics'!$C:$C,0))),"",INDEX('Policy Characteristics'!H:H,MATCH($C859,'Policy Characteristics'!$C:$C,0)))</f>
        <v>0.01</v>
      </c>
      <c r="O859" s="254" t="str">
        <f>IF(ISBLANK(INDEX('Policy Characteristics'!I:I,MATCH($C859,'Policy Characteristics'!$C:$C,0))),"",INDEX('Policy Characteristics'!I:I,MATCH($C859,'Policy Characteristics'!$C:$C,0)))</f>
        <v>% of potential achieved</v>
      </c>
      <c r="P859" s="254" t="str">
        <f>IF(ISBLANK(INDEX('Policy Characteristics'!J:J,MATCH($C859,'Policy Characteristics'!$C:$C,0))),"",INDEX('Policy Characteristics'!J:J,MATCH($C859,'Policy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859" s="254" t="str">
        <f>IF(ISBLANK(INDEX('Policy Characteristics'!K:K,MATCH($C859,'Policy Characteristics'!$C:$C,0))),"",INDEX('Policy Characteristics'!K:K,MATCH($C859,'Policy Characteristics'!$C:$C,0)))</f>
        <v>industry-ag-main.html#avoid-f-gases</v>
      </c>
      <c r="R859" s="254" t="str">
        <f>IF(ISBLANK(INDEX('Policy Characteristics'!L:L,MATCH($C859,'Policy Characteristics'!$C:$C,0))),"",INDEX('Policy Characteristics'!L:L,MATCH($C859,'Policy Characteristics'!$C:$C,0)))</f>
        <v>avoid-f-gases.html</v>
      </c>
    </row>
    <row r="860" spans="1:18" s="2" customFormat="1" x14ac:dyDescent="0.35">
      <c r="A860" s="254" t="str">
        <f>IF(ISBLANK(INDEX('Policy Characteristics'!A:A,MATCH($C860,'Policy Characteristics'!$C:$C,0))),"",INDEX('Policy Characteristics'!A:A,MATCH($C860,'Policy Characteristics'!$C:$C,0)))</f>
        <v>Industry</v>
      </c>
      <c r="B860" s="262" t="str">
        <f>IF(ISBLANK(INDEX('Policy Characteristics'!B:B,MATCH($C860,'Policy Characteristics'!$C:$C,0))),"",INDEX('Policy Characteristics'!B:B,MATCH($C860,'Policy Characteristics'!$C:$C,0)))</f>
        <v>F-Gas Destruction</v>
      </c>
      <c r="C860" s="317" t="s">
        <v>2772</v>
      </c>
      <c r="D860" s="6"/>
      <c r="E860" s="6"/>
      <c r="F860" s="6"/>
      <c r="G860" s="6"/>
      <c r="H860" s="47">
        <v>510</v>
      </c>
      <c r="I860" s="324" t="s">
        <v>43</v>
      </c>
      <c r="J860" s="255" t="str">
        <f>IF(ISBLANK(INDEX('Policy Characteristics'!D:D,MATCH($C860,'Policy Characteristics'!$C:$C,0))),"",INDEX('Policy Characteristics'!D:D,MATCH($C860,'Policy Characteristics'!$C:$C,0)))</f>
        <v>F-gas Measures</v>
      </c>
      <c r="K860" s="254" t="str">
        <f>IF(ISBLANK(INDEX('Policy Characteristics'!E:E,MATCH($C860,'Policy Characteristics'!$C:$C,0))),"",INDEX('Policy Characteristics'!E:E,MATCH($C860,'Policy Characteristics'!$C:$C,0)))</f>
        <v>indst f gas destruction</v>
      </c>
      <c r="L860" s="261">
        <f>IF(ISBLANK(INDEX('Policy Characteristics'!F:F,MATCH($C860,'Policy Characteristics'!$C:$C,0))),"",INDEX('Policy Characteristics'!F:F,MATCH($C860,'Policy Characteristics'!$C:$C,0)))</f>
        <v>0</v>
      </c>
      <c r="M860" s="261">
        <f>IF(ISBLANK(INDEX('Policy Characteristics'!G:G,MATCH($C860,'Policy Characteristics'!$C:$C,0))),"",INDEX('Policy Characteristics'!G:G,MATCH($C860,'Policy Characteristics'!$C:$C,0)))</f>
        <v>1</v>
      </c>
      <c r="N860" s="261">
        <f>IF(ISBLANK(INDEX('Policy Characteristics'!H:H,MATCH($C860,'Policy Characteristics'!$C:$C,0))),"",INDEX('Policy Characteristics'!H:H,MATCH($C860,'Policy Characteristics'!$C:$C,0)))</f>
        <v>0.01</v>
      </c>
      <c r="O860" s="254" t="str">
        <f>IF(ISBLANK(INDEX('Policy Characteristics'!I:I,MATCH($C860,'Policy Characteristics'!$C:$C,0))),"",INDEX('Policy Characteristics'!I:I,MATCH($C860,'Policy Characteristics'!$C:$C,0)))</f>
        <v>% of potential achieved</v>
      </c>
      <c r="P860" s="254" t="str">
        <f>IF(ISBLANK(INDEX('Policy Characteristics'!J:J,MATCH($C860,'Policy Characteristics'!$C:$C,0))),"",INDEX('Policy Characteristics'!J:J,MATCH($C860,'Policy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860" s="254" t="str">
        <f>IF(ISBLANK(INDEX('Policy Characteristics'!K:K,MATCH($C860,'Policy Characteristics'!$C:$C,0))),"",INDEX('Policy Characteristics'!K:K,MATCH($C860,'Policy Characteristics'!$C:$C,0)))</f>
        <v>industry-ag-main.html#avoid-f-gases</v>
      </c>
      <c r="R860" s="254" t="str">
        <f>IF(ISBLANK(INDEX('Policy Characteristics'!L:L,MATCH($C860,'Policy Characteristics'!$C:$C,0))),"",INDEX('Policy Characteristics'!L:L,MATCH($C860,'Policy Characteristics'!$C:$C,0)))</f>
        <v>avoid-f-gases.html</v>
      </c>
    </row>
    <row r="861" spans="1:18" s="2" customFormat="1" x14ac:dyDescent="0.35">
      <c r="A861" s="254" t="str">
        <f>IF(ISBLANK(INDEX('Policy Characteristics'!A:A,MATCH($C861,'Policy Characteristics'!$C:$C,0))),"",INDEX('Policy Characteristics'!A:A,MATCH($C861,'Policy Characteristics'!$C:$C,0)))</f>
        <v>Industry</v>
      </c>
      <c r="B861" s="262" t="str">
        <f>IF(ISBLANK(INDEX('Policy Characteristics'!B:B,MATCH($C861,'Policy Characteristics'!$C:$C,0))),"",INDEX('Policy Characteristics'!B:B,MATCH($C861,'Policy Characteristics'!$C:$C,0)))</f>
        <v>F-Gas Recovery</v>
      </c>
      <c r="C861" s="317" t="s">
        <v>2773</v>
      </c>
      <c r="D861" s="6"/>
      <c r="E861" s="6"/>
      <c r="F861" s="6"/>
      <c r="G861" s="6"/>
      <c r="H861" s="47">
        <v>511</v>
      </c>
      <c r="I861" s="324" t="s">
        <v>43</v>
      </c>
      <c r="J861" s="255" t="str">
        <f>IF(ISBLANK(INDEX('Policy Characteristics'!D:D,MATCH($C861,'Policy Characteristics'!$C:$C,0))),"",INDEX('Policy Characteristics'!D:D,MATCH($C861,'Policy Characteristics'!$C:$C,0)))</f>
        <v>F-gas Measures</v>
      </c>
      <c r="K861" s="254" t="str">
        <f>IF(ISBLANK(INDEX('Policy Characteristics'!E:E,MATCH($C861,'Policy Characteristics'!$C:$C,0))),"",INDEX('Policy Characteristics'!E:E,MATCH($C861,'Policy Characteristics'!$C:$C,0)))</f>
        <v>indst f gas recovery</v>
      </c>
      <c r="L861" s="261">
        <f>IF(ISBLANK(INDEX('Policy Characteristics'!F:F,MATCH($C861,'Policy Characteristics'!$C:$C,0))),"",INDEX('Policy Characteristics'!F:F,MATCH($C861,'Policy Characteristics'!$C:$C,0)))</f>
        <v>0</v>
      </c>
      <c r="M861" s="261">
        <f>IF(ISBLANK(INDEX('Policy Characteristics'!G:G,MATCH($C861,'Policy Characteristics'!$C:$C,0))),"",INDEX('Policy Characteristics'!G:G,MATCH($C861,'Policy Characteristics'!$C:$C,0)))</f>
        <v>1</v>
      </c>
      <c r="N861" s="261">
        <f>IF(ISBLANK(INDEX('Policy Characteristics'!H:H,MATCH($C861,'Policy Characteristics'!$C:$C,0))),"",INDEX('Policy Characteristics'!H:H,MATCH($C861,'Policy Characteristics'!$C:$C,0)))</f>
        <v>0.01</v>
      </c>
      <c r="O861" s="254" t="str">
        <f>IF(ISBLANK(INDEX('Policy Characteristics'!I:I,MATCH($C861,'Policy Characteristics'!$C:$C,0))),"",INDEX('Policy Characteristics'!I:I,MATCH($C861,'Policy Characteristics'!$C:$C,0)))</f>
        <v>% of potential achieved</v>
      </c>
      <c r="P861" s="254" t="str">
        <f>IF(ISBLANK(INDEX('Policy Characteristics'!J:J,MATCH($C861,'Policy Characteristics'!$C:$C,0))),"",INDEX('Policy Characteristics'!J:J,MATCH($C861,'Policy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861" s="254" t="str">
        <f>IF(ISBLANK(INDEX('Policy Characteristics'!K:K,MATCH($C861,'Policy Characteristics'!$C:$C,0))),"",INDEX('Policy Characteristics'!K:K,MATCH($C861,'Policy Characteristics'!$C:$C,0)))</f>
        <v>industry-ag-main.html#avoid-f-gases</v>
      </c>
      <c r="R861" s="254" t="str">
        <f>IF(ISBLANK(INDEX('Policy Characteristics'!L:L,MATCH($C861,'Policy Characteristics'!$C:$C,0))),"",INDEX('Policy Characteristics'!L:L,MATCH($C861,'Policy Characteristics'!$C:$C,0)))</f>
        <v>avoid-f-gases.html</v>
      </c>
    </row>
    <row r="862" spans="1:18" s="2" customFormat="1" x14ac:dyDescent="0.35">
      <c r="A862" s="254" t="str">
        <f>IF(ISBLANK(INDEX('Policy Characteristics'!A:A,MATCH($C862,'Policy Characteristics'!$C:$C,0))),"",INDEX('Policy Characteristics'!A:A,MATCH($C862,'Policy Characteristics'!$C:$C,0)))</f>
        <v>Industry</v>
      </c>
      <c r="B862" s="262" t="str">
        <f>IF(ISBLANK(INDEX('Policy Characteristics'!B:B,MATCH($C862,'Policy Characteristics'!$C:$C,0))),"",INDEX('Policy Characteristics'!B:B,MATCH($C862,'Policy Characteristics'!$C:$C,0)))</f>
        <v>F-Gas Eqpt. Maintenance &amp; Retrofits</v>
      </c>
      <c r="C862" s="317" t="s">
        <v>2774</v>
      </c>
      <c r="D862" s="6" t="s">
        <v>3056</v>
      </c>
      <c r="E862" s="6"/>
      <c r="F862" t="s">
        <v>2574</v>
      </c>
      <c r="G862" s="6"/>
      <c r="H862" s="47">
        <v>512</v>
      </c>
      <c r="I862" s="324" t="s">
        <v>43</v>
      </c>
      <c r="J862" s="255" t="str">
        <f>IF(ISBLANK(INDEX('Policy Characteristics'!D:D,MATCH($C862,'Policy Characteristics'!$C:$C,0))),"",INDEX('Policy Characteristics'!D:D,MATCH($C862,'Policy Characteristics'!$C:$C,0)))</f>
        <v>F-gas Measures</v>
      </c>
      <c r="K862" s="254" t="str">
        <f>IF(ISBLANK(INDEX('Policy Characteristics'!E:E,MATCH($C862,'Policy Characteristics'!$C:$C,0))),"",INDEX('Policy Characteristics'!E:E,MATCH($C862,'Policy Characteristics'!$C:$C,0)))</f>
        <v>indst f gas inspct maint retrofit</v>
      </c>
      <c r="L862" s="261">
        <f>IF(ISBLANK(INDEX('Policy Characteristics'!F:F,MATCH($C862,'Policy Characteristics'!$C:$C,0))),"",INDEX('Policy Characteristics'!F:F,MATCH($C862,'Policy Characteristics'!$C:$C,0)))</f>
        <v>0</v>
      </c>
      <c r="M862" s="261">
        <f>IF(ISBLANK(INDEX('Policy Characteristics'!G:G,MATCH($C862,'Policy Characteristics'!$C:$C,0))),"",INDEX('Policy Characteristics'!G:G,MATCH($C862,'Policy Characteristics'!$C:$C,0)))</f>
        <v>1</v>
      </c>
      <c r="N862" s="261">
        <f>IF(ISBLANK(INDEX('Policy Characteristics'!H:H,MATCH($C862,'Policy Characteristics'!$C:$C,0))),"",INDEX('Policy Characteristics'!H:H,MATCH($C862,'Policy Characteristics'!$C:$C,0)))</f>
        <v>0.01</v>
      </c>
      <c r="O862" s="254" t="str">
        <f>IF(ISBLANK(INDEX('Policy Characteristics'!I:I,MATCH($C862,'Policy Characteristics'!$C:$C,0))),"",INDEX('Policy Characteristics'!I:I,MATCH($C862,'Policy Characteristics'!$C:$C,0)))</f>
        <v>% of potential achieved</v>
      </c>
      <c r="P862" s="254" t="str">
        <f>IF(ISBLANK(INDEX('Policy Characteristics'!J:J,MATCH($C862,'Policy Characteristics'!$C:$C,0))),"",INDEX('Policy Characteristics'!J:J,MATCH($C862,'Policy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62" s="254" t="str">
        <f>IF(ISBLANK(INDEX('Policy Characteristics'!K:K,MATCH($C862,'Policy Characteristics'!$C:$C,0))),"",INDEX('Policy Characteristics'!K:K,MATCH($C862,'Policy Characteristics'!$C:$C,0)))</f>
        <v>industry-ag-main.html#avoid-f-gases</v>
      </c>
      <c r="R862" s="254" t="str">
        <f>IF(ISBLANK(INDEX('Policy Characteristics'!L:L,MATCH($C862,'Policy Characteristics'!$C:$C,0))),"",INDEX('Policy Characteristics'!L:L,MATCH($C862,'Policy Characteristics'!$C:$C,0)))</f>
        <v>avoid-f-gases.html</v>
      </c>
    </row>
    <row r="863" spans="1:18" s="2" customFormat="1" x14ac:dyDescent="0.35">
      <c r="A863" s="254" t="str">
        <f>IF(ISBLANK(INDEX('Policy Characteristics'!A:A,MATCH($C863,'Policy Characteristics'!$C:$C,0))),"",INDEX('Policy Characteristics'!A:A,MATCH($C863,'Policy Characteristics'!$C:$C,0)))</f>
        <v>Industry</v>
      </c>
      <c r="B863" s="262" t="str">
        <f>IF(ISBLANK(INDEX('Policy Characteristics'!B:B,MATCH($C863,'Policy Characteristics'!$C:$C,0))),"",INDEX('Policy Characteristics'!B:B,MATCH($C863,'Policy Characteristics'!$C:$C,0)))</f>
        <v>F-Gas Eqpt. Maintenance &amp; Retrofits</v>
      </c>
      <c r="C863" s="317" t="s">
        <v>2774</v>
      </c>
      <c r="D863" s="6" t="s">
        <v>3061</v>
      </c>
      <c r="E863" s="6"/>
      <c r="F863" t="s">
        <v>3023</v>
      </c>
      <c r="G863" s="6"/>
      <c r="H863" s="47">
        <v>1653</v>
      </c>
      <c r="I863" s="324" t="s">
        <v>43</v>
      </c>
      <c r="J863" s="255" t="str">
        <f>IF(ISBLANK(INDEX('Policy Characteristics'!D:D,MATCH($C863,'Policy Characteristics'!$C:$C,0))),"",INDEX('Policy Characteristics'!D:D,MATCH($C863,'Policy Characteristics'!$C:$C,0)))</f>
        <v>F-gas Measures</v>
      </c>
      <c r="K863" s="254" t="str">
        <f>IF(ISBLANK(INDEX('Policy Characteristics'!E:E,MATCH($C863,'Policy Characteristics'!$C:$C,0))),"",INDEX('Policy Characteristics'!E:E,MATCH($C863,'Policy Characteristics'!$C:$C,0)))</f>
        <v>indst f gas inspct maint retrofit</v>
      </c>
      <c r="L863" s="261">
        <f>IF(ISBLANK(INDEX('Policy Characteristics'!F:F,MATCH($C863,'Policy Characteristics'!$C:$C,0))),"",INDEX('Policy Characteristics'!F:F,MATCH($C863,'Policy Characteristics'!$C:$C,0)))</f>
        <v>0</v>
      </c>
      <c r="M863" s="261">
        <f>IF(ISBLANK(INDEX('Policy Characteristics'!G:G,MATCH($C863,'Policy Characteristics'!$C:$C,0))),"",INDEX('Policy Characteristics'!G:G,MATCH($C863,'Policy Characteristics'!$C:$C,0)))</f>
        <v>1</v>
      </c>
      <c r="N863" s="261">
        <f>IF(ISBLANK(INDEX('Policy Characteristics'!H:H,MATCH($C863,'Policy Characteristics'!$C:$C,0))),"",INDEX('Policy Characteristics'!H:H,MATCH($C863,'Policy Characteristics'!$C:$C,0)))</f>
        <v>0.01</v>
      </c>
      <c r="O863" s="254" t="str">
        <f>IF(ISBLANK(INDEX('Policy Characteristics'!I:I,MATCH($C863,'Policy Characteristics'!$C:$C,0))),"",INDEX('Policy Characteristics'!I:I,MATCH($C863,'Policy Characteristics'!$C:$C,0)))</f>
        <v>% of potential achieved</v>
      </c>
      <c r="P863" s="254" t="str">
        <f>IF(ISBLANK(INDEX('Policy Characteristics'!J:J,MATCH($C863,'Policy Characteristics'!$C:$C,0))),"",INDEX('Policy Characteristics'!J:J,MATCH($C863,'Policy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63" s="254" t="str">
        <f>IF(ISBLANK(INDEX('Policy Characteristics'!K:K,MATCH($C863,'Policy Characteristics'!$C:$C,0))),"",INDEX('Policy Characteristics'!K:K,MATCH($C863,'Policy Characteristics'!$C:$C,0)))</f>
        <v>industry-ag-main.html#avoid-f-gases</v>
      </c>
      <c r="R863" s="254" t="str">
        <f>IF(ISBLANK(INDEX('Policy Characteristics'!L:L,MATCH($C863,'Policy Characteristics'!$C:$C,0))),"",INDEX('Policy Characteristics'!L:L,MATCH($C863,'Policy Characteristics'!$C:$C,0)))</f>
        <v>avoid-f-gases.html</v>
      </c>
    </row>
    <row r="864" spans="1:18" s="2" customFormat="1" x14ac:dyDescent="0.35">
      <c r="A864" s="254" t="str">
        <f>IF(ISBLANK(INDEX('Policy Characteristics'!A:A,MATCH($C864,'Policy Characteristics'!$C:$C,0))),"",INDEX('Policy Characteristics'!A:A,MATCH($C864,'Policy Characteristics'!$C:$C,0)))</f>
        <v>Industry</v>
      </c>
      <c r="B864" s="262" t="str">
        <f>IF(ISBLANK(INDEX('Policy Characteristics'!B:B,MATCH($C864,'Policy Characteristics'!$C:$C,0))),"",INDEX('Policy Characteristics'!B:B,MATCH($C864,'Policy Characteristics'!$C:$C,0)))</f>
        <v>Feedstock Shifting</v>
      </c>
      <c r="C864" t="s">
        <v>3747</v>
      </c>
      <c r="D864" s="45" t="s">
        <v>3047</v>
      </c>
      <c r="E864" s="45" t="s">
        <v>2397</v>
      </c>
      <c r="F864" t="s">
        <v>3072</v>
      </c>
      <c r="G864" s="45" t="s">
        <v>2403</v>
      </c>
      <c r="H864" s="47">
        <v>2460</v>
      </c>
      <c r="I864" s="324" t="s">
        <v>44</v>
      </c>
      <c r="J864" s="255" t="str">
        <f>IF(ISBLANK(INDEX('Policy Characteristics'!D:D,MATCH($C864,'Policy Characteristics'!$C:$C,0))),"",INDEX('Policy Characteristics'!D:D,MATCH($C864,'Policy Characteristics'!$C:$C,0)))</f>
        <v>Feedstock Shifting</v>
      </c>
      <c r="K864" s="254" t="str">
        <f>IF(ISBLANK(INDEX('Policy Characteristics'!E:E,MATCH($C864,'Policy Characteristics'!$C:$C,0))),"",INDEX('Policy Characteristics'!E:E,MATCH($C864,'Policy Characteristics'!$C:$C,0)))</f>
        <v>indst feedstock shifting</v>
      </c>
      <c r="L864" s="261">
        <f>IF(ISBLANK(INDEX('Policy Characteristics'!F:F,MATCH($C864,'Policy Characteristics'!$C:$C,0))),"",INDEX('Policy Characteristics'!F:F,MATCH($C864,'Policy Characteristics'!$C:$C,0)))</f>
        <v>0</v>
      </c>
      <c r="M864" s="261">
        <f>IF(ISBLANK(INDEX('Policy Characteristics'!G:G,MATCH($C864,'Policy Characteristics'!$C:$C,0))),"",INDEX('Policy Characteristics'!G:G,MATCH($C864,'Policy Characteristics'!$C:$C,0)))</f>
        <v>1</v>
      </c>
      <c r="N864" s="261">
        <f>IF(ISBLANK(INDEX('Policy Characteristics'!H:H,MATCH($C864,'Policy Characteristics'!$C:$C,0))),"",INDEX('Policy Characteristics'!H:H,MATCH($C864,'Policy Characteristics'!$C:$C,0)))</f>
        <v>0.01</v>
      </c>
      <c r="O864" s="254" t="str">
        <f>IF(ISBLANK(INDEX('Policy Characteristics'!I:I,MATCH($C864,'Policy Characteristics'!$C:$C,0))),"",INDEX('Policy Characteristics'!I:I,MATCH($C864,'Policy Characteristics'!$C:$C,0)))</f>
        <v>% of potential achieved</v>
      </c>
      <c r="P864" s="254" t="str">
        <f>IF(ISBLANK(INDEX('Policy Characteristics'!J:J,MATCH($C864,'Policy Characteristics'!$C:$C,0))),"",INDEX('Policy Characteristics'!J:J,MATCH($C864,'Policy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4" s="254" t="str">
        <f>IF(ISBLANK(INDEX('Policy Characteristics'!K:K,MATCH($C864,'Policy Characteristics'!$C:$C,0))),"",INDEX('Policy Characteristics'!K:K,MATCH($C864,'Policy Characteristics'!$C:$C,0)))</f>
        <v/>
      </c>
      <c r="R864" s="254" t="str">
        <f>IF(ISBLANK(INDEX('Policy Characteristics'!L:L,MATCH($C864,'Policy Characteristics'!$C:$C,0))),"",INDEX('Policy Characteristics'!L:L,MATCH($C864,'Policy Characteristics'!$C:$C,0)))</f>
        <v/>
      </c>
    </row>
    <row r="865" spans="1:18" s="2" customFormat="1" x14ac:dyDescent="0.35">
      <c r="A865" s="254" t="str">
        <f>IF(ISBLANK(INDEX('Policy Characteristics'!A:A,MATCH($C865,'Policy Characteristics'!$C:$C,0))),"",INDEX('Policy Characteristics'!A:A,MATCH($C865,'Policy Characteristics'!$C:$C,0)))</f>
        <v>Industry</v>
      </c>
      <c r="B865" s="262" t="str">
        <f>IF(ISBLANK(INDEX('Policy Characteristics'!B:B,MATCH($C865,'Policy Characteristics'!$C:$C,0))),"",INDEX('Policy Characteristics'!B:B,MATCH($C865,'Policy Characteristics'!$C:$C,0)))</f>
        <v>Feedstock Shifting</v>
      </c>
      <c r="C865" s="254" t="str">
        <f>C$864</f>
        <v>Fraction of Feedstock Shifted</v>
      </c>
      <c r="D865" s="45" t="s">
        <v>3047</v>
      </c>
      <c r="E865" s="45" t="s">
        <v>2398</v>
      </c>
      <c r="F865" t="s">
        <v>3072</v>
      </c>
      <c r="G865" s="45" t="s">
        <v>2406</v>
      </c>
      <c r="H865" s="47">
        <v>2461</v>
      </c>
      <c r="I865" s="324" t="s">
        <v>44</v>
      </c>
      <c r="J865" s="255" t="str">
        <f>IF(ISBLANK(INDEX('Policy Characteristics'!D:D,MATCH($C865,'Policy Characteristics'!$C:$C,0))),"",INDEX('Policy Characteristics'!D:D,MATCH($C865,'Policy Characteristics'!$C:$C,0)))</f>
        <v>Feedstock Shifting</v>
      </c>
      <c r="K865" s="254" t="str">
        <f>IF(ISBLANK(INDEX('Policy Characteristics'!E:E,MATCH($C865,'Policy Characteristics'!$C:$C,0))),"",INDEX('Policy Characteristics'!E:E,MATCH($C865,'Policy Characteristics'!$C:$C,0)))</f>
        <v>indst feedstock shifting</v>
      </c>
      <c r="L865" s="261">
        <f>IF(ISBLANK(INDEX('Policy Characteristics'!F:F,MATCH($C865,'Policy Characteristics'!$C:$C,0))),"",INDEX('Policy Characteristics'!F:F,MATCH($C865,'Policy Characteristics'!$C:$C,0)))</f>
        <v>0</v>
      </c>
      <c r="M865" s="261">
        <f>IF(ISBLANK(INDEX('Policy Characteristics'!G:G,MATCH($C865,'Policy Characteristics'!$C:$C,0))),"",INDEX('Policy Characteristics'!G:G,MATCH($C865,'Policy Characteristics'!$C:$C,0)))</f>
        <v>1</v>
      </c>
      <c r="N865" s="261">
        <f>IF(ISBLANK(INDEX('Policy Characteristics'!H:H,MATCH($C865,'Policy Characteristics'!$C:$C,0))),"",INDEX('Policy Characteristics'!H:H,MATCH($C865,'Policy Characteristics'!$C:$C,0)))</f>
        <v>0.01</v>
      </c>
      <c r="O865" s="254" t="str">
        <f>IF(ISBLANK(INDEX('Policy Characteristics'!I:I,MATCH($C865,'Policy Characteristics'!$C:$C,0))),"",INDEX('Policy Characteristics'!I:I,MATCH($C865,'Policy Characteristics'!$C:$C,0)))</f>
        <v>% of potential achieved</v>
      </c>
      <c r="P865" s="254" t="str">
        <f>IF(ISBLANK(INDEX('Policy Characteristics'!J:J,MATCH($C865,'Policy Characteristics'!$C:$C,0))),"",INDEX('Policy Characteristics'!J:J,MATCH($C865,'Policy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5" s="254" t="str">
        <f>IF(ISBLANK(INDEX('Policy Characteristics'!K:K,MATCH($C865,'Policy Characteristics'!$C:$C,0))),"",INDEX('Policy Characteristics'!K:K,MATCH($C865,'Policy Characteristics'!$C:$C,0)))</f>
        <v/>
      </c>
      <c r="R865" s="254" t="str">
        <f>IF(ISBLANK(INDEX('Policy Characteristics'!L:L,MATCH($C865,'Policy Characteristics'!$C:$C,0))),"",INDEX('Policy Characteristics'!L:L,MATCH($C865,'Policy Characteristics'!$C:$C,0)))</f>
        <v/>
      </c>
    </row>
    <row r="866" spans="1:18" s="2" customFormat="1" x14ac:dyDescent="0.35">
      <c r="A866" s="254" t="str">
        <f>IF(ISBLANK(INDEX('Policy Characteristics'!A:A,MATCH($C866,'Policy Characteristics'!$C:$C,0))),"",INDEX('Policy Characteristics'!A:A,MATCH($C866,'Policy Characteristics'!$C:$C,0)))</f>
        <v>Industry</v>
      </c>
      <c r="B866" s="262" t="str">
        <f>IF(ISBLANK(INDEX('Policy Characteristics'!B:B,MATCH($C866,'Policy Characteristics'!$C:$C,0))),"",INDEX('Policy Characteristics'!B:B,MATCH($C866,'Policy Characteristics'!$C:$C,0)))</f>
        <v>Feedstock Shifting</v>
      </c>
      <c r="C866" s="254" t="str">
        <f t="shared" ref="C866:C929" si="41">C$864</f>
        <v>Fraction of Feedstock Shifted</v>
      </c>
      <c r="D866" s="45" t="s">
        <v>3047</v>
      </c>
      <c r="E866" s="45" t="s">
        <v>2399</v>
      </c>
      <c r="F866" t="s">
        <v>3072</v>
      </c>
      <c r="G866" s="45" t="s">
        <v>2407</v>
      </c>
      <c r="H866" s="47">
        <v>2462</v>
      </c>
      <c r="I866" s="324" t="s">
        <v>44</v>
      </c>
      <c r="J866" s="255" t="str">
        <f>IF(ISBLANK(INDEX('Policy Characteristics'!D:D,MATCH($C866,'Policy Characteristics'!$C:$C,0))),"",INDEX('Policy Characteristics'!D:D,MATCH($C866,'Policy Characteristics'!$C:$C,0)))</f>
        <v>Feedstock Shifting</v>
      </c>
      <c r="K866" s="254" t="str">
        <f>IF(ISBLANK(INDEX('Policy Characteristics'!E:E,MATCH($C866,'Policy Characteristics'!$C:$C,0))),"",INDEX('Policy Characteristics'!E:E,MATCH($C866,'Policy Characteristics'!$C:$C,0)))</f>
        <v>indst feedstock shifting</v>
      </c>
      <c r="L866" s="261">
        <f>IF(ISBLANK(INDEX('Policy Characteristics'!F:F,MATCH($C866,'Policy Characteristics'!$C:$C,0))),"",INDEX('Policy Characteristics'!F:F,MATCH($C866,'Policy Characteristics'!$C:$C,0)))</f>
        <v>0</v>
      </c>
      <c r="M866" s="261">
        <f>IF(ISBLANK(INDEX('Policy Characteristics'!G:G,MATCH($C866,'Policy Characteristics'!$C:$C,0))),"",INDEX('Policy Characteristics'!G:G,MATCH($C866,'Policy Characteristics'!$C:$C,0)))</f>
        <v>1</v>
      </c>
      <c r="N866" s="261">
        <f>IF(ISBLANK(INDEX('Policy Characteristics'!H:H,MATCH($C866,'Policy Characteristics'!$C:$C,0))),"",INDEX('Policy Characteristics'!H:H,MATCH($C866,'Policy Characteristics'!$C:$C,0)))</f>
        <v>0.01</v>
      </c>
      <c r="O866" s="254" t="str">
        <f>IF(ISBLANK(INDEX('Policy Characteristics'!I:I,MATCH($C866,'Policy Characteristics'!$C:$C,0))),"",INDEX('Policy Characteristics'!I:I,MATCH($C866,'Policy Characteristics'!$C:$C,0)))</f>
        <v>% of potential achieved</v>
      </c>
      <c r="P866" s="254" t="str">
        <f>IF(ISBLANK(INDEX('Policy Characteristics'!J:J,MATCH($C866,'Policy Characteristics'!$C:$C,0))),"",INDEX('Policy Characteristics'!J:J,MATCH($C866,'Policy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6" s="254" t="str">
        <f>IF(ISBLANK(INDEX('Policy Characteristics'!K:K,MATCH($C866,'Policy Characteristics'!$C:$C,0))),"",INDEX('Policy Characteristics'!K:K,MATCH($C866,'Policy Characteristics'!$C:$C,0)))</f>
        <v/>
      </c>
      <c r="R866" s="254" t="str">
        <f>IF(ISBLANK(INDEX('Policy Characteristics'!L:L,MATCH($C866,'Policy Characteristics'!$C:$C,0))),"",INDEX('Policy Characteristics'!L:L,MATCH($C866,'Policy Characteristics'!$C:$C,0)))</f>
        <v/>
      </c>
    </row>
    <row r="867" spans="1:18" s="2" customFormat="1" x14ac:dyDescent="0.35">
      <c r="A867" s="254" t="str">
        <f>IF(ISBLANK(INDEX('Policy Characteristics'!A:A,MATCH($C867,'Policy Characteristics'!$C:$C,0))),"",INDEX('Policy Characteristics'!A:A,MATCH($C867,'Policy Characteristics'!$C:$C,0)))</f>
        <v>Industry</v>
      </c>
      <c r="B867" s="262" t="str">
        <f>IF(ISBLANK(INDEX('Policy Characteristics'!B:B,MATCH($C867,'Policy Characteristics'!$C:$C,0))),"",INDEX('Policy Characteristics'!B:B,MATCH($C867,'Policy Characteristics'!$C:$C,0)))</f>
        <v>Feedstock Shifting</v>
      </c>
      <c r="C867" s="254" t="str">
        <f t="shared" si="41"/>
        <v>Fraction of Feedstock Shifted</v>
      </c>
      <c r="D867" s="45" t="s">
        <v>3047</v>
      </c>
      <c r="E867" s="45" t="s">
        <v>2400</v>
      </c>
      <c r="F867" t="s">
        <v>3072</v>
      </c>
      <c r="G867" s="45" t="s">
        <v>2404</v>
      </c>
      <c r="H867" s="47">
        <v>2463</v>
      </c>
      <c r="I867" s="324" t="s">
        <v>44</v>
      </c>
      <c r="J867" s="255" t="str">
        <f>IF(ISBLANK(INDEX('Policy Characteristics'!D:D,MATCH($C867,'Policy Characteristics'!$C:$C,0))),"",INDEX('Policy Characteristics'!D:D,MATCH($C867,'Policy Characteristics'!$C:$C,0)))</f>
        <v>Feedstock Shifting</v>
      </c>
      <c r="K867" s="254" t="str">
        <f>IF(ISBLANK(INDEX('Policy Characteristics'!E:E,MATCH($C867,'Policy Characteristics'!$C:$C,0))),"",INDEX('Policy Characteristics'!E:E,MATCH($C867,'Policy Characteristics'!$C:$C,0)))</f>
        <v>indst feedstock shifting</v>
      </c>
      <c r="L867" s="261">
        <f>IF(ISBLANK(INDEX('Policy Characteristics'!F:F,MATCH($C867,'Policy Characteristics'!$C:$C,0))),"",INDEX('Policy Characteristics'!F:F,MATCH($C867,'Policy Characteristics'!$C:$C,0)))</f>
        <v>0</v>
      </c>
      <c r="M867" s="261">
        <f>IF(ISBLANK(INDEX('Policy Characteristics'!G:G,MATCH($C867,'Policy Characteristics'!$C:$C,0))),"",INDEX('Policy Characteristics'!G:G,MATCH($C867,'Policy Characteristics'!$C:$C,0)))</f>
        <v>1</v>
      </c>
      <c r="N867" s="261">
        <f>IF(ISBLANK(INDEX('Policy Characteristics'!H:H,MATCH($C867,'Policy Characteristics'!$C:$C,0))),"",INDEX('Policy Characteristics'!H:H,MATCH($C867,'Policy Characteristics'!$C:$C,0)))</f>
        <v>0.01</v>
      </c>
      <c r="O867" s="254" t="str">
        <f>IF(ISBLANK(INDEX('Policy Characteristics'!I:I,MATCH($C867,'Policy Characteristics'!$C:$C,0))),"",INDEX('Policy Characteristics'!I:I,MATCH($C867,'Policy Characteristics'!$C:$C,0)))</f>
        <v>% of potential achieved</v>
      </c>
      <c r="P867" s="254" t="str">
        <f>IF(ISBLANK(INDEX('Policy Characteristics'!J:J,MATCH($C867,'Policy Characteristics'!$C:$C,0))),"",INDEX('Policy Characteristics'!J:J,MATCH($C867,'Policy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7" s="254" t="str">
        <f>IF(ISBLANK(INDEX('Policy Characteristics'!K:K,MATCH($C867,'Policy Characteristics'!$C:$C,0))),"",INDEX('Policy Characteristics'!K:K,MATCH($C867,'Policy Characteristics'!$C:$C,0)))</f>
        <v/>
      </c>
      <c r="R867" s="254" t="str">
        <f>IF(ISBLANK(INDEX('Policy Characteristics'!L:L,MATCH($C867,'Policy Characteristics'!$C:$C,0))),"",INDEX('Policy Characteristics'!L:L,MATCH($C867,'Policy Characteristics'!$C:$C,0)))</f>
        <v/>
      </c>
    </row>
    <row r="868" spans="1:18" s="2" customFormat="1" x14ac:dyDescent="0.35">
      <c r="A868" s="254" t="str">
        <f>IF(ISBLANK(INDEX('Policy Characteristics'!A:A,MATCH($C868,'Policy Characteristics'!$C:$C,0))),"",INDEX('Policy Characteristics'!A:A,MATCH($C868,'Policy Characteristics'!$C:$C,0)))</f>
        <v>Industry</v>
      </c>
      <c r="B868" s="262" t="str">
        <f>IF(ISBLANK(INDEX('Policy Characteristics'!B:B,MATCH($C868,'Policy Characteristics'!$C:$C,0))),"",INDEX('Policy Characteristics'!B:B,MATCH($C868,'Policy Characteristics'!$C:$C,0)))</f>
        <v>Feedstock Shifting</v>
      </c>
      <c r="C868" s="254" t="str">
        <f t="shared" si="41"/>
        <v>Fraction of Feedstock Shifted</v>
      </c>
      <c r="D868" s="45" t="s">
        <v>3047</v>
      </c>
      <c r="E868" s="45" t="s">
        <v>2401</v>
      </c>
      <c r="F868" t="s">
        <v>3072</v>
      </c>
      <c r="G868" s="45" t="s">
        <v>2405</v>
      </c>
      <c r="H868" s="47">
        <v>2464</v>
      </c>
      <c r="I868" s="324" t="s">
        <v>44</v>
      </c>
      <c r="J868" s="255" t="str">
        <f>IF(ISBLANK(INDEX('Policy Characteristics'!D:D,MATCH($C868,'Policy Characteristics'!$C:$C,0))),"",INDEX('Policy Characteristics'!D:D,MATCH($C868,'Policy Characteristics'!$C:$C,0)))</f>
        <v>Feedstock Shifting</v>
      </c>
      <c r="K868" s="254" t="str">
        <f>IF(ISBLANK(INDEX('Policy Characteristics'!E:E,MATCH($C868,'Policy Characteristics'!$C:$C,0))),"",INDEX('Policy Characteristics'!E:E,MATCH($C868,'Policy Characteristics'!$C:$C,0)))</f>
        <v>indst feedstock shifting</v>
      </c>
      <c r="L868" s="261">
        <f>IF(ISBLANK(INDEX('Policy Characteristics'!F:F,MATCH($C868,'Policy Characteristics'!$C:$C,0))),"",INDEX('Policy Characteristics'!F:F,MATCH($C868,'Policy Characteristics'!$C:$C,0)))</f>
        <v>0</v>
      </c>
      <c r="M868" s="261">
        <f>IF(ISBLANK(INDEX('Policy Characteristics'!G:G,MATCH($C868,'Policy Characteristics'!$C:$C,0))),"",INDEX('Policy Characteristics'!G:G,MATCH($C868,'Policy Characteristics'!$C:$C,0)))</f>
        <v>1</v>
      </c>
      <c r="N868" s="261">
        <f>IF(ISBLANK(INDEX('Policy Characteristics'!H:H,MATCH($C868,'Policy Characteristics'!$C:$C,0))),"",INDEX('Policy Characteristics'!H:H,MATCH($C868,'Policy Characteristics'!$C:$C,0)))</f>
        <v>0.01</v>
      </c>
      <c r="O868" s="254" t="str">
        <f>IF(ISBLANK(INDEX('Policy Characteristics'!I:I,MATCH($C868,'Policy Characteristics'!$C:$C,0))),"",INDEX('Policy Characteristics'!I:I,MATCH($C868,'Policy Characteristics'!$C:$C,0)))</f>
        <v>% of potential achieved</v>
      </c>
      <c r="P868" s="254" t="str">
        <f>IF(ISBLANK(INDEX('Policy Characteristics'!J:J,MATCH($C868,'Policy Characteristics'!$C:$C,0))),"",INDEX('Policy Characteristics'!J:J,MATCH($C868,'Policy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8" s="254" t="str">
        <f>IF(ISBLANK(INDEX('Policy Characteristics'!K:K,MATCH($C868,'Policy Characteristics'!$C:$C,0))),"",INDEX('Policy Characteristics'!K:K,MATCH($C868,'Policy Characteristics'!$C:$C,0)))</f>
        <v/>
      </c>
      <c r="R868" s="254" t="str">
        <f>IF(ISBLANK(INDEX('Policy Characteristics'!L:L,MATCH($C868,'Policy Characteristics'!$C:$C,0))),"",INDEX('Policy Characteristics'!L:L,MATCH($C868,'Policy Characteristics'!$C:$C,0)))</f>
        <v/>
      </c>
    </row>
    <row r="869" spans="1:18" s="2" customFormat="1" x14ac:dyDescent="0.35">
      <c r="A869" s="254" t="str">
        <f>IF(ISBLANK(INDEX('Policy Characteristics'!A:A,MATCH($C869,'Policy Characteristics'!$C:$C,0))),"",INDEX('Policy Characteristics'!A:A,MATCH($C869,'Policy Characteristics'!$C:$C,0)))</f>
        <v>Industry</v>
      </c>
      <c r="B869" s="262" t="str">
        <f>IF(ISBLANK(INDEX('Policy Characteristics'!B:B,MATCH($C869,'Policy Characteristics'!$C:$C,0))),"",INDEX('Policy Characteristics'!B:B,MATCH($C869,'Policy Characteristics'!$C:$C,0)))</f>
        <v>Feedstock Shifting</v>
      </c>
      <c r="C869" s="254" t="str">
        <f t="shared" si="41"/>
        <v>Fraction of Feedstock Shifted</v>
      </c>
      <c r="D869" s="45" t="s">
        <v>3047</v>
      </c>
      <c r="E869" s="45" t="s">
        <v>2402</v>
      </c>
      <c r="F869" t="s">
        <v>3072</v>
      </c>
      <c r="G869" s="45" t="s">
        <v>2408</v>
      </c>
      <c r="H869" s="47">
        <v>2465</v>
      </c>
      <c r="I869" s="324" t="s">
        <v>44</v>
      </c>
      <c r="J869" s="255" t="str">
        <f>IF(ISBLANK(INDEX('Policy Characteristics'!D:D,MATCH($C869,'Policy Characteristics'!$C:$C,0))),"",INDEX('Policy Characteristics'!D:D,MATCH($C869,'Policy Characteristics'!$C:$C,0)))</f>
        <v>Feedstock Shifting</v>
      </c>
      <c r="K869" s="254" t="str">
        <f>IF(ISBLANK(INDEX('Policy Characteristics'!E:E,MATCH($C869,'Policy Characteristics'!$C:$C,0))),"",INDEX('Policy Characteristics'!E:E,MATCH($C869,'Policy Characteristics'!$C:$C,0)))</f>
        <v>indst feedstock shifting</v>
      </c>
      <c r="L869" s="261">
        <f>IF(ISBLANK(INDEX('Policy Characteristics'!F:F,MATCH($C869,'Policy Characteristics'!$C:$C,0))),"",INDEX('Policy Characteristics'!F:F,MATCH($C869,'Policy Characteristics'!$C:$C,0)))</f>
        <v>0</v>
      </c>
      <c r="M869" s="261">
        <f>IF(ISBLANK(INDEX('Policy Characteristics'!G:G,MATCH($C869,'Policy Characteristics'!$C:$C,0))),"",INDEX('Policy Characteristics'!G:G,MATCH($C869,'Policy Characteristics'!$C:$C,0)))</f>
        <v>1</v>
      </c>
      <c r="N869" s="261">
        <f>IF(ISBLANK(INDEX('Policy Characteristics'!H:H,MATCH($C869,'Policy Characteristics'!$C:$C,0))),"",INDEX('Policy Characteristics'!H:H,MATCH($C869,'Policy Characteristics'!$C:$C,0)))</f>
        <v>0.01</v>
      </c>
      <c r="O869" s="254" t="str">
        <f>IF(ISBLANK(INDEX('Policy Characteristics'!I:I,MATCH($C869,'Policy Characteristics'!$C:$C,0))),"",INDEX('Policy Characteristics'!I:I,MATCH($C869,'Policy Characteristics'!$C:$C,0)))</f>
        <v>% of potential achieved</v>
      </c>
      <c r="P869" s="254" t="str">
        <f>IF(ISBLANK(INDEX('Policy Characteristics'!J:J,MATCH($C869,'Policy Characteristics'!$C:$C,0))),"",INDEX('Policy Characteristics'!J:J,MATCH($C869,'Policy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9" s="254" t="str">
        <f>IF(ISBLANK(INDEX('Policy Characteristics'!K:K,MATCH($C869,'Policy Characteristics'!$C:$C,0))),"",INDEX('Policy Characteristics'!K:K,MATCH($C869,'Policy Characteristics'!$C:$C,0)))</f>
        <v/>
      </c>
      <c r="R869" s="254" t="str">
        <f>IF(ISBLANK(INDEX('Policy Characteristics'!L:L,MATCH($C869,'Policy Characteristics'!$C:$C,0))),"",INDEX('Policy Characteristics'!L:L,MATCH($C869,'Policy Characteristics'!$C:$C,0)))</f>
        <v/>
      </c>
    </row>
    <row r="870" spans="1:18" s="2" customFormat="1" x14ac:dyDescent="0.35">
      <c r="A870" s="254" t="str">
        <f>IF(ISBLANK(INDEX('Policy Characteristics'!A:A,MATCH($C870,'Policy Characteristics'!$C:$C,0))),"",INDEX('Policy Characteristics'!A:A,MATCH($C870,'Policy Characteristics'!$C:$C,0)))</f>
        <v>Industry</v>
      </c>
      <c r="B870" s="262" t="str">
        <f>IF(ISBLANK(INDEX('Policy Characteristics'!B:B,MATCH($C870,'Policy Characteristics'!$C:$C,0))),"",INDEX('Policy Characteristics'!B:B,MATCH($C870,'Policy Characteristics'!$C:$C,0)))</f>
        <v>Feedstock Shifting</v>
      </c>
      <c r="C870" s="254" t="str">
        <f t="shared" si="41"/>
        <v>Fraction of Feedstock Shifted</v>
      </c>
      <c r="D870" s="45" t="s">
        <v>3047</v>
      </c>
      <c r="E870" s="45" t="s">
        <v>2701</v>
      </c>
      <c r="F870" t="s">
        <v>3072</v>
      </c>
      <c r="G870" s="45" t="s">
        <v>2704</v>
      </c>
      <c r="H870" s="47">
        <v>2466</v>
      </c>
      <c r="I870" s="324" t="s">
        <v>44</v>
      </c>
      <c r="J870" s="255" t="str">
        <f>IF(ISBLANK(INDEX('Policy Characteristics'!D:D,MATCH($C870,'Policy Characteristics'!$C:$C,0))),"",INDEX('Policy Characteristics'!D:D,MATCH($C870,'Policy Characteristics'!$C:$C,0)))</f>
        <v>Feedstock Shifting</v>
      </c>
      <c r="K870" s="254" t="str">
        <f>IF(ISBLANK(INDEX('Policy Characteristics'!E:E,MATCH($C870,'Policy Characteristics'!$C:$C,0))),"",INDEX('Policy Characteristics'!E:E,MATCH($C870,'Policy Characteristics'!$C:$C,0)))</f>
        <v>indst feedstock shifting</v>
      </c>
      <c r="L870" s="261">
        <f>IF(ISBLANK(INDEX('Policy Characteristics'!F:F,MATCH($C870,'Policy Characteristics'!$C:$C,0))),"",INDEX('Policy Characteristics'!F:F,MATCH($C870,'Policy Characteristics'!$C:$C,0)))</f>
        <v>0</v>
      </c>
      <c r="M870" s="261">
        <f>IF(ISBLANK(INDEX('Policy Characteristics'!G:G,MATCH($C870,'Policy Characteristics'!$C:$C,0))),"",INDEX('Policy Characteristics'!G:G,MATCH($C870,'Policy Characteristics'!$C:$C,0)))</f>
        <v>1</v>
      </c>
      <c r="N870" s="261">
        <f>IF(ISBLANK(INDEX('Policy Characteristics'!H:H,MATCH($C870,'Policy Characteristics'!$C:$C,0))),"",INDEX('Policy Characteristics'!H:H,MATCH($C870,'Policy Characteristics'!$C:$C,0)))</f>
        <v>0.01</v>
      </c>
      <c r="O870" s="254" t="str">
        <f>IF(ISBLANK(INDEX('Policy Characteristics'!I:I,MATCH($C870,'Policy Characteristics'!$C:$C,0))),"",INDEX('Policy Characteristics'!I:I,MATCH($C870,'Policy Characteristics'!$C:$C,0)))</f>
        <v>% of potential achieved</v>
      </c>
      <c r="P870" s="254" t="str">
        <f>IF(ISBLANK(INDEX('Policy Characteristics'!J:J,MATCH($C870,'Policy Characteristics'!$C:$C,0))),"",INDEX('Policy Characteristics'!J:J,MATCH($C870,'Policy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0" s="254" t="str">
        <f>IF(ISBLANK(INDEX('Policy Characteristics'!K:K,MATCH($C870,'Policy Characteristics'!$C:$C,0))),"",INDEX('Policy Characteristics'!K:K,MATCH($C870,'Policy Characteristics'!$C:$C,0)))</f>
        <v/>
      </c>
      <c r="R870" s="254" t="str">
        <f>IF(ISBLANK(INDEX('Policy Characteristics'!L:L,MATCH($C870,'Policy Characteristics'!$C:$C,0))),"",INDEX('Policy Characteristics'!L:L,MATCH($C870,'Policy Characteristics'!$C:$C,0)))</f>
        <v/>
      </c>
    </row>
    <row r="871" spans="1:18" s="2" customFormat="1" x14ac:dyDescent="0.35">
      <c r="A871" s="254" t="str">
        <f>IF(ISBLANK(INDEX('Policy Characteristics'!A:A,MATCH($C871,'Policy Characteristics'!$C:$C,0))),"",INDEX('Policy Characteristics'!A:A,MATCH($C871,'Policy Characteristics'!$C:$C,0)))</f>
        <v>Industry</v>
      </c>
      <c r="B871" s="262" t="str">
        <f>IF(ISBLANK(INDEX('Policy Characteristics'!B:B,MATCH($C871,'Policy Characteristics'!$C:$C,0))),"",INDEX('Policy Characteristics'!B:B,MATCH($C871,'Policy Characteristics'!$C:$C,0)))</f>
        <v>Feedstock Shifting</v>
      </c>
      <c r="C871" s="254" t="str">
        <f t="shared" si="41"/>
        <v>Fraction of Feedstock Shifted</v>
      </c>
      <c r="D871" s="45" t="s">
        <v>3047</v>
      </c>
      <c r="E871" s="45" t="s">
        <v>2702</v>
      </c>
      <c r="F871" t="s">
        <v>3072</v>
      </c>
      <c r="G871" s="45" t="s">
        <v>2706</v>
      </c>
      <c r="H871" s="47">
        <v>2467</v>
      </c>
      <c r="I871" s="324" t="s">
        <v>44</v>
      </c>
      <c r="J871" s="255" t="str">
        <f>IF(ISBLANK(INDEX('Policy Characteristics'!D:D,MATCH($C871,'Policy Characteristics'!$C:$C,0))),"",INDEX('Policy Characteristics'!D:D,MATCH($C871,'Policy Characteristics'!$C:$C,0)))</f>
        <v>Feedstock Shifting</v>
      </c>
      <c r="K871" s="254" t="str">
        <f>IF(ISBLANK(INDEX('Policy Characteristics'!E:E,MATCH($C871,'Policy Characteristics'!$C:$C,0))),"",INDEX('Policy Characteristics'!E:E,MATCH($C871,'Policy Characteristics'!$C:$C,0)))</f>
        <v>indst feedstock shifting</v>
      </c>
      <c r="L871" s="261">
        <f>IF(ISBLANK(INDEX('Policy Characteristics'!F:F,MATCH($C871,'Policy Characteristics'!$C:$C,0))),"",INDEX('Policy Characteristics'!F:F,MATCH($C871,'Policy Characteristics'!$C:$C,0)))</f>
        <v>0</v>
      </c>
      <c r="M871" s="261">
        <f>IF(ISBLANK(INDEX('Policy Characteristics'!G:G,MATCH($C871,'Policy Characteristics'!$C:$C,0))),"",INDEX('Policy Characteristics'!G:G,MATCH($C871,'Policy Characteristics'!$C:$C,0)))</f>
        <v>1</v>
      </c>
      <c r="N871" s="261">
        <f>IF(ISBLANK(INDEX('Policy Characteristics'!H:H,MATCH($C871,'Policy Characteristics'!$C:$C,0))),"",INDEX('Policy Characteristics'!H:H,MATCH($C871,'Policy Characteristics'!$C:$C,0)))</f>
        <v>0.01</v>
      </c>
      <c r="O871" s="254" t="str">
        <f>IF(ISBLANK(INDEX('Policy Characteristics'!I:I,MATCH($C871,'Policy Characteristics'!$C:$C,0))),"",INDEX('Policy Characteristics'!I:I,MATCH($C871,'Policy Characteristics'!$C:$C,0)))</f>
        <v>% of potential achieved</v>
      </c>
      <c r="P871" s="254" t="str">
        <f>IF(ISBLANK(INDEX('Policy Characteristics'!J:J,MATCH($C871,'Policy Characteristics'!$C:$C,0))),"",INDEX('Policy Characteristics'!J:J,MATCH($C871,'Policy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1" s="254" t="str">
        <f>IF(ISBLANK(INDEX('Policy Characteristics'!K:K,MATCH($C871,'Policy Characteristics'!$C:$C,0))),"",INDEX('Policy Characteristics'!K:K,MATCH($C871,'Policy Characteristics'!$C:$C,0)))</f>
        <v/>
      </c>
      <c r="R871" s="254" t="str">
        <f>IF(ISBLANK(INDEX('Policy Characteristics'!L:L,MATCH($C871,'Policy Characteristics'!$C:$C,0))),"",INDEX('Policy Characteristics'!L:L,MATCH($C871,'Policy Characteristics'!$C:$C,0)))</f>
        <v/>
      </c>
    </row>
    <row r="872" spans="1:18" s="2" customFormat="1" x14ac:dyDescent="0.35">
      <c r="A872" s="254" t="str">
        <f>IF(ISBLANK(INDEX('Policy Characteristics'!A:A,MATCH($C872,'Policy Characteristics'!$C:$C,0))),"",INDEX('Policy Characteristics'!A:A,MATCH($C872,'Policy Characteristics'!$C:$C,0)))</f>
        <v>Industry</v>
      </c>
      <c r="B872" s="262" t="str">
        <f>IF(ISBLANK(INDEX('Policy Characteristics'!B:B,MATCH($C872,'Policy Characteristics'!$C:$C,0))),"",INDEX('Policy Characteristics'!B:B,MATCH($C872,'Policy Characteristics'!$C:$C,0)))</f>
        <v>Feedstock Shifting</v>
      </c>
      <c r="C872" s="254" t="str">
        <f t="shared" si="41"/>
        <v>Fraction of Feedstock Shifted</v>
      </c>
      <c r="D872" s="45" t="s">
        <v>3047</v>
      </c>
      <c r="E872" s="45" t="s">
        <v>2703</v>
      </c>
      <c r="F872" t="s">
        <v>3072</v>
      </c>
      <c r="G872" s="45" t="s">
        <v>2707</v>
      </c>
      <c r="H872" s="47">
        <v>2468</v>
      </c>
      <c r="I872" s="324" t="s">
        <v>44</v>
      </c>
      <c r="J872" s="255" t="str">
        <f>IF(ISBLANK(INDEX('Policy Characteristics'!D:D,MATCH($C872,'Policy Characteristics'!$C:$C,0))),"",INDEX('Policy Characteristics'!D:D,MATCH($C872,'Policy Characteristics'!$C:$C,0)))</f>
        <v>Feedstock Shifting</v>
      </c>
      <c r="K872" s="254" t="str">
        <f>IF(ISBLANK(INDEX('Policy Characteristics'!E:E,MATCH($C872,'Policy Characteristics'!$C:$C,0))),"",INDEX('Policy Characteristics'!E:E,MATCH($C872,'Policy Characteristics'!$C:$C,0)))</f>
        <v>indst feedstock shifting</v>
      </c>
      <c r="L872" s="261">
        <f>IF(ISBLANK(INDEX('Policy Characteristics'!F:F,MATCH($C872,'Policy Characteristics'!$C:$C,0))),"",INDEX('Policy Characteristics'!F:F,MATCH($C872,'Policy Characteristics'!$C:$C,0)))</f>
        <v>0</v>
      </c>
      <c r="M872" s="261">
        <f>IF(ISBLANK(INDEX('Policy Characteristics'!G:G,MATCH($C872,'Policy Characteristics'!$C:$C,0))),"",INDEX('Policy Characteristics'!G:G,MATCH($C872,'Policy Characteristics'!$C:$C,0)))</f>
        <v>1</v>
      </c>
      <c r="N872" s="261">
        <f>IF(ISBLANK(INDEX('Policy Characteristics'!H:H,MATCH($C872,'Policy Characteristics'!$C:$C,0))),"",INDEX('Policy Characteristics'!H:H,MATCH($C872,'Policy Characteristics'!$C:$C,0)))</f>
        <v>0.01</v>
      </c>
      <c r="O872" s="254" t="str">
        <f>IF(ISBLANK(INDEX('Policy Characteristics'!I:I,MATCH($C872,'Policy Characteristics'!$C:$C,0))),"",INDEX('Policy Characteristics'!I:I,MATCH($C872,'Policy Characteristics'!$C:$C,0)))</f>
        <v>% of potential achieved</v>
      </c>
      <c r="P872" s="254" t="str">
        <f>IF(ISBLANK(INDEX('Policy Characteristics'!J:J,MATCH($C872,'Policy Characteristics'!$C:$C,0))),"",INDEX('Policy Characteristics'!J:J,MATCH($C872,'Policy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2" s="254" t="str">
        <f>IF(ISBLANK(INDEX('Policy Characteristics'!K:K,MATCH($C872,'Policy Characteristics'!$C:$C,0))),"",INDEX('Policy Characteristics'!K:K,MATCH($C872,'Policy Characteristics'!$C:$C,0)))</f>
        <v/>
      </c>
      <c r="R872" s="254" t="str">
        <f>IF(ISBLANK(INDEX('Policy Characteristics'!L:L,MATCH($C872,'Policy Characteristics'!$C:$C,0))),"",INDEX('Policy Characteristics'!L:L,MATCH($C872,'Policy Characteristics'!$C:$C,0)))</f>
        <v/>
      </c>
    </row>
    <row r="873" spans="1:18" s="2" customFormat="1" x14ac:dyDescent="0.35">
      <c r="A873" s="254" t="str">
        <f>IF(ISBLANK(INDEX('Policy Characteristics'!A:A,MATCH($C873,'Policy Characteristics'!$C:$C,0))),"",INDEX('Policy Characteristics'!A:A,MATCH($C873,'Policy Characteristics'!$C:$C,0)))</f>
        <v>Industry</v>
      </c>
      <c r="B873" s="262" t="str">
        <f>IF(ISBLANK(INDEX('Policy Characteristics'!B:B,MATCH($C873,'Policy Characteristics'!$C:$C,0))),"",INDEX('Policy Characteristics'!B:B,MATCH($C873,'Policy Characteristics'!$C:$C,0)))</f>
        <v>Feedstock Shifting</v>
      </c>
      <c r="C873" s="254" t="str">
        <f t="shared" si="41"/>
        <v>Fraction of Feedstock Shifted</v>
      </c>
      <c r="D873" s="45" t="s">
        <v>3047</v>
      </c>
      <c r="E873" s="45" t="s">
        <v>2700</v>
      </c>
      <c r="F873" t="s">
        <v>3072</v>
      </c>
      <c r="G873" s="45" t="s">
        <v>2705</v>
      </c>
      <c r="H873" s="47">
        <v>2469</v>
      </c>
      <c r="I873" s="324" t="s">
        <v>44</v>
      </c>
      <c r="J873" s="255" t="str">
        <f>IF(ISBLANK(INDEX('Policy Characteristics'!D:D,MATCH($C873,'Policy Characteristics'!$C:$C,0))),"",INDEX('Policy Characteristics'!D:D,MATCH($C873,'Policy Characteristics'!$C:$C,0)))</f>
        <v>Feedstock Shifting</v>
      </c>
      <c r="K873" s="254" t="str">
        <f>IF(ISBLANK(INDEX('Policy Characteristics'!E:E,MATCH($C873,'Policy Characteristics'!$C:$C,0))),"",INDEX('Policy Characteristics'!E:E,MATCH($C873,'Policy Characteristics'!$C:$C,0)))</f>
        <v>indst feedstock shifting</v>
      </c>
      <c r="L873" s="261">
        <f>IF(ISBLANK(INDEX('Policy Characteristics'!F:F,MATCH($C873,'Policy Characteristics'!$C:$C,0))),"",INDEX('Policy Characteristics'!F:F,MATCH($C873,'Policy Characteristics'!$C:$C,0)))</f>
        <v>0</v>
      </c>
      <c r="M873" s="261">
        <f>IF(ISBLANK(INDEX('Policy Characteristics'!G:G,MATCH($C873,'Policy Characteristics'!$C:$C,0))),"",INDEX('Policy Characteristics'!G:G,MATCH($C873,'Policy Characteristics'!$C:$C,0)))</f>
        <v>1</v>
      </c>
      <c r="N873" s="261">
        <f>IF(ISBLANK(INDEX('Policy Characteristics'!H:H,MATCH($C873,'Policy Characteristics'!$C:$C,0))),"",INDEX('Policy Characteristics'!H:H,MATCH($C873,'Policy Characteristics'!$C:$C,0)))</f>
        <v>0.01</v>
      </c>
      <c r="O873" s="254" t="str">
        <f>IF(ISBLANK(INDEX('Policy Characteristics'!I:I,MATCH($C873,'Policy Characteristics'!$C:$C,0))),"",INDEX('Policy Characteristics'!I:I,MATCH($C873,'Policy Characteristics'!$C:$C,0)))</f>
        <v>% of potential achieved</v>
      </c>
      <c r="P873" s="254" t="str">
        <f>IF(ISBLANK(INDEX('Policy Characteristics'!J:J,MATCH($C873,'Policy Characteristics'!$C:$C,0))),"",INDEX('Policy Characteristics'!J:J,MATCH($C873,'Policy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3" s="254" t="str">
        <f>IF(ISBLANK(INDEX('Policy Characteristics'!K:K,MATCH($C873,'Policy Characteristics'!$C:$C,0))),"",INDEX('Policy Characteristics'!K:K,MATCH($C873,'Policy Characteristics'!$C:$C,0)))</f>
        <v/>
      </c>
      <c r="R873" s="254" t="str">
        <f>IF(ISBLANK(INDEX('Policy Characteristics'!L:L,MATCH($C873,'Policy Characteristics'!$C:$C,0))),"",INDEX('Policy Characteristics'!L:L,MATCH($C873,'Policy Characteristics'!$C:$C,0)))</f>
        <v/>
      </c>
    </row>
    <row r="874" spans="1:18" s="2" customFormat="1" x14ac:dyDescent="0.35">
      <c r="A874" s="254" t="str">
        <f>IF(ISBLANK(INDEX('Policy Characteristics'!A:A,MATCH($C874,'Policy Characteristics'!$C:$C,0))),"",INDEX('Policy Characteristics'!A:A,MATCH($C874,'Policy Characteristics'!$C:$C,0)))</f>
        <v>Industry</v>
      </c>
      <c r="B874" s="262" t="str">
        <f>IF(ISBLANK(INDEX('Policy Characteristics'!B:B,MATCH($C874,'Policy Characteristics'!$C:$C,0))),"",INDEX('Policy Characteristics'!B:B,MATCH($C874,'Policy Characteristics'!$C:$C,0)))</f>
        <v>Feedstock Shifting</v>
      </c>
      <c r="C874" s="254" t="str">
        <f t="shared" si="41"/>
        <v>Fraction of Feedstock Shifted</v>
      </c>
      <c r="D874" s="6" t="s">
        <v>3048</v>
      </c>
      <c r="E874" s="45" t="s">
        <v>2397</v>
      </c>
      <c r="F874" t="s">
        <v>2754</v>
      </c>
      <c r="G874" s="45" t="s">
        <v>2403</v>
      </c>
      <c r="H874" s="47">
        <v>2470</v>
      </c>
      <c r="I874" s="324" t="s">
        <v>44</v>
      </c>
      <c r="J874" s="255" t="str">
        <f>IF(ISBLANK(INDEX('Policy Characteristics'!D:D,MATCH($C874,'Policy Characteristics'!$C:$C,0))),"",INDEX('Policy Characteristics'!D:D,MATCH($C874,'Policy Characteristics'!$C:$C,0)))</f>
        <v>Feedstock Shifting</v>
      </c>
      <c r="K874" s="254" t="str">
        <f>IF(ISBLANK(INDEX('Policy Characteristics'!E:E,MATCH($C874,'Policy Characteristics'!$C:$C,0))),"",INDEX('Policy Characteristics'!E:E,MATCH($C874,'Policy Characteristics'!$C:$C,0)))</f>
        <v>indst feedstock shifting</v>
      </c>
      <c r="L874" s="261">
        <f>IF(ISBLANK(INDEX('Policy Characteristics'!F:F,MATCH($C874,'Policy Characteristics'!$C:$C,0))),"",INDEX('Policy Characteristics'!F:F,MATCH($C874,'Policy Characteristics'!$C:$C,0)))</f>
        <v>0</v>
      </c>
      <c r="M874" s="261">
        <f>IF(ISBLANK(INDEX('Policy Characteristics'!G:G,MATCH($C874,'Policy Characteristics'!$C:$C,0))),"",INDEX('Policy Characteristics'!G:G,MATCH($C874,'Policy Characteristics'!$C:$C,0)))</f>
        <v>1</v>
      </c>
      <c r="N874" s="261">
        <f>IF(ISBLANK(INDEX('Policy Characteristics'!H:H,MATCH($C874,'Policy Characteristics'!$C:$C,0))),"",INDEX('Policy Characteristics'!H:H,MATCH($C874,'Policy Characteristics'!$C:$C,0)))</f>
        <v>0.01</v>
      </c>
      <c r="O874" s="254" t="str">
        <f>IF(ISBLANK(INDEX('Policy Characteristics'!I:I,MATCH($C874,'Policy Characteristics'!$C:$C,0))),"",INDEX('Policy Characteristics'!I:I,MATCH($C874,'Policy Characteristics'!$C:$C,0)))</f>
        <v>% of potential achieved</v>
      </c>
      <c r="P874" s="254" t="str">
        <f>IF(ISBLANK(INDEX('Policy Characteristics'!J:J,MATCH($C874,'Policy Characteristics'!$C:$C,0))),"",INDEX('Policy Characteristics'!J:J,MATCH($C874,'Policy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4" s="254" t="str">
        <f>IF(ISBLANK(INDEX('Policy Characteristics'!K:K,MATCH($C874,'Policy Characteristics'!$C:$C,0))),"",INDEX('Policy Characteristics'!K:K,MATCH($C874,'Policy Characteristics'!$C:$C,0)))</f>
        <v/>
      </c>
      <c r="R874" s="254" t="str">
        <f>IF(ISBLANK(INDEX('Policy Characteristics'!L:L,MATCH($C874,'Policy Characteristics'!$C:$C,0))),"",INDEX('Policy Characteristics'!L:L,MATCH($C874,'Policy Characteristics'!$C:$C,0)))</f>
        <v/>
      </c>
    </row>
    <row r="875" spans="1:18" s="2" customFormat="1" x14ac:dyDescent="0.35">
      <c r="A875" s="254" t="str">
        <f>IF(ISBLANK(INDEX('Policy Characteristics'!A:A,MATCH($C875,'Policy Characteristics'!$C:$C,0))),"",INDEX('Policy Characteristics'!A:A,MATCH($C875,'Policy Characteristics'!$C:$C,0)))</f>
        <v>Industry</v>
      </c>
      <c r="B875" s="262" t="str">
        <f>IF(ISBLANK(INDEX('Policy Characteristics'!B:B,MATCH($C875,'Policy Characteristics'!$C:$C,0))),"",INDEX('Policy Characteristics'!B:B,MATCH($C875,'Policy Characteristics'!$C:$C,0)))</f>
        <v>Feedstock Shifting</v>
      </c>
      <c r="C875" s="254" t="str">
        <f t="shared" si="41"/>
        <v>Fraction of Feedstock Shifted</v>
      </c>
      <c r="D875" s="6" t="s">
        <v>3048</v>
      </c>
      <c r="E875" s="45" t="s">
        <v>2398</v>
      </c>
      <c r="F875" t="s">
        <v>2754</v>
      </c>
      <c r="G875" s="45" t="s">
        <v>2406</v>
      </c>
      <c r="H875" s="47">
        <v>2471</v>
      </c>
      <c r="I875" s="324" t="s">
        <v>44</v>
      </c>
      <c r="J875" s="255" t="str">
        <f>IF(ISBLANK(INDEX('Policy Characteristics'!D:D,MATCH($C875,'Policy Characteristics'!$C:$C,0))),"",INDEX('Policy Characteristics'!D:D,MATCH($C875,'Policy Characteristics'!$C:$C,0)))</f>
        <v>Feedstock Shifting</v>
      </c>
      <c r="K875" s="254" t="str">
        <f>IF(ISBLANK(INDEX('Policy Characteristics'!E:E,MATCH($C875,'Policy Characteristics'!$C:$C,0))),"",INDEX('Policy Characteristics'!E:E,MATCH($C875,'Policy Characteristics'!$C:$C,0)))</f>
        <v>indst feedstock shifting</v>
      </c>
      <c r="L875" s="261">
        <f>IF(ISBLANK(INDEX('Policy Characteristics'!F:F,MATCH($C875,'Policy Characteristics'!$C:$C,0))),"",INDEX('Policy Characteristics'!F:F,MATCH($C875,'Policy Characteristics'!$C:$C,0)))</f>
        <v>0</v>
      </c>
      <c r="M875" s="261">
        <f>IF(ISBLANK(INDEX('Policy Characteristics'!G:G,MATCH($C875,'Policy Characteristics'!$C:$C,0))),"",INDEX('Policy Characteristics'!G:G,MATCH($C875,'Policy Characteristics'!$C:$C,0)))</f>
        <v>1</v>
      </c>
      <c r="N875" s="261">
        <f>IF(ISBLANK(INDEX('Policy Characteristics'!H:H,MATCH($C875,'Policy Characteristics'!$C:$C,0))),"",INDEX('Policy Characteristics'!H:H,MATCH($C875,'Policy Characteristics'!$C:$C,0)))</f>
        <v>0.01</v>
      </c>
      <c r="O875" s="254" t="str">
        <f>IF(ISBLANK(INDEX('Policy Characteristics'!I:I,MATCH($C875,'Policy Characteristics'!$C:$C,0))),"",INDEX('Policy Characteristics'!I:I,MATCH($C875,'Policy Characteristics'!$C:$C,0)))</f>
        <v>% of potential achieved</v>
      </c>
      <c r="P875" s="254" t="str">
        <f>IF(ISBLANK(INDEX('Policy Characteristics'!J:J,MATCH($C875,'Policy Characteristics'!$C:$C,0))),"",INDEX('Policy Characteristics'!J:J,MATCH($C875,'Policy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5" s="254" t="str">
        <f>IF(ISBLANK(INDEX('Policy Characteristics'!K:K,MATCH($C875,'Policy Characteristics'!$C:$C,0))),"",INDEX('Policy Characteristics'!K:K,MATCH($C875,'Policy Characteristics'!$C:$C,0)))</f>
        <v/>
      </c>
      <c r="R875" s="254" t="str">
        <f>IF(ISBLANK(INDEX('Policy Characteristics'!L:L,MATCH($C875,'Policy Characteristics'!$C:$C,0))),"",INDEX('Policy Characteristics'!L:L,MATCH($C875,'Policy Characteristics'!$C:$C,0)))</f>
        <v/>
      </c>
    </row>
    <row r="876" spans="1:18" s="2" customFormat="1" x14ac:dyDescent="0.35">
      <c r="A876" s="254" t="str">
        <f>IF(ISBLANK(INDEX('Policy Characteristics'!A:A,MATCH($C876,'Policy Characteristics'!$C:$C,0))),"",INDEX('Policy Characteristics'!A:A,MATCH($C876,'Policy Characteristics'!$C:$C,0)))</f>
        <v>Industry</v>
      </c>
      <c r="B876" s="262" t="str">
        <f>IF(ISBLANK(INDEX('Policy Characteristics'!B:B,MATCH($C876,'Policy Characteristics'!$C:$C,0))),"",INDEX('Policy Characteristics'!B:B,MATCH($C876,'Policy Characteristics'!$C:$C,0)))</f>
        <v>Feedstock Shifting</v>
      </c>
      <c r="C876" s="254" t="str">
        <f t="shared" si="41"/>
        <v>Fraction of Feedstock Shifted</v>
      </c>
      <c r="D876" s="6" t="s">
        <v>3048</v>
      </c>
      <c r="E876" s="45" t="s">
        <v>2399</v>
      </c>
      <c r="F876" t="s">
        <v>2754</v>
      </c>
      <c r="G876" s="45" t="s">
        <v>2407</v>
      </c>
      <c r="H876" s="47">
        <v>2472</v>
      </c>
      <c r="I876" s="324" t="s">
        <v>44</v>
      </c>
      <c r="J876" s="255" t="str">
        <f>IF(ISBLANK(INDEX('Policy Characteristics'!D:D,MATCH($C876,'Policy Characteristics'!$C:$C,0))),"",INDEX('Policy Characteristics'!D:D,MATCH($C876,'Policy Characteristics'!$C:$C,0)))</f>
        <v>Feedstock Shifting</v>
      </c>
      <c r="K876" s="254" t="str">
        <f>IF(ISBLANK(INDEX('Policy Characteristics'!E:E,MATCH($C876,'Policy Characteristics'!$C:$C,0))),"",INDEX('Policy Characteristics'!E:E,MATCH($C876,'Policy Characteristics'!$C:$C,0)))</f>
        <v>indst feedstock shifting</v>
      </c>
      <c r="L876" s="261">
        <f>IF(ISBLANK(INDEX('Policy Characteristics'!F:F,MATCH($C876,'Policy Characteristics'!$C:$C,0))),"",INDEX('Policy Characteristics'!F:F,MATCH($C876,'Policy Characteristics'!$C:$C,0)))</f>
        <v>0</v>
      </c>
      <c r="M876" s="261">
        <f>IF(ISBLANK(INDEX('Policy Characteristics'!G:G,MATCH($C876,'Policy Characteristics'!$C:$C,0))),"",INDEX('Policy Characteristics'!G:G,MATCH($C876,'Policy Characteristics'!$C:$C,0)))</f>
        <v>1</v>
      </c>
      <c r="N876" s="261">
        <f>IF(ISBLANK(INDEX('Policy Characteristics'!H:H,MATCH($C876,'Policy Characteristics'!$C:$C,0))),"",INDEX('Policy Characteristics'!H:H,MATCH($C876,'Policy Characteristics'!$C:$C,0)))</f>
        <v>0.01</v>
      </c>
      <c r="O876" s="254" t="str">
        <f>IF(ISBLANK(INDEX('Policy Characteristics'!I:I,MATCH($C876,'Policy Characteristics'!$C:$C,0))),"",INDEX('Policy Characteristics'!I:I,MATCH($C876,'Policy Characteristics'!$C:$C,0)))</f>
        <v>% of potential achieved</v>
      </c>
      <c r="P876" s="254" t="str">
        <f>IF(ISBLANK(INDEX('Policy Characteristics'!J:J,MATCH($C876,'Policy Characteristics'!$C:$C,0))),"",INDEX('Policy Characteristics'!J:J,MATCH($C876,'Policy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6" s="254" t="str">
        <f>IF(ISBLANK(INDEX('Policy Characteristics'!K:K,MATCH($C876,'Policy Characteristics'!$C:$C,0))),"",INDEX('Policy Characteristics'!K:K,MATCH($C876,'Policy Characteristics'!$C:$C,0)))</f>
        <v/>
      </c>
      <c r="R876" s="254" t="str">
        <f>IF(ISBLANK(INDEX('Policy Characteristics'!L:L,MATCH($C876,'Policy Characteristics'!$C:$C,0))),"",INDEX('Policy Characteristics'!L:L,MATCH($C876,'Policy Characteristics'!$C:$C,0)))</f>
        <v/>
      </c>
    </row>
    <row r="877" spans="1:18" s="2" customFormat="1" x14ac:dyDescent="0.35">
      <c r="A877" s="254" t="str">
        <f>IF(ISBLANK(INDEX('Policy Characteristics'!A:A,MATCH($C877,'Policy Characteristics'!$C:$C,0))),"",INDEX('Policy Characteristics'!A:A,MATCH($C877,'Policy Characteristics'!$C:$C,0)))</f>
        <v>Industry</v>
      </c>
      <c r="B877" s="262" t="str">
        <f>IF(ISBLANK(INDEX('Policy Characteristics'!B:B,MATCH($C877,'Policy Characteristics'!$C:$C,0))),"",INDEX('Policy Characteristics'!B:B,MATCH($C877,'Policy Characteristics'!$C:$C,0)))</f>
        <v>Feedstock Shifting</v>
      </c>
      <c r="C877" s="254" t="str">
        <f t="shared" si="41"/>
        <v>Fraction of Feedstock Shifted</v>
      </c>
      <c r="D877" s="6" t="s">
        <v>3048</v>
      </c>
      <c r="E877" s="45" t="s">
        <v>2400</v>
      </c>
      <c r="F877" t="s">
        <v>2754</v>
      </c>
      <c r="G877" s="45" t="s">
        <v>2404</v>
      </c>
      <c r="H877" s="47">
        <v>2473</v>
      </c>
      <c r="I877" s="324" t="s">
        <v>44</v>
      </c>
      <c r="J877" s="255" t="str">
        <f>IF(ISBLANK(INDEX('Policy Characteristics'!D:D,MATCH($C877,'Policy Characteristics'!$C:$C,0))),"",INDEX('Policy Characteristics'!D:D,MATCH($C877,'Policy Characteristics'!$C:$C,0)))</f>
        <v>Feedstock Shifting</v>
      </c>
      <c r="K877" s="254" t="str">
        <f>IF(ISBLANK(INDEX('Policy Characteristics'!E:E,MATCH($C877,'Policy Characteristics'!$C:$C,0))),"",INDEX('Policy Characteristics'!E:E,MATCH($C877,'Policy Characteristics'!$C:$C,0)))</f>
        <v>indst feedstock shifting</v>
      </c>
      <c r="L877" s="261">
        <f>IF(ISBLANK(INDEX('Policy Characteristics'!F:F,MATCH($C877,'Policy Characteristics'!$C:$C,0))),"",INDEX('Policy Characteristics'!F:F,MATCH($C877,'Policy Characteristics'!$C:$C,0)))</f>
        <v>0</v>
      </c>
      <c r="M877" s="261">
        <f>IF(ISBLANK(INDEX('Policy Characteristics'!G:G,MATCH($C877,'Policy Characteristics'!$C:$C,0))),"",INDEX('Policy Characteristics'!G:G,MATCH($C877,'Policy Characteristics'!$C:$C,0)))</f>
        <v>1</v>
      </c>
      <c r="N877" s="261">
        <f>IF(ISBLANK(INDEX('Policy Characteristics'!H:H,MATCH($C877,'Policy Characteristics'!$C:$C,0))),"",INDEX('Policy Characteristics'!H:H,MATCH($C877,'Policy Characteristics'!$C:$C,0)))</f>
        <v>0.01</v>
      </c>
      <c r="O877" s="254" t="str">
        <f>IF(ISBLANK(INDEX('Policy Characteristics'!I:I,MATCH($C877,'Policy Characteristics'!$C:$C,0))),"",INDEX('Policy Characteristics'!I:I,MATCH($C877,'Policy Characteristics'!$C:$C,0)))</f>
        <v>% of potential achieved</v>
      </c>
      <c r="P877" s="254" t="str">
        <f>IF(ISBLANK(INDEX('Policy Characteristics'!J:J,MATCH($C877,'Policy Characteristics'!$C:$C,0))),"",INDEX('Policy Characteristics'!J:J,MATCH($C877,'Policy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7" s="254" t="str">
        <f>IF(ISBLANK(INDEX('Policy Characteristics'!K:K,MATCH($C877,'Policy Characteristics'!$C:$C,0))),"",INDEX('Policy Characteristics'!K:K,MATCH($C877,'Policy Characteristics'!$C:$C,0)))</f>
        <v/>
      </c>
      <c r="R877" s="254" t="str">
        <f>IF(ISBLANK(INDEX('Policy Characteristics'!L:L,MATCH($C877,'Policy Characteristics'!$C:$C,0))),"",INDEX('Policy Characteristics'!L:L,MATCH($C877,'Policy Characteristics'!$C:$C,0)))</f>
        <v/>
      </c>
    </row>
    <row r="878" spans="1:18" s="2" customFormat="1" x14ac:dyDescent="0.35">
      <c r="A878" s="254" t="str">
        <f>IF(ISBLANK(INDEX('Policy Characteristics'!A:A,MATCH($C878,'Policy Characteristics'!$C:$C,0))),"",INDEX('Policy Characteristics'!A:A,MATCH($C878,'Policy Characteristics'!$C:$C,0)))</f>
        <v>Industry</v>
      </c>
      <c r="B878" s="262" t="str">
        <f>IF(ISBLANK(INDEX('Policy Characteristics'!B:B,MATCH($C878,'Policy Characteristics'!$C:$C,0))),"",INDEX('Policy Characteristics'!B:B,MATCH($C878,'Policy Characteristics'!$C:$C,0)))</f>
        <v>Feedstock Shifting</v>
      </c>
      <c r="C878" s="254" t="str">
        <f t="shared" si="41"/>
        <v>Fraction of Feedstock Shifted</v>
      </c>
      <c r="D878" s="6" t="s">
        <v>3048</v>
      </c>
      <c r="E878" s="45" t="s">
        <v>2401</v>
      </c>
      <c r="F878" t="s">
        <v>2754</v>
      </c>
      <c r="G878" s="45" t="s">
        <v>2405</v>
      </c>
      <c r="H878" s="47">
        <v>2474</v>
      </c>
      <c r="I878" s="324" t="s">
        <v>44</v>
      </c>
      <c r="J878" s="255" t="str">
        <f>IF(ISBLANK(INDEX('Policy Characteristics'!D:D,MATCH($C878,'Policy Characteristics'!$C:$C,0))),"",INDEX('Policy Characteristics'!D:D,MATCH($C878,'Policy Characteristics'!$C:$C,0)))</f>
        <v>Feedstock Shifting</v>
      </c>
      <c r="K878" s="254" t="str">
        <f>IF(ISBLANK(INDEX('Policy Characteristics'!E:E,MATCH($C878,'Policy Characteristics'!$C:$C,0))),"",INDEX('Policy Characteristics'!E:E,MATCH($C878,'Policy Characteristics'!$C:$C,0)))</f>
        <v>indst feedstock shifting</v>
      </c>
      <c r="L878" s="261">
        <f>IF(ISBLANK(INDEX('Policy Characteristics'!F:F,MATCH($C878,'Policy Characteristics'!$C:$C,0))),"",INDEX('Policy Characteristics'!F:F,MATCH($C878,'Policy Characteristics'!$C:$C,0)))</f>
        <v>0</v>
      </c>
      <c r="M878" s="261">
        <f>IF(ISBLANK(INDEX('Policy Characteristics'!G:G,MATCH($C878,'Policy Characteristics'!$C:$C,0))),"",INDEX('Policy Characteristics'!G:G,MATCH($C878,'Policy Characteristics'!$C:$C,0)))</f>
        <v>1</v>
      </c>
      <c r="N878" s="261">
        <f>IF(ISBLANK(INDEX('Policy Characteristics'!H:H,MATCH($C878,'Policy Characteristics'!$C:$C,0))),"",INDEX('Policy Characteristics'!H:H,MATCH($C878,'Policy Characteristics'!$C:$C,0)))</f>
        <v>0.01</v>
      </c>
      <c r="O878" s="254" t="str">
        <f>IF(ISBLANK(INDEX('Policy Characteristics'!I:I,MATCH($C878,'Policy Characteristics'!$C:$C,0))),"",INDEX('Policy Characteristics'!I:I,MATCH($C878,'Policy Characteristics'!$C:$C,0)))</f>
        <v>% of potential achieved</v>
      </c>
      <c r="P878" s="254" t="str">
        <f>IF(ISBLANK(INDEX('Policy Characteristics'!J:J,MATCH($C878,'Policy Characteristics'!$C:$C,0))),"",INDEX('Policy Characteristics'!J:J,MATCH($C878,'Policy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8" s="254" t="str">
        <f>IF(ISBLANK(INDEX('Policy Characteristics'!K:K,MATCH($C878,'Policy Characteristics'!$C:$C,0))),"",INDEX('Policy Characteristics'!K:K,MATCH($C878,'Policy Characteristics'!$C:$C,0)))</f>
        <v/>
      </c>
      <c r="R878" s="254" t="str">
        <f>IF(ISBLANK(INDEX('Policy Characteristics'!L:L,MATCH($C878,'Policy Characteristics'!$C:$C,0))),"",INDEX('Policy Characteristics'!L:L,MATCH($C878,'Policy Characteristics'!$C:$C,0)))</f>
        <v/>
      </c>
    </row>
    <row r="879" spans="1:18" s="2" customFormat="1" x14ac:dyDescent="0.35">
      <c r="A879" s="254" t="str">
        <f>IF(ISBLANK(INDEX('Policy Characteristics'!A:A,MATCH($C879,'Policy Characteristics'!$C:$C,0))),"",INDEX('Policy Characteristics'!A:A,MATCH($C879,'Policy Characteristics'!$C:$C,0)))</f>
        <v>Industry</v>
      </c>
      <c r="B879" s="262" t="str">
        <f>IF(ISBLANK(INDEX('Policy Characteristics'!B:B,MATCH($C879,'Policy Characteristics'!$C:$C,0))),"",INDEX('Policy Characteristics'!B:B,MATCH($C879,'Policy Characteristics'!$C:$C,0)))</f>
        <v>Feedstock Shifting</v>
      </c>
      <c r="C879" s="254" t="str">
        <f t="shared" si="41"/>
        <v>Fraction of Feedstock Shifted</v>
      </c>
      <c r="D879" s="6" t="s">
        <v>3048</v>
      </c>
      <c r="E879" s="45" t="s">
        <v>2402</v>
      </c>
      <c r="F879" t="s">
        <v>2754</v>
      </c>
      <c r="G879" s="45" t="s">
        <v>2408</v>
      </c>
      <c r="H879" s="47">
        <v>2475</v>
      </c>
      <c r="I879" s="324" t="s">
        <v>44</v>
      </c>
      <c r="J879" s="255" t="str">
        <f>IF(ISBLANK(INDEX('Policy Characteristics'!D:D,MATCH($C879,'Policy Characteristics'!$C:$C,0))),"",INDEX('Policy Characteristics'!D:D,MATCH($C879,'Policy Characteristics'!$C:$C,0)))</f>
        <v>Feedstock Shifting</v>
      </c>
      <c r="K879" s="254" t="str">
        <f>IF(ISBLANK(INDEX('Policy Characteristics'!E:E,MATCH($C879,'Policy Characteristics'!$C:$C,0))),"",INDEX('Policy Characteristics'!E:E,MATCH($C879,'Policy Characteristics'!$C:$C,0)))</f>
        <v>indst feedstock shifting</v>
      </c>
      <c r="L879" s="261">
        <f>IF(ISBLANK(INDEX('Policy Characteristics'!F:F,MATCH($C879,'Policy Characteristics'!$C:$C,0))),"",INDEX('Policy Characteristics'!F:F,MATCH($C879,'Policy Characteristics'!$C:$C,0)))</f>
        <v>0</v>
      </c>
      <c r="M879" s="261">
        <f>IF(ISBLANK(INDEX('Policy Characteristics'!G:G,MATCH($C879,'Policy Characteristics'!$C:$C,0))),"",INDEX('Policy Characteristics'!G:G,MATCH($C879,'Policy Characteristics'!$C:$C,0)))</f>
        <v>1</v>
      </c>
      <c r="N879" s="261">
        <f>IF(ISBLANK(INDEX('Policy Characteristics'!H:H,MATCH($C879,'Policy Characteristics'!$C:$C,0))),"",INDEX('Policy Characteristics'!H:H,MATCH($C879,'Policy Characteristics'!$C:$C,0)))</f>
        <v>0.01</v>
      </c>
      <c r="O879" s="254" t="str">
        <f>IF(ISBLANK(INDEX('Policy Characteristics'!I:I,MATCH($C879,'Policy Characteristics'!$C:$C,0))),"",INDEX('Policy Characteristics'!I:I,MATCH($C879,'Policy Characteristics'!$C:$C,0)))</f>
        <v>% of potential achieved</v>
      </c>
      <c r="P879" s="254" t="str">
        <f>IF(ISBLANK(INDEX('Policy Characteristics'!J:J,MATCH($C879,'Policy Characteristics'!$C:$C,0))),"",INDEX('Policy Characteristics'!J:J,MATCH($C879,'Policy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9" s="254" t="str">
        <f>IF(ISBLANK(INDEX('Policy Characteristics'!K:K,MATCH($C879,'Policy Characteristics'!$C:$C,0))),"",INDEX('Policy Characteristics'!K:K,MATCH($C879,'Policy Characteristics'!$C:$C,0)))</f>
        <v/>
      </c>
      <c r="R879" s="254" t="str">
        <f>IF(ISBLANK(INDEX('Policy Characteristics'!L:L,MATCH($C879,'Policy Characteristics'!$C:$C,0))),"",INDEX('Policy Characteristics'!L:L,MATCH($C879,'Policy Characteristics'!$C:$C,0)))</f>
        <v/>
      </c>
    </row>
    <row r="880" spans="1:18" s="2" customFormat="1" x14ac:dyDescent="0.35">
      <c r="A880" s="254" t="str">
        <f>IF(ISBLANK(INDEX('Policy Characteristics'!A:A,MATCH($C880,'Policy Characteristics'!$C:$C,0))),"",INDEX('Policy Characteristics'!A:A,MATCH($C880,'Policy Characteristics'!$C:$C,0)))</f>
        <v>Industry</v>
      </c>
      <c r="B880" s="262" t="str">
        <f>IF(ISBLANK(INDEX('Policy Characteristics'!B:B,MATCH($C880,'Policy Characteristics'!$C:$C,0))),"",INDEX('Policy Characteristics'!B:B,MATCH($C880,'Policy Characteristics'!$C:$C,0)))</f>
        <v>Feedstock Shifting</v>
      </c>
      <c r="C880" s="254" t="str">
        <f t="shared" si="41"/>
        <v>Fraction of Feedstock Shifted</v>
      </c>
      <c r="D880" s="6" t="s">
        <v>3048</v>
      </c>
      <c r="E880" s="45" t="s">
        <v>2701</v>
      </c>
      <c r="F880" t="s">
        <v>2754</v>
      </c>
      <c r="G880" s="45" t="s">
        <v>2704</v>
      </c>
      <c r="H880" s="47">
        <v>2476</v>
      </c>
      <c r="I880" s="324" t="s">
        <v>44</v>
      </c>
      <c r="J880" s="255" t="str">
        <f>IF(ISBLANK(INDEX('Policy Characteristics'!D:D,MATCH($C880,'Policy Characteristics'!$C:$C,0))),"",INDEX('Policy Characteristics'!D:D,MATCH($C880,'Policy Characteristics'!$C:$C,0)))</f>
        <v>Feedstock Shifting</v>
      </c>
      <c r="K880" s="254" t="str">
        <f>IF(ISBLANK(INDEX('Policy Characteristics'!E:E,MATCH($C880,'Policy Characteristics'!$C:$C,0))),"",INDEX('Policy Characteristics'!E:E,MATCH($C880,'Policy Characteristics'!$C:$C,0)))</f>
        <v>indst feedstock shifting</v>
      </c>
      <c r="L880" s="261">
        <f>IF(ISBLANK(INDEX('Policy Characteristics'!F:F,MATCH($C880,'Policy Characteristics'!$C:$C,0))),"",INDEX('Policy Characteristics'!F:F,MATCH($C880,'Policy Characteristics'!$C:$C,0)))</f>
        <v>0</v>
      </c>
      <c r="M880" s="261">
        <f>IF(ISBLANK(INDEX('Policy Characteristics'!G:G,MATCH($C880,'Policy Characteristics'!$C:$C,0))),"",INDEX('Policy Characteristics'!G:G,MATCH($C880,'Policy Characteristics'!$C:$C,0)))</f>
        <v>1</v>
      </c>
      <c r="N880" s="261">
        <f>IF(ISBLANK(INDEX('Policy Characteristics'!H:H,MATCH($C880,'Policy Characteristics'!$C:$C,0))),"",INDEX('Policy Characteristics'!H:H,MATCH($C880,'Policy Characteristics'!$C:$C,0)))</f>
        <v>0.01</v>
      </c>
      <c r="O880" s="254" t="str">
        <f>IF(ISBLANK(INDEX('Policy Characteristics'!I:I,MATCH($C880,'Policy Characteristics'!$C:$C,0))),"",INDEX('Policy Characteristics'!I:I,MATCH($C880,'Policy Characteristics'!$C:$C,0)))</f>
        <v>% of potential achieved</v>
      </c>
      <c r="P880" s="254" t="str">
        <f>IF(ISBLANK(INDEX('Policy Characteristics'!J:J,MATCH($C880,'Policy Characteristics'!$C:$C,0))),"",INDEX('Policy Characteristics'!J:J,MATCH($C880,'Policy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0" s="254" t="str">
        <f>IF(ISBLANK(INDEX('Policy Characteristics'!K:K,MATCH($C880,'Policy Characteristics'!$C:$C,0))),"",INDEX('Policy Characteristics'!K:K,MATCH($C880,'Policy Characteristics'!$C:$C,0)))</f>
        <v/>
      </c>
      <c r="R880" s="254" t="str">
        <f>IF(ISBLANK(INDEX('Policy Characteristics'!L:L,MATCH($C880,'Policy Characteristics'!$C:$C,0))),"",INDEX('Policy Characteristics'!L:L,MATCH($C880,'Policy Characteristics'!$C:$C,0)))</f>
        <v/>
      </c>
    </row>
    <row r="881" spans="1:18" s="2" customFormat="1" x14ac:dyDescent="0.35">
      <c r="A881" s="254" t="str">
        <f>IF(ISBLANK(INDEX('Policy Characteristics'!A:A,MATCH($C881,'Policy Characteristics'!$C:$C,0))),"",INDEX('Policy Characteristics'!A:A,MATCH($C881,'Policy Characteristics'!$C:$C,0)))</f>
        <v>Industry</v>
      </c>
      <c r="B881" s="262" t="str">
        <f>IF(ISBLANK(INDEX('Policy Characteristics'!B:B,MATCH($C881,'Policy Characteristics'!$C:$C,0))),"",INDEX('Policy Characteristics'!B:B,MATCH($C881,'Policy Characteristics'!$C:$C,0)))</f>
        <v>Feedstock Shifting</v>
      </c>
      <c r="C881" s="254" t="str">
        <f t="shared" si="41"/>
        <v>Fraction of Feedstock Shifted</v>
      </c>
      <c r="D881" s="6" t="s">
        <v>3048</v>
      </c>
      <c r="E881" s="45" t="s">
        <v>2702</v>
      </c>
      <c r="F881" t="s">
        <v>2754</v>
      </c>
      <c r="G881" s="45" t="s">
        <v>2706</v>
      </c>
      <c r="H881" s="47">
        <v>2477</v>
      </c>
      <c r="I881" s="324" t="s">
        <v>44</v>
      </c>
      <c r="J881" s="255" t="str">
        <f>IF(ISBLANK(INDEX('Policy Characteristics'!D:D,MATCH($C881,'Policy Characteristics'!$C:$C,0))),"",INDEX('Policy Characteristics'!D:D,MATCH($C881,'Policy Characteristics'!$C:$C,0)))</f>
        <v>Feedstock Shifting</v>
      </c>
      <c r="K881" s="254" t="str">
        <f>IF(ISBLANK(INDEX('Policy Characteristics'!E:E,MATCH($C881,'Policy Characteristics'!$C:$C,0))),"",INDEX('Policy Characteristics'!E:E,MATCH($C881,'Policy Characteristics'!$C:$C,0)))</f>
        <v>indst feedstock shifting</v>
      </c>
      <c r="L881" s="261">
        <f>IF(ISBLANK(INDEX('Policy Characteristics'!F:F,MATCH($C881,'Policy Characteristics'!$C:$C,0))),"",INDEX('Policy Characteristics'!F:F,MATCH($C881,'Policy Characteristics'!$C:$C,0)))</f>
        <v>0</v>
      </c>
      <c r="M881" s="261">
        <f>IF(ISBLANK(INDEX('Policy Characteristics'!G:G,MATCH($C881,'Policy Characteristics'!$C:$C,0))),"",INDEX('Policy Characteristics'!G:G,MATCH($C881,'Policy Characteristics'!$C:$C,0)))</f>
        <v>1</v>
      </c>
      <c r="N881" s="261">
        <f>IF(ISBLANK(INDEX('Policy Characteristics'!H:H,MATCH($C881,'Policy Characteristics'!$C:$C,0))),"",INDEX('Policy Characteristics'!H:H,MATCH($C881,'Policy Characteristics'!$C:$C,0)))</f>
        <v>0.01</v>
      </c>
      <c r="O881" s="254" t="str">
        <f>IF(ISBLANK(INDEX('Policy Characteristics'!I:I,MATCH($C881,'Policy Characteristics'!$C:$C,0))),"",INDEX('Policy Characteristics'!I:I,MATCH($C881,'Policy Characteristics'!$C:$C,0)))</f>
        <v>% of potential achieved</v>
      </c>
      <c r="P881" s="254" t="str">
        <f>IF(ISBLANK(INDEX('Policy Characteristics'!J:J,MATCH($C881,'Policy Characteristics'!$C:$C,0))),"",INDEX('Policy Characteristics'!J:J,MATCH($C881,'Policy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1" s="254" t="str">
        <f>IF(ISBLANK(INDEX('Policy Characteristics'!K:K,MATCH($C881,'Policy Characteristics'!$C:$C,0))),"",INDEX('Policy Characteristics'!K:K,MATCH($C881,'Policy Characteristics'!$C:$C,0)))</f>
        <v/>
      </c>
      <c r="R881" s="254" t="str">
        <f>IF(ISBLANK(INDEX('Policy Characteristics'!L:L,MATCH($C881,'Policy Characteristics'!$C:$C,0))),"",INDEX('Policy Characteristics'!L:L,MATCH($C881,'Policy Characteristics'!$C:$C,0)))</f>
        <v/>
      </c>
    </row>
    <row r="882" spans="1:18" s="2" customFormat="1" x14ac:dyDescent="0.35">
      <c r="A882" s="254" t="str">
        <f>IF(ISBLANK(INDEX('Policy Characteristics'!A:A,MATCH($C882,'Policy Characteristics'!$C:$C,0))),"",INDEX('Policy Characteristics'!A:A,MATCH($C882,'Policy Characteristics'!$C:$C,0)))</f>
        <v>Industry</v>
      </c>
      <c r="B882" s="262" t="str">
        <f>IF(ISBLANK(INDEX('Policy Characteristics'!B:B,MATCH($C882,'Policy Characteristics'!$C:$C,0))),"",INDEX('Policy Characteristics'!B:B,MATCH($C882,'Policy Characteristics'!$C:$C,0)))</f>
        <v>Feedstock Shifting</v>
      </c>
      <c r="C882" s="254" t="str">
        <f t="shared" si="41"/>
        <v>Fraction of Feedstock Shifted</v>
      </c>
      <c r="D882" s="6" t="s">
        <v>3048</v>
      </c>
      <c r="E882" s="45" t="s">
        <v>2703</v>
      </c>
      <c r="F882" t="s">
        <v>2754</v>
      </c>
      <c r="G882" s="45" t="s">
        <v>2707</v>
      </c>
      <c r="H882" s="47">
        <v>2478</v>
      </c>
      <c r="I882" s="324" t="s">
        <v>44</v>
      </c>
      <c r="J882" s="255" t="str">
        <f>IF(ISBLANK(INDEX('Policy Characteristics'!D:D,MATCH($C882,'Policy Characteristics'!$C:$C,0))),"",INDEX('Policy Characteristics'!D:D,MATCH($C882,'Policy Characteristics'!$C:$C,0)))</f>
        <v>Feedstock Shifting</v>
      </c>
      <c r="K882" s="254" t="str">
        <f>IF(ISBLANK(INDEX('Policy Characteristics'!E:E,MATCH($C882,'Policy Characteristics'!$C:$C,0))),"",INDEX('Policy Characteristics'!E:E,MATCH($C882,'Policy Characteristics'!$C:$C,0)))</f>
        <v>indst feedstock shifting</v>
      </c>
      <c r="L882" s="261">
        <f>IF(ISBLANK(INDEX('Policy Characteristics'!F:F,MATCH($C882,'Policy Characteristics'!$C:$C,0))),"",INDEX('Policy Characteristics'!F:F,MATCH($C882,'Policy Characteristics'!$C:$C,0)))</f>
        <v>0</v>
      </c>
      <c r="M882" s="261">
        <f>IF(ISBLANK(INDEX('Policy Characteristics'!G:G,MATCH($C882,'Policy Characteristics'!$C:$C,0))),"",INDEX('Policy Characteristics'!G:G,MATCH($C882,'Policy Characteristics'!$C:$C,0)))</f>
        <v>1</v>
      </c>
      <c r="N882" s="261">
        <f>IF(ISBLANK(INDEX('Policy Characteristics'!H:H,MATCH($C882,'Policy Characteristics'!$C:$C,0))),"",INDEX('Policy Characteristics'!H:H,MATCH($C882,'Policy Characteristics'!$C:$C,0)))</f>
        <v>0.01</v>
      </c>
      <c r="O882" s="254" t="str">
        <f>IF(ISBLANK(INDEX('Policy Characteristics'!I:I,MATCH($C882,'Policy Characteristics'!$C:$C,0))),"",INDEX('Policy Characteristics'!I:I,MATCH($C882,'Policy Characteristics'!$C:$C,0)))</f>
        <v>% of potential achieved</v>
      </c>
      <c r="P882" s="254" t="str">
        <f>IF(ISBLANK(INDEX('Policy Characteristics'!J:J,MATCH($C882,'Policy Characteristics'!$C:$C,0))),"",INDEX('Policy Characteristics'!J:J,MATCH($C882,'Policy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2" s="254" t="str">
        <f>IF(ISBLANK(INDEX('Policy Characteristics'!K:K,MATCH($C882,'Policy Characteristics'!$C:$C,0))),"",INDEX('Policy Characteristics'!K:K,MATCH($C882,'Policy Characteristics'!$C:$C,0)))</f>
        <v/>
      </c>
      <c r="R882" s="254" t="str">
        <f>IF(ISBLANK(INDEX('Policy Characteristics'!L:L,MATCH($C882,'Policy Characteristics'!$C:$C,0))),"",INDEX('Policy Characteristics'!L:L,MATCH($C882,'Policy Characteristics'!$C:$C,0)))</f>
        <v/>
      </c>
    </row>
    <row r="883" spans="1:18" s="2" customFormat="1" x14ac:dyDescent="0.35">
      <c r="A883" s="254" t="str">
        <f>IF(ISBLANK(INDEX('Policy Characteristics'!A:A,MATCH($C883,'Policy Characteristics'!$C:$C,0))),"",INDEX('Policy Characteristics'!A:A,MATCH($C883,'Policy Characteristics'!$C:$C,0)))</f>
        <v>Industry</v>
      </c>
      <c r="B883" s="262" t="str">
        <f>IF(ISBLANK(INDEX('Policy Characteristics'!B:B,MATCH($C883,'Policy Characteristics'!$C:$C,0))),"",INDEX('Policy Characteristics'!B:B,MATCH($C883,'Policy Characteristics'!$C:$C,0)))</f>
        <v>Feedstock Shifting</v>
      </c>
      <c r="C883" s="254" t="str">
        <f t="shared" si="41"/>
        <v>Fraction of Feedstock Shifted</v>
      </c>
      <c r="D883" s="6" t="s">
        <v>3048</v>
      </c>
      <c r="E883" s="45" t="s">
        <v>2700</v>
      </c>
      <c r="F883" t="s">
        <v>2754</v>
      </c>
      <c r="G883" s="45" t="s">
        <v>2705</v>
      </c>
      <c r="H883" s="47">
        <v>2479</v>
      </c>
      <c r="I883" s="324" t="s">
        <v>44</v>
      </c>
      <c r="J883" s="255" t="str">
        <f>IF(ISBLANK(INDEX('Policy Characteristics'!D:D,MATCH($C883,'Policy Characteristics'!$C:$C,0))),"",INDEX('Policy Characteristics'!D:D,MATCH($C883,'Policy Characteristics'!$C:$C,0)))</f>
        <v>Feedstock Shifting</v>
      </c>
      <c r="K883" s="254" t="str">
        <f>IF(ISBLANK(INDEX('Policy Characteristics'!E:E,MATCH($C883,'Policy Characteristics'!$C:$C,0))),"",INDEX('Policy Characteristics'!E:E,MATCH($C883,'Policy Characteristics'!$C:$C,0)))</f>
        <v>indst feedstock shifting</v>
      </c>
      <c r="L883" s="261">
        <f>IF(ISBLANK(INDEX('Policy Characteristics'!F:F,MATCH($C883,'Policy Characteristics'!$C:$C,0))),"",INDEX('Policy Characteristics'!F:F,MATCH($C883,'Policy Characteristics'!$C:$C,0)))</f>
        <v>0</v>
      </c>
      <c r="M883" s="261">
        <f>IF(ISBLANK(INDEX('Policy Characteristics'!G:G,MATCH($C883,'Policy Characteristics'!$C:$C,0))),"",INDEX('Policy Characteristics'!G:G,MATCH($C883,'Policy Characteristics'!$C:$C,0)))</f>
        <v>1</v>
      </c>
      <c r="N883" s="261">
        <f>IF(ISBLANK(INDEX('Policy Characteristics'!H:H,MATCH($C883,'Policy Characteristics'!$C:$C,0))),"",INDEX('Policy Characteristics'!H:H,MATCH($C883,'Policy Characteristics'!$C:$C,0)))</f>
        <v>0.01</v>
      </c>
      <c r="O883" s="254" t="str">
        <f>IF(ISBLANK(INDEX('Policy Characteristics'!I:I,MATCH($C883,'Policy Characteristics'!$C:$C,0))),"",INDEX('Policy Characteristics'!I:I,MATCH($C883,'Policy Characteristics'!$C:$C,0)))</f>
        <v>% of potential achieved</v>
      </c>
      <c r="P883" s="254" t="str">
        <f>IF(ISBLANK(INDEX('Policy Characteristics'!J:J,MATCH($C883,'Policy Characteristics'!$C:$C,0))),"",INDEX('Policy Characteristics'!J:J,MATCH($C883,'Policy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3" s="254" t="str">
        <f>IF(ISBLANK(INDEX('Policy Characteristics'!K:K,MATCH($C883,'Policy Characteristics'!$C:$C,0))),"",INDEX('Policy Characteristics'!K:K,MATCH($C883,'Policy Characteristics'!$C:$C,0)))</f>
        <v/>
      </c>
      <c r="R883" s="254" t="str">
        <f>IF(ISBLANK(INDEX('Policy Characteristics'!L:L,MATCH($C883,'Policy Characteristics'!$C:$C,0))),"",INDEX('Policy Characteristics'!L:L,MATCH($C883,'Policy Characteristics'!$C:$C,0)))</f>
        <v/>
      </c>
    </row>
    <row r="884" spans="1:18" s="2" customFormat="1" x14ac:dyDescent="0.35">
      <c r="A884" s="254" t="str">
        <f>IF(ISBLANK(INDEX('Policy Characteristics'!A:A,MATCH($C884,'Policy Characteristics'!$C:$C,0))),"",INDEX('Policy Characteristics'!A:A,MATCH($C884,'Policy Characteristics'!$C:$C,0)))</f>
        <v>Industry</v>
      </c>
      <c r="B884" s="262" t="str">
        <f>IF(ISBLANK(INDEX('Policy Characteristics'!B:B,MATCH($C884,'Policy Characteristics'!$C:$C,0))),"",INDEX('Policy Characteristics'!B:B,MATCH($C884,'Policy Characteristics'!$C:$C,0)))</f>
        <v>Feedstock Shifting</v>
      </c>
      <c r="C884" s="254" t="str">
        <f t="shared" si="41"/>
        <v>Fraction of Feedstock Shifted</v>
      </c>
      <c r="D884" s="6" t="s">
        <v>3049</v>
      </c>
      <c r="E884" s="45" t="s">
        <v>2397</v>
      </c>
      <c r="F884" t="s">
        <v>3013</v>
      </c>
      <c r="G884" s="45" t="s">
        <v>2403</v>
      </c>
      <c r="H884" s="47">
        <v>2480</v>
      </c>
      <c r="I884" s="324" t="s">
        <v>44</v>
      </c>
      <c r="J884" s="255" t="str">
        <f>IF(ISBLANK(INDEX('Policy Characteristics'!D:D,MATCH($C884,'Policy Characteristics'!$C:$C,0))),"",INDEX('Policy Characteristics'!D:D,MATCH($C884,'Policy Characteristics'!$C:$C,0)))</f>
        <v>Feedstock Shifting</v>
      </c>
      <c r="K884" s="254" t="str">
        <f>IF(ISBLANK(INDEX('Policy Characteristics'!E:E,MATCH($C884,'Policy Characteristics'!$C:$C,0))),"",INDEX('Policy Characteristics'!E:E,MATCH($C884,'Policy Characteristics'!$C:$C,0)))</f>
        <v>indst feedstock shifting</v>
      </c>
      <c r="L884" s="261">
        <f>IF(ISBLANK(INDEX('Policy Characteristics'!F:F,MATCH($C884,'Policy Characteristics'!$C:$C,0))),"",INDEX('Policy Characteristics'!F:F,MATCH($C884,'Policy Characteristics'!$C:$C,0)))</f>
        <v>0</v>
      </c>
      <c r="M884" s="261">
        <f>IF(ISBLANK(INDEX('Policy Characteristics'!G:G,MATCH($C884,'Policy Characteristics'!$C:$C,0))),"",INDEX('Policy Characteristics'!G:G,MATCH($C884,'Policy Characteristics'!$C:$C,0)))</f>
        <v>1</v>
      </c>
      <c r="N884" s="261">
        <f>IF(ISBLANK(INDEX('Policy Characteristics'!H:H,MATCH($C884,'Policy Characteristics'!$C:$C,0))),"",INDEX('Policy Characteristics'!H:H,MATCH($C884,'Policy Characteristics'!$C:$C,0)))</f>
        <v>0.01</v>
      </c>
      <c r="O884" s="254" t="str">
        <f>IF(ISBLANK(INDEX('Policy Characteristics'!I:I,MATCH($C884,'Policy Characteristics'!$C:$C,0))),"",INDEX('Policy Characteristics'!I:I,MATCH($C884,'Policy Characteristics'!$C:$C,0)))</f>
        <v>% of potential achieved</v>
      </c>
      <c r="P884" s="254" t="str">
        <f>IF(ISBLANK(INDEX('Policy Characteristics'!J:J,MATCH($C884,'Policy Characteristics'!$C:$C,0))),"",INDEX('Policy Characteristics'!J:J,MATCH($C884,'Policy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4" s="254" t="str">
        <f>IF(ISBLANK(INDEX('Policy Characteristics'!K:K,MATCH($C884,'Policy Characteristics'!$C:$C,0))),"",INDEX('Policy Characteristics'!K:K,MATCH($C884,'Policy Characteristics'!$C:$C,0)))</f>
        <v/>
      </c>
      <c r="R884" s="254" t="str">
        <f>IF(ISBLANK(INDEX('Policy Characteristics'!L:L,MATCH($C884,'Policy Characteristics'!$C:$C,0))),"",INDEX('Policy Characteristics'!L:L,MATCH($C884,'Policy Characteristics'!$C:$C,0)))</f>
        <v/>
      </c>
    </row>
    <row r="885" spans="1:18" s="2" customFormat="1" x14ac:dyDescent="0.35">
      <c r="A885" s="254" t="str">
        <f>IF(ISBLANK(INDEX('Policy Characteristics'!A:A,MATCH($C885,'Policy Characteristics'!$C:$C,0))),"",INDEX('Policy Characteristics'!A:A,MATCH($C885,'Policy Characteristics'!$C:$C,0)))</f>
        <v>Industry</v>
      </c>
      <c r="B885" s="262" t="str">
        <f>IF(ISBLANK(INDEX('Policy Characteristics'!B:B,MATCH($C885,'Policy Characteristics'!$C:$C,0))),"",INDEX('Policy Characteristics'!B:B,MATCH($C885,'Policy Characteristics'!$C:$C,0)))</f>
        <v>Feedstock Shifting</v>
      </c>
      <c r="C885" s="254" t="str">
        <f t="shared" si="41"/>
        <v>Fraction of Feedstock Shifted</v>
      </c>
      <c r="D885" s="6" t="s">
        <v>3049</v>
      </c>
      <c r="E885" s="45" t="s">
        <v>2398</v>
      </c>
      <c r="F885" t="s">
        <v>3013</v>
      </c>
      <c r="G885" s="45" t="s">
        <v>2406</v>
      </c>
      <c r="H885" s="47">
        <v>2481</v>
      </c>
      <c r="I885" s="324" t="s">
        <v>44</v>
      </c>
      <c r="J885" s="255" t="str">
        <f>IF(ISBLANK(INDEX('Policy Characteristics'!D:D,MATCH($C885,'Policy Characteristics'!$C:$C,0))),"",INDEX('Policy Characteristics'!D:D,MATCH($C885,'Policy Characteristics'!$C:$C,0)))</f>
        <v>Feedstock Shifting</v>
      </c>
      <c r="K885" s="254" t="str">
        <f>IF(ISBLANK(INDEX('Policy Characteristics'!E:E,MATCH($C885,'Policy Characteristics'!$C:$C,0))),"",INDEX('Policy Characteristics'!E:E,MATCH($C885,'Policy Characteristics'!$C:$C,0)))</f>
        <v>indst feedstock shifting</v>
      </c>
      <c r="L885" s="261">
        <f>IF(ISBLANK(INDEX('Policy Characteristics'!F:F,MATCH($C885,'Policy Characteristics'!$C:$C,0))),"",INDEX('Policy Characteristics'!F:F,MATCH($C885,'Policy Characteristics'!$C:$C,0)))</f>
        <v>0</v>
      </c>
      <c r="M885" s="261">
        <f>IF(ISBLANK(INDEX('Policy Characteristics'!G:G,MATCH($C885,'Policy Characteristics'!$C:$C,0))),"",INDEX('Policy Characteristics'!G:G,MATCH($C885,'Policy Characteristics'!$C:$C,0)))</f>
        <v>1</v>
      </c>
      <c r="N885" s="261">
        <f>IF(ISBLANK(INDEX('Policy Characteristics'!H:H,MATCH($C885,'Policy Characteristics'!$C:$C,0))),"",INDEX('Policy Characteristics'!H:H,MATCH($C885,'Policy Characteristics'!$C:$C,0)))</f>
        <v>0.01</v>
      </c>
      <c r="O885" s="254" t="str">
        <f>IF(ISBLANK(INDEX('Policy Characteristics'!I:I,MATCH($C885,'Policy Characteristics'!$C:$C,0))),"",INDEX('Policy Characteristics'!I:I,MATCH($C885,'Policy Characteristics'!$C:$C,0)))</f>
        <v>% of potential achieved</v>
      </c>
      <c r="P885" s="254" t="str">
        <f>IF(ISBLANK(INDEX('Policy Characteristics'!J:J,MATCH($C885,'Policy Characteristics'!$C:$C,0))),"",INDEX('Policy Characteristics'!J:J,MATCH($C885,'Policy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5" s="254" t="str">
        <f>IF(ISBLANK(INDEX('Policy Characteristics'!K:K,MATCH($C885,'Policy Characteristics'!$C:$C,0))),"",INDEX('Policy Characteristics'!K:K,MATCH($C885,'Policy Characteristics'!$C:$C,0)))</f>
        <v/>
      </c>
      <c r="R885" s="254" t="str">
        <f>IF(ISBLANK(INDEX('Policy Characteristics'!L:L,MATCH($C885,'Policy Characteristics'!$C:$C,0))),"",INDEX('Policy Characteristics'!L:L,MATCH($C885,'Policy Characteristics'!$C:$C,0)))</f>
        <v/>
      </c>
    </row>
    <row r="886" spans="1:18" s="2" customFormat="1" x14ac:dyDescent="0.35">
      <c r="A886" s="254" t="str">
        <f>IF(ISBLANK(INDEX('Policy Characteristics'!A:A,MATCH($C886,'Policy Characteristics'!$C:$C,0))),"",INDEX('Policy Characteristics'!A:A,MATCH($C886,'Policy Characteristics'!$C:$C,0)))</f>
        <v>Industry</v>
      </c>
      <c r="B886" s="262" t="str">
        <f>IF(ISBLANK(INDEX('Policy Characteristics'!B:B,MATCH($C886,'Policy Characteristics'!$C:$C,0))),"",INDEX('Policy Characteristics'!B:B,MATCH($C886,'Policy Characteristics'!$C:$C,0)))</f>
        <v>Feedstock Shifting</v>
      </c>
      <c r="C886" s="254" t="str">
        <f t="shared" si="41"/>
        <v>Fraction of Feedstock Shifted</v>
      </c>
      <c r="D886" s="6" t="s">
        <v>3049</v>
      </c>
      <c r="E886" s="45" t="s">
        <v>2399</v>
      </c>
      <c r="F886" t="s">
        <v>3013</v>
      </c>
      <c r="G886" s="45" t="s">
        <v>2407</v>
      </c>
      <c r="H886" s="47">
        <v>2482</v>
      </c>
      <c r="I886" s="324" t="s">
        <v>44</v>
      </c>
      <c r="J886" s="255" t="str">
        <f>IF(ISBLANK(INDEX('Policy Characteristics'!D:D,MATCH($C886,'Policy Characteristics'!$C:$C,0))),"",INDEX('Policy Characteristics'!D:D,MATCH($C886,'Policy Characteristics'!$C:$C,0)))</f>
        <v>Feedstock Shifting</v>
      </c>
      <c r="K886" s="254" t="str">
        <f>IF(ISBLANK(INDEX('Policy Characteristics'!E:E,MATCH($C886,'Policy Characteristics'!$C:$C,0))),"",INDEX('Policy Characteristics'!E:E,MATCH($C886,'Policy Characteristics'!$C:$C,0)))</f>
        <v>indst feedstock shifting</v>
      </c>
      <c r="L886" s="261">
        <f>IF(ISBLANK(INDEX('Policy Characteristics'!F:F,MATCH($C886,'Policy Characteristics'!$C:$C,0))),"",INDEX('Policy Characteristics'!F:F,MATCH($C886,'Policy Characteristics'!$C:$C,0)))</f>
        <v>0</v>
      </c>
      <c r="M886" s="261">
        <f>IF(ISBLANK(INDEX('Policy Characteristics'!G:G,MATCH($C886,'Policy Characteristics'!$C:$C,0))),"",INDEX('Policy Characteristics'!G:G,MATCH($C886,'Policy Characteristics'!$C:$C,0)))</f>
        <v>1</v>
      </c>
      <c r="N886" s="261">
        <f>IF(ISBLANK(INDEX('Policy Characteristics'!H:H,MATCH($C886,'Policy Characteristics'!$C:$C,0))),"",INDEX('Policy Characteristics'!H:H,MATCH($C886,'Policy Characteristics'!$C:$C,0)))</f>
        <v>0.01</v>
      </c>
      <c r="O886" s="254" t="str">
        <f>IF(ISBLANK(INDEX('Policy Characteristics'!I:I,MATCH($C886,'Policy Characteristics'!$C:$C,0))),"",INDEX('Policy Characteristics'!I:I,MATCH($C886,'Policy Characteristics'!$C:$C,0)))</f>
        <v>% of potential achieved</v>
      </c>
      <c r="P886" s="254" t="str">
        <f>IF(ISBLANK(INDEX('Policy Characteristics'!J:J,MATCH($C886,'Policy Characteristics'!$C:$C,0))),"",INDEX('Policy Characteristics'!J:J,MATCH($C886,'Policy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6" s="254" t="str">
        <f>IF(ISBLANK(INDEX('Policy Characteristics'!K:K,MATCH($C886,'Policy Characteristics'!$C:$C,0))),"",INDEX('Policy Characteristics'!K:K,MATCH($C886,'Policy Characteristics'!$C:$C,0)))</f>
        <v/>
      </c>
      <c r="R886" s="254" t="str">
        <f>IF(ISBLANK(INDEX('Policy Characteristics'!L:L,MATCH($C886,'Policy Characteristics'!$C:$C,0))),"",INDEX('Policy Characteristics'!L:L,MATCH($C886,'Policy Characteristics'!$C:$C,0)))</f>
        <v/>
      </c>
    </row>
    <row r="887" spans="1:18" s="2" customFormat="1" x14ac:dyDescent="0.35">
      <c r="A887" s="254" t="str">
        <f>IF(ISBLANK(INDEX('Policy Characteristics'!A:A,MATCH($C887,'Policy Characteristics'!$C:$C,0))),"",INDEX('Policy Characteristics'!A:A,MATCH($C887,'Policy Characteristics'!$C:$C,0)))</f>
        <v>Industry</v>
      </c>
      <c r="B887" s="262" t="str">
        <f>IF(ISBLANK(INDEX('Policy Characteristics'!B:B,MATCH($C887,'Policy Characteristics'!$C:$C,0))),"",INDEX('Policy Characteristics'!B:B,MATCH($C887,'Policy Characteristics'!$C:$C,0)))</f>
        <v>Feedstock Shifting</v>
      </c>
      <c r="C887" s="254" t="str">
        <f t="shared" si="41"/>
        <v>Fraction of Feedstock Shifted</v>
      </c>
      <c r="D887" s="6" t="s">
        <v>3049</v>
      </c>
      <c r="E887" s="45" t="s">
        <v>2400</v>
      </c>
      <c r="F887" t="s">
        <v>3013</v>
      </c>
      <c r="G887" s="45" t="s">
        <v>2404</v>
      </c>
      <c r="H887" s="47">
        <v>2483</v>
      </c>
      <c r="I887" s="324" t="s">
        <v>44</v>
      </c>
      <c r="J887" s="255" t="str">
        <f>IF(ISBLANK(INDEX('Policy Characteristics'!D:D,MATCH($C887,'Policy Characteristics'!$C:$C,0))),"",INDEX('Policy Characteristics'!D:D,MATCH($C887,'Policy Characteristics'!$C:$C,0)))</f>
        <v>Feedstock Shifting</v>
      </c>
      <c r="K887" s="254" t="str">
        <f>IF(ISBLANK(INDEX('Policy Characteristics'!E:E,MATCH($C887,'Policy Characteristics'!$C:$C,0))),"",INDEX('Policy Characteristics'!E:E,MATCH($C887,'Policy Characteristics'!$C:$C,0)))</f>
        <v>indst feedstock shifting</v>
      </c>
      <c r="L887" s="261">
        <f>IF(ISBLANK(INDEX('Policy Characteristics'!F:F,MATCH($C887,'Policy Characteristics'!$C:$C,0))),"",INDEX('Policy Characteristics'!F:F,MATCH($C887,'Policy Characteristics'!$C:$C,0)))</f>
        <v>0</v>
      </c>
      <c r="M887" s="261">
        <f>IF(ISBLANK(INDEX('Policy Characteristics'!G:G,MATCH($C887,'Policy Characteristics'!$C:$C,0))),"",INDEX('Policy Characteristics'!G:G,MATCH($C887,'Policy Characteristics'!$C:$C,0)))</f>
        <v>1</v>
      </c>
      <c r="N887" s="261">
        <f>IF(ISBLANK(INDEX('Policy Characteristics'!H:H,MATCH($C887,'Policy Characteristics'!$C:$C,0))),"",INDEX('Policy Characteristics'!H:H,MATCH($C887,'Policy Characteristics'!$C:$C,0)))</f>
        <v>0.01</v>
      </c>
      <c r="O887" s="254" t="str">
        <f>IF(ISBLANK(INDEX('Policy Characteristics'!I:I,MATCH($C887,'Policy Characteristics'!$C:$C,0))),"",INDEX('Policy Characteristics'!I:I,MATCH($C887,'Policy Characteristics'!$C:$C,0)))</f>
        <v>% of potential achieved</v>
      </c>
      <c r="P887" s="254" t="str">
        <f>IF(ISBLANK(INDEX('Policy Characteristics'!J:J,MATCH($C887,'Policy Characteristics'!$C:$C,0))),"",INDEX('Policy Characteristics'!J:J,MATCH($C887,'Policy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7" s="254" t="str">
        <f>IF(ISBLANK(INDEX('Policy Characteristics'!K:K,MATCH($C887,'Policy Characteristics'!$C:$C,0))),"",INDEX('Policy Characteristics'!K:K,MATCH($C887,'Policy Characteristics'!$C:$C,0)))</f>
        <v/>
      </c>
      <c r="R887" s="254" t="str">
        <f>IF(ISBLANK(INDEX('Policy Characteristics'!L:L,MATCH($C887,'Policy Characteristics'!$C:$C,0))),"",INDEX('Policy Characteristics'!L:L,MATCH($C887,'Policy Characteristics'!$C:$C,0)))</f>
        <v/>
      </c>
    </row>
    <row r="888" spans="1:18" s="2" customFormat="1" x14ac:dyDescent="0.35">
      <c r="A888" s="254" t="str">
        <f>IF(ISBLANK(INDEX('Policy Characteristics'!A:A,MATCH($C888,'Policy Characteristics'!$C:$C,0))),"",INDEX('Policy Characteristics'!A:A,MATCH($C888,'Policy Characteristics'!$C:$C,0)))</f>
        <v>Industry</v>
      </c>
      <c r="B888" s="262" t="str">
        <f>IF(ISBLANK(INDEX('Policy Characteristics'!B:B,MATCH($C888,'Policy Characteristics'!$C:$C,0))),"",INDEX('Policy Characteristics'!B:B,MATCH($C888,'Policy Characteristics'!$C:$C,0)))</f>
        <v>Feedstock Shifting</v>
      </c>
      <c r="C888" s="254" t="str">
        <f t="shared" si="41"/>
        <v>Fraction of Feedstock Shifted</v>
      </c>
      <c r="D888" s="6" t="s">
        <v>3049</v>
      </c>
      <c r="E888" s="45" t="s">
        <v>2401</v>
      </c>
      <c r="F888" t="s">
        <v>3013</v>
      </c>
      <c r="G888" s="45" t="s">
        <v>2405</v>
      </c>
      <c r="H888" s="47">
        <v>2484</v>
      </c>
      <c r="I888" s="324" t="s">
        <v>44</v>
      </c>
      <c r="J888" s="255" t="str">
        <f>IF(ISBLANK(INDEX('Policy Characteristics'!D:D,MATCH($C888,'Policy Characteristics'!$C:$C,0))),"",INDEX('Policy Characteristics'!D:D,MATCH($C888,'Policy Characteristics'!$C:$C,0)))</f>
        <v>Feedstock Shifting</v>
      </c>
      <c r="K888" s="254" t="str">
        <f>IF(ISBLANK(INDEX('Policy Characteristics'!E:E,MATCH($C888,'Policy Characteristics'!$C:$C,0))),"",INDEX('Policy Characteristics'!E:E,MATCH($C888,'Policy Characteristics'!$C:$C,0)))</f>
        <v>indst feedstock shifting</v>
      </c>
      <c r="L888" s="261">
        <f>IF(ISBLANK(INDEX('Policy Characteristics'!F:F,MATCH($C888,'Policy Characteristics'!$C:$C,0))),"",INDEX('Policy Characteristics'!F:F,MATCH($C888,'Policy Characteristics'!$C:$C,0)))</f>
        <v>0</v>
      </c>
      <c r="M888" s="261">
        <f>IF(ISBLANK(INDEX('Policy Characteristics'!G:G,MATCH($C888,'Policy Characteristics'!$C:$C,0))),"",INDEX('Policy Characteristics'!G:G,MATCH($C888,'Policy Characteristics'!$C:$C,0)))</f>
        <v>1</v>
      </c>
      <c r="N888" s="261">
        <f>IF(ISBLANK(INDEX('Policy Characteristics'!H:H,MATCH($C888,'Policy Characteristics'!$C:$C,0))),"",INDEX('Policy Characteristics'!H:H,MATCH($C888,'Policy Characteristics'!$C:$C,0)))</f>
        <v>0.01</v>
      </c>
      <c r="O888" s="254" t="str">
        <f>IF(ISBLANK(INDEX('Policy Characteristics'!I:I,MATCH($C888,'Policy Characteristics'!$C:$C,0))),"",INDEX('Policy Characteristics'!I:I,MATCH($C888,'Policy Characteristics'!$C:$C,0)))</f>
        <v>% of potential achieved</v>
      </c>
      <c r="P888" s="254" t="str">
        <f>IF(ISBLANK(INDEX('Policy Characteristics'!J:J,MATCH($C888,'Policy Characteristics'!$C:$C,0))),"",INDEX('Policy Characteristics'!J:J,MATCH($C888,'Policy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8" s="254" t="str">
        <f>IF(ISBLANK(INDEX('Policy Characteristics'!K:K,MATCH($C888,'Policy Characteristics'!$C:$C,0))),"",INDEX('Policy Characteristics'!K:K,MATCH($C888,'Policy Characteristics'!$C:$C,0)))</f>
        <v/>
      </c>
      <c r="R888" s="254" t="str">
        <f>IF(ISBLANK(INDEX('Policy Characteristics'!L:L,MATCH($C888,'Policy Characteristics'!$C:$C,0))),"",INDEX('Policy Characteristics'!L:L,MATCH($C888,'Policy Characteristics'!$C:$C,0)))</f>
        <v/>
      </c>
    </row>
    <row r="889" spans="1:18" s="2" customFormat="1" x14ac:dyDescent="0.35">
      <c r="A889" s="254" t="str">
        <f>IF(ISBLANK(INDEX('Policy Characteristics'!A:A,MATCH($C889,'Policy Characteristics'!$C:$C,0))),"",INDEX('Policy Characteristics'!A:A,MATCH($C889,'Policy Characteristics'!$C:$C,0)))</f>
        <v>Industry</v>
      </c>
      <c r="B889" s="262" t="str">
        <f>IF(ISBLANK(INDEX('Policy Characteristics'!B:B,MATCH($C889,'Policy Characteristics'!$C:$C,0))),"",INDEX('Policy Characteristics'!B:B,MATCH($C889,'Policy Characteristics'!$C:$C,0)))</f>
        <v>Feedstock Shifting</v>
      </c>
      <c r="C889" s="254" t="str">
        <f t="shared" si="41"/>
        <v>Fraction of Feedstock Shifted</v>
      </c>
      <c r="D889" s="6" t="s">
        <v>3049</v>
      </c>
      <c r="E889" s="45" t="s">
        <v>2402</v>
      </c>
      <c r="F889" t="s">
        <v>3013</v>
      </c>
      <c r="G889" s="45" t="s">
        <v>2408</v>
      </c>
      <c r="H889" s="47">
        <v>2485</v>
      </c>
      <c r="I889" s="324" t="s">
        <v>44</v>
      </c>
      <c r="J889" s="255" t="str">
        <f>IF(ISBLANK(INDEX('Policy Characteristics'!D:D,MATCH($C889,'Policy Characteristics'!$C:$C,0))),"",INDEX('Policy Characteristics'!D:D,MATCH($C889,'Policy Characteristics'!$C:$C,0)))</f>
        <v>Feedstock Shifting</v>
      </c>
      <c r="K889" s="254" t="str">
        <f>IF(ISBLANK(INDEX('Policy Characteristics'!E:E,MATCH($C889,'Policy Characteristics'!$C:$C,0))),"",INDEX('Policy Characteristics'!E:E,MATCH($C889,'Policy Characteristics'!$C:$C,0)))</f>
        <v>indst feedstock shifting</v>
      </c>
      <c r="L889" s="261">
        <f>IF(ISBLANK(INDEX('Policy Characteristics'!F:F,MATCH($C889,'Policy Characteristics'!$C:$C,0))),"",INDEX('Policy Characteristics'!F:F,MATCH($C889,'Policy Characteristics'!$C:$C,0)))</f>
        <v>0</v>
      </c>
      <c r="M889" s="261">
        <f>IF(ISBLANK(INDEX('Policy Characteristics'!G:G,MATCH($C889,'Policy Characteristics'!$C:$C,0))),"",INDEX('Policy Characteristics'!G:G,MATCH($C889,'Policy Characteristics'!$C:$C,0)))</f>
        <v>1</v>
      </c>
      <c r="N889" s="261">
        <f>IF(ISBLANK(INDEX('Policy Characteristics'!H:H,MATCH($C889,'Policy Characteristics'!$C:$C,0))),"",INDEX('Policy Characteristics'!H:H,MATCH($C889,'Policy Characteristics'!$C:$C,0)))</f>
        <v>0.01</v>
      </c>
      <c r="O889" s="254" t="str">
        <f>IF(ISBLANK(INDEX('Policy Characteristics'!I:I,MATCH($C889,'Policy Characteristics'!$C:$C,0))),"",INDEX('Policy Characteristics'!I:I,MATCH($C889,'Policy Characteristics'!$C:$C,0)))</f>
        <v>% of potential achieved</v>
      </c>
      <c r="P889" s="254"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254" t="str">
        <f>IF(ISBLANK(INDEX('Policy Characteristics'!K:K,MATCH($C889,'Policy Characteristics'!$C:$C,0))),"",INDEX('Policy Characteristics'!K:K,MATCH($C889,'Policy Characteristics'!$C:$C,0)))</f>
        <v/>
      </c>
      <c r="R889" s="254" t="str">
        <f>IF(ISBLANK(INDEX('Policy Characteristics'!L:L,MATCH($C889,'Policy Characteristics'!$C:$C,0))),"",INDEX('Policy Characteristics'!L:L,MATCH($C889,'Policy Characteristics'!$C:$C,0)))</f>
        <v/>
      </c>
    </row>
    <row r="890" spans="1:18" s="2" customFormat="1" x14ac:dyDescent="0.35">
      <c r="A890" s="254" t="str">
        <f>IF(ISBLANK(INDEX('Policy Characteristics'!A:A,MATCH($C890,'Policy Characteristics'!$C:$C,0))),"",INDEX('Policy Characteristics'!A:A,MATCH($C890,'Policy Characteristics'!$C:$C,0)))</f>
        <v>Industry</v>
      </c>
      <c r="B890" s="262" t="str">
        <f>IF(ISBLANK(INDEX('Policy Characteristics'!B:B,MATCH($C890,'Policy Characteristics'!$C:$C,0))),"",INDEX('Policy Characteristics'!B:B,MATCH($C890,'Policy Characteristics'!$C:$C,0)))</f>
        <v>Feedstock Shifting</v>
      </c>
      <c r="C890" s="254" t="str">
        <f t="shared" si="41"/>
        <v>Fraction of Feedstock Shifted</v>
      </c>
      <c r="D890" s="6" t="s">
        <v>3049</v>
      </c>
      <c r="E890" s="45" t="s">
        <v>2701</v>
      </c>
      <c r="F890" t="s">
        <v>3013</v>
      </c>
      <c r="G890" s="45" t="s">
        <v>2704</v>
      </c>
      <c r="H890" s="47">
        <v>2486</v>
      </c>
      <c r="I890" s="324" t="s">
        <v>44</v>
      </c>
      <c r="J890" s="255" t="str">
        <f>IF(ISBLANK(INDEX('Policy Characteristics'!D:D,MATCH($C890,'Policy Characteristics'!$C:$C,0))),"",INDEX('Policy Characteristics'!D:D,MATCH($C890,'Policy Characteristics'!$C:$C,0)))</f>
        <v>Feedstock Shifting</v>
      </c>
      <c r="K890" s="254" t="str">
        <f>IF(ISBLANK(INDEX('Policy Characteristics'!E:E,MATCH($C890,'Policy Characteristics'!$C:$C,0))),"",INDEX('Policy Characteristics'!E:E,MATCH($C890,'Policy Characteristics'!$C:$C,0)))</f>
        <v>indst feedstock shifting</v>
      </c>
      <c r="L890" s="261">
        <f>IF(ISBLANK(INDEX('Policy Characteristics'!F:F,MATCH($C890,'Policy Characteristics'!$C:$C,0))),"",INDEX('Policy Characteristics'!F:F,MATCH($C890,'Policy Characteristics'!$C:$C,0)))</f>
        <v>0</v>
      </c>
      <c r="M890" s="261">
        <f>IF(ISBLANK(INDEX('Policy Characteristics'!G:G,MATCH($C890,'Policy Characteristics'!$C:$C,0))),"",INDEX('Policy Characteristics'!G:G,MATCH($C890,'Policy Characteristics'!$C:$C,0)))</f>
        <v>1</v>
      </c>
      <c r="N890" s="261">
        <f>IF(ISBLANK(INDEX('Policy Characteristics'!H:H,MATCH($C890,'Policy Characteristics'!$C:$C,0))),"",INDEX('Policy Characteristics'!H:H,MATCH($C890,'Policy Characteristics'!$C:$C,0)))</f>
        <v>0.01</v>
      </c>
      <c r="O890" s="254" t="str">
        <f>IF(ISBLANK(INDEX('Policy Characteristics'!I:I,MATCH($C890,'Policy Characteristics'!$C:$C,0))),"",INDEX('Policy Characteristics'!I:I,MATCH($C890,'Policy Characteristics'!$C:$C,0)))</f>
        <v>% of potential achieved</v>
      </c>
      <c r="P890" s="254"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254" t="str">
        <f>IF(ISBLANK(INDEX('Policy Characteristics'!K:K,MATCH($C890,'Policy Characteristics'!$C:$C,0))),"",INDEX('Policy Characteristics'!K:K,MATCH($C890,'Policy Characteristics'!$C:$C,0)))</f>
        <v/>
      </c>
      <c r="R890" s="254" t="str">
        <f>IF(ISBLANK(INDEX('Policy Characteristics'!L:L,MATCH($C890,'Policy Characteristics'!$C:$C,0))),"",INDEX('Policy Characteristics'!L:L,MATCH($C890,'Policy Characteristics'!$C:$C,0)))</f>
        <v/>
      </c>
    </row>
    <row r="891" spans="1:18" s="2" customFormat="1" x14ac:dyDescent="0.35">
      <c r="A891" s="254" t="str">
        <f>IF(ISBLANK(INDEX('Policy Characteristics'!A:A,MATCH($C891,'Policy Characteristics'!$C:$C,0))),"",INDEX('Policy Characteristics'!A:A,MATCH($C891,'Policy Characteristics'!$C:$C,0)))</f>
        <v>Industry</v>
      </c>
      <c r="B891" s="262" t="str">
        <f>IF(ISBLANK(INDEX('Policy Characteristics'!B:B,MATCH($C891,'Policy Characteristics'!$C:$C,0))),"",INDEX('Policy Characteristics'!B:B,MATCH($C891,'Policy Characteristics'!$C:$C,0)))</f>
        <v>Feedstock Shifting</v>
      </c>
      <c r="C891" s="254" t="str">
        <f t="shared" si="41"/>
        <v>Fraction of Feedstock Shifted</v>
      </c>
      <c r="D891" s="6" t="s">
        <v>3049</v>
      </c>
      <c r="E891" s="45" t="s">
        <v>2702</v>
      </c>
      <c r="F891" t="s">
        <v>3013</v>
      </c>
      <c r="G891" s="45" t="s">
        <v>2706</v>
      </c>
      <c r="H891" s="47">
        <v>2487</v>
      </c>
      <c r="I891" s="324" t="s">
        <v>44</v>
      </c>
      <c r="J891" s="255" t="str">
        <f>IF(ISBLANK(INDEX('Policy Characteristics'!D:D,MATCH($C891,'Policy Characteristics'!$C:$C,0))),"",INDEX('Policy Characteristics'!D:D,MATCH($C891,'Policy Characteristics'!$C:$C,0)))</f>
        <v>Feedstock Shifting</v>
      </c>
      <c r="K891" s="254" t="str">
        <f>IF(ISBLANK(INDEX('Policy Characteristics'!E:E,MATCH($C891,'Policy Characteristics'!$C:$C,0))),"",INDEX('Policy Characteristics'!E:E,MATCH($C891,'Policy Characteristics'!$C:$C,0)))</f>
        <v>indst feedstock shifting</v>
      </c>
      <c r="L891" s="261">
        <f>IF(ISBLANK(INDEX('Policy Characteristics'!F:F,MATCH($C891,'Policy Characteristics'!$C:$C,0))),"",INDEX('Policy Characteristics'!F:F,MATCH($C891,'Policy Characteristics'!$C:$C,0)))</f>
        <v>0</v>
      </c>
      <c r="M891" s="261">
        <f>IF(ISBLANK(INDEX('Policy Characteristics'!G:G,MATCH($C891,'Policy Characteristics'!$C:$C,0))),"",INDEX('Policy Characteristics'!G:G,MATCH($C891,'Policy Characteristics'!$C:$C,0)))</f>
        <v>1</v>
      </c>
      <c r="N891" s="261">
        <f>IF(ISBLANK(INDEX('Policy Characteristics'!H:H,MATCH($C891,'Policy Characteristics'!$C:$C,0))),"",INDEX('Policy Characteristics'!H:H,MATCH($C891,'Policy Characteristics'!$C:$C,0)))</f>
        <v>0.01</v>
      </c>
      <c r="O891" s="254" t="str">
        <f>IF(ISBLANK(INDEX('Policy Characteristics'!I:I,MATCH($C891,'Policy Characteristics'!$C:$C,0))),"",INDEX('Policy Characteristics'!I:I,MATCH($C891,'Policy Characteristics'!$C:$C,0)))</f>
        <v>% of potential achieved</v>
      </c>
      <c r="P891" s="254"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254" t="str">
        <f>IF(ISBLANK(INDEX('Policy Characteristics'!K:K,MATCH($C891,'Policy Characteristics'!$C:$C,0))),"",INDEX('Policy Characteristics'!K:K,MATCH($C891,'Policy Characteristics'!$C:$C,0)))</f>
        <v/>
      </c>
      <c r="R891" s="254" t="str">
        <f>IF(ISBLANK(INDEX('Policy Characteristics'!L:L,MATCH($C891,'Policy Characteristics'!$C:$C,0))),"",INDEX('Policy Characteristics'!L:L,MATCH($C891,'Policy Characteristics'!$C:$C,0)))</f>
        <v/>
      </c>
    </row>
    <row r="892" spans="1:18" s="2" customFormat="1" x14ac:dyDescent="0.35">
      <c r="A892" s="254" t="str">
        <f>IF(ISBLANK(INDEX('Policy Characteristics'!A:A,MATCH($C892,'Policy Characteristics'!$C:$C,0))),"",INDEX('Policy Characteristics'!A:A,MATCH($C892,'Policy Characteristics'!$C:$C,0)))</f>
        <v>Industry</v>
      </c>
      <c r="B892" s="262" t="str">
        <f>IF(ISBLANK(INDEX('Policy Characteristics'!B:B,MATCH($C892,'Policy Characteristics'!$C:$C,0))),"",INDEX('Policy Characteristics'!B:B,MATCH($C892,'Policy Characteristics'!$C:$C,0)))</f>
        <v>Feedstock Shifting</v>
      </c>
      <c r="C892" s="254" t="str">
        <f t="shared" si="41"/>
        <v>Fraction of Feedstock Shifted</v>
      </c>
      <c r="D892" s="6" t="s">
        <v>3049</v>
      </c>
      <c r="E892" s="45" t="s">
        <v>2703</v>
      </c>
      <c r="F892" t="s">
        <v>3013</v>
      </c>
      <c r="G892" s="45" t="s">
        <v>2707</v>
      </c>
      <c r="H892" s="47">
        <v>2488</v>
      </c>
      <c r="I892" s="324" t="s">
        <v>44</v>
      </c>
      <c r="J892" s="255" t="str">
        <f>IF(ISBLANK(INDEX('Policy Characteristics'!D:D,MATCH($C892,'Policy Characteristics'!$C:$C,0))),"",INDEX('Policy Characteristics'!D:D,MATCH($C892,'Policy Characteristics'!$C:$C,0)))</f>
        <v>Feedstock Shifting</v>
      </c>
      <c r="K892" s="254" t="str">
        <f>IF(ISBLANK(INDEX('Policy Characteristics'!E:E,MATCH($C892,'Policy Characteristics'!$C:$C,0))),"",INDEX('Policy Characteristics'!E:E,MATCH($C892,'Policy Characteristics'!$C:$C,0)))</f>
        <v>indst feedstock shifting</v>
      </c>
      <c r="L892" s="261">
        <f>IF(ISBLANK(INDEX('Policy Characteristics'!F:F,MATCH($C892,'Policy Characteristics'!$C:$C,0))),"",INDEX('Policy Characteristics'!F:F,MATCH($C892,'Policy Characteristics'!$C:$C,0)))</f>
        <v>0</v>
      </c>
      <c r="M892" s="261">
        <f>IF(ISBLANK(INDEX('Policy Characteristics'!G:G,MATCH($C892,'Policy Characteristics'!$C:$C,0))),"",INDEX('Policy Characteristics'!G:G,MATCH($C892,'Policy Characteristics'!$C:$C,0)))</f>
        <v>1</v>
      </c>
      <c r="N892" s="261">
        <f>IF(ISBLANK(INDEX('Policy Characteristics'!H:H,MATCH($C892,'Policy Characteristics'!$C:$C,0))),"",INDEX('Policy Characteristics'!H:H,MATCH($C892,'Policy Characteristics'!$C:$C,0)))</f>
        <v>0.01</v>
      </c>
      <c r="O892" s="254" t="str">
        <f>IF(ISBLANK(INDEX('Policy Characteristics'!I:I,MATCH($C892,'Policy Characteristics'!$C:$C,0))),"",INDEX('Policy Characteristics'!I:I,MATCH($C892,'Policy Characteristics'!$C:$C,0)))</f>
        <v>% of potential achieved</v>
      </c>
      <c r="P892" s="254"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254" t="str">
        <f>IF(ISBLANK(INDEX('Policy Characteristics'!K:K,MATCH($C892,'Policy Characteristics'!$C:$C,0))),"",INDEX('Policy Characteristics'!K:K,MATCH($C892,'Policy Characteristics'!$C:$C,0)))</f>
        <v/>
      </c>
      <c r="R892" s="254" t="str">
        <f>IF(ISBLANK(INDEX('Policy Characteristics'!L:L,MATCH($C892,'Policy Characteristics'!$C:$C,0))),"",INDEX('Policy Characteristics'!L:L,MATCH($C892,'Policy Characteristics'!$C:$C,0)))</f>
        <v/>
      </c>
    </row>
    <row r="893" spans="1:18" s="2" customFormat="1" x14ac:dyDescent="0.35">
      <c r="A893" s="254" t="str">
        <f>IF(ISBLANK(INDEX('Policy Characteristics'!A:A,MATCH($C893,'Policy Characteristics'!$C:$C,0))),"",INDEX('Policy Characteristics'!A:A,MATCH($C893,'Policy Characteristics'!$C:$C,0)))</f>
        <v>Industry</v>
      </c>
      <c r="B893" s="262" t="str">
        <f>IF(ISBLANK(INDEX('Policy Characteristics'!B:B,MATCH($C893,'Policy Characteristics'!$C:$C,0))),"",INDEX('Policy Characteristics'!B:B,MATCH($C893,'Policy Characteristics'!$C:$C,0)))</f>
        <v>Feedstock Shifting</v>
      </c>
      <c r="C893" s="254" t="str">
        <f t="shared" si="41"/>
        <v>Fraction of Feedstock Shifted</v>
      </c>
      <c r="D893" s="6" t="s">
        <v>3049</v>
      </c>
      <c r="E893" s="45" t="s">
        <v>2700</v>
      </c>
      <c r="F893" t="s">
        <v>3013</v>
      </c>
      <c r="G893" s="45" t="s">
        <v>2705</v>
      </c>
      <c r="H893" s="47">
        <v>2489</v>
      </c>
      <c r="I893" s="324" t="s">
        <v>44</v>
      </c>
      <c r="J893" s="255" t="str">
        <f>IF(ISBLANK(INDEX('Policy Characteristics'!D:D,MATCH($C893,'Policy Characteristics'!$C:$C,0))),"",INDEX('Policy Characteristics'!D:D,MATCH($C893,'Policy Characteristics'!$C:$C,0)))</f>
        <v>Feedstock Shifting</v>
      </c>
      <c r="K893" s="254" t="str">
        <f>IF(ISBLANK(INDEX('Policy Characteristics'!E:E,MATCH($C893,'Policy Characteristics'!$C:$C,0))),"",INDEX('Policy Characteristics'!E:E,MATCH($C893,'Policy Characteristics'!$C:$C,0)))</f>
        <v>indst feedstock shifting</v>
      </c>
      <c r="L893" s="261">
        <f>IF(ISBLANK(INDEX('Policy Characteristics'!F:F,MATCH($C893,'Policy Characteristics'!$C:$C,0))),"",INDEX('Policy Characteristics'!F:F,MATCH($C893,'Policy Characteristics'!$C:$C,0)))</f>
        <v>0</v>
      </c>
      <c r="M893" s="261">
        <f>IF(ISBLANK(INDEX('Policy Characteristics'!G:G,MATCH($C893,'Policy Characteristics'!$C:$C,0))),"",INDEX('Policy Characteristics'!G:G,MATCH($C893,'Policy Characteristics'!$C:$C,0)))</f>
        <v>1</v>
      </c>
      <c r="N893" s="261">
        <f>IF(ISBLANK(INDEX('Policy Characteristics'!H:H,MATCH($C893,'Policy Characteristics'!$C:$C,0))),"",INDEX('Policy Characteristics'!H:H,MATCH($C893,'Policy Characteristics'!$C:$C,0)))</f>
        <v>0.01</v>
      </c>
      <c r="O893" s="254" t="str">
        <f>IF(ISBLANK(INDEX('Policy Characteristics'!I:I,MATCH($C893,'Policy Characteristics'!$C:$C,0))),"",INDEX('Policy Characteristics'!I:I,MATCH($C893,'Policy Characteristics'!$C:$C,0)))</f>
        <v>% of potential achieved</v>
      </c>
      <c r="P893" s="254"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254" t="str">
        <f>IF(ISBLANK(INDEX('Policy Characteristics'!K:K,MATCH($C893,'Policy Characteristics'!$C:$C,0))),"",INDEX('Policy Characteristics'!K:K,MATCH($C893,'Policy Characteristics'!$C:$C,0)))</f>
        <v/>
      </c>
      <c r="R893" s="254" t="str">
        <f>IF(ISBLANK(INDEX('Policy Characteristics'!L:L,MATCH($C893,'Policy Characteristics'!$C:$C,0))),"",INDEX('Policy Characteristics'!L:L,MATCH($C893,'Policy Characteristics'!$C:$C,0)))</f>
        <v/>
      </c>
    </row>
    <row r="894" spans="1:18" s="2" customFormat="1" x14ac:dyDescent="0.35">
      <c r="A894" s="254" t="str">
        <f>IF(ISBLANK(INDEX('Policy Characteristics'!A:A,MATCH($C894,'Policy Characteristics'!$C:$C,0))),"",INDEX('Policy Characteristics'!A:A,MATCH($C894,'Policy Characteristics'!$C:$C,0)))</f>
        <v>Industry</v>
      </c>
      <c r="B894" s="262" t="str">
        <f>IF(ISBLANK(INDEX('Policy Characteristics'!B:B,MATCH($C894,'Policy Characteristics'!$C:$C,0))),"",INDEX('Policy Characteristics'!B:B,MATCH($C894,'Policy Characteristics'!$C:$C,0)))</f>
        <v>Feedstock Shifting</v>
      </c>
      <c r="C894" s="254" t="str">
        <f t="shared" si="41"/>
        <v>Fraction of Feedstock Shifted</v>
      </c>
      <c r="D894" s="6" t="s">
        <v>3050</v>
      </c>
      <c r="E894" s="45" t="s">
        <v>2397</v>
      </c>
      <c r="F894" t="s">
        <v>3014</v>
      </c>
      <c r="G894" s="45" t="s">
        <v>2403</v>
      </c>
      <c r="H894" s="47">
        <v>2490</v>
      </c>
      <c r="I894" s="324" t="s">
        <v>44</v>
      </c>
      <c r="J894" s="255" t="str">
        <f>IF(ISBLANK(INDEX('Policy Characteristics'!D:D,MATCH($C894,'Policy Characteristics'!$C:$C,0))),"",INDEX('Policy Characteristics'!D:D,MATCH($C894,'Policy Characteristics'!$C:$C,0)))</f>
        <v>Feedstock Shifting</v>
      </c>
      <c r="K894" s="254" t="str">
        <f>IF(ISBLANK(INDEX('Policy Characteristics'!E:E,MATCH($C894,'Policy Characteristics'!$C:$C,0))),"",INDEX('Policy Characteristics'!E:E,MATCH($C894,'Policy Characteristics'!$C:$C,0)))</f>
        <v>indst feedstock shifting</v>
      </c>
      <c r="L894" s="261">
        <f>IF(ISBLANK(INDEX('Policy Characteristics'!F:F,MATCH($C894,'Policy Characteristics'!$C:$C,0))),"",INDEX('Policy Characteristics'!F:F,MATCH($C894,'Policy Characteristics'!$C:$C,0)))</f>
        <v>0</v>
      </c>
      <c r="M894" s="261">
        <f>IF(ISBLANK(INDEX('Policy Characteristics'!G:G,MATCH($C894,'Policy Characteristics'!$C:$C,0))),"",INDEX('Policy Characteristics'!G:G,MATCH($C894,'Policy Characteristics'!$C:$C,0)))</f>
        <v>1</v>
      </c>
      <c r="N894" s="261">
        <f>IF(ISBLANK(INDEX('Policy Characteristics'!H:H,MATCH($C894,'Policy Characteristics'!$C:$C,0))),"",INDEX('Policy Characteristics'!H:H,MATCH($C894,'Policy Characteristics'!$C:$C,0)))</f>
        <v>0.01</v>
      </c>
      <c r="O894" s="254" t="str">
        <f>IF(ISBLANK(INDEX('Policy Characteristics'!I:I,MATCH($C894,'Policy Characteristics'!$C:$C,0))),"",INDEX('Policy Characteristics'!I:I,MATCH($C894,'Policy Characteristics'!$C:$C,0)))</f>
        <v>% of potential achieved</v>
      </c>
      <c r="P894" s="254"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254" t="str">
        <f>IF(ISBLANK(INDEX('Policy Characteristics'!K:K,MATCH($C894,'Policy Characteristics'!$C:$C,0))),"",INDEX('Policy Characteristics'!K:K,MATCH($C894,'Policy Characteristics'!$C:$C,0)))</f>
        <v/>
      </c>
      <c r="R894" s="254" t="str">
        <f>IF(ISBLANK(INDEX('Policy Characteristics'!L:L,MATCH($C894,'Policy Characteristics'!$C:$C,0))),"",INDEX('Policy Characteristics'!L:L,MATCH($C894,'Policy Characteristics'!$C:$C,0)))</f>
        <v/>
      </c>
    </row>
    <row r="895" spans="1:18" s="2" customFormat="1" x14ac:dyDescent="0.35">
      <c r="A895" s="254" t="str">
        <f>IF(ISBLANK(INDEX('Policy Characteristics'!A:A,MATCH($C895,'Policy Characteristics'!$C:$C,0))),"",INDEX('Policy Characteristics'!A:A,MATCH($C895,'Policy Characteristics'!$C:$C,0)))</f>
        <v>Industry</v>
      </c>
      <c r="B895" s="262" t="str">
        <f>IF(ISBLANK(INDEX('Policy Characteristics'!B:B,MATCH($C895,'Policy Characteristics'!$C:$C,0))),"",INDEX('Policy Characteristics'!B:B,MATCH($C895,'Policy Characteristics'!$C:$C,0)))</f>
        <v>Feedstock Shifting</v>
      </c>
      <c r="C895" s="254" t="str">
        <f t="shared" si="41"/>
        <v>Fraction of Feedstock Shifted</v>
      </c>
      <c r="D895" s="6" t="s">
        <v>3050</v>
      </c>
      <c r="E895" s="45" t="s">
        <v>2398</v>
      </c>
      <c r="F895" t="s">
        <v>3014</v>
      </c>
      <c r="G895" s="45" t="s">
        <v>2406</v>
      </c>
      <c r="H895" s="47">
        <v>2491</v>
      </c>
      <c r="I895" s="324" t="s">
        <v>44</v>
      </c>
      <c r="J895" s="255" t="str">
        <f>IF(ISBLANK(INDEX('Policy Characteristics'!D:D,MATCH($C895,'Policy Characteristics'!$C:$C,0))),"",INDEX('Policy Characteristics'!D:D,MATCH($C895,'Policy Characteristics'!$C:$C,0)))</f>
        <v>Feedstock Shifting</v>
      </c>
      <c r="K895" s="254" t="str">
        <f>IF(ISBLANK(INDEX('Policy Characteristics'!E:E,MATCH($C895,'Policy Characteristics'!$C:$C,0))),"",INDEX('Policy Characteristics'!E:E,MATCH($C895,'Policy Characteristics'!$C:$C,0)))</f>
        <v>indst feedstock shifting</v>
      </c>
      <c r="L895" s="261">
        <f>IF(ISBLANK(INDEX('Policy Characteristics'!F:F,MATCH($C895,'Policy Characteristics'!$C:$C,0))),"",INDEX('Policy Characteristics'!F:F,MATCH($C895,'Policy Characteristics'!$C:$C,0)))</f>
        <v>0</v>
      </c>
      <c r="M895" s="261">
        <f>IF(ISBLANK(INDEX('Policy Characteristics'!G:G,MATCH($C895,'Policy Characteristics'!$C:$C,0))),"",INDEX('Policy Characteristics'!G:G,MATCH($C895,'Policy Characteristics'!$C:$C,0)))</f>
        <v>1</v>
      </c>
      <c r="N895" s="261">
        <f>IF(ISBLANK(INDEX('Policy Characteristics'!H:H,MATCH($C895,'Policy Characteristics'!$C:$C,0))),"",INDEX('Policy Characteristics'!H:H,MATCH($C895,'Policy Characteristics'!$C:$C,0)))</f>
        <v>0.01</v>
      </c>
      <c r="O895" s="254" t="str">
        <f>IF(ISBLANK(INDEX('Policy Characteristics'!I:I,MATCH($C895,'Policy Characteristics'!$C:$C,0))),"",INDEX('Policy Characteristics'!I:I,MATCH($C895,'Policy Characteristics'!$C:$C,0)))</f>
        <v>% of potential achieved</v>
      </c>
      <c r="P895" s="254"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254" t="str">
        <f>IF(ISBLANK(INDEX('Policy Characteristics'!K:K,MATCH($C895,'Policy Characteristics'!$C:$C,0))),"",INDEX('Policy Characteristics'!K:K,MATCH($C895,'Policy Characteristics'!$C:$C,0)))</f>
        <v/>
      </c>
      <c r="R895" s="254" t="str">
        <f>IF(ISBLANK(INDEX('Policy Characteristics'!L:L,MATCH($C895,'Policy Characteristics'!$C:$C,0))),"",INDEX('Policy Characteristics'!L:L,MATCH($C895,'Policy Characteristics'!$C:$C,0)))</f>
        <v/>
      </c>
    </row>
    <row r="896" spans="1:18" s="2" customFormat="1" x14ac:dyDescent="0.35">
      <c r="A896" s="254" t="str">
        <f>IF(ISBLANK(INDEX('Policy Characteristics'!A:A,MATCH($C896,'Policy Characteristics'!$C:$C,0))),"",INDEX('Policy Characteristics'!A:A,MATCH($C896,'Policy Characteristics'!$C:$C,0)))</f>
        <v>Industry</v>
      </c>
      <c r="B896" s="262" t="str">
        <f>IF(ISBLANK(INDEX('Policy Characteristics'!B:B,MATCH($C896,'Policy Characteristics'!$C:$C,0))),"",INDEX('Policy Characteristics'!B:B,MATCH($C896,'Policy Characteristics'!$C:$C,0)))</f>
        <v>Feedstock Shifting</v>
      </c>
      <c r="C896" s="254" t="str">
        <f t="shared" si="41"/>
        <v>Fraction of Feedstock Shifted</v>
      </c>
      <c r="D896" s="6" t="s">
        <v>3050</v>
      </c>
      <c r="E896" s="45" t="s">
        <v>2399</v>
      </c>
      <c r="F896" t="s">
        <v>3014</v>
      </c>
      <c r="G896" s="45" t="s">
        <v>2407</v>
      </c>
      <c r="H896" s="47">
        <v>2492</v>
      </c>
      <c r="I896" s="324" t="s">
        <v>44</v>
      </c>
      <c r="J896" s="255" t="str">
        <f>IF(ISBLANK(INDEX('Policy Characteristics'!D:D,MATCH($C896,'Policy Characteristics'!$C:$C,0))),"",INDEX('Policy Characteristics'!D:D,MATCH($C896,'Policy Characteristics'!$C:$C,0)))</f>
        <v>Feedstock Shifting</v>
      </c>
      <c r="K896" s="254" t="str">
        <f>IF(ISBLANK(INDEX('Policy Characteristics'!E:E,MATCH($C896,'Policy Characteristics'!$C:$C,0))),"",INDEX('Policy Characteristics'!E:E,MATCH($C896,'Policy Characteristics'!$C:$C,0)))</f>
        <v>indst feedstock shifting</v>
      </c>
      <c r="L896" s="261">
        <f>IF(ISBLANK(INDEX('Policy Characteristics'!F:F,MATCH($C896,'Policy Characteristics'!$C:$C,0))),"",INDEX('Policy Characteristics'!F:F,MATCH($C896,'Policy Characteristics'!$C:$C,0)))</f>
        <v>0</v>
      </c>
      <c r="M896" s="261">
        <f>IF(ISBLANK(INDEX('Policy Characteristics'!G:G,MATCH($C896,'Policy Characteristics'!$C:$C,0))),"",INDEX('Policy Characteristics'!G:G,MATCH($C896,'Policy Characteristics'!$C:$C,0)))</f>
        <v>1</v>
      </c>
      <c r="N896" s="261">
        <f>IF(ISBLANK(INDEX('Policy Characteristics'!H:H,MATCH($C896,'Policy Characteristics'!$C:$C,0))),"",INDEX('Policy Characteristics'!H:H,MATCH($C896,'Policy Characteristics'!$C:$C,0)))</f>
        <v>0.01</v>
      </c>
      <c r="O896" s="254" t="str">
        <f>IF(ISBLANK(INDEX('Policy Characteristics'!I:I,MATCH($C896,'Policy Characteristics'!$C:$C,0))),"",INDEX('Policy Characteristics'!I:I,MATCH($C896,'Policy Characteristics'!$C:$C,0)))</f>
        <v>% of potential achieved</v>
      </c>
      <c r="P896" s="254"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254" t="str">
        <f>IF(ISBLANK(INDEX('Policy Characteristics'!K:K,MATCH($C896,'Policy Characteristics'!$C:$C,0))),"",INDEX('Policy Characteristics'!K:K,MATCH($C896,'Policy Characteristics'!$C:$C,0)))</f>
        <v/>
      </c>
      <c r="R896" s="254" t="str">
        <f>IF(ISBLANK(INDEX('Policy Characteristics'!L:L,MATCH($C896,'Policy Characteristics'!$C:$C,0))),"",INDEX('Policy Characteristics'!L:L,MATCH($C896,'Policy Characteristics'!$C:$C,0)))</f>
        <v/>
      </c>
    </row>
    <row r="897" spans="1:18" s="2" customFormat="1" x14ac:dyDescent="0.35">
      <c r="A897" s="254" t="str">
        <f>IF(ISBLANK(INDEX('Policy Characteristics'!A:A,MATCH($C897,'Policy Characteristics'!$C:$C,0))),"",INDEX('Policy Characteristics'!A:A,MATCH($C897,'Policy Characteristics'!$C:$C,0)))</f>
        <v>Industry</v>
      </c>
      <c r="B897" s="262" t="str">
        <f>IF(ISBLANK(INDEX('Policy Characteristics'!B:B,MATCH($C897,'Policy Characteristics'!$C:$C,0))),"",INDEX('Policy Characteristics'!B:B,MATCH($C897,'Policy Characteristics'!$C:$C,0)))</f>
        <v>Feedstock Shifting</v>
      </c>
      <c r="C897" s="254" t="str">
        <f t="shared" si="41"/>
        <v>Fraction of Feedstock Shifted</v>
      </c>
      <c r="D897" s="6" t="s">
        <v>3050</v>
      </c>
      <c r="E897" s="45" t="s">
        <v>2400</v>
      </c>
      <c r="F897" t="s">
        <v>3014</v>
      </c>
      <c r="G897" s="45" t="s">
        <v>2404</v>
      </c>
      <c r="H897" s="47">
        <v>2493</v>
      </c>
      <c r="I897" s="324" t="s">
        <v>44</v>
      </c>
      <c r="J897" s="255" t="str">
        <f>IF(ISBLANK(INDEX('Policy Characteristics'!D:D,MATCH($C897,'Policy Characteristics'!$C:$C,0))),"",INDEX('Policy Characteristics'!D:D,MATCH($C897,'Policy Characteristics'!$C:$C,0)))</f>
        <v>Feedstock Shifting</v>
      </c>
      <c r="K897" s="254" t="str">
        <f>IF(ISBLANK(INDEX('Policy Characteristics'!E:E,MATCH($C897,'Policy Characteristics'!$C:$C,0))),"",INDEX('Policy Characteristics'!E:E,MATCH($C897,'Policy Characteristics'!$C:$C,0)))</f>
        <v>indst feedstock shifting</v>
      </c>
      <c r="L897" s="261">
        <f>IF(ISBLANK(INDEX('Policy Characteristics'!F:F,MATCH($C897,'Policy Characteristics'!$C:$C,0))),"",INDEX('Policy Characteristics'!F:F,MATCH($C897,'Policy Characteristics'!$C:$C,0)))</f>
        <v>0</v>
      </c>
      <c r="M897" s="261">
        <f>IF(ISBLANK(INDEX('Policy Characteristics'!G:G,MATCH($C897,'Policy Characteristics'!$C:$C,0))),"",INDEX('Policy Characteristics'!G:G,MATCH($C897,'Policy Characteristics'!$C:$C,0)))</f>
        <v>1</v>
      </c>
      <c r="N897" s="261">
        <f>IF(ISBLANK(INDEX('Policy Characteristics'!H:H,MATCH($C897,'Policy Characteristics'!$C:$C,0))),"",INDEX('Policy Characteristics'!H:H,MATCH($C897,'Policy Characteristics'!$C:$C,0)))</f>
        <v>0.01</v>
      </c>
      <c r="O897" s="254" t="str">
        <f>IF(ISBLANK(INDEX('Policy Characteristics'!I:I,MATCH($C897,'Policy Characteristics'!$C:$C,0))),"",INDEX('Policy Characteristics'!I:I,MATCH($C897,'Policy Characteristics'!$C:$C,0)))</f>
        <v>% of potential achieved</v>
      </c>
      <c r="P897" s="254"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254" t="str">
        <f>IF(ISBLANK(INDEX('Policy Characteristics'!K:K,MATCH($C897,'Policy Characteristics'!$C:$C,0))),"",INDEX('Policy Characteristics'!K:K,MATCH($C897,'Policy Characteristics'!$C:$C,0)))</f>
        <v/>
      </c>
      <c r="R897" s="254" t="str">
        <f>IF(ISBLANK(INDEX('Policy Characteristics'!L:L,MATCH($C897,'Policy Characteristics'!$C:$C,0))),"",INDEX('Policy Characteristics'!L:L,MATCH($C897,'Policy Characteristics'!$C:$C,0)))</f>
        <v/>
      </c>
    </row>
    <row r="898" spans="1:18" s="2" customFormat="1" x14ac:dyDescent="0.35">
      <c r="A898" s="254" t="str">
        <f>IF(ISBLANK(INDEX('Policy Characteristics'!A:A,MATCH($C898,'Policy Characteristics'!$C:$C,0))),"",INDEX('Policy Characteristics'!A:A,MATCH($C898,'Policy Characteristics'!$C:$C,0)))</f>
        <v>Industry</v>
      </c>
      <c r="B898" s="262" t="str">
        <f>IF(ISBLANK(INDEX('Policy Characteristics'!B:B,MATCH($C898,'Policy Characteristics'!$C:$C,0))),"",INDEX('Policy Characteristics'!B:B,MATCH($C898,'Policy Characteristics'!$C:$C,0)))</f>
        <v>Feedstock Shifting</v>
      </c>
      <c r="C898" s="254" t="str">
        <f t="shared" si="41"/>
        <v>Fraction of Feedstock Shifted</v>
      </c>
      <c r="D898" s="6" t="s">
        <v>3050</v>
      </c>
      <c r="E898" s="45" t="s">
        <v>2401</v>
      </c>
      <c r="F898" t="s">
        <v>3014</v>
      </c>
      <c r="G898" s="45" t="s">
        <v>2405</v>
      </c>
      <c r="H898" s="47">
        <v>2494</v>
      </c>
      <c r="I898" s="324" t="s">
        <v>44</v>
      </c>
      <c r="J898" s="255" t="str">
        <f>IF(ISBLANK(INDEX('Policy Characteristics'!D:D,MATCH($C898,'Policy Characteristics'!$C:$C,0))),"",INDEX('Policy Characteristics'!D:D,MATCH($C898,'Policy Characteristics'!$C:$C,0)))</f>
        <v>Feedstock Shifting</v>
      </c>
      <c r="K898" s="254" t="str">
        <f>IF(ISBLANK(INDEX('Policy Characteristics'!E:E,MATCH($C898,'Policy Characteristics'!$C:$C,0))),"",INDEX('Policy Characteristics'!E:E,MATCH($C898,'Policy Characteristics'!$C:$C,0)))</f>
        <v>indst feedstock shifting</v>
      </c>
      <c r="L898" s="261">
        <f>IF(ISBLANK(INDEX('Policy Characteristics'!F:F,MATCH($C898,'Policy Characteristics'!$C:$C,0))),"",INDEX('Policy Characteristics'!F:F,MATCH($C898,'Policy Characteristics'!$C:$C,0)))</f>
        <v>0</v>
      </c>
      <c r="M898" s="261">
        <f>IF(ISBLANK(INDEX('Policy Characteristics'!G:G,MATCH($C898,'Policy Characteristics'!$C:$C,0))),"",INDEX('Policy Characteristics'!G:G,MATCH($C898,'Policy Characteristics'!$C:$C,0)))</f>
        <v>1</v>
      </c>
      <c r="N898" s="261">
        <f>IF(ISBLANK(INDEX('Policy Characteristics'!H:H,MATCH($C898,'Policy Characteristics'!$C:$C,0))),"",INDEX('Policy Characteristics'!H:H,MATCH($C898,'Policy Characteristics'!$C:$C,0)))</f>
        <v>0.01</v>
      </c>
      <c r="O898" s="254" t="str">
        <f>IF(ISBLANK(INDEX('Policy Characteristics'!I:I,MATCH($C898,'Policy Characteristics'!$C:$C,0))),"",INDEX('Policy Characteristics'!I:I,MATCH($C898,'Policy Characteristics'!$C:$C,0)))</f>
        <v>% of potential achieved</v>
      </c>
      <c r="P898" s="254"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254" t="str">
        <f>IF(ISBLANK(INDEX('Policy Characteristics'!K:K,MATCH($C898,'Policy Characteristics'!$C:$C,0))),"",INDEX('Policy Characteristics'!K:K,MATCH($C898,'Policy Characteristics'!$C:$C,0)))</f>
        <v/>
      </c>
      <c r="R898" s="254" t="str">
        <f>IF(ISBLANK(INDEX('Policy Characteristics'!L:L,MATCH($C898,'Policy Characteristics'!$C:$C,0))),"",INDEX('Policy Characteristics'!L:L,MATCH($C898,'Policy Characteristics'!$C:$C,0)))</f>
        <v/>
      </c>
    </row>
    <row r="899" spans="1:18" s="2" customFormat="1" x14ac:dyDescent="0.35">
      <c r="A899" s="254" t="str">
        <f>IF(ISBLANK(INDEX('Policy Characteristics'!A:A,MATCH($C899,'Policy Characteristics'!$C:$C,0))),"",INDEX('Policy Characteristics'!A:A,MATCH($C899,'Policy Characteristics'!$C:$C,0)))</f>
        <v>Industry</v>
      </c>
      <c r="B899" s="262" t="str">
        <f>IF(ISBLANK(INDEX('Policy Characteristics'!B:B,MATCH($C899,'Policy Characteristics'!$C:$C,0))),"",INDEX('Policy Characteristics'!B:B,MATCH($C899,'Policy Characteristics'!$C:$C,0)))</f>
        <v>Feedstock Shifting</v>
      </c>
      <c r="C899" s="254" t="str">
        <f t="shared" si="41"/>
        <v>Fraction of Feedstock Shifted</v>
      </c>
      <c r="D899" s="6" t="s">
        <v>3050</v>
      </c>
      <c r="E899" s="45" t="s">
        <v>2402</v>
      </c>
      <c r="F899" t="s">
        <v>3014</v>
      </c>
      <c r="G899" s="45" t="s">
        <v>2408</v>
      </c>
      <c r="H899" s="47">
        <v>2495</v>
      </c>
      <c r="I899" s="324" t="s">
        <v>44</v>
      </c>
      <c r="J899" s="255" t="str">
        <f>IF(ISBLANK(INDEX('Policy Characteristics'!D:D,MATCH($C899,'Policy Characteristics'!$C:$C,0))),"",INDEX('Policy Characteristics'!D:D,MATCH($C899,'Policy Characteristics'!$C:$C,0)))</f>
        <v>Feedstock Shifting</v>
      </c>
      <c r="K899" s="254" t="str">
        <f>IF(ISBLANK(INDEX('Policy Characteristics'!E:E,MATCH($C899,'Policy Characteristics'!$C:$C,0))),"",INDEX('Policy Characteristics'!E:E,MATCH($C899,'Policy Characteristics'!$C:$C,0)))</f>
        <v>indst feedstock shifting</v>
      </c>
      <c r="L899" s="261">
        <f>IF(ISBLANK(INDEX('Policy Characteristics'!F:F,MATCH($C899,'Policy Characteristics'!$C:$C,0))),"",INDEX('Policy Characteristics'!F:F,MATCH($C899,'Policy Characteristics'!$C:$C,0)))</f>
        <v>0</v>
      </c>
      <c r="M899" s="261">
        <f>IF(ISBLANK(INDEX('Policy Characteristics'!G:G,MATCH($C899,'Policy Characteristics'!$C:$C,0))),"",INDEX('Policy Characteristics'!G:G,MATCH($C899,'Policy Characteristics'!$C:$C,0)))</f>
        <v>1</v>
      </c>
      <c r="N899" s="261">
        <f>IF(ISBLANK(INDEX('Policy Characteristics'!H:H,MATCH($C899,'Policy Characteristics'!$C:$C,0))),"",INDEX('Policy Characteristics'!H:H,MATCH($C899,'Policy Characteristics'!$C:$C,0)))</f>
        <v>0.01</v>
      </c>
      <c r="O899" s="254" t="str">
        <f>IF(ISBLANK(INDEX('Policy Characteristics'!I:I,MATCH($C899,'Policy Characteristics'!$C:$C,0))),"",INDEX('Policy Characteristics'!I:I,MATCH($C899,'Policy Characteristics'!$C:$C,0)))</f>
        <v>% of potential achieved</v>
      </c>
      <c r="P899" s="254"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254" t="str">
        <f>IF(ISBLANK(INDEX('Policy Characteristics'!K:K,MATCH($C899,'Policy Characteristics'!$C:$C,0))),"",INDEX('Policy Characteristics'!K:K,MATCH($C899,'Policy Characteristics'!$C:$C,0)))</f>
        <v/>
      </c>
      <c r="R899" s="254" t="str">
        <f>IF(ISBLANK(INDEX('Policy Characteristics'!L:L,MATCH($C899,'Policy Characteristics'!$C:$C,0))),"",INDEX('Policy Characteristics'!L:L,MATCH($C899,'Policy Characteristics'!$C:$C,0)))</f>
        <v/>
      </c>
    </row>
    <row r="900" spans="1:18" s="2" customFormat="1" x14ac:dyDescent="0.35">
      <c r="A900" s="254" t="str">
        <f>IF(ISBLANK(INDEX('Policy Characteristics'!A:A,MATCH($C900,'Policy Characteristics'!$C:$C,0))),"",INDEX('Policy Characteristics'!A:A,MATCH($C900,'Policy Characteristics'!$C:$C,0)))</f>
        <v>Industry</v>
      </c>
      <c r="B900" s="262" t="str">
        <f>IF(ISBLANK(INDEX('Policy Characteristics'!B:B,MATCH($C900,'Policy Characteristics'!$C:$C,0))),"",INDEX('Policy Characteristics'!B:B,MATCH($C900,'Policy Characteristics'!$C:$C,0)))</f>
        <v>Feedstock Shifting</v>
      </c>
      <c r="C900" s="254" t="str">
        <f t="shared" si="41"/>
        <v>Fraction of Feedstock Shifted</v>
      </c>
      <c r="D900" s="6" t="s">
        <v>3050</v>
      </c>
      <c r="E900" s="45" t="s">
        <v>2701</v>
      </c>
      <c r="F900" t="s">
        <v>3014</v>
      </c>
      <c r="G900" s="45" t="s">
        <v>2704</v>
      </c>
      <c r="H900" s="47">
        <v>2496</v>
      </c>
      <c r="I900" s="324" t="s">
        <v>44</v>
      </c>
      <c r="J900" s="255" t="str">
        <f>IF(ISBLANK(INDEX('Policy Characteristics'!D:D,MATCH($C900,'Policy Characteristics'!$C:$C,0))),"",INDEX('Policy Characteristics'!D:D,MATCH($C900,'Policy Characteristics'!$C:$C,0)))</f>
        <v>Feedstock Shifting</v>
      </c>
      <c r="K900" s="254" t="str">
        <f>IF(ISBLANK(INDEX('Policy Characteristics'!E:E,MATCH($C900,'Policy Characteristics'!$C:$C,0))),"",INDEX('Policy Characteristics'!E:E,MATCH($C900,'Policy Characteristics'!$C:$C,0)))</f>
        <v>indst feedstock shifting</v>
      </c>
      <c r="L900" s="261">
        <f>IF(ISBLANK(INDEX('Policy Characteristics'!F:F,MATCH($C900,'Policy Characteristics'!$C:$C,0))),"",INDEX('Policy Characteristics'!F:F,MATCH($C900,'Policy Characteristics'!$C:$C,0)))</f>
        <v>0</v>
      </c>
      <c r="M900" s="261">
        <f>IF(ISBLANK(INDEX('Policy Characteristics'!G:G,MATCH($C900,'Policy Characteristics'!$C:$C,0))),"",INDEX('Policy Characteristics'!G:G,MATCH($C900,'Policy Characteristics'!$C:$C,0)))</f>
        <v>1</v>
      </c>
      <c r="N900" s="261">
        <f>IF(ISBLANK(INDEX('Policy Characteristics'!H:H,MATCH($C900,'Policy Characteristics'!$C:$C,0))),"",INDEX('Policy Characteristics'!H:H,MATCH($C900,'Policy Characteristics'!$C:$C,0)))</f>
        <v>0.01</v>
      </c>
      <c r="O900" s="254" t="str">
        <f>IF(ISBLANK(INDEX('Policy Characteristics'!I:I,MATCH($C900,'Policy Characteristics'!$C:$C,0))),"",INDEX('Policy Characteristics'!I:I,MATCH($C900,'Policy Characteristics'!$C:$C,0)))</f>
        <v>% of potential achieved</v>
      </c>
      <c r="P900" s="254"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254" t="str">
        <f>IF(ISBLANK(INDEX('Policy Characteristics'!K:K,MATCH($C900,'Policy Characteristics'!$C:$C,0))),"",INDEX('Policy Characteristics'!K:K,MATCH($C900,'Policy Characteristics'!$C:$C,0)))</f>
        <v/>
      </c>
      <c r="R900" s="254" t="str">
        <f>IF(ISBLANK(INDEX('Policy Characteristics'!L:L,MATCH($C900,'Policy Characteristics'!$C:$C,0))),"",INDEX('Policy Characteristics'!L:L,MATCH($C900,'Policy Characteristics'!$C:$C,0)))</f>
        <v/>
      </c>
    </row>
    <row r="901" spans="1:18" s="2" customFormat="1" x14ac:dyDescent="0.35">
      <c r="A901" s="254" t="str">
        <f>IF(ISBLANK(INDEX('Policy Characteristics'!A:A,MATCH($C901,'Policy Characteristics'!$C:$C,0))),"",INDEX('Policy Characteristics'!A:A,MATCH($C901,'Policy Characteristics'!$C:$C,0)))</f>
        <v>Industry</v>
      </c>
      <c r="B901" s="262" t="str">
        <f>IF(ISBLANK(INDEX('Policy Characteristics'!B:B,MATCH($C901,'Policy Characteristics'!$C:$C,0))),"",INDEX('Policy Characteristics'!B:B,MATCH($C901,'Policy Characteristics'!$C:$C,0)))</f>
        <v>Feedstock Shifting</v>
      </c>
      <c r="C901" s="254" t="str">
        <f t="shared" si="41"/>
        <v>Fraction of Feedstock Shifted</v>
      </c>
      <c r="D901" s="6" t="s">
        <v>3050</v>
      </c>
      <c r="E901" s="45" t="s">
        <v>2702</v>
      </c>
      <c r="F901" t="s">
        <v>3014</v>
      </c>
      <c r="G901" s="45" t="s">
        <v>2706</v>
      </c>
      <c r="H901" s="47">
        <v>2497</v>
      </c>
      <c r="I901" s="324" t="s">
        <v>44</v>
      </c>
      <c r="J901" s="255" t="str">
        <f>IF(ISBLANK(INDEX('Policy Characteristics'!D:D,MATCH($C901,'Policy Characteristics'!$C:$C,0))),"",INDEX('Policy Characteristics'!D:D,MATCH($C901,'Policy Characteristics'!$C:$C,0)))</f>
        <v>Feedstock Shifting</v>
      </c>
      <c r="K901" s="254" t="str">
        <f>IF(ISBLANK(INDEX('Policy Characteristics'!E:E,MATCH($C901,'Policy Characteristics'!$C:$C,0))),"",INDEX('Policy Characteristics'!E:E,MATCH($C901,'Policy Characteristics'!$C:$C,0)))</f>
        <v>indst feedstock shifting</v>
      </c>
      <c r="L901" s="261">
        <f>IF(ISBLANK(INDEX('Policy Characteristics'!F:F,MATCH($C901,'Policy Characteristics'!$C:$C,0))),"",INDEX('Policy Characteristics'!F:F,MATCH($C901,'Policy Characteristics'!$C:$C,0)))</f>
        <v>0</v>
      </c>
      <c r="M901" s="261">
        <f>IF(ISBLANK(INDEX('Policy Characteristics'!G:G,MATCH($C901,'Policy Characteristics'!$C:$C,0))),"",INDEX('Policy Characteristics'!G:G,MATCH($C901,'Policy Characteristics'!$C:$C,0)))</f>
        <v>1</v>
      </c>
      <c r="N901" s="261">
        <f>IF(ISBLANK(INDEX('Policy Characteristics'!H:H,MATCH($C901,'Policy Characteristics'!$C:$C,0))),"",INDEX('Policy Characteristics'!H:H,MATCH($C901,'Policy Characteristics'!$C:$C,0)))</f>
        <v>0.01</v>
      </c>
      <c r="O901" s="254" t="str">
        <f>IF(ISBLANK(INDEX('Policy Characteristics'!I:I,MATCH($C901,'Policy Characteristics'!$C:$C,0))),"",INDEX('Policy Characteristics'!I:I,MATCH($C901,'Policy Characteristics'!$C:$C,0)))</f>
        <v>% of potential achieved</v>
      </c>
      <c r="P901" s="254"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254" t="str">
        <f>IF(ISBLANK(INDEX('Policy Characteristics'!K:K,MATCH($C901,'Policy Characteristics'!$C:$C,0))),"",INDEX('Policy Characteristics'!K:K,MATCH($C901,'Policy Characteristics'!$C:$C,0)))</f>
        <v/>
      </c>
      <c r="R901" s="254" t="str">
        <f>IF(ISBLANK(INDEX('Policy Characteristics'!L:L,MATCH($C901,'Policy Characteristics'!$C:$C,0))),"",INDEX('Policy Characteristics'!L:L,MATCH($C901,'Policy Characteristics'!$C:$C,0)))</f>
        <v/>
      </c>
    </row>
    <row r="902" spans="1:18" s="2" customFormat="1" x14ac:dyDescent="0.35">
      <c r="A902" s="254" t="str">
        <f>IF(ISBLANK(INDEX('Policy Characteristics'!A:A,MATCH($C902,'Policy Characteristics'!$C:$C,0))),"",INDEX('Policy Characteristics'!A:A,MATCH($C902,'Policy Characteristics'!$C:$C,0)))</f>
        <v>Industry</v>
      </c>
      <c r="B902" s="262" t="str">
        <f>IF(ISBLANK(INDEX('Policy Characteristics'!B:B,MATCH($C902,'Policy Characteristics'!$C:$C,0))),"",INDEX('Policy Characteristics'!B:B,MATCH($C902,'Policy Characteristics'!$C:$C,0)))</f>
        <v>Feedstock Shifting</v>
      </c>
      <c r="C902" s="254" t="str">
        <f t="shared" si="41"/>
        <v>Fraction of Feedstock Shifted</v>
      </c>
      <c r="D902" s="6" t="s">
        <v>3050</v>
      </c>
      <c r="E902" s="45" t="s">
        <v>2703</v>
      </c>
      <c r="F902" t="s">
        <v>3014</v>
      </c>
      <c r="G902" s="45" t="s">
        <v>2707</v>
      </c>
      <c r="H902" s="47">
        <v>2498</v>
      </c>
      <c r="I902" s="324" t="s">
        <v>44</v>
      </c>
      <c r="J902" s="255" t="str">
        <f>IF(ISBLANK(INDEX('Policy Characteristics'!D:D,MATCH($C902,'Policy Characteristics'!$C:$C,0))),"",INDEX('Policy Characteristics'!D:D,MATCH($C902,'Policy Characteristics'!$C:$C,0)))</f>
        <v>Feedstock Shifting</v>
      </c>
      <c r="K902" s="254" t="str">
        <f>IF(ISBLANK(INDEX('Policy Characteristics'!E:E,MATCH($C902,'Policy Characteristics'!$C:$C,0))),"",INDEX('Policy Characteristics'!E:E,MATCH($C902,'Policy Characteristics'!$C:$C,0)))</f>
        <v>indst feedstock shifting</v>
      </c>
      <c r="L902" s="261">
        <f>IF(ISBLANK(INDEX('Policy Characteristics'!F:F,MATCH($C902,'Policy Characteristics'!$C:$C,0))),"",INDEX('Policy Characteristics'!F:F,MATCH($C902,'Policy Characteristics'!$C:$C,0)))</f>
        <v>0</v>
      </c>
      <c r="M902" s="261">
        <f>IF(ISBLANK(INDEX('Policy Characteristics'!G:G,MATCH($C902,'Policy Characteristics'!$C:$C,0))),"",INDEX('Policy Characteristics'!G:G,MATCH($C902,'Policy Characteristics'!$C:$C,0)))</f>
        <v>1</v>
      </c>
      <c r="N902" s="261">
        <f>IF(ISBLANK(INDEX('Policy Characteristics'!H:H,MATCH($C902,'Policy Characteristics'!$C:$C,0))),"",INDEX('Policy Characteristics'!H:H,MATCH($C902,'Policy Characteristics'!$C:$C,0)))</f>
        <v>0.01</v>
      </c>
      <c r="O902" s="254" t="str">
        <f>IF(ISBLANK(INDEX('Policy Characteristics'!I:I,MATCH($C902,'Policy Characteristics'!$C:$C,0))),"",INDEX('Policy Characteristics'!I:I,MATCH($C902,'Policy Characteristics'!$C:$C,0)))</f>
        <v>% of potential achieved</v>
      </c>
      <c r="P902" s="254"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254" t="str">
        <f>IF(ISBLANK(INDEX('Policy Characteristics'!K:K,MATCH($C902,'Policy Characteristics'!$C:$C,0))),"",INDEX('Policy Characteristics'!K:K,MATCH($C902,'Policy Characteristics'!$C:$C,0)))</f>
        <v/>
      </c>
      <c r="R902" s="254" t="str">
        <f>IF(ISBLANK(INDEX('Policy Characteristics'!L:L,MATCH($C902,'Policy Characteristics'!$C:$C,0))),"",INDEX('Policy Characteristics'!L:L,MATCH($C902,'Policy Characteristics'!$C:$C,0)))</f>
        <v/>
      </c>
    </row>
    <row r="903" spans="1:18" s="2" customFormat="1" x14ac:dyDescent="0.35">
      <c r="A903" s="254" t="str">
        <f>IF(ISBLANK(INDEX('Policy Characteristics'!A:A,MATCH($C903,'Policy Characteristics'!$C:$C,0))),"",INDEX('Policy Characteristics'!A:A,MATCH($C903,'Policy Characteristics'!$C:$C,0)))</f>
        <v>Industry</v>
      </c>
      <c r="B903" s="262" t="str">
        <f>IF(ISBLANK(INDEX('Policy Characteristics'!B:B,MATCH($C903,'Policy Characteristics'!$C:$C,0))),"",INDEX('Policy Characteristics'!B:B,MATCH($C903,'Policy Characteristics'!$C:$C,0)))</f>
        <v>Feedstock Shifting</v>
      </c>
      <c r="C903" s="254" t="str">
        <f t="shared" si="41"/>
        <v>Fraction of Feedstock Shifted</v>
      </c>
      <c r="D903" s="6" t="s">
        <v>3050</v>
      </c>
      <c r="E903" s="45" t="s">
        <v>2700</v>
      </c>
      <c r="F903" t="s">
        <v>3014</v>
      </c>
      <c r="G903" s="45" t="s">
        <v>2705</v>
      </c>
      <c r="H903" s="47">
        <v>2499</v>
      </c>
      <c r="I903" s="324" t="s">
        <v>44</v>
      </c>
      <c r="J903" s="255" t="str">
        <f>IF(ISBLANK(INDEX('Policy Characteristics'!D:D,MATCH($C903,'Policy Characteristics'!$C:$C,0))),"",INDEX('Policy Characteristics'!D:D,MATCH($C903,'Policy Characteristics'!$C:$C,0)))</f>
        <v>Feedstock Shifting</v>
      </c>
      <c r="K903" s="254" t="str">
        <f>IF(ISBLANK(INDEX('Policy Characteristics'!E:E,MATCH($C903,'Policy Characteristics'!$C:$C,0))),"",INDEX('Policy Characteristics'!E:E,MATCH($C903,'Policy Characteristics'!$C:$C,0)))</f>
        <v>indst feedstock shifting</v>
      </c>
      <c r="L903" s="261">
        <f>IF(ISBLANK(INDEX('Policy Characteristics'!F:F,MATCH($C903,'Policy Characteristics'!$C:$C,0))),"",INDEX('Policy Characteristics'!F:F,MATCH($C903,'Policy Characteristics'!$C:$C,0)))</f>
        <v>0</v>
      </c>
      <c r="M903" s="261">
        <f>IF(ISBLANK(INDEX('Policy Characteristics'!G:G,MATCH($C903,'Policy Characteristics'!$C:$C,0))),"",INDEX('Policy Characteristics'!G:G,MATCH($C903,'Policy Characteristics'!$C:$C,0)))</f>
        <v>1</v>
      </c>
      <c r="N903" s="261">
        <f>IF(ISBLANK(INDEX('Policy Characteristics'!H:H,MATCH($C903,'Policy Characteristics'!$C:$C,0))),"",INDEX('Policy Characteristics'!H:H,MATCH($C903,'Policy Characteristics'!$C:$C,0)))</f>
        <v>0.01</v>
      </c>
      <c r="O903" s="254" t="str">
        <f>IF(ISBLANK(INDEX('Policy Characteristics'!I:I,MATCH($C903,'Policy Characteristics'!$C:$C,0))),"",INDEX('Policy Characteristics'!I:I,MATCH($C903,'Policy Characteristics'!$C:$C,0)))</f>
        <v>% of potential achieved</v>
      </c>
      <c r="P903" s="254"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254" t="str">
        <f>IF(ISBLANK(INDEX('Policy Characteristics'!K:K,MATCH($C903,'Policy Characteristics'!$C:$C,0))),"",INDEX('Policy Characteristics'!K:K,MATCH($C903,'Policy Characteristics'!$C:$C,0)))</f>
        <v/>
      </c>
      <c r="R903" s="254" t="str">
        <f>IF(ISBLANK(INDEX('Policy Characteristics'!L:L,MATCH($C903,'Policy Characteristics'!$C:$C,0))),"",INDEX('Policy Characteristics'!L:L,MATCH($C903,'Policy Characteristics'!$C:$C,0)))</f>
        <v/>
      </c>
    </row>
    <row r="904" spans="1:18" s="2" customFormat="1" x14ac:dyDescent="0.35">
      <c r="A904" s="254" t="str">
        <f>IF(ISBLANK(INDEX('Policy Characteristics'!A:A,MATCH($C904,'Policy Characteristics'!$C:$C,0))),"",INDEX('Policy Characteristics'!A:A,MATCH($C904,'Policy Characteristics'!$C:$C,0)))</f>
        <v>Industry</v>
      </c>
      <c r="B904" s="262" t="str">
        <f>IF(ISBLANK(INDEX('Policy Characteristics'!B:B,MATCH($C904,'Policy Characteristics'!$C:$C,0))),"",INDEX('Policy Characteristics'!B:B,MATCH($C904,'Policy Characteristics'!$C:$C,0)))</f>
        <v>Feedstock Shifting</v>
      </c>
      <c r="C904" s="254" t="str">
        <f t="shared" si="41"/>
        <v>Fraction of Feedstock Shifted</v>
      </c>
      <c r="D904" s="6" t="s">
        <v>3051</v>
      </c>
      <c r="E904" s="45" t="s">
        <v>2397</v>
      </c>
      <c r="F904" t="s">
        <v>3015</v>
      </c>
      <c r="G904" s="45" t="s">
        <v>2403</v>
      </c>
      <c r="H904" s="47">
        <v>2500</v>
      </c>
      <c r="I904" s="324" t="s">
        <v>44</v>
      </c>
      <c r="J904" s="255" t="str">
        <f>IF(ISBLANK(INDEX('Policy Characteristics'!D:D,MATCH($C904,'Policy Characteristics'!$C:$C,0))),"",INDEX('Policy Characteristics'!D:D,MATCH($C904,'Policy Characteristics'!$C:$C,0)))</f>
        <v>Feedstock Shifting</v>
      </c>
      <c r="K904" s="254" t="str">
        <f>IF(ISBLANK(INDEX('Policy Characteristics'!E:E,MATCH($C904,'Policy Characteristics'!$C:$C,0))),"",INDEX('Policy Characteristics'!E:E,MATCH($C904,'Policy Characteristics'!$C:$C,0)))</f>
        <v>indst feedstock shifting</v>
      </c>
      <c r="L904" s="261">
        <f>IF(ISBLANK(INDEX('Policy Characteristics'!F:F,MATCH($C904,'Policy Characteristics'!$C:$C,0))),"",INDEX('Policy Characteristics'!F:F,MATCH($C904,'Policy Characteristics'!$C:$C,0)))</f>
        <v>0</v>
      </c>
      <c r="M904" s="261">
        <f>IF(ISBLANK(INDEX('Policy Characteristics'!G:G,MATCH($C904,'Policy Characteristics'!$C:$C,0))),"",INDEX('Policy Characteristics'!G:G,MATCH($C904,'Policy Characteristics'!$C:$C,0)))</f>
        <v>1</v>
      </c>
      <c r="N904" s="261">
        <f>IF(ISBLANK(INDEX('Policy Characteristics'!H:H,MATCH($C904,'Policy Characteristics'!$C:$C,0))),"",INDEX('Policy Characteristics'!H:H,MATCH($C904,'Policy Characteristics'!$C:$C,0)))</f>
        <v>0.01</v>
      </c>
      <c r="O904" s="254" t="str">
        <f>IF(ISBLANK(INDEX('Policy Characteristics'!I:I,MATCH($C904,'Policy Characteristics'!$C:$C,0))),"",INDEX('Policy Characteristics'!I:I,MATCH($C904,'Policy Characteristics'!$C:$C,0)))</f>
        <v>% of potential achieved</v>
      </c>
      <c r="P904" s="254"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254" t="str">
        <f>IF(ISBLANK(INDEX('Policy Characteristics'!K:K,MATCH($C904,'Policy Characteristics'!$C:$C,0))),"",INDEX('Policy Characteristics'!K:K,MATCH($C904,'Policy Characteristics'!$C:$C,0)))</f>
        <v/>
      </c>
      <c r="R904" s="254" t="str">
        <f>IF(ISBLANK(INDEX('Policy Characteristics'!L:L,MATCH($C904,'Policy Characteristics'!$C:$C,0))),"",INDEX('Policy Characteristics'!L:L,MATCH($C904,'Policy Characteristics'!$C:$C,0)))</f>
        <v/>
      </c>
    </row>
    <row r="905" spans="1:18" s="2" customFormat="1" x14ac:dyDescent="0.35">
      <c r="A905" s="254" t="str">
        <f>IF(ISBLANK(INDEX('Policy Characteristics'!A:A,MATCH($C905,'Policy Characteristics'!$C:$C,0))),"",INDEX('Policy Characteristics'!A:A,MATCH($C905,'Policy Characteristics'!$C:$C,0)))</f>
        <v>Industry</v>
      </c>
      <c r="B905" s="262" t="str">
        <f>IF(ISBLANK(INDEX('Policy Characteristics'!B:B,MATCH($C905,'Policy Characteristics'!$C:$C,0))),"",INDEX('Policy Characteristics'!B:B,MATCH($C905,'Policy Characteristics'!$C:$C,0)))</f>
        <v>Feedstock Shifting</v>
      </c>
      <c r="C905" s="254" t="str">
        <f t="shared" si="41"/>
        <v>Fraction of Feedstock Shifted</v>
      </c>
      <c r="D905" s="6" t="s">
        <v>3051</v>
      </c>
      <c r="E905" s="45" t="s">
        <v>2398</v>
      </c>
      <c r="F905" t="s">
        <v>3015</v>
      </c>
      <c r="G905" s="45" t="s">
        <v>2406</v>
      </c>
      <c r="H905" s="47">
        <v>2501</v>
      </c>
      <c r="I905" s="324" t="s">
        <v>44</v>
      </c>
      <c r="J905" s="255" t="str">
        <f>IF(ISBLANK(INDEX('Policy Characteristics'!D:D,MATCH($C905,'Policy Characteristics'!$C:$C,0))),"",INDEX('Policy Characteristics'!D:D,MATCH($C905,'Policy Characteristics'!$C:$C,0)))</f>
        <v>Feedstock Shifting</v>
      </c>
      <c r="K905" s="254" t="str">
        <f>IF(ISBLANK(INDEX('Policy Characteristics'!E:E,MATCH($C905,'Policy Characteristics'!$C:$C,0))),"",INDEX('Policy Characteristics'!E:E,MATCH($C905,'Policy Characteristics'!$C:$C,0)))</f>
        <v>indst feedstock shifting</v>
      </c>
      <c r="L905" s="261">
        <f>IF(ISBLANK(INDEX('Policy Characteristics'!F:F,MATCH($C905,'Policy Characteristics'!$C:$C,0))),"",INDEX('Policy Characteristics'!F:F,MATCH($C905,'Policy Characteristics'!$C:$C,0)))</f>
        <v>0</v>
      </c>
      <c r="M905" s="261">
        <f>IF(ISBLANK(INDEX('Policy Characteristics'!G:G,MATCH($C905,'Policy Characteristics'!$C:$C,0))),"",INDEX('Policy Characteristics'!G:G,MATCH($C905,'Policy Characteristics'!$C:$C,0)))</f>
        <v>1</v>
      </c>
      <c r="N905" s="261">
        <f>IF(ISBLANK(INDEX('Policy Characteristics'!H:H,MATCH($C905,'Policy Characteristics'!$C:$C,0))),"",INDEX('Policy Characteristics'!H:H,MATCH($C905,'Policy Characteristics'!$C:$C,0)))</f>
        <v>0.01</v>
      </c>
      <c r="O905" s="254" t="str">
        <f>IF(ISBLANK(INDEX('Policy Characteristics'!I:I,MATCH($C905,'Policy Characteristics'!$C:$C,0))),"",INDEX('Policy Characteristics'!I:I,MATCH($C905,'Policy Characteristics'!$C:$C,0)))</f>
        <v>% of potential achieved</v>
      </c>
      <c r="P905" s="254"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254" t="str">
        <f>IF(ISBLANK(INDEX('Policy Characteristics'!K:K,MATCH($C905,'Policy Characteristics'!$C:$C,0))),"",INDEX('Policy Characteristics'!K:K,MATCH($C905,'Policy Characteristics'!$C:$C,0)))</f>
        <v/>
      </c>
      <c r="R905" s="254" t="str">
        <f>IF(ISBLANK(INDEX('Policy Characteristics'!L:L,MATCH($C905,'Policy Characteristics'!$C:$C,0))),"",INDEX('Policy Characteristics'!L:L,MATCH($C905,'Policy Characteristics'!$C:$C,0)))</f>
        <v/>
      </c>
    </row>
    <row r="906" spans="1:18" s="2" customFormat="1" x14ac:dyDescent="0.35">
      <c r="A906" s="254" t="str">
        <f>IF(ISBLANK(INDEX('Policy Characteristics'!A:A,MATCH($C906,'Policy Characteristics'!$C:$C,0))),"",INDEX('Policy Characteristics'!A:A,MATCH($C906,'Policy Characteristics'!$C:$C,0)))</f>
        <v>Industry</v>
      </c>
      <c r="B906" s="262" t="str">
        <f>IF(ISBLANK(INDEX('Policy Characteristics'!B:B,MATCH($C906,'Policy Characteristics'!$C:$C,0))),"",INDEX('Policy Characteristics'!B:B,MATCH($C906,'Policy Characteristics'!$C:$C,0)))</f>
        <v>Feedstock Shifting</v>
      </c>
      <c r="C906" s="254" t="str">
        <f t="shared" si="41"/>
        <v>Fraction of Feedstock Shifted</v>
      </c>
      <c r="D906" s="6" t="s">
        <v>3051</v>
      </c>
      <c r="E906" s="45" t="s">
        <v>2399</v>
      </c>
      <c r="F906" t="s">
        <v>3015</v>
      </c>
      <c r="G906" s="45" t="s">
        <v>2407</v>
      </c>
      <c r="H906" s="47">
        <v>2502</v>
      </c>
      <c r="I906" s="324" t="s">
        <v>44</v>
      </c>
      <c r="J906" s="255" t="str">
        <f>IF(ISBLANK(INDEX('Policy Characteristics'!D:D,MATCH($C906,'Policy Characteristics'!$C:$C,0))),"",INDEX('Policy Characteristics'!D:D,MATCH($C906,'Policy Characteristics'!$C:$C,0)))</f>
        <v>Feedstock Shifting</v>
      </c>
      <c r="K906" s="254" t="str">
        <f>IF(ISBLANK(INDEX('Policy Characteristics'!E:E,MATCH($C906,'Policy Characteristics'!$C:$C,0))),"",INDEX('Policy Characteristics'!E:E,MATCH($C906,'Policy Characteristics'!$C:$C,0)))</f>
        <v>indst feedstock shifting</v>
      </c>
      <c r="L906" s="261">
        <f>IF(ISBLANK(INDEX('Policy Characteristics'!F:F,MATCH($C906,'Policy Characteristics'!$C:$C,0))),"",INDEX('Policy Characteristics'!F:F,MATCH($C906,'Policy Characteristics'!$C:$C,0)))</f>
        <v>0</v>
      </c>
      <c r="M906" s="261">
        <f>IF(ISBLANK(INDEX('Policy Characteristics'!G:G,MATCH($C906,'Policy Characteristics'!$C:$C,0))),"",INDEX('Policy Characteristics'!G:G,MATCH($C906,'Policy Characteristics'!$C:$C,0)))</f>
        <v>1</v>
      </c>
      <c r="N906" s="261">
        <f>IF(ISBLANK(INDEX('Policy Characteristics'!H:H,MATCH($C906,'Policy Characteristics'!$C:$C,0))),"",INDEX('Policy Characteristics'!H:H,MATCH($C906,'Policy Characteristics'!$C:$C,0)))</f>
        <v>0.01</v>
      </c>
      <c r="O906" s="254" t="str">
        <f>IF(ISBLANK(INDEX('Policy Characteristics'!I:I,MATCH($C906,'Policy Characteristics'!$C:$C,0))),"",INDEX('Policy Characteristics'!I:I,MATCH($C906,'Policy Characteristics'!$C:$C,0)))</f>
        <v>% of potential achieved</v>
      </c>
      <c r="P906" s="254"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254" t="str">
        <f>IF(ISBLANK(INDEX('Policy Characteristics'!K:K,MATCH($C906,'Policy Characteristics'!$C:$C,0))),"",INDEX('Policy Characteristics'!K:K,MATCH($C906,'Policy Characteristics'!$C:$C,0)))</f>
        <v/>
      </c>
      <c r="R906" s="254" t="str">
        <f>IF(ISBLANK(INDEX('Policy Characteristics'!L:L,MATCH($C906,'Policy Characteristics'!$C:$C,0))),"",INDEX('Policy Characteristics'!L:L,MATCH($C906,'Policy Characteristics'!$C:$C,0)))</f>
        <v/>
      </c>
    </row>
    <row r="907" spans="1:18" s="2" customFormat="1" x14ac:dyDescent="0.35">
      <c r="A907" s="254" t="str">
        <f>IF(ISBLANK(INDEX('Policy Characteristics'!A:A,MATCH($C907,'Policy Characteristics'!$C:$C,0))),"",INDEX('Policy Characteristics'!A:A,MATCH($C907,'Policy Characteristics'!$C:$C,0)))</f>
        <v>Industry</v>
      </c>
      <c r="B907" s="262" t="str">
        <f>IF(ISBLANK(INDEX('Policy Characteristics'!B:B,MATCH($C907,'Policy Characteristics'!$C:$C,0))),"",INDEX('Policy Characteristics'!B:B,MATCH($C907,'Policy Characteristics'!$C:$C,0)))</f>
        <v>Feedstock Shifting</v>
      </c>
      <c r="C907" s="254" t="str">
        <f t="shared" si="41"/>
        <v>Fraction of Feedstock Shifted</v>
      </c>
      <c r="D907" s="6" t="s">
        <v>3051</v>
      </c>
      <c r="E907" s="45" t="s">
        <v>2400</v>
      </c>
      <c r="F907" t="s">
        <v>3015</v>
      </c>
      <c r="G907" s="45" t="s">
        <v>2404</v>
      </c>
      <c r="H907" s="47">
        <v>2503</v>
      </c>
      <c r="I907" s="324" t="s">
        <v>44</v>
      </c>
      <c r="J907" s="255" t="str">
        <f>IF(ISBLANK(INDEX('Policy Characteristics'!D:D,MATCH($C907,'Policy Characteristics'!$C:$C,0))),"",INDEX('Policy Characteristics'!D:D,MATCH($C907,'Policy Characteristics'!$C:$C,0)))</f>
        <v>Feedstock Shifting</v>
      </c>
      <c r="K907" s="254" t="str">
        <f>IF(ISBLANK(INDEX('Policy Characteristics'!E:E,MATCH($C907,'Policy Characteristics'!$C:$C,0))),"",INDEX('Policy Characteristics'!E:E,MATCH($C907,'Policy Characteristics'!$C:$C,0)))</f>
        <v>indst feedstock shifting</v>
      </c>
      <c r="L907" s="261">
        <f>IF(ISBLANK(INDEX('Policy Characteristics'!F:F,MATCH($C907,'Policy Characteristics'!$C:$C,0))),"",INDEX('Policy Characteristics'!F:F,MATCH($C907,'Policy Characteristics'!$C:$C,0)))</f>
        <v>0</v>
      </c>
      <c r="M907" s="261">
        <f>IF(ISBLANK(INDEX('Policy Characteristics'!G:G,MATCH($C907,'Policy Characteristics'!$C:$C,0))),"",INDEX('Policy Characteristics'!G:G,MATCH($C907,'Policy Characteristics'!$C:$C,0)))</f>
        <v>1</v>
      </c>
      <c r="N907" s="261">
        <f>IF(ISBLANK(INDEX('Policy Characteristics'!H:H,MATCH($C907,'Policy Characteristics'!$C:$C,0))),"",INDEX('Policy Characteristics'!H:H,MATCH($C907,'Policy Characteristics'!$C:$C,0)))</f>
        <v>0.01</v>
      </c>
      <c r="O907" s="254" t="str">
        <f>IF(ISBLANK(INDEX('Policy Characteristics'!I:I,MATCH($C907,'Policy Characteristics'!$C:$C,0))),"",INDEX('Policy Characteristics'!I:I,MATCH($C907,'Policy Characteristics'!$C:$C,0)))</f>
        <v>% of potential achieved</v>
      </c>
      <c r="P907" s="254"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254" t="str">
        <f>IF(ISBLANK(INDEX('Policy Characteristics'!K:K,MATCH($C907,'Policy Characteristics'!$C:$C,0))),"",INDEX('Policy Characteristics'!K:K,MATCH($C907,'Policy Characteristics'!$C:$C,0)))</f>
        <v/>
      </c>
      <c r="R907" s="254" t="str">
        <f>IF(ISBLANK(INDEX('Policy Characteristics'!L:L,MATCH($C907,'Policy Characteristics'!$C:$C,0))),"",INDEX('Policy Characteristics'!L:L,MATCH($C907,'Policy Characteristics'!$C:$C,0)))</f>
        <v/>
      </c>
    </row>
    <row r="908" spans="1:18" s="2" customFormat="1" x14ac:dyDescent="0.35">
      <c r="A908" s="254" t="str">
        <f>IF(ISBLANK(INDEX('Policy Characteristics'!A:A,MATCH($C908,'Policy Characteristics'!$C:$C,0))),"",INDEX('Policy Characteristics'!A:A,MATCH($C908,'Policy Characteristics'!$C:$C,0)))</f>
        <v>Industry</v>
      </c>
      <c r="B908" s="262" t="str">
        <f>IF(ISBLANK(INDEX('Policy Characteristics'!B:B,MATCH($C908,'Policy Characteristics'!$C:$C,0))),"",INDEX('Policy Characteristics'!B:B,MATCH($C908,'Policy Characteristics'!$C:$C,0)))</f>
        <v>Feedstock Shifting</v>
      </c>
      <c r="C908" s="254" t="str">
        <f t="shared" si="41"/>
        <v>Fraction of Feedstock Shifted</v>
      </c>
      <c r="D908" s="6" t="s">
        <v>3051</v>
      </c>
      <c r="E908" s="45" t="s">
        <v>2401</v>
      </c>
      <c r="F908" t="s">
        <v>3015</v>
      </c>
      <c r="G908" s="45" t="s">
        <v>2405</v>
      </c>
      <c r="H908" s="47">
        <v>2504</v>
      </c>
      <c r="I908" s="324" t="s">
        <v>44</v>
      </c>
      <c r="J908" s="255" t="str">
        <f>IF(ISBLANK(INDEX('Policy Characteristics'!D:D,MATCH($C908,'Policy Characteristics'!$C:$C,0))),"",INDEX('Policy Characteristics'!D:D,MATCH($C908,'Policy Characteristics'!$C:$C,0)))</f>
        <v>Feedstock Shifting</v>
      </c>
      <c r="K908" s="254" t="str">
        <f>IF(ISBLANK(INDEX('Policy Characteristics'!E:E,MATCH($C908,'Policy Characteristics'!$C:$C,0))),"",INDEX('Policy Characteristics'!E:E,MATCH($C908,'Policy Characteristics'!$C:$C,0)))</f>
        <v>indst feedstock shifting</v>
      </c>
      <c r="L908" s="261">
        <f>IF(ISBLANK(INDEX('Policy Characteristics'!F:F,MATCH($C908,'Policy Characteristics'!$C:$C,0))),"",INDEX('Policy Characteristics'!F:F,MATCH($C908,'Policy Characteristics'!$C:$C,0)))</f>
        <v>0</v>
      </c>
      <c r="M908" s="261">
        <f>IF(ISBLANK(INDEX('Policy Characteristics'!G:G,MATCH($C908,'Policy Characteristics'!$C:$C,0))),"",INDEX('Policy Characteristics'!G:G,MATCH($C908,'Policy Characteristics'!$C:$C,0)))</f>
        <v>1</v>
      </c>
      <c r="N908" s="261">
        <f>IF(ISBLANK(INDEX('Policy Characteristics'!H:H,MATCH($C908,'Policy Characteristics'!$C:$C,0))),"",INDEX('Policy Characteristics'!H:H,MATCH($C908,'Policy Characteristics'!$C:$C,0)))</f>
        <v>0.01</v>
      </c>
      <c r="O908" s="254" t="str">
        <f>IF(ISBLANK(INDEX('Policy Characteristics'!I:I,MATCH($C908,'Policy Characteristics'!$C:$C,0))),"",INDEX('Policy Characteristics'!I:I,MATCH($C908,'Policy Characteristics'!$C:$C,0)))</f>
        <v>% of potential achieved</v>
      </c>
      <c r="P908" s="254"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254" t="str">
        <f>IF(ISBLANK(INDEX('Policy Characteristics'!K:K,MATCH($C908,'Policy Characteristics'!$C:$C,0))),"",INDEX('Policy Characteristics'!K:K,MATCH($C908,'Policy Characteristics'!$C:$C,0)))</f>
        <v/>
      </c>
      <c r="R908" s="254" t="str">
        <f>IF(ISBLANK(INDEX('Policy Characteristics'!L:L,MATCH($C908,'Policy Characteristics'!$C:$C,0))),"",INDEX('Policy Characteristics'!L:L,MATCH($C908,'Policy Characteristics'!$C:$C,0)))</f>
        <v/>
      </c>
    </row>
    <row r="909" spans="1:18" s="2" customFormat="1" x14ac:dyDescent="0.35">
      <c r="A909" s="254" t="str">
        <f>IF(ISBLANK(INDEX('Policy Characteristics'!A:A,MATCH($C909,'Policy Characteristics'!$C:$C,0))),"",INDEX('Policy Characteristics'!A:A,MATCH($C909,'Policy Characteristics'!$C:$C,0)))</f>
        <v>Industry</v>
      </c>
      <c r="B909" s="262" t="str">
        <f>IF(ISBLANK(INDEX('Policy Characteristics'!B:B,MATCH($C909,'Policy Characteristics'!$C:$C,0))),"",INDEX('Policy Characteristics'!B:B,MATCH($C909,'Policy Characteristics'!$C:$C,0)))</f>
        <v>Feedstock Shifting</v>
      </c>
      <c r="C909" s="254" t="str">
        <f t="shared" si="41"/>
        <v>Fraction of Feedstock Shifted</v>
      </c>
      <c r="D909" s="6" t="s">
        <v>3051</v>
      </c>
      <c r="E909" s="45" t="s">
        <v>2402</v>
      </c>
      <c r="F909" t="s">
        <v>3015</v>
      </c>
      <c r="G909" s="45" t="s">
        <v>2408</v>
      </c>
      <c r="H909" s="47">
        <v>2505</v>
      </c>
      <c r="I909" s="324" t="s">
        <v>44</v>
      </c>
      <c r="J909" s="255" t="str">
        <f>IF(ISBLANK(INDEX('Policy Characteristics'!D:D,MATCH($C909,'Policy Characteristics'!$C:$C,0))),"",INDEX('Policy Characteristics'!D:D,MATCH($C909,'Policy Characteristics'!$C:$C,0)))</f>
        <v>Feedstock Shifting</v>
      </c>
      <c r="K909" s="254" t="str">
        <f>IF(ISBLANK(INDEX('Policy Characteristics'!E:E,MATCH($C909,'Policy Characteristics'!$C:$C,0))),"",INDEX('Policy Characteristics'!E:E,MATCH($C909,'Policy Characteristics'!$C:$C,0)))</f>
        <v>indst feedstock shifting</v>
      </c>
      <c r="L909" s="261">
        <f>IF(ISBLANK(INDEX('Policy Characteristics'!F:F,MATCH($C909,'Policy Characteristics'!$C:$C,0))),"",INDEX('Policy Characteristics'!F:F,MATCH($C909,'Policy Characteristics'!$C:$C,0)))</f>
        <v>0</v>
      </c>
      <c r="M909" s="261">
        <f>IF(ISBLANK(INDEX('Policy Characteristics'!G:G,MATCH($C909,'Policy Characteristics'!$C:$C,0))),"",INDEX('Policy Characteristics'!G:G,MATCH($C909,'Policy Characteristics'!$C:$C,0)))</f>
        <v>1</v>
      </c>
      <c r="N909" s="261">
        <f>IF(ISBLANK(INDEX('Policy Characteristics'!H:H,MATCH($C909,'Policy Characteristics'!$C:$C,0))),"",INDEX('Policy Characteristics'!H:H,MATCH($C909,'Policy Characteristics'!$C:$C,0)))</f>
        <v>0.01</v>
      </c>
      <c r="O909" s="254" t="str">
        <f>IF(ISBLANK(INDEX('Policy Characteristics'!I:I,MATCH($C909,'Policy Characteristics'!$C:$C,0))),"",INDEX('Policy Characteristics'!I:I,MATCH($C909,'Policy Characteristics'!$C:$C,0)))</f>
        <v>% of potential achieved</v>
      </c>
      <c r="P909" s="254"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254" t="str">
        <f>IF(ISBLANK(INDEX('Policy Characteristics'!K:K,MATCH($C909,'Policy Characteristics'!$C:$C,0))),"",INDEX('Policy Characteristics'!K:K,MATCH($C909,'Policy Characteristics'!$C:$C,0)))</f>
        <v/>
      </c>
      <c r="R909" s="254" t="str">
        <f>IF(ISBLANK(INDEX('Policy Characteristics'!L:L,MATCH($C909,'Policy Characteristics'!$C:$C,0))),"",INDEX('Policy Characteristics'!L:L,MATCH($C909,'Policy Characteristics'!$C:$C,0)))</f>
        <v/>
      </c>
    </row>
    <row r="910" spans="1:18" s="2" customFormat="1" x14ac:dyDescent="0.35">
      <c r="A910" s="254" t="str">
        <f>IF(ISBLANK(INDEX('Policy Characteristics'!A:A,MATCH($C910,'Policy Characteristics'!$C:$C,0))),"",INDEX('Policy Characteristics'!A:A,MATCH($C910,'Policy Characteristics'!$C:$C,0)))</f>
        <v>Industry</v>
      </c>
      <c r="B910" s="262" t="str">
        <f>IF(ISBLANK(INDEX('Policy Characteristics'!B:B,MATCH($C910,'Policy Characteristics'!$C:$C,0))),"",INDEX('Policy Characteristics'!B:B,MATCH($C910,'Policy Characteristics'!$C:$C,0)))</f>
        <v>Feedstock Shifting</v>
      </c>
      <c r="C910" s="254" t="str">
        <f t="shared" si="41"/>
        <v>Fraction of Feedstock Shifted</v>
      </c>
      <c r="D910" s="6" t="s">
        <v>3051</v>
      </c>
      <c r="E910" s="45" t="s">
        <v>2701</v>
      </c>
      <c r="F910" t="s">
        <v>3015</v>
      </c>
      <c r="G910" s="45" t="s">
        <v>2704</v>
      </c>
      <c r="H910" s="47">
        <v>2506</v>
      </c>
      <c r="I910" s="324" t="s">
        <v>44</v>
      </c>
      <c r="J910" s="255" t="str">
        <f>IF(ISBLANK(INDEX('Policy Characteristics'!D:D,MATCH($C910,'Policy Characteristics'!$C:$C,0))),"",INDEX('Policy Characteristics'!D:D,MATCH($C910,'Policy Characteristics'!$C:$C,0)))</f>
        <v>Feedstock Shifting</v>
      </c>
      <c r="K910" s="254" t="str">
        <f>IF(ISBLANK(INDEX('Policy Characteristics'!E:E,MATCH($C910,'Policy Characteristics'!$C:$C,0))),"",INDEX('Policy Characteristics'!E:E,MATCH($C910,'Policy Characteristics'!$C:$C,0)))</f>
        <v>indst feedstock shifting</v>
      </c>
      <c r="L910" s="261">
        <f>IF(ISBLANK(INDEX('Policy Characteristics'!F:F,MATCH($C910,'Policy Characteristics'!$C:$C,0))),"",INDEX('Policy Characteristics'!F:F,MATCH($C910,'Policy Characteristics'!$C:$C,0)))</f>
        <v>0</v>
      </c>
      <c r="M910" s="261">
        <f>IF(ISBLANK(INDEX('Policy Characteristics'!G:G,MATCH($C910,'Policy Characteristics'!$C:$C,0))),"",INDEX('Policy Characteristics'!G:G,MATCH($C910,'Policy Characteristics'!$C:$C,0)))</f>
        <v>1</v>
      </c>
      <c r="N910" s="261">
        <f>IF(ISBLANK(INDEX('Policy Characteristics'!H:H,MATCH($C910,'Policy Characteristics'!$C:$C,0))),"",INDEX('Policy Characteristics'!H:H,MATCH($C910,'Policy Characteristics'!$C:$C,0)))</f>
        <v>0.01</v>
      </c>
      <c r="O910" s="254" t="str">
        <f>IF(ISBLANK(INDEX('Policy Characteristics'!I:I,MATCH($C910,'Policy Characteristics'!$C:$C,0))),"",INDEX('Policy Characteristics'!I:I,MATCH($C910,'Policy Characteristics'!$C:$C,0)))</f>
        <v>% of potential achieved</v>
      </c>
      <c r="P910" s="254"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254" t="str">
        <f>IF(ISBLANK(INDEX('Policy Characteristics'!K:K,MATCH($C910,'Policy Characteristics'!$C:$C,0))),"",INDEX('Policy Characteristics'!K:K,MATCH($C910,'Policy Characteristics'!$C:$C,0)))</f>
        <v/>
      </c>
      <c r="R910" s="254" t="str">
        <f>IF(ISBLANK(INDEX('Policy Characteristics'!L:L,MATCH($C910,'Policy Characteristics'!$C:$C,0))),"",INDEX('Policy Characteristics'!L:L,MATCH($C910,'Policy Characteristics'!$C:$C,0)))</f>
        <v/>
      </c>
    </row>
    <row r="911" spans="1:18" s="2" customFormat="1" x14ac:dyDescent="0.35">
      <c r="A911" s="254" t="str">
        <f>IF(ISBLANK(INDEX('Policy Characteristics'!A:A,MATCH($C911,'Policy Characteristics'!$C:$C,0))),"",INDEX('Policy Characteristics'!A:A,MATCH($C911,'Policy Characteristics'!$C:$C,0)))</f>
        <v>Industry</v>
      </c>
      <c r="B911" s="262" t="str">
        <f>IF(ISBLANK(INDEX('Policy Characteristics'!B:B,MATCH($C911,'Policy Characteristics'!$C:$C,0))),"",INDEX('Policy Characteristics'!B:B,MATCH($C911,'Policy Characteristics'!$C:$C,0)))</f>
        <v>Feedstock Shifting</v>
      </c>
      <c r="C911" s="254" t="str">
        <f t="shared" si="41"/>
        <v>Fraction of Feedstock Shifted</v>
      </c>
      <c r="D911" s="6" t="s">
        <v>3051</v>
      </c>
      <c r="E911" s="45" t="s">
        <v>2702</v>
      </c>
      <c r="F911" t="s">
        <v>3015</v>
      </c>
      <c r="G911" s="45" t="s">
        <v>2706</v>
      </c>
      <c r="H911" s="47">
        <v>2507</v>
      </c>
      <c r="I911" s="324" t="s">
        <v>44</v>
      </c>
      <c r="J911" s="255" t="str">
        <f>IF(ISBLANK(INDEX('Policy Characteristics'!D:D,MATCH($C911,'Policy Characteristics'!$C:$C,0))),"",INDEX('Policy Characteristics'!D:D,MATCH($C911,'Policy Characteristics'!$C:$C,0)))</f>
        <v>Feedstock Shifting</v>
      </c>
      <c r="K911" s="254" t="str">
        <f>IF(ISBLANK(INDEX('Policy Characteristics'!E:E,MATCH($C911,'Policy Characteristics'!$C:$C,0))),"",INDEX('Policy Characteristics'!E:E,MATCH($C911,'Policy Characteristics'!$C:$C,0)))</f>
        <v>indst feedstock shifting</v>
      </c>
      <c r="L911" s="261">
        <f>IF(ISBLANK(INDEX('Policy Characteristics'!F:F,MATCH($C911,'Policy Characteristics'!$C:$C,0))),"",INDEX('Policy Characteristics'!F:F,MATCH($C911,'Policy Characteristics'!$C:$C,0)))</f>
        <v>0</v>
      </c>
      <c r="M911" s="261">
        <f>IF(ISBLANK(INDEX('Policy Characteristics'!G:G,MATCH($C911,'Policy Characteristics'!$C:$C,0))),"",INDEX('Policy Characteristics'!G:G,MATCH($C911,'Policy Characteristics'!$C:$C,0)))</f>
        <v>1</v>
      </c>
      <c r="N911" s="261">
        <f>IF(ISBLANK(INDEX('Policy Characteristics'!H:H,MATCH($C911,'Policy Characteristics'!$C:$C,0))),"",INDEX('Policy Characteristics'!H:H,MATCH($C911,'Policy Characteristics'!$C:$C,0)))</f>
        <v>0.01</v>
      </c>
      <c r="O911" s="254" t="str">
        <f>IF(ISBLANK(INDEX('Policy Characteristics'!I:I,MATCH($C911,'Policy Characteristics'!$C:$C,0))),"",INDEX('Policy Characteristics'!I:I,MATCH($C911,'Policy Characteristics'!$C:$C,0)))</f>
        <v>% of potential achieved</v>
      </c>
      <c r="P911" s="254"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254" t="str">
        <f>IF(ISBLANK(INDEX('Policy Characteristics'!K:K,MATCH($C911,'Policy Characteristics'!$C:$C,0))),"",INDEX('Policy Characteristics'!K:K,MATCH($C911,'Policy Characteristics'!$C:$C,0)))</f>
        <v/>
      </c>
      <c r="R911" s="254" t="str">
        <f>IF(ISBLANK(INDEX('Policy Characteristics'!L:L,MATCH($C911,'Policy Characteristics'!$C:$C,0))),"",INDEX('Policy Characteristics'!L:L,MATCH($C911,'Policy Characteristics'!$C:$C,0)))</f>
        <v/>
      </c>
    </row>
    <row r="912" spans="1:18" s="2" customFormat="1" x14ac:dyDescent="0.35">
      <c r="A912" s="254" t="str">
        <f>IF(ISBLANK(INDEX('Policy Characteristics'!A:A,MATCH($C912,'Policy Characteristics'!$C:$C,0))),"",INDEX('Policy Characteristics'!A:A,MATCH($C912,'Policy Characteristics'!$C:$C,0)))</f>
        <v>Industry</v>
      </c>
      <c r="B912" s="262" t="str">
        <f>IF(ISBLANK(INDEX('Policy Characteristics'!B:B,MATCH($C912,'Policy Characteristics'!$C:$C,0))),"",INDEX('Policy Characteristics'!B:B,MATCH($C912,'Policy Characteristics'!$C:$C,0)))</f>
        <v>Feedstock Shifting</v>
      </c>
      <c r="C912" s="254" t="str">
        <f t="shared" si="41"/>
        <v>Fraction of Feedstock Shifted</v>
      </c>
      <c r="D912" s="6" t="s">
        <v>3051</v>
      </c>
      <c r="E912" s="45" t="s">
        <v>2703</v>
      </c>
      <c r="F912" t="s">
        <v>3015</v>
      </c>
      <c r="G912" s="45" t="s">
        <v>2707</v>
      </c>
      <c r="H912" s="47">
        <v>2508</v>
      </c>
      <c r="I912" s="324" t="s">
        <v>44</v>
      </c>
      <c r="J912" s="255" t="str">
        <f>IF(ISBLANK(INDEX('Policy Characteristics'!D:D,MATCH($C912,'Policy Characteristics'!$C:$C,0))),"",INDEX('Policy Characteristics'!D:D,MATCH($C912,'Policy Characteristics'!$C:$C,0)))</f>
        <v>Feedstock Shifting</v>
      </c>
      <c r="K912" s="254" t="str">
        <f>IF(ISBLANK(INDEX('Policy Characteristics'!E:E,MATCH($C912,'Policy Characteristics'!$C:$C,0))),"",INDEX('Policy Characteristics'!E:E,MATCH($C912,'Policy Characteristics'!$C:$C,0)))</f>
        <v>indst feedstock shifting</v>
      </c>
      <c r="L912" s="261">
        <f>IF(ISBLANK(INDEX('Policy Characteristics'!F:F,MATCH($C912,'Policy Characteristics'!$C:$C,0))),"",INDEX('Policy Characteristics'!F:F,MATCH($C912,'Policy Characteristics'!$C:$C,0)))</f>
        <v>0</v>
      </c>
      <c r="M912" s="261">
        <f>IF(ISBLANK(INDEX('Policy Characteristics'!G:G,MATCH($C912,'Policy Characteristics'!$C:$C,0))),"",INDEX('Policy Characteristics'!G:G,MATCH($C912,'Policy Characteristics'!$C:$C,0)))</f>
        <v>1</v>
      </c>
      <c r="N912" s="261">
        <f>IF(ISBLANK(INDEX('Policy Characteristics'!H:H,MATCH($C912,'Policy Characteristics'!$C:$C,0))),"",INDEX('Policy Characteristics'!H:H,MATCH($C912,'Policy Characteristics'!$C:$C,0)))</f>
        <v>0.01</v>
      </c>
      <c r="O912" s="254" t="str">
        <f>IF(ISBLANK(INDEX('Policy Characteristics'!I:I,MATCH($C912,'Policy Characteristics'!$C:$C,0))),"",INDEX('Policy Characteristics'!I:I,MATCH($C912,'Policy Characteristics'!$C:$C,0)))</f>
        <v>% of potential achieved</v>
      </c>
      <c r="P912" s="254"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254" t="str">
        <f>IF(ISBLANK(INDEX('Policy Characteristics'!K:K,MATCH($C912,'Policy Characteristics'!$C:$C,0))),"",INDEX('Policy Characteristics'!K:K,MATCH($C912,'Policy Characteristics'!$C:$C,0)))</f>
        <v/>
      </c>
      <c r="R912" s="254" t="str">
        <f>IF(ISBLANK(INDEX('Policy Characteristics'!L:L,MATCH($C912,'Policy Characteristics'!$C:$C,0))),"",INDEX('Policy Characteristics'!L:L,MATCH($C912,'Policy Characteristics'!$C:$C,0)))</f>
        <v/>
      </c>
    </row>
    <row r="913" spans="1:18" s="2" customFormat="1" x14ac:dyDescent="0.35">
      <c r="A913" s="254" t="str">
        <f>IF(ISBLANK(INDEX('Policy Characteristics'!A:A,MATCH($C913,'Policy Characteristics'!$C:$C,0))),"",INDEX('Policy Characteristics'!A:A,MATCH($C913,'Policy Characteristics'!$C:$C,0)))</f>
        <v>Industry</v>
      </c>
      <c r="B913" s="262" t="str">
        <f>IF(ISBLANK(INDEX('Policy Characteristics'!B:B,MATCH($C913,'Policy Characteristics'!$C:$C,0))),"",INDEX('Policy Characteristics'!B:B,MATCH($C913,'Policy Characteristics'!$C:$C,0)))</f>
        <v>Feedstock Shifting</v>
      </c>
      <c r="C913" s="254" t="str">
        <f t="shared" si="41"/>
        <v>Fraction of Feedstock Shifted</v>
      </c>
      <c r="D913" s="6" t="s">
        <v>3051</v>
      </c>
      <c r="E913" s="45" t="s">
        <v>2700</v>
      </c>
      <c r="F913" t="s">
        <v>3015</v>
      </c>
      <c r="G913" s="45" t="s">
        <v>2705</v>
      </c>
      <c r="H913" s="47">
        <v>2509</v>
      </c>
      <c r="I913" s="324" t="s">
        <v>44</v>
      </c>
      <c r="J913" s="255" t="str">
        <f>IF(ISBLANK(INDEX('Policy Characteristics'!D:D,MATCH($C913,'Policy Characteristics'!$C:$C,0))),"",INDEX('Policy Characteristics'!D:D,MATCH($C913,'Policy Characteristics'!$C:$C,0)))</f>
        <v>Feedstock Shifting</v>
      </c>
      <c r="K913" s="254" t="str">
        <f>IF(ISBLANK(INDEX('Policy Characteristics'!E:E,MATCH($C913,'Policy Characteristics'!$C:$C,0))),"",INDEX('Policy Characteristics'!E:E,MATCH($C913,'Policy Characteristics'!$C:$C,0)))</f>
        <v>indst feedstock shifting</v>
      </c>
      <c r="L913" s="261">
        <f>IF(ISBLANK(INDEX('Policy Characteristics'!F:F,MATCH($C913,'Policy Characteristics'!$C:$C,0))),"",INDEX('Policy Characteristics'!F:F,MATCH($C913,'Policy Characteristics'!$C:$C,0)))</f>
        <v>0</v>
      </c>
      <c r="M913" s="261">
        <f>IF(ISBLANK(INDEX('Policy Characteristics'!G:G,MATCH($C913,'Policy Characteristics'!$C:$C,0))),"",INDEX('Policy Characteristics'!G:G,MATCH($C913,'Policy Characteristics'!$C:$C,0)))</f>
        <v>1</v>
      </c>
      <c r="N913" s="261">
        <f>IF(ISBLANK(INDEX('Policy Characteristics'!H:H,MATCH($C913,'Policy Characteristics'!$C:$C,0))),"",INDEX('Policy Characteristics'!H:H,MATCH($C913,'Policy Characteristics'!$C:$C,0)))</f>
        <v>0.01</v>
      </c>
      <c r="O913" s="254" t="str">
        <f>IF(ISBLANK(INDEX('Policy Characteristics'!I:I,MATCH($C913,'Policy Characteristics'!$C:$C,0))),"",INDEX('Policy Characteristics'!I:I,MATCH($C913,'Policy Characteristics'!$C:$C,0)))</f>
        <v>% of potential achieved</v>
      </c>
      <c r="P913" s="254"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254" t="str">
        <f>IF(ISBLANK(INDEX('Policy Characteristics'!K:K,MATCH($C913,'Policy Characteristics'!$C:$C,0))),"",INDEX('Policy Characteristics'!K:K,MATCH($C913,'Policy Characteristics'!$C:$C,0)))</f>
        <v/>
      </c>
      <c r="R913" s="254" t="str">
        <f>IF(ISBLANK(INDEX('Policy Characteristics'!L:L,MATCH($C913,'Policy Characteristics'!$C:$C,0))),"",INDEX('Policy Characteristics'!L:L,MATCH($C913,'Policy Characteristics'!$C:$C,0)))</f>
        <v/>
      </c>
    </row>
    <row r="914" spans="1:18" s="2" customFormat="1" x14ac:dyDescent="0.35">
      <c r="A914" s="254" t="str">
        <f>IF(ISBLANK(INDEX('Policy Characteristics'!A:A,MATCH($C914,'Policy Characteristics'!$C:$C,0))),"",INDEX('Policy Characteristics'!A:A,MATCH($C914,'Policy Characteristics'!$C:$C,0)))</f>
        <v>Industry</v>
      </c>
      <c r="B914" s="262" t="str">
        <f>IF(ISBLANK(INDEX('Policy Characteristics'!B:B,MATCH($C914,'Policy Characteristics'!$C:$C,0))),"",INDEX('Policy Characteristics'!B:B,MATCH($C914,'Policy Characteristics'!$C:$C,0)))</f>
        <v>Feedstock Shifting</v>
      </c>
      <c r="C914" s="254" t="str">
        <f t="shared" si="41"/>
        <v>Fraction of Feedstock Shifted</v>
      </c>
      <c r="D914" s="6" t="s">
        <v>3052</v>
      </c>
      <c r="E914" s="45" t="s">
        <v>2397</v>
      </c>
      <c r="F914" t="s">
        <v>3016</v>
      </c>
      <c r="G914" s="45" t="s">
        <v>2403</v>
      </c>
      <c r="H914" s="47">
        <v>2510</v>
      </c>
      <c r="I914" s="324" t="s">
        <v>44</v>
      </c>
      <c r="J914" s="255" t="str">
        <f>IF(ISBLANK(INDEX('Policy Characteristics'!D:D,MATCH($C914,'Policy Characteristics'!$C:$C,0))),"",INDEX('Policy Characteristics'!D:D,MATCH($C914,'Policy Characteristics'!$C:$C,0)))</f>
        <v>Feedstock Shifting</v>
      </c>
      <c r="K914" s="254" t="str">
        <f>IF(ISBLANK(INDEX('Policy Characteristics'!E:E,MATCH($C914,'Policy Characteristics'!$C:$C,0))),"",INDEX('Policy Characteristics'!E:E,MATCH($C914,'Policy Characteristics'!$C:$C,0)))</f>
        <v>indst feedstock shifting</v>
      </c>
      <c r="L914" s="261">
        <f>IF(ISBLANK(INDEX('Policy Characteristics'!F:F,MATCH($C914,'Policy Characteristics'!$C:$C,0))),"",INDEX('Policy Characteristics'!F:F,MATCH($C914,'Policy Characteristics'!$C:$C,0)))</f>
        <v>0</v>
      </c>
      <c r="M914" s="261">
        <f>IF(ISBLANK(INDEX('Policy Characteristics'!G:G,MATCH($C914,'Policy Characteristics'!$C:$C,0))),"",INDEX('Policy Characteristics'!G:G,MATCH($C914,'Policy Characteristics'!$C:$C,0)))</f>
        <v>1</v>
      </c>
      <c r="N914" s="261">
        <f>IF(ISBLANK(INDEX('Policy Characteristics'!H:H,MATCH($C914,'Policy Characteristics'!$C:$C,0))),"",INDEX('Policy Characteristics'!H:H,MATCH($C914,'Policy Characteristics'!$C:$C,0)))</f>
        <v>0.01</v>
      </c>
      <c r="O914" s="254" t="str">
        <f>IF(ISBLANK(INDEX('Policy Characteristics'!I:I,MATCH($C914,'Policy Characteristics'!$C:$C,0))),"",INDEX('Policy Characteristics'!I:I,MATCH($C914,'Policy Characteristics'!$C:$C,0)))</f>
        <v>% of potential achieved</v>
      </c>
      <c r="P914" s="254"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254" t="str">
        <f>IF(ISBLANK(INDEX('Policy Characteristics'!K:K,MATCH($C914,'Policy Characteristics'!$C:$C,0))),"",INDEX('Policy Characteristics'!K:K,MATCH($C914,'Policy Characteristics'!$C:$C,0)))</f>
        <v/>
      </c>
      <c r="R914" s="254" t="str">
        <f>IF(ISBLANK(INDEX('Policy Characteristics'!L:L,MATCH($C914,'Policy Characteristics'!$C:$C,0))),"",INDEX('Policy Characteristics'!L:L,MATCH($C914,'Policy Characteristics'!$C:$C,0)))</f>
        <v/>
      </c>
    </row>
    <row r="915" spans="1:18" s="2" customFormat="1" x14ac:dyDescent="0.35">
      <c r="A915" s="254" t="str">
        <f>IF(ISBLANK(INDEX('Policy Characteristics'!A:A,MATCH($C915,'Policy Characteristics'!$C:$C,0))),"",INDEX('Policy Characteristics'!A:A,MATCH($C915,'Policy Characteristics'!$C:$C,0)))</f>
        <v>Industry</v>
      </c>
      <c r="B915" s="262" t="str">
        <f>IF(ISBLANK(INDEX('Policy Characteristics'!B:B,MATCH($C915,'Policy Characteristics'!$C:$C,0))),"",INDEX('Policy Characteristics'!B:B,MATCH($C915,'Policy Characteristics'!$C:$C,0)))</f>
        <v>Feedstock Shifting</v>
      </c>
      <c r="C915" s="254" t="str">
        <f t="shared" si="41"/>
        <v>Fraction of Feedstock Shifted</v>
      </c>
      <c r="D915" s="6" t="s">
        <v>3052</v>
      </c>
      <c r="E915" s="45" t="s">
        <v>2398</v>
      </c>
      <c r="F915" t="s">
        <v>3016</v>
      </c>
      <c r="G915" s="45" t="s">
        <v>2406</v>
      </c>
      <c r="H915" s="47">
        <v>2511</v>
      </c>
      <c r="I915" s="324" t="s">
        <v>44</v>
      </c>
      <c r="J915" s="255" t="str">
        <f>IF(ISBLANK(INDEX('Policy Characteristics'!D:D,MATCH($C915,'Policy Characteristics'!$C:$C,0))),"",INDEX('Policy Characteristics'!D:D,MATCH($C915,'Policy Characteristics'!$C:$C,0)))</f>
        <v>Feedstock Shifting</v>
      </c>
      <c r="K915" s="254" t="str">
        <f>IF(ISBLANK(INDEX('Policy Characteristics'!E:E,MATCH($C915,'Policy Characteristics'!$C:$C,0))),"",INDEX('Policy Characteristics'!E:E,MATCH($C915,'Policy Characteristics'!$C:$C,0)))</f>
        <v>indst feedstock shifting</v>
      </c>
      <c r="L915" s="261">
        <f>IF(ISBLANK(INDEX('Policy Characteristics'!F:F,MATCH($C915,'Policy Characteristics'!$C:$C,0))),"",INDEX('Policy Characteristics'!F:F,MATCH($C915,'Policy Characteristics'!$C:$C,0)))</f>
        <v>0</v>
      </c>
      <c r="M915" s="261">
        <f>IF(ISBLANK(INDEX('Policy Characteristics'!G:G,MATCH($C915,'Policy Characteristics'!$C:$C,0))),"",INDEX('Policy Characteristics'!G:G,MATCH($C915,'Policy Characteristics'!$C:$C,0)))</f>
        <v>1</v>
      </c>
      <c r="N915" s="261">
        <f>IF(ISBLANK(INDEX('Policy Characteristics'!H:H,MATCH($C915,'Policy Characteristics'!$C:$C,0))),"",INDEX('Policy Characteristics'!H:H,MATCH($C915,'Policy Characteristics'!$C:$C,0)))</f>
        <v>0.01</v>
      </c>
      <c r="O915" s="254" t="str">
        <f>IF(ISBLANK(INDEX('Policy Characteristics'!I:I,MATCH($C915,'Policy Characteristics'!$C:$C,0))),"",INDEX('Policy Characteristics'!I:I,MATCH($C915,'Policy Characteristics'!$C:$C,0)))</f>
        <v>% of potential achieved</v>
      </c>
      <c r="P915" s="254"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254" t="str">
        <f>IF(ISBLANK(INDEX('Policy Characteristics'!K:K,MATCH($C915,'Policy Characteristics'!$C:$C,0))),"",INDEX('Policy Characteristics'!K:K,MATCH($C915,'Policy Characteristics'!$C:$C,0)))</f>
        <v/>
      </c>
      <c r="R915" s="254" t="str">
        <f>IF(ISBLANK(INDEX('Policy Characteristics'!L:L,MATCH($C915,'Policy Characteristics'!$C:$C,0))),"",INDEX('Policy Characteristics'!L:L,MATCH($C915,'Policy Characteristics'!$C:$C,0)))</f>
        <v/>
      </c>
    </row>
    <row r="916" spans="1:18" s="2" customFormat="1" x14ac:dyDescent="0.35">
      <c r="A916" s="254" t="str">
        <f>IF(ISBLANK(INDEX('Policy Characteristics'!A:A,MATCH($C916,'Policy Characteristics'!$C:$C,0))),"",INDEX('Policy Characteristics'!A:A,MATCH($C916,'Policy Characteristics'!$C:$C,0)))</f>
        <v>Industry</v>
      </c>
      <c r="B916" s="262" t="str">
        <f>IF(ISBLANK(INDEX('Policy Characteristics'!B:B,MATCH($C916,'Policy Characteristics'!$C:$C,0))),"",INDEX('Policy Characteristics'!B:B,MATCH($C916,'Policy Characteristics'!$C:$C,0)))</f>
        <v>Feedstock Shifting</v>
      </c>
      <c r="C916" s="254" t="str">
        <f t="shared" si="41"/>
        <v>Fraction of Feedstock Shifted</v>
      </c>
      <c r="D916" s="6" t="s">
        <v>3052</v>
      </c>
      <c r="E916" s="45" t="s">
        <v>2399</v>
      </c>
      <c r="F916" t="s">
        <v>3016</v>
      </c>
      <c r="G916" s="45" t="s">
        <v>2407</v>
      </c>
      <c r="H916" s="47">
        <v>2512</v>
      </c>
      <c r="I916" s="324" t="s">
        <v>44</v>
      </c>
      <c r="J916" s="255" t="str">
        <f>IF(ISBLANK(INDEX('Policy Characteristics'!D:D,MATCH($C916,'Policy Characteristics'!$C:$C,0))),"",INDEX('Policy Characteristics'!D:D,MATCH($C916,'Policy Characteristics'!$C:$C,0)))</f>
        <v>Feedstock Shifting</v>
      </c>
      <c r="K916" s="254" t="str">
        <f>IF(ISBLANK(INDEX('Policy Characteristics'!E:E,MATCH($C916,'Policy Characteristics'!$C:$C,0))),"",INDEX('Policy Characteristics'!E:E,MATCH($C916,'Policy Characteristics'!$C:$C,0)))</f>
        <v>indst feedstock shifting</v>
      </c>
      <c r="L916" s="261">
        <f>IF(ISBLANK(INDEX('Policy Characteristics'!F:F,MATCH($C916,'Policy Characteristics'!$C:$C,0))),"",INDEX('Policy Characteristics'!F:F,MATCH($C916,'Policy Characteristics'!$C:$C,0)))</f>
        <v>0</v>
      </c>
      <c r="M916" s="261">
        <f>IF(ISBLANK(INDEX('Policy Characteristics'!G:G,MATCH($C916,'Policy Characteristics'!$C:$C,0))),"",INDEX('Policy Characteristics'!G:G,MATCH($C916,'Policy Characteristics'!$C:$C,0)))</f>
        <v>1</v>
      </c>
      <c r="N916" s="261">
        <f>IF(ISBLANK(INDEX('Policy Characteristics'!H:H,MATCH($C916,'Policy Characteristics'!$C:$C,0))),"",INDEX('Policy Characteristics'!H:H,MATCH($C916,'Policy Characteristics'!$C:$C,0)))</f>
        <v>0.01</v>
      </c>
      <c r="O916" s="254" t="str">
        <f>IF(ISBLANK(INDEX('Policy Characteristics'!I:I,MATCH($C916,'Policy Characteristics'!$C:$C,0))),"",INDEX('Policy Characteristics'!I:I,MATCH($C916,'Policy Characteristics'!$C:$C,0)))</f>
        <v>% of potential achieved</v>
      </c>
      <c r="P916" s="254"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254" t="str">
        <f>IF(ISBLANK(INDEX('Policy Characteristics'!K:K,MATCH($C916,'Policy Characteristics'!$C:$C,0))),"",INDEX('Policy Characteristics'!K:K,MATCH($C916,'Policy Characteristics'!$C:$C,0)))</f>
        <v/>
      </c>
      <c r="R916" s="254" t="str">
        <f>IF(ISBLANK(INDEX('Policy Characteristics'!L:L,MATCH($C916,'Policy Characteristics'!$C:$C,0))),"",INDEX('Policy Characteristics'!L:L,MATCH($C916,'Policy Characteristics'!$C:$C,0)))</f>
        <v/>
      </c>
    </row>
    <row r="917" spans="1:18" s="2" customFormat="1" x14ac:dyDescent="0.35">
      <c r="A917" s="254" t="str">
        <f>IF(ISBLANK(INDEX('Policy Characteristics'!A:A,MATCH($C917,'Policy Characteristics'!$C:$C,0))),"",INDEX('Policy Characteristics'!A:A,MATCH($C917,'Policy Characteristics'!$C:$C,0)))</f>
        <v>Industry</v>
      </c>
      <c r="B917" s="262" t="str">
        <f>IF(ISBLANK(INDEX('Policy Characteristics'!B:B,MATCH($C917,'Policy Characteristics'!$C:$C,0))),"",INDEX('Policy Characteristics'!B:B,MATCH($C917,'Policy Characteristics'!$C:$C,0)))</f>
        <v>Feedstock Shifting</v>
      </c>
      <c r="C917" s="254" t="str">
        <f t="shared" si="41"/>
        <v>Fraction of Feedstock Shifted</v>
      </c>
      <c r="D917" s="6" t="s">
        <v>3052</v>
      </c>
      <c r="E917" s="45" t="s">
        <v>2400</v>
      </c>
      <c r="F917" t="s">
        <v>3016</v>
      </c>
      <c r="G917" s="45" t="s">
        <v>2404</v>
      </c>
      <c r="H917" s="47">
        <v>2513</v>
      </c>
      <c r="I917" s="324" t="s">
        <v>44</v>
      </c>
      <c r="J917" s="255" t="str">
        <f>IF(ISBLANK(INDEX('Policy Characteristics'!D:D,MATCH($C917,'Policy Characteristics'!$C:$C,0))),"",INDEX('Policy Characteristics'!D:D,MATCH($C917,'Policy Characteristics'!$C:$C,0)))</f>
        <v>Feedstock Shifting</v>
      </c>
      <c r="K917" s="254" t="str">
        <f>IF(ISBLANK(INDEX('Policy Characteristics'!E:E,MATCH($C917,'Policy Characteristics'!$C:$C,0))),"",INDEX('Policy Characteristics'!E:E,MATCH($C917,'Policy Characteristics'!$C:$C,0)))</f>
        <v>indst feedstock shifting</v>
      </c>
      <c r="L917" s="261">
        <f>IF(ISBLANK(INDEX('Policy Characteristics'!F:F,MATCH($C917,'Policy Characteristics'!$C:$C,0))),"",INDEX('Policy Characteristics'!F:F,MATCH($C917,'Policy Characteristics'!$C:$C,0)))</f>
        <v>0</v>
      </c>
      <c r="M917" s="261">
        <f>IF(ISBLANK(INDEX('Policy Characteristics'!G:G,MATCH($C917,'Policy Characteristics'!$C:$C,0))),"",INDEX('Policy Characteristics'!G:G,MATCH($C917,'Policy Characteristics'!$C:$C,0)))</f>
        <v>1</v>
      </c>
      <c r="N917" s="261">
        <f>IF(ISBLANK(INDEX('Policy Characteristics'!H:H,MATCH($C917,'Policy Characteristics'!$C:$C,0))),"",INDEX('Policy Characteristics'!H:H,MATCH($C917,'Policy Characteristics'!$C:$C,0)))</f>
        <v>0.01</v>
      </c>
      <c r="O917" s="254" t="str">
        <f>IF(ISBLANK(INDEX('Policy Characteristics'!I:I,MATCH($C917,'Policy Characteristics'!$C:$C,0))),"",INDEX('Policy Characteristics'!I:I,MATCH($C917,'Policy Characteristics'!$C:$C,0)))</f>
        <v>% of potential achieved</v>
      </c>
      <c r="P917" s="254"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254" t="str">
        <f>IF(ISBLANK(INDEX('Policy Characteristics'!K:K,MATCH($C917,'Policy Characteristics'!$C:$C,0))),"",INDEX('Policy Characteristics'!K:K,MATCH($C917,'Policy Characteristics'!$C:$C,0)))</f>
        <v/>
      </c>
      <c r="R917" s="254" t="str">
        <f>IF(ISBLANK(INDEX('Policy Characteristics'!L:L,MATCH($C917,'Policy Characteristics'!$C:$C,0))),"",INDEX('Policy Characteristics'!L:L,MATCH($C917,'Policy Characteristics'!$C:$C,0)))</f>
        <v/>
      </c>
    </row>
    <row r="918" spans="1:18" s="2" customFormat="1" x14ac:dyDescent="0.35">
      <c r="A918" s="254" t="str">
        <f>IF(ISBLANK(INDEX('Policy Characteristics'!A:A,MATCH($C918,'Policy Characteristics'!$C:$C,0))),"",INDEX('Policy Characteristics'!A:A,MATCH($C918,'Policy Characteristics'!$C:$C,0)))</f>
        <v>Industry</v>
      </c>
      <c r="B918" s="262" t="str">
        <f>IF(ISBLANK(INDEX('Policy Characteristics'!B:B,MATCH($C918,'Policy Characteristics'!$C:$C,0))),"",INDEX('Policy Characteristics'!B:B,MATCH($C918,'Policy Characteristics'!$C:$C,0)))</f>
        <v>Feedstock Shifting</v>
      </c>
      <c r="C918" s="254" t="str">
        <f t="shared" si="41"/>
        <v>Fraction of Feedstock Shifted</v>
      </c>
      <c r="D918" s="6" t="s">
        <v>3052</v>
      </c>
      <c r="E918" s="45" t="s">
        <v>2401</v>
      </c>
      <c r="F918" t="s">
        <v>3016</v>
      </c>
      <c r="G918" s="45" t="s">
        <v>2405</v>
      </c>
      <c r="H918" s="47">
        <v>2514</v>
      </c>
      <c r="I918" s="324" t="s">
        <v>44</v>
      </c>
      <c r="J918" s="255" t="str">
        <f>IF(ISBLANK(INDEX('Policy Characteristics'!D:D,MATCH($C918,'Policy Characteristics'!$C:$C,0))),"",INDEX('Policy Characteristics'!D:D,MATCH($C918,'Policy Characteristics'!$C:$C,0)))</f>
        <v>Feedstock Shifting</v>
      </c>
      <c r="K918" s="254" t="str">
        <f>IF(ISBLANK(INDEX('Policy Characteristics'!E:E,MATCH($C918,'Policy Characteristics'!$C:$C,0))),"",INDEX('Policy Characteristics'!E:E,MATCH($C918,'Policy Characteristics'!$C:$C,0)))</f>
        <v>indst feedstock shifting</v>
      </c>
      <c r="L918" s="261">
        <f>IF(ISBLANK(INDEX('Policy Characteristics'!F:F,MATCH($C918,'Policy Characteristics'!$C:$C,0))),"",INDEX('Policy Characteristics'!F:F,MATCH($C918,'Policy Characteristics'!$C:$C,0)))</f>
        <v>0</v>
      </c>
      <c r="M918" s="261">
        <f>IF(ISBLANK(INDEX('Policy Characteristics'!G:G,MATCH($C918,'Policy Characteristics'!$C:$C,0))),"",INDEX('Policy Characteristics'!G:G,MATCH($C918,'Policy Characteristics'!$C:$C,0)))</f>
        <v>1</v>
      </c>
      <c r="N918" s="261">
        <f>IF(ISBLANK(INDEX('Policy Characteristics'!H:H,MATCH($C918,'Policy Characteristics'!$C:$C,0))),"",INDEX('Policy Characteristics'!H:H,MATCH($C918,'Policy Characteristics'!$C:$C,0)))</f>
        <v>0.01</v>
      </c>
      <c r="O918" s="254" t="str">
        <f>IF(ISBLANK(INDEX('Policy Characteristics'!I:I,MATCH($C918,'Policy Characteristics'!$C:$C,0))),"",INDEX('Policy Characteristics'!I:I,MATCH($C918,'Policy Characteristics'!$C:$C,0)))</f>
        <v>% of potential achieved</v>
      </c>
      <c r="P918" s="254"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254" t="str">
        <f>IF(ISBLANK(INDEX('Policy Characteristics'!K:K,MATCH($C918,'Policy Characteristics'!$C:$C,0))),"",INDEX('Policy Characteristics'!K:K,MATCH($C918,'Policy Characteristics'!$C:$C,0)))</f>
        <v/>
      </c>
      <c r="R918" s="254" t="str">
        <f>IF(ISBLANK(INDEX('Policy Characteristics'!L:L,MATCH($C918,'Policy Characteristics'!$C:$C,0))),"",INDEX('Policy Characteristics'!L:L,MATCH($C918,'Policy Characteristics'!$C:$C,0)))</f>
        <v/>
      </c>
    </row>
    <row r="919" spans="1:18" s="2" customFormat="1" x14ac:dyDescent="0.35">
      <c r="A919" s="254" t="str">
        <f>IF(ISBLANK(INDEX('Policy Characteristics'!A:A,MATCH($C919,'Policy Characteristics'!$C:$C,0))),"",INDEX('Policy Characteristics'!A:A,MATCH($C919,'Policy Characteristics'!$C:$C,0)))</f>
        <v>Industry</v>
      </c>
      <c r="B919" s="262" t="str">
        <f>IF(ISBLANK(INDEX('Policy Characteristics'!B:B,MATCH($C919,'Policy Characteristics'!$C:$C,0))),"",INDEX('Policy Characteristics'!B:B,MATCH($C919,'Policy Characteristics'!$C:$C,0)))</f>
        <v>Feedstock Shifting</v>
      </c>
      <c r="C919" s="254" t="str">
        <f t="shared" si="41"/>
        <v>Fraction of Feedstock Shifted</v>
      </c>
      <c r="D919" s="6" t="s">
        <v>3052</v>
      </c>
      <c r="E919" s="45" t="s">
        <v>2402</v>
      </c>
      <c r="F919" t="s">
        <v>3016</v>
      </c>
      <c r="G919" s="45" t="s">
        <v>2408</v>
      </c>
      <c r="H919" s="47">
        <v>2515</v>
      </c>
      <c r="I919" s="324" t="s">
        <v>44</v>
      </c>
      <c r="J919" s="255" t="str">
        <f>IF(ISBLANK(INDEX('Policy Characteristics'!D:D,MATCH($C919,'Policy Characteristics'!$C:$C,0))),"",INDEX('Policy Characteristics'!D:D,MATCH($C919,'Policy Characteristics'!$C:$C,0)))</f>
        <v>Feedstock Shifting</v>
      </c>
      <c r="K919" s="254" t="str">
        <f>IF(ISBLANK(INDEX('Policy Characteristics'!E:E,MATCH($C919,'Policy Characteristics'!$C:$C,0))),"",INDEX('Policy Characteristics'!E:E,MATCH($C919,'Policy Characteristics'!$C:$C,0)))</f>
        <v>indst feedstock shifting</v>
      </c>
      <c r="L919" s="261">
        <f>IF(ISBLANK(INDEX('Policy Characteristics'!F:F,MATCH($C919,'Policy Characteristics'!$C:$C,0))),"",INDEX('Policy Characteristics'!F:F,MATCH($C919,'Policy Characteristics'!$C:$C,0)))</f>
        <v>0</v>
      </c>
      <c r="M919" s="261">
        <f>IF(ISBLANK(INDEX('Policy Characteristics'!G:G,MATCH($C919,'Policy Characteristics'!$C:$C,0))),"",INDEX('Policy Characteristics'!G:G,MATCH($C919,'Policy Characteristics'!$C:$C,0)))</f>
        <v>1</v>
      </c>
      <c r="N919" s="261">
        <f>IF(ISBLANK(INDEX('Policy Characteristics'!H:H,MATCH($C919,'Policy Characteristics'!$C:$C,0))),"",INDEX('Policy Characteristics'!H:H,MATCH($C919,'Policy Characteristics'!$C:$C,0)))</f>
        <v>0.01</v>
      </c>
      <c r="O919" s="254" t="str">
        <f>IF(ISBLANK(INDEX('Policy Characteristics'!I:I,MATCH($C919,'Policy Characteristics'!$C:$C,0))),"",INDEX('Policy Characteristics'!I:I,MATCH($C919,'Policy Characteristics'!$C:$C,0)))</f>
        <v>% of potential achieved</v>
      </c>
      <c r="P919" s="254"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254" t="str">
        <f>IF(ISBLANK(INDEX('Policy Characteristics'!K:K,MATCH($C919,'Policy Characteristics'!$C:$C,0))),"",INDEX('Policy Characteristics'!K:K,MATCH($C919,'Policy Characteristics'!$C:$C,0)))</f>
        <v/>
      </c>
      <c r="R919" s="254" t="str">
        <f>IF(ISBLANK(INDEX('Policy Characteristics'!L:L,MATCH($C919,'Policy Characteristics'!$C:$C,0))),"",INDEX('Policy Characteristics'!L:L,MATCH($C919,'Policy Characteristics'!$C:$C,0)))</f>
        <v/>
      </c>
    </row>
    <row r="920" spans="1:18" s="2" customFormat="1" x14ac:dyDescent="0.35">
      <c r="A920" s="254" t="str">
        <f>IF(ISBLANK(INDEX('Policy Characteristics'!A:A,MATCH($C920,'Policy Characteristics'!$C:$C,0))),"",INDEX('Policy Characteristics'!A:A,MATCH($C920,'Policy Characteristics'!$C:$C,0)))</f>
        <v>Industry</v>
      </c>
      <c r="B920" s="262" t="str">
        <f>IF(ISBLANK(INDEX('Policy Characteristics'!B:B,MATCH($C920,'Policy Characteristics'!$C:$C,0))),"",INDEX('Policy Characteristics'!B:B,MATCH($C920,'Policy Characteristics'!$C:$C,0)))</f>
        <v>Feedstock Shifting</v>
      </c>
      <c r="C920" s="254" t="str">
        <f t="shared" si="41"/>
        <v>Fraction of Feedstock Shifted</v>
      </c>
      <c r="D920" s="6" t="s">
        <v>3052</v>
      </c>
      <c r="E920" s="45" t="s">
        <v>2701</v>
      </c>
      <c r="F920" t="s">
        <v>3016</v>
      </c>
      <c r="G920" s="45" t="s">
        <v>2704</v>
      </c>
      <c r="H920" s="47">
        <v>2516</v>
      </c>
      <c r="I920" s="324" t="s">
        <v>44</v>
      </c>
      <c r="J920" s="255" t="str">
        <f>IF(ISBLANK(INDEX('Policy Characteristics'!D:D,MATCH($C920,'Policy Characteristics'!$C:$C,0))),"",INDEX('Policy Characteristics'!D:D,MATCH($C920,'Policy Characteristics'!$C:$C,0)))</f>
        <v>Feedstock Shifting</v>
      </c>
      <c r="K920" s="254" t="str">
        <f>IF(ISBLANK(INDEX('Policy Characteristics'!E:E,MATCH($C920,'Policy Characteristics'!$C:$C,0))),"",INDEX('Policy Characteristics'!E:E,MATCH($C920,'Policy Characteristics'!$C:$C,0)))</f>
        <v>indst feedstock shifting</v>
      </c>
      <c r="L920" s="261">
        <f>IF(ISBLANK(INDEX('Policy Characteristics'!F:F,MATCH($C920,'Policy Characteristics'!$C:$C,0))),"",INDEX('Policy Characteristics'!F:F,MATCH($C920,'Policy Characteristics'!$C:$C,0)))</f>
        <v>0</v>
      </c>
      <c r="M920" s="261">
        <f>IF(ISBLANK(INDEX('Policy Characteristics'!G:G,MATCH($C920,'Policy Characteristics'!$C:$C,0))),"",INDEX('Policy Characteristics'!G:G,MATCH($C920,'Policy Characteristics'!$C:$C,0)))</f>
        <v>1</v>
      </c>
      <c r="N920" s="261">
        <f>IF(ISBLANK(INDEX('Policy Characteristics'!H:H,MATCH($C920,'Policy Characteristics'!$C:$C,0))),"",INDEX('Policy Characteristics'!H:H,MATCH($C920,'Policy Characteristics'!$C:$C,0)))</f>
        <v>0.01</v>
      </c>
      <c r="O920" s="254" t="str">
        <f>IF(ISBLANK(INDEX('Policy Characteristics'!I:I,MATCH($C920,'Policy Characteristics'!$C:$C,0))),"",INDEX('Policy Characteristics'!I:I,MATCH($C920,'Policy Characteristics'!$C:$C,0)))</f>
        <v>% of potential achieved</v>
      </c>
      <c r="P920" s="254"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254" t="str">
        <f>IF(ISBLANK(INDEX('Policy Characteristics'!K:K,MATCH($C920,'Policy Characteristics'!$C:$C,0))),"",INDEX('Policy Characteristics'!K:K,MATCH($C920,'Policy Characteristics'!$C:$C,0)))</f>
        <v/>
      </c>
      <c r="R920" s="254" t="str">
        <f>IF(ISBLANK(INDEX('Policy Characteristics'!L:L,MATCH($C920,'Policy Characteristics'!$C:$C,0))),"",INDEX('Policy Characteristics'!L:L,MATCH($C920,'Policy Characteristics'!$C:$C,0)))</f>
        <v/>
      </c>
    </row>
    <row r="921" spans="1:18" s="2" customFormat="1" x14ac:dyDescent="0.35">
      <c r="A921" s="254" t="str">
        <f>IF(ISBLANK(INDEX('Policy Characteristics'!A:A,MATCH($C921,'Policy Characteristics'!$C:$C,0))),"",INDEX('Policy Characteristics'!A:A,MATCH($C921,'Policy Characteristics'!$C:$C,0)))</f>
        <v>Industry</v>
      </c>
      <c r="B921" s="262" t="str">
        <f>IF(ISBLANK(INDEX('Policy Characteristics'!B:B,MATCH($C921,'Policy Characteristics'!$C:$C,0))),"",INDEX('Policy Characteristics'!B:B,MATCH($C921,'Policy Characteristics'!$C:$C,0)))</f>
        <v>Feedstock Shifting</v>
      </c>
      <c r="C921" s="254" t="str">
        <f t="shared" si="41"/>
        <v>Fraction of Feedstock Shifted</v>
      </c>
      <c r="D921" s="6" t="s">
        <v>3052</v>
      </c>
      <c r="E921" s="45" t="s">
        <v>2702</v>
      </c>
      <c r="F921" t="s">
        <v>3016</v>
      </c>
      <c r="G921" s="45" t="s">
        <v>2706</v>
      </c>
      <c r="H921" s="47">
        <v>2517</v>
      </c>
      <c r="I921" s="324" t="s">
        <v>44</v>
      </c>
      <c r="J921" s="255" t="str">
        <f>IF(ISBLANK(INDEX('Policy Characteristics'!D:D,MATCH($C921,'Policy Characteristics'!$C:$C,0))),"",INDEX('Policy Characteristics'!D:D,MATCH($C921,'Policy Characteristics'!$C:$C,0)))</f>
        <v>Feedstock Shifting</v>
      </c>
      <c r="K921" s="254" t="str">
        <f>IF(ISBLANK(INDEX('Policy Characteristics'!E:E,MATCH($C921,'Policy Characteristics'!$C:$C,0))),"",INDEX('Policy Characteristics'!E:E,MATCH($C921,'Policy Characteristics'!$C:$C,0)))</f>
        <v>indst feedstock shifting</v>
      </c>
      <c r="L921" s="261">
        <f>IF(ISBLANK(INDEX('Policy Characteristics'!F:F,MATCH($C921,'Policy Characteristics'!$C:$C,0))),"",INDEX('Policy Characteristics'!F:F,MATCH($C921,'Policy Characteristics'!$C:$C,0)))</f>
        <v>0</v>
      </c>
      <c r="M921" s="261">
        <f>IF(ISBLANK(INDEX('Policy Characteristics'!G:G,MATCH($C921,'Policy Characteristics'!$C:$C,0))),"",INDEX('Policy Characteristics'!G:G,MATCH($C921,'Policy Characteristics'!$C:$C,0)))</f>
        <v>1</v>
      </c>
      <c r="N921" s="261">
        <f>IF(ISBLANK(INDEX('Policy Characteristics'!H:H,MATCH($C921,'Policy Characteristics'!$C:$C,0))),"",INDEX('Policy Characteristics'!H:H,MATCH($C921,'Policy Characteristics'!$C:$C,0)))</f>
        <v>0.01</v>
      </c>
      <c r="O921" s="254" t="str">
        <f>IF(ISBLANK(INDEX('Policy Characteristics'!I:I,MATCH($C921,'Policy Characteristics'!$C:$C,0))),"",INDEX('Policy Characteristics'!I:I,MATCH($C921,'Policy Characteristics'!$C:$C,0)))</f>
        <v>% of potential achieved</v>
      </c>
      <c r="P921" s="254"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254" t="str">
        <f>IF(ISBLANK(INDEX('Policy Characteristics'!K:K,MATCH($C921,'Policy Characteristics'!$C:$C,0))),"",INDEX('Policy Characteristics'!K:K,MATCH($C921,'Policy Characteristics'!$C:$C,0)))</f>
        <v/>
      </c>
      <c r="R921" s="254" t="str">
        <f>IF(ISBLANK(INDEX('Policy Characteristics'!L:L,MATCH($C921,'Policy Characteristics'!$C:$C,0))),"",INDEX('Policy Characteristics'!L:L,MATCH($C921,'Policy Characteristics'!$C:$C,0)))</f>
        <v/>
      </c>
    </row>
    <row r="922" spans="1:18" s="2" customFormat="1" x14ac:dyDescent="0.35">
      <c r="A922" s="254" t="str">
        <f>IF(ISBLANK(INDEX('Policy Characteristics'!A:A,MATCH($C922,'Policy Characteristics'!$C:$C,0))),"",INDEX('Policy Characteristics'!A:A,MATCH($C922,'Policy Characteristics'!$C:$C,0)))</f>
        <v>Industry</v>
      </c>
      <c r="B922" s="262" t="str">
        <f>IF(ISBLANK(INDEX('Policy Characteristics'!B:B,MATCH($C922,'Policy Characteristics'!$C:$C,0))),"",INDEX('Policy Characteristics'!B:B,MATCH($C922,'Policy Characteristics'!$C:$C,0)))</f>
        <v>Feedstock Shifting</v>
      </c>
      <c r="C922" s="254" t="str">
        <f t="shared" si="41"/>
        <v>Fraction of Feedstock Shifted</v>
      </c>
      <c r="D922" s="6" t="s">
        <v>3052</v>
      </c>
      <c r="E922" s="45" t="s">
        <v>2703</v>
      </c>
      <c r="F922" t="s">
        <v>3016</v>
      </c>
      <c r="G922" s="45" t="s">
        <v>2707</v>
      </c>
      <c r="H922" s="47">
        <v>2518</v>
      </c>
      <c r="I922" s="324" t="s">
        <v>44</v>
      </c>
      <c r="J922" s="255" t="str">
        <f>IF(ISBLANK(INDEX('Policy Characteristics'!D:D,MATCH($C922,'Policy Characteristics'!$C:$C,0))),"",INDEX('Policy Characteristics'!D:D,MATCH($C922,'Policy Characteristics'!$C:$C,0)))</f>
        <v>Feedstock Shifting</v>
      </c>
      <c r="K922" s="254" t="str">
        <f>IF(ISBLANK(INDEX('Policy Characteristics'!E:E,MATCH($C922,'Policy Characteristics'!$C:$C,0))),"",INDEX('Policy Characteristics'!E:E,MATCH($C922,'Policy Characteristics'!$C:$C,0)))</f>
        <v>indst feedstock shifting</v>
      </c>
      <c r="L922" s="261">
        <f>IF(ISBLANK(INDEX('Policy Characteristics'!F:F,MATCH($C922,'Policy Characteristics'!$C:$C,0))),"",INDEX('Policy Characteristics'!F:F,MATCH($C922,'Policy Characteristics'!$C:$C,0)))</f>
        <v>0</v>
      </c>
      <c r="M922" s="261">
        <f>IF(ISBLANK(INDEX('Policy Characteristics'!G:G,MATCH($C922,'Policy Characteristics'!$C:$C,0))),"",INDEX('Policy Characteristics'!G:G,MATCH($C922,'Policy Characteristics'!$C:$C,0)))</f>
        <v>1</v>
      </c>
      <c r="N922" s="261">
        <f>IF(ISBLANK(INDEX('Policy Characteristics'!H:H,MATCH($C922,'Policy Characteristics'!$C:$C,0))),"",INDEX('Policy Characteristics'!H:H,MATCH($C922,'Policy Characteristics'!$C:$C,0)))</f>
        <v>0.01</v>
      </c>
      <c r="O922" s="254" t="str">
        <f>IF(ISBLANK(INDEX('Policy Characteristics'!I:I,MATCH($C922,'Policy Characteristics'!$C:$C,0))),"",INDEX('Policy Characteristics'!I:I,MATCH($C922,'Policy Characteristics'!$C:$C,0)))</f>
        <v>% of potential achieved</v>
      </c>
      <c r="P922" s="254"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254" t="str">
        <f>IF(ISBLANK(INDEX('Policy Characteristics'!K:K,MATCH($C922,'Policy Characteristics'!$C:$C,0))),"",INDEX('Policy Characteristics'!K:K,MATCH($C922,'Policy Characteristics'!$C:$C,0)))</f>
        <v/>
      </c>
      <c r="R922" s="254" t="str">
        <f>IF(ISBLANK(INDEX('Policy Characteristics'!L:L,MATCH($C922,'Policy Characteristics'!$C:$C,0))),"",INDEX('Policy Characteristics'!L:L,MATCH($C922,'Policy Characteristics'!$C:$C,0)))</f>
        <v/>
      </c>
    </row>
    <row r="923" spans="1:18" s="2" customFormat="1" x14ac:dyDescent="0.35">
      <c r="A923" s="254" t="str">
        <f>IF(ISBLANK(INDEX('Policy Characteristics'!A:A,MATCH($C923,'Policy Characteristics'!$C:$C,0))),"",INDEX('Policy Characteristics'!A:A,MATCH($C923,'Policy Characteristics'!$C:$C,0)))</f>
        <v>Industry</v>
      </c>
      <c r="B923" s="262" t="str">
        <f>IF(ISBLANK(INDEX('Policy Characteristics'!B:B,MATCH($C923,'Policy Characteristics'!$C:$C,0))),"",INDEX('Policy Characteristics'!B:B,MATCH($C923,'Policy Characteristics'!$C:$C,0)))</f>
        <v>Feedstock Shifting</v>
      </c>
      <c r="C923" s="254" t="str">
        <f t="shared" si="41"/>
        <v>Fraction of Feedstock Shifted</v>
      </c>
      <c r="D923" s="6" t="s">
        <v>3052</v>
      </c>
      <c r="E923" s="45" t="s">
        <v>2700</v>
      </c>
      <c r="F923" t="s">
        <v>3016</v>
      </c>
      <c r="G923" s="45" t="s">
        <v>2705</v>
      </c>
      <c r="H923" s="47">
        <v>2519</v>
      </c>
      <c r="I923" s="324" t="s">
        <v>44</v>
      </c>
      <c r="J923" s="255" t="str">
        <f>IF(ISBLANK(INDEX('Policy Characteristics'!D:D,MATCH($C923,'Policy Characteristics'!$C:$C,0))),"",INDEX('Policy Characteristics'!D:D,MATCH($C923,'Policy Characteristics'!$C:$C,0)))</f>
        <v>Feedstock Shifting</v>
      </c>
      <c r="K923" s="254" t="str">
        <f>IF(ISBLANK(INDEX('Policy Characteristics'!E:E,MATCH($C923,'Policy Characteristics'!$C:$C,0))),"",INDEX('Policy Characteristics'!E:E,MATCH($C923,'Policy Characteristics'!$C:$C,0)))</f>
        <v>indst feedstock shifting</v>
      </c>
      <c r="L923" s="261">
        <f>IF(ISBLANK(INDEX('Policy Characteristics'!F:F,MATCH($C923,'Policy Characteristics'!$C:$C,0))),"",INDEX('Policy Characteristics'!F:F,MATCH($C923,'Policy Characteristics'!$C:$C,0)))</f>
        <v>0</v>
      </c>
      <c r="M923" s="261">
        <f>IF(ISBLANK(INDEX('Policy Characteristics'!G:G,MATCH($C923,'Policy Characteristics'!$C:$C,0))),"",INDEX('Policy Characteristics'!G:G,MATCH($C923,'Policy Characteristics'!$C:$C,0)))</f>
        <v>1</v>
      </c>
      <c r="N923" s="261">
        <f>IF(ISBLANK(INDEX('Policy Characteristics'!H:H,MATCH($C923,'Policy Characteristics'!$C:$C,0))),"",INDEX('Policy Characteristics'!H:H,MATCH($C923,'Policy Characteristics'!$C:$C,0)))</f>
        <v>0.01</v>
      </c>
      <c r="O923" s="254" t="str">
        <f>IF(ISBLANK(INDEX('Policy Characteristics'!I:I,MATCH($C923,'Policy Characteristics'!$C:$C,0))),"",INDEX('Policy Characteristics'!I:I,MATCH($C923,'Policy Characteristics'!$C:$C,0)))</f>
        <v>% of potential achieved</v>
      </c>
      <c r="P923" s="254"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254" t="str">
        <f>IF(ISBLANK(INDEX('Policy Characteristics'!K:K,MATCH($C923,'Policy Characteristics'!$C:$C,0))),"",INDEX('Policy Characteristics'!K:K,MATCH($C923,'Policy Characteristics'!$C:$C,0)))</f>
        <v/>
      </c>
      <c r="R923" s="254" t="str">
        <f>IF(ISBLANK(INDEX('Policy Characteristics'!L:L,MATCH($C923,'Policy Characteristics'!$C:$C,0))),"",INDEX('Policy Characteristics'!L:L,MATCH($C923,'Policy Characteristics'!$C:$C,0)))</f>
        <v/>
      </c>
    </row>
    <row r="924" spans="1:18" s="2" customFormat="1" x14ac:dyDescent="0.35">
      <c r="A924" s="254" t="str">
        <f>IF(ISBLANK(INDEX('Policy Characteristics'!A:A,MATCH($C924,'Policy Characteristics'!$C:$C,0))),"",INDEX('Policy Characteristics'!A:A,MATCH($C924,'Policy Characteristics'!$C:$C,0)))</f>
        <v>Industry</v>
      </c>
      <c r="B924" s="262" t="str">
        <f>IF(ISBLANK(INDEX('Policy Characteristics'!B:B,MATCH($C924,'Policy Characteristics'!$C:$C,0))),"",INDEX('Policy Characteristics'!B:B,MATCH($C924,'Policy Characteristics'!$C:$C,0)))</f>
        <v>Feedstock Shifting</v>
      </c>
      <c r="C924" s="254" t="str">
        <f t="shared" si="41"/>
        <v>Fraction of Feedstock Shifted</v>
      </c>
      <c r="D924" s="6" t="s">
        <v>3053</v>
      </c>
      <c r="E924" s="45" t="s">
        <v>2397</v>
      </c>
      <c r="F924" t="s">
        <v>3017</v>
      </c>
      <c r="G924" s="45" t="s">
        <v>2403</v>
      </c>
      <c r="H924" s="47">
        <v>2520</v>
      </c>
      <c r="I924" s="324" t="s">
        <v>44</v>
      </c>
      <c r="J924" s="255" t="str">
        <f>IF(ISBLANK(INDEX('Policy Characteristics'!D:D,MATCH($C924,'Policy Characteristics'!$C:$C,0))),"",INDEX('Policy Characteristics'!D:D,MATCH($C924,'Policy Characteristics'!$C:$C,0)))</f>
        <v>Feedstock Shifting</v>
      </c>
      <c r="K924" s="254" t="str">
        <f>IF(ISBLANK(INDEX('Policy Characteristics'!E:E,MATCH($C924,'Policy Characteristics'!$C:$C,0))),"",INDEX('Policy Characteristics'!E:E,MATCH($C924,'Policy Characteristics'!$C:$C,0)))</f>
        <v>indst feedstock shifting</v>
      </c>
      <c r="L924" s="261">
        <f>IF(ISBLANK(INDEX('Policy Characteristics'!F:F,MATCH($C924,'Policy Characteristics'!$C:$C,0))),"",INDEX('Policy Characteristics'!F:F,MATCH($C924,'Policy Characteristics'!$C:$C,0)))</f>
        <v>0</v>
      </c>
      <c r="M924" s="261">
        <f>IF(ISBLANK(INDEX('Policy Characteristics'!G:G,MATCH($C924,'Policy Characteristics'!$C:$C,0))),"",INDEX('Policy Characteristics'!G:G,MATCH($C924,'Policy Characteristics'!$C:$C,0)))</f>
        <v>1</v>
      </c>
      <c r="N924" s="261">
        <f>IF(ISBLANK(INDEX('Policy Characteristics'!H:H,MATCH($C924,'Policy Characteristics'!$C:$C,0))),"",INDEX('Policy Characteristics'!H:H,MATCH($C924,'Policy Characteristics'!$C:$C,0)))</f>
        <v>0.01</v>
      </c>
      <c r="O924" s="254" t="str">
        <f>IF(ISBLANK(INDEX('Policy Characteristics'!I:I,MATCH($C924,'Policy Characteristics'!$C:$C,0))),"",INDEX('Policy Characteristics'!I:I,MATCH($C924,'Policy Characteristics'!$C:$C,0)))</f>
        <v>% of potential achieved</v>
      </c>
      <c r="P924" s="254"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254" t="str">
        <f>IF(ISBLANK(INDEX('Policy Characteristics'!K:K,MATCH($C924,'Policy Characteristics'!$C:$C,0))),"",INDEX('Policy Characteristics'!K:K,MATCH($C924,'Policy Characteristics'!$C:$C,0)))</f>
        <v/>
      </c>
      <c r="R924" s="254" t="str">
        <f>IF(ISBLANK(INDEX('Policy Characteristics'!L:L,MATCH($C924,'Policy Characteristics'!$C:$C,0))),"",INDEX('Policy Characteristics'!L:L,MATCH($C924,'Policy Characteristics'!$C:$C,0)))</f>
        <v/>
      </c>
    </row>
    <row r="925" spans="1:18" s="2" customFormat="1" x14ac:dyDescent="0.35">
      <c r="A925" s="254" t="str">
        <f>IF(ISBLANK(INDEX('Policy Characteristics'!A:A,MATCH($C925,'Policy Characteristics'!$C:$C,0))),"",INDEX('Policy Characteristics'!A:A,MATCH($C925,'Policy Characteristics'!$C:$C,0)))</f>
        <v>Industry</v>
      </c>
      <c r="B925" s="262" t="str">
        <f>IF(ISBLANK(INDEX('Policy Characteristics'!B:B,MATCH($C925,'Policy Characteristics'!$C:$C,0))),"",INDEX('Policy Characteristics'!B:B,MATCH($C925,'Policy Characteristics'!$C:$C,0)))</f>
        <v>Feedstock Shifting</v>
      </c>
      <c r="C925" s="254" t="str">
        <f t="shared" si="41"/>
        <v>Fraction of Feedstock Shifted</v>
      </c>
      <c r="D925" s="6" t="s">
        <v>3053</v>
      </c>
      <c r="E925" s="45" t="s">
        <v>2398</v>
      </c>
      <c r="F925" t="s">
        <v>3017</v>
      </c>
      <c r="G925" s="45" t="s">
        <v>2406</v>
      </c>
      <c r="H925" s="47">
        <v>2521</v>
      </c>
      <c r="I925" s="324" t="s">
        <v>44</v>
      </c>
      <c r="J925" s="255" t="str">
        <f>IF(ISBLANK(INDEX('Policy Characteristics'!D:D,MATCH($C925,'Policy Characteristics'!$C:$C,0))),"",INDEX('Policy Characteristics'!D:D,MATCH($C925,'Policy Characteristics'!$C:$C,0)))</f>
        <v>Feedstock Shifting</v>
      </c>
      <c r="K925" s="254" t="str">
        <f>IF(ISBLANK(INDEX('Policy Characteristics'!E:E,MATCH($C925,'Policy Characteristics'!$C:$C,0))),"",INDEX('Policy Characteristics'!E:E,MATCH($C925,'Policy Characteristics'!$C:$C,0)))</f>
        <v>indst feedstock shifting</v>
      </c>
      <c r="L925" s="261">
        <f>IF(ISBLANK(INDEX('Policy Characteristics'!F:F,MATCH($C925,'Policy Characteristics'!$C:$C,0))),"",INDEX('Policy Characteristics'!F:F,MATCH($C925,'Policy Characteristics'!$C:$C,0)))</f>
        <v>0</v>
      </c>
      <c r="M925" s="261">
        <f>IF(ISBLANK(INDEX('Policy Characteristics'!G:G,MATCH($C925,'Policy Characteristics'!$C:$C,0))),"",INDEX('Policy Characteristics'!G:G,MATCH($C925,'Policy Characteristics'!$C:$C,0)))</f>
        <v>1</v>
      </c>
      <c r="N925" s="261">
        <f>IF(ISBLANK(INDEX('Policy Characteristics'!H:H,MATCH($C925,'Policy Characteristics'!$C:$C,0))),"",INDEX('Policy Characteristics'!H:H,MATCH($C925,'Policy Characteristics'!$C:$C,0)))</f>
        <v>0.01</v>
      </c>
      <c r="O925" s="254" t="str">
        <f>IF(ISBLANK(INDEX('Policy Characteristics'!I:I,MATCH($C925,'Policy Characteristics'!$C:$C,0))),"",INDEX('Policy Characteristics'!I:I,MATCH($C925,'Policy Characteristics'!$C:$C,0)))</f>
        <v>% of potential achieved</v>
      </c>
      <c r="P925" s="254"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254" t="str">
        <f>IF(ISBLANK(INDEX('Policy Characteristics'!K:K,MATCH($C925,'Policy Characteristics'!$C:$C,0))),"",INDEX('Policy Characteristics'!K:K,MATCH($C925,'Policy Characteristics'!$C:$C,0)))</f>
        <v/>
      </c>
      <c r="R925" s="254" t="str">
        <f>IF(ISBLANK(INDEX('Policy Characteristics'!L:L,MATCH($C925,'Policy Characteristics'!$C:$C,0))),"",INDEX('Policy Characteristics'!L:L,MATCH($C925,'Policy Characteristics'!$C:$C,0)))</f>
        <v/>
      </c>
    </row>
    <row r="926" spans="1:18" s="2" customFormat="1" x14ac:dyDescent="0.35">
      <c r="A926" s="254" t="str">
        <f>IF(ISBLANK(INDEX('Policy Characteristics'!A:A,MATCH($C926,'Policy Characteristics'!$C:$C,0))),"",INDEX('Policy Characteristics'!A:A,MATCH($C926,'Policy Characteristics'!$C:$C,0)))</f>
        <v>Industry</v>
      </c>
      <c r="B926" s="262" t="str">
        <f>IF(ISBLANK(INDEX('Policy Characteristics'!B:B,MATCH($C926,'Policy Characteristics'!$C:$C,0))),"",INDEX('Policy Characteristics'!B:B,MATCH($C926,'Policy Characteristics'!$C:$C,0)))</f>
        <v>Feedstock Shifting</v>
      </c>
      <c r="C926" s="254" t="str">
        <f t="shared" si="41"/>
        <v>Fraction of Feedstock Shifted</v>
      </c>
      <c r="D926" s="6" t="s">
        <v>3053</v>
      </c>
      <c r="E926" s="45" t="s">
        <v>2399</v>
      </c>
      <c r="F926" t="s">
        <v>3017</v>
      </c>
      <c r="G926" s="45" t="s">
        <v>2407</v>
      </c>
      <c r="H926" s="47">
        <v>2522</v>
      </c>
      <c r="I926" s="324" t="s">
        <v>44</v>
      </c>
      <c r="J926" s="255" t="str">
        <f>IF(ISBLANK(INDEX('Policy Characteristics'!D:D,MATCH($C926,'Policy Characteristics'!$C:$C,0))),"",INDEX('Policy Characteristics'!D:D,MATCH($C926,'Policy Characteristics'!$C:$C,0)))</f>
        <v>Feedstock Shifting</v>
      </c>
      <c r="K926" s="254" t="str">
        <f>IF(ISBLANK(INDEX('Policy Characteristics'!E:E,MATCH($C926,'Policy Characteristics'!$C:$C,0))),"",INDEX('Policy Characteristics'!E:E,MATCH($C926,'Policy Characteristics'!$C:$C,0)))</f>
        <v>indst feedstock shifting</v>
      </c>
      <c r="L926" s="261">
        <f>IF(ISBLANK(INDEX('Policy Characteristics'!F:F,MATCH($C926,'Policy Characteristics'!$C:$C,0))),"",INDEX('Policy Characteristics'!F:F,MATCH($C926,'Policy Characteristics'!$C:$C,0)))</f>
        <v>0</v>
      </c>
      <c r="M926" s="261">
        <f>IF(ISBLANK(INDEX('Policy Characteristics'!G:G,MATCH($C926,'Policy Characteristics'!$C:$C,0))),"",INDEX('Policy Characteristics'!G:G,MATCH($C926,'Policy Characteristics'!$C:$C,0)))</f>
        <v>1</v>
      </c>
      <c r="N926" s="261">
        <f>IF(ISBLANK(INDEX('Policy Characteristics'!H:H,MATCH($C926,'Policy Characteristics'!$C:$C,0))),"",INDEX('Policy Characteristics'!H:H,MATCH($C926,'Policy Characteristics'!$C:$C,0)))</f>
        <v>0.01</v>
      </c>
      <c r="O926" s="254" t="str">
        <f>IF(ISBLANK(INDEX('Policy Characteristics'!I:I,MATCH($C926,'Policy Characteristics'!$C:$C,0))),"",INDEX('Policy Characteristics'!I:I,MATCH($C926,'Policy Characteristics'!$C:$C,0)))</f>
        <v>% of potential achieved</v>
      </c>
      <c r="P926" s="254"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254" t="str">
        <f>IF(ISBLANK(INDEX('Policy Characteristics'!K:K,MATCH($C926,'Policy Characteristics'!$C:$C,0))),"",INDEX('Policy Characteristics'!K:K,MATCH($C926,'Policy Characteristics'!$C:$C,0)))</f>
        <v/>
      </c>
      <c r="R926" s="254" t="str">
        <f>IF(ISBLANK(INDEX('Policy Characteristics'!L:L,MATCH($C926,'Policy Characteristics'!$C:$C,0))),"",INDEX('Policy Characteristics'!L:L,MATCH($C926,'Policy Characteristics'!$C:$C,0)))</f>
        <v/>
      </c>
    </row>
    <row r="927" spans="1:18" s="2" customFormat="1" x14ac:dyDescent="0.35">
      <c r="A927" s="254" t="str">
        <f>IF(ISBLANK(INDEX('Policy Characteristics'!A:A,MATCH($C927,'Policy Characteristics'!$C:$C,0))),"",INDEX('Policy Characteristics'!A:A,MATCH($C927,'Policy Characteristics'!$C:$C,0)))</f>
        <v>Industry</v>
      </c>
      <c r="B927" s="262" t="str">
        <f>IF(ISBLANK(INDEX('Policy Characteristics'!B:B,MATCH($C927,'Policy Characteristics'!$C:$C,0))),"",INDEX('Policy Characteristics'!B:B,MATCH($C927,'Policy Characteristics'!$C:$C,0)))</f>
        <v>Feedstock Shifting</v>
      </c>
      <c r="C927" s="254" t="str">
        <f t="shared" si="41"/>
        <v>Fraction of Feedstock Shifted</v>
      </c>
      <c r="D927" s="6" t="s">
        <v>3053</v>
      </c>
      <c r="E927" s="45" t="s">
        <v>2400</v>
      </c>
      <c r="F927" t="s">
        <v>3017</v>
      </c>
      <c r="G927" s="45" t="s">
        <v>2404</v>
      </c>
      <c r="H927" s="47">
        <v>2523</v>
      </c>
      <c r="I927" s="324" t="s">
        <v>44</v>
      </c>
      <c r="J927" s="255" t="str">
        <f>IF(ISBLANK(INDEX('Policy Characteristics'!D:D,MATCH($C927,'Policy Characteristics'!$C:$C,0))),"",INDEX('Policy Characteristics'!D:D,MATCH($C927,'Policy Characteristics'!$C:$C,0)))</f>
        <v>Feedstock Shifting</v>
      </c>
      <c r="K927" s="254" t="str">
        <f>IF(ISBLANK(INDEX('Policy Characteristics'!E:E,MATCH($C927,'Policy Characteristics'!$C:$C,0))),"",INDEX('Policy Characteristics'!E:E,MATCH($C927,'Policy Characteristics'!$C:$C,0)))</f>
        <v>indst feedstock shifting</v>
      </c>
      <c r="L927" s="261">
        <f>IF(ISBLANK(INDEX('Policy Characteristics'!F:F,MATCH($C927,'Policy Characteristics'!$C:$C,0))),"",INDEX('Policy Characteristics'!F:F,MATCH($C927,'Policy Characteristics'!$C:$C,0)))</f>
        <v>0</v>
      </c>
      <c r="M927" s="261">
        <f>IF(ISBLANK(INDEX('Policy Characteristics'!G:G,MATCH($C927,'Policy Characteristics'!$C:$C,0))),"",INDEX('Policy Characteristics'!G:G,MATCH($C927,'Policy Characteristics'!$C:$C,0)))</f>
        <v>1</v>
      </c>
      <c r="N927" s="261">
        <f>IF(ISBLANK(INDEX('Policy Characteristics'!H:H,MATCH($C927,'Policy Characteristics'!$C:$C,0))),"",INDEX('Policy Characteristics'!H:H,MATCH($C927,'Policy Characteristics'!$C:$C,0)))</f>
        <v>0.01</v>
      </c>
      <c r="O927" s="254" t="str">
        <f>IF(ISBLANK(INDEX('Policy Characteristics'!I:I,MATCH($C927,'Policy Characteristics'!$C:$C,0))),"",INDEX('Policy Characteristics'!I:I,MATCH($C927,'Policy Characteristics'!$C:$C,0)))</f>
        <v>% of potential achieved</v>
      </c>
      <c r="P927" s="254"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254" t="str">
        <f>IF(ISBLANK(INDEX('Policy Characteristics'!K:K,MATCH($C927,'Policy Characteristics'!$C:$C,0))),"",INDEX('Policy Characteristics'!K:K,MATCH($C927,'Policy Characteristics'!$C:$C,0)))</f>
        <v/>
      </c>
      <c r="R927" s="254" t="str">
        <f>IF(ISBLANK(INDEX('Policy Characteristics'!L:L,MATCH($C927,'Policy Characteristics'!$C:$C,0))),"",INDEX('Policy Characteristics'!L:L,MATCH($C927,'Policy Characteristics'!$C:$C,0)))</f>
        <v/>
      </c>
    </row>
    <row r="928" spans="1:18" s="2" customFormat="1" x14ac:dyDescent="0.35">
      <c r="A928" s="254" t="str">
        <f>IF(ISBLANK(INDEX('Policy Characteristics'!A:A,MATCH($C928,'Policy Characteristics'!$C:$C,0))),"",INDEX('Policy Characteristics'!A:A,MATCH($C928,'Policy Characteristics'!$C:$C,0)))</f>
        <v>Industry</v>
      </c>
      <c r="B928" s="262" t="str">
        <f>IF(ISBLANK(INDEX('Policy Characteristics'!B:B,MATCH($C928,'Policy Characteristics'!$C:$C,0))),"",INDEX('Policy Characteristics'!B:B,MATCH($C928,'Policy Characteristics'!$C:$C,0)))</f>
        <v>Feedstock Shifting</v>
      </c>
      <c r="C928" s="254" t="str">
        <f t="shared" si="41"/>
        <v>Fraction of Feedstock Shifted</v>
      </c>
      <c r="D928" s="6" t="s">
        <v>3053</v>
      </c>
      <c r="E928" s="45" t="s">
        <v>2401</v>
      </c>
      <c r="F928" t="s">
        <v>3017</v>
      </c>
      <c r="G928" s="45" t="s">
        <v>2405</v>
      </c>
      <c r="H928" s="47">
        <v>2524</v>
      </c>
      <c r="I928" s="324" t="s">
        <v>44</v>
      </c>
      <c r="J928" s="255" t="str">
        <f>IF(ISBLANK(INDEX('Policy Characteristics'!D:D,MATCH($C928,'Policy Characteristics'!$C:$C,0))),"",INDEX('Policy Characteristics'!D:D,MATCH($C928,'Policy Characteristics'!$C:$C,0)))</f>
        <v>Feedstock Shifting</v>
      </c>
      <c r="K928" s="254" t="str">
        <f>IF(ISBLANK(INDEX('Policy Characteristics'!E:E,MATCH($C928,'Policy Characteristics'!$C:$C,0))),"",INDEX('Policy Characteristics'!E:E,MATCH($C928,'Policy Characteristics'!$C:$C,0)))</f>
        <v>indst feedstock shifting</v>
      </c>
      <c r="L928" s="261">
        <f>IF(ISBLANK(INDEX('Policy Characteristics'!F:F,MATCH($C928,'Policy Characteristics'!$C:$C,0))),"",INDEX('Policy Characteristics'!F:F,MATCH($C928,'Policy Characteristics'!$C:$C,0)))</f>
        <v>0</v>
      </c>
      <c r="M928" s="261">
        <f>IF(ISBLANK(INDEX('Policy Characteristics'!G:G,MATCH($C928,'Policy Characteristics'!$C:$C,0))),"",INDEX('Policy Characteristics'!G:G,MATCH($C928,'Policy Characteristics'!$C:$C,0)))</f>
        <v>1</v>
      </c>
      <c r="N928" s="261">
        <f>IF(ISBLANK(INDEX('Policy Characteristics'!H:H,MATCH($C928,'Policy Characteristics'!$C:$C,0))),"",INDEX('Policy Characteristics'!H:H,MATCH($C928,'Policy Characteristics'!$C:$C,0)))</f>
        <v>0.01</v>
      </c>
      <c r="O928" s="254" t="str">
        <f>IF(ISBLANK(INDEX('Policy Characteristics'!I:I,MATCH($C928,'Policy Characteristics'!$C:$C,0))),"",INDEX('Policy Characteristics'!I:I,MATCH($C928,'Policy Characteristics'!$C:$C,0)))</f>
        <v>% of potential achieved</v>
      </c>
      <c r="P928" s="254"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254" t="str">
        <f>IF(ISBLANK(INDEX('Policy Characteristics'!K:K,MATCH($C928,'Policy Characteristics'!$C:$C,0))),"",INDEX('Policy Characteristics'!K:K,MATCH($C928,'Policy Characteristics'!$C:$C,0)))</f>
        <v/>
      </c>
      <c r="R928" s="254" t="str">
        <f>IF(ISBLANK(INDEX('Policy Characteristics'!L:L,MATCH($C928,'Policy Characteristics'!$C:$C,0))),"",INDEX('Policy Characteristics'!L:L,MATCH($C928,'Policy Characteristics'!$C:$C,0)))</f>
        <v/>
      </c>
    </row>
    <row r="929" spans="1:18" s="2" customFormat="1" x14ac:dyDescent="0.35">
      <c r="A929" s="254" t="str">
        <f>IF(ISBLANK(INDEX('Policy Characteristics'!A:A,MATCH($C929,'Policy Characteristics'!$C:$C,0))),"",INDEX('Policy Characteristics'!A:A,MATCH($C929,'Policy Characteristics'!$C:$C,0)))</f>
        <v>Industry</v>
      </c>
      <c r="B929" s="262" t="str">
        <f>IF(ISBLANK(INDEX('Policy Characteristics'!B:B,MATCH($C929,'Policy Characteristics'!$C:$C,0))),"",INDEX('Policy Characteristics'!B:B,MATCH($C929,'Policy Characteristics'!$C:$C,0)))</f>
        <v>Feedstock Shifting</v>
      </c>
      <c r="C929" s="254" t="str">
        <f t="shared" si="41"/>
        <v>Fraction of Feedstock Shifted</v>
      </c>
      <c r="D929" s="6" t="s">
        <v>3053</v>
      </c>
      <c r="E929" s="45" t="s">
        <v>2402</v>
      </c>
      <c r="F929" t="s">
        <v>3017</v>
      </c>
      <c r="G929" s="45" t="s">
        <v>2408</v>
      </c>
      <c r="H929" s="47">
        <v>2525</v>
      </c>
      <c r="I929" s="324" t="s">
        <v>44</v>
      </c>
      <c r="J929" s="255" t="str">
        <f>IF(ISBLANK(INDEX('Policy Characteristics'!D:D,MATCH($C929,'Policy Characteristics'!$C:$C,0))),"",INDEX('Policy Characteristics'!D:D,MATCH($C929,'Policy Characteristics'!$C:$C,0)))</f>
        <v>Feedstock Shifting</v>
      </c>
      <c r="K929" s="254" t="str">
        <f>IF(ISBLANK(INDEX('Policy Characteristics'!E:E,MATCH($C929,'Policy Characteristics'!$C:$C,0))),"",INDEX('Policy Characteristics'!E:E,MATCH($C929,'Policy Characteristics'!$C:$C,0)))</f>
        <v>indst feedstock shifting</v>
      </c>
      <c r="L929" s="261">
        <f>IF(ISBLANK(INDEX('Policy Characteristics'!F:F,MATCH($C929,'Policy Characteristics'!$C:$C,0))),"",INDEX('Policy Characteristics'!F:F,MATCH($C929,'Policy Characteristics'!$C:$C,0)))</f>
        <v>0</v>
      </c>
      <c r="M929" s="261">
        <f>IF(ISBLANK(INDEX('Policy Characteristics'!G:G,MATCH($C929,'Policy Characteristics'!$C:$C,0))),"",INDEX('Policy Characteristics'!G:G,MATCH($C929,'Policy Characteristics'!$C:$C,0)))</f>
        <v>1</v>
      </c>
      <c r="N929" s="261">
        <f>IF(ISBLANK(INDEX('Policy Characteristics'!H:H,MATCH($C929,'Policy Characteristics'!$C:$C,0))),"",INDEX('Policy Characteristics'!H:H,MATCH($C929,'Policy Characteristics'!$C:$C,0)))</f>
        <v>0.01</v>
      </c>
      <c r="O929" s="254" t="str">
        <f>IF(ISBLANK(INDEX('Policy Characteristics'!I:I,MATCH($C929,'Policy Characteristics'!$C:$C,0))),"",INDEX('Policy Characteristics'!I:I,MATCH($C929,'Policy Characteristics'!$C:$C,0)))</f>
        <v>% of potential achieved</v>
      </c>
      <c r="P929" s="254"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254" t="str">
        <f>IF(ISBLANK(INDEX('Policy Characteristics'!K:K,MATCH($C929,'Policy Characteristics'!$C:$C,0))),"",INDEX('Policy Characteristics'!K:K,MATCH($C929,'Policy Characteristics'!$C:$C,0)))</f>
        <v/>
      </c>
      <c r="R929" s="254" t="str">
        <f>IF(ISBLANK(INDEX('Policy Characteristics'!L:L,MATCH($C929,'Policy Characteristics'!$C:$C,0))),"",INDEX('Policy Characteristics'!L:L,MATCH($C929,'Policy Characteristics'!$C:$C,0)))</f>
        <v/>
      </c>
    </row>
    <row r="930" spans="1:18" s="2" customFormat="1" x14ac:dyDescent="0.35">
      <c r="A930" s="254" t="str">
        <f>IF(ISBLANK(INDEX('Policy Characteristics'!A:A,MATCH($C930,'Policy Characteristics'!$C:$C,0))),"",INDEX('Policy Characteristics'!A:A,MATCH($C930,'Policy Characteristics'!$C:$C,0)))</f>
        <v>Industry</v>
      </c>
      <c r="B930" s="262" t="str">
        <f>IF(ISBLANK(INDEX('Policy Characteristics'!B:B,MATCH($C930,'Policy Characteristics'!$C:$C,0))),"",INDEX('Policy Characteristics'!B:B,MATCH($C930,'Policy Characteristics'!$C:$C,0)))</f>
        <v>Feedstock Shifting</v>
      </c>
      <c r="C930" s="254" t="str">
        <f t="shared" ref="C930:C993" si="42">C$864</f>
        <v>Fraction of Feedstock Shifted</v>
      </c>
      <c r="D930" s="6" t="s">
        <v>3053</v>
      </c>
      <c r="E930" s="45" t="s">
        <v>2701</v>
      </c>
      <c r="F930" t="s">
        <v>3017</v>
      </c>
      <c r="G930" s="45" t="s">
        <v>2704</v>
      </c>
      <c r="H930" s="47">
        <v>2526</v>
      </c>
      <c r="I930" s="324" t="s">
        <v>44</v>
      </c>
      <c r="J930" s="255" t="str">
        <f>IF(ISBLANK(INDEX('Policy Characteristics'!D:D,MATCH($C930,'Policy Characteristics'!$C:$C,0))),"",INDEX('Policy Characteristics'!D:D,MATCH($C930,'Policy Characteristics'!$C:$C,0)))</f>
        <v>Feedstock Shifting</v>
      </c>
      <c r="K930" s="254" t="str">
        <f>IF(ISBLANK(INDEX('Policy Characteristics'!E:E,MATCH($C930,'Policy Characteristics'!$C:$C,0))),"",INDEX('Policy Characteristics'!E:E,MATCH($C930,'Policy Characteristics'!$C:$C,0)))</f>
        <v>indst feedstock shifting</v>
      </c>
      <c r="L930" s="261">
        <f>IF(ISBLANK(INDEX('Policy Characteristics'!F:F,MATCH($C930,'Policy Characteristics'!$C:$C,0))),"",INDEX('Policy Characteristics'!F:F,MATCH($C930,'Policy Characteristics'!$C:$C,0)))</f>
        <v>0</v>
      </c>
      <c r="M930" s="261">
        <f>IF(ISBLANK(INDEX('Policy Characteristics'!G:G,MATCH($C930,'Policy Characteristics'!$C:$C,0))),"",INDEX('Policy Characteristics'!G:G,MATCH($C930,'Policy Characteristics'!$C:$C,0)))</f>
        <v>1</v>
      </c>
      <c r="N930" s="261">
        <f>IF(ISBLANK(INDEX('Policy Characteristics'!H:H,MATCH($C930,'Policy Characteristics'!$C:$C,0))),"",INDEX('Policy Characteristics'!H:H,MATCH($C930,'Policy Characteristics'!$C:$C,0)))</f>
        <v>0.01</v>
      </c>
      <c r="O930" s="254" t="str">
        <f>IF(ISBLANK(INDEX('Policy Characteristics'!I:I,MATCH($C930,'Policy Characteristics'!$C:$C,0))),"",INDEX('Policy Characteristics'!I:I,MATCH($C930,'Policy Characteristics'!$C:$C,0)))</f>
        <v>% of potential achieved</v>
      </c>
      <c r="P930" s="254"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254" t="str">
        <f>IF(ISBLANK(INDEX('Policy Characteristics'!K:K,MATCH($C930,'Policy Characteristics'!$C:$C,0))),"",INDEX('Policy Characteristics'!K:K,MATCH($C930,'Policy Characteristics'!$C:$C,0)))</f>
        <v/>
      </c>
      <c r="R930" s="254" t="str">
        <f>IF(ISBLANK(INDEX('Policy Characteristics'!L:L,MATCH($C930,'Policy Characteristics'!$C:$C,0))),"",INDEX('Policy Characteristics'!L:L,MATCH($C930,'Policy Characteristics'!$C:$C,0)))</f>
        <v/>
      </c>
    </row>
    <row r="931" spans="1:18" s="2" customFormat="1" x14ac:dyDescent="0.35">
      <c r="A931" s="254" t="str">
        <f>IF(ISBLANK(INDEX('Policy Characteristics'!A:A,MATCH($C931,'Policy Characteristics'!$C:$C,0))),"",INDEX('Policy Characteristics'!A:A,MATCH($C931,'Policy Characteristics'!$C:$C,0)))</f>
        <v>Industry</v>
      </c>
      <c r="B931" s="262" t="str">
        <f>IF(ISBLANK(INDEX('Policy Characteristics'!B:B,MATCH($C931,'Policy Characteristics'!$C:$C,0))),"",INDEX('Policy Characteristics'!B:B,MATCH($C931,'Policy Characteristics'!$C:$C,0)))</f>
        <v>Feedstock Shifting</v>
      </c>
      <c r="C931" s="254" t="str">
        <f t="shared" si="42"/>
        <v>Fraction of Feedstock Shifted</v>
      </c>
      <c r="D931" s="6" t="s">
        <v>3053</v>
      </c>
      <c r="E931" s="45" t="s">
        <v>2702</v>
      </c>
      <c r="F931" t="s">
        <v>3017</v>
      </c>
      <c r="G931" s="45" t="s">
        <v>2706</v>
      </c>
      <c r="H931" s="47">
        <v>2527</v>
      </c>
      <c r="I931" s="324" t="s">
        <v>44</v>
      </c>
      <c r="J931" s="255" t="str">
        <f>IF(ISBLANK(INDEX('Policy Characteristics'!D:D,MATCH($C931,'Policy Characteristics'!$C:$C,0))),"",INDEX('Policy Characteristics'!D:D,MATCH($C931,'Policy Characteristics'!$C:$C,0)))</f>
        <v>Feedstock Shifting</v>
      </c>
      <c r="K931" s="254" t="str">
        <f>IF(ISBLANK(INDEX('Policy Characteristics'!E:E,MATCH($C931,'Policy Characteristics'!$C:$C,0))),"",INDEX('Policy Characteristics'!E:E,MATCH($C931,'Policy Characteristics'!$C:$C,0)))</f>
        <v>indst feedstock shifting</v>
      </c>
      <c r="L931" s="261">
        <f>IF(ISBLANK(INDEX('Policy Characteristics'!F:F,MATCH($C931,'Policy Characteristics'!$C:$C,0))),"",INDEX('Policy Characteristics'!F:F,MATCH($C931,'Policy Characteristics'!$C:$C,0)))</f>
        <v>0</v>
      </c>
      <c r="M931" s="261">
        <f>IF(ISBLANK(INDEX('Policy Characteristics'!G:G,MATCH($C931,'Policy Characteristics'!$C:$C,0))),"",INDEX('Policy Characteristics'!G:G,MATCH($C931,'Policy Characteristics'!$C:$C,0)))</f>
        <v>1</v>
      </c>
      <c r="N931" s="261">
        <f>IF(ISBLANK(INDEX('Policy Characteristics'!H:H,MATCH($C931,'Policy Characteristics'!$C:$C,0))),"",INDEX('Policy Characteristics'!H:H,MATCH($C931,'Policy Characteristics'!$C:$C,0)))</f>
        <v>0.01</v>
      </c>
      <c r="O931" s="254" t="str">
        <f>IF(ISBLANK(INDEX('Policy Characteristics'!I:I,MATCH($C931,'Policy Characteristics'!$C:$C,0))),"",INDEX('Policy Characteristics'!I:I,MATCH($C931,'Policy Characteristics'!$C:$C,0)))</f>
        <v>% of potential achieved</v>
      </c>
      <c r="P931" s="254"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254" t="str">
        <f>IF(ISBLANK(INDEX('Policy Characteristics'!K:K,MATCH($C931,'Policy Characteristics'!$C:$C,0))),"",INDEX('Policy Characteristics'!K:K,MATCH($C931,'Policy Characteristics'!$C:$C,0)))</f>
        <v/>
      </c>
      <c r="R931" s="254" t="str">
        <f>IF(ISBLANK(INDEX('Policy Characteristics'!L:L,MATCH($C931,'Policy Characteristics'!$C:$C,0))),"",INDEX('Policy Characteristics'!L:L,MATCH($C931,'Policy Characteristics'!$C:$C,0)))</f>
        <v/>
      </c>
    </row>
    <row r="932" spans="1:18" s="2" customFormat="1" x14ac:dyDescent="0.35">
      <c r="A932" s="254" t="str">
        <f>IF(ISBLANK(INDEX('Policy Characteristics'!A:A,MATCH($C932,'Policy Characteristics'!$C:$C,0))),"",INDEX('Policy Characteristics'!A:A,MATCH($C932,'Policy Characteristics'!$C:$C,0)))</f>
        <v>Industry</v>
      </c>
      <c r="B932" s="262" t="str">
        <f>IF(ISBLANK(INDEX('Policy Characteristics'!B:B,MATCH($C932,'Policy Characteristics'!$C:$C,0))),"",INDEX('Policy Characteristics'!B:B,MATCH($C932,'Policy Characteristics'!$C:$C,0)))</f>
        <v>Feedstock Shifting</v>
      </c>
      <c r="C932" s="254" t="str">
        <f t="shared" si="42"/>
        <v>Fraction of Feedstock Shifted</v>
      </c>
      <c r="D932" s="6" t="s">
        <v>3053</v>
      </c>
      <c r="E932" s="45" t="s">
        <v>2703</v>
      </c>
      <c r="F932" t="s">
        <v>3017</v>
      </c>
      <c r="G932" s="45" t="s">
        <v>2707</v>
      </c>
      <c r="H932" s="47">
        <v>2528</v>
      </c>
      <c r="I932" s="324" t="s">
        <v>44</v>
      </c>
      <c r="J932" s="255" t="str">
        <f>IF(ISBLANK(INDEX('Policy Characteristics'!D:D,MATCH($C932,'Policy Characteristics'!$C:$C,0))),"",INDEX('Policy Characteristics'!D:D,MATCH($C932,'Policy Characteristics'!$C:$C,0)))</f>
        <v>Feedstock Shifting</v>
      </c>
      <c r="K932" s="254" t="str">
        <f>IF(ISBLANK(INDEX('Policy Characteristics'!E:E,MATCH($C932,'Policy Characteristics'!$C:$C,0))),"",INDEX('Policy Characteristics'!E:E,MATCH($C932,'Policy Characteristics'!$C:$C,0)))</f>
        <v>indst feedstock shifting</v>
      </c>
      <c r="L932" s="261">
        <f>IF(ISBLANK(INDEX('Policy Characteristics'!F:F,MATCH($C932,'Policy Characteristics'!$C:$C,0))),"",INDEX('Policy Characteristics'!F:F,MATCH($C932,'Policy Characteristics'!$C:$C,0)))</f>
        <v>0</v>
      </c>
      <c r="M932" s="261">
        <f>IF(ISBLANK(INDEX('Policy Characteristics'!G:G,MATCH($C932,'Policy Characteristics'!$C:$C,0))),"",INDEX('Policy Characteristics'!G:G,MATCH($C932,'Policy Characteristics'!$C:$C,0)))</f>
        <v>1</v>
      </c>
      <c r="N932" s="261">
        <f>IF(ISBLANK(INDEX('Policy Characteristics'!H:H,MATCH($C932,'Policy Characteristics'!$C:$C,0))),"",INDEX('Policy Characteristics'!H:H,MATCH($C932,'Policy Characteristics'!$C:$C,0)))</f>
        <v>0.01</v>
      </c>
      <c r="O932" s="254" t="str">
        <f>IF(ISBLANK(INDEX('Policy Characteristics'!I:I,MATCH($C932,'Policy Characteristics'!$C:$C,0))),"",INDEX('Policy Characteristics'!I:I,MATCH($C932,'Policy Characteristics'!$C:$C,0)))</f>
        <v>% of potential achieved</v>
      </c>
      <c r="P932" s="254"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254" t="str">
        <f>IF(ISBLANK(INDEX('Policy Characteristics'!K:K,MATCH($C932,'Policy Characteristics'!$C:$C,0))),"",INDEX('Policy Characteristics'!K:K,MATCH($C932,'Policy Characteristics'!$C:$C,0)))</f>
        <v/>
      </c>
      <c r="R932" s="254" t="str">
        <f>IF(ISBLANK(INDEX('Policy Characteristics'!L:L,MATCH($C932,'Policy Characteristics'!$C:$C,0))),"",INDEX('Policy Characteristics'!L:L,MATCH($C932,'Policy Characteristics'!$C:$C,0)))</f>
        <v/>
      </c>
    </row>
    <row r="933" spans="1:18" s="2" customFormat="1" x14ac:dyDescent="0.35">
      <c r="A933" s="254" t="str">
        <f>IF(ISBLANK(INDEX('Policy Characteristics'!A:A,MATCH($C933,'Policy Characteristics'!$C:$C,0))),"",INDEX('Policy Characteristics'!A:A,MATCH($C933,'Policy Characteristics'!$C:$C,0)))</f>
        <v>Industry</v>
      </c>
      <c r="B933" s="262" t="str">
        <f>IF(ISBLANK(INDEX('Policy Characteristics'!B:B,MATCH($C933,'Policy Characteristics'!$C:$C,0))),"",INDEX('Policy Characteristics'!B:B,MATCH($C933,'Policy Characteristics'!$C:$C,0)))</f>
        <v>Feedstock Shifting</v>
      </c>
      <c r="C933" s="254" t="str">
        <f t="shared" si="42"/>
        <v>Fraction of Feedstock Shifted</v>
      </c>
      <c r="D933" s="6" t="s">
        <v>3053</v>
      </c>
      <c r="E933" s="45" t="s">
        <v>2700</v>
      </c>
      <c r="F933" t="s">
        <v>3017</v>
      </c>
      <c r="G933" s="45" t="s">
        <v>2705</v>
      </c>
      <c r="H933" s="47">
        <v>2529</v>
      </c>
      <c r="I933" s="324" t="s">
        <v>44</v>
      </c>
      <c r="J933" s="255" t="str">
        <f>IF(ISBLANK(INDEX('Policy Characteristics'!D:D,MATCH($C933,'Policy Characteristics'!$C:$C,0))),"",INDEX('Policy Characteristics'!D:D,MATCH($C933,'Policy Characteristics'!$C:$C,0)))</f>
        <v>Feedstock Shifting</v>
      </c>
      <c r="K933" s="254" t="str">
        <f>IF(ISBLANK(INDEX('Policy Characteristics'!E:E,MATCH($C933,'Policy Characteristics'!$C:$C,0))),"",INDEX('Policy Characteristics'!E:E,MATCH($C933,'Policy Characteristics'!$C:$C,0)))</f>
        <v>indst feedstock shifting</v>
      </c>
      <c r="L933" s="261">
        <f>IF(ISBLANK(INDEX('Policy Characteristics'!F:F,MATCH($C933,'Policy Characteristics'!$C:$C,0))),"",INDEX('Policy Characteristics'!F:F,MATCH($C933,'Policy Characteristics'!$C:$C,0)))</f>
        <v>0</v>
      </c>
      <c r="M933" s="261">
        <f>IF(ISBLANK(INDEX('Policy Characteristics'!G:G,MATCH($C933,'Policy Characteristics'!$C:$C,0))),"",INDEX('Policy Characteristics'!G:G,MATCH($C933,'Policy Characteristics'!$C:$C,0)))</f>
        <v>1</v>
      </c>
      <c r="N933" s="261">
        <f>IF(ISBLANK(INDEX('Policy Characteristics'!H:H,MATCH($C933,'Policy Characteristics'!$C:$C,0))),"",INDEX('Policy Characteristics'!H:H,MATCH($C933,'Policy Characteristics'!$C:$C,0)))</f>
        <v>0.01</v>
      </c>
      <c r="O933" s="254" t="str">
        <f>IF(ISBLANK(INDEX('Policy Characteristics'!I:I,MATCH($C933,'Policy Characteristics'!$C:$C,0))),"",INDEX('Policy Characteristics'!I:I,MATCH($C933,'Policy Characteristics'!$C:$C,0)))</f>
        <v>% of potential achieved</v>
      </c>
      <c r="P933" s="254"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254" t="str">
        <f>IF(ISBLANK(INDEX('Policy Characteristics'!K:K,MATCH($C933,'Policy Characteristics'!$C:$C,0))),"",INDEX('Policy Characteristics'!K:K,MATCH($C933,'Policy Characteristics'!$C:$C,0)))</f>
        <v/>
      </c>
      <c r="R933" s="254" t="str">
        <f>IF(ISBLANK(INDEX('Policy Characteristics'!L:L,MATCH($C933,'Policy Characteristics'!$C:$C,0))),"",INDEX('Policy Characteristics'!L:L,MATCH($C933,'Policy Characteristics'!$C:$C,0)))</f>
        <v/>
      </c>
    </row>
    <row r="934" spans="1:18" s="2" customFormat="1" x14ac:dyDescent="0.35">
      <c r="A934" s="254" t="str">
        <f>IF(ISBLANK(INDEX('Policy Characteristics'!A:A,MATCH($C934,'Policy Characteristics'!$C:$C,0))),"",INDEX('Policy Characteristics'!A:A,MATCH($C934,'Policy Characteristics'!$C:$C,0)))</f>
        <v>Industry</v>
      </c>
      <c r="B934" s="262" t="str">
        <f>IF(ISBLANK(INDEX('Policy Characteristics'!B:B,MATCH($C934,'Policy Characteristics'!$C:$C,0))),"",INDEX('Policy Characteristics'!B:B,MATCH($C934,'Policy Characteristics'!$C:$C,0)))</f>
        <v>Feedstock Shifting</v>
      </c>
      <c r="C934" s="254" t="str">
        <f t="shared" si="42"/>
        <v>Fraction of Feedstock Shifted</v>
      </c>
      <c r="D934" s="6" t="s">
        <v>3054</v>
      </c>
      <c r="E934" s="45" t="s">
        <v>2397</v>
      </c>
      <c r="F934" t="s">
        <v>3018</v>
      </c>
      <c r="G934" s="45" t="s">
        <v>2403</v>
      </c>
      <c r="H934" s="47">
        <v>2530</v>
      </c>
      <c r="I934" s="324" t="s">
        <v>44</v>
      </c>
      <c r="J934" s="255" t="str">
        <f>IF(ISBLANK(INDEX('Policy Characteristics'!D:D,MATCH($C934,'Policy Characteristics'!$C:$C,0))),"",INDEX('Policy Characteristics'!D:D,MATCH($C934,'Policy Characteristics'!$C:$C,0)))</f>
        <v>Feedstock Shifting</v>
      </c>
      <c r="K934" s="254" t="str">
        <f>IF(ISBLANK(INDEX('Policy Characteristics'!E:E,MATCH($C934,'Policy Characteristics'!$C:$C,0))),"",INDEX('Policy Characteristics'!E:E,MATCH($C934,'Policy Characteristics'!$C:$C,0)))</f>
        <v>indst feedstock shifting</v>
      </c>
      <c r="L934" s="261">
        <f>IF(ISBLANK(INDEX('Policy Characteristics'!F:F,MATCH($C934,'Policy Characteristics'!$C:$C,0))),"",INDEX('Policy Characteristics'!F:F,MATCH($C934,'Policy Characteristics'!$C:$C,0)))</f>
        <v>0</v>
      </c>
      <c r="M934" s="261">
        <f>IF(ISBLANK(INDEX('Policy Characteristics'!G:G,MATCH($C934,'Policy Characteristics'!$C:$C,0))),"",INDEX('Policy Characteristics'!G:G,MATCH($C934,'Policy Characteristics'!$C:$C,0)))</f>
        <v>1</v>
      </c>
      <c r="N934" s="261">
        <f>IF(ISBLANK(INDEX('Policy Characteristics'!H:H,MATCH($C934,'Policy Characteristics'!$C:$C,0))),"",INDEX('Policy Characteristics'!H:H,MATCH($C934,'Policy Characteristics'!$C:$C,0)))</f>
        <v>0.01</v>
      </c>
      <c r="O934" s="254" t="str">
        <f>IF(ISBLANK(INDEX('Policy Characteristics'!I:I,MATCH($C934,'Policy Characteristics'!$C:$C,0))),"",INDEX('Policy Characteristics'!I:I,MATCH($C934,'Policy Characteristics'!$C:$C,0)))</f>
        <v>% of potential achieved</v>
      </c>
      <c r="P934" s="254"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254" t="str">
        <f>IF(ISBLANK(INDEX('Policy Characteristics'!K:K,MATCH($C934,'Policy Characteristics'!$C:$C,0))),"",INDEX('Policy Characteristics'!K:K,MATCH($C934,'Policy Characteristics'!$C:$C,0)))</f>
        <v/>
      </c>
      <c r="R934" s="254" t="str">
        <f>IF(ISBLANK(INDEX('Policy Characteristics'!L:L,MATCH($C934,'Policy Characteristics'!$C:$C,0))),"",INDEX('Policy Characteristics'!L:L,MATCH($C934,'Policy Characteristics'!$C:$C,0)))</f>
        <v/>
      </c>
    </row>
    <row r="935" spans="1:18" s="2" customFormat="1" x14ac:dyDescent="0.35">
      <c r="A935" s="254" t="str">
        <f>IF(ISBLANK(INDEX('Policy Characteristics'!A:A,MATCH($C935,'Policy Characteristics'!$C:$C,0))),"",INDEX('Policy Characteristics'!A:A,MATCH($C935,'Policy Characteristics'!$C:$C,0)))</f>
        <v>Industry</v>
      </c>
      <c r="B935" s="262" t="str">
        <f>IF(ISBLANK(INDEX('Policy Characteristics'!B:B,MATCH($C935,'Policy Characteristics'!$C:$C,0))),"",INDEX('Policy Characteristics'!B:B,MATCH($C935,'Policy Characteristics'!$C:$C,0)))</f>
        <v>Feedstock Shifting</v>
      </c>
      <c r="C935" s="254" t="str">
        <f t="shared" si="42"/>
        <v>Fraction of Feedstock Shifted</v>
      </c>
      <c r="D935" s="6" t="s">
        <v>3054</v>
      </c>
      <c r="E935" s="45" t="s">
        <v>2398</v>
      </c>
      <c r="F935" t="s">
        <v>3018</v>
      </c>
      <c r="G935" s="45" t="s">
        <v>2406</v>
      </c>
      <c r="H935" s="47">
        <v>2531</v>
      </c>
      <c r="I935" s="324" t="s">
        <v>44</v>
      </c>
      <c r="J935" s="255" t="str">
        <f>IF(ISBLANK(INDEX('Policy Characteristics'!D:D,MATCH($C935,'Policy Characteristics'!$C:$C,0))),"",INDEX('Policy Characteristics'!D:D,MATCH($C935,'Policy Characteristics'!$C:$C,0)))</f>
        <v>Feedstock Shifting</v>
      </c>
      <c r="K935" s="254" t="str">
        <f>IF(ISBLANK(INDEX('Policy Characteristics'!E:E,MATCH($C935,'Policy Characteristics'!$C:$C,0))),"",INDEX('Policy Characteristics'!E:E,MATCH($C935,'Policy Characteristics'!$C:$C,0)))</f>
        <v>indst feedstock shifting</v>
      </c>
      <c r="L935" s="261">
        <f>IF(ISBLANK(INDEX('Policy Characteristics'!F:F,MATCH($C935,'Policy Characteristics'!$C:$C,0))),"",INDEX('Policy Characteristics'!F:F,MATCH($C935,'Policy Characteristics'!$C:$C,0)))</f>
        <v>0</v>
      </c>
      <c r="M935" s="261">
        <f>IF(ISBLANK(INDEX('Policy Characteristics'!G:G,MATCH($C935,'Policy Characteristics'!$C:$C,0))),"",INDEX('Policy Characteristics'!G:G,MATCH($C935,'Policy Characteristics'!$C:$C,0)))</f>
        <v>1</v>
      </c>
      <c r="N935" s="261">
        <f>IF(ISBLANK(INDEX('Policy Characteristics'!H:H,MATCH($C935,'Policy Characteristics'!$C:$C,0))),"",INDEX('Policy Characteristics'!H:H,MATCH($C935,'Policy Characteristics'!$C:$C,0)))</f>
        <v>0.01</v>
      </c>
      <c r="O935" s="254" t="str">
        <f>IF(ISBLANK(INDEX('Policy Characteristics'!I:I,MATCH($C935,'Policy Characteristics'!$C:$C,0))),"",INDEX('Policy Characteristics'!I:I,MATCH($C935,'Policy Characteristics'!$C:$C,0)))</f>
        <v>% of potential achieved</v>
      </c>
      <c r="P935" s="254"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254" t="str">
        <f>IF(ISBLANK(INDEX('Policy Characteristics'!K:K,MATCH($C935,'Policy Characteristics'!$C:$C,0))),"",INDEX('Policy Characteristics'!K:K,MATCH($C935,'Policy Characteristics'!$C:$C,0)))</f>
        <v/>
      </c>
      <c r="R935" s="254" t="str">
        <f>IF(ISBLANK(INDEX('Policy Characteristics'!L:L,MATCH($C935,'Policy Characteristics'!$C:$C,0))),"",INDEX('Policy Characteristics'!L:L,MATCH($C935,'Policy Characteristics'!$C:$C,0)))</f>
        <v/>
      </c>
    </row>
    <row r="936" spans="1:18" s="2" customFormat="1" x14ac:dyDescent="0.35">
      <c r="A936" s="254" t="str">
        <f>IF(ISBLANK(INDEX('Policy Characteristics'!A:A,MATCH($C936,'Policy Characteristics'!$C:$C,0))),"",INDEX('Policy Characteristics'!A:A,MATCH($C936,'Policy Characteristics'!$C:$C,0)))</f>
        <v>Industry</v>
      </c>
      <c r="B936" s="262" t="str">
        <f>IF(ISBLANK(INDEX('Policy Characteristics'!B:B,MATCH($C936,'Policy Characteristics'!$C:$C,0))),"",INDEX('Policy Characteristics'!B:B,MATCH($C936,'Policy Characteristics'!$C:$C,0)))</f>
        <v>Feedstock Shifting</v>
      </c>
      <c r="C936" s="254" t="str">
        <f t="shared" si="42"/>
        <v>Fraction of Feedstock Shifted</v>
      </c>
      <c r="D936" s="6" t="s">
        <v>3054</v>
      </c>
      <c r="E936" s="45" t="s">
        <v>2399</v>
      </c>
      <c r="F936" t="s">
        <v>3018</v>
      </c>
      <c r="G936" s="45" t="s">
        <v>2407</v>
      </c>
      <c r="H936" s="47">
        <v>2532</v>
      </c>
      <c r="I936" s="324" t="s">
        <v>44</v>
      </c>
      <c r="J936" s="255" t="str">
        <f>IF(ISBLANK(INDEX('Policy Characteristics'!D:D,MATCH($C936,'Policy Characteristics'!$C:$C,0))),"",INDEX('Policy Characteristics'!D:D,MATCH($C936,'Policy Characteristics'!$C:$C,0)))</f>
        <v>Feedstock Shifting</v>
      </c>
      <c r="K936" s="254" t="str">
        <f>IF(ISBLANK(INDEX('Policy Characteristics'!E:E,MATCH($C936,'Policy Characteristics'!$C:$C,0))),"",INDEX('Policy Characteristics'!E:E,MATCH($C936,'Policy Characteristics'!$C:$C,0)))</f>
        <v>indst feedstock shifting</v>
      </c>
      <c r="L936" s="261">
        <f>IF(ISBLANK(INDEX('Policy Characteristics'!F:F,MATCH($C936,'Policy Characteristics'!$C:$C,0))),"",INDEX('Policy Characteristics'!F:F,MATCH($C936,'Policy Characteristics'!$C:$C,0)))</f>
        <v>0</v>
      </c>
      <c r="M936" s="261">
        <f>IF(ISBLANK(INDEX('Policy Characteristics'!G:G,MATCH($C936,'Policy Characteristics'!$C:$C,0))),"",INDEX('Policy Characteristics'!G:G,MATCH($C936,'Policy Characteristics'!$C:$C,0)))</f>
        <v>1</v>
      </c>
      <c r="N936" s="261">
        <f>IF(ISBLANK(INDEX('Policy Characteristics'!H:H,MATCH($C936,'Policy Characteristics'!$C:$C,0))),"",INDEX('Policy Characteristics'!H:H,MATCH($C936,'Policy Characteristics'!$C:$C,0)))</f>
        <v>0.01</v>
      </c>
      <c r="O936" s="254" t="str">
        <f>IF(ISBLANK(INDEX('Policy Characteristics'!I:I,MATCH($C936,'Policy Characteristics'!$C:$C,0))),"",INDEX('Policy Characteristics'!I:I,MATCH($C936,'Policy Characteristics'!$C:$C,0)))</f>
        <v>% of potential achieved</v>
      </c>
      <c r="P936" s="254"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254" t="str">
        <f>IF(ISBLANK(INDEX('Policy Characteristics'!K:K,MATCH($C936,'Policy Characteristics'!$C:$C,0))),"",INDEX('Policy Characteristics'!K:K,MATCH($C936,'Policy Characteristics'!$C:$C,0)))</f>
        <v/>
      </c>
      <c r="R936" s="254" t="str">
        <f>IF(ISBLANK(INDEX('Policy Characteristics'!L:L,MATCH($C936,'Policy Characteristics'!$C:$C,0))),"",INDEX('Policy Characteristics'!L:L,MATCH($C936,'Policy Characteristics'!$C:$C,0)))</f>
        <v/>
      </c>
    </row>
    <row r="937" spans="1:18" s="2" customFormat="1" x14ac:dyDescent="0.35">
      <c r="A937" s="254" t="str">
        <f>IF(ISBLANK(INDEX('Policy Characteristics'!A:A,MATCH($C937,'Policy Characteristics'!$C:$C,0))),"",INDEX('Policy Characteristics'!A:A,MATCH($C937,'Policy Characteristics'!$C:$C,0)))</f>
        <v>Industry</v>
      </c>
      <c r="B937" s="262" t="str">
        <f>IF(ISBLANK(INDEX('Policy Characteristics'!B:B,MATCH($C937,'Policy Characteristics'!$C:$C,0))),"",INDEX('Policy Characteristics'!B:B,MATCH($C937,'Policy Characteristics'!$C:$C,0)))</f>
        <v>Feedstock Shifting</v>
      </c>
      <c r="C937" s="254" t="str">
        <f t="shared" si="42"/>
        <v>Fraction of Feedstock Shifted</v>
      </c>
      <c r="D937" s="6" t="s">
        <v>3054</v>
      </c>
      <c r="E937" s="45" t="s">
        <v>2400</v>
      </c>
      <c r="F937" t="s">
        <v>3018</v>
      </c>
      <c r="G937" s="45" t="s">
        <v>2404</v>
      </c>
      <c r="H937" s="47">
        <v>2533</v>
      </c>
      <c r="I937" s="324" t="s">
        <v>44</v>
      </c>
      <c r="J937" s="255" t="str">
        <f>IF(ISBLANK(INDEX('Policy Characteristics'!D:D,MATCH($C937,'Policy Characteristics'!$C:$C,0))),"",INDEX('Policy Characteristics'!D:D,MATCH($C937,'Policy Characteristics'!$C:$C,0)))</f>
        <v>Feedstock Shifting</v>
      </c>
      <c r="K937" s="254" t="str">
        <f>IF(ISBLANK(INDEX('Policy Characteristics'!E:E,MATCH($C937,'Policy Characteristics'!$C:$C,0))),"",INDEX('Policy Characteristics'!E:E,MATCH($C937,'Policy Characteristics'!$C:$C,0)))</f>
        <v>indst feedstock shifting</v>
      </c>
      <c r="L937" s="261">
        <f>IF(ISBLANK(INDEX('Policy Characteristics'!F:F,MATCH($C937,'Policy Characteristics'!$C:$C,0))),"",INDEX('Policy Characteristics'!F:F,MATCH($C937,'Policy Characteristics'!$C:$C,0)))</f>
        <v>0</v>
      </c>
      <c r="M937" s="261">
        <f>IF(ISBLANK(INDEX('Policy Characteristics'!G:G,MATCH($C937,'Policy Characteristics'!$C:$C,0))),"",INDEX('Policy Characteristics'!G:G,MATCH($C937,'Policy Characteristics'!$C:$C,0)))</f>
        <v>1</v>
      </c>
      <c r="N937" s="261">
        <f>IF(ISBLANK(INDEX('Policy Characteristics'!H:H,MATCH($C937,'Policy Characteristics'!$C:$C,0))),"",INDEX('Policy Characteristics'!H:H,MATCH($C937,'Policy Characteristics'!$C:$C,0)))</f>
        <v>0.01</v>
      </c>
      <c r="O937" s="254" t="str">
        <f>IF(ISBLANK(INDEX('Policy Characteristics'!I:I,MATCH($C937,'Policy Characteristics'!$C:$C,0))),"",INDEX('Policy Characteristics'!I:I,MATCH($C937,'Policy Characteristics'!$C:$C,0)))</f>
        <v>% of potential achieved</v>
      </c>
      <c r="P937" s="254"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254" t="str">
        <f>IF(ISBLANK(INDEX('Policy Characteristics'!K:K,MATCH($C937,'Policy Characteristics'!$C:$C,0))),"",INDEX('Policy Characteristics'!K:K,MATCH($C937,'Policy Characteristics'!$C:$C,0)))</f>
        <v/>
      </c>
      <c r="R937" s="254" t="str">
        <f>IF(ISBLANK(INDEX('Policy Characteristics'!L:L,MATCH($C937,'Policy Characteristics'!$C:$C,0))),"",INDEX('Policy Characteristics'!L:L,MATCH($C937,'Policy Characteristics'!$C:$C,0)))</f>
        <v/>
      </c>
    </row>
    <row r="938" spans="1:18" s="2" customFormat="1" x14ac:dyDescent="0.35">
      <c r="A938" s="254" t="str">
        <f>IF(ISBLANK(INDEX('Policy Characteristics'!A:A,MATCH($C938,'Policy Characteristics'!$C:$C,0))),"",INDEX('Policy Characteristics'!A:A,MATCH($C938,'Policy Characteristics'!$C:$C,0)))</f>
        <v>Industry</v>
      </c>
      <c r="B938" s="262" t="str">
        <f>IF(ISBLANK(INDEX('Policy Characteristics'!B:B,MATCH($C938,'Policy Characteristics'!$C:$C,0))),"",INDEX('Policy Characteristics'!B:B,MATCH($C938,'Policy Characteristics'!$C:$C,0)))</f>
        <v>Feedstock Shifting</v>
      </c>
      <c r="C938" s="254" t="str">
        <f t="shared" si="42"/>
        <v>Fraction of Feedstock Shifted</v>
      </c>
      <c r="D938" s="6" t="s">
        <v>3054</v>
      </c>
      <c r="E938" s="45" t="s">
        <v>2401</v>
      </c>
      <c r="F938" t="s">
        <v>3018</v>
      </c>
      <c r="G938" s="45" t="s">
        <v>2405</v>
      </c>
      <c r="H938" s="47">
        <v>2534</v>
      </c>
      <c r="I938" s="324" t="s">
        <v>44</v>
      </c>
      <c r="J938" s="255" t="str">
        <f>IF(ISBLANK(INDEX('Policy Characteristics'!D:D,MATCH($C938,'Policy Characteristics'!$C:$C,0))),"",INDEX('Policy Characteristics'!D:D,MATCH($C938,'Policy Characteristics'!$C:$C,0)))</f>
        <v>Feedstock Shifting</v>
      </c>
      <c r="K938" s="254" t="str">
        <f>IF(ISBLANK(INDEX('Policy Characteristics'!E:E,MATCH($C938,'Policy Characteristics'!$C:$C,0))),"",INDEX('Policy Characteristics'!E:E,MATCH($C938,'Policy Characteristics'!$C:$C,0)))</f>
        <v>indst feedstock shifting</v>
      </c>
      <c r="L938" s="261">
        <f>IF(ISBLANK(INDEX('Policy Characteristics'!F:F,MATCH($C938,'Policy Characteristics'!$C:$C,0))),"",INDEX('Policy Characteristics'!F:F,MATCH($C938,'Policy Characteristics'!$C:$C,0)))</f>
        <v>0</v>
      </c>
      <c r="M938" s="261">
        <f>IF(ISBLANK(INDEX('Policy Characteristics'!G:G,MATCH($C938,'Policy Characteristics'!$C:$C,0))),"",INDEX('Policy Characteristics'!G:G,MATCH($C938,'Policy Characteristics'!$C:$C,0)))</f>
        <v>1</v>
      </c>
      <c r="N938" s="261">
        <f>IF(ISBLANK(INDEX('Policy Characteristics'!H:H,MATCH($C938,'Policy Characteristics'!$C:$C,0))),"",INDEX('Policy Characteristics'!H:H,MATCH($C938,'Policy Characteristics'!$C:$C,0)))</f>
        <v>0.01</v>
      </c>
      <c r="O938" s="254" t="str">
        <f>IF(ISBLANK(INDEX('Policy Characteristics'!I:I,MATCH($C938,'Policy Characteristics'!$C:$C,0))),"",INDEX('Policy Characteristics'!I:I,MATCH($C938,'Policy Characteristics'!$C:$C,0)))</f>
        <v>% of potential achieved</v>
      </c>
      <c r="P938" s="254"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254" t="str">
        <f>IF(ISBLANK(INDEX('Policy Characteristics'!K:K,MATCH($C938,'Policy Characteristics'!$C:$C,0))),"",INDEX('Policy Characteristics'!K:K,MATCH($C938,'Policy Characteristics'!$C:$C,0)))</f>
        <v/>
      </c>
      <c r="R938" s="254" t="str">
        <f>IF(ISBLANK(INDEX('Policy Characteristics'!L:L,MATCH($C938,'Policy Characteristics'!$C:$C,0))),"",INDEX('Policy Characteristics'!L:L,MATCH($C938,'Policy Characteristics'!$C:$C,0)))</f>
        <v/>
      </c>
    </row>
    <row r="939" spans="1:18" s="2" customFormat="1" x14ac:dyDescent="0.35">
      <c r="A939" s="254" t="str">
        <f>IF(ISBLANK(INDEX('Policy Characteristics'!A:A,MATCH($C939,'Policy Characteristics'!$C:$C,0))),"",INDEX('Policy Characteristics'!A:A,MATCH($C939,'Policy Characteristics'!$C:$C,0)))</f>
        <v>Industry</v>
      </c>
      <c r="B939" s="262" t="str">
        <f>IF(ISBLANK(INDEX('Policy Characteristics'!B:B,MATCH($C939,'Policy Characteristics'!$C:$C,0))),"",INDEX('Policy Characteristics'!B:B,MATCH($C939,'Policy Characteristics'!$C:$C,0)))</f>
        <v>Feedstock Shifting</v>
      </c>
      <c r="C939" s="254" t="str">
        <f t="shared" si="42"/>
        <v>Fraction of Feedstock Shifted</v>
      </c>
      <c r="D939" s="6" t="s">
        <v>3054</v>
      </c>
      <c r="E939" s="45" t="s">
        <v>2402</v>
      </c>
      <c r="F939" t="s">
        <v>3018</v>
      </c>
      <c r="G939" s="45" t="s">
        <v>2408</v>
      </c>
      <c r="H939" s="47">
        <v>2535</v>
      </c>
      <c r="I939" s="324" t="s">
        <v>44</v>
      </c>
      <c r="J939" s="255" t="str">
        <f>IF(ISBLANK(INDEX('Policy Characteristics'!D:D,MATCH($C939,'Policy Characteristics'!$C:$C,0))),"",INDEX('Policy Characteristics'!D:D,MATCH($C939,'Policy Characteristics'!$C:$C,0)))</f>
        <v>Feedstock Shifting</v>
      </c>
      <c r="K939" s="254" t="str">
        <f>IF(ISBLANK(INDEX('Policy Characteristics'!E:E,MATCH($C939,'Policy Characteristics'!$C:$C,0))),"",INDEX('Policy Characteristics'!E:E,MATCH($C939,'Policy Characteristics'!$C:$C,0)))</f>
        <v>indst feedstock shifting</v>
      </c>
      <c r="L939" s="261">
        <f>IF(ISBLANK(INDEX('Policy Characteristics'!F:F,MATCH($C939,'Policy Characteristics'!$C:$C,0))),"",INDEX('Policy Characteristics'!F:F,MATCH($C939,'Policy Characteristics'!$C:$C,0)))</f>
        <v>0</v>
      </c>
      <c r="M939" s="261">
        <f>IF(ISBLANK(INDEX('Policy Characteristics'!G:G,MATCH($C939,'Policy Characteristics'!$C:$C,0))),"",INDEX('Policy Characteristics'!G:G,MATCH($C939,'Policy Characteristics'!$C:$C,0)))</f>
        <v>1</v>
      </c>
      <c r="N939" s="261">
        <f>IF(ISBLANK(INDEX('Policy Characteristics'!H:H,MATCH($C939,'Policy Characteristics'!$C:$C,0))),"",INDEX('Policy Characteristics'!H:H,MATCH($C939,'Policy Characteristics'!$C:$C,0)))</f>
        <v>0.01</v>
      </c>
      <c r="O939" s="254" t="str">
        <f>IF(ISBLANK(INDEX('Policy Characteristics'!I:I,MATCH($C939,'Policy Characteristics'!$C:$C,0))),"",INDEX('Policy Characteristics'!I:I,MATCH($C939,'Policy Characteristics'!$C:$C,0)))</f>
        <v>% of potential achieved</v>
      </c>
      <c r="P939" s="254"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254" t="str">
        <f>IF(ISBLANK(INDEX('Policy Characteristics'!K:K,MATCH($C939,'Policy Characteristics'!$C:$C,0))),"",INDEX('Policy Characteristics'!K:K,MATCH($C939,'Policy Characteristics'!$C:$C,0)))</f>
        <v/>
      </c>
      <c r="R939" s="254" t="str">
        <f>IF(ISBLANK(INDEX('Policy Characteristics'!L:L,MATCH($C939,'Policy Characteristics'!$C:$C,0))),"",INDEX('Policy Characteristics'!L:L,MATCH($C939,'Policy Characteristics'!$C:$C,0)))</f>
        <v/>
      </c>
    </row>
    <row r="940" spans="1:18" s="2" customFormat="1" x14ac:dyDescent="0.35">
      <c r="A940" s="254" t="str">
        <f>IF(ISBLANK(INDEX('Policy Characteristics'!A:A,MATCH($C940,'Policy Characteristics'!$C:$C,0))),"",INDEX('Policy Characteristics'!A:A,MATCH($C940,'Policy Characteristics'!$C:$C,0)))</f>
        <v>Industry</v>
      </c>
      <c r="B940" s="262" t="str">
        <f>IF(ISBLANK(INDEX('Policy Characteristics'!B:B,MATCH($C940,'Policy Characteristics'!$C:$C,0))),"",INDEX('Policy Characteristics'!B:B,MATCH($C940,'Policy Characteristics'!$C:$C,0)))</f>
        <v>Feedstock Shifting</v>
      </c>
      <c r="C940" s="254" t="str">
        <f t="shared" si="42"/>
        <v>Fraction of Feedstock Shifted</v>
      </c>
      <c r="D940" s="6" t="s">
        <v>3054</v>
      </c>
      <c r="E940" s="45" t="s">
        <v>2701</v>
      </c>
      <c r="F940" t="s">
        <v>3018</v>
      </c>
      <c r="G940" s="45" t="s">
        <v>2704</v>
      </c>
      <c r="H940" s="47">
        <v>2536</v>
      </c>
      <c r="I940" s="324" t="s">
        <v>44</v>
      </c>
      <c r="J940" s="255" t="str">
        <f>IF(ISBLANK(INDEX('Policy Characteristics'!D:D,MATCH($C940,'Policy Characteristics'!$C:$C,0))),"",INDEX('Policy Characteristics'!D:D,MATCH($C940,'Policy Characteristics'!$C:$C,0)))</f>
        <v>Feedstock Shifting</v>
      </c>
      <c r="K940" s="254" t="str">
        <f>IF(ISBLANK(INDEX('Policy Characteristics'!E:E,MATCH($C940,'Policy Characteristics'!$C:$C,0))),"",INDEX('Policy Characteristics'!E:E,MATCH($C940,'Policy Characteristics'!$C:$C,0)))</f>
        <v>indst feedstock shifting</v>
      </c>
      <c r="L940" s="261">
        <f>IF(ISBLANK(INDEX('Policy Characteristics'!F:F,MATCH($C940,'Policy Characteristics'!$C:$C,0))),"",INDEX('Policy Characteristics'!F:F,MATCH($C940,'Policy Characteristics'!$C:$C,0)))</f>
        <v>0</v>
      </c>
      <c r="M940" s="261">
        <f>IF(ISBLANK(INDEX('Policy Characteristics'!G:G,MATCH($C940,'Policy Characteristics'!$C:$C,0))),"",INDEX('Policy Characteristics'!G:G,MATCH($C940,'Policy Characteristics'!$C:$C,0)))</f>
        <v>1</v>
      </c>
      <c r="N940" s="261">
        <f>IF(ISBLANK(INDEX('Policy Characteristics'!H:H,MATCH($C940,'Policy Characteristics'!$C:$C,0))),"",INDEX('Policy Characteristics'!H:H,MATCH($C940,'Policy Characteristics'!$C:$C,0)))</f>
        <v>0.01</v>
      </c>
      <c r="O940" s="254" t="str">
        <f>IF(ISBLANK(INDEX('Policy Characteristics'!I:I,MATCH($C940,'Policy Characteristics'!$C:$C,0))),"",INDEX('Policy Characteristics'!I:I,MATCH($C940,'Policy Characteristics'!$C:$C,0)))</f>
        <v>% of potential achieved</v>
      </c>
      <c r="P940" s="254"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254" t="str">
        <f>IF(ISBLANK(INDEX('Policy Characteristics'!K:K,MATCH($C940,'Policy Characteristics'!$C:$C,0))),"",INDEX('Policy Characteristics'!K:K,MATCH($C940,'Policy Characteristics'!$C:$C,0)))</f>
        <v/>
      </c>
      <c r="R940" s="254" t="str">
        <f>IF(ISBLANK(INDEX('Policy Characteristics'!L:L,MATCH($C940,'Policy Characteristics'!$C:$C,0))),"",INDEX('Policy Characteristics'!L:L,MATCH($C940,'Policy Characteristics'!$C:$C,0)))</f>
        <v/>
      </c>
    </row>
    <row r="941" spans="1:18" s="2" customFormat="1" x14ac:dyDescent="0.35">
      <c r="A941" s="254" t="str">
        <f>IF(ISBLANK(INDEX('Policy Characteristics'!A:A,MATCH($C941,'Policy Characteristics'!$C:$C,0))),"",INDEX('Policy Characteristics'!A:A,MATCH($C941,'Policy Characteristics'!$C:$C,0)))</f>
        <v>Industry</v>
      </c>
      <c r="B941" s="262" t="str">
        <f>IF(ISBLANK(INDEX('Policy Characteristics'!B:B,MATCH($C941,'Policy Characteristics'!$C:$C,0))),"",INDEX('Policy Characteristics'!B:B,MATCH($C941,'Policy Characteristics'!$C:$C,0)))</f>
        <v>Feedstock Shifting</v>
      </c>
      <c r="C941" s="254" t="str">
        <f t="shared" si="42"/>
        <v>Fraction of Feedstock Shifted</v>
      </c>
      <c r="D941" s="6" t="s">
        <v>3054</v>
      </c>
      <c r="E941" s="45" t="s">
        <v>2702</v>
      </c>
      <c r="F941" t="s">
        <v>3018</v>
      </c>
      <c r="G941" s="45" t="s">
        <v>2706</v>
      </c>
      <c r="H941" s="47">
        <v>2537</v>
      </c>
      <c r="I941" s="324" t="s">
        <v>44</v>
      </c>
      <c r="J941" s="255" t="str">
        <f>IF(ISBLANK(INDEX('Policy Characteristics'!D:D,MATCH($C941,'Policy Characteristics'!$C:$C,0))),"",INDEX('Policy Characteristics'!D:D,MATCH($C941,'Policy Characteristics'!$C:$C,0)))</f>
        <v>Feedstock Shifting</v>
      </c>
      <c r="K941" s="254" t="str">
        <f>IF(ISBLANK(INDEX('Policy Characteristics'!E:E,MATCH($C941,'Policy Characteristics'!$C:$C,0))),"",INDEX('Policy Characteristics'!E:E,MATCH($C941,'Policy Characteristics'!$C:$C,0)))</f>
        <v>indst feedstock shifting</v>
      </c>
      <c r="L941" s="261">
        <f>IF(ISBLANK(INDEX('Policy Characteristics'!F:F,MATCH($C941,'Policy Characteristics'!$C:$C,0))),"",INDEX('Policy Characteristics'!F:F,MATCH($C941,'Policy Characteristics'!$C:$C,0)))</f>
        <v>0</v>
      </c>
      <c r="M941" s="261">
        <f>IF(ISBLANK(INDEX('Policy Characteristics'!G:G,MATCH($C941,'Policy Characteristics'!$C:$C,0))),"",INDEX('Policy Characteristics'!G:G,MATCH($C941,'Policy Characteristics'!$C:$C,0)))</f>
        <v>1</v>
      </c>
      <c r="N941" s="261">
        <f>IF(ISBLANK(INDEX('Policy Characteristics'!H:H,MATCH($C941,'Policy Characteristics'!$C:$C,0))),"",INDEX('Policy Characteristics'!H:H,MATCH($C941,'Policy Characteristics'!$C:$C,0)))</f>
        <v>0.01</v>
      </c>
      <c r="O941" s="254" t="str">
        <f>IF(ISBLANK(INDEX('Policy Characteristics'!I:I,MATCH($C941,'Policy Characteristics'!$C:$C,0))),"",INDEX('Policy Characteristics'!I:I,MATCH($C941,'Policy Characteristics'!$C:$C,0)))</f>
        <v>% of potential achieved</v>
      </c>
      <c r="P941" s="254"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254" t="str">
        <f>IF(ISBLANK(INDEX('Policy Characteristics'!K:K,MATCH($C941,'Policy Characteristics'!$C:$C,0))),"",INDEX('Policy Characteristics'!K:K,MATCH($C941,'Policy Characteristics'!$C:$C,0)))</f>
        <v/>
      </c>
      <c r="R941" s="254" t="str">
        <f>IF(ISBLANK(INDEX('Policy Characteristics'!L:L,MATCH($C941,'Policy Characteristics'!$C:$C,0))),"",INDEX('Policy Characteristics'!L:L,MATCH($C941,'Policy Characteristics'!$C:$C,0)))</f>
        <v/>
      </c>
    </row>
    <row r="942" spans="1:18" s="2" customFormat="1" x14ac:dyDescent="0.35">
      <c r="A942" s="254" t="str">
        <f>IF(ISBLANK(INDEX('Policy Characteristics'!A:A,MATCH($C942,'Policy Characteristics'!$C:$C,0))),"",INDEX('Policy Characteristics'!A:A,MATCH($C942,'Policy Characteristics'!$C:$C,0)))</f>
        <v>Industry</v>
      </c>
      <c r="B942" s="262" t="str">
        <f>IF(ISBLANK(INDEX('Policy Characteristics'!B:B,MATCH($C942,'Policy Characteristics'!$C:$C,0))),"",INDEX('Policy Characteristics'!B:B,MATCH($C942,'Policy Characteristics'!$C:$C,0)))</f>
        <v>Feedstock Shifting</v>
      </c>
      <c r="C942" s="254" t="str">
        <f t="shared" si="42"/>
        <v>Fraction of Feedstock Shifted</v>
      </c>
      <c r="D942" s="6" t="s">
        <v>3054</v>
      </c>
      <c r="E942" s="45" t="s">
        <v>2703</v>
      </c>
      <c r="F942" t="s">
        <v>3018</v>
      </c>
      <c r="G942" s="45" t="s">
        <v>2707</v>
      </c>
      <c r="H942" s="47">
        <v>2538</v>
      </c>
      <c r="I942" s="324" t="s">
        <v>44</v>
      </c>
      <c r="J942" s="255" t="str">
        <f>IF(ISBLANK(INDEX('Policy Characteristics'!D:D,MATCH($C942,'Policy Characteristics'!$C:$C,0))),"",INDEX('Policy Characteristics'!D:D,MATCH($C942,'Policy Characteristics'!$C:$C,0)))</f>
        <v>Feedstock Shifting</v>
      </c>
      <c r="K942" s="254" t="str">
        <f>IF(ISBLANK(INDEX('Policy Characteristics'!E:E,MATCH($C942,'Policy Characteristics'!$C:$C,0))),"",INDEX('Policy Characteristics'!E:E,MATCH($C942,'Policy Characteristics'!$C:$C,0)))</f>
        <v>indst feedstock shifting</v>
      </c>
      <c r="L942" s="261">
        <f>IF(ISBLANK(INDEX('Policy Characteristics'!F:F,MATCH($C942,'Policy Characteristics'!$C:$C,0))),"",INDEX('Policy Characteristics'!F:F,MATCH($C942,'Policy Characteristics'!$C:$C,0)))</f>
        <v>0</v>
      </c>
      <c r="M942" s="261">
        <f>IF(ISBLANK(INDEX('Policy Characteristics'!G:G,MATCH($C942,'Policy Characteristics'!$C:$C,0))),"",INDEX('Policy Characteristics'!G:G,MATCH($C942,'Policy Characteristics'!$C:$C,0)))</f>
        <v>1</v>
      </c>
      <c r="N942" s="261">
        <f>IF(ISBLANK(INDEX('Policy Characteristics'!H:H,MATCH($C942,'Policy Characteristics'!$C:$C,0))),"",INDEX('Policy Characteristics'!H:H,MATCH($C942,'Policy Characteristics'!$C:$C,0)))</f>
        <v>0.01</v>
      </c>
      <c r="O942" s="254" t="str">
        <f>IF(ISBLANK(INDEX('Policy Characteristics'!I:I,MATCH($C942,'Policy Characteristics'!$C:$C,0))),"",INDEX('Policy Characteristics'!I:I,MATCH($C942,'Policy Characteristics'!$C:$C,0)))</f>
        <v>% of potential achieved</v>
      </c>
      <c r="P942" s="254"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254" t="str">
        <f>IF(ISBLANK(INDEX('Policy Characteristics'!K:K,MATCH($C942,'Policy Characteristics'!$C:$C,0))),"",INDEX('Policy Characteristics'!K:K,MATCH($C942,'Policy Characteristics'!$C:$C,0)))</f>
        <v/>
      </c>
      <c r="R942" s="254" t="str">
        <f>IF(ISBLANK(INDEX('Policy Characteristics'!L:L,MATCH($C942,'Policy Characteristics'!$C:$C,0))),"",INDEX('Policy Characteristics'!L:L,MATCH($C942,'Policy Characteristics'!$C:$C,0)))</f>
        <v/>
      </c>
    </row>
    <row r="943" spans="1:18" s="2" customFormat="1" x14ac:dyDescent="0.35">
      <c r="A943" s="254" t="str">
        <f>IF(ISBLANK(INDEX('Policy Characteristics'!A:A,MATCH($C943,'Policy Characteristics'!$C:$C,0))),"",INDEX('Policy Characteristics'!A:A,MATCH($C943,'Policy Characteristics'!$C:$C,0)))</f>
        <v>Industry</v>
      </c>
      <c r="B943" s="262" t="str">
        <f>IF(ISBLANK(INDEX('Policy Characteristics'!B:B,MATCH($C943,'Policy Characteristics'!$C:$C,0))),"",INDEX('Policy Characteristics'!B:B,MATCH($C943,'Policy Characteristics'!$C:$C,0)))</f>
        <v>Feedstock Shifting</v>
      </c>
      <c r="C943" s="254" t="str">
        <f t="shared" si="42"/>
        <v>Fraction of Feedstock Shifted</v>
      </c>
      <c r="D943" s="6" t="s">
        <v>3054</v>
      </c>
      <c r="E943" s="45" t="s">
        <v>2700</v>
      </c>
      <c r="F943" t="s">
        <v>3018</v>
      </c>
      <c r="G943" s="45" t="s">
        <v>2705</v>
      </c>
      <c r="H943" s="47">
        <v>2539</v>
      </c>
      <c r="I943" s="324" t="s">
        <v>44</v>
      </c>
      <c r="J943" s="255" t="str">
        <f>IF(ISBLANK(INDEX('Policy Characteristics'!D:D,MATCH($C943,'Policy Characteristics'!$C:$C,0))),"",INDEX('Policy Characteristics'!D:D,MATCH($C943,'Policy Characteristics'!$C:$C,0)))</f>
        <v>Feedstock Shifting</v>
      </c>
      <c r="K943" s="254" t="str">
        <f>IF(ISBLANK(INDEX('Policy Characteristics'!E:E,MATCH($C943,'Policy Characteristics'!$C:$C,0))),"",INDEX('Policy Characteristics'!E:E,MATCH($C943,'Policy Characteristics'!$C:$C,0)))</f>
        <v>indst feedstock shifting</v>
      </c>
      <c r="L943" s="261">
        <f>IF(ISBLANK(INDEX('Policy Characteristics'!F:F,MATCH($C943,'Policy Characteristics'!$C:$C,0))),"",INDEX('Policy Characteristics'!F:F,MATCH($C943,'Policy Characteristics'!$C:$C,0)))</f>
        <v>0</v>
      </c>
      <c r="M943" s="261">
        <f>IF(ISBLANK(INDEX('Policy Characteristics'!G:G,MATCH($C943,'Policy Characteristics'!$C:$C,0))),"",INDEX('Policy Characteristics'!G:G,MATCH($C943,'Policy Characteristics'!$C:$C,0)))</f>
        <v>1</v>
      </c>
      <c r="N943" s="261">
        <f>IF(ISBLANK(INDEX('Policy Characteristics'!H:H,MATCH($C943,'Policy Characteristics'!$C:$C,0))),"",INDEX('Policy Characteristics'!H:H,MATCH($C943,'Policy Characteristics'!$C:$C,0)))</f>
        <v>0.01</v>
      </c>
      <c r="O943" s="254" t="str">
        <f>IF(ISBLANK(INDEX('Policy Characteristics'!I:I,MATCH($C943,'Policy Characteristics'!$C:$C,0))),"",INDEX('Policy Characteristics'!I:I,MATCH($C943,'Policy Characteristics'!$C:$C,0)))</f>
        <v>% of potential achieved</v>
      </c>
      <c r="P943" s="254"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254" t="str">
        <f>IF(ISBLANK(INDEX('Policy Characteristics'!K:K,MATCH($C943,'Policy Characteristics'!$C:$C,0))),"",INDEX('Policy Characteristics'!K:K,MATCH($C943,'Policy Characteristics'!$C:$C,0)))</f>
        <v/>
      </c>
      <c r="R943" s="254" t="str">
        <f>IF(ISBLANK(INDEX('Policy Characteristics'!L:L,MATCH($C943,'Policy Characteristics'!$C:$C,0))),"",INDEX('Policy Characteristics'!L:L,MATCH($C943,'Policy Characteristics'!$C:$C,0)))</f>
        <v/>
      </c>
    </row>
    <row r="944" spans="1:18" s="2" customFormat="1" x14ac:dyDescent="0.35">
      <c r="A944" s="254" t="str">
        <f>IF(ISBLANK(INDEX('Policy Characteristics'!A:A,MATCH($C944,'Policy Characteristics'!$C:$C,0))),"",INDEX('Policy Characteristics'!A:A,MATCH($C944,'Policy Characteristics'!$C:$C,0)))</f>
        <v>Industry</v>
      </c>
      <c r="B944" s="262" t="str">
        <f>IF(ISBLANK(INDEX('Policy Characteristics'!B:B,MATCH($C944,'Policy Characteristics'!$C:$C,0))),"",INDEX('Policy Characteristics'!B:B,MATCH($C944,'Policy Characteristics'!$C:$C,0)))</f>
        <v>Feedstock Shifting</v>
      </c>
      <c r="C944" s="254" t="str">
        <f t="shared" si="42"/>
        <v>Fraction of Feedstock Shifted</v>
      </c>
      <c r="D944" s="6" t="s">
        <v>3055</v>
      </c>
      <c r="E944" s="45" t="s">
        <v>2397</v>
      </c>
      <c r="F944" t="s">
        <v>3019</v>
      </c>
      <c r="G944" s="45" t="s">
        <v>2403</v>
      </c>
      <c r="H944" s="47">
        <v>2540</v>
      </c>
      <c r="I944" s="324" t="s">
        <v>44</v>
      </c>
      <c r="J944" s="255" t="str">
        <f>IF(ISBLANK(INDEX('Policy Characteristics'!D:D,MATCH($C944,'Policy Characteristics'!$C:$C,0))),"",INDEX('Policy Characteristics'!D:D,MATCH($C944,'Policy Characteristics'!$C:$C,0)))</f>
        <v>Feedstock Shifting</v>
      </c>
      <c r="K944" s="254" t="str">
        <f>IF(ISBLANK(INDEX('Policy Characteristics'!E:E,MATCH($C944,'Policy Characteristics'!$C:$C,0))),"",INDEX('Policy Characteristics'!E:E,MATCH($C944,'Policy Characteristics'!$C:$C,0)))</f>
        <v>indst feedstock shifting</v>
      </c>
      <c r="L944" s="261">
        <f>IF(ISBLANK(INDEX('Policy Characteristics'!F:F,MATCH($C944,'Policy Characteristics'!$C:$C,0))),"",INDEX('Policy Characteristics'!F:F,MATCH($C944,'Policy Characteristics'!$C:$C,0)))</f>
        <v>0</v>
      </c>
      <c r="M944" s="261">
        <f>IF(ISBLANK(INDEX('Policy Characteristics'!G:G,MATCH($C944,'Policy Characteristics'!$C:$C,0))),"",INDEX('Policy Characteristics'!G:G,MATCH($C944,'Policy Characteristics'!$C:$C,0)))</f>
        <v>1</v>
      </c>
      <c r="N944" s="261">
        <f>IF(ISBLANK(INDEX('Policy Characteristics'!H:H,MATCH($C944,'Policy Characteristics'!$C:$C,0))),"",INDEX('Policy Characteristics'!H:H,MATCH($C944,'Policy Characteristics'!$C:$C,0)))</f>
        <v>0.01</v>
      </c>
      <c r="O944" s="254" t="str">
        <f>IF(ISBLANK(INDEX('Policy Characteristics'!I:I,MATCH($C944,'Policy Characteristics'!$C:$C,0))),"",INDEX('Policy Characteristics'!I:I,MATCH($C944,'Policy Characteristics'!$C:$C,0)))</f>
        <v>% of potential achieved</v>
      </c>
      <c r="P944" s="254"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254" t="str">
        <f>IF(ISBLANK(INDEX('Policy Characteristics'!K:K,MATCH($C944,'Policy Characteristics'!$C:$C,0))),"",INDEX('Policy Characteristics'!K:K,MATCH($C944,'Policy Characteristics'!$C:$C,0)))</f>
        <v/>
      </c>
      <c r="R944" s="254" t="str">
        <f>IF(ISBLANK(INDEX('Policy Characteristics'!L:L,MATCH($C944,'Policy Characteristics'!$C:$C,0))),"",INDEX('Policy Characteristics'!L:L,MATCH($C944,'Policy Characteristics'!$C:$C,0)))</f>
        <v/>
      </c>
    </row>
    <row r="945" spans="1:18" s="2" customFormat="1" x14ac:dyDescent="0.35">
      <c r="A945" s="254" t="str">
        <f>IF(ISBLANK(INDEX('Policy Characteristics'!A:A,MATCH($C945,'Policy Characteristics'!$C:$C,0))),"",INDEX('Policy Characteristics'!A:A,MATCH($C945,'Policy Characteristics'!$C:$C,0)))</f>
        <v>Industry</v>
      </c>
      <c r="B945" s="262" t="str">
        <f>IF(ISBLANK(INDEX('Policy Characteristics'!B:B,MATCH($C945,'Policy Characteristics'!$C:$C,0))),"",INDEX('Policy Characteristics'!B:B,MATCH($C945,'Policy Characteristics'!$C:$C,0)))</f>
        <v>Feedstock Shifting</v>
      </c>
      <c r="C945" s="254" t="str">
        <f t="shared" si="42"/>
        <v>Fraction of Feedstock Shifted</v>
      </c>
      <c r="D945" s="6" t="s">
        <v>3055</v>
      </c>
      <c r="E945" s="45" t="s">
        <v>2398</v>
      </c>
      <c r="F945" t="s">
        <v>3019</v>
      </c>
      <c r="G945" s="45" t="s">
        <v>2406</v>
      </c>
      <c r="H945" s="47">
        <v>2541</v>
      </c>
      <c r="I945" s="324" t="s">
        <v>44</v>
      </c>
      <c r="J945" s="255" t="str">
        <f>IF(ISBLANK(INDEX('Policy Characteristics'!D:D,MATCH($C945,'Policy Characteristics'!$C:$C,0))),"",INDEX('Policy Characteristics'!D:D,MATCH($C945,'Policy Characteristics'!$C:$C,0)))</f>
        <v>Feedstock Shifting</v>
      </c>
      <c r="K945" s="254" t="str">
        <f>IF(ISBLANK(INDEX('Policy Characteristics'!E:E,MATCH($C945,'Policy Characteristics'!$C:$C,0))),"",INDEX('Policy Characteristics'!E:E,MATCH($C945,'Policy Characteristics'!$C:$C,0)))</f>
        <v>indst feedstock shifting</v>
      </c>
      <c r="L945" s="261">
        <f>IF(ISBLANK(INDEX('Policy Characteristics'!F:F,MATCH($C945,'Policy Characteristics'!$C:$C,0))),"",INDEX('Policy Characteristics'!F:F,MATCH($C945,'Policy Characteristics'!$C:$C,0)))</f>
        <v>0</v>
      </c>
      <c r="M945" s="261">
        <f>IF(ISBLANK(INDEX('Policy Characteristics'!G:G,MATCH($C945,'Policy Characteristics'!$C:$C,0))),"",INDEX('Policy Characteristics'!G:G,MATCH($C945,'Policy Characteristics'!$C:$C,0)))</f>
        <v>1</v>
      </c>
      <c r="N945" s="261">
        <f>IF(ISBLANK(INDEX('Policy Characteristics'!H:H,MATCH($C945,'Policy Characteristics'!$C:$C,0))),"",INDEX('Policy Characteristics'!H:H,MATCH($C945,'Policy Characteristics'!$C:$C,0)))</f>
        <v>0.01</v>
      </c>
      <c r="O945" s="254" t="str">
        <f>IF(ISBLANK(INDEX('Policy Characteristics'!I:I,MATCH($C945,'Policy Characteristics'!$C:$C,0))),"",INDEX('Policy Characteristics'!I:I,MATCH($C945,'Policy Characteristics'!$C:$C,0)))</f>
        <v>% of potential achieved</v>
      </c>
      <c r="P945" s="254"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254" t="str">
        <f>IF(ISBLANK(INDEX('Policy Characteristics'!K:K,MATCH($C945,'Policy Characteristics'!$C:$C,0))),"",INDEX('Policy Characteristics'!K:K,MATCH($C945,'Policy Characteristics'!$C:$C,0)))</f>
        <v/>
      </c>
      <c r="R945" s="254" t="str">
        <f>IF(ISBLANK(INDEX('Policy Characteristics'!L:L,MATCH($C945,'Policy Characteristics'!$C:$C,0))),"",INDEX('Policy Characteristics'!L:L,MATCH($C945,'Policy Characteristics'!$C:$C,0)))</f>
        <v/>
      </c>
    </row>
    <row r="946" spans="1:18" s="2" customFormat="1" x14ac:dyDescent="0.35">
      <c r="A946" s="254" t="str">
        <f>IF(ISBLANK(INDEX('Policy Characteristics'!A:A,MATCH($C946,'Policy Characteristics'!$C:$C,0))),"",INDEX('Policy Characteristics'!A:A,MATCH($C946,'Policy Characteristics'!$C:$C,0)))</f>
        <v>Industry</v>
      </c>
      <c r="B946" s="262" t="str">
        <f>IF(ISBLANK(INDEX('Policy Characteristics'!B:B,MATCH($C946,'Policy Characteristics'!$C:$C,0))),"",INDEX('Policy Characteristics'!B:B,MATCH($C946,'Policy Characteristics'!$C:$C,0)))</f>
        <v>Feedstock Shifting</v>
      </c>
      <c r="C946" s="254" t="str">
        <f t="shared" si="42"/>
        <v>Fraction of Feedstock Shifted</v>
      </c>
      <c r="D946" s="6" t="s">
        <v>3055</v>
      </c>
      <c r="E946" s="45" t="s">
        <v>2399</v>
      </c>
      <c r="F946" t="s">
        <v>3019</v>
      </c>
      <c r="G946" s="45" t="s">
        <v>2407</v>
      </c>
      <c r="H946" s="47">
        <v>2542</v>
      </c>
      <c r="I946" s="324" t="s">
        <v>43</v>
      </c>
      <c r="J946" s="255" t="str">
        <f>IF(ISBLANK(INDEX('Policy Characteristics'!D:D,MATCH($C946,'Policy Characteristics'!$C:$C,0))),"",INDEX('Policy Characteristics'!D:D,MATCH($C946,'Policy Characteristics'!$C:$C,0)))</f>
        <v>Feedstock Shifting</v>
      </c>
      <c r="K946" s="254" t="str">
        <f>IF(ISBLANK(INDEX('Policy Characteristics'!E:E,MATCH($C946,'Policy Characteristics'!$C:$C,0))),"",INDEX('Policy Characteristics'!E:E,MATCH($C946,'Policy Characteristics'!$C:$C,0)))</f>
        <v>indst feedstock shifting</v>
      </c>
      <c r="L946" s="261">
        <f>IF(ISBLANK(INDEX('Policy Characteristics'!F:F,MATCH($C946,'Policy Characteristics'!$C:$C,0))),"",INDEX('Policy Characteristics'!F:F,MATCH($C946,'Policy Characteristics'!$C:$C,0)))</f>
        <v>0</v>
      </c>
      <c r="M946" s="261">
        <f>IF(ISBLANK(INDEX('Policy Characteristics'!G:G,MATCH($C946,'Policy Characteristics'!$C:$C,0))),"",INDEX('Policy Characteristics'!G:G,MATCH($C946,'Policy Characteristics'!$C:$C,0)))</f>
        <v>1</v>
      </c>
      <c r="N946" s="261">
        <f>IF(ISBLANK(INDEX('Policy Characteristics'!H:H,MATCH($C946,'Policy Characteristics'!$C:$C,0))),"",INDEX('Policy Characteristics'!H:H,MATCH($C946,'Policy Characteristics'!$C:$C,0)))</f>
        <v>0.01</v>
      </c>
      <c r="O946" s="254" t="str">
        <f>IF(ISBLANK(INDEX('Policy Characteristics'!I:I,MATCH($C946,'Policy Characteristics'!$C:$C,0))),"",INDEX('Policy Characteristics'!I:I,MATCH($C946,'Policy Characteristics'!$C:$C,0)))</f>
        <v>% of potential achieved</v>
      </c>
      <c r="P946" s="254"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254" t="str">
        <f>IF(ISBLANK(INDEX('Policy Characteristics'!K:K,MATCH($C946,'Policy Characteristics'!$C:$C,0))),"",INDEX('Policy Characteristics'!K:K,MATCH($C946,'Policy Characteristics'!$C:$C,0)))</f>
        <v/>
      </c>
      <c r="R946" s="254" t="str">
        <f>IF(ISBLANK(INDEX('Policy Characteristics'!L:L,MATCH($C946,'Policy Characteristics'!$C:$C,0))),"",INDEX('Policy Characteristics'!L:L,MATCH($C946,'Policy Characteristics'!$C:$C,0)))</f>
        <v/>
      </c>
    </row>
    <row r="947" spans="1:18" s="2" customFormat="1" x14ac:dyDescent="0.35">
      <c r="A947" s="254" t="str">
        <f>IF(ISBLANK(INDEX('Policy Characteristics'!A:A,MATCH($C947,'Policy Characteristics'!$C:$C,0))),"",INDEX('Policy Characteristics'!A:A,MATCH($C947,'Policy Characteristics'!$C:$C,0)))</f>
        <v>Industry</v>
      </c>
      <c r="B947" s="262" t="str">
        <f>IF(ISBLANK(INDEX('Policy Characteristics'!B:B,MATCH($C947,'Policy Characteristics'!$C:$C,0))),"",INDEX('Policy Characteristics'!B:B,MATCH($C947,'Policy Characteristics'!$C:$C,0)))</f>
        <v>Feedstock Shifting</v>
      </c>
      <c r="C947" s="254" t="str">
        <f t="shared" si="42"/>
        <v>Fraction of Feedstock Shifted</v>
      </c>
      <c r="D947" s="6" t="s">
        <v>3055</v>
      </c>
      <c r="E947" s="45" t="s">
        <v>2400</v>
      </c>
      <c r="F947" t="s">
        <v>3019</v>
      </c>
      <c r="G947" s="45" t="s">
        <v>2404</v>
      </c>
      <c r="H947" s="47">
        <v>2543</v>
      </c>
      <c r="I947" s="324" t="s">
        <v>44</v>
      </c>
      <c r="J947" s="255" t="str">
        <f>IF(ISBLANK(INDEX('Policy Characteristics'!D:D,MATCH($C947,'Policy Characteristics'!$C:$C,0))),"",INDEX('Policy Characteristics'!D:D,MATCH($C947,'Policy Characteristics'!$C:$C,0)))</f>
        <v>Feedstock Shifting</v>
      </c>
      <c r="K947" s="254" t="str">
        <f>IF(ISBLANK(INDEX('Policy Characteristics'!E:E,MATCH($C947,'Policy Characteristics'!$C:$C,0))),"",INDEX('Policy Characteristics'!E:E,MATCH($C947,'Policy Characteristics'!$C:$C,0)))</f>
        <v>indst feedstock shifting</v>
      </c>
      <c r="L947" s="261">
        <f>IF(ISBLANK(INDEX('Policy Characteristics'!F:F,MATCH($C947,'Policy Characteristics'!$C:$C,0))),"",INDEX('Policy Characteristics'!F:F,MATCH($C947,'Policy Characteristics'!$C:$C,0)))</f>
        <v>0</v>
      </c>
      <c r="M947" s="261">
        <f>IF(ISBLANK(INDEX('Policy Characteristics'!G:G,MATCH($C947,'Policy Characteristics'!$C:$C,0))),"",INDEX('Policy Characteristics'!G:G,MATCH($C947,'Policy Characteristics'!$C:$C,0)))</f>
        <v>1</v>
      </c>
      <c r="N947" s="261">
        <f>IF(ISBLANK(INDEX('Policy Characteristics'!H:H,MATCH($C947,'Policy Characteristics'!$C:$C,0))),"",INDEX('Policy Characteristics'!H:H,MATCH($C947,'Policy Characteristics'!$C:$C,0)))</f>
        <v>0.01</v>
      </c>
      <c r="O947" s="254" t="str">
        <f>IF(ISBLANK(INDEX('Policy Characteristics'!I:I,MATCH($C947,'Policy Characteristics'!$C:$C,0))),"",INDEX('Policy Characteristics'!I:I,MATCH($C947,'Policy Characteristics'!$C:$C,0)))</f>
        <v>% of potential achieved</v>
      </c>
      <c r="P947" s="254"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254" t="str">
        <f>IF(ISBLANK(INDEX('Policy Characteristics'!K:K,MATCH($C947,'Policy Characteristics'!$C:$C,0))),"",INDEX('Policy Characteristics'!K:K,MATCH($C947,'Policy Characteristics'!$C:$C,0)))</f>
        <v/>
      </c>
      <c r="R947" s="254" t="str">
        <f>IF(ISBLANK(INDEX('Policy Characteristics'!L:L,MATCH($C947,'Policy Characteristics'!$C:$C,0))),"",INDEX('Policy Characteristics'!L:L,MATCH($C947,'Policy Characteristics'!$C:$C,0)))</f>
        <v/>
      </c>
    </row>
    <row r="948" spans="1:18" s="2" customFormat="1" x14ac:dyDescent="0.35">
      <c r="A948" s="254" t="str">
        <f>IF(ISBLANK(INDEX('Policy Characteristics'!A:A,MATCH($C948,'Policy Characteristics'!$C:$C,0))),"",INDEX('Policy Characteristics'!A:A,MATCH($C948,'Policy Characteristics'!$C:$C,0)))</f>
        <v>Industry</v>
      </c>
      <c r="B948" s="262" t="str">
        <f>IF(ISBLANK(INDEX('Policy Characteristics'!B:B,MATCH($C948,'Policy Characteristics'!$C:$C,0))),"",INDEX('Policy Characteristics'!B:B,MATCH($C948,'Policy Characteristics'!$C:$C,0)))</f>
        <v>Feedstock Shifting</v>
      </c>
      <c r="C948" s="254" t="str">
        <f t="shared" si="42"/>
        <v>Fraction of Feedstock Shifted</v>
      </c>
      <c r="D948" s="6" t="s">
        <v>3055</v>
      </c>
      <c r="E948" s="45" t="s">
        <v>2401</v>
      </c>
      <c r="F948" t="s">
        <v>3019</v>
      </c>
      <c r="G948" s="45" t="s">
        <v>2405</v>
      </c>
      <c r="H948" s="47">
        <v>2544</v>
      </c>
      <c r="I948" s="324" t="s">
        <v>44</v>
      </c>
      <c r="J948" s="255" t="str">
        <f>IF(ISBLANK(INDEX('Policy Characteristics'!D:D,MATCH($C948,'Policy Characteristics'!$C:$C,0))),"",INDEX('Policy Characteristics'!D:D,MATCH($C948,'Policy Characteristics'!$C:$C,0)))</f>
        <v>Feedstock Shifting</v>
      </c>
      <c r="K948" s="254" t="str">
        <f>IF(ISBLANK(INDEX('Policy Characteristics'!E:E,MATCH($C948,'Policy Characteristics'!$C:$C,0))),"",INDEX('Policy Characteristics'!E:E,MATCH($C948,'Policy Characteristics'!$C:$C,0)))</f>
        <v>indst feedstock shifting</v>
      </c>
      <c r="L948" s="261">
        <f>IF(ISBLANK(INDEX('Policy Characteristics'!F:F,MATCH($C948,'Policy Characteristics'!$C:$C,0))),"",INDEX('Policy Characteristics'!F:F,MATCH($C948,'Policy Characteristics'!$C:$C,0)))</f>
        <v>0</v>
      </c>
      <c r="M948" s="261">
        <f>IF(ISBLANK(INDEX('Policy Characteristics'!G:G,MATCH($C948,'Policy Characteristics'!$C:$C,0))),"",INDEX('Policy Characteristics'!G:G,MATCH($C948,'Policy Characteristics'!$C:$C,0)))</f>
        <v>1</v>
      </c>
      <c r="N948" s="261">
        <f>IF(ISBLANK(INDEX('Policy Characteristics'!H:H,MATCH($C948,'Policy Characteristics'!$C:$C,0))),"",INDEX('Policy Characteristics'!H:H,MATCH($C948,'Policy Characteristics'!$C:$C,0)))</f>
        <v>0.01</v>
      </c>
      <c r="O948" s="254" t="str">
        <f>IF(ISBLANK(INDEX('Policy Characteristics'!I:I,MATCH($C948,'Policy Characteristics'!$C:$C,0))),"",INDEX('Policy Characteristics'!I:I,MATCH($C948,'Policy Characteristics'!$C:$C,0)))</f>
        <v>% of potential achieved</v>
      </c>
      <c r="P948" s="254"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254" t="str">
        <f>IF(ISBLANK(INDEX('Policy Characteristics'!K:K,MATCH($C948,'Policy Characteristics'!$C:$C,0))),"",INDEX('Policy Characteristics'!K:K,MATCH($C948,'Policy Characteristics'!$C:$C,0)))</f>
        <v/>
      </c>
      <c r="R948" s="254" t="str">
        <f>IF(ISBLANK(INDEX('Policy Characteristics'!L:L,MATCH($C948,'Policy Characteristics'!$C:$C,0))),"",INDEX('Policy Characteristics'!L:L,MATCH($C948,'Policy Characteristics'!$C:$C,0)))</f>
        <v/>
      </c>
    </row>
    <row r="949" spans="1:18" s="2" customFormat="1" x14ac:dyDescent="0.35">
      <c r="A949" s="254" t="str">
        <f>IF(ISBLANK(INDEX('Policy Characteristics'!A:A,MATCH($C949,'Policy Characteristics'!$C:$C,0))),"",INDEX('Policy Characteristics'!A:A,MATCH($C949,'Policy Characteristics'!$C:$C,0)))</f>
        <v>Industry</v>
      </c>
      <c r="B949" s="262" t="str">
        <f>IF(ISBLANK(INDEX('Policy Characteristics'!B:B,MATCH($C949,'Policy Characteristics'!$C:$C,0))),"",INDEX('Policy Characteristics'!B:B,MATCH($C949,'Policy Characteristics'!$C:$C,0)))</f>
        <v>Feedstock Shifting</v>
      </c>
      <c r="C949" s="254" t="str">
        <f t="shared" si="42"/>
        <v>Fraction of Feedstock Shifted</v>
      </c>
      <c r="D949" s="6" t="s">
        <v>3055</v>
      </c>
      <c r="E949" s="45" t="s">
        <v>2402</v>
      </c>
      <c r="F949" t="s">
        <v>3019</v>
      </c>
      <c r="G949" s="45" t="s">
        <v>2408</v>
      </c>
      <c r="H949" s="47">
        <v>2545</v>
      </c>
      <c r="I949" s="324" t="s">
        <v>44</v>
      </c>
      <c r="J949" s="255" t="str">
        <f>IF(ISBLANK(INDEX('Policy Characteristics'!D:D,MATCH($C949,'Policy Characteristics'!$C:$C,0))),"",INDEX('Policy Characteristics'!D:D,MATCH($C949,'Policy Characteristics'!$C:$C,0)))</f>
        <v>Feedstock Shifting</v>
      </c>
      <c r="K949" s="254" t="str">
        <f>IF(ISBLANK(INDEX('Policy Characteristics'!E:E,MATCH($C949,'Policy Characteristics'!$C:$C,0))),"",INDEX('Policy Characteristics'!E:E,MATCH($C949,'Policy Characteristics'!$C:$C,0)))</f>
        <v>indst feedstock shifting</v>
      </c>
      <c r="L949" s="261">
        <f>IF(ISBLANK(INDEX('Policy Characteristics'!F:F,MATCH($C949,'Policy Characteristics'!$C:$C,0))),"",INDEX('Policy Characteristics'!F:F,MATCH($C949,'Policy Characteristics'!$C:$C,0)))</f>
        <v>0</v>
      </c>
      <c r="M949" s="261">
        <f>IF(ISBLANK(INDEX('Policy Characteristics'!G:G,MATCH($C949,'Policy Characteristics'!$C:$C,0))),"",INDEX('Policy Characteristics'!G:G,MATCH($C949,'Policy Characteristics'!$C:$C,0)))</f>
        <v>1</v>
      </c>
      <c r="N949" s="261">
        <f>IF(ISBLANK(INDEX('Policy Characteristics'!H:H,MATCH($C949,'Policy Characteristics'!$C:$C,0))),"",INDEX('Policy Characteristics'!H:H,MATCH($C949,'Policy Characteristics'!$C:$C,0)))</f>
        <v>0.01</v>
      </c>
      <c r="O949" s="254" t="str">
        <f>IF(ISBLANK(INDEX('Policy Characteristics'!I:I,MATCH($C949,'Policy Characteristics'!$C:$C,0))),"",INDEX('Policy Characteristics'!I:I,MATCH($C949,'Policy Characteristics'!$C:$C,0)))</f>
        <v>% of potential achieved</v>
      </c>
      <c r="P949" s="254"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254" t="str">
        <f>IF(ISBLANK(INDEX('Policy Characteristics'!K:K,MATCH($C949,'Policy Characteristics'!$C:$C,0))),"",INDEX('Policy Characteristics'!K:K,MATCH($C949,'Policy Characteristics'!$C:$C,0)))</f>
        <v/>
      </c>
      <c r="R949" s="254" t="str">
        <f>IF(ISBLANK(INDEX('Policy Characteristics'!L:L,MATCH($C949,'Policy Characteristics'!$C:$C,0))),"",INDEX('Policy Characteristics'!L:L,MATCH($C949,'Policy Characteristics'!$C:$C,0)))</f>
        <v/>
      </c>
    </row>
    <row r="950" spans="1:18" s="2" customFormat="1" x14ac:dyDescent="0.35">
      <c r="A950" s="254" t="str">
        <f>IF(ISBLANK(INDEX('Policy Characteristics'!A:A,MATCH($C950,'Policy Characteristics'!$C:$C,0))),"",INDEX('Policy Characteristics'!A:A,MATCH($C950,'Policy Characteristics'!$C:$C,0)))</f>
        <v>Industry</v>
      </c>
      <c r="B950" s="262" t="str">
        <f>IF(ISBLANK(INDEX('Policy Characteristics'!B:B,MATCH($C950,'Policy Characteristics'!$C:$C,0))),"",INDEX('Policy Characteristics'!B:B,MATCH($C950,'Policy Characteristics'!$C:$C,0)))</f>
        <v>Feedstock Shifting</v>
      </c>
      <c r="C950" s="254" t="str">
        <f t="shared" si="42"/>
        <v>Fraction of Feedstock Shifted</v>
      </c>
      <c r="D950" s="6" t="s">
        <v>3055</v>
      </c>
      <c r="E950" s="45" t="s">
        <v>2701</v>
      </c>
      <c r="F950" t="s">
        <v>3019</v>
      </c>
      <c r="G950" s="45" t="s">
        <v>2704</v>
      </c>
      <c r="H950" s="47">
        <v>2546</v>
      </c>
      <c r="I950" s="324" t="s">
        <v>44</v>
      </c>
      <c r="J950" s="255" t="str">
        <f>IF(ISBLANK(INDEX('Policy Characteristics'!D:D,MATCH($C950,'Policy Characteristics'!$C:$C,0))),"",INDEX('Policy Characteristics'!D:D,MATCH($C950,'Policy Characteristics'!$C:$C,0)))</f>
        <v>Feedstock Shifting</v>
      </c>
      <c r="K950" s="254" t="str">
        <f>IF(ISBLANK(INDEX('Policy Characteristics'!E:E,MATCH($C950,'Policy Characteristics'!$C:$C,0))),"",INDEX('Policy Characteristics'!E:E,MATCH($C950,'Policy Characteristics'!$C:$C,0)))</f>
        <v>indst feedstock shifting</v>
      </c>
      <c r="L950" s="261">
        <f>IF(ISBLANK(INDEX('Policy Characteristics'!F:F,MATCH($C950,'Policy Characteristics'!$C:$C,0))),"",INDEX('Policy Characteristics'!F:F,MATCH($C950,'Policy Characteristics'!$C:$C,0)))</f>
        <v>0</v>
      </c>
      <c r="M950" s="261">
        <f>IF(ISBLANK(INDEX('Policy Characteristics'!G:G,MATCH($C950,'Policy Characteristics'!$C:$C,0))),"",INDEX('Policy Characteristics'!G:G,MATCH($C950,'Policy Characteristics'!$C:$C,0)))</f>
        <v>1</v>
      </c>
      <c r="N950" s="261">
        <f>IF(ISBLANK(INDEX('Policy Characteristics'!H:H,MATCH($C950,'Policy Characteristics'!$C:$C,0))),"",INDEX('Policy Characteristics'!H:H,MATCH($C950,'Policy Characteristics'!$C:$C,0)))</f>
        <v>0.01</v>
      </c>
      <c r="O950" s="254" t="str">
        <f>IF(ISBLANK(INDEX('Policy Characteristics'!I:I,MATCH($C950,'Policy Characteristics'!$C:$C,0))),"",INDEX('Policy Characteristics'!I:I,MATCH($C950,'Policy Characteristics'!$C:$C,0)))</f>
        <v>% of potential achieved</v>
      </c>
      <c r="P950" s="254"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254" t="str">
        <f>IF(ISBLANK(INDEX('Policy Characteristics'!K:K,MATCH($C950,'Policy Characteristics'!$C:$C,0))),"",INDEX('Policy Characteristics'!K:K,MATCH($C950,'Policy Characteristics'!$C:$C,0)))</f>
        <v/>
      </c>
      <c r="R950" s="254" t="str">
        <f>IF(ISBLANK(INDEX('Policy Characteristics'!L:L,MATCH($C950,'Policy Characteristics'!$C:$C,0))),"",INDEX('Policy Characteristics'!L:L,MATCH($C950,'Policy Characteristics'!$C:$C,0)))</f>
        <v/>
      </c>
    </row>
    <row r="951" spans="1:18" s="2" customFormat="1" x14ac:dyDescent="0.35">
      <c r="A951" s="254" t="str">
        <f>IF(ISBLANK(INDEX('Policy Characteristics'!A:A,MATCH($C951,'Policy Characteristics'!$C:$C,0))),"",INDEX('Policy Characteristics'!A:A,MATCH($C951,'Policy Characteristics'!$C:$C,0)))</f>
        <v>Industry</v>
      </c>
      <c r="B951" s="262" t="str">
        <f>IF(ISBLANK(INDEX('Policy Characteristics'!B:B,MATCH($C951,'Policy Characteristics'!$C:$C,0))),"",INDEX('Policy Characteristics'!B:B,MATCH($C951,'Policy Characteristics'!$C:$C,0)))</f>
        <v>Feedstock Shifting</v>
      </c>
      <c r="C951" s="254" t="str">
        <f t="shared" si="42"/>
        <v>Fraction of Feedstock Shifted</v>
      </c>
      <c r="D951" s="6" t="s">
        <v>3055</v>
      </c>
      <c r="E951" s="45" t="s">
        <v>2702</v>
      </c>
      <c r="F951" t="s">
        <v>3019</v>
      </c>
      <c r="G951" s="45" t="s">
        <v>2706</v>
      </c>
      <c r="H951" s="47">
        <v>2547</v>
      </c>
      <c r="I951" s="324" t="s">
        <v>44</v>
      </c>
      <c r="J951" s="255" t="str">
        <f>IF(ISBLANK(INDEX('Policy Characteristics'!D:D,MATCH($C951,'Policy Characteristics'!$C:$C,0))),"",INDEX('Policy Characteristics'!D:D,MATCH($C951,'Policy Characteristics'!$C:$C,0)))</f>
        <v>Feedstock Shifting</v>
      </c>
      <c r="K951" s="254" t="str">
        <f>IF(ISBLANK(INDEX('Policy Characteristics'!E:E,MATCH($C951,'Policy Characteristics'!$C:$C,0))),"",INDEX('Policy Characteristics'!E:E,MATCH($C951,'Policy Characteristics'!$C:$C,0)))</f>
        <v>indst feedstock shifting</v>
      </c>
      <c r="L951" s="261">
        <f>IF(ISBLANK(INDEX('Policy Characteristics'!F:F,MATCH($C951,'Policy Characteristics'!$C:$C,0))),"",INDEX('Policy Characteristics'!F:F,MATCH($C951,'Policy Characteristics'!$C:$C,0)))</f>
        <v>0</v>
      </c>
      <c r="M951" s="261">
        <f>IF(ISBLANK(INDEX('Policy Characteristics'!G:G,MATCH($C951,'Policy Characteristics'!$C:$C,0))),"",INDEX('Policy Characteristics'!G:G,MATCH($C951,'Policy Characteristics'!$C:$C,0)))</f>
        <v>1</v>
      </c>
      <c r="N951" s="261">
        <f>IF(ISBLANK(INDEX('Policy Characteristics'!H:H,MATCH($C951,'Policy Characteristics'!$C:$C,0))),"",INDEX('Policy Characteristics'!H:H,MATCH($C951,'Policy Characteristics'!$C:$C,0)))</f>
        <v>0.01</v>
      </c>
      <c r="O951" s="254" t="str">
        <f>IF(ISBLANK(INDEX('Policy Characteristics'!I:I,MATCH($C951,'Policy Characteristics'!$C:$C,0))),"",INDEX('Policy Characteristics'!I:I,MATCH($C951,'Policy Characteristics'!$C:$C,0)))</f>
        <v>% of potential achieved</v>
      </c>
      <c r="P951" s="254"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254" t="str">
        <f>IF(ISBLANK(INDEX('Policy Characteristics'!K:K,MATCH($C951,'Policy Characteristics'!$C:$C,0))),"",INDEX('Policy Characteristics'!K:K,MATCH($C951,'Policy Characteristics'!$C:$C,0)))</f>
        <v/>
      </c>
      <c r="R951" s="254" t="str">
        <f>IF(ISBLANK(INDEX('Policy Characteristics'!L:L,MATCH($C951,'Policy Characteristics'!$C:$C,0))),"",INDEX('Policy Characteristics'!L:L,MATCH($C951,'Policy Characteristics'!$C:$C,0)))</f>
        <v/>
      </c>
    </row>
    <row r="952" spans="1:18" s="2" customFormat="1" x14ac:dyDescent="0.35">
      <c r="A952" s="254" t="str">
        <f>IF(ISBLANK(INDEX('Policy Characteristics'!A:A,MATCH($C952,'Policy Characteristics'!$C:$C,0))),"",INDEX('Policy Characteristics'!A:A,MATCH($C952,'Policy Characteristics'!$C:$C,0)))</f>
        <v>Industry</v>
      </c>
      <c r="B952" s="262" t="str">
        <f>IF(ISBLANK(INDEX('Policy Characteristics'!B:B,MATCH($C952,'Policy Characteristics'!$C:$C,0))),"",INDEX('Policy Characteristics'!B:B,MATCH($C952,'Policy Characteristics'!$C:$C,0)))</f>
        <v>Feedstock Shifting</v>
      </c>
      <c r="C952" s="254" t="str">
        <f t="shared" si="42"/>
        <v>Fraction of Feedstock Shifted</v>
      </c>
      <c r="D952" s="6" t="s">
        <v>3055</v>
      </c>
      <c r="E952" s="45" t="s">
        <v>2703</v>
      </c>
      <c r="F952" t="s">
        <v>3019</v>
      </c>
      <c r="G952" s="45" t="s">
        <v>2707</v>
      </c>
      <c r="H952" s="47">
        <v>2548</v>
      </c>
      <c r="I952" s="324" t="s">
        <v>44</v>
      </c>
      <c r="J952" s="255" t="str">
        <f>IF(ISBLANK(INDEX('Policy Characteristics'!D:D,MATCH($C952,'Policy Characteristics'!$C:$C,0))),"",INDEX('Policy Characteristics'!D:D,MATCH($C952,'Policy Characteristics'!$C:$C,0)))</f>
        <v>Feedstock Shifting</v>
      </c>
      <c r="K952" s="254" t="str">
        <f>IF(ISBLANK(INDEX('Policy Characteristics'!E:E,MATCH($C952,'Policy Characteristics'!$C:$C,0))),"",INDEX('Policy Characteristics'!E:E,MATCH($C952,'Policy Characteristics'!$C:$C,0)))</f>
        <v>indst feedstock shifting</v>
      </c>
      <c r="L952" s="261">
        <f>IF(ISBLANK(INDEX('Policy Characteristics'!F:F,MATCH($C952,'Policy Characteristics'!$C:$C,0))),"",INDEX('Policy Characteristics'!F:F,MATCH($C952,'Policy Characteristics'!$C:$C,0)))</f>
        <v>0</v>
      </c>
      <c r="M952" s="261">
        <f>IF(ISBLANK(INDEX('Policy Characteristics'!G:G,MATCH($C952,'Policy Characteristics'!$C:$C,0))),"",INDEX('Policy Characteristics'!G:G,MATCH($C952,'Policy Characteristics'!$C:$C,0)))</f>
        <v>1</v>
      </c>
      <c r="N952" s="261">
        <f>IF(ISBLANK(INDEX('Policy Characteristics'!H:H,MATCH($C952,'Policy Characteristics'!$C:$C,0))),"",INDEX('Policy Characteristics'!H:H,MATCH($C952,'Policy Characteristics'!$C:$C,0)))</f>
        <v>0.01</v>
      </c>
      <c r="O952" s="254" t="str">
        <f>IF(ISBLANK(INDEX('Policy Characteristics'!I:I,MATCH($C952,'Policy Characteristics'!$C:$C,0))),"",INDEX('Policy Characteristics'!I:I,MATCH($C952,'Policy Characteristics'!$C:$C,0)))</f>
        <v>% of potential achieved</v>
      </c>
      <c r="P952" s="254"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254" t="str">
        <f>IF(ISBLANK(INDEX('Policy Characteristics'!K:K,MATCH($C952,'Policy Characteristics'!$C:$C,0))),"",INDEX('Policy Characteristics'!K:K,MATCH($C952,'Policy Characteristics'!$C:$C,0)))</f>
        <v/>
      </c>
      <c r="R952" s="254" t="str">
        <f>IF(ISBLANK(INDEX('Policy Characteristics'!L:L,MATCH($C952,'Policy Characteristics'!$C:$C,0))),"",INDEX('Policy Characteristics'!L:L,MATCH($C952,'Policy Characteristics'!$C:$C,0)))</f>
        <v/>
      </c>
    </row>
    <row r="953" spans="1:18" s="2" customFormat="1" x14ac:dyDescent="0.35">
      <c r="A953" s="254" t="str">
        <f>IF(ISBLANK(INDEX('Policy Characteristics'!A:A,MATCH($C953,'Policy Characteristics'!$C:$C,0))),"",INDEX('Policy Characteristics'!A:A,MATCH($C953,'Policy Characteristics'!$C:$C,0)))</f>
        <v>Industry</v>
      </c>
      <c r="B953" s="262" t="str">
        <f>IF(ISBLANK(INDEX('Policy Characteristics'!B:B,MATCH($C953,'Policy Characteristics'!$C:$C,0))),"",INDEX('Policy Characteristics'!B:B,MATCH($C953,'Policy Characteristics'!$C:$C,0)))</f>
        <v>Feedstock Shifting</v>
      </c>
      <c r="C953" s="254" t="str">
        <f t="shared" si="42"/>
        <v>Fraction of Feedstock Shifted</v>
      </c>
      <c r="D953" s="6" t="s">
        <v>3055</v>
      </c>
      <c r="E953" s="45" t="s">
        <v>2700</v>
      </c>
      <c r="F953" t="s">
        <v>3019</v>
      </c>
      <c r="G953" s="45" t="s">
        <v>2705</v>
      </c>
      <c r="H953" s="47">
        <v>2549</v>
      </c>
      <c r="I953" s="324" t="s">
        <v>44</v>
      </c>
      <c r="J953" s="255" t="str">
        <f>IF(ISBLANK(INDEX('Policy Characteristics'!D:D,MATCH($C953,'Policy Characteristics'!$C:$C,0))),"",INDEX('Policy Characteristics'!D:D,MATCH($C953,'Policy Characteristics'!$C:$C,0)))</f>
        <v>Feedstock Shifting</v>
      </c>
      <c r="K953" s="254" t="str">
        <f>IF(ISBLANK(INDEX('Policy Characteristics'!E:E,MATCH($C953,'Policy Characteristics'!$C:$C,0))),"",INDEX('Policy Characteristics'!E:E,MATCH($C953,'Policy Characteristics'!$C:$C,0)))</f>
        <v>indst feedstock shifting</v>
      </c>
      <c r="L953" s="261">
        <f>IF(ISBLANK(INDEX('Policy Characteristics'!F:F,MATCH($C953,'Policy Characteristics'!$C:$C,0))),"",INDEX('Policy Characteristics'!F:F,MATCH($C953,'Policy Characteristics'!$C:$C,0)))</f>
        <v>0</v>
      </c>
      <c r="M953" s="261">
        <f>IF(ISBLANK(INDEX('Policy Characteristics'!G:G,MATCH($C953,'Policy Characteristics'!$C:$C,0))),"",INDEX('Policy Characteristics'!G:G,MATCH($C953,'Policy Characteristics'!$C:$C,0)))</f>
        <v>1</v>
      </c>
      <c r="N953" s="261">
        <f>IF(ISBLANK(INDEX('Policy Characteristics'!H:H,MATCH($C953,'Policy Characteristics'!$C:$C,0))),"",INDEX('Policy Characteristics'!H:H,MATCH($C953,'Policy Characteristics'!$C:$C,0)))</f>
        <v>0.01</v>
      </c>
      <c r="O953" s="254" t="str">
        <f>IF(ISBLANK(INDEX('Policy Characteristics'!I:I,MATCH($C953,'Policy Characteristics'!$C:$C,0))),"",INDEX('Policy Characteristics'!I:I,MATCH($C953,'Policy Characteristics'!$C:$C,0)))</f>
        <v>% of potential achieved</v>
      </c>
      <c r="P953" s="254"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254" t="str">
        <f>IF(ISBLANK(INDEX('Policy Characteristics'!K:K,MATCH($C953,'Policy Characteristics'!$C:$C,0))),"",INDEX('Policy Characteristics'!K:K,MATCH($C953,'Policy Characteristics'!$C:$C,0)))</f>
        <v/>
      </c>
      <c r="R953" s="254" t="str">
        <f>IF(ISBLANK(INDEX('Policy Characteristics'!L:L,MATCH($C953,'Policy Characteristics'!$C:$C,0))),"",INDEX('Policy Characteristics'!L:L,MATCH($C953,'Policy Characteristics'!$C:$C,0)))</f>
        <v/>
      </c>
    </row>
    <row r="954" spans="1:18" s="2" customFormat="1" x14ac:dyDescent="0.35">
      <c r="A954" s="254" t="str">
        <f>IF(ISBLANK(INDEX('Policy Characteristics'!A:A,MATCH($C954,'Policy Characteristics'!$C:$C,0))),"",INDEX('Policy Characteristics'!A:A,MATCH($C954,'Policy Characteristics'!$C:$C,0)))</f>
        <v>Industry</v>
      </c>
      <c r="B954" s="262" t="str">
        <f>IF(ISBLANK(INDEX('Policy Characteristics'!B:B,MATCH($C954,'Policy Characteristics'!$C:$C,0))),"",INDEX('Policy Characteristics'!B:B,MATCH($C954,'Policy Characteristics'!$C:$C,0)))</f>
        <v>Feedstock Shifting</v>
      </c>
      <c r="C954" s="254" t="str">
        <f t="shared" si="42"/>
        <v>Fraction of Feedstock Shifted</v>
      </c>
      <c r="D954" s="6" t="s">
        <v>3056</v>
      </c>
      <c r="E954" s="45" t="s">
        <v>2397</v>
      </c>
      <c r="F954" t="s">
        <v>2574</v>
      </c>
      <c r="G954" s="45" t="s">
        <v>2403</v>
      </c>
      <c r="H954" s="47">
        <v>2550</v>
      </c>
      <c r="I954" s="324" t="s">
        <v>44</v>
      </c>
      <c r="J954" s="255" t="str">
        <f>IF(ISBLANK(INDEX('Policy Characteristics'!D:D,MATCH($C954,'Policy Characteristics'!$C:$C,0))),"",INDEX('Policy Characteristics'!D:D,MATCH($C954,'Policy Characteristics'!$C:$C,0)))</f>
        <v>Feedstock Shifting</v>
      </c>
      <c r="K954" s="254" t="str">
        <f>IF(ISBLANK(INDEX('Policy Characteristics'!E:E,MATCH($C954,'Policy Characteristics'!$C:$C,0))),"",INDEX('Policy Characteristics'!E:E,MATCH($C954,'Policy Characteristics'!$C:$C,0)))</f>
        <v>indst feedstock shifting</v>
      </c>
      <c r="L954" s="261">
        <f>IF(ISBLANK(INDEX('Policy Characteristics'!F:F,MATCH($C954,'Policy Characteristics'!$C:$C,0))),"",INDEX('Policy Characteristics'!F:F,MATCH($C954,'Policy Characteristics'!$C:$C,0)))</f>
        <v>0</v>
      </c>
      <c r="M954" s="261">
        <f>IF(ISBLANK(INDEX('Policy Characteristics'!G:G,MATCH($C954,'Policy Characteristics'!$C:$C,0))),"",INDEX('Policy Characteristics'!G:G,MATCH($C954,'Policy Characteristics'!$C:$C,0)))</f>
        <v>1</v>
      </c>
      <c r="N954" s="261">
        <f>IF(ISBLANK(INDEX('Policy Characteristics'!H:H,MATCH($C954,'Policy Characteristics'!$C:$C,0))),"",INDEX('Policy Characteristics'!H:H,MATCH($C954,'Policy Characteristics'!$C:$C,0)))</f>
        <v>0.01</v>
      </c>
      <c r="O954" s="254" t="str">
        <f>IF(ISBLANK(INDEX('Policy Characteristics'!I:I,MATCH($C954,'Policy Characteristics'!$C:$C,0))),"",INDEX('Policy Characteristics'!I:I,MATCH($C954,'Policy Characteristics'!$C:$C,0)))</f>
        <v>% of potential achieved</v>
      </c>
      <c r="P954" s="254"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254" t="str">
        <f>IF(ISBLANK(INDEX('Policy Characteristics'!K:K,MATCH($C954,'Policy Characteristics'!$C:$C,0))),"",INDEX('Policy Characteristics'!K:K,MATCH($C954,'Policy Characteristics'!$C:$C,0)))</f>
        <v/>
      </c>
      <c r="R954" s="254" t="str">
        <f>IF(ISBLANK(INDEX('Policy Characteristics'!L:L,MATCH($C954,'Policy Characteristics'!$C:$C,0))),"",INDEX('Policy Characteristics'!L:L,MATCH($C954,'Policy Characteristics'!$C:$C,0)))</f>
        <v/>
      </c>
    </row>
    <row r="955" spans="1:18" s="2" customFormat="1" x14ac:dyDescent="0.35">
      <c r="A955" s="254" t="str">
        <f>IF(ISBLANK(INDEX('Policy Characteristics'!A:A,MATCH($C955,'Policy Characteristics'!$C:$C,0))),"",INDEX('Policy Characteristics'!A:A,MATCH($C955,'Policy Characteristics'!$C:$C,0)))</f>
        <v>Industry</v>
      </c>
      <c r="B955" s="262" t="str">
        <f>IF(ISBLANK(INDEX('Policy Characteristics'!B:B,MATCH($C955,'Policy Characteristics'!$C:$C,0))),"",INDEX('Policy Characteristics'!B:B,MATCH($C955,'Policy Characteristics'!$C:$C,0)))</f>
        <v>Feedstock Shifting</v>
      </c>
      <c r="C955" s="254" t="str">
        <f t="shared" si="42"/>
        <v>Fraction of Feedstock Shifted</v>
      </c>
      <c r="D955" s="6" t="s">
        <v>3056</v>
      </c>
      <c r="E955" s="45" t="s">
        <v>2398</v>
      </c>
      <c r="F955" t="s">
        <v>2574</v>
      </c>
      <c r="G955" s="45" t="s">
        <v>2406</v>
      </c>
      <c r="H955" s="47">
        <v>2551</v>
      </c>
      <c r="I955" s="324" t="s">
        <v>44</v>
      </c>
      <c r="J955" s="255" t="str">
        <f>IF(ISBLANK(INDEX('Policy Characteristics'!D:D,MATCH($C955,'Policy Characteristics'!$C:$C,0))),"",INDEX('Policy Characteristics'!D:D,MATCH($C955,'Policy Characteristics'!$C:$C,0)))</f>
        <v>Feedstock Shifting</v>
      </c>
      <c r="K955" s="254" t="str">
        <f>IF(ISBLANK(INDEX('Policy Characteristics'!E:E,MATCH($C955,'Policy Characteristics'!$C:$C,0))),"",INDEX('Policy Characteristics'!E:E,MATCH($C955,'Policy Characteristics'!$C:$C,0)))</f>
        <v>indst feedstock shifting</v>
      </c>
      <c r="L955" s="261">
        <f>IF(ISBLANK(INDEX('Policy Characteristics'!F:F,MATCH($C955,'Policy Characteristics'!$C:$C,0))),"",INDEX('Policy Characteristics'!F:F,MATCH($C955,'Policy Characteristics'!$C:$C,0)))</f>
        <v>0</v>
      </c>
      <c r="M955" s="261">
        <f>IF(ISBLANK(INDEX('Policy Characteristics'!G:G,MATCH($C955,'Policy Characteristics'!$C:$C,0))),"",INDEX('Policy Characteristics'!G:G,MATCH($C955,'Policy Characteristics'!$C:$C,0)))</f>
        <v>1</v>
      </c>
      <c r="N955" s="261">
        <f>IF(ISBLANK(INDEX('Policy Characteristics'!H:H,MATCH($C955,'Policy Characteristics'!$C:$C,0))),"",INDEX('Policy Characteristics'!H:H,MATCH($C955,'Policy Characteristics'!$C:$C,0)))</f>
        <v>0.01</v>
      </c>
      <c r="O955" s="254" t="str">
        <f>IF(ISBLANK(INDEX('Policy Characteristics'!I:I,MATCH($C955,'Policy Characteristics'!$C:$C,0))),"",INDEX('Policy Characteristics'!I:I,MATCH($C955,'Policy Characteristics'!$C:$C,0)))</f>
        <v>% of potential achieved</v>
      </c>
      <c r="P955" s="254"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254" t="str">
        <f>IF(ISBLANK(INDEX('Policy Characteristics'!K:K,MATCH($C955,'Policy Characteristics'!$C:$C,0))),"",INDEX('Policy Characteristics'!K:K,MATCH($C955,'Policy Characteristics'!$C:$C,0)))</f>
        <v/>
      </c>
      <c r="R955" s="254" t="str">
        <f>IF(ISBLANK(INDEX('Policy Characteristics'!L:L,MATCH($C955,'Policy Characteristics'!$C:$C,0))),"",INDEX('Policy Characteristics'!L:L,MATCH($C955,'Policy Characteristics'!$C:$C,0)))</f>
        <v/>
      </c>
    </row>
    <row r="956" spans="1:18" s="2" customFormat="1" x14ac:dyDescent="0.35">
      <c r="A956" s="254" t="str">
        <f>IF(ISBLANK(INDEX('Policy Characteristics'!A:A,MATCH($C956,'Policy Characteristics'!$C:$C,0))),"",INDEX('Policy Characteristics'!A:A,MATCH($C956,'Policy Characteristics'!$C:$C,0)))</f>
        <v>Industry</v>
      </c>
      <c r="B956" s="262" t="str">
        <f>IF(ISBLANK(INDEX('Policy Characteristics'!B:B,MATCH($C956,'Policy Characteristics'!$C:$C,0))),"",INDEX('Policy Characteristics'!B:B,MATCH($C956,'Policy Characteristics'!$C:$C,0)))</f>
        <v>Feedstock Shifting</v>
      </c>
      <c r="C956" s="254" t="str">
        <f t="shared" si="42"/>
        <v>Fraction of Feedstock Shifted</v>
      </c>
      <c r="D956" s="6" t="s">
        <v>3056</v>
      </c>
      <c r="E956" s="45" t="s">
        <v>2399</v>
      </c>
      <c r="F956" t="s">
        <v>2574</v>
      </c>
      <c r="G956" s="45" t="s">
        <v>2407</v>
      </c>
      <c r="H956" s="47">
        <v>2552</v>
      </c>
      <c r="I956" s="324" t="s">
        <v>43</v>
      </c>
      <c r="J956" s="255" t="str">
        <f>IF(ISBLANK(INDEX('Policy Characteristics'!D:D,MATCH($C956,'Policy Characteristics'!$C:$C,0))),"",INDEX('Policy Characteristics'!D:D,MATCH($C956,'Policy Characteristics'!$C:$C,0)))</f>
        <v>Feedstock Shifting</v>
      </c>
      <c r="K956" s="254" t="str">
        <f>IF(ISBLANK(INDEX('Policy Characteristics'!E:E,MATCH($C956,'Policy Characteristics'!$C:$C,0))),"",INDEX('Policy Characteristics'!E:E,MATCH($C956,'Policy Characteristics'!$C:$C,0)))</f>
        <v>indst feedstock shifting</v>
      </c>
      <c r="L956" s="261">
        <f>IF(ISBLANK(INDEX('Policy Characteristics'!F:F,MATCH($C956,'Policy Characteristics'!$C:$C,0))),"",INDEX('Policy Characteristics'!F:F,MATCH($C956,'Policy Characteristics'!$C:$C,0)))</f>
        <v>0</v>
      </c>
      <c r="M956" s="261">
        <f>IF(ISBLANK(INDEX('Policy Characteristics'!G:G,MATCH($C956,'Policy Characteristics'!$C:$C,0))),"",INDEX('Policy Characteristics'!G:G,MATCH($C956,'Policy Characteristics'!$C:$C,0)))</f>
        <v>1</v>
      </c>
      <c r="N956" s="261">
        <f>IF(ISBLANK(INDEX('Policy Characteristics'!H:H,MATCH($C956,'Policy Characteristics'!$C:$C,0))),"",INDEX('Policy Characteristics'!H:H,MATCH($C956,'Policy Characteristics'!$C:$C,0)))</f>
        <v>0.01</v>
      </c>
      <c r="O956" s="254" t="str">
        <f>IF(ISBLANK(INDEX('Policy Characteristics'!I:I,MATCH($C956,'Policy Characteristics'!$C:$C,0))),"",INDEX('Policy Characteristics'!I:I,MATCH($C956,'Policy Characteristics'!$C:$C,0)))</f>
        <v>% of potential achieved</v>
      </c>
      <c r="P956" s="254"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254" t="str">
        <f>IF(ISBLANK(INDEX('Policy Characteristics'!K:K,MATCH($C956,'Policy Characteristics'!$C:$C,0))),"",INDEX('Policy Characteristics'!K:K,MATCH($C956,'Policy Characteristics'!$C:$C,0)))</f>
        <v/>
      </c>
      <c r="R956" s="254" t="str">
        <f>IF(ISBLANK(INDEX('Policy Characteristics'!L:L,MATCH($C956,'Policy Characteristics'!$C:$C,0))),"",INDEX('Policy Characteristics'!L:L,MATCH($C956,'Policy Characteristics'!$C:$C,0)))</f>
        <v/>
      </c>
    </row>
    <row r="957" spans="1:18" s="2" customFormat="1" x14ac:dyDescent="0.35">
      <c r="A957" s="254" t="str">
        <f>IF(ISBLANK(INDEX('Policy Characteristics'!A:A,MATCH($C957,'Policy Characteristics'!$C:$C,0))),"",INDEX('Policy Characteristics'!A:A,MATCH($C957,'Policy Characteristics'!$C:$C,0)))</f>
        <v>Industry</v>
      </c>
      <c r="B957" s="262" t="str">
        <f>IF(ISBLANK(INDEX('Policy Characteristics'!B:B,MATCH($C957,'Policy Characteristics'!$C:$C,0))),"",INDEX('Policy Characteristics'!B:B,MATCH($C957,'Policy Characteristics'!$C:$C,0)))</f>
        <v>Feedstock Shifting</v>
      </c>
      <c r="C957" s="254" t="str">
        <f t="shared" si="42"/>
        <v>Fraction of Feedstock Shifted</v>
      </c>
      <c r="D957" s="6" t="s">
        <v>3056</v>
      </c>
      <c r="E957" s="45" t="s">
        <v>2400</v>
      </c>
      <c r="F957" t="s">
        <v>2574</v>
      </c>
      <c r="G957" s="45" t="s">
        <v>2404</v>
      </c>
      <c r="H957" s="47">
        <v>2553</v>
      </c>
      <c r="I957" s="324" t="s">
        <v>44</v>
      </c>
      <c r="J957" s="255" t="str">
        <f>IF(ISBLANK(INDEX('Policy Characteristics'!D:D,MATCH($C957,'Policy Characteristics'!$C:$C,0))),"",INDEX('Policy Characteristics'!D:D,MATCH($C957,'Policy Characteristics'!$C:$C,0)))</f>
        <v>Feedstock Shifting</v>
      </c>
      <c r="K957" s="254" t="str">
        <f>IF(ISBLANK(INDEX('Policy Characteristics'!E:E,MATCH($C957,'Policy Characteristics'!$C:$C,0))),"",INDEX('Policy Characteristics'!E:E,MATCH($C957,'Policy Characteristics'!$C:$C,0)))</f>
        <v>indst feedstock shifting</v>
      </c>
      <c r="L957" s="261">
        <f>IF(ISBLANK(INDEX('Policy Characteristics'!F:F,MATCH($C957,'Policy Characteristics'!$C:$C,0))),"",INDEX('Policy Characteristics'!F:F,MATCH($C957,'Policy Characteristics'!$C:$C,0)))</f>
        <v>0</v>
      </c>
      <c r="M957" s="261">
        <f>IF(ISBLANK(INDEX('Policy Characteristics'!G:G,MATCH($C957,'Policy Characteristics'!$C:$C,0))),"",INDEX('Policy Characteristics'!G:G,MATCH($C957,'Policy Characteristics'!$C:$C,0)))</f>
        <v>1</v>
      </c>
      <c r="N957" s="261">
        <f>IF(ISBLANK(INDEX('Policy Characteristics'!H:H,MATCH($C957,'Policy Characteristics'!$C:$C,0))),"",INDEX('Policy Characteristics'!H:H,MATCH($C957,'Policy Characteristics'!$C:$C,0)))</f>
        <v>0.01</v>
      </c>
      <c r="O957" s="254" t="str">
        <f>IF(ISBLANK(INDEX('Policy Characteristics'!I:I,MATCH($C957,'Policy Characteristics'!$C:$C,0))),"",INDEX('Policy Characteristics'!I:I,MATCH($C957,'Policy Characteristics'!$C:$C,0)))</f>
        <v>% of potential achieved</v>
      </c>
      <c r="P957" s="254"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254" t="str">
        <f>IF(ISBLANK(INDEX('Policy Characteristics'!K:K,MATCH($C957,'Policy Characteristics'!$C:$C,0))),"",INDEX('Policy Characteristics'!K:K,MATCH($C957,'Policy Characteristics'!$C:$C,0)))</f>
        <v/>
      </c>
      <c r="R957" s="254" t="str">
        <f>IF(ISBLANK(INDEX('Policy Characteristics'!L:L,MATCH($C957,'Policy Characteristics'!$C:$C,0))),"",INDEX('Policy Characteristics'!L:L,MATCH($C957,'Policy Characteristics'!$C:$C,0)))</f>
        <v/>
      </c>
    </row>
    <row r="958" spans="1:18" s="2" customFormat="1" x14ac:dyDescent="0.35">
      <c r="A958" s="254" t="str">
        <f>IF(ISBLANK(INDEX('Policy Characteristics'!A:A,MATCH($C958,'Policy Characteristics'!$C:$C,0))),"",INDEX('Policy Characteristics'!A:A,MATCH($C958,'Policy Characteristics'!$C:$C,0)))</f>
        <v>Industry</v>
      </c>
      <c r="B958" s="262" t="str">
        <f>IF(ISBLANK(INDEX('Policy Characteristics'!B:B,MATCH($C958,'Policy Characteristics'!$C:$C,0))),"",INDEX('Policy Characteristics'!B:B,MATCH($C958,'Policy Characteristics'!$C:$C,0)))</f>
        <v>Feedstock Shifting</v>
      </c>
      <c r="C958" s="254" t="str">
        <f t="shared" si="42"/>
        <v>Fraction of Feedstock Shifted</v>
      </c>
      <c r="D958" s="6" t="s">
        <v>3056</v>
      </c>
      <c r="E958" s="45" t="s">
        <v>2401</v>
      </c>
      <c r="F958" t="s">
        <v>2574</v>
      </c>
      <c r="G958" s="45" t="s">
        <v>2405</v>
      </c>
      <c r="H958" s="47">
        <v>2554</v>
      </c>
      <c r="I958" s="324" t="s">
        <v>44</v>
      </c>
      <c r="J958" s="255" t="str">
        <f>IF(ISBLANK(INDEX('Policy Characteristics'!D:D,MATCH($C958,'Policy Characteristics'!$C:$C,0))),"",INDEX('Policy Characteristics'!D:D,MATCH($C958,'Policy Characteristics'!$C:$C,0)))</f>
        <v>Feedstock Shifting</v>
      </c>
      <c r="K958" s="254" t="str">
        <f>IF(ISBLANK(INDEX('Policy Characteristics'!E:E,MATCH($C958,'Policy Characteristics'!$C:$C,0))),"",INDEX('Policy Characteristics'!E:E,MATCH($C958,'Policy Characteristics'!$C:$C,0)))</f>
        <v>indst feedstock shifting</v>
      </c>
      <c r="L958" s="261">
        <f>IF(ISBLANK(INDEX('Policy Characteristics'!F:F,MATCH($C958,'Policy Characteristics'!$C:$C,0))),"",INDEX('Policy Characteristics'!F:F,MATCH($C958,'Policy Characteristics'!$C:$C,0)))</f>
        <v>0</v>
      </c>
      <c r="M958" s="261">
        <f>IF(ISBLANK(INDEX('Policy Characteristics'!G:G,MATCH($C958,'Policy Characteristics'!$C:$C,0))),"",INDEX('Policy Characteristics'!G:G,MATCH($C958,'Policy Characteristics'!$C:$C,0)))</f>
        <v>1</v>
      </c>
      <c r="N958" s="261">
        <f>IF(ISBLANK(INDEX('Policy Characteristics'!H:H,MATCH($C958,'Policy Characteristics'!$C:$C,0))),"",INDEX('Policy Characteristics'!H:H,MATCH($C958,'Policy Characteristics'!$C:$C,0)))</f>
        <v>0.01</v>
      </c>
      <c r="O958" s="254" t="str">
        <f>IF(ISBLANK(INDEX('Policy Characteristics'!I:I,MATCH($C958,'Policy Characteristics'!$C:$C,0))),"",INDEX('Policy Characteristics'!I:I,MATCH($C958,'Policy Characteristics'!$C:$C,0)))</f>
        <v>% of potential achieved</v>
      </c>
      <c r="P958" s="254"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254" t="str">
        <f>IF(ISBLANK(INDEX('Policy Characteristics'!K:K,MATCH($C958,'Policy Characteristics'!$C:$C,0))),"",INDEX('Policy Characteristics'!K:K,MATCH($C958,'Policy Characteristics'!$C:$C,0)))</f>
        <v/>
      </c>
      <c r="R958" s="254" t="str">
        <f>IF(ISBLANK(INDEX('Policy Characteristics'!L:L,MATCH($C958,'Policy Characteristics'!$C:$C,0))),"",INDEX('Policy Characteristics'!L:L,MATCH($C958,'Policy Characteristics'!$C:$C,0)))</f>
        <v/>
      </c>
    </row>
    <row r="959" spans="1:18" s="2" customFormat="1" x14ac:dyDescent="0.35">
      <c r="A959" s="254" t="str">
        <f>IF(ISBLANK(INDEX('Policy Characteristics'!A:A,MATCH($C959,'Policy Characteristics'!$C:$C,0))),"",INDEX('Policy Characteristics'!A:A,MATCH($C959,'Policy Characteristics'!$C:$C,0)))</f>
        <v>Industry</v>
      </c>
      <c r="B959" s="262" t="str">
        <f>IF(ISBLANK(INDEX('Policy Characteristics'!B:B,MATCH($C959,'Policy Characteristics'!$C:$C,0))),"",INDEX('Policy Characteristics'!B:B,MATCH($C959,'Policy Characteristics'!$C:$C,0)))</f>
        <v>Feedstock Shifting</v>
      </c>
      <c r="C959" s="254" t="str">
        <f t="shared" si="42"/>
        <v>Fraction of Feedstock Shifted</v>
      </c>
      <c r="D959" s="6" t="s">
        <v>3056</v>
      </c>
      <c r="E959" s="45" t="s">
        <v>2402</v>
      </c>
      <c r="F959" t="s">
        <v>2574</v>
      </c>
      <c r="G959" s="45" t="s">
        <v>2408</v>
      </c>
      <c r="H959" s="47">
        <v>2555</v>
      </c>
      <c r="I959" s="324" t="s">
        <v>44</v>
      </c>
      <c r="J959" s="255" t="str">
        <f>IF(ISBLANK(INDEX('Policy Characteristics'!D:D,MATCH($C959,'Policy Characteristics'!$C:$C,0))),"",INDEX('Policy Characteristics'!D:D,MATCH($C959,'Policy Characteristics'!$C:$C,0)))</f>
        <v>Feedstock Shifting</v>
      </c>
      <c r="K959" s="254" t="str">
        <f>IF(ISBLANK(INDEX('Policy Characteristics'!E:E,MATCH($C959,'Policy Characteristics'!$C:$C,0))),"",INDEX('Policy Characteristics'!E:E,MATCH($C959,'Policy Characteristics'!$C:$C,0)))</f>
        <v>indst feedstock shifting</v>
      </c>
      <c r="L959" s="261">
        <f>IF(ISBLANK(INDEX('Policy Characteristics'!F:F,MATCH($C959,'Policy Characteristics'!$C:$C,0))),"",INDEX('Policy Characteristics'!F:F,MATCH($C959,'Policy Characteristics'!$C:$C,0)))</f>
        <v>0</v>
      </c>
      <c r="M959" s="261">
        <f>IF(ISBLANK(INDEX('Policy Characteristics'!G:G,MATCH($C959,'Policy Characteristics'!$C:$C,0))),"",INDEX('Policy Characteristics'!G:G,MATCH($C959,'Policy Characteristics'!$C:$C,0)))</f>
        <v>1</v>
      </c>
      <c r="N959" s="261">
        <f>IF(ISBLANK(INDEX('Policy Characteristics'!H:H,MATCH($C959,'Policy Characteristics'!$C:$C,0))),"",INDEX('Policy Characteristics'!H:H,MATCH($C959,'Policy Characteristics'!$C:$C,0)))</f>
        <v>0.01</v>
      </c>
      <c r="O959" s="254" t="str">
        <f>IF(ISBLANK(INDEX('Policy Characteristics'!I:I,MATCH($C959,'Policy Characteristics'!$C:$C,0))),"",INDEX('Policy Characteristics'!I:I,MATCH($C959,'Policy Characteristics'!$C:$C,0)))</f>
        <v>% of potential achieved</v>
      </c>
      <c r="P959" s="254"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254" t="str">
        <f>IF(ISBLANK(INDEX('Policy Characteristics'!K:K,MATCH($C959,'Policy Characteristics'!$C:$C,0))),"",INDEX('Policy Characteristics'!K:K,MATCH($C959,'Policy Characteristics'!$C:$C,0)))</f>
        <v/>
      </c>
      <c r="R959" s="254" t="str">
        <f>IF(ISBLANK(INDEX('Policy Characteristics'!L:L,MATCH($C959,'Policy Characteristics'!$C:$C,0))),"",INDEX('Policy Characteristics'!L:L,MATCH($C959,'Policy Characteristics'!$C:$C,0)))</f>
        <v/>
      </c>
    </row>
    <row r="960" spans="1:18" s="2" customFormat="1" x14ac:dyDescent="0.35">
      <c r="A960" s="254" t="str">
        <f>IF(ISBLANK(INDEX('Policy Characteristics'!A:A,MATCH($C960,'Policy Characteristics'!$C:$C,0))),"",INDEX('Policy Characteristics'!A:A,MATCH($C960,'Policy Characteristics'!$C:$C,0)))</f>
        <v>Industry</v>
      </c>
      <c r="B960" s="262" t="str">
        <f>IF(ISBLANK(INDEX('Policy Characteristics'!B:B,MATCH($C960,'Policy Characteristics'!$C:$C,0))),"",INDEX('Policy Characteristics'!B:B,MATCH($C960,'Policy Characteristics'!$C:$C,0)))</f>
        <v>Feedstock Shifting</v>
      </c>
      <c r="C960" s="254" t="str">
        <f t="shared" si="42"/>
        <v>Fraction of Feedstock Shifted</v>
      </c>
      <c r="D960" s="6" t="s">
        <v>3056</v>
      </c>
      <c r="E960" s="45" t="s">
        <v>2701</v>
      </c>
      <c r="F960" t="s">
        <v>2574</v>
      </c>
      <c r="G960" s="45" t="s">
        <v>2704</v>
      </c>
      <c r="H960" s="47">
        <v>2556</v>
      </c>
      <c r="I960" s="324" t="s">
        <v>44</v>
      </c>
      <c r="J960" s="255" t="str">
        <f>IF(ISBLANK(INDEX('Policy Characteristics'!D:D,MATCH($C960,'Policy Characteristics'!$C:$C,0))),"",INDEX('Policy Characteristics'!D:D,MATCH($C960,'Policy Characteristics'!$C:$C,0)))</f>
        <v>Feedstock Shifting</v>
      </c>
      <c r="K960" s="254" t="str">
        <f>IF(ISBLANK(INDEX('Policy Characteristics'!E:E,MATCH($C960,'Policy Characteristics'!$C:$C,0))),"",INDEX('Policy Characteristics'!E:E,MATCH($C960,'Policy Characteristics'!$C:$C,0)))</f>
        <v>indst feedstock shifting</v>
      </c>
      <c r="L960" s="261">
        <f>IF(ISBLANK(INDEX('Policy Characteristics'!F:F,MATCH($C960,'Policy Characteristics'!$C:$C,0))),"",INDEX('Policy Characteristics'!F:F,MATCH($C960,'Policy Characteristics'!$C:$C,0)))</f>
        <v>0</v>
      </c>
      <c r="M960" s="261">
        <f>IF(ISBLANK(INDEX('Policy Characteristics'!G:G,MATCH($C960,'Policy Characteristics'!$C:$C,0))),"",INDEX('Policy Characteristics'!G:G,MATCH($C960,'Policy Characteristics'!$C:$C,0)))</f>
        <v>1</v>
      </c>
      <c r="N960" s="261">
        <f>IF(ISBLANK(INDEX('Policy Characteristics'!H:H,MATCH($C960,'Policy Characteristics'!$C:$C,0))),"",INDEX('Policy Characteristics'!H:H,MATCH($C960,'Policy Characteristics'!$C:$C,0)))</f>
        <v>0.01</v>
      </c>
      <c r="O960" s="254" t="str">
        <f>IF(ISBLANK(INDEX('Policy Characteristics'!I:I,MATCH($C960,'Policy Characteristics'!$C:$C,0))),"",INDEX('Policy Characteristics'!I:I,MATCH($C960,'Policy Characteristics'!$C:$C,0)))</f>
        <v>% of potential achieved</v>
      </c>
      <c r="P960" s="254"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254" t="str">
        <f>IF(ISBLANK(INDEX('Policy Characteristics'!K:K,MATCH($C960,'Policy Characteristics'!$C:$C,0))),"",INDEX('Policy Characteristics'!K:K,MATCH($C960,'Policy Characteristics'!$C:$C,0)))</f>
        <v/>
      </c>
      <c r="R960" s="254" t="str">
        <f>IF(ISBLANK(INDEX('Policy Characteristics'!L:L,MATCH($C960,'Policy Characteristics'!$C:$C,0))),"",INDEX('Policy Characteristics'!L:L,MATCH($C960,'Policy Characteristics'!$C:$C,0)))</f>
        <v/>
      </c>
    </row>
    <row r="961" spans="1:18" s="2" customFormat="1" x14ac:dyDescent="0.35">
      <c r="A961" s="254" t="str">
        <f>IF(ISBLANK(INDEX('Policy Characteristics'!A:A,MATCH($C961,'Policy Characteristics'!$C:$C,0))),"",INDEX('Policy Characteristics'!A:A,MATCH($C961,'Policy Characteristics'!$C:$C,0)))</f>
        <v>Industry</v>
      </c>
      <c r="B961" s="262" t="str">
        <f>IF(ISBLANK(INDEX('Policy Characteristics'!B:B,MATCH($C961,'Policy Characteristics'!$C:$C,0))),"",INDEX('Policy Characteristics'!B:B,MATCH($C961,'Policy Characteristics'!$C:$C,0)))</f>
        <v>Feedstock Shifting</v>
      </c>
      <c r="C961" s="254" t="str">
        <f t="shared" si="42"/>
        <v>Fraction of Feedstock Shifted</v>
      </c>
      <c r="D961" s="6" t="s">
        <v>3056</v>
      </c>
      <c r="E961" s="45" t="s">
        <v>2702</v>
      </c>
      <c r="F961" t="s">
        <v>2574</v>
      </c>
      <c r="G961" s="45" t="s">
        <v>2706</v>
      </c>
      <c r="H961" s="47">
        <v>2557</v>
      </c>
      <c r="I961" s="324" t="s">
        <v>44</v>
      </c>
      <c r="J961" s="255" t="str">
        <f>IF(ISBLANK(INDEX('Policy Characteristics'!D:D,MATCH($C961,'Policy Characteristics'!$C:$C,0))),"",INDEX('Policy Characteristics'!D:D,MATCH($C961,'Policy Characteristics'!$C:$C,0)))</f>
        <v>Feedstock Shifting</v>
      </c>
      <c r="K961" s="254" t="str">
        <f>IF(ISBLANK(INDEX('Policy Characteristics'!E:E,MATCH($C961,'Policy Characteristics'!$C:$C,0))),"",INDEX('Policy Characteristics'!E:E,MATCH($C961,'Policy Characteristics'!$C:$C,0)))</f>
        <v>indst feedstock shifting</v>
      </c>
      <c r="L961" s="261">
        <f>IF(ISBLANK(INDEX('Policy Characteristics'!F:F,MATCH($C961,'Policy Characteristics'!$C:$C,0))),"",INDEX('Policy Characteristics'!F:F,MATCH($C961,'Policy Characteristics'!$C:$C,0)))</f>
        <v>0</v>
      </c>
      <c r="M961" s="261">
        <f>IF(ISBLANK(INDEX('Policy Characteristics'!G:G,MATCH($C961,'Policy Characteristics'!$C:$C,0))),"",INDEX('Policy Characteristics'!G:G,MATCH($C961,'Policy Characteristics'!$C:$C,0)))</f>
        <v>1</v>
      </c>
      <c r="N961" s="261">
        <f>IF(ISBLANK(INDEX('Policy Characteristics'!H:H,MATCH($C961,'Policy Characteristics'!$C:$C,0))),"",INDEX('Policy Characteristics'!H:H,MATCH($C961,'Policy Characteristics'!$C:$C,0)))</f>
        <v>0.01</v>
      </c>
      <c r="O961" s="254" t="str">
        <f>IF(ISBLANK(INDEX('Policy Characteristics'!I:I,MATCH($C961,'Policy Characteristics'!$C:$C,0))),"",INDEX('Policy Characteristics'!I:I,MATCH($C961,'Policy Characteristics'!$C:$C,0)))</f>
        <v>% of potential achieved</v>
      </c>
      <c r="P961" s="254"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254" t="str">
        <f>IF(ISBLANK(INDEX('Policy Characteristics'!K:K,MATCH($C961,'Policy Characteristics'!$C:$C,0))),"",INDEX('Policy Characteristics'!K:K,MATCH($C961,'Policy Characteristics'!$C:$C,0)))</f>
        <v/>
      </c>
      <c r="R961" s="254" t="str">
        <f>IF(ISBLANK(INDEX('Policy Characteristics'!L:L,MATCH($C961,'Policy Characteristics'!$C:$C,0))),"",INDEX('Policy Characteristics'!L:L,MATCH($C961,'Policy Characteristics'!$C:$C,0)))</f>
        <v/>
      </c>
    </row>
    <row r="962" spans="1:18" s="2" customFormat="1" x14ac:dyDescent="0.35">
      <c r="A962" s="254" t="str">
        <f>IF(ISBLANK(INDEX('Policy Characteristics'!A:A,MATCH($C962,'Policy Characteristics'!$C:$C,0))),"",INDEX('Policy Characteristics'!A:A,MATCH($C962,'Policy Characteristics'!$C:$C,0)))</f>
        <v>Industry</v>
      </c>
      <c r="B962" s="262" t="str">
        <f>IF(ISBLANK(INDEX('Policy Characteristics'!B:B,MATCH($C962,'Policy Characteristics'!$C:$C,0))),"",INDEX('Policy Characteristics'!B:B,MATCH($C962,'Policy Characteristics'!$C:$C,0)))</f>
        <v>Feedstock Shifting</v>
      </c>
      <c r="C962" s="254" t="str">
        <f t="shared" si="42"/>
        <v>Fraction of Feedstock Shifted</v>
      </c>
      <c r="D962" s="6" t="s">
        <v>3056</v>
      </c>
      <c r="E962" s="45" t="s">
        <v>2703</v>
      </c>
      <c r="F962" t="s">
        <v>2574</v>
      </c>
      <c r="G962" s="45" t="s">
        <v>2707</v>
      </c>
      <c r="H962" s="47">
        <v>2558</v>
      </c>
      <c r="I962" s="324" t="s">
        <v>44</v>
      </c>
      <c r="J962" s="255" t="str">
        <f>IF(ISBLANK(INDEX('Policy Characteristics'!D:D,MATCH($C962,'Policy Characteristics'!$C:$C,0))),"",INDEX('Policy Characteristics'!D:D,MATCH($C962,'Policy Characteristics'!$C:$C,0)))</f>
        <v>Feedstock Shifting</v>
      </c>
      <c r="K962" s="254" t="str">
        <f>IF(ISBLANK(INDEX('Policy Characteristics'!E:E,MATCH($C962,'Policy Characteristics'!$C:$C,0))),"",INDEX('Policy Characteristics'!E:E,MATCH($C962,'Policy Characteristics'!$C:$C,0)))</f>
        <v>indst feedstock shifting</v>
      </c>
      <c r="L962" s="261">
        <f>IF(ISBLANK(INDEX('Policy Characteristics'!F:F,MATCH($C962,'Policy Characteristics'!$C:$C,0))),"",INDEX('Policy Characteristics'!F:F,MATCH($C962,'Policy Characteristics'!$C:$C,0)))</f>
        <v>0</v>
      </c>
      <c r="M962" s="261">
        <f>IF(ISBLANK(INDEX('Policy Characteristics'!G:G,MATCH($C962,'Policy Characteristics'!$C:$C,0))),"",INDEX('Policy Characteristics'!G:G,MATCH($C962,'Policy Characteristics'!$C:$C,0)))</f>
        <v>1</v>
      </c>
      <c r="N962" s="261">
        <f>IF(ISBLANK(INDEX('Policy Characteristics'!H:H,MATCH($C962,'Policy Characteristics'!$C:$C,0))),"",INDEX('Policy Characteristics'!H:H,MATCH($C962,'Policy Characteristics'!$C:$C,0)))</f>
        <v>0.01</v>
      </c>
      <c r="O962" s="254" t="str">
        <f>IF(ISBLANK(INDEX('Policy Characteristics'!I:I,MATCH($C962,'Policy Characteristics'!$C:$C,0))),"",INDEX('Policy Characteristics'!I:I,MATCH($C962,'Policy Characteristics'!$C:$C,0)))</f>
        <v>% of potential achieved</v>
      </c>
      <c r="P962" s="254"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254" t="str">
        <f>IF(ISBLANK(INDEX('Policy Characteristics'!K:K,MATCH($C962,'Policy Characteristics'!$C:$C,0))),"",INDEX('Policy Characteristics'!K:K,MATCH($C962,'Policy Characteristics'!$C:$C,0)))</f>
        <v/>
      </c>
      <c r="R962" s="254" t="str">
        <f>IF(ISBLANK(INDEX('Policy Characteristics'!L:L,MATCH($C962,'Policy Characteristics'!$C:$C,0))),"",INDEX('Policy Characteristics'!L:L,MATCH($C962,'Policy Characteristics'!$C:$C,0)))</f>
        <v/>
      </c>
    </row>
    <row r="963" spans="1:18" s="2" customFormat="1" x14ac:dyDescent="0.35">
      <c r="A963" s="254" t="str">
        <f>IF(ISBLANK(INDEX('Policy Characteristics'!A:A,MATCH($C963,'Policy Characteristics'!$C:$C,0))),"",INDEX('Policy Characteristics'!A:A,MATCH($C963,'Policy Characteristics'!$C:$C,0)))</f>
        <v>Industry</v>
      </c>
      <c r="B963" s="262" t="str">
        <f>IF(ISBLANK(INDEX('Policy Characteristics'!B:B,MATCH($C963,'Policy Characteristics'!$C:$C,0))),"",INDEX('Policy Characteristics'!B:B,MATCH($C963,'Policy Characteristics'!$C:$C,0)))</f>
        <v>Feedstock Shifting</v>
      </c>
      <c r="C963" s="254" t="str">
        <f t="shared" si="42"/>
        <v>Fraction of Feedstock Shifted</v>
      </c>
      <c r="D963" s="6" t="s">
        <v>3056</v>
      </c>
      <c r="E963" s="45" t="s">
        <v>2700</v>
      </c>
      <c r="F963" t="s">
        <v>2574</v>
      </c>
      <c r="G963" s="45" t="s">
        <v>2705</v>
      </c>
      <c r="H963" s="47">
        <v>2559</v>
      </c>
      <c r="I963" s="324" t="s">
        <v>44</v>
      </c>
      <c r="J963" s="255" t="str">
        <f>IF(ISBLANK(INDEX('Policy Characteristics'!D:D,MATCH($C963,'Policy Characteristics'!$C:$C,0))),"",INDEX('Policy Characteristics'!D:D,MATCH($C963,'Policy Characteristics'!$C:$C,0)))</f>
        <v>Feedstock Shifting</v>
      </c>
      <c r="K963" s="254" t="str">
        <f>IF(ISBLANK(INDEX('Policy Characteristics'!E:E,MATCH($C963,'Policy Characteristics'!$C:$C,0))),"",INDEX('Policy Characteristics'!E:E,MATCH($C963,'Policy Characteristics'!$C:$C,0)))</f>
        <v>indst feedstock shifting</v>
      </c>
      <c r="L963" s="261">
        <f>IF(ISBLANK(INDEX('Policy Characteristics'!F:F,MATCH($C963,'Policy Characteristics'!$C:$C,0))),"",INDEX('Policy Characteristics'!F:F,MATCH($C963,'Policy Characteristics'!$C:$C,0)))</f>
        <v>0</v>
      </c>
      <c r="M963" s="261">
        <f>IF(ISBLANK(INDEX('Policy Characteristics'!G:G,MATCH($C963,'Policy Characteristics'!$C:$C,0))),"",INDEX('Policy Characteristics'!G:G,MATCH($C963,'Policy Characteristics'!$C:$C,0)))</f>
        <v>1</v>
      </c>
      <c r="N963" s="261">
        <f>IF(ISBLANK(INDEX('Policy Characteristics'!H:H,MATCH($C963,'Policy Characteristics'!$C:$C,0))),"",INDEX('Policy Characteristics'!H:H,MATCH($C963,'Policy Characteristics'!$C:$C,0)))</f>
        <v>0.01</v>
      </c>
      <c r="O963" s="254" t="str">
        <f>IF(ISBLANK(INDEX('Policy Characteristics'!I:I,MATCH($C963,'Policy Characteristics'!$C:$C,0))),"",INDEX('Policy Characteristics'!I:I,MATCH($C963,'Policy Characteristics'!$C:$C,0)))</f>
        <v>% of potential achieved</v>
      </c>
      <c r="P963" s="254"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254" t="str">
        <f>IF(ISBLANK(INDEX('Policy Characteristics'!K:K,MATCH($C963,'Policy Characteristics'!$C:$C,0))),"",INDEX('Policy Characteristics'!K:K,MATCH($C963,'Policy Characteristics'!$C:$C,0)))</f>
        <v/>
      </c>
      <c r="R963" s="254" t="str">
        <f>IF(ISBLANK(INDEX('Policy Characteristics'!L:L,MATCH($C963,'Policy Characteristics'!$C:$C,0))),"",INDEX('Policy Characteristics'!L:L,MATCH($C963,'Policy Characteristics'!$C:$C,0)))</f>
        <v/>
      </c>
    </row>
    <row r="964" spans="1:18" s="2" customFormat="1" x14ac:dyDescent="0.35">
      <c r="A964" s="254" t="str">
        <f>IF(ISBLANK(INDEX('Policy Characteristics'!A:A,MATCH($C964,'Policy Characteristics'!$C:$C,0))),"",INDEX('Policy Characteristics'!A:A,MATCH($C964,'Policy Characteristics'!$C:$C,0)))</f>
        <v>Industry</v>
      </c>
      <c r="B964" s="262" t="str">
        <f>IF(ISBLANK(INDEX('Policy Characteristics'!B:B,MATCH($C964,'Policy Characteristics'!$C:$C,0))),"",INDEX('Policy Characteristics'!B:B,MATCH($C964,'Policy Characteristics'!$C:$C,0)))</f>
        <v>Feedstock Shifting</v>
      </c>
      <c r="C964" s="254" t="str">
        <f t="shared" si="42"/>
        <v>Fraction of Feedstock Shifted</v>
      </c>
      <c r="D964" s="6" t="s">
        <v>3057</v>
      </c>
      <c r="E964" s="45" t="s">
        <v>2397</v>
      </c>
      <c r="F964" t="s">
        <v>3020</v>
      </c>
      <c r="G964" s="45" t="s">
        <v>2403</v>
      </c>
      <c r="H964" s="47">
        <v>2560</v>
      </c>
      <c r="I964" s="324" t="s">
        <v>44</v>
      </c>
      <c r="J964" s="255" t="str">
        <f>IF(ISBLANK(INDEX('Policy Characteristics'!D:D,MATCH($C964,'Policy Characteristics'!$C:$C,0))),"",INDEX('Policy Characteristics'!D:D,MATCH($C964,'Policy Characteristics'!$C:$C,0)))</f>
        <v>Feedstock Shifting</v>
      </c>
      <c r="K964" s="254" t="str">
        <f>IF(ISBLANK(INDEX('Policy Characteristics'!E:E,MATCH($C964,'Policy Characteristics'!$C:$C,0))),"",INDEX('Policy Characteristics'!E:E,MATCH($C964,'Policy Characteristics'!$C:$C,0)))</f>
        <v>indst feedstock shifting</v>
      </c>
      <c r="L964" s="261">
        <f>IF(ISBLANK(INDEX('Policy Characteristics'!F:F,MATCH($C964,'Policy Characteristics'!$C:$C,0))),"",INDEX('Policy Characteristics'!F:F,MATCH($C964,'Policy Characteristics'!$C:$C,0)))</f>
        <v>0</v>
      </c>
      <c r="M964" s="261">
        <f>IF(ISBLANK(INDEX('Policy Characteristics'!G:G,MATCH($C964,'Policy Characteristics'!$C:$C,0))),"",INDEX('Policy Characteristics'!G:G,MATCH($C964,'Policy Characteristics'!$C:$C,0)))</f>
        <v>1</v>
      </c>
      <c r="N964" s="261">
        <f>IF(ISBLANK(INDEX('Policy Characteristics'!H:H,MATCH($C964,'Policy Characteristics'!$C:$C,0))),"",INDEX('Policy Characteristics'!H:H,MATCH($C964,'Policy Characteristics'!$C:$C,0)))</f>
        <v>0.01</v>
      </c>
      <c r="O964" s="254" t="str">
        <f>IF(ISBLANK(INDEX('Policy Characteristics'!I:I,MATCH($C964,'Policy Characteristics'!$C:$C,0))),"",INDEX('Policy Characteristics'!I:I,MATCH($C964,'Policy Characteristics'!$C:$C,0)))</f>
        <v>% of potential achieved</v>
      </c>
      <c r="P964" s="254"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254" t="str">
        <f>IF(ISBLANK(INDEX('Policy Characteristics'!K:K,MATCH($C964,'Policy Characteristics'!$C:$C,0))),"",INDEX('Policy Characteristics'!K:K,MATCH($C964,'Policy Characteristics'!$C:$C,0)))</f>
        <v/>
      </c>
      <c r="R964" s="254" t="str">
        <f>IF(ISBLANK(INDEX('Policy Characteristics'!L:L,MATCH($C964,'Policy Characteristics'!$C:$C,0))),"",INDEX('Policy Characteristics'!L:L,MATCH($C964,'Policy Characteristics'!$C:$C,0)))</f>
        <v/>
      </c>
    </row>
    <row r="965" spans="1:18" s="2" customFormat="1" x14ac:dyDescent="0.35">
      <c r="A965" s="254" t="str">
        <f>IF(ISBLANK(INDEX('Policy Characteristics'!A:A,MATCH($C965,'Policy Characteristics'!$C:$C,0))),"",INDEX('Policy Characteristics'!A:A,MATCH($C965,'Policy Characteristics'!$C:$C,0)))</f>
        <v>Industry</v>
      </c>
      <c r="B965" s="262" t="str">
        <f>IF(ISBLANK(INDEX('Policy Characteristics'!B:B,MATCH($C965,'Policy Characteristics'!$C:$C,0))),"",INDEX('Policy Characteristics'!B:B,MATCH($C965,'Policy Characteristics'!$C:$C,0)))</f>
        <v>Feedstock Shifting</v>
      </c>
      <c r="C965" s="254" t="str">
        <f t="shared" si="42"/>
        <v>Fraction of Feedstock Shifted</v>
      </c>
      <c r="D965" s="6" t="s">
        <v>3057</v>
      </c>
      <c r="E965" s="45" t="s">
        <v>2398</v>
      </c>
      <c r="F965" t="s">
        <v>3020</v>
      </c>
      <c r="G965" s="45" t="s">
        <v>2406</v>
      </c>
      <c r="H965" s="47">
        <v>2561</v>
      </c>
      <c r="I965" s="324" t="s">
        <v>44</v>
      </c>
      <c r="J965" s="255" t="str">
        <f>IF(ISBLANK(INDEX('Policy Characteristics'!D:D,MATCH($C965,'Policy Characteristics'!$C:$C,0))),"",INDEX('Policy Characteristics'!D:D,MATCH($C965,'Policy Characteristics'!$C:$C,0)))</f>
        <v>Feedstock Shifting</v>
      </c>
      <c r="K965" s="254" t="str">
        <f>IF(ISBLANK(INDEX('Policy Characteristics'!E:E,MATCH($C965,'Policy Characteristics'!$C:$C,0))),"",INDEX('Policy Characteristics'!E:E,MATCH($C965,'Policy Characteristics'!$C:$C,0)))</f>
        <v>indst feedstock shifting</v>
      </c>
      <c r="L965" s="261">
        <f>IF(ISBLANK(INDEX('Policy Characteristics'!F:F,MATCH($C965,'Policy Characteristics'!$C:$C,0))),"",INDEX('Policy Characteristics'!F:F,MATCH($C965,'Policy Characteristics'!$C:$C,0)))</f>
        <v>0</v>
      </c>
      <c r="M965" s="261">
        <f>IF(ISBLANK(INDEX('Policy Characteristics'!G:G,MATCH($C965,'Policy Characteristics'!$C:$C,0))),"",INDEX('Policy Characteristics'!G:G,MATCH($C965,'Policy Characteristics'!$C:$C,0)))</f>
        <v>1</v>
      </c>
      <c r="N965" s="261">
        <f>IF(ISBLANK(INDEX('Policy Characteristics'!H:H,MATCH($C965,'Policy Characteristics'!$C:$C,0))),"",INDEX('Policy Characteristics'!H:H,MATCH($C965,'Policy Characteristics'!$C:$C,0)))</f>
        <v>0.01</v>
      </c>
      <c r="O965" s="254" t="str">
        <f>IF(ISBLANK(INDEX('Policy Characteristics'!I:I,MATCH($C965,'Policy Characteristics'!$C:$C,0))),"",INDEX('Policy Characteristics'!I:I,MATCH($C965,'Policy Characteristics'!$C:$C,0)))</f>
        <v>% of potential achieved</v>
      </c>
      <c r="P965" s="254"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254" t="str">
        <f>IF(ISBLANK(INDEX('Policy Characteristics'!K:K,MATCH($C965,'Policy Characteristics'!$C:$C,0))),"",INDEX('Policy Characteristics'!K:K,MATCH($C965,'Policy Characteristics'!$C:$C,0)))</f>
        <v/>
      </c>
      <c r="R965" s="254" t="str">
        <f>IF(ISBLANK(INDEX('Policy Characteristics'!L:L,MATCH($C965,'Policy Characteristics'!$C:$C,0))),"",INDEX('Policy Characteristics'!L:L,MATCH($C965,'Policy Characteristics'!$C:$C,0)))</f>
        <v/>
      </c>
    </row>
    <row r="966" spans="1:18" s="2" customFormat="1" x14ac:dyDescent="0.35">
      <c r="A966" s="254" t="str">
        <f>IF(ISBLANK(INDEX('Policy Characteristics'!A:A,MATCH($C966,'Policy Characteristics'!$C:$C,0))),"",INDEX('Policy Characteristics'!A:A,MATCH($C966,'Policy Characteristics'!$C:$C,0)))</f>
        <v>Industry</v>
      </c>
      <c r="B966" s="262" t="str">
        <f>IF(ISBLANK(INDEX('Policy Characteristics'!B:B,MATCH($C966,'Policy Characteristics'!$C:$C,0))),"",INDEX('Policy Characteristics'!B:B,MATCH($C966,'Policy Characteristics'!$C:$C,0)))</f>
        <v>Feedstock Shifting</v>
      </c>
      <c r="C966" s="254" t="str">
        <f t="shared" si="42"/>
        <v>Fraction of Feedstock Shifted</v>
      </c>
      <c r="D966" s="6" t="s">
        <v>3057</v>
      </c>
      <c r="E966" s="45" t="s">
        <v>2399</v>
      </c>
      <c r="F966" t="s">
        <v>3020</v>
      </c>
      <c r="G966" s="45" t="s">
        <v>2407</v>
      </c>
      <c r="H966" s="47">
        <v>2562</v>
      </c>
      <c r="I966" s="324" t="s">
        <v>44</v>
      </c>
      <c r="J966" s="255" t="str">
        <f>IF(ISBLANK(INDEX('Policy Characteristics'!D:D,MATCH($C966,'Policy Characteristics'!$C:$C,0))),"",INDEX('Policy Characteristics'!D:D,MATCH($C966,'Policy Characteristics'!$C:$C,0)))</f>
        <v>Feedstock Shifting</v>
      </c>
      <c r="K966" s="254" t="str">
        <f>IF(ISBLANK(INDEX('Policy Characteristics'!E:E,MATCH($C966,'Policy Characteristics'!$C:$C,0))),"",INDEX('Policy Characteristics'!E:E,MATCH($C966,'Policy Characteristics'!$C:$C,0)))</f>
        <v>indst feedstock shifting</v>
      </c>
      <c r="L966" s="261">
        <f>IF(ISBLANK(INDEX('Policy Characteristics'!F:F,MATCH($C966,'Policy Characteristics'!$C:$C,0))),"",INDEX('Policy Characteristics'!F:F,MATCH($C966,'Policy Characteristics'!$C:$C,0)))</f>
        <v>0</v>
      </c>
      <c r="M966" s="261">
        <f>IF(ISBLANK(INDEX('Policy Characteristics'!G:G,MATCH($C966,'Policy Characteristics'!$C:$C,0))),"",INDEX('Policy Characteristics'!G:G,MATCH($C966,'Policy Characteristics'!$C:$C,0)))</f>
        <v>1</v>
      </c>
      <c r="N966" s="261">
        <f>IF(ISBLANK(INDEX('Policy Characteristics'!H:H,MATCH($C966,'Policy Characteristics'!$C:$C,0))),"",INDEX('Policy Characteristics'!H:H,MATCH($C966,'Policy Characteristics'!$C:$C,0)))</f>
        <v>0.01</v>
      </c>
      <c r="O966" s="254" t="str">
        <f>IF(ISBLANK(INDEX('Policy Characteristics'!I:I,MATCH($C966,'Policy Characteristics'!$C:$C,0))),"",INDEX('Policy Characteristics'!I:I,MATCH($C966,'Policy Characteristics'!$C:$C,0)))</f>
        <v>% of potential achieved</v>
      </c>
      <c r="P966" s="254"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254" t="str">
        <f>IF(ISBLANK(INDEX('Policy Characteristics'!K:K,MATCH($C966,'Policy Characteristics'!$C:$C,0))),"",INDEX('Policy Characteristics'!K:K,MATCH($C966,'Policy Characteristics'!$C:$C,0)))</f>
        <v/>
      </c>
      <c r="R966" s="254" t="str">
        <f>IF(ISBLANK(INDEX('Policy Characteristics'!L:L,MATCH($C966,'Policy Characteristics'!$C:$C,0))),"",INDEX('Policy Characteristics'!L:L,MATCH($C966,'Policy Characteristics'!$C:$C,0)))</f>
        <v/>
      </c>
    </row>
    <row r="967" spans="1:18" s="2" customFormat="1" x14ac:dyDescent="0.35">
      <c r="A967" s="254" t="str">
        <f>IF(ISBLANK(INDEX('Policy Characteristics'!A:A,MATCH($C967,'Policy Characteristics'!$C:$C,0))),"",INDEX('Policy Characteristics'!A:A,MATCH($C967,'Policy Characteristics'!$C:$C,0)))</f>
        <v>Industry</v>
      </c>
      <c r="B967" s="262" t="str">
        <f>IF(ISBLANK(INDEX('Policy Characteristics'!B:B,MATCH($C967,'Policy Characteristics'!$C:$C,0))),"",INDEX('Policy Characteristics'!B:B,MATCH($C967,'Policy Characteristics'!$C:$C,0)))</f>
        <v>Feedstock Shifting</v>
      </c>
      <c r="C967" s="254" t="str">
        <f t="shared" si="42"/>
        <v>Fraction of Feedstock Shifted</v>
      </c>
      <c r="D967" s="6" t="s">
        <v>3057</v>
      </c>
      <c r="E967" s="45" t="s">
        <v>2400</v>
      </c>
      <c r="F967" t="s">
        <v>3020</v>
      </c>
      <c r="G967" s="45" t="s">
        <v>2404</v>
      </c>
      <c r="H967" s="47">
        <v>2563</v>
      </c>
      <c r="I967" s="324" t="s">
        <v>44</v>
      </c>
      <c r="J967" s="255" t="str">
        <f>IF(ISBLANK(INDEX('Policy Characteristics'!D:D,MATCH($C967,'Policy Characteristics'!$C:$C,0))),"",INDEX('Policy Characteristics'!D:D,MATCH($C967,'Policy Characteristics'!$C:$C,0)))</f>
        <v>Feedstock Shifting</v>
      </c>
      <c r="K967" s="254" t="str">
        <f>IF(ISBLANK(INDEX('Policy Characteristics'!E:E,MATCH($C967,'Policy Characteristics'!$C:$C,0))),"",INDEX('Policy Characteristics'!E:E,MATCH($C967,'Policy Characteristics'!$C:$C,0)))</f>
        <v>indst feedstock shifting</v>
      </c>
      <c r="L967" s="261">
        <f>IF(ISBLANK(INDEX('Policy Characteristics'!F:F,MATCH($C967,'Policy Characteristics'!$C:$C,0))),"",INDEX('Policy Characteristics'!F:F,MATCH($C967,'Policy Characteristics'!$C:$C,0)))</f>
        <v>0</v>
      </c>
      <c r="M967" s="261">
        <f>IF(ISBLANK(INDEX('Policy Characteristics'!G:G,MATCH($C967,'Policy Characteristics'!$C:$C,0))),"",INDEX('Policy Characteristics'!G:G,MATCH($C967,'Policy Characteristics'!$C:$C,0)))</f>
        <v>1</v>
      </c>
      <c r="N967" s="261">
        <f>IF(ISBLANK(INDEX('Policy Characteristics'!H:H,MATCH($C967,'Policy Characteristics'!$C:$C,0))),"",INDEX('Policy Characteristics'!H:H,MATCH($C967,'Policy Characteristics'!$C:$C,0)))</f>
        <v>0.01</v>
      </c>
      <c r="O967" s="254" t="str">
        <f>IF(ISBLANK(INDEX('Policy Characteristics'!I:I,MATCH($C967,'Policy Characteristics'!$C:$C,0))),"",INDEX('Policy Characteristics'!I:I,MATCH($C967,'Policy Characteristics'!$C:$C,0)))</f>
        <v>% of potential achieved</v>
      </c>
      <c r="P967" s="254"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254" t="str">
        <f>IF(ISBLANK(INDEX('Policy Characteristics'!K:K,MATCH($C967,'Policy Characteristics'!$C:$C,0))),"",INDEX('Policy Characteristics'!K:K,MATCH($C967,'Policy Characteristics'!$C:$C,0)))</f>
        <v/>
      </c>
      <c r="R967" s="254" t="str">
        <f>IF(ISBLANK(INDEX('Policy Characteristics'!L:L,MATCH($C967,'Policy Characteristics'!$C:$C,0))),"",INDEX('Policy Characteristics'!L:L,MATCH($C967,'Policy Characteristics'!$C:$C,0)))</f>
        <v/>
      </c>
    </row>
    <row r="968" spans="1:18" s="2" customFormat="1" x14ac:dyDescent="0.35">
      <c r="A968" s="254" t="str">
        <f>IF(ISBLANK(INDEX('Policy Characteristics'!A:A,MATCH($C968,'Policy Characteristics'!$C:$C,0))),"",INDEX('Policy Characteristics'!A:A,MATCH($C968,'Policy Characteristics'!$C:$C,0)))</f>
        <v>Industry</v>
      </c>
      <c r="B968" s="262" t="str">
        <f>IF(ISBLANK(INDEX('Policy Characteristics'!B:B,MATCH($C968,'Policy Characteristics'!$C:$C,0))),"",INDEX('Policy Characteristics'!B:B,MATCH($C968,'Policy Characteristics'!$C:$C,0)))</f>
        <v>Feedstock Shifting</v>
      </c>
      <c r="C968" s="254" t="str">
        <f t="shared" si="42"/>
        <v>Fraction of Feedstock Shifted</v>
      </c>
      <c r="D968" s="6" t="s">
        <v>3057</v>
      </c>
      <c r="E968" s="45" t="s">
        <v>2401</v>
      </c>
      <c r="F968" t="s">
        <v>3020</v>
      </c>
      <c r="G968" s="45" t="s">
        <v>2405</v>
      </c>
      <c r="H968" s="47">
        <v>2564</v>
      </c>
      <c r="I968" s="324" t="s">
        <v>44</v>
      </c>
      <c r="J968" s="255" t="str">
        <f>IF(ISBLANK(INDEX('Policy Characteristics'!D:D,MATCH($C968,'Policy Characteristics'!$C:$C,0))),"",INDEX('Policy Characteristics'!D:D,MATCH($C968,'Policy Characteristics'!$C:$C,0)))</f>
        <v>Feedstock Shifting</v>
      </c>
      <c r="K968" s="254" t="str">
        <f>IF(ISBLANK(INDEX('Policy Characteristics'!E:E,MATCH($C968,'Policy Characteristics'!$C:$C,0))),"",INDEX('Policy Characteristics'!E:E,MATCH($C968,'Policy Characteristics'!$C:$C,0)))</f>
        <v>indst feedstock shifting</v>
      </c>
      <c r="L968" s="261">
        <f>IF(ISBLANK(INDEX('Policy Characteristics'!F:F,MATCH($C968,'Policy Characteristics'!$C:$C,0))),"",INDEX('Policy Characteristics'!F:F,MATCH($C968,'Policy Characteristics'!$C:$C,0)))</f>
        <v>0</v>
      </c>
      <c r="M968" s="261">
        <f>IF(ISBLANK(INDEX('Policy Characteristics'!G:G,MATCH($C968,'Policy Characteristics'!$C:$C,0))),"",INDEX('Policy Characteristics'!G:G,MATCH($C968,'Policy Characteristics'!$C:$C,0)))</f>
        <v>1</v>
      </c>
      <c r="N968" s="261">
        <f>IF(ISBLANK(INDEX('Policy Characteristics'!H:H,MATCH($C968,'Policy Characteristics'!$C:$C,0))),"",INDEX('Policy Characteristics'!H:H,MATCH($C968,'Policy Characteristics'!$C:$C,0)))</f>
        <v>0.01</v>
      </c>
      <c r="O968" s="254" t="str">
        <f>IF(ISBLANK(INDEX('Policy Characteristics'!I:I,MATCH($C968,'Policy Characteristics'!$C:$C,0))),"",INDEX('Policy Characteristics'!I:I,MATCH($C968,'Policy Characteristics'!$C:$C,0)))</f>
        <v>% of potential achieved</v>
      </c>
      <c r="P968" s="254"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254" t="str">
        <f>IF(ISBLANK(INDEX('Policy Characteristics'!K:K,MATCH($C968,'Policy Characteristics'!$C:$C,0))),"",INDEX('Policy Characteristics'!K:K,MATCH($C968,'Policy Characteristics'!$C:$C,0)))</f>
        <v/>
      </c>
      <c r="R968" s="254" t="str">
        <f>IF(ISBLANK(INDEX('Policy Characteristics'!L:L,MATCH($C968,'Policy Characteristics'!$C:$C,0))),"",INDEX('Policy Characteristics'!L:L,MATCH($C968,'Policy Characteristics'!$C:$C,0)))</f>
        <v/>
      </c>
    </row>
    <row r="969" spans="1:18" s="2" customFormat="1" x14ac:dyDescent="0.35">
      <c r="A969" s="254" t="str">
        <f>IF(ISBLANK(INDEX('Policy Characteristics'!A:A,MATCH($C969,'Policy Characteristics'!$C:$C,0))),"",INDEX('Policy Characteristics'!A:A,MATCH($C969,'Policy Characteristics'!$C:$C,0)))</f>
        <v>Industry</v>
      </c>
      <c r="B969" s="262" t="str">
        <f>IF(ISBLANK(INDEX('Policy Characteristics'!B:B,MATCH($C969,'Policy Characteristics'!$C:$C,0))),"",INDEX('Policy Characteristics'!B:B,MATCH($C969,'Policy Characteristics'!$C:$C,0)))</f>
        <v>Feedstock Shifting</v>
      </c>
      <c r="C969" s="254" t="str">
        <f t="shared" si="42"/>
        <v>Fraction of Feedstock Shifted</v>
      </c>
      <c r="D969" s="6" t="s">
        <v>3057</v>
      </c>
      <c r="E969" s="45" t="s">
        <v>2402</v>
      </c>
      <c r="F969" t="s">
        <v>3020</v>
      </c>
      <c r="G969" s="45" t="s">
        <v>2408</v>
      </c>
      <c r="H969" s="47">
        <v>2565</v>
      </c>
      <c r="I969" s="324" t="s">
        <v>44</v>
      </c>
      <c r="J969" s="255" t="str">
        <f>IF(ISBLANK(INDEX('Policy Characteristics'!D:D,MATCH($C969,'Policy Characteristics'!$C:$C,0))),"",INDEX('Policy Characteristics'!D:D,MATCH($C969,'Policy Characteristics'!$C:$C,0)))</f>
        <v>Feedstock Shifting</v>
      </c>
      <c r="K969" s="254" t="str">
        <f>IF(ISBLANK(INDEX('Policy Characteristics'!E:E,MATCH($C969,'Policy Characteristics'!$C:$C,0))),"",INDEX('Policy Characteristics'!E:E,MATCH($C969,'Policy Characteristics'!$C:$C,0)))</f>
        <v>indst feedstock shifting</v>
      </c>
      <c r="L969" s="261">
        <f>IF(ISBLANK(INDEX('Policy Characteristics'!F:F,MATCH($C969,'Policy Characteristics'!$C:$C,0))),"",INDEX('Policy Characteristics'!F:F,MATCH($C969,'Policy Characteristics'!$C:$C,0)))</f>
        <v>0</v>
      </c>
      <c r="M969" s="261">
        <f>IF(ISBLANK(INDEX('Policy Characteristics'!G:G,MATCH($C969,'Policy Characteristics'!$C:$C,0))),"",INDEX('Policy Characteristics'!G:G,MATCH($C969,'Policy Characteristics'!$C:$C,0)))</f>
        <v>1</v>
      </c>
      <c r="N969" s="261">
        <f>IF(ISBLANK(INDEX('Policy Characteristics'!H:H,MATCH($C969,'Policy Characteristics'!$C:$C,0))),"",INDEX('Policy Characteristics'!H:H,MATCH($C969,'Policy Characteristics'!$C:$C,0)))</f>
        <v>0.01</v>
      </c>
      <c r="O969" s="254" t="str">
        <f>IF(ISBLANK(INDEX('Policy Characteristics'!I:I,MATCH($C969,'Policy Characteristics'!$C:$C,0))),"",INDEX('Policy Characteristics'!I:I,MATCH($C969,'Policy Characteristics'!$C:$C,0)))</f>
        <v>% of potential achieved</v>
      </c>
      <c r="P969" s="254"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254" t="str">
        <f>IF(ISBLANK(INDEX('Policy Characteristics'!K:K,MATCH($C969,'Policy Characteristics'!$C:$C,0))),"",INDEX('Policy Characteristics'!K:K,MATCH($C969,'Policy Characteristics'!$C:$C,0)))</f>
        <v/>
      </c>
      <c r="R969" s="254" t="str">
        <f>IF(ISBLANK(INDEX('Policy Characteristics'!L:L,MATCH($C969,'Policy Characteristics'!$C:$C,0))),"",INDEX('Policy Characteristics'!L:L,MATCH($C969,'Policy Characteristics'!$C:$C,0)))</f>
        <v/>
      </c>
    </row>
    <row r="970" spans="1:18" s="2" customFormat="1" x14ac:dyDescent="0.35">
      <c r="A970" s="254" t="str">
        <f>IF(ISBLANK(INDEX('Policy Characteristics'!A:A,MATCH($C970,'Policy Characteristics'!$C:$C,0))),"",INDEX('Policy Characteristics'!A:A,MATCH($C970,'Policy Characteristics'!$C:$C,0)))</f>
        <v>Industry</v>
      </c>
      <c r="B970" s="262" t="str">
        <f>IF(ISBLANK(INDEX('Policy Characteristics'!B:B,MATCH($C970,'Policy Characteristics'!$C:$C,0))),"",INDEX('Policy Characteristics'!B:B,MATCH($C970,'Policy Characteristics'!$C:$C,0)))</f>
        <v>Feedstock Shifting</v>
      </c>
      <c r="C970" s="254" t="str">
        <f t="shared" si="42"/>
        <v>Fraction of Feedstock Shifted</v>
      </c>
      <c r="D970" s="6" t="s">
        <v>3057</v>
      </c>
      <c r="E970" s="45" t="s">
        <v>2701</v>
      </c>
      <c r="F970" t="s">
        <v>3020</v>
      </c>
      <c r="G970" s="45" t="s">
        <v>2704</v>
      </c>
      <c r="H970" s="47">
        <v>2566</v>
      </c>
      <c r="I970" s="324" t="s">
        <v>44</v>
      </c>
      <c r="J970" s="255" t="str">
        <f>IF(ISBLANK(INDEX('Policy Characteristics'!D:D,MATCH($C970,'Policy Characteristics'!$C:$C,0))),"",INDEX('Policy Characteristics'!D:D,MATCH($C970,'Policy Characteristics'!$C:$C,0)))</f>
        <v>Feedstock Shifting</v>
      </c>
      <c r="K970" s="254" t="str">
        <f>IF(ISBLANK(INDEX('Policy Characteristics'!E:E,MATCH($C970,'Policy Characteristics'!$C:$C,0))),"",INDEX('Policy Characteristics'!E:E,MATCH($C970,'Policy Characteristics'!$C:$C,0)))</f>
        <v>indst feedstock shifting</v>
      </c>
      <c r="L970" s="261">
        <f>IF(ISBLANK(INDEX('Policy Characteristics'!F:F,MATCH($C970,'Policy Characteristics'!$C:$C,0))),"",INDEX('Policy Characteristics'!F:F,MATCH($C970,'Policy Characteristics'!$C:$C,0)))</f>
        <v>0</v>
      </c>
      <c r="M970" s="261">
        <f>IF(ISBLANK(INDEX('Policy Characteristics'!G:G,MATCH($C970,'Policy Characteristics'!$C:$C,0))),"",INDEX('Policy Characteristics'!G:G,MATCH($C970,'Policy Characteristics'!$C:$C,0)))</f>
        <v>1</v>
      </c>
      <c r="N970" s="261">
        <f>IF(ISBLANK(INDEX('Policy Characteristics'!H:H,MATCH($C970,'Policy Characteristics'!$C:$C,0))),"",INDEX('Policy Characteristics'!H:H,MATCH($C970,'Policy Characteristics'!$C:$C,0)))</f>
        <v>0.01</v>
      </c>
      <c r="O970" s="254" t="str">
        <f>IF(ISBLANK(INDEX('Policy Characteristics'!I:I,MATCH($C970,'Policy Characteristics'!$C:$C,0))),"",INDEX('Policy Characteristics'!I:I,MATCH($C970,'Policy Characteristics'!$C:$C,0)))</f>
        <v>% of potential achieved</v>
      </c>
      <c r="P970" s="254"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254" t="str">
        <f>IF(ISBLANK(INDEX('Policy Characteristics'!K:K,MATCH($C970,'Policy Characteristics'!$C:$C,0))),"",INDEX('Policy Characteristics'!K:K,MATCH($C970,'Policy Characteristics'!$C:$C,0)))</f>
        <v/>
      </c>
      <c r="R970" s="254" t="str">
        <f>IF(ISBLANK(INDEX('Policy Characteristics'!L:L,MATCH($C970,'Policy Characteristics'!$C:$C,0))),"",INDEX('Policy Characteristics'!L:L,MATCH($C970,'Policy Characteristics'!$C:$C,0)))</f>
        <v/>
      </c>
    </row>
    <row r="971" spans="1:18" s="2" customFormat="1" x14ac:dyDescent="0.35">
      <c r="A971" s="254" t="str">
        <f>IF(ISBLANK(INDEX('Policy Characteristics'!A:A,MATCH($C971,'Policy Characteristics'!$C:$C,0))),"",INDEX('Policy Characteristics'!A:A,MATCH($C971,'Policy Characteristics'!$C:$C,0)))</f>
        <v>Industry</v>
      </c>
      <c r="B971" s="262" t="str">
        <f>IF(ISBLANK(INDEX('Policy Characteristics'!B:B,MATCH($C971,'Policy Characteristics'!$C:$C,0))),"",INDEX('Policy Characteristics'!B:B,MATCH($C971,'Policy Characteristics'!$C:$C,0)))</f>
        <v>Feedstock Shifting</v>
      </c>
      <c r="C971" s="254" t="str">
        <f t="shared" si="42"/>
        <v>Fraction of Feedstock Shifted</v>
      </c>
      <c r="D971" s="6" t="s">
        <v>3057</v>
      </c>
      <c r="E971" s="45" t="s">
        <v>2702</v>
      </c>
      <c r="F971" t="s">
        <v>3020</v>
      </c>
      <c r="G971" s="45" t="s">
        <v>2706</v>
      </c>
      <c r="H971" s="47">
        <v>2567</v>
      </c>
      <c r="I971" s="324" t="s">
        <v>44</v>
      </c>
      <c r="J971" s="255" t="str">
        <f>IF(ISBLANK(INDEX('Policy Characteristics'!D:D,MATCH($C971,'Policy Characteristics'!$C:$C,0))),"",INDEX('Policy Characteristics'!D:D,MATCH($C971,'Policy Characteristics'!$C:$C,0)))</f>
        <v>Feedstock Shifting</v>
      </c>
      <c r="K971" s="254" t="str">
        <f>IF(ISBLANK(INDEX('Policy Characteristics'!E:E,MATCH($C971,'Policy Characteristics'!$C:$C,0))),"",INDEX('Policy Characteristics'!E:E,MATCH($C971,'Policy Characteristics'!$C:$C,0)))</f>
        <v>indst feedstock shifting</v>
      </c>
      <c r="L971" s="261">
        <f>IF(ISBLANK(INDEX('Policy Characteristics'!F:F,MATCH($C971,'Policy Characteristics'!$C:$C,0))),"",INDEX('Policy Characteristics'!F:F,MATCH($C971,'Policy Characteristics'!$C:$C,0)))</f>
        <v>0</v>
      </c>
      <c r="M971" s="261">
        <f>IF(ISBLANK(INDEX('Policy Characteristics'!G:G,MATCH($C971,'Policy Characteristics'!$C:$C,0))),"",INDEX('Policy Characteristics'!G:G,MATCH($C971,'Policy Characteristics'!$C:$C,0)))</f>
        <v>1</v>
      </c>
      <c r="N971" s="261">
        <f>IF(ISBLANK(INDEX('Policy Characteristics'!H:H,MATCH($C971,'Policy Characteristics'!$C:$C,0))),"",INDEX('Policy Characteristics'!H:H,MATCH($C971,'Policy Characteristics'!$C:$C,0)))</f>
        <v>0.01</v>
      </c>
      <c r="O971" s="254" t="str">
        <f>IF(ISBLANK(INDEX('Policy Characteristics'!I:I,MATCH($C971,'Policy Characteristics'!$C:$C,0))),"",INDEX('Policy Characteristics'!I:I,MATCH($C971,'Policy Characteristics'!$C:$C,0)))</f>
        <v>% of potential achieved</v>
      </c>
      <c r="P971" s="254"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254" t="str">
        <f>IF(ISBLANK(INDEX('Policy Characteristics'!K:K,MATCH($C971,'Policy Characteristics'!$C:$C,0))),"",INDEX('Policy Characteristics'!K:K,MATCH($C971,'Policy Characteristics'!$C:$C,0)))</f>
        <v/>
      </c>
      <c r="R971" s="254" t="str">
        <f>IF(ISBLANK(INDEX('Policy Characteristics'!L:L,MATCH($C971,'Policy Characteristics'!$C:$C,0))),"",INDEX('Policy Characteristics'!L:L,MATCH($C971,'Policy Characteristics'!$C:$C,0)))</f>
        <v/>
      </c>
    </row>
    <row r="972" spans="1:18" s="2" customFormat="1" x14ac:dyDescent="0.35">
      <c r="A972" s="254" t="str">
        <f>IF(ISBLANK(INDEX('Policy Characteristics'!A:A,MATCH($C972,'Policy Characteristics'!$C:$C,0))),"",INDEX('Policy Characteristics'!A:A,MATCH($C972,'Policy Characteristics'!$C:$C,0)))</f>
        <v>Industry</v>
      </c>
      <c r="B972" s="262" t="str">
        <f>IF(ISBLANK(INDEX('Policy Characteristics'!B:B,MATCH($C972,'Policy Characteristics'!$C:$C,0))),"",INDEX('Policy Characteristics'!B:B,MATCH($C972,'Policy Characteristics'!$C:$C,0)))</f>
        <v>Feedstock Shifting</v>
      </c>
      <c r="C972" s="254" t="str">
        <f t="shared" si="42"/>
        <v>Fraction of Feedstock Shifted</v>
      </c>
      <c r="D972" s="6" t="s">
        <v>3057</v>
      </c>
      <c r="E972" s="45" t="s">
        <v>2703</v>
      </c>
      <c r="F972" t="s">
        <v>3020</v>
      </c>
      <c r="G972" s="45" t="s">
        <v>2707</v>
      </c>
      <c r="H972" s="47">
        <v>2568</v>
      </c>
      <c r="I972" s="324" t="s">
        <v>44</v>
      </c>
      <c r="J972" s="255" t="str">
        <f>IF(ISBLANK(INDEX('Policy Characteristics'!D:D,MATCH($C972,'Policy Characteristics'!$C:$C,0))),"",INDEX('Policy Characteristics'!D:D,MATCH($C972,'Policy Characteristics'!$C:$C,0)))</f>
        <v>Feedstock Shifting</v>
      </c>
      <c r="K972" s="254" t="str">
        <f>IF(ISBLANK(INDEX('Policy Characteristics'!E:E,MATCH($C972,'Policy Characteristics'!$C:$C,0))),"",INDEX('Policy Characteristics'!E:E,MATCH($C972,'Policy Characteristics'!$C:$C,0)))</f>
        <v>indst feedstock shifting</v>
      </c>
      <c r="L972" s="261">
        <f>IF(ISBLANK(INDEX('Policy Characteristics'!F:F,MATCH($C972,'Policy Characteristics'!$C:$C,0))),"",INDEX('Policy Characteristics'!F:F,MATCH($C972,'Policy Characteristics'!$C:$C,0)))</f>
        <v>0</v>
      </c>
      <c r="M972" s="261">
        <f>IF(ISBLANK(INDEX('Policy Characteristics'!G:G,MATCH($C972,'Policy Characteristics'!$C:$C,0))),"",INDEX('Policy Characteristics'!G:G,MATCH($C972,'Policy Characteristics'!$C:$C,0)))</f>
        <v>1</v>
      </c>
      <c r="N972" s="261">
        <f>IF(ISBLANK(INDEX('Policy Characteristics'!H:H,MATCH($C972,'Policy Characteristics'!$C:$C,0))),"",INDEX('Policy Characteristics'!H:H,MATCH($C972,'Policy Characteristics'!$C:$C,0)))</f>
        <v>0.01</v>
      </c>
      <c r="O972" s="254" t="str">
        <f>IF(ISBLANK(INDEX('Policy Characteristics'!I:I,MATCH($C972,'Policy Characteristics'!$C:$C,0))),"",INDEX('Policy Characteristics'!I:I,MATCH($C972,'Policy Characteristics'!$C:$C,0)))</f>
        <v>% of potential achieved</v>
      </c>
      <c r="P972" s="254"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254" t="str">
        <f>IF(ISBLANK(INDEX('Policy Characteristics'!K:K,MATCH($C972,'Policy Characteristics'!$C:$C,0))),"",INDEX('Policy Characteristics'!K:K,MATCH($C972,'Policy Characteristics'!$C:$C,0)))</f>
        <v/>
      </c>
      <c r="R972" s="254" t="str">
        <f>IF(ISBLANK(INDEX('Policy Characteristics'!L:L,MATCH($C972,'Policy Characteristics'!$C:$C,0))),"",INDEX('Policy Characteristics'!L:L,MATCH($C972,'Policy Characteristics'!$C:$C,0)))</f>
        <v/>
      </c>
    </row>
    <row r="973" spans="1:18" s="2" customFormat="1" x14ac:dyDescent="0.35">
      <c r="A973" s="254" t="str">
        <f>IF(ISBLANK(INDEX('Policy Characteristics'!A:A,MATCH($C973,'Policy Characteristics'!$C:$C,0))),"",INDEX('Policy Characteristics'!A:A,MATCH($C973,'Policy Characteristics'!$C:$C,0)))</f>
        <v>Industry</v>
      </c>
      <c r="B973" s="262" t="str">
        <f>IF(ISBLANK(INDEX('Policy Characteristics'!B:B,MATCH($C973,'Policy Characteristics'!$C:$C,0))),"",INDEX('Policy Characteristics'!B:B,MATCH($C973,'Policy Characteristics'!$C:$C,0)))</f>
        <v>Feedstock Shifting</v>
      </c>
      <c r="C973" s="254" t="str">
        <f t="shared" si="42"/>
        <v>Fraction of Feedstock Shifted</v>
      </c>
      <c r="D973" s="6" t="s">
        <v>3057</v>
      </c>
      <c r="E973" s="45" t="s">
        <v>2700</v>
      </c>
      <c r="F973" t="s">
        <v>3020</v>
      </c>
      <c r="G973" s="45" t="s">
        <v>2705</v>
      </c>
      <c r="H973" s="47">
        <v>2569</v>
      </c>
      <c r="I973" s="324" t="s">
        <v>44</v>
      </c>
      <c r="J973" s="255" t="str">
        <f>IF(ISBLANK(INDEX('Policy Characteristics'!D:D,MATCH($C973,'Policy Characteristics'!$C:$C,0))),"",INDEX('Policy Characteristics'!D:D,MATCH($C973,'Policy Characteristics'!$C:$C,0)))</f>
        <v>Feedstock Shifting</v>
      </c>
      <c r="K973" s="254" t="str">
        <f>IF(ISBLANK(INDEX('Policy Characteristics'!E:E,MATCH($C973,'Policy Characteristics'!$C:$C,0))),"",INDEX('Policy Characteristics'!E:E,MATCH($C973,'Policy Characteristics'!$C:$C,0)))</f>
        <v>indst feedstock shifting</v>
      </c>
      <c r="L973" s="261">
        <f>IF(ISBLANK(INDEX('Policy Characteristics'!F:F,MATCH($C973,'Policy Characteristics'!$C:$C,0))),"",INDEX('Policy Characteristics'!F:F,MATCH($C973,'Policy Characteristics'!$C:$C,0)))</f>
        <v>0</v>
      </c>
      <c r="M973" s="261">
        <f>IF(ISBLANK(INDEX('Policy Characteristics'!G:G,MATCH($C973,'Policy Characteristics'!$C:$C,0))),"",INDEX('Policy Characteristics'!G:G,MATCH($C973,'Policy Characteristics'!$C:$C,0)))</f>
        <v>1</v>
      </c>
      <c r="N973" s="261">
        <f>IF(ISBLANK(INDEX('Policy Characteristics'!H:H,MATCH($C973,'Policy Characteristics'!$C:$C,0))),"",INDEX('Policy Characteristics'!H:H,MATCH($C973,'Policy Characteristics'!$C:$C,0)))</f>
        <v>0.01</v>
      </c>
      <c r="O973" s="254" t="str">
        <f>IF(ISBLANK(INDEX('Policy Characteristics'!I:I,MATCH($C973,'Policy Characteristics'!$C:$C,0))),"",INDEX('Policy Characteristics'!I:I,MATCH($C973,'Policy Characteristics'!$C:$C,0)))</f>
        <v>% of potential achieved</v>
      </c>
      <c r="P973" s="254"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254" t="str">
        <f>IF(ISBLANK(INDEX('Policy Characteristics'!K:K,MATCH($C973,'Policy Characteristics'!$C:$C,0))),"",INDEX('Policy Characteristics'!K:K,MATCH($C973,'Policy Characteristics'!$C:$C,0)))</f>
        <v/>
      </c>
      <c r="R973" s="254" t="str">
        <f>IF(ISBLANK(INDEX('Policy Characteristics'!L:L,MATCH($C973,'Policy Characteristics'!$C:$C,0))),"",INDEX('Policy Characteristics'!L:L,MATCH($C973,'Policy Characteristics'!$C:$C,0)))</f>
        <v/>
      </c>
    </row>
    <row r="974" spans="1:18" s="2" customFormat="1" x14ac:dyDescent="0.35">
      <c r="A974" s="254" t="str">
        <f>IF(ISBLANK(INDEX('Policy Characteristics'!A:A,MATCH($C974,'Policy Characteristics'!$C:$C,0))),"",INDEX('Policy Characteristics'!A:A,MATCH($C974,'Policy Characteristics'!$C:$C,0)))</f>
        <v>Industry</v>
      </c>
      <c r="B974" s="262" t="str">
        <f>IF(ISBLANK(INDEX('Policy Characteristics'!B:B,MATCH($C974,'Policy Characteristics'!$C:$C,0))),"",INDEX('Policy Characteristics'!B:B,MATCH($C974,'Policy Characteristics'!$C:$C,0)))</f>
        <v>Feedstock Shifting</v>
      </c>
      <c r="C974" s="254" t="str">
        <f t="shared" si="42"/>
        <v>Fraction of Feedstock Shifted</v>
      </c>
      <c r="D974" s="6" t="s">
        <v>3058</v>
      </c>
      <c r="E974" s="45" t="s">
        <v>2397</v>
      </c>
      <c r="F974" t="s">
        <v>3021</v>
      </c>
      <c r="G974" s="45" t="s">
        <v>2403</v>
      </c>
      <c r="H974" s="47">
        <v>2570</v>
      </c>
      <c r="I974" s="324" t="s">
        <v>44</v>
      </c>
      <c r="J974" s="255" t="str">
        <f>IF(ISBLANK(INDEX('Policy Characteristics'!D:D,MATCH($C974,'Policy Characteristics'!$C:$C,0))),"",INDEX('Policy Characteristics'!D:D,MATCH($C974,'Policy Characteristics'!$C:$C,0)))</f>
        <v>Feedstock Shifting</v>
      </c>
      <c r="K974" s="254" t="str">
        <f>IF(ISBLANK(INDEX('Policy Characteristics'!E:E,MATCH($C974,'Policy Characteristics'!$C:$C,0))),"",INDEX('Policy Characteristics'!E:E,MATCH($C974,'Policy Characteristics'!$C:$C,0)))</f>
        <v>indst feedstock shifting</v>
      </c>
      <c r="L974" s="261">
        <f>IF(ISBLANK(INDEX('Policy Characteristics'!F:F,MATCH($C974,'Policy Characteristics'!$C:$C,0))),"",INDEX('Policy Characteristics'!F:F,MATCH($C974,'Policy Characteristics'!$C:$C,0)))</f>
        <v>0</v>
      </c>
      <c r="M974" s="261">
        <f>IF(ISBLANK(INDEX('Policy Characteristics'!G:G,MATCH($C974,'Policy Characteristics'!$C:$C,0))),"",INDEX('Policy Characteristics'!G:G,MATCH($C974,'Policy Characteristics'!$C:$C,0)))</f>
        <v>1</v>
      </c>
      <c r="N974" s="261">
        <f>IF(ISBLANK(INDEX('Policy Characteristics'!H:H,MATCH($C974,'Policy Characteristics'!$C:$C,0))),"",INDEX('Policy Characteristics'!H:H,MATCH($C974,'Policy Characteristics'!$C:$C,0)))</f>
        <v>0.01</v>
      </c>
      <c r="O974" s="254" t="str">
        <f>IF(ISBLANK(INDEX('Policy Characteristics'!I:I,MATCH($C974,'Policy Characteristics'!$C:$C,0))),"",INDEX('Policy Characteristics'!I:I,MATCH($C974,'Policy Characteristics'!$C:$C,0)))</f>
        <v>% of potential achieved</v>
      </c>
      <c r="P974" s="254"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254" t="str">
        <f>IF(ISBLANK(INDEX('Policy Characteristics'!K:K,MATCH($C974,'Policy Characteristics'!$C:$C,0))),"",INDEX('Policy Characteristics'!K:K,MATCH($C974,'Policy Characteristics'!$C:$C,0)))</f>
        <v/>
      </c>
      <c r="R974" s="254" t="str">
        <f>IF(ISBLANK(INDEX('Policy Characteristics'!L:L,MATCH($C974,'Policy Characteristics'!$C:$C,0))),"",INDEX('Policy Characteristics'!L:L,MATCH($C974,'Policy Characteristics'!$C:$C,0)))</f>
        <v/>
      </c>
    </row>
    <row r="975" spans="1:18" s="2" customFormat="1" x14ac:dyDescent="0.35">
      <c r="A975" s="254" t="str">
        <f>IF(ISBLANK(INDEX('Policy Characteristics'!A:A,MATCH($C975,'Policy Characteristics'!$C:$C,0))),"",INDEX('Policy Characteristics'!A:A,MATCH($C975,'Policy Characteristics'!$C:$C,0)))</f>
        <v>Industry</v>
      </c>
      <c r="B975" s="262" t="str">
        <f>IF(ISBLANK(INDEX('Policy Characteristics'!B:B,MATCH($C975,'Policy Characteristics'!$C:$C,0))),"",INDEX('Policy Characteristics'!B:B,MATCH($C975,'Policy Characteristics'!$C:$C,0)))</f>
        <v>Feedstock Shifting</v>
      </c>
      <c r="C975" s="254" t="str">
        <f t="shared" si="42"/>
        <v>Fraction of Feedstock Shifted</v>
      </c>
      <c r="D975" s="6" t="s">
        <v>3058</v>
      </c>
      <c r="E975" s="45" t="s">
        <v>2398</v>
      </c>
      <c r="F975" t="s">
        <v>3021</v>
      </c>
      <c r="G975" s="45" t="s">
        <v>2406</v>
      </c>
      <c r="H975" s="47">
        <v>2571</v>
      </c>
      <c r="I975" s="324" t="s">
        <v>44</v>
      </c>
      <c r="J975" s="255" t="str">
        <f>IF(ISBLANK(INDEX('Policy Characteristics'!D:D,MATCH($C975,'Policy Characteristics'!$C:$C,0))),"",INDEX('Policy Characteristics'!D:D,MATCH($C975,'Policy Characteristics'!$C:$C,0)))</f>
        <v>Feedstock Shifting</v>
      </c>
      <c r="K975" s="254" t="str">
        <f>IF(ISBLANK(INDEX('Policy Characteristics'!E:E,MATCH($C975,'Policy Characteristics'!$C:$C,0))),"",INDEX('Policy Characteristics'!E:E,MATCH($C975,'Policy Characteristics'!$C:$C,0)))</f>
        <v>indst feedstock shifting</v>
      </c>
      <c r="L975" s="261">
        <f>IF(ISBLANK(INDEX('Policy Characteristics'!F:F,MATCH($C975,'Policy Characteristics'!$C:$C,0))),"",INDEX('Policy Characteristics'!F:F,MATCH($C975,'Policy Characteristics'!$C:$C,0)))</f>
        <v>0</v>
      </c>
      <c r="M975" s="261">
        <f>IF(ISBLANK(INDEX('Policy Characteristics'!G:G,MATCH($C975,'Policy Characteristics'!$C:$C,0))),"",INDEX('Policy Characteristics'!G:G,MATCH($C975,'Policy Characteristics'!$C:$C,0)))</f>
        <v>1</v>
      </c>
      <c r="N975" s="261">
        <f>IF(ISBLANK(INDEX('Policy Characteristics'!H:H,MATCH($C975,'Policy Characteristics'!$C:$C,0))),"",INDEX('Policy Characteristics'!H:H,MATCH($C975,'Policy Characteristics'!$C:$C,0)))</f>
        <v>0.01</v>
      </c>
      <c r="O975" s="254" t="str">
        <f>IF(ISBLANK(INDEX('Policy Characteristics'!I:I,MATCH($C975,'Policy Characteristics'!$C:$C,0))),"",INDEX('Policy Characteristics'!I:I,MATCH($C975,'Policy Characteristics'!$C:$C,0)))</f>
        <v>% of potential achieved</v>
      </c>
      <c r="P975" s="254"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254" t="str">
        <f>IF(ISBLANK(INDEX('Policy Characteristics'!K:K,MATCH($C975,'Policy Characteristics'!$C:$C,0))),"",INDEX('Policy Characteristics'!K:K,MATCH($C975,'Policy Characteristics'!$C:$C,0)))</f>
        <v/>
      </c>
      <c r="R975" s="254" t="str">
        <f>IF(ISBLANK(INDEX('Policy Characteristics'!L:L,MATCH($C975,'Policy Characteristics'!$C:$C,0))),"",INDEX('Policy Characteristics'!L:L,MATCH($C975,'Policy Characteristics'!$C:$C,0)))</f>
        <v/>
      </c>
    </row>
    <row r="976" spans="1:18" s="2" customFormat="1" x14ac:dyDescent="0.35">
      <c r="A976" s="254" t="str">
        <f>IF(ISBLANK(INDEX('Policy Characteristics'!A:A,MATCH($C976,'Policy Characteristics'!$C:$C,0))),"",INDEX('Policy Characteristics'!A:A,MATCH($C976,'Policy Characteristics'!$C:$C,0)))</f>
        <v>Industry</v>
      </c>
      <c r="B976" s="262" t="str">
        <f>IF(ISBLANK(INDEX('Policy Characteristics'!B:B,MATCH($C976,'Policy Characteristics'!$C:$C,0))),"",INDEX('Policy Characteristics'!B:B,MATCH($C976,'Policy Characteristics'!$C:$C,0)))</f>
        <v>Feedstock Shifting</v>
      </c>
      <c r="C976" s="254" t="str">
        <f t="shared" si="42"/>
        <v>Fraction of Feedstock Shifted</v>
      </c>
      <c r="D976" s="6" t="s">
        <v>3058</v>
      </c>
      <c r="E976" s="45" t="s">
        <v>2399</v>
      </c>
      <c r="F976" t="s">
        <v>3021</v>
      </c>
      <c r="G976" s="45" t="s">
        <v>2407</v>
      </c>
      <c r="H976" s="47">
        <v>2572</v>
      </c>
      <c r="I976" s="324" t="s">
        <v>44</v>
      </c>
      <c r="J976" s="255" t="str">
        <f>IF(ISBLANK(INDEX('Policy Characteristics'!D:D,MATCH($C976,'Policy Characteristics'!$C:$C,0))),"",INDEX('Policy Characteristics'!D:D,MATCH($C976,'Policy Characteristics'!$C:$C,0)))</f>
        <v>Feedstock Shifting</v>
      </c>
      <c r="K976" s="254" t="str">
        <f>IF(ISBLANK(INDEX('Policy Characteristics'!E:E,MATCH($C976,'Policy Characteristics'!$C:$C,0))),"",INDEX('Policy Characteristics'!E:E,MATCH($C976,'Policy Characteristics'!$C:$C,0)))</f>
        <v>indst feedstock shifting</v>
      </c>
      <c r="L976" s="261">
        <f>IF(ISBLANK(INDEX('Policy Characteristics'!F:F,MATCH($C976,'Policy Characteristics'!$C:$C,0))),"",INDEX('Policy Characteristics'!F:F,MATCH($C976,'Policy Characteristics'!$C:$C,0)))</f>
        <v>0</v>
      </c>
      <c r="M976" s="261">
        <f>IF(ISBLANK(INDEX('Policy Characteristics'!G:G,MATCH($C976,'Policy Characteristics'!$C:$C,0))),"",INDEX('Policy Characteristics'!G:G,MATCH($C976,'Policy Characteristics'!$C:$C,0)))</f>
        <v>1</v>
      </c>
      <c r="N976" s="261">
        <f>IF(ISBLANK(INDEX('Policy Characteristics'!H:H,MATCH($C976,'Policy Characteristics'!$C:$C,0))),"",INDEX('Policy Characteristics'!H:H,MATCH($C976,'Policy Characteristics'!$C:$C,0)))</f>
        <v>0.01</v>
      </c>
      <c r="O976" s="254" t="str">
        <f>IF(ISBLANK(INDEX('Policy Characteristics'!I:I,MATCH($C976,'Policy Characteristics'!$C:$C,0))),"",INDEX('Policy Characteristics'!I:I,MATCH($C976,'Policy Characteristics'!$C:$C,0)))</f>
        <v>% of potential achieved</v>
      </c>
      <c r="P976" s="254"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254" t="str">
        <f>IF(ISBLANK(INDEX('Policy Characteristics'!K:K,MATCH($C976,'Policy Characteristics'!$C:$C,0))),"",INDEX('Policy Characteristics'!K:K,MATCH($C976,'Policy Characteristics'!$C:$C,0)))</f>
        <v/>
      </c>
      <c r="R976" s="254" t="str">
        <f>IF(ISBLANK(INDEX('Policy Characteristics'!L:L,MATCH($C976,'Policy Characteristics'!$C:$C,0))),"",INDEX('Policy Characteristics'!L:L,MATCH($C976,'Policy Characteristics'!$C:$C,0)))</f>
        <v/>
      </c>
    </row>
    <row r="977" spans="1:18" s="2" customFormat="1" x14ac:dyDescent="0.35">
      <c r="A977" s="254" t="str">
        <f>IF(ISBLANK(INDEX('Policy Characteristics'!A:A,MATCH($C977,'Policy Characteristics'!$C:$C,0))),"",INDEX('Policy Characteristics'!A:A,MATCH($C977,'Policy Characteristics'!$C:$C,0)))</f>
        <v>Industry</v>
      </c>
      <c r="B977" s="262" t="str">
        <f>IF(ISBLANK(INDEX('Policy Characteristics'!B:B,MATCH($C977,'Policy Characteristics'!$C:$C,0))),"",INDEX('Policy Characteristics'!B:B,MATCH($C977,'Policy Characteristics'!$C:$C,0)))</f>
        <v>Feedstock Shifting</v>
      </c>
      <c r="C977" s="254" t="str">
        <f t="shared" si="42"/>
        <v>Fraction of Feedstock Shifted</v>
      </c>
      <c r="D977" s="6" t="s">
        <v>3058</v>
      </c>
      <c r="E977" s="45" t="s">
        <v>2400</v>
      </c>
      <c r="F977" t="s">
        <v>3021</v>
      </c>
      <c r="G977" s="45" t="s">
        <v>2404</v>
      </c>
      <c r="H977" s="47">
        <v>2573</v>
      </c>
      <c r="I977" s="324" t="s">
        <v>44</v>
      </c>
      <c r="J977" s="255" t="str">
        <f>IF(ISBLANK(INDEX('Policy Characteristics'!D:D,MATCH($C977,'Policy Characteristics'!$C:$C,0))),"",INDEX('Policy Characteristics'!D:D,MATCH($C977,'Policy Characteristics'!$C:$C,0)))</f>
        <v>Feedstock Shifting</v>
      </c>
      <c r="K977" s="254" t="str">
        <f>IF(ISBLANK(INDEX('Policy Characteristics'!E:E,MATCH($C977,'Policy Characteristics'!$C:$C,0))),"",INDEX('Policy Characteristics'!E:E,MATCH($C977,'Policy Characteristics'!$C:$C,0)))</f>
        <v>indst feedstock shifting</v>
      </c>
      <c r="L977" s="261">
        <f>IF(ISBLANK(INDEX('Policy Characteristics'!F:F,MATCH($C977,'Policy Characteristics'!$C:$C,0))),"",INDEX('Policy Characteristics'!F:F,MATCH($C977,'Policy Characteristics'!$C:$C,0)))</f>
        <v>0</v>
      </c>
      <c r="M977" s="261">
        <f>IF(ISBLANK(INDEX('Policy Characteristics'!G:G,MATCH($C977,'Policy Characteristics'!$C:$C,0))),"",INDEX('Policy Characteristics'!G:G,MATCH($C977,'Policy Characteristics'!$C:$C,0)))</f>
        <v>1</v>
      </c>
      <c r="N977" s="261">
        <f>IF(ISBLANK(INDEX('Policy Characteristics'!H:H,MATCH($C977,'Policy Characteristics'!$C:$C,0))),"",INDEX('Policy Characteristics'!H:H,MATCH($C977,'Policy Characteristics'!$C:$C,0)))</f>
        <v>0.01</v>
      </c>
      <c r="O977" s="254" t="str">
        <f>IF(ISBLANK(INDEX('Policy Characteristics'!I:I,MATCH($C977,'Policy Characteristics'!$C:$C,0))),"",INDEX('Policy Characteristics'!I:I,MATCH($C977,'Policy Characteristics'!$C:$C,0)))</f>
        <v>% of potential achieved</v>
      </c>
      <c r="P977" s="254"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254" t="str">
        <f>IF(ISBLANK(INDEX('Policy Characteristics'!K:K,MATCH($C977,'Policy Characteristics'!$C:$C,0))),"",INDEX('Policy Characteristics'!K:K,MATCH($C977,'Policy Characteristics'!$C:$C,0)))</f>
        <v/>
      </c>
      <c r="R977" s="254" t="str">
        <f>IF(ISBLANK(INDEX('Policy Characteristics'!L:L,MATCH($C977,'Policy Characteristics'!$C:$C,0))),"",INDEX('Policy Characteristics'!L:L,MATCH($C977,'Policy Characteristics'!$C:$C,0)))</f>
        <v/>
      </c>
    </row>
    <row r="978" spans="1:18" s="2" customFormat="1" x14ac:dyDescent="0.35">
      <c r="A978" s="254" t="str">
        <f>IF(ISBLANK(INDEX('Policy Characteristics'!A:A,MATCH($C978,'Policy Characteristics'!$C:$C,0))),"",INDEX('Policy Characteristics'!A:A,MATCH($C978,'Policy Characteristics'!$C:$C,0)))</f>
        <v>Industry</v>
      </c>
      <c r="B978" s="262" t="str">
        <f>IF(ISBLANK(INDEX('Policy Characteristics'!B:B,MATCH($C978,'Policy Characteristics'!$C:$C,0))),"",INDEX('Policy Characteristics'!B:B,MATCH($C978,'Policy Characteristics'!$C:$C,0)))</f>
        <v>Feedstock Shifting</v>
      </c>
      <c r="C978" s="254" t="str">
        <f t="shared" si="42"/>
        <v>Fraction of Feedstock Shifted</v>
      </c>
      <c r="D978" s="6" t="s">
        <v>3058</v>
      </c>
      <c r="E978" s="45" t="s">
        <v>2401</v>
      </c>
      <c r="F978" t="s">
        <v>3021</v>
      </c>
      <c r="G978" s="45" t="s">
        <v>2405</v>
      </c>
      <c r="H978" s="47">
        <v>2574</v>
      </c>
      <c r="I978" s="324" t="s">
        <v>44</v>
      </c>
      <c r="J978" s="255" t="str">
        <f>IF(ISBLANK(INDEX('Policy Characteristics'!D:D,MATCH($C978,'Policy Characteristics'!$C:$C,0))),"",INDEX('Policy Characteristics'!D:D,MATCH($C978,'Policy Characteristics'!$C:$C,0)))</f>
        <v>Feedstock Shifting</v>
      </c>
      <c r="K978" s="254" t="str">
        <f>IF(ISBLANK(INDEX('Policy Characteristics'!E:E,MATCH($C978,'Policy Characteristics'!$C:$C,0))),"",INDEX('Policy Characteristics'!E:E,MATCH($C978,'Policy Characteristics'!$C:$C,0)))</f>
        <v>indst feedstock shifting</v>
      </c>
      <c r="L978" s="261">
        <f>IF(ISBLANK(INDEX('Policy Characteristics'!F:F,MATCH($C978,'Policy Characteristics'!$C:$C,0))),"",INDEX('Policy Characteristics'!F:F,MATCH($C978,'Policy Characteristics'!$C:$C,0)))</f>
        <v>0</v>
      </c>
      <c r="M978" s="261">
        <f>IF(ISBLANK(INDEX('Policy Characteristics'!G:G,MATCH($C978,'Policy Characteristics'!$C:$C,0))),"",INDEX('Policy Characteristics'!G:G,MATCH($C978,'Policy Characteristics'!$C:$C,0)))</f>
        <v>1</v>
      </c>
      <c r="N978" s="261">
        <f>IF(ISBLANK(INDEX('Policy Characteristics'!H:H,MATCH($C978,'Policy Characteristics'!$C:$C,0))),"",INDEX('Policy Characteristics'!H:H,MATCH($C978,'Policy Characteristics'!$C:$C,0)))</f>
        <v>0.01</v>
      </c>
      <c r="O978" s="254" t="str">
        <f>IF(ISBLANK(INDEX('Policy Characteristics'!I:I,MATCH($C978,'Policy Characteristics'!$C:$C,0))),"",INDEX('Policy Characteristics'!I:I,MATCH($C978,'Policy Characteristics'!$C:$C,0)))</f>
        <v>% of potential achieved</v>
      </c>
      <c r="P978" s="254"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254" t="str">
        <f>IF(ISBLANK(INDEX('Policy Characteristics'!K:K,MATCH($C978,'Policy Characteristics'!$C:$C,0))),"",INDEX('Policy Characteristics'!K:K,MATCH($C978,'Policy Characteristics'!$C:$C,0)))</f>
        <v/>
      </c>
      <c r="R978" s="254" t="str">
        <f>IF(ISBLANK(INDEX('Policy Characteristics'!L:L,MATCH($C978,'Policy Characteristics'!$C:$C,0))),"",INDEX('Policy Characteristics'!L:L,MATCH($C978,'Policy Characteristics'!$C:$C,0)))</f>
        <v/>
      </c>
    </row>
    <row r="979" spans="1:18" s="2" customFormat="1" x14ac:dyDescent="0.35">
      <c r="A979" s="254" t="str">
        <f>IF(ISBLANK(INDEX('Policy Characteristics'!A:A,MATCH($C979,'Policy Characteristics'!$C:$C,0))),"",INDEX('Policy Characteristics'!A:A,MATCH($C979,'Policy Characteristics'!$C:$C,0)))</f>
        <v>Industry</v>
      </c>
      <c r="B979" s="262" t="str">
        <f>IF(ISBLANK(INDEX('Policy Characteristics'!B:B,MATCH($C979,'Policy Characteristics'!$C:$C,0))),"",INDEX('Policy Characteristics'!B:B,MATCH($C979,'Policy Characteristics'!$C:$C,0)))</f>
        <v>Feedstock Shifting</v>
      </c>
      <c r="C979" s="254" t="str">
        <f t="shared" si="42"/>
        <v>Fraction of Feedstock Shifted</v>
      </c>
      <c r="D979" s="6" t="s">
        <v>3058</v>
      </c>
      <c r="E979" s="45" t="s">
        <v>2402</v>
      </c>
      <c r="F979" t="s">
        <v>3021</v>
      </c>
      <c r="G979" s="45" t="s">
        <v>2408</v>
      </c>
      <c r="H979" s="47">
        <v>2575</v>
      </c>
      <c r="I979" s="324" t="s">
        <v>44</v>
      </c>
      <c r="J979" s="255" t="str">
        <f>IF(ISBLANK(INDEX('Policy Characteristics'!D:D,MATCH($C979,'Policy Characteristics'!$C:$C,0))),"",INDEX('Policy Characteristics'!D:D,MATCH($C979,'Policy Characteristics'!$C:$C,0)))</f>
        <v>Feedstock Shifting</v>
      </c>
      <c r="K979" s="254" t="str">
        <f>IF(ISBLANK(INDEX('Policy Characteristics'!E:E,MATCH($C979,'Policy Characteristics'!$C:$C,0))),"",INDEX('Policy Characteristics'!E:E,MATCH($C979,'Policy Characteristics'!$C:$C,0)))</f>
        <v>indst feedstock shifting</v>
      </c>
      <c r="L979" s="261">
        <f>IF(ISBLANK(INDEX('Policy Characteristics'!F:F,MATCH($C979,'Policy Characteristics'!$C:$C,0))),"",INDEX('Policy Characteristics'!F:F,MATCH($C979,'Policy Characteristics'!$C:$C,0)))</f>
        <v>0</v>
      </c>
      <c r="M979" s="261">
        <f>IF(ISBLANK(INDEX('Policy Characteristics'!G:G,MATCH($C979,'Policy Characteristics'!$C:$C,0))),"",INDEX('Policy Characteristics'!G:G,MATCH($C979,'Policy Characteristics'!$C:$C,0)))</f>
        <v>1</v>
      </c>
      <c r="N979" s="261">
        <f>IF(ISBLANK(INDEX('Policy Characteristics'!H:H,MATCH($C979,'Policy Characteristics'!$C:$C,0))),"",INDEX('Policy Characteristics'!H:H,MATCH($C979,'Policy Characteristics'!$C:$C,0)))</f>
        <v>0.01</v>
      </c>
      <c r="O979" s="254" t="str">
        <f>IF(ISBLANK(INDEX('Policy Characteristics'!I:I,MATCH($C979,'Policy Characteristics'!$C:$C,0))),"",INDEX('Policy Characteristics'!I:I,MATCH($C979,'Policy Characteristics'!$C:$C,0)))</f>
        <v>% of potential achieved</v>
      </c>
      <c r="P979" s="254"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254" t="str">
        <f>IF(ISBLANK(INDEX('Policy Characteristics'!K:K,MATCH($C979,'Policy Characteristics'!$C:$C,0))),"",INDEX('Policy Characteristics'!K:K,MATCH($C979,'Policy Characteristics'!$C:$C,0)))</f>
        <v/>
      </c>
      <c r="R979" s="254" t="str">
        <f>IF(ISBLANK(INDEX('Policy Characteristics'!L:L,MATCH($C979,'Policy Characteristics'!$C:$C,0))),"",INDEX('Policy Characteristics'!L:L,MATCH($C979,'Policy Characteristics'!$C:$C,0)))</f>
        <v/>
      </c>
    </row>
    <row r="980" spans="1:18" s="2" customFormat="1" x14ac:dyDescent="0.35">
      <c r="A980" s="254" t="str">
        <f>IF(ISBLANK(INDEX('Policy Characteristics'!A:A,MATCH($C980,'Policy Characteristics'!$C:$C,0))),"",INDEX('Policy Characteristics'!A:A,MATCH($C980,'Policy Characteristics'!$C:$C,0)))</f>
        <v>Industry</v>
      </c>
      <c r="B980" s="262" t="str">
        <f>IF(ISBLANK(INDEX('Policy Characteristics'!B:B,MATCH($C980,'Policy Characteristics'!$C:$C,0))),"",INDEX('Policy Characteristics'!B:B,MATCH($C980,'Policy Characteristics'!$C:$C,0)))</f>
        <v>Feedstock Shifting</v>
      </c>
      <c r="C980" s="254" t="str">
        <f t="shared" si="42"/>
        <v>Fraction of Feedstock Shifted</v>
      </c>
      <c r="D980" s="6" t="s">
        <v>3058</v>
      </c>
      <c r="E980" s="45" t="s">
        <v>2701</v>
      </c>
      <c r="F980" t="s">
        <v>3021</v>
      </c>
      <c r="G980" s="45" t="s">
        <v>2704</v>
      </c>
      <c r="H980" s="47">
        <v>2576</v>
      </c>
      <c r="I980" s="324" t="s">
        <v>44</v>
      </c>
      <c r="J980" s="255" t="str">
        <f>IF(ISBLANK(INDEX('Policy Characteristics'!D:D,MATCH($C980,'Policy Characteristics'!$C:$C,0))),"",INDEX('Policy Characteristics'!D:D,MATCH($C980,'Policy Characteristics'!$C:$C,0)))</f>
        <v>Feedstock Shifting</v>
      </c>
      <c r="K980" s="254" t="str">
        <f>IF(ISBLANK(INDEX('Policy Characteristics'!E:E,MATCH($C980,'Policy Characteristics'!$C:$C,0))),"",INDEX('Policy Characteristics'!E:E,MATCH($C980,'Policy Characteristics'!$C:$C,0)))</f>
        <v>indst feedstock shifting</v>
      </c>
      <c r="L980" s="261">
        <f>IF(ISBLANK(INDEX('Policy Characteristics'!F:F,MATCH($C980,'Policy Characteristics'!$C:$C,0))),"",INDEX('Policy Characteristics'!F:F,MATCH($C980,'Policy Characteristics'!$C:$C,0)))</f>
        <v>0</v>
      </c>
      <c r="M980" s="261">
        <f>IF(ISBLANK(INDEX('Policy Characteristics'!G:G,MATCH($C980,'Policy Characteristics'!$C:$C,0))),"",INDEX('Policy Characteristics'!G:G,MATCH($C980,'Policy Characteristics'!$C:$C,0)))</f>
        <v>1</v>
      </c>
      <c r="N980" s="261">
        <f>IF(ISBLANK(INDEX('Policy Characteristics'!H:H,MATCH($C980,'Policy Characteristics'!$C:$C,0))),"",INDEX('Policy Characteristics'!H:H,MATCH($C980,'Policy Characteristics'!$C:$C,0)))</f>
        <v>0.01</v>
      </c>
      <c r="O980" s="254" t="str">
        <f>IF(ISBLANK(INDEX('Policy Characteristics'!I:I,MATCH($C980,'Policy Characteristics'!$C:$C,0))),"",INDEX('Policy Characteristics'!I:I,MATCH($C980,'Policy Characteristics'!$C:$C,0)))</f>
        <v>% of potential achieved</v>
      </c>
      <c r="P980" s="254"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254" t="str">
        <f>IF(ISBLANK(INDEX('Policy Characteristics'!K:K,MATCH($C980,'Policy Characteristics'!$C:$C,0))),"",INDEX('Policy Characteristics'!K:K,MATCH($C980,'Policy Characteristics'!$C:$C,0)))</f>
        <v/>
      </c>
      <c r="R980" s="254" t="str">
        <f>IF(ISBLANK(INDEX('Policy Characteristics'!L:L,MATCH($C980,'Policy Characteristics'!$C:$C,0))),"",INDEX('Policy Characteristics'!L:L,MATCH($C980,'Policy Characteristics'!$C:$C,0)))</f>
        <v/>
      </c>
    </row>
    <row r="981" spans="1:18" s="2" customFormat="1" x14ac:dyDescent="0.35">
      <c r="A981" s="254" t="str">
        <f>IF(ISBLANK(INDEX('Policy Characteristics'!A:A,MATCH($C981,'Policy Characteristics'!$C:$C,0))),"",INDEX('Policy Characteristics'!A:A,MATCH($C981,'Policy Characteristics'!$C:$C,0)))</f>
        <v>Industry</v>
      </c>
      <c r="B981" s="262" t="str">
        <f>IF(ISBLANK(INDEX('Policy Characteristics'!B:B,MATCH($C981,'Policy Characteristics'!$C:$C,0))),"",INDEX('Policy Characteristics'!B:B,MATCH($C981,'Policy Characteristics'!$C:$C,0)))</f>
        <v>Feedstock Shifting</v>
      </c>
      <c r="C981" s="254" t="str">
        <f t="shared" si="42"/>
        <v>Fraction of Feedstock Shifted</v>
      </c>
      <c r="D981" s="6" t="s">
        <v>3058</v>
      </c>
      <c r="E981" s="45" t="s">
        <v>2702</v>
      </c>
      <c r="F981" t="s">
        <v>3021</v>
      </c>
      <c r="G981" s="45" t="s">
        <v>2706</v>
      </c>
      <c r="H981" s="47">
        <v>2577</v>
      </c>
      <c r="I981" s="324" t="s">
        <v>44</v>
      </c>
      <c r="J981" s="255" t="str">
        <f>IF(ISBLANK(INDEX('Policy Characteristics'!D:D,MATCH($C981,'Policy Characteristics'!$C:$C,0))),"",INDEX('Policy Characteristics'!D:D,MATCH($C981,'Policy Characteristics'!$C:$C,0)))</f>
        <v>Feedstock Shifting</v>
      </c>
      <c r="K981" s="254" t="str">
        <f>IF(ISBLANK(INDEX('Policy Characteristics'!E:E,MATCH($C981,'Policy Characteristics'!$C:$C,0))),"",INDEX('Policy Characteristics'!E:E,MATCH($C981,'Policy Characteristics'!$C:$C,0)))</f>
        <v>indst feedstock shifting</v>
      </c>
      <c r="L981" s="261">
        <f>IF(ISBLANK(INDEX('Policy Characteristics'!F:F,MATCH($C981,'Policy Characteristics'!$C:$C,0))),"",INDEX('Policy Characteristics'!F:F,MATCH($C981,'Policy Characteristics'!$C:$C,0)))</f>
        <v>0</v>
      </c>
      <c r="M981" s="261">
        <f>IF(ISBLANK(INDEX('Policy Characteristics'!G:G,MATCH($C981,'Policy Characteristics'!$C:$C,0))),"",INDEX('Policy Characteristics'!G:G,MATCH($C981,'Policy Characteristics'!$C:$C,0)))</f>
        <v>1</v>
      </c>
      <c r="N981" s="261">
        <f>IF(ISBLANK(INDEX('Policy Characteristics'!H:H,MATCH($C981,'Policy Characteristics'!$C:$C,0))),"",INDEX('Policy Characteristics'!H:H,MATCH($C981,'Policy Characteristics'!$C:$C,0)))</f>
        <v>0.01</v>
      </c>
      <c r="O981" s="254" t="str">
        <f>IF(ISBLANK(INDEX('Policy Characteristics'!I:I,MATCH($C981,'Policy Characteristics'!$C:$C,0))),"",INDEX('Policy Characteristics'!I:I,MATCH($C981,'Policy Characteristics'!$C:$C,0)))</f>
        <v>% of potential achieved</v>
      </c>
      <c r="P981" s="254"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254" t="str">
        <f>IF(ISBLANK(INDEX('Policy Characteristics'!K:K,MATCH($C981,'Policy Characteristics'!$C:$C,0))),"",INDEX('Policy Characteristics'!K:K,MATCH($C981,'Policy Characteristics'!$C:$C,0)))</f>
        <v/>
      </c>
      <c r="R981" s="254" t="str">
        <f>IF(ISBLANK(INDEX('Policy Characteristics'!L:L,MATCH($C981,'Policy Characteristics'!$C:$C,0))),"",INDEX('Policy Characteristics'!L:L,MATCH($C981,'Policy Characteristics'!$C:$C,0)))</f>
        <v/>
      </c>
    </row>
    <row r="982" spans="1:18" s="2" customFormat="1" x14ac:dyDescent="0.35">
      <c r="A982" s="254" t="str">
        <f>IF(ISBLANK(INDEX('Policy Characteristics'!A:A,MATCH($C982,'Policy Characteristics'!$C:$C,0))),"",INDEX('Policy Characteristics'!A:A,MATCH($C982,'Policy Characteristics'!$C:$C,0)))</f>
        <v>Industry</v>
      </c>
      <c r="B982" s="262" t="str">
        <f>IF(ISBLANK(INDEX('Policy Characteristics'!B:B,MATCH($C982,'Policy Characteristics'!$C:$C,0))),"",INDEX('Policy Characteristics'!B:B,MATCH($C982,'Policy Characteristics'!$C:$C,0)))</f>
        <v>Feedstock Shifting</v>
      </c>
      <c r="C982" s="254" t="str">
        <f t="shared" si="42"/>
        <v>Fraction of Feedstock Shifted</v>
      </c>
      <c r="D982" s="6" t="s">
        <v>3058</v>
      </c>
      <c r="E982" s="45" t="s">
        <v>2703</v>
      </c>
      <c r="F982" t="s">
        <v>3021</v>
      </c>
      <c r="G982" s="45" t="s">
        <v>2707</v>
      </c>
      <c r="H982" s="47">
        <v>2578</v>
      </c>
      <c r="I982" s="324" t="s">
        <v>44</v>
      </c>
      <c r="J982" s="255" t="str">
        <f>IF(ISBLANK(INDEX('Policy Characteristics'!D:D,MATCH($C982,'Policy Characteristics'!$C:$C,0))),"",INDEX('Policy Characteristics'!D:D,MATCH($C982,'Policy Characteristics'!$C:$C,0)))</f>
        <v>Feedstock Shifting</v>
      </c>
      <c r="K982" s="254" t="str">
        <f>IF(ISBLANK(INDEX('Policy Characteristics'!E:E,MATCH($C982,'Policy Characteristics'!$C:$C,0))),"",INDEX('Policy Characteristics'!E:E,MATCH($C982,'Policy Characteristics'!$C:$C,0)))</f>
        <v>indst feedstock shifting</v>
      </c>
      <c r="L982" s="261">
        <f>IF(ISBLANK(INDEX('Policy Characteristics'!F:F,MATCH($C982,'Policy Characteristics'!$C:$C,0))),"",INDEX('Policy Characteristics'!F:F,MATCH($C982,'Policy Characteristics'!$C:$C,0)))</f>
        <v>0</v>
      </c>
      <c r="M982" s="261">
        <f>IF(ISBLANK(INDEX('Policy Characteristics'!G:G,MATCH($C982,'Policy Characteristics'!$C:$C,0))),"",INDEX('Policy Characteristics'!G:G,MATCH($C982,'Policy Characteristics'!$C:$C,0)))</f>
        <v>1</v>
      </c>
      <c r="N982" s="261">
        <f>IF(ISBLANK(INDEX('Policy Characteristics'!H:H,MATCH($C982,'Policy Characteristics'!$C:$C,0))),"",INDEX('Policy Characteristics'!H:H,MATCH($C982,'Policy Characteristics'!$C:$C,0)))</f>
        <v>0.01</v>
      </c>
      <c r="O982" s="254" t="str">
        <f>IF(ISBLANK(INDEX('Policy Characteristics'!I:I,MATCH($C982,'Policy Characteristics'!$C:$C,0))),"",INDEX('Policy Characteristics'!I:I,MATCH($C982,'Policy Characteristics'!$C:$C,0)))</f>
        <v>% of potential achieved</v>
      </c>
      <c r="P982" s="254"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254" t="str">
        <f>IF(ISBLANK(INDEX('Policy Characteristics'!K:K,MATCH($C982,'Policy Characteristics'!$C:$C,0))),"",INDEX('Policy Characteristics'!K:K,MATCH($C982,'Policy Characteristics'!$C:$C,0)))</f>
        <v/>
      </c>
      <c r="R982" s="254" t="str">
        <f>IF(ISBLANK(INDEX('Policy Characteristics'!L:L,MATCH($C982,'Policy Characteristics'!$C:$C,0))),"",INDEX('Policy Characteristics'!L:L,MATCH($C982,'Policy Characteristics'!$C:$C,0)))</f>
        <v/>
      </c>
    </row>
    <row r="983" spans="1:18" s="2" customFormat="1" x14ac:dyDescent="0.35">
      <c r="A983" s="254" t="str">
        <f>IF(ISBLANK(INDEX('Policy Characteristics'!A:A,MATCH($C983,'Policy Characteristics'!$C:$C,0))),"",INDEX('Policy Characteristics'!A:A,MATCH($C983,'Policy Characteristics'!$C:$C,0)))</f>
        <v>Industry</v>
      </c>
      <c r="B983" s="262" t="str">
        <f>IF(ISBLANK(INDEX('Policy Characteristics'!B:B,MATCH($C983,'Policy Characteristics'!$C:$C,0))),"",INDEX('Policy Characteristics'!B:B,MATCH($C983,'Policy Characteristics'!$C:$C,0)))</f>
        <v>Feedstock Shifting</v>
      </c>
      <c r="C983" s="254" t="str">
        <f t="shared" si="42"/>
        <v>Fraction of Feedstock Shifted</v>
      </c>
      <c r="D983" s="6" t="s">
        <v>3058</v>
      </c>
      <c r="E983" s="45" t="s">
        <v>2700</v>
      </c>
      <c r="F983" t="s">
        <v>3021</v>
      </c>
      <c r="G983" s="45" t="s">
        <v>2705</v>
      </c>
      <c r="H983" s="47">
        <v>2579</v>
      </c>
      <c r="I983" s="324" t="s">
        <v>44</v>
      </c>
      <c r="J983" s="255" t="str">
        <f>IF(ISBLANK(INDEX('Policy Characteristics'!D:D,MATCH($C983,'Policy Characteristics'!$C:$C,0))),"",INDEX('Policy Characteristics'!D:D,MATCH($C983,'Policy Characteristics'!$C:$C,0)))</f>
        <v>Feedstock Shifting</v>
      </c>
      <c r="K983" s="254" t="str">
        <f>IF(ISBLANK(INDEX('Policy Characteristics'!E:E,MATCH($C983,'Policy Characteristics'!$C:$C,0))),"",INDEX('Policy Characteristics'!E:E,MATCH($C983,'Policy Characteristics'!$C:$C,0)))</f>
        <v>indst feedstock shifting</v>
      </c>
      <c r="L983" s="261">
        <f>IF(ISBLANK(INDEX('Policy Characteristics'!F:F,MATCH($C983,'Policy Characteristics'!$C:$C,0))),"",INDEX('Policy Characteristics'!F:F,MATCH($C983,'Policy Characteristics'!$C:$C,0)))</f>
        <v>0</v>
      </c>
      <c r="M983" s="261">
        <f>IF(ISBLANK(INDEX('Policy Characteristics'!G:G,MATCH($C983,'Policy Characteristics'!$C:$C,0))),"",INDEX('Policy Characteristics'!G:G,MATCH($C983,'Policy Characteristics'!$C:$C,0)))</f>
        <v>1</v>
      </c>
      <c r="N983" s="261">
        <f>IF(ISBLANK(INDEX('Policy Characteristics'!H:H,MATCH($C983,'Policy Characteristics'!$C:$C,0))),"",INDEX('Policy Characteristics'!H:H,MATCH($C983,'Policy Characteristics'!$C:$C,0)))</f>
        <v>0.01</v>
      </c>
      <c r="O983" s="254" t="str">
        <f>IF(ISBLANK(INDEX('Policy Characteristics'!I:I,MATCH($C983,'Policy Characteristics'!$C:$C,0))),"",INDEX('Policy Characteristics'!I:I,MATCH($C983,'Policy Characteristics'!$C:$C,0)))</f>
        <v>% of potential achieved</v>
      </c>
      <c r="P983" s="254"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254" t="str">
        <f>IF(ISBLANK(INDEX('Policy Characteristics'!K:K,MATCH($C983,'Policy Characteristics'!$C:$C,0))),"",INDEX('Policy Characteristics'!K:K,MATCH($C983,'Policy Characteristics'!$C:$C,0)))</f>
        <v/>
      </c>
      <c r="R983" s="254" t="str">
        <f>IF(ISBLANK(INDEX('Policy Characteristics'!L:L,MATCH($C983,'Policy Characteristics'!$C:$C,0))),"",INDEX('Policy Characteristics'!L:L,MATCH($C983,'Policy Characteristics'!$C:$C,0)))</f>
        <v/>
      </c>
    </row>
    <row r="984" spans="1:18" s="2" customFormat="1" x14ac:dyDescent="0.35">
      <c r="A984" s="254" t="str">
        <f>IF(ISBLANK(INDEX('Policy Characteristics'!A:A,MATCH($C984,'Policy Characteristics'!$C:$C,0))),"",INDEX('Policy Characteristics'!A:A,MATCH($C984,'Policy Characteristics'!$C:$C,0)))</f>
        <v>Industry</v>
      </c>
      <c r="B984" s="262" t="str">
        <f>IF(ISBLANK(INDEX('Policy Characteristics'!B:B,MATCH($C984,'Policy Characteristics'!$C:$C,0))),"",INDEX('Policy Characteristics'!B:B,MATCH($C984,'Policy Characteristics'!$C:$C,0)))</f>
        <v>Feedstock Shifting</v>
      </c>
      <c r="C984" s="254" t="str">
        <f t="shared" si="42"/>
        <v>Fraction of Feedstock Shifted</v>
      </c>
      <c r="D984" s="6" t="s">
        <v>3059</v>
      </c>
      <c r="E984" s="45" t="s">
        <v>2397</v>
      </c>
      <c r="F984" t="s">
        <v>3022</v>
      </c>
      <c r="G984" s="45" t="s">
        <v>2403</v>
      </c>
      <c r="H984" s="47">
        <v>2580</v>
      </c>
      <c r="I984" s="324" t="s">
        <v>44</v>
      </c>
      <c r="J984" s="255" t="str">
        <f>IF(ISBLANK(INDEX('Policy Characteristics'!D:D,MATCH($C984,'Policy Characteristics'!$C:$C,0))),"",INDEX('Policy Characteristics'!D:D,MATCH($C984,'Policy Characteristics'!$C:$C,0)))</f>
        <v>Feedstock Shifting</v>
      </c>
      <c r="K984" s="254" t="str">
        <f>IF(ISBLANK(INDEX('Policy Characteristics'!E:E,MATCH($C984,'Policy Characteristics'!$C:$C,0))),"",INDEX('Policy Characteristics'!E:E,MATCH($C984,'Policy Characteristics'!$C:$C,0)))</f>
        <v>indst feedstock shifting</v>
      </c>
      <c r="L984" s="261">
        <f>IF(ISBLANK(INDEX('Policy Characteristics'!F:F,MATCH($C984,'Policy Characteristics'!$C:$C,0))),"",INDEX('Policy Characteristics'!F:F,MATCH($C984,'Policy Characteristics'!$C:$C,0)))</f>
        <v>0</v>
      </c>
      <c r="M984" s="261">
        <f>IF(ISBLANK(INDEX('Policy Characteristics'!G:G,MATCH($C984,'Policy Characteristics'!$C:$C,0))),"",INDEX('Policy Characteristics'!G:G,MATCH($C984,'Policy Characteristics'!$C:$C,0)))</f>
        <v>1</v>
      </c>
      <c r="N984" s="261">
        <f>IF(ISBLANK(INDEX('Policy Characteristics'!H:H,MATCH($C984,'Policy Characteristics'!$C:$C,0))),"",INDEX('Policy Characteristics'!H:H,MATCH($C984,'Policy Characteristics'!$C:$C,0)))</f>
        <v>0.01</v>
      </c>
      <c r="O984" s="254" t="str">
        <f>IF(ISBLANK(INDEX('Policy Characteristics'!I:I,MATCH($C984,'Policy Characteristics'!$C:$C,0))),"",INDEX('Policy Characteristics'!I:I,MATCH($C984,'Policy Characteristics'!$C:$C,0)))</f>
        <v>% of potential achieved</v>
      </c>
      <c r="P984" s="254"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254" t="str">
        <f>IF(ISBLANK(INDEX('Policy Characteristics'!K:K,MATCH($C984,'Policy Characteristics'!$C:$C,0))),"",INDEX('Policy Characteristics'!K:K,MATCH($C984,'Policy Characteristics'!$C:$C,0)))</f>
        <v/>
      </c>
      <c r="R984" s="254" t="str">
        <f>IF(ISBLANK(INDEX('Policy Characteristics'!L:L,MATCH($C984,'Policy Characteristics'!$C:$C,0))),"",INDEX('Policy Characteristics'!L:L,MATCH($C984,'Policy Characteristics'!$C:$C,0)))</f>
        <v/>
      </c>
    </row>
    <row r="985" spans="1:18" s="2" customFormat="1" x14ac:dyDescent="0.35">
      <c r="A985" s="254" t="str">
        <f>IF(ISBLANK(INDEX('Policy Characteristics'!A:A,MATCH($C985,'Policy Characteristics'!$C:$C,0))),"",INDEX('Policy Characteristics'!A:A,MATCH($C985,'Policy Characteristics'!$C:$C,0)))</f>
        <v>Industry</v>
      </c>
      <c r="B985" s="262" t="str">
        <f>IF(ISBLANK(INDEX('Policy Characteristics'!B:B,MATCH($C985,'Policy Characteristics'!$C:$C,0))),"",INDEX('Policy Characteristics'!B:B,MATCH($C985,'Policy Characteristics'!$C:$C,0)))</f>
        <v>Feedstock Shifting</v>
      </c>
      <c r="C985" s="254" t="str">
        <f t="shared" si="42"/>
        <v>Fraction of Feedstock Shifted</v>
      </c>
      <c r="D985" s="6" t="s">
        <v>3059</v>
      </c>
      <c r="E985" s="45" t="s">
        <v>2398</v>
      </c>
      <c r="F985" t="s">
        <v>3022</v>
      </c>
      <c r="G985" s="45" t="s">
        <v>2406</v>
      </c>
      <c r="H985" s="47">
        <v>2581</v>
      </c>
      <c r="I985" s="324" t="s">
        <v>44</v>
      </c>
      <c r="J985" s="255" t="str">
        <f>IF(ISBLANK(INDEX('Policy Characteristics'!D:D,MATCH($C985,'Policy Characteristics'!$C:$C,0))),"",INDEX('Policy Characteristics'!D:D,MATCH($C985,'Policy Characteristics'!$C:$C,0)))</f>
        <v>Feedstock Shifting</v>
      </c>
      <c r="K985" s="254" t="str">
        <f>IF(ISBLANK(INDEX('Policy Characteristics'!E:E,MATCH($C985,'Policy Characteristics'!$C:$C,0))),"",INDEX('Policy Characteristics'!E:E,MATCH($C985,'Policy Characteristics'!$C:$C,0)))</f>
        <v>indst feedstock shifting</v>
      </c>
      <c r="L985" s="261">
        <f>IF(ISBLANK(INDEX('Policy Characteristics'!F:F,MATCH($C985,'Policy Characteristics'!$C:$C,0))),"",INDEX('Policy Characteristics'!F:F,MATCH($C985,'Policy Characteristics'!$C:$C,0)))</f>
        <v>0</v>
      </c>
      <c r="M985" s="261">
        <f>IF(ISBLANK(INDEX('Policy Characteristics'!G:G,MATCH($C985,'Policy Characteristics'!$C:$C,0))),"",INDEX('Policy Characteristics'!G:G,MATCH($C985,'Policy Characteristics'!$C:$C,0)))</f>
        <v>1</v>
      </c>
      <c r="N985" s="261">
        <f>IF(ISBLANK(INDEX('Policy Characteristics'!H:H,MATCH($C985,'Policy Characteristics'!$C:$C,0))),"",INDEX('Policy Characteristics'!H:H,MATCH($C985,'Policy Characteristics'!$C:$C,0)))</f>
        <v>0.01</v>
      </c>
      <c r="O985" s="254" t="str">
        <f>IF(ISBLANK(INDEX('Policy Characteristics'!I:I,MATCH($C985,'Policy Characteristics'!$C:$C,0))),"",INDEX('Policy Characteristics'!I:I,MATCH($C985,'Policy Characteristics'!$C:$C,0)))</f>
        <v>% of potential achieved</v>
      </c>
      <c r="P985" s="254"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254" t="str">
        <f>IF(ISBLANK(INDEX('Policy Characteristics'!K:K,MATCH($C985,'Policy Characteristics'!$C:$C,0))),"",INDEX('Policy Characteristics'!K:K,MATCH($C985,'Policy Characteristics'!$C:$C,0)))</f>
        <v/>
      </c>
      <c r="R985" s="254" t="str">
        <f>IF(ISBLANK(INDEX('Policy Characteristics'!L:L,MATCH($C985,'Policy Characteristics'!$C:$C,0))),"",INDEX('Policy Characteristics'!L:L,MATCH($C985,'Policy Characteristics'!$C:$C,0)))</f>
        <v/>
      </c>
    </row>
    <row r="986" spans="1:18" s="2" customFormat="1" x14ac:dyDescent="0.35">
      <c r="A986" s="254" t="str">
        <f>IF(ISBLANK(INDEX('Policy Characteristics'!A:A,MATCH($C986,'Policy Characteristics'!$C:$C,0))),"",INDEX('Policy Characteristics'!A:A,MATCH($C986,'Policy Characteristics'!$C:$C,0)))</f>
        <v>Industry</v>
      </c>
      <c r="B986" s="262" t="str">
        <f>IF(ISBLANK(INDEX('Policy Characteristics'!B:B,MATCH($C986,'Policy Characteristics'!$C:$C,0))),"",INDEX('Policy Characteristics'!B:B,MATCH($C986,'Policy Characteristics'!$C:$C,0)))</f>
        <v>Feedstock Shifting</v>
      </c>
      <c r="C986" s="254" t="str">
        <f t="shared" si="42"/>
        <v>Fraction of Feedstock Shifted</v>
      </c>
      <c r="D986" s="6" t="s">
        <v>3059</v>
      </c>
      <c r="E986" s="45" t="s">
        <v>2399</v>
      </c>
      <c r="F986" t="s">
        <v>3022</v>
      </c>
      <c r="G986" s="45" t="s">
        <v>2407</v>
      </c>
      <c r="H986" s="47">
        <v>2582</v>
      </c>
      <c r="I986" s="324" t="s">
        <v>44</v>
      </c>
      <c r="J986" s="255" t="str">
        <f>IF(ISBLANK(INDEX('Policy Characteristics'!D:D,MATCH($C986,'Policy Characteristics'!$C:$C,0))),"",INDEX('Policy Characteristics'!D:D,MATCH($C986,'Policy Characteristics'!$C:$C,0)))</f>
        <v>Feedstock Shifting</v>
      </c>
      <c r="K986" s="254" t="str">
        <f>IF(ISBLANK(INDEX('Policy Characteristics'!E:E,MATCH($C986,'Policy Characteristics'!$C:$C,0))),"",INDEX('Policy Characteristics'!E:E,MATCH($C986,'Policy Characteristics'!$C:$C,0)))</f>
        <v>indst feedstock shifting</v>
      </c>
      <c r="L986" s="261">
        <f>IF(ISBLANK(INDEX('Policy Characteristics'!F:F,MATCH($C986,'Policy Characteristics'!$C:$C,0))),"",INDEX('Policy Characteristics'!F:F,MATCH($C986,'Policy Characteristics'!$C:$C,0)))</f>
        <v>0</v>
      </c>
      <c r="M986" s="261">
        <f>IF(ISBLANK(INDEX('Policy Characteristics'!G:G,MATCH($C986,'Policy Characteristics'!$C:$C,0))),"",INDEX('Policy Characteristics'!G:G,MATCH($C986,'Policy Characteristics'!$C:$C,0)))</f>
        <v>1</v>
      </c>
      <c r="N986" s="261">
        <f>IF(ISBLANK(INDEX('Policy Characteristics'!H:H,MATCH($C986,'Policy Characteristics'!$C:$C,0))),"",INDEX('Policy Characteristics'!H:H,MATCH($C986,'Policy Characteristics'!$C:$C,0)))</f>
        <v>0.01</v>
      </c>
      <c r="O986" s="254" t="str">
        <f>IF(ISBLANK(INDEX('Policy Characteristics'!I:I,MATCH($C986,'Policy Characteristics'!$C:$C,0))),"",INDEX('Policy Characteristics'!I:I,MATCH($C986,'Policy Characteristics'!$C:$C,0)))</f>
        <v>% of potential achieved</v>
      </c>
      <c r="P986" s="254"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254" t="str">
        <f>IF(ISBLANK(INDEX('Policy Characteristics'!K:K,MATCH($C986,'Policy Characteristics'!$C:$C,0))),"",INDEX('Policy Characteristics'!K:K,MATCH($C986,'Policy Characteristics'!$C:$C,0)))</f>
        <v/>
      </c>
      <c r="R986" s="254" t="str">
        <f>IF(ISBLANK(INDEX('Policy Characteristics'!L:L,MATCH($C986,'Policy Characteristics'!$C:$C,0))),"",INDEX('Policy Characteristics'!L:L,MATCH($C986,'Policy Characteristics'!$C:$C,0)))</f>
        <v/>
      </c>
    </row>
    <row r="987" spans="1:18" s="2" customFormat="1" x14ac:dyDescent="0.35">
      <c r="A987" s="254" t="str">
        <f>IF(ISBLANK(INDEX('Policy Characteristics'!A:A,MATCH($C987,'Policy Characteristics'!$C:$C,0))),"",INDEX('Policy Characteristics'!A:A,MATCH($C987,'Policy Characteristics'!$C:$C,0)))</f>
        <v>Industry</v>
      </c>
      <c r="B987" s="262" t="str">
        <f>IF(ISBLANK(INDEX('Policy Characteristics'!B:B,MATCH($C987,'Policy Characteristics'!$C:$C,0))),"",INDEX('Policy Characteristics'!B:B,MATCH($C987,'Policy Characteristics'!$C:$C,0)))</f>
        <v>Feedstock Shifting</v>
      </c>
      <c r="C987" s="254" t="str">
        <f t="shared" si="42"/>
        <v>Fraction of Feedstock Shifted</v>
      </c>
      <c r="D987" s="6" t="s">
        <v>3059</v>
      </c>
      <c r="E987" s="45" t="s">
        <v>2400</v>
      </c>
      <c r="F987" t="s">
        <v>3022</v>
      </c>
      <c r="G987" s="45" t="s">
        <v>2404</v>
      </c>
      <c r="H987" s="47">
        <v>2583</v>
      </c>
      <c r="I987" s="324" t="s">
        <v>44</v>
      </c>
      <c r="J987" s="255" t="str">
        <f>IF(ISBLANK(INDEX('Policy Characteristics'!D:D,MATCH($C987,'Policy Characteristics'!$C:$C,0))),"",INDEX('Policy Characteristics'!D:D,MATCH($C987,'Policy Characteristics'!$C:$C,0)))</f>
        <v>Feedstock Shifting</v>
      </c>
      <c r="K987" s="254" t="str">
        <f>IF(ISBLANK(INDEX('Policy Characteristics'!E:E,MATCH($C987,'Policy Characteristics'!$C:$C,0))),"",INDEX('Policy Characteristics'!E:E,MATCH($C987,'Policy Characteristics'!$C:$C,0)))</f>
        <v>indst feedstock shifting</v>
      </c>
      <c r="L987" s="261">
        <f>IF(ISBLANK(INDEX('Policy Characteristics'!F:F,MATCH($C987,'Policy Characteristics'!$C:$C,0))),"",INDEX('Policy Characteristics'!F:F,MATCH($C987,'Policy Characteristics'!$C:$C,0)))</f>
        <v>0</v>
      </c>
      <c r="M987" s="261">
        <f>IF(ISBLANK(INDEX('Policy Characteristics'!G:G,MATCH($C987,'Policy Characteristics'!$C:$C,0))),"",INDEX('Policy Characteristics'!G:G,MATCH($C987,'Policy Characteristics'!$C:$C,0)))</f>
        <v>1</v>
      </c>
      <c r="N987" s="261">
        <f>IF(ISBLANK(INDEX('Policy Characteristics'!H:H,MATCH($C987,'Policy Characteristics'!$C:$C,0))),"",INDEX('Policy Characteristics'!H:H,MATCH($C987,'Policy Characteristics'!$C:$C,0)))</f>
        <v>0.01</v>
      </c>
      <c r="O987" s="254" t="str">
        <f>IF(ISBLANK(INDEX('Policy Characteristics'!I:I,MATCH($C987,'Policy Characteristics'!$C:$C,0))),"",INDEX('Policy Characteristics'!I:I,MATCH($C987,'Policy Characteristics'!$C:$C,0)))</f>
        <v>% of potential achieved</v>
      </c>
      <c r="P987" s="254"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254" t="str">
        <f>IF(ISBLANK(INDEX('Policy Characteristics'!K:K,MATCH($C987,'Policy Characteristics'!$C:$C,0))),"",INDEX('Policy Characteristics'!K:K,MATCH($C987,'Policy Characteristics'!$C:$C,0)))</f>
        <v/>
      </c>
      <c r="R987" s="254" t="str">
        <f>IF(ISBLANK(INDEX('Policy Characteristics'!L:L,MATCH($C987,'Policy Characteristics'!$C:$C,0))),"",INDEX('Policy Characteristics'!L:L,MATCH($C987,'Policy Characteristics'!$C:$C,0)))</f>
        <v/>
      </c>
    </row>
    <row r="988" spans="1:18" s="2" customFormat="1" x14ac:dyDescent="0.35">
      <c r="A988" s="254" t="str">
        <f>IF(ISBLANK(INDEX('Policy Characteristics'!A:A,MATCH($C988,'Policy Characteristics'!$C:$C,0))),"",INDEX('Policy Characteristics'!A:A,MATCH($C988,'Policy Characteristics'!$C:$C,0)))</f>
        <v>Industry</v>
      </c>
      <c r="B988" s="262" t="str">
        <f>IF(ISBLANK(INDEX('Policy Characteristics'!B:B,MATCH($C988,'Policy Characteristics'!$C:$C,0))),"",INDEX('Policy Characteristics'!B:B,MATCH($C988,'Policy Characteristics'!$C:$C,0)))</f>
        <v>Feedstock Shifting</v>
      </c>
      <c r="C988" s="254" t="str">
        <f t="shared" si="42"/>
        <v>Fraction of Feedstock Shifted</v>
      </c>
      <c r="D988" s="6" t="s">
        <v>3059</v>
      </c>
      <c r="E988" s="45" t="s">
        <v>2401</v>
      </c>
      <c r="F988" t="s">
        <v>3022</v>
      </c>
      <c r="G988" s="45" t="s">
        <v>2405</v>
      </c>
      <c r="H988" s="47">
        <v>2584</v>
      </c>
      <c r="I988" s="324" t="s">
        <v>44</v>
      </c>
      <c r="J988" s="255" t="str">
        <f>IF(ISBLANK(INDEX('Policy Characteristics'!D:D,MATCH($C988,'Policy Characteristics'!$C:$C,0))),"",INDEX('Policy Characteristics'!D:D,MATCH($C988,'Policy Characteristics'!$C:$C,0)))</f>
        <v>Feedstock Shifting</v>
      </c>
      <c r="K988" s="254" t="str">
        <f>IF(ISBLANK(INDEX('Policy Characteristics'!E:E,MATCH($C988,'Policy Characteristics'!$C:$C,0))),"",INDEX('Policy Characteristics'!E:E,MATCH($C988,'Policy Characteristics'!$C:$C,0)))</f>
        <v>indst feedstock shifting</v>
      </c>
      <c r="L988" s="261">
        <f>IF(ISBLANK(INDEX('Policy Characteristics'!F:F,MATCH($C988,'Policy Characteristics'!$C:$C,0))),"",INDEX('Policy Characteristics'!F:F,MATCH($C988,'Policy Characteristics'!$C:$C,0)))</f>
        <v>0</v>
      </c>
      <c r="M988" s="261">
        <f>IF(ISBLANK(INDEX('Policy Characteristics'!G:G,MATCH($C988,'Policy Characteristics'!$C:$C,0))),"",INDEX('Policy Characteristics'!G:G,MATCH($C988,'Policy Characteristics'!$C:$C,0)))</f>
        <v>1</v>
      </c>
      <c r="N988" s="261">
        <f>IF(ISBLANK(INDEX('Policy Characteristics'!H:H,MATCH($C988,'Policy Characteristics'!$C:$C,0))),"",INDEX('Policy Characteristics'!H:H,MATCH($C988,'Policy Characteristics'!$C:$C,0)))</f>
        <v>0.01</v>
      </c>
      <c r="O988" s="254" t="str">
        <f>IF(ISBLANK(INDEX('Policy Characteristics'!I:I,MATCH($C988,'Policy Characteristics'!$C:$C,0))),"",INDEX('Policy Characteristics'!I:I,MATCH($C988,'Policy Characteristics'!$C:$C,0)))</f>
        <v>% of potential achieved</v>
      </c>
      <c r="P988" s="254"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254" t="str">
        <f>IF(ISBLANK(INDEX('Policy Characteristics'!K:K,MATCH($C988,'Policy Characteristics'!$C:$C,0))),"",INDEX('Policy Characteristics'!K:K,MATCH($C988,'Policy Characteristics'!$C:$C,0)))</f>
        <v/>
      </c>
      <c r="R988" s="254" t="str">
        <f>IF(ISBLANK(INDEX('Policy Characteristics'!L:L,MATCH($C988,'Policy Characteristics'!$C:$C,0))),"",INDEX('Policy Characteristics'!L:L,MATCH($C988,'Policy Characteristics'!$C:$C,0)))</f>
        <v/>
      </c>
    </row>
    <row r="989" spans="1:18" s="2" customFormat="1" x14ac:dyDescent="0.35">
      <c r="A989" s="254" t="str">
        <f>IF(ISBLANK(INDEX('Policy Characteristics'!A:A,MATCH($C989,'Policy Characteristics'!$C:$C,0))),"",INDEX('Policy Characteristics'!A:A,MATCH($C989,'Policy Characteristics'!$C:$C,0)))</f>
        <v>Industry</v>
      </c>
      <c r="B989" s="262" t="str">
        <f>IF(ISBLANK(INDEX('Policy Characteristics'!B:B,MATCH($C989,'Policy Characteristics'!$C:$C,0))),"",INDEX('Policy Characteristics'!B:B,MATCH($C989,'Policy Characteristics'!$C:$C,0)))</f>
        <v>Feedstock Shifting</v>
      </c>
      <c r="C989" s="254" t="str">
        <f t="shared" si="42"/>
        <v>Fraction of Feedstock Shifted</v>
      </c>
      <c r="D989" s="6" t="s">
        <v>3059</v>
      </c>
      <c r="E989" s="45" t="s">
        <v>2402</v>
      </c>
      <c r="F989" t="s">
        <v>3022</v>
      </c>
      <c r="G989" s="45" t="s">
        <v>2408</v>
      </c>
      <c r="H989" s="47">
        <v>2585</v>
      </c>
      <c r="I989" s="324" t="s">
        <v>44</v>
      </c>
      <c r="J989" s="255" t="str">
        <f>IF(ISBLANK(INDEX('Policy Characteristics'!D:D,MATCH($C989,'Policy Characteristics'!$C:$C,0))),"",INDEX('Policy Characteristics'!D:D,MATCH($C989,'Policy Characteristics'!$C:$C,0)))</f>
        <v>Feedstock Shifting</v>
      </c>
      <c r="K989" s="254" t="str">
        <f>IF(ISBLANK(INDEX('Policy Characteristics'!E:E,MATCH($C989,'Policy Characteristics'!$C:$C,0))),"",INDEX('Policy Characteristics'!E:E,MATCH($C989,'Policy Characteristics'!$C:$C,0)))</f>
        <v>indst feedstock shifting</v>
      </c>
      <c r="L989" s="261">
        <f>IF(ISBLANK(INDEX('Policy Characteristics'!F:F,MATCH($C989,'Policy Characteristics'!$C:$C,0))),"",INDEX('Policy Characteristics'!F:F,MATCH($C989,'Policy Characteristics'!$C:$C,0)))</f>
        <v>0</v>
      </c>
      <c r="M989" s="261">
        <f>IF(ISBLANK(INDEX('Policy Characteristics'!G:G,MATCH($C989,'Policy Characteristics'!$C:$C,0))),"",INDEX('Policy Characteristics'!G:G,MATCH($C989,'Policy Characteristics'!$C:$C,0)))</f>
        <v>1</v>
      </c>
      <c r="N989" s="261">
        <f>IF(ISBLANK(INDEX('Policy Characteristics'!H:H,MATCH($C989,'Policy Characteristics'!$C:$C,0))),"",INDEX('Policy Characteristics'!H:H,MATCH($C989,'Policy Characteristics'!$C:$C,0)))</f>
        <v>0.01</v>
      </c>
      <c r="O989" s="254" t="str">
        <f>IF(ISBLANK(INDEX('Policy Characteristics'!I:I,MATCH($C989,'Policy Characteristics'!$C:$C,0))),"",INDEX('Policy Characteristics'!I:I,MATCH($C989,'Policy Characteristics'!$C:$C,0)))</f>
        <v>% of potential achieved</v>
      </c>
      <c r="P989" s="254"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254" t="str">
        <f>IF(ISBLANK(INDEX('Policy Characteristics'!K:K,MATCH($C989,'Policy Characteristics'!$C:$C,0))),"",INDEX('Policy Characteristics'!K:K,MATCH($C989,'Policy Characteristics'!$C:$C,0)))</f>
        <v/>
      </c>
      <c r="R989" s="254" t="str">
        <f>IF(ISBLANK(INDEX('Policy Characteristics'!L:L,MATCH($C989,'Policy Characteristics'!$C:$C,0))),"",INDEX('Policy Characteristics'!L:L,MATCH($C989,'Policy Characteristics'!$C:$C,0)))</f>
        <v/>
      </c>
    </row>
    <row r="990" spans="1:18" s="2" customFormat="1" x14ac:dyDescent="0.35">
      <c r="A990" s="254" t="str">
        <f>IF(ISBLANK(INDEX('Policy Characteristics'!A:A,MATCH($C990,'Policy Characteristics'!$C:$C,0))),"",INDEX('Policy Characteristics'!A:A,MATCH($C990,'Policy Characteristics'!$C:$C,0)))</f>
        <v>Industry</v>
      </c>
      <c r="B990" s="262" t="str">
        <f>IF(ISBLANK(INDEX('Policy Characteristics'!B:B,MATCH($C990,'Policy Characteristics'!$C:$C,0))),"",INDEX('Policy Characteristics'!B:B,MATCH($C990,'Policy Characteristics'!$C:$C,0)))</f>
        <v>Feedstock Shifting</v>
      </c>
      <c r="C990" s="254" t="str">
        <f t="shared" si="42"/>
        <v>Fraction of Feedstock Shifted</v>
      </c>
      <c r="D990" s="6" t="s">
        <v>3059</v>
      </c>
      <c r="E990" s="45" t="s">
        <v>2701</v>
      </c>
      <c r="F990" t="s">
        <v>3022</v>
      </c>
      <c r="G990" s="45" t="s">
        <v>2704</v>
      </c>
      <c r="H990" s="47">
        <v>2586</v>
      </c>
      <c r="I990" s="324" t="s">
        <v>44</v>
      </c>
      <c r="J990" s="255" t="str">
        <f>IF(ISBLANK(INDEX('Policy Characteristics'!D:D,MATCH($C990,'Policy Characteristics'!$C:$C,0))),"",INDEX('Policy Characteristics'!D:D,MATCH($C990,'Policy Characteristics'!$C:$C,0)))</f>
        <v>Feedstock Shifting</v>
      </c>
      <c r="K990" s="254" t="str">
        <f>IF(ISBLANK(INDEX('Policy Characteristics'!E:E,MATCH($C990,'Policy Characteristics'!$C:$C,0))),"",INDEX('Policy Characteristics'!E:E,MATCH($C990,'Policy Characteristics'!$C:$C,0)))</f>
        <v>indst feedstock shifting</v>
      </c>
      <c r="L990" s="261">
        <f>IF(ISBLANK(INDEX('Policy Characteristics'!F:F,MATCH($C990,'Policy Characteristics'!$C:$C,0))),"",INDEX('Policy Characteristics'!F:F,MATCH($C990,'Policy Characteristics'!$C:$C,0)))</f>
        <v>0</v>
      </c>
      <c r="M990" s="261">
        <f>IF(ISBLANK(INDEX('Policy Characteristics'!G:G,MATCH($C990,'Policy Characteristics'!$C:$C,0))),"",INDEX('Policy Characteristics'!G:G,MATCH($C990,'Policy Characteristics'!$C:$C,0)))</f>
        <v>1</v>
      </c>
      <c r="N990" s="261">
        <f>IF(ISBLANK(INDEX('Policy Characteristics'!H:H,MATCH($C990,'Policy Characteristics'!$C:$C,0))),"",INDEX('Policy Characteristics'!H:H,MATCH($C990,'Policy Characteristics'!$C:$C,0)))</f>
        <v>0.01</v>
      </c>
      <c r="O990" s="254" t="str">
        <f>IF(ISBLANK(INDEX('Policy Characteristics'!I:I,MATCH($C990,'Policy Characteristics'!$C:$C,0))),"",INDEX('Policy Characteristics'!I:I,MATCH($C990,'Policy Characteristics'!$C:$C,0)))</f>
        <v>% of potential achieved</v>
      </c>
      <c r="P990" s="254"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254" t="str">
        <f>IF(ISBLANK(INDEX('Policy Characteristics'!K:K,MATCH($C990,'Policy Characteristics'!$C:$C,0))),"",INDEX('Policy Characteristics'!K:K,MATCH($C990,'Policy Characteristics'!$C:$C,0)))</f>
        <v/>
      </c>
      <c r="R990" s="254" t="str">
        <f>IF(ISBLANK(INDEX('Policy Characteristics'!L:L,MATCH($C990,'Policy Characteristics'!$C:$C,0))),"",INDEX('Policy Characteristics'!L:L,MATCH($C990,'Policy Characteristics'!$C:$C,0)))</f>
        <v/>
      </c>
    </row>
    <row r="991" spans="1:18" s="2" customFormat="1" x14ac:dyDescent="0.35">
      <c r="A991" s="254" t="str">
        <f>IF(ISBLANK(INDEX('Policy Characteristics'!A:A,MATCH($C991,'Policy Characteristics'!$C:$C,0))),"",INDEX('Policy Characteristics'!A:A,MATCH($C991,'Policy Characteristics'!$C:$C,0)))</f>
        <v>Industry</v>
      </c>
      <c r="B991" s="262" t="str">
        <f>IF(ISBLANK(INDEX('Policy Characteristics'!B:B,MATCH($C991,'Policy Characteristics'!$C:$C,0))),"",INDEX('Policy Characteristics'!B:B,MATCH($C991,'Policy Characteristics'!$C:$C,0)))</f>
        <v>Feedstock Shifting</v>
      </c>
      <c r="C991" s="254" t="str">
        <f t="shared" si="42"/>
        <v>Fraction of Feedstock Shifted</v>
      </c>
      <c r="D991" s="6" t="s">
        <v>3059</v>
      </c>
      <c r="E991" s="45" t="s">
        <v>2702</v>
      </c>
      <c r="F991" t="s">
        <v>3022</v>
      </c>
      <c r="G991" s="45" t="s">
        <v>2706</v>
      </c>
      <c r="H991" s="47">
        <v>2587</v>
      </c>
      <c r="I991" s="324" t="s">
        <v>44</v>
      </c>
      <c r="J991" s="255" t="str">
        <f>IF(ISBLANK(INDEX('Policy Characteristics'!D:D,MATCH($C991,'Policy Characteristics'!$C:$C,0))),"",INDEX('Policy Characteristics'!D:D,MATCH($C991,'Policy Characteristics'!$C:$C,0)))</f>
        <v>Feedstock Shifting</v>
      </c>
      <c r="K991" s="254" t="str">
        <f>IF(ISBLANK(INDEX('Policy Characteristics'!E:E,MATCH($C991,'Policy Characteristics'!$C:$C,0))),"",INDEX('Policy Characteristics'!E:E,MATCH($C991,'Policy Characteristics'!$C:$C,0)))</f>
        <v>indst feedstock shifting</v>
      </c>
      <c r="L991" s="261">
        <f>IF(ISBLANK(INDEX('Policy Characteristics'!F:F,MATCH($C991,'Policy Characteristics'!$C:$C,0))),"",INDEX('Policy Characteristics'!F:F,MATCH($C991,'Policy Characteristics'!$C:$C,0)))</f>
        <v>0</v>
      </c>
      <c r="M991" s="261">
        <f>IF(ISBLANK(INDEX('Policy Characteristics'!G:G,MATCH($C991,'Policy Characteristics'!$C:$C,0))),"",INDEX('Policy Characteristics'!G:G,MATCH($C991,'Policy Characteristics'!$C:$C,0)))</f>
        <v>1</v>
      </c>
      <c r="N991" s="261">
        <f>IF(ISBLANK(INDEX('Policy Characteristics'!H:H,MATCH($C991,'Policy Characteristics'!$C:$C,0))),"",INDEX('Policy Characteristics'!H:H,MATCH($C991,'Policy Characteristics'!$C:$C,0)))</f>
        <v>0.01</v>
      </c>
      <c r="O991" s="254" t="str">
        <f>IF(ISBLANK(INDEX('Policy Characteristics'!I:I,MATCH($C991,'Policy Characteristics'!$C:$C,0))),"",INDEX('Policy Characteristics'!I:I,MATCH($C991,'Policy Characteristics'!$C:$C,0)))</f>
        <v>% of potential achieved</v>
      </c>
      <c r="P991" s="254"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254" t="str">
        <f>IF(ISBLANK(INDEX('Policy Characteristics'!K:K,MATCH($C991,'Policy Characteristics'!$C:$C,0))),"",INDEX('Policy Characteristics'!K:K,MATCH($C991,'Policy Characteristics'!$C:$C,0)))</f>
        <v/>
      </c>
      <c r="R991" s="254" t="str">
        <f>IF(ISBLANK(INDEX('Policy Characteristics'!L:L,MATCH($C991,'Policy Characteristics'!$C:$C,0))),"",INDEX('Policy Characteristics'!L:L,MATCH($C991,'Policy Characteristics'!$C:$C,0)))</f>
        <v/>
      </c>
    </row>
    <row r="992" spans="1:18" s="2" customFormat="1" x14ac:dyDescent="0.35">
      <c r="A992" s="254" t="str">
        <f>IF(ISBLANK(INDEX('Policy Characteristics'!A:A,MATCH($C992,'Policy Characteristics'!$C:$C,0))),"",INDEX('Policy Characteristics'!A:A,MATCH($C992,'Policy Characteristics'!$C:$C,0)))</f>
        <v>Industry</v>
      </c>
      <c r="B992" s="262" t="str">
        <f>IF(ISBLANK(INDEX('Policy Characteristics'!B:B,MATCH($C992,'Policy Characteristics'!$C:$C,0))),"",INDEX('Policy Characteristics'!B:B,MATCH($C992,'Policy Characteristics'!$C:$C,0)))</f>
        <v>Feedstock Shifting</v>
      </c>
      <c r="C992" s="254" t="str">
        <f t="shared" si="42"/>
        <v>Fraction of Feedstock Shifted</v>
      </c>
      <c r="D992" s="6" t="s">
        <v>3059</v>
      </c>
      <c r="E992" s="45" t="s">
        <v>2703</v>
      </c>
      <c r="F992" t="s">
        <v>3022</v>
      </c>
      <c r="G992" s="45" t="s">
        <v>2707</v>
      </c>
      <c r="H992" s="47">
        <v>2588</v>
      </c>
      <c r="I992" s="324" t="s">
        <v>44</v>
      </c>
      <c r="J992" s="255" t="str">
        <f>IF(ISBLANK(INDEX('Policy Characteristics'!D:D,MATCH($C992,'Policy Characteristics'!$C:$C,0))),"",INDEX('Policy Characteristics'!D:D,MATCH($C992,'Policy Characteristics'!$C:$C,0)))</f>
        <v>Feedstock Shifting</v>
      </c>
      <c r="K992" s="254" t="str">
        <f>IF(ISBLANK(INDEX('Policy Characteristics'!E:E,MATCH($C992,'Policy Characteristics'!$C:$C,0))),"",INDEX('Policy Characteristics'!E:E,MATCH($C992,'Policy Characteristics'!$C:$C,0)))</f>
        <v>indst feedstock shifting</v>
      </c>
      <c r="L992" s="261">
        <f>IF(ISBLANK(INDEX('Policy Characteristics'!F:F,MATCH($C992,'Policy Characteristics'!$C:$C,0))),"",INDEX('Policy Characteristics'!F:F,MATCH($C992,'Policy Characteristics'!$C:$C,0)))</f>
        <v>0</v>
      </c>
      <c r="M992" s="261">
        <f>IF(ISBLANK(INDEX('Policy Characteristics'!G:G,MATCH($C992,'Policy Characteristics'!$C:$C,0))),"",INDEX('Policy Characteristics'!G:G,MATCH($C992,'Policy Characteristics'!$C:$C,0)))</f>
        <v>1</v>
      </c>
      <c r="N992" s="261">
        <f>IF(ISBLANK(INDEX('Policy Characteristics'!H:H,MATCH($C992,'Policy Characteristics'!$C:$C,0))),"",INDEX('Policy Characteristics'!H:H,MATCH($C992,'Policy Characteristics'!$C:$C,0)))</f>
        <v>0.01</v>
      </c>
      <c r="O992" s="254" t="str">
        <f>IF(ISBLANK(INDEX('Policy Characteristics'!I:I,MATCH($C992,'Policy Characteristics'!$C:$C,0))),"",INDEX('Policy Characteristics'!I:I,MATCH($C992,'Policy Characteristics'!$C:$C,0)))</f>
        <v>% of potential achieved</v>
      </c>
      <c r="P992" s="254"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254" t="str">
        <f>IF(ISBLANK(INDEX('Policy Characteristics'!K:K,MATCH($C992,'Policy Characteristics'!$C:$C,0))),"",INDEX('Policy Characteristics'!K:K,MATCH($C992,'Policy Characteristics'!$C:$C,0)))</f>
        <v/>
      </c>
      <c r="R992" s="254" t="str">
        <f>IF(ISBLANK(INDEX('Policy Characteristics'!L:L,MATCH($C992,'Policy Characteristics'!$C:$C,0))),"",INDEX('Policy Characteristics'!L:L,MATCH($C992,'Policy Characteristics'!$C:$C,0)))</f>
        <v/>
      </c>
    </row>
    <row r="993" spans="1:18" s="2" customFormat="1" x14ac:dyDescent="0.35">
      <c r="A993" s="254" t="str">
        <f>IF(ISBLANK(INDEX('Policy Characteristics'!A:A,MATCH($C993,'Policy Characteristics'!$C:$C,0))),"",INDEX('Policy Characteristics'!A:A,MATCH($C993,'Policy Characteristics'!$C:$C,0)))</f>
        <v>Industry</v>
      </c>
      <c r="B993" s="262" t="str">
        <f>IF(ISBLANK(INDEX('Policy Characteristics'!B:B,MATCH($C993,'Policy Characteristics'!$C:$C,0))),"",INDEX('Policy Characteristics'!B:B,MATCH($C993,'Policy Characteristics'!$C:$C,0)))</f>
        <v>Feedstock Shifting</v>
      </c>
      <c r="C993" s="254" t="str">
        <f t="shared" si="42"/>
        <v>Fraction of Feedstock Shifted</v>
      </c>
      <c r="D993" s="6" t="s">
        <v>3059</v>
      </c>
      <c r="E993" s="45" t="s">
        <v>2700</v>
      </c>
      <c r="F993" t="s">
        <v>3022</v>
      </c>
      <c r="G993" s="45" t="s">
        <v>2705</v>
      </c>
      <c r="H993" s="47">
        <v>2589</v>
      </c>
      <c r="I993" s="324" t="s">
        <v>44</v>
      </c>
      <c r="J993" s="255" t="str">
        <f>IF(ISBLANK(INDEX('Policy Characteristics'!D:D,MATCH($C993,'Policy Characteristics'!$C:$C,0))),"",INDEX('Policy Characteristics'!D:D,MATCH($C993,'Policy Characteristics'!$C:$C,0)))</f>
        <v>Feedstock Shifting</v>
      </c>
      <c r="K993" s="254" t="str">
        <f>IF(ISBLANK(INDEX('Policy Characteristics'!E:E,MATCH($C993,'Policy Characteristics'!$C:$C,0))),"",INDEX('Policy Characteristics'!E:E,MATCH($C993,'Policy Characteristics'!$C:$C,0)))</f>
        <v>indst feedstock shifting</v>
      </c>
      <c r="L993" s="261">
        <f>IF(ISBLANK(INDEX('Policy Characteristics'!F:F,MATCH($C993,'Policy Characteristics'!$C:$C,0))),"",INDEX('Policy Characteristics'!F:F,MATCH($C993,'Policy Characteristics'!$C:$C,0)))</f>
        <v>0</v>
      </c>
      <c r="M993" s="261">
        <f>IF(ISBLANK(INDEX('Policy Characteristics'!G:G,MATCH($C993,'Policy Characteristics'!$C:$C,0))),"",INDEX('Policy Characteristics'!G:G,MATCH($C993,'Policy Characteristics'!$C:$C,0)))</f>
        <v>1</v>
      </c>
      <c r="N993" s="261">
        <f>IF(ISBLANK(INDEX('Policy Characteristics'!H:H,MATCH($C993,'Policy Characteristics'!$C:$C,0))),"",INDEX('Policy Characteristics'!H:H,MATCH($C993,'Policy Characteristics'!$C:$C,0)))</f>
        <v>0.01</v>
      </c>
      <c r="O993" s="254" t="str">
        <f>IF(ISBLANK(INDEX('Policy Characteristics'!I:I,MATCH($C993,'Policy Characteristics'!$C:$C,0))),"",INDEX('Policy Characteristics'!I:I,MATCH($C993,'Policy Characteristics'!$C:$C,0)))</f>
        <v>% of potential achieved</v>
      </c>
      <c r="P993" s="254"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254" t="str">
        <f>IF(ISBLANK(INDEX('Policy Characteristics'!K:K,MATCH($C993,'Policy Characteristics'!$C:$C,0))),"",INDEX('Policy Characteristics'!K:K,MATCH($C993,'Policy Characteristics'!$C:$C,0)))</f>
        <v/>
      </c>
      <c r="R993" s="254" t="str">
        <f>IF(ISBLANK(INDEX('Policy Characteristics'!L:L,MATCH($C993,'Policy Characteristics'!$C:$C,0))),"",INDEX('Policy Characteristics'!L:L,MATCH($C993,'Policy Characteristics'!$C:$C,0)))</f>
        <v/>
      </c>
    </row>
    <row r="994" spans="1:18" s="2" customFormat="1" x14ac:dyDescent="0.35">
      <c r="A994" s="254" t="str">
        <f>IF(ISBLANK(INDEX('Policy Characteristics'!A:A,MATCH($C994,'Policy Characteristics'!$C:$C,0))),"",INDEX('Policy Characteristics'!A:A,MATCH($C994,'Policy Characteristics'!$C:$C,0)))</f>
        <v>Industry</v>
      </c>
      <c r="B994" s="262" t="str">
        <f>IF(ISBLANK(INDEX('Policy Characteristics'!B:B,MATCH($C994,'Policy Characteristics'!$C:$C,0))),"",INDEX('Policy Characteristics'!B:B,MATCH($C994,'Policy Characteristics'!$C:$C,0)))</f>
        <v>Feedstock Shifting</v>
      </c>
      <c r="C994" s="254" t="str">
        <f t="shared" ref="C994:C1057" si="43">C$864</f>
        <v>Fraction of Feedstock Shifted</v>
      </c>
      <c r="D994" s="6" t="s">
        <v>3060</v>
      </c>
      <c r="E994" s="45" t="s">
        <v>2397</v>
      </c>
      <c r="F994" t="s">
        <v>2575</v>
      </c>
      <c r="G994" s="45" t="s">
        <v>2403</v>
      </c>
      <c r="H994" s="47">
        <v>2590</v>
      </c>
      <c r="I994" s="324" t="s">
        <v>44</v>
      </c>
      <c r="J994" s="255" t="str">
        <f>IF(ISBLANK(INDEX('Policy Characteristics'!D:D,MATCH($C994,'Policy Characteristics'!$C:$C,0))),"",INDEX('Policy Characteristics'!D:D,MATCH($C994,'Policy Characteristics'!$C:$C,0)))</f>
        <v>Feedstock Shifting</v>
      </c>
      <c r="K994" s="254" t="str">
        <f>IF(ISBLANK(INDEX('Policy Characteristics'!E:E,MATCH($C994,'Policy Characteristics'!$C:$C,0))),"",INDEX('Policy Characteristics'!E:E,MATCH($C994,'Policy Characteristics'!$C:$C,0)))</f>
        <v>indst feedstock shifting</v>
      </c>
      <c r="L994" s="261">
        <f>IF(ISBLANK(INDEX('Policy Characteristics'!F:F,MATCH($C994,'Policy Characteristics'!$C:$C,0))),"",INDEX('Policy Characteristics'!F:F,MATCH($C994,'Policy Characteristics'!$C:$C,0)))</f>
        <v>0</v>
      </c>
      <c r="M994" s="261">
        <f>IF(ISBLANK(INDEX('Policy Characteristics'!G:G,MATCH($C994,'Policy Characteristics'!$C:$C,0))),"",INDEX('Policy Characteristics'!G:G,MATCH($C994,'Policy Characteristics'!$C:$C,0)))</f>
        <v>1</v>
      </c>
      <c r="N994" s="261">
        <f>IF(ISBLANK(INDEX('Policy Characteristics'!H:H,MATCH($C994,'Policy Characteristics'!$C:$C,0))),"",INDEX('Policy Characteristics'!H:H,MATCH($C994,'Policy Characteristics'!$C:$C,0)))</f>
        <v>0.01</v>
      </c>
      <c r="O994" s="254" t="str">
        <f>IF(ISBLANK(INDEX('Policy Characteristics'!I:I,MATCH($C994,'Policy Characteristics'!$C:$C,0))),"",INDEX('Policy Characteristics'!I:I,MATCH($C994,'Policy Characteristics'!$C:$C,0)))</f>
        <v>% of potential achieved</v>
      </c>
      <c r="P994" s="254"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254" t="str">
        <f>IF(ISBLANK(INDEX('Policy Characteristics'!K:K,MATCH($C994,'Policy Characteristics'!$C:$C,0))),"",INDEX('Policy Characteristics'!K:K,MATCH($C994,'Policy Characteristics'!$C:$C,0)))</f>
        <v/>
      </c>
      <c r="R994" s="254" t="str">
        <f>IF(ISBLANK(INDEX('Policy Characteristics'!L:L,MATCH($C994,'Policy Characteristics'!$C:$C,0))),"",INDEX('Policy Characteristics'!L:L,MATCH($C994,'Policy Characteristics'!$C:$C,0)))</f>
        <v/>
      </c>
    </row>
    <row r="995" spans="1:18" s="2" customFormat="1" x14ac:dyDescent="0.35">
      <c r="A995" s="254" t="str">
        <f>IF(ISBLANK(INDEX('Policy Characteristics'!A:A,MATCH($C995,'Policy Characteristics'!$C:$C,0))),"",INDEX('Policy Characteristics'!A:A,MATCH($C995,'Policy Characteristics'!$C:$C,0)))</f>
        <v>Industry</v>
      </c>
      <c r="B995" s="262" t="str">
        <f>IF(ISBLANK(INDEX('Policy Characteristics'!B:B,MATCH($C995,'Policy Characteristics'!$C:$C,0))),"",INDEX('Policy Characteristics'!B:B,MATCH($C995,'Policy Characteristics'!$C:$C,0)))</f>
        <v>Feedstock Shifting</v>
      </c>
      <c r="C995" s="254" t="str">
        <f t="shared" si="43"/>
        <v>Fraction of Feedstock Shifted</v>
      </c>
      <c r="D995" s="6" t="s">
        <v>3060</v>
      </c>
      <c r="E995" s="45" t="s">
        <v>2398</v>
      </c>
      <c r="F995" t="s">
        <v>2575</v>
      </c>
      <c r="G995" s="45" t="s">
        <v>2406</v>
      </c>
      <c r="H995" s="47">
        <v>2591</v>
      </c>
      <c r="I995" s="324" t="s">
        <v>43</v>
      </c>
      <c r="J995" s="255" t="str">
        <f>IF(ISBLANK(INDEX('Policy Characteristics'!D:D,MATCH($C995,'Policy Characteristics'!$C:$C,0))),"",INDEX('Policy Characteristics'!D:D,MATCH($C995,'Policy Characteristics'!$C:$C,0)))</f>
        <v>Feedstock Shifting</v>
      </c>
      <c r="K995" s="254" t="str">
        <f>IF(ISBLANK(INDEX('Policy Characteristics'!E:E,MATCH($C995,'Policy Characteristics'!$C:$C,0))),"",INDEX('Policy Characteristics'!E:E,MATCH($C995,'Policy Characteristics'!$C:$C,0)))</f>
        <v>indst feedstock shifting</v>
      </c>
      <c r="L995" s="261">
        <f>IF(ISBLANK(INDEX('Policy Characteristics'!F:F,MATCH($C995,'Policy Characteristics'!$C:$C,0))),"",INDEX('Policy Characteristics'!F:F,MATCH($C995,'Policy Characteristics'!$C:$C,0)))</f>
        <v>0</v>
      </c>
      <c r="M995" s="261">
        <f>IF(ISBLANK(INDEX('Policy Characteristics'!G:G,MATCH($C995,'Policy Characteristics'!$C:$C,0))),"",INDEX('Policy Characteristics'!G:G,MATCH($C995,'Policy Characteristics'!$C:$C,0)))</f>
        <v>1</v>
      </c>
      <c r="N995" s="261">
        <f>IF(ISBLANK(INDEX('Policy Characteristics'!H:H,MATCH($C995,'Policy Characteristics'!$C:$C,0))),"",INDEX('Policy Characteristics'!H:H,MATCH($C995,'Policy Characteristics'!$C:$C,0)))</f>
        <v>0.01</v>
      </c>
      <c r="O995" s="254" t="str">
        <f>IF(ISBLANK(INDEX('Policy Characteristics'!I:I,MATCH($C995,'Policy Characteristics'!$C:$C,0))),"",INDEX('Policy Characteristics'!I:I,MATCH($C995,'Policy Characteristics'!$C:$C,0)))</f>
        <v>% of potential achieved</v>
      </c>
      <c r="P995" s="254"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254" t="str">
        <f>IF(ISBLANK(INDEX('Policy Characteristics'!K:K,MATCH($C995,'Policy Characteristics'!$C:$C,0))),"",INDEX('Policy Characteristics'!K:K,MATCH($C995,'Policy Characteristics'!$C:$C,0)))</f>
        <v/>
      </c>
      <c r="R995" s="254" t="str">
        <f>IF(ISBLANK(INDEX('Policy Characteristics'!L:L,MATCH($C995,'Policy Characteristics'!$C:$C,0))),"",INDEX('Policy Characteristics'!L:L,MATCH($C995,'Policy Characteristics'!$C:$C,0)))</f>
        <v/>
      </c>
    </row>
    <row r="996" spans="1:18" s="2" customFormat="1" x14ac:dyDescent="0.35">
      <c r="A996" s="254" t="str">
        <f>IF(ISBLANK(INDEX('Policy Characteristics'!A:A,MATCH($C996,'Policy Characteristics'!$C:$C,0))),"",INDEX('Policy Characteristics'!A:A,MATCH($C996,'Policy Characteristics'!$C:$C,0)))</f>
        <v>Industry</v>
      </c>
      <c r="B996" s="262" t="str">
        <f>IF(ISBLANK(INDEX('Policy Characteristics'!B:B,MATCH($C996,'Policy Characteristics'!$C:$C,0))),"",INDEX('Policy Characteristics'!B:B,MATCH($C996,'Policy Characteristics'!$C:$C,0)))</f>
        <v>Feedstock Shifting</v>
      </c>
      <c r="C996" s="254" t="str">
        <f t="shared" si="43"/>
        <v>Fraction of Feedstock Shifted</v>
      </c>
      <c r="D996" s="6" t="s">
        <v>3060</v>
      </c>
      <c r="E996" s="45" t="s">
        <v>2399</v>
      </c>
      <c r="F996" t="s">
        <v>2575</v>
      </c>
      <c r="G996" s="45" t="s">
        <v>2407</v>
      </c>
      <c r="H996" s="47">
        <v>2592</v>
      </c>
      <c r="I996" s="324" t="s">
        <v>43</v>
      </c>
      <c r="J996" s="255" t="str">
        <f>IF(ISBLANK(INDEX('Policy Characteristics'!D:D,MATCH($C996,'Policy Characteristics'!$C:$C,0))),"",INDEX('Policy Characteristics'!D:D,MATCH($C996,'Policy Characteristics'!$C:$C,0)))</f>
        <v>Feedstock Shifting</v>
      </c>
      <c r="K996" s="254" t="str">
        <f>IF(ISBLANK(INDEX('Policy Characteristics'!E:E,MATCH($C996,'Policy Characteristics'!$C:$C,0))),"",INDEX('Policy Characteristics'!E:E,MATCH($C996,'Policy Characteristics'!$C:$C,0)))</f>
        <v>indst feedstock shifting</v>
      </c>
      <c r="L996" s="261">
        <f>IF(ISBLANK(INDEX('Policy Characteristics'!F:F,MATCH($C996,'Policy Characteristics'!$C:$C,0))),"",INDEX('Policy Characteristics'!F:F,MATCH($C996,'Policy Characteristics'!$C:$C,0)))</f>
        <v>0</v>
      </c>
      <c r="M996" s="261">
        <f>IF(ISBLANK(INDEX('Policy Characteristics'!G:G,MATCH($C996,'Policy Characteristics'!$C:$C,0))),"",INDEX('Policy Characteristics'!G:G,MATCH($C996,'Policy Characteristics'!$C:$C,0)))</f>
        <v>1</v>
      </c>
      <c r="N996" s="261">
        <f>IF(ISBLANK(INDEX('Policy Characteristics'!H:H,MATCH($C996,'Policy Characteristics'!$C:$C,0))),"",INDEX('Policy Characteristics'!H:H,MATCH($C996,'Policy Characteristics'!$C:$C,0)))</f>
        <v>0.01</v>
      </c>
      <c r="O996" s="254" t="str">
        <f>IF(ISBLANK(INDEX('Policy Characteristics'!I:I,MATCH($C996,'Policy Characteristics'!$C:$C,0))),"",INDEX('Policy Characteristics'!I:I,MATCH($C996,'Policy Characteristics'!$C:$C,0)))</f>
        <v>% of potential achieved</v>
      </c>
      <c r="P996" s="254"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254" t="str">
        <f>IF(ISBLANK(INDEX('Policy Characteristics'!K:K,MATCH($C996,'Policy Characteristics'!$C:$C,0))),"",INDEX('Policy Characteristics'!K:K,MATCH($C996,'Policy Characteristics'!$C:$C,0)))</f>
        <v/>
      </c>
      <c r="R996" s="254" t="str">
        <f>IF(ISBLANK(INDEX('Policy Characteristics'!L:L,MATCH($C996,'Policy Characteristics'!$C:$C,0))),"",INDEX('Policy Characteristics'!L:L,MATCH($C996,'Policy Characteristics'!$C:$C,0)))</f>
        <v/>
      </c>
    </row>
    <row r="997" spans="1:18" s="2" customFormat="1" x14ac:dyDescent="0.35">
      <c r="A997" s="254" t="str">
        <f>IF(ISBLANK(INDEX('Policy Characteristics'!A:A,MATCH($C997,'Policy Characteristics'!$C:$C,0))),"",INDEX('Policy Characteristics'!A:A,MATCH($C997,'Policy Characteristics'!$C:$C,0)))</f>
        <v>Industry</v>
      </c>
      <c r="B997" s="262" t="str">
        <f>IF(ISBLANK(INDEX('Policy Characteristics'!B:B,MATCH($C997,'Policy Characteristics'!$C:$C,0))),"",INDEX('Policy Characteristics'!B:B,MATCH($C997,'Policy Characteristics'!$C:$C,0)))</f>
        <v>Feedstock Shifting</v>
      </c>
      <c r="C997" s="254" t="str">
        <f t="shared" si="43"/>
        <v>Fraction of Feedstock Shifted</v>
      </c>
      <c r="D997" s="6" t="s">
        <v>3060</v>
      </c>
      <c r="E997" s="45" t="s">
        <v>2400</v>
      </c>
      <c r="F997" t="s">
        <v>2575</v>
      </c>
      <c r="G997" s="45" t="s">
        <v>2404</v>
      </c>
      <c r="H997" s="47">
        <v>2593</v>
      </c>
      <c r="I997" s="324" t="s">
        <v>44</v>
      </c>
      <c r="J997" s="255" t="str">
        <f>IF(ISBLANK(INDEX('Policy Characteristics'!D:D,MATCH($C997,'Policy Characteristics'!$C:$C,0))),"",INDEX('Policy Characteristics'!D:D,MATCH($C997,'Policy Characteristics'!$C:$C,0)))</f>
        <v>Feedstock Shifting</v>
      </c>
      <c r="K997" s="254" t="str">
        <f>IF(ISBLANK(INDEX('Policy Characteristics'!E:E,MATCH($C997,'Policy Characteristics'!$C:$C,0))),"",INDEX('Policy Characteristics'!E:E,MATCH($C997,'Policy Characteristics'!$C:$C,0)))</f>
        <v>indst feedstock shifting</v>
      </c>
      <c r="L997" s="261">
        <f>IF(ISBLANK(INDEX('Policy Characteristics'!F:F,MATCH($C997,'Policy Characteristics'!$C:$C,0))),"",INDEX('Policy Characteristics'!F:F,MATCH($C997,'Policy Characteristics'!$C:$C,0)))</f>
        <v>0</v>
      </c>
      <c r="M997" s="261">
        <f>IF(ISBLANK(INDEX('Policy Characteristics'!G:G,MATCH($C997,'Policy Characteristics'!$C:$C,0))),"",INDEX('Policy Characteristics'!G:G,MATCH($C997,'Policy Characteristics'!$C:$C,0)))</f>
        <v>1</v>
      </c>
      <c r="N997" s="261">
        <f>IF(ISBLANK(INDEX('Policy Characteristics'!H:H,MATCH($C997,'Policy Characteristics'!$C:$C,0))),"",INDEX('Policy Characteristics'!H:H,MATCH($C997,'Policy Characteristics'!$C:$C,0)))</f>
        <v>0.01</v>
      </c>
      <c r="O997" s="254" t="str">
        <f>IF(ISBLANK(INDEX('Policy Characteristics'!I:I,MATCH($C997,'Policy Characteristics'!$C:$C,0))),"",INDEX('Policy Characteristics'!I:I,MATCH($C997,'Policy Characteristics'!$C:$C,0)))</f>
        <v>% of potential achieved</v>
      </c>
      <c r="P997" s="254"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254" t="str">
        <f>IF(ISBLANK(INDEX('Policy Characteristics'!K:K,MATCH($C997,'Policy Characteristics'!$C:$C,0))),"",INDEX('Policy Characteristics'!K:K,MATCH($C997,'Policy Characteristics'!$C:$C,0)))</f>
        <v/>
      </c>
      <c r="R997" s="254" t="str">
        <f>IF(ISBLANK(INDEX('Policy Characteristics'!L:L,MATCH($C997,'Policy Characteristics'!$C:$C,0))),"",INDEX('Policy Characteristics'!L:L,MATCH($C997,'Policy Characteristics'!$C:$C,0)))</f>
        <v/>
      </c>
    </row>
    <row r="998" spans="1:18" s="2" customFormat="1" x14ac:dyDescent="0.35">
      <c r="A998" s="254" t="str">
        <f>IF(ISBLANK(INDEX('Policy Characteristics'!A:A,MATCH($C998,'Policy Characteristics'!$C:$C,0))),"",INDEX('Policy Characteristics'!A:A,MATCH($C998,'Policy Characteristics'!$C:$C,0)))</f>
        <v>Industry</v>
      </c>
      <c r="B998" s="262" t="str">
        <f>IF(ISBLANK(INDEX('Policy Characteristics'!B:B,MATCH($C998,'Policy Characteristics'!$C:$C,0))),"",INDEX('Policy Characteristics'!B:B,MATCH($C998,'Policy Characteristics'!$C:$C,0)))</f>
        <v>Feedstock Shifting</v>
      </c>
      <c r="C998" s="254" t="str">
        <f t="shared" si="43"/>
        <v>Fraction of Feedstock Shifted</v>
      </c>
      <c r="D998" s="6" t="s">
        <v>3060</v>
      </c>
      <c r="E998" s="45" t="s">
        <v>2401</v>
      </c>
      <c r="F998" t="s">
        <v>2575</v>
      </c>
      <c r="G998" s="45" t="s">
        <v>2405</v>
      </c>
      <c r="H998" s="47">
        <v>2594</v>
      </c>
      <c r="I998" s="324" t="s">
        <v>44</v>
      </c>
      <c r="J998" s="255" t="str">
        <f>IF(ISBLANK(INDEX('Policy Characteristics'!D:D,MATCH($C998,'Policy Characteristics'!$C:$C,0))),"",INDEX('Policy Characteristics'!D:D,MATCH($C998,'Policy Characteristics'!$C:$C,0)))</f>
        <v>Feedstock Shifting</v>
      </c>
      <c r="K998" s="254" t="str">
        <f>IF(ISBLANK(INDEX('Policy Characteristics'!E:E,MATCH($C998,'Policy Characteristics'!$C:$C,0))),"",INDEX('Policy Characteristics'!E:E,MATCH($C998,'Policy Characteristics'!$C:$C,0)))</f>
        <v>indst feedstock shifting</v>
      </c>
      <c r="L998" s="261">
        <f>IF(ISBLANK(INDEX('Policy Characteristics'!F:F,MATCH($C998,'Policy Characteristics'!$C:$C,0))),"",INDEX('Policy Characteristics'!F:F,MATCH($C998,'Policy Characteristics'!$C:$C,0)))</f>
        <v>0</v>
      </c>
      <c r="M998" s="261">
        <f>IF(ISBLANK(INDEX('Policy Characteristics'!G:G,MATCH($C998,'Policy Characteristics'!$C:$C,0))),"",INDEX('Policy Characteristics'!G:G,MATCH($C998,'Policy Characteristics'!$C:$C,0)))</f>
        <v>1</v>
      </c>
      <c r="N998" s="261">
        <f>IF(ISBLANK(INDEX('Policy Characteristics'!H:H,MATCH($C998,'Policy Characteristics'!$C:$C,0))),"",INDEX('Policy Characteristics'!H:H,MATCH($C998,'Policy Characteristics'!$C:$C,0)))</f>
        <v>0.01</v>
      </c>
      <c r="O998" s="254" t="str">
        <f>IF(ISBLANK(INDEX('Policy Characteristics'!I:I,MATCH($C998,'Policy Characteristics'!$C:$C,0))),"",INDEX('Policy Characteristics'!I:I,MATCH($C998,'Policy Characteristics'!$C:$C,0)))</f>
        <v>% of potential achieved</v>
      </c>
      <c r="P998" s="254"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254" t="str">
        <f>IF(ISBLANK(INDEX('Policy Characteristics'!K:K,MATCH($C998,'Policy Characteristics'!$C:$C,0))),"",INDEX('Policy Characteristics'!K:K,MATCH($C998,'Policy Characteristics'!$C:$C,0)))</f>
        <v/>
      </c>
      <c r="R998" s="254" t="str">
        <f>IF(ISBLANK(INDEX('Policy Characteristics'!L:L,MATCH($C998,'Policy Characteristics'!$C:$C,0))),"",INDEX('Policy Characteristics'!L:L,MATCH($C998,'Policy Characteristics'!$C:$C,0)))</f>
        <v/>
      </c>
    </row>
    <row r="999" spans="1:18" s="2" customFormat="1" x14ac:dyDescent="0.35">
      <c r="A999" s="254" t="str">
        <f>IF(ISBLANK(INDEX('Policy Characteristics'!A:A,MATCH($C999,'Policy Characteristics'!$C:$C,0))),"",INDEX('Policy Characteristics'!A:A,MATCH($C999,'Policy Characteristics'!$C:$C,0)))</f>
        <v>Industry</v>
      </c>
      <c r="B999" s="262" t="str">
        <f>IF(ISBLANK(INDEX('Policy Characteristics'!B:B,MATCH($C999,'Policy Characteristics'!$C:$C,0))),"",INDEX('Policy Characteristics'!B:B,MATCH($C999,'Policy Characteristics'!$C:$C,0)))</f>
        <v>Feedstock Shifting</v>
      </c>
      <c r="C999" s="254" t="str">
        <f t="shared" si="43"/>
        <v>Fraction of Feedstock Shifted</v>
      </c>
      <c r="D999" s="6" t="s">
        <v>3060</v>
      </c>
      <c r="E999" s="45" t="s">
        <v>2402</v>
      </c>
      <c r="F999" t="s">
        <v>2575</v>
      </c>
      <c r="G999" s="45" t="s">
        <v>2408</v>
      </c>
      <c r="H999" s="47">
        <v>2595</v>
      </c>
      <c r="I999" s="324" t="s">
        <v>44</v>
      </c>
      <c r="J999" s="255" t="str">
        <f>IF(ISBLANK(INDEX('Policy Characteristics'!D:D,MATCH($C999,'Policy Characteristics'!$C:$C,0))),"",INDEX('Policy Characteristics'!D:D,MATCH($C999,'Policy Characteristics'!$C:$C,0)))</f>
        <v>Feedstock Shifting</v>
      </c>
      <c r="K999" s="254" t="str">
        <f>IF(ISBLANK(INDEX('Policy Characteristics'!E:E,MATCH($C999,'Policy Characteristics'!$C:$C,0))),"",INDEX('Policy Characteristics'!E:E,MATCH($C999,'Policy Characteristics'!$C:$C,0)))</f>
        <v>indst feedstock shifting</v>
      </c>
      <c r="L999" s="261">
        <f>IF(ISBLANK(INDEX('Policy Characteristics'!F:F,MATCH($C999,'Policy Characteristics'!$C:$C,0))),"",INDEX('Policy Characteristics'!F:F,MATCH($C999,'Policy Characteristics'!$C:$C,0)))</f>
        <v>0</v>
      </c>
      <c r="M999" s="261">
        <f>IF(ISBLANK(INDEX('Policy Characteristics'!G:G,MATCH($C999,'Policy Characteristics'!$C:$C,0))),"",INDEX('Policy Characteristics'!G:G,MATCH($C999,'Policy Characteristics'!$C:$C,0)))</f>
        <v>1</v>
      </c>
      <c r="N999" s="261">
        <f>IF(ISBLANK(INDEX('Policy Characteristics'!H:H,MATCH($C999,'Policy Characteristics'!$C:$C,0))),"",INDEX('Policy Characteristics'!H:H,MATCH($C999,'Policy Characteristics'!$C:$C,0)))</f>
        <v>0.01</v>
      </c>
      <c r="O999" s="254" t="str">
        <f>IF(ISBLANK(INDEX('Policy Characteristics'!I:I,MATCH($C999,'Policy Characteristics'!$C:$C,0))),"",INDEX('Policy Characteristics'!I:I,MATCH($C999,'Policy Characteristics'!$C:$C,0)))</f>
        <v>% of potential achieved</v>
      </c>
      <c r="P999" s="254"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254" t="str">
        <f>IF(ISBLANK(INDEX('Policy Characteristics'!K:K,MATCH($C999,'Policy Characteristics'!$C:$C,0))),"",INDEX('Policy Characteristics'!K:K,MATCH($C999,'Policy Characteristics'!$C:$C,0)))</f>
        <v/>
      </c>
      <c r="R999" s="254" t="str">
        <f>IF(ISBLANK(INDEX('Policy Characteristics'!L:L,MATCH($C999,'Policy Characteristics'!$C:$C,0))),"",INDEX('Policy Characteristics'!L:L,MATCH($C999,'Policy Characteristics'!$C:$C,0)))</f>
        <v/>
      </c>
    </row>
    <row r="1000" spans="1:18" s="2" customFormat="1" x14ac:dyDescent="0.35">
      <c r="A1000" s="254" t="str">
        <f>IF(ISBLANK(INDEX('Policy Characteristics'!A:A,MATCH($C1000,'Policy Characteristics'!$C:$C,0))),"",INDEX('Policy Characteristics'!A:A,MATCH($C1000,'Policy Characteristics'!$C:$C,0)))</f>
        <v>Industry</v>
      </c>
      <c r="B1000" s="262" t="str">
        <f>IF(ISBLANK(INDEX('Policy Characteristics'!B:B,MATCH($C1000,'Policy Characteristics'!$C:$C,0))),"",INDEX('Policy Characteristics'!B:B,MATCH($C1000,'Policy Characteristics'!$C:$C,0)))</f>
        <v>Feedstock Shifting</v>
      </c>
      <c r="C1000" s="254" t="str">
        <f t="shared" si="43"/>
        <v>Fraction of Feedstock Shifted</v>
      </c>
      <c r="D1000" s="6" t="s">
        <v>3060</v>
      </c>
      <c r="E1000" s="45" t="s">
        <v>2701</v>
      </c>
      <c r="F1000" t="s">
        <v>2575</v>
      </c>
      <c r="G1000" s="45" t="s">
        <v>2704</v>
      </c>
      <c r="H1000" s="47">
        <v>2596</v>
      </c>
      <c r="I1000" s="324" t="s">
        <v>44</v>
      </c>
      <c r="J1000" s="255" t="str">
        <f>IF(ISBLANK(INDEX('Policy Characteristics'!D:D,MATCH($C1000,'Policy Characteristics'!$C:$C,0))),"",INDEX('Policy Characteristics'!D:D,MATCH($C1000,'Policy Characteristics'!$C:$C,0)))</f>
        <v>Feedstock Shifting</v>
      </c>
      <c r="K1000" s="254" t="str">
        <f>IF(ISBLANK(INDEX('Policy Characteristics'!E:E,MATCH($C1000,'Policy Characteristics'!$C:$C,0))),"",INDEX('Policy Characteristics'!E:E,MATCH($C1000,'Policy Characteristics'!$C:$C,0)))</f>
        <v>indst feedstock shifting</v>
      </c>
      <c r="L1000" s="261">
        <f>IF(ISBLANK(INDEX('Policy Characteristics'!F:F,MATCH($C1000,'Policy Characteristics'!$C:$C,0))),"",INDEX('Policy Characteristics'!F:F,MATCH($C1000,'Policy Characteristics'!$C:$C,0)))</f>
        <v>0</v>
      </c>
      <c r="M1000" s="261">
        <f>IF(ISBLANK(INDEX('Policy Characteristics'!G:G,MATCH($C1000,'Policy Characteristics'!$C:$C,0))),"",INDEX('Policy Characteristics'!G:G,MATCH($C1000,'Policy Characteristics'!$C:$C,0)))</f>
        <v>1</v>
      </c>
      <c r="N1000" s="261">
        <f>IF(ISBLANK(INDEX('Policy Characteristics'!H:H,MATCH($C1000,'Policy Characteristics'!$C:$C,0))),"",INDEX('Policy Characteristics'!H:H,MATCH($C1000,'Policy Characteristics'!$C:$C,0)))</f>
        <v>0.01</v>
      </c>
      <c r="O1000" s="254" t="str">
        <f>IF(ISBLANK(INDEX('Policy Characteristics'!I:I,MATCH($C1000,'Policy Characteristics'!$C:$C,0))),"",INDEX('Policy Characteristics'!I:I,MATCH($C1000,'Policy Characteristics'!$C:$C,0)))</f>
        <v>% of potential achieved</v>
      </c>
      <c r="P1000" s="254"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254" t="str">
        <f>IF(ISBLANK(INDEX('Policy Characteristics'!K:K,MATCH($C1000,'Policy Characteristics'!$C:$C,0))),"",INDEX('Policy Characteristics'!K:K,MATCH($C1000,'Policy Characteristics'!$C:$C,0)))</f>
        <v/>
      </c>
      <c r="R1000" s="254" t="str">
        <f>IF(ISBLANK(INDEX('Policy Characteristics'!L:L,MATCH($C1000,'Policy Characteristics'!$C:$C,0))),"",INDEX('Policy Characteristics'!L:L,MATCH($C1000,'Policy Characteristics'!$C:$C,0)))</f>
        <v/>
      </c>
    </row>
    <row r="1001" spans="1:18" s="2" customFormat="1" x14ac:dyDescent="0.35">
      <c r="A1001" s="254" t="str">
        <f>IF(ISBLANK(INDEX('Policy Characteristics'!A:A,MATCH($C1001,'Policy Characteristics'!$C:$C,0))),"",INDEX('Policy Characteristics'!A:A,MATCH($C1001,'Policy Characteristics'!$C:$C,0)))</f>
        <v>Industry</v>
      </c>
      <c r="B1001" s="262" t="str">
        <f>IF(ISBLANK(INDEX('Policy Characteristics'!B:B,MATCH($C1001,'Policy Characteristics'!$C:$C,0))),"",INDEX('Policy Characteristics'!B:B,MATCH($C1001,'Policy Characteristics'!$C:$C,0)))</f>
        <v>Feedstock Shifting</v>
      </c>
      <c r="C1001" s="254" t="str">
        <f t="shared" si="43"/>
        <v>Fraction of Feedstock Shifted</v>
      </c>
      <c r="D1001" s="6" t="s">
        <v>3060</v>
      </c>
      <c r="E1001" s="45" t="s">
        <v>2702</v>
      </c>
      <c r="F1001" t="s">
        <v>2575</v>
      </c>
      <c r="G1001" s="45" t="s">
        <v>2706</v>
      </c>
      <c r="H1001" s="47">
        <v>2597</v>
      </c>
      <c r="I1001" s="324" t="s">
        <v>44</v>
      </c>
      <c r="J1001" s="255" t="str">
        <f>IF(ISBLANK(INDEX('Policy Characteristics'!D:D,MATCH($C1001,'Policy Characteristics'!$C:$C,0))),"",INDEX('Policy Characteristics'!D:D,MATCH($C1001,'Policy Characteristics'!$C:$C,0)))</f>
        <v>Feedstock Shifting</v>
      </c>
      <c r="K1001" s="254" t="str">
        <f>IF(ISBLANK(INDEX('Policy Characteristics'!E:E,MATCH($C1001,'Policy Characteristics'!$C:$C,0))),"",INDEX('Policy Characteristics'!E:E,MATCH($C1001,'Policy Characteristics'!$C:$C,0)))</f>
        <v>indst feedstock shifting</v>
      </c>
      <c r="L1001" s="261">
        <f>IF(ISBLANK(INDEX('Policy Characteristics'!F:F,MATCH($C1001,'Policy Characteristics'!$C:$C,0))),"",INDEX('Policy Characteristics'!F:F,MATCH($C1001,'Policy Characteristics'!$C:$C,0)))</f>
        <v>0</v>
      </c>
      <c r="M1001" s="261">
        <f>IF(ISBLANK(INDEX('Policy Characteristics'!G:G,MATCH($C1001,'Policy Characteristics'!$C:$C,0))),"",INDEX('Policy Characteristics'!G:G,MATCH($C1001,'Policy Characteristics'!$C:$C,0)))</f>
        <v>1</v>
      </c>
      <c r="N1001" s="261">
        <f>IF(ISBLANK(INDEX('Policy Characteristics'!H:H,MATCH($C1001,'Policy Characteristics'!$C:$C,0))),"",INDEX('Policy Characteristics'!H:H,MATCH($C1001,'Policy Characteristics'!$C:$C,0)))</f>
        <v>0.01</v>
      </c>
      <c r="O1001" s="254" t="str">
        <f>IF(ISBLANK(INDEX('Policy Characteristics'!I:I,MATCH($C1001,'Policy Characteristics'!$C:$C,0))),"",INDEX('Policy Characteristics'!I:I,MATCH($C1001,'Policy Characteristics'!$C:$C,0)))</f>
        <v>% of potential achieved</v>
      </c>
      <c r="P1001" s="254"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254" t="str">
        <f>IF(ISBLANK(INDEX('Policy Characteristics'!K:K,MATCH($C1001,'Policy Characteristics'!$C:$C,0))),"",INDEX('Policy Characteristics'!K:K,MATCH($C1001,'Policy Characteristics'!$C:$C,0)))</f>
        <v/>
      </c>
      <c r="R1001" s="254" t="str">
        <f>IF(ISBLANK(INDEX('Policy Characteristics'!L:L,MATCH($C1001,'Policy Characteristics'!$C:$C,0))),"",INDEX('Policy Characteristics'!L:L,MATCH($C1001,'Policy Characteristics'!$C:$C,0)))</f>
        <v/>
      </c>
    </row>
    <row r="1002" spans="1:18" s="2" customFormat="1" x14ac:dyDescent="0.35">
      <c r="A1002" s="254" t="str">
        <f>IF(ISBLANK(INDEX('Policy Characteristics'!A:A,MATCH($C1002,'Policy Characteristics'!$C:$C,0))),"",INDEX('Policy Characteristics'!A:A,MATCH($C1002,'Policy Characteristics'!$C:$C,0)))</f>
        <v>Industry</v>
      </c>
      <c r="B1002" s="262" t="str">
        <f>IF(ISBLANK(INDEX('Policy Characteristics'!B:B,MATCH($C1002,'Policy Characteristics'!$C:$C,0))),"",INDEX('Policy Characteristics'!B:B,MATCH($C1002,'Policy Characteristics'!$C:$C,0)))</f>
        <v>Feedstock Shifting</v>
      </c>
      <c r="C1002" s="254" t="str">
        <f t="shared" si="43"/>
        <v>Fraction of Feedstock Shifted</v>
      </c>
      <c r="D1002" s="6" t="s">
        <v>3060</v>
      </c>
      <c r="E1002" s="45" t="s">
        <v>2703</v>
      </c>
      <c r="F1002" t="s">
        <v>2575</v>
      </c>
      <c r="G1002" s="45" t="s">
        <v>2707</v>
      </c>
      <c r="H1002" s="47">
        <v>2598</v>
      </c>
      <c r="I1002" s="324" t="s">
        <v>44</v>
      </c>
      <c r="J1002" s="255" t="str">
        <f>IF(ISBLANK(INDEX('Policy Characteristics'!D:D,MATCH($C1002,'Policy Characteristics'!$C:$C,0))),"",INDEX('Policy Characteristics'!D:D,MATCH($C1002,'Policy Characteristics'!$C:$C,0)))</f>
        <v>Feedstock Shifting</v>
      </c>
      <c r="K1002" s="254" t="str">
        <f>IF(ISBLANK(INDEX('Policy Characteristics'!E:E,MATCH($C1002,'Policy Characteristics'!$C:$C,0))),"",INDEX('Policy Characteristics'!E:E,MATCH($C1002,'Policy Characteristics'!$C:$C,0)))</f>
        <v>indst feedstock shifting</v>
      </c>
      <c r="L1002" s="261">
        <f>IF(ISBLANK(INDEX('Policy Characteristics'!F:F,MATCH($C1002,'Policy Characteristics'!$C:$C,0))),"",INDEX('Policy Characteristics'!F:F,MATCH($C1002,'Policy Characteristics'!$C:$C,0)))</f>
        <v>0</v>
      </c>
      <c r="M1002" s="261">
        <f>IF(ISBLANK(INDEX('Policy Characteristics'!G:G,MATCH($C1002,'Policy Characteristics'!$C:$C,0))),"",INDEX('Policy Characteristics'!G:G,MATCH($C1002,'Policy Characteristics'!$C:$C,0)))</f>
        <v>1</v>
      </c>
      <c r="N1002" s="261">
        <f>IF(ISBLANK(INDEX('Policy Characteristics'!H:H,MATCH($C1002,'Policy Characteristics'!$C:$C,0))),"",INDEX('Policy Characteristics'!H:H,MATCH($C1002,'Policy Characteristics'!$C:$C,0)))</f>
        <v>0.01</v>
      </c>
      <c r="O1002" s="254" t="str">
        <f>IF(ISBLANK(INDEX('Policy Characteristics'!I:I,MATCH($C1002,'Policy Characteristics'!$C:$C,0))),"",INDEX('Policy Characteristics'!I:I,MATCH($C1002,'Policy Characteristics'!$C:$C,0)))</f>
        <v>% of potential achieved</v>
      </c>
      <c r="P1002" s="254"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254" t="str">
        <f>IF(ISBLANK(INDEX('Policy Characteristics'!K:K,MATCH($C1002,'Policy Characteristics'!$C:$C,0))),"",INDEX('Policy Characteristics'!K:K,MATCH($C1002,'Policy Characteristics'!$C:$C,0)))</f>
        <v/>
      </c>
      <c r="R1002" s="254" t="str">
        <f>IF(ISBLANK(INDEX('Policy Characteristics'!L:L,MATCH($C1002,'Policy Characteristics'!$C:$C,0))),"",INDEX('Policy Characteristics'!L:L,MATCH($C1002,'Policy Characteristics'!$C:$C,0)))</f>
        <v/>
      </c>
    </row>
    <row r="1003" spans="1:18" s="2" customFormat="1" x14ac:dyDescent="0.35">
      <c r="A1003" s="254" t="str">
        <f>IF(ISBLANK(INDEX('Policy Characteristics'!A:A,MATCH($C1003,'Policy Characteristics'!$C:$C,0))),"",INDEX('Policy Characteristics'!A:A,MATCH($C1003,'Policy Characteristics'!$C:$C,0)))</f>
        <v>Industry</v>
      </c>
      <c r="B1003" s="262" t="str">
        <f>IF(ISBLANK(INDEX('Policy Characteristics'!B:B,MATCH($C1003,'Policy Characteristics'!$C:$C,0))),"",INDEX('Policy Characteristics'!B:B,MATCH($C1003,'Policy Characteristics'!$C:$C,0)))</f>
        <v>Feedstock Shifting</v>
      </c>
      <c r="C1003" s="254" t="str">
        <f t="shared" si="43"/>
        <v>Fraction of Feedstock Shifted</v>
      </c>
      <c r="D1003" s="6" t="s">
        <v>3060</v>
      </c>
      <c r="E1003" s="45" t="s">
        <v>2700</v>
      </c>
      <c r="F1003" t="s">
        <v>2575</v>
      </c>
      <c r="G1003" s="45" t="s">
        <v>2705</v>
      </c>
      <c r="H1003" s="47">
        <v>2599</v>
      </c>
      <c r="I1003" s="324" t="s">
        <v>44</v>
      </c>
      <c r="J1003" s="255" t="str">
        <f>IF(ISBLANK(INDEX('Policy Characteristics'!D:D,MATCH($C1003,'Policy Characteristics'!$C:$C,0))),"",INDEX('Policy Characteristics'!D:D,MATCH($C1003,'Policy Characteristics'!$C:$C,0)))</f>
        <v>Feedstock Shifting</v>
      </c>
      <c r="K1003" s="254" t="str">
        <f>IF(ISBLANK(INDEX('Policy Characteristics'!E:E,MATCH($C1003,'Policy Characteristics'!$C:$C,0))),"",INDEX('Policy Characteristics'!E:E,MATCH($C1003,'Policy Characteristics'!$C:$C,0)))</f>
        <v>indst feedstock shifting</v>
      </c>
      <c r="L1003" s="261">
        <f>IF(ISBLANK(INDEX('Policy Characteristics'!F:F,MATCH($C1003,'Policy Characteristics'!$C:$C,0))),"",INDEX('Policy Characteristics'!F:F,MATCH($C1003,'Policy Characteristics'!$C:$C,0)))</f>
        <v>0</v>
      </c>
      <c r="M1003" s="261">
        <f>IF(ISBLANK(INDEX('Policy Characteristics'!G:G,MATCH($C1003,'Policy Characteristics'!$C:$C,0))),"",INDEX('Policy Characteristics'!G:G,MATCH($C1003,'Policy Characteristics'!$C:$C,0)))</f>
        <v>1</v>
      </c>
      <c r="N1003" s="261">
        <f>IF(ISBLANK(INDEX('Policy Characteristics'!H:H,MATCH($C1003,'Policy Characteristics'!$C:$C,0))),"",INDEX('Policy Characteristics'!H:H,MATCH($C1003,'Policy Characteristics'!$C:$C,0)))</f>
        <v>0.01</v>
      </c>
      <c r="O1003" s="254" t="str">
        <f>IF(ISBLANK(INDEX('Policy Characteristics'!I:I,MATCH($C1003,'Policy Characteristics'!$C:$C,0))),"",INDEX('Policy Characteristics'!I:I,MATCH($C1003,'Policy Characteristics'!$C:$C,0)))</f>
        <v>% of potential achieved</v>
      </c>
      <c r="P1003" s="254"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254" t="str">
        <f>IF(ISBLANK(INDEX('Policy Characteristics'!K:K,MATCH($C1003,'Policy Characteristics'!$C:$C,0))),"",INDEX('Policy Characteristics'!K:K,MATCH($C1003,'Policy Characteristics'!$C:$C,0)))</f>
        <v/>
      </c>
      <c r="R1003" s="254" t="str">
        <f>IF(ISBLANK(INDEX('Policy Characteristics'!L:L,MATCH($C1003,'Policy Characteristics'!$C:$C,0))),"",INDEX('Policy Characteristics'!L:L,MATCH($C1003,'Policy Characteristics'!$C:$C,0)))</f>
        <v/>
      </c>
    </row>
    <row r="1004" spans="1:18" s="2" customFormat="1" x14ac:dyDescent="0.35">
      <c r="A1004" s="254" t="str">
        <f>IF(ISBLANK(INDEX('Policy Characteristics'!A:A,MATCH($C1004,'Policy Characteristics'!$C:$C,0))),"",INDEX('Policy Characteristics'!A:A,MATCH($C1004,'Policy Characteristics'!$C:$C,0)))</f>
        <v>Industry</v>
      </c>
      <c r="B1004" s="262" t="str">
        <f>IF(ISBLANK(INDEX('Policy Characteristics'!B:B,MATCH($C1004,'Policy Characteristics'!$C:$C,0))),"",INDEX('Policy Characteristics'!B:B,MATCH($C1004,'Policy Characteristics'!$C:$C,0)))</f>
        <v>Feedstock Shifting</v>
      </c>
      <c r="C1004" s="254" t="str">
        <f t="shared" si="43"/>
        <v>Fraction of Feedstock Shifted</v>
      </c>
      <c r="D1004" s="6" t="s">
        <v>3061</v>
      </c>
      <c r="E1004" s="45" t="s">
        <v>2397</v>
      </c>
      <c r="F1004" t="s">
        <v>3023</v>
      </c>
      <c r="G1004" s="45" t="s">
        <v>2403</v>
      </c>
      <c r="H1004" s="47">
        <v>2600</v>
      </c>
      <c r="I1004" s="324" t="s">
        <v>44</v>
      </c>
      <c r="J1004" s="255" t="str">
        <f>IF(ISBLANK(INDEX('Policy Characteristics'!D:D,MATCH($C1004,'Policy Characteristics'!$C:$C,0))),"",INDEX('Policy Characteristics'!D:D,MATCH($C1004,'Policy Characteristics'!$C:$C,0)))</f>
        <v>Feedstock Shifting</v>
      </c>
      <c r="K1004" s="254" t="str">
        <f>IF(ISBLANK(INDEX('Policy Characteristics'!E:E,MATCH($C1004,'Policy Characteristics'!$C:$C,0))),"",INDEX('Policy Characteristics'!E:E,MATCH($C1004,'Policy Characteristics'!$C:$C,0)))</f>
        <v>indst feedstock shifting</v>
      </c>
      <c r="L1004" s="261">
        <f>IF(ISBLANK(INDEX('Policy Characteristics'!F:F,MATCH($C1004,'Policy Characteristics'!$C:$C,0))),"",INDEX('Policy Characteristics'!F:F,MATCH($C1004,'Policy Characteristics'!$C:$C,0)))</f>
        <v>0</v>
      </c>
      <c r="M1004" s="261">
        <f>IF(ISBLANK(INDEX('Policy Characteristics'!G:G,MATCH($C1004,'Policy Characteristics'!$C:$C,0))),"",INDEX('Policy Characteristics'!G:G,MATCH($C1004,'Policy Characteristics'!$C:$C,0)))</f>
        <v>1</v>
      </c>
      <c r="N1004" s="261">
        <f>IF(ISBLANK(INDEX('Policy Characteristics'!H:H,MATCH($C1004,'Policy Characteristics'!$C:$C,0))),"",INDEX('Policy Characteristics'!H:H,MATCH($C1004,'Policy Characteristics'!$C:$C,0)))</f>
        <v>0.01</v>
      </c>
      <c r="O1004" s="254" t="str">
        <f>IF(ISBLANK(INDEX('Policy Characteristics'!I:I,MATCH($C1004,'Policy Characteristics'!$C:$C,0))),"",INDEX('Policy Characteristics'!I:I,MATCH($C1004,'Policy Characteristics'!$C:$C,0)))</f>
        <v>% of potential achieved</v>
      </c>
      <c r="P1004" s="254"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254" t="str">
        <f>IF(ISBLANK(INDEX('Policy Characteristics'!K:K,MATCH($C1004,'Policy Characteristics'!$C:$C,0))),"",INDEX('Policy Characteristics'!K:K,MATCH($C1004,'Policy Characteristics'!$C:$C,0)))</f>
        <v/>
      </c>
      <c r="R1004" s="254" t="str">
        <f>IF(ISBLANK(INDEX('Policy Characteristics'!L:L,MATCH($C1004,'Policy Characteristics'!$C:$C,0))),"",INDEX('Policy Characteristics'!L:L,MATCH($C1004,'Policy Characteristics'!$C:$C,0)))</f>
        <v/>
      </c>
    </row>
    <row r="1005" spans="1:18" s="2" customFormat="1" x14ac:dyDescent="0.35">
      <c r="A1005" s="254" t="str">
        <f>IF(ISBLANK(INDEX('Policy Characteristics'!A:A,MATCH($C1005,'Policy Characteristics'!$C:$C,0))),"",INDEX('Policy Characteristics'!A:A,MATCH($C1005,'Policy Characteristics'!$C:$C,0)))</f>
        <v>Industry</v>
      </c>
      <c r="B1005" s="262" t="str">
        <f>IF(ISBLANK(INDEX('Policy Characteristics'!B:B,MATCH($C1005,'Policy Characteristics'!$C:$C,0))),"",INDEX('Policy Characteristics'!B:B,MATCH($C1005,'Policy Characteristics'!$C:$C,0)))</f>
        <v>Feedstock Shifting</v>
      </c>
      <c r="C1005" s="254" t="str">
        <f t="shared" si="43"/>
        <v>Fraction of Feedstock Shifted</v>
      </c>
      <c r="D1005" s="6" t="s">
        <v>3061</v>
      </c>
      <c r="E1005" s="45" t="s">
        <v>2398</v>
      </c>
      <c r="F1005" t="s">
        <v>3023</v>
      </c>
      <c r="G1005" s="45" t="s">
        <v>2406</v>
      </c>
      <c r="H1005" s="47">
        <v>2601</v>
      </c>
      <c r="I1005" s="324" t="s">
        <v>44</v>
      </c>
      <c r="J1005" s="255" t="str">
        <f>IF(ISBLANK(INDEX('Policy Characteristics'!D:D,MATCH($C1005,'Policy Characteristics'!$C:$C,0))),"",INDEX('Policy Characteristics'!D:D,MATCH($C1005,'Policy Characteristics'!$C:$C,0)))</f>
        <v>Feedstock Shifting</v>
      </c>
      <c r="K1005" s="254" t="str">
        <f>IF(ISBLANK(INDEX('Policy Characteristics'!E:E,MATCH($C1005,'Policy Characteristics'!$C:$C,0))),"",INDEX('Policy Characteristics'!E:E,MATCH($C1005,'Policy Characteristics'!$C:$C,0)))</f>
        <v>indst feedstock shifting</v>
      </c>
      <c r="L1005" s="261">
        <f>IF(ISBLANK(INDEX('Policy Characteristics'!F:F,MATCH($C1005,'Policy Characteristics'!$C:$C,0))),"",INDEX('Policy Characteristics'!F:F,MATCH($C1005,'Policy Characteristics'!$C:$C,0)))</f>
        <v>0</v>
      </c>
      <c r="M1005" s="261">
        <f>IF(ISBLANK(INDEX('Policy Characteristics'!G:G,MATCH($C1005,'Policy Characteristics'!$C:$C,0))),"",INDEX('Policy Characteristics'!G:G,MATCH($C1005,'Policy Characteristics'!$C:$C,0)))</f>
        <v>1</v>
      </c>
      <c r="N1005" s="261">
        <f>IF(ISBLANK(INDEX('Policy Characteristics'!H:H,MATCH($C1005,'Policy Characteristics'!$C:$C,0))),"",INDEX('Policy Characteristics'!H:H,MATCH($C1005,'Policy Characteristics'!$C:$C,0)))</f>
        <v>0.01</v>
      </c>
      <c r="O1005" s="254" t="str">
        <f>IF(ISBLANK(INDEX('Policy Characteristics'!I:I,MATCH($C1005,'Policy Characteristics'!$C:$C,0))),"",INDEX('Policy Characteristics'!I:I,MATCH($C1005,'Policy Characteristics'!$C:$C,0)))</f>
        <v>% of potential achieved</v>
      </c>
      <c r="P1005" s="254"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254" t="str">
        <f>IF(ISBLANK(INDEX('Policy Characteristics'!K:K,MATCH($C1005,'Policy Characteristics'!$C:$C,0))),"",INDEX('Policy Characteristics'!K:K,MATCH($C1005,'Policy Characteristics'!$C:$C,0)))</f>
        <v/>
      </c>
      <c r="R1005" s="254" t="str">
        <f>IF(ISBLANK(INDEX('Policy Characteristics'!L:L,MATCH($C1005,'Policy Characteristics'!$C:$C,0))),"",INDEX('Policy Characteristics'!L:L,MATCH($C1005,'Policy Characteristics'!$C:$C,0)))</f>
        <v/>
      </c>
    </row>
    <row r="1006" spans="1:18" s="2" customFormat="1" x14ac:dyDescent="0.35">
      <c r="A1006" s="254" t="str">
        <f>IF(ISBLANK(INDEX('Policy Characteristics'!A:A,MATCH($C1006,'Policy Characteristics'!$C:$C,0))),"",INDEX('Policy Characteristics'!A:A,MATCH($C1006,'Policy Characteristics'!$C:$C,0)))</f>
        <v>Industry</v>
      </c>
      <c r="B1006" s="262" t="str">
        <f>IF(ISBLANK(INDEX('Policy Characteristics'!B:B,MATCH($C1006,'Policy Characteristics'!$C:$C,0))),"",INDEX('Policy Characteristics'!B:B,MATCH($C1006,'Policy Characteristics'!$C:$C,0)))</f>
        <v>Feedstock Shifting</v>
      </c>
      <c r="C1006" s="254" t="str">
        <f t="shared" si="43"/>
        <v>Fraction of Feedstock Shifted</v>
      </c>
      <c r="D1006" s="6" t="s">
        <v>3061</v>
      </c>
      <c r="E1006" s="45" t="s">
        <v>2399</v>
      </c>
      <c r="F1006" t="s">
        <v>3023</v>
      </c>
      <c r="G1006" s="45" t="s">
        <v>2407</v>
      </c>
      <c r="H1006" s="47">
        <v>2602</v>
      </c>
      <c r="I1006" s="324" t="s">
        <v>44</v>
      </c>
      <c r="J1006" s="255" t="str">
        <f>IF(ISBLANK(INDEX('Policy Characteristics'!D:D,MATCH($C1006,'Policy Characteristics'!$C:$C,0))),"",INDEX('Policy Characteristics'!D:D,MATCH($C1006,'Policy Characteristics'!$C:$C,0)))</f>
        <v>Feedstock Shifting</v>
      </c>
      <c r="K1006" s="254" t="str">
        <f>IF(ISBLANK(INDEX('Policy Characteristics'!E:E,MATCH($C1006,'Policy Characteristics'!$C:$C,0))),"",INDEX('Policy Characteristics'!E:E,MATCH($C1006,'Policy Characteristics'!$C:$C,0)))</f>
        <v>indst feedstock shifting</v>
      </c>
      <c r="L1006" s="261">
        <f>IF(ISBLANK(INDEX('Policy Characteristics'!F:F,MATCH($C1006,'Policy Characteristics'!$C:$C,0))),"",INDEX('Policy Characteristics'!F:F,MATCH($C1006,'Policy Characteristics'!$C:$C,0)))</f>
        <v>0</v>
      </c>
      <c r="M1006" s="261">
        <f>IF(ISBLANK(INDEX('Policy Characteristics'!G:G,MATCH($C1006,'Policy Characteristics'!$C:$C,0))),"",INDEX('Policy Characteristics'!G:G,MATCH($C1006,'Policy Characteristics'!$C:$C,0)))</f>
        <v>1</v>
      </c>
      <c r="N1006" s="261">
        <f>IF(ISBLANK(INDEX('Policy Characteristics'!H:H,MATCH($C1006,'Policy Characteristics'!$C:$C,0))),"",INDEX('Policy Characteristics'!H:H,MATCH($C1006,'Policy Characteristics'!$C:$C,0)))</f>
        <v>0.01</v>
      </c>
      <c r="O1006" s="254" t="str">
        <f>IF(ISBLANK(INDEX('Policy Characteristics'!I:I,MATCH($C1006,'Policy Characteristics'!$C:$C,0))),"",INDEX('Policy Characteristics'!I:I,MATCH($C1006,'Policy Characteristics'!$C:$C,0)))</f>
        <v>% of potential achieved</v>
      </c>
      <c r="P1006" s="254"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254" t="str">
        <f>IF(ISBLANK(INDEX('Policy Characteristics'!K:K,MATCH($C1006,'Policy Characteristics'!$C:$C,0))),"",INDEX('Policy Characteristics'!K:K,MATCH($C1006,'Policy Characteristics'!$C:$C,0)))</f>
        <v/>
      </c>
      <c r="R1006" s="254" t="str">
        <f>IF(ISBLANK(INDEX('Policy Characteristics'!L:L,MATCH($C1006,'Policy Characteristics'!$C:$C,0))),"",INDEX('Policy Characteristics'!L:L,MATCH($C1006,'Policy Characteristics'!$C:$C,0)))</f>
        <v/>
      </c>
    </row>
    <row r="1007" spans="1:18" s="2" customFormat="1" x14ac:dyDescent="0.35">
      <c r="A1007" s="254" t="str">
        <f>IF(ISBLANK(INDEX('Policy Characteristics'!A:A,MATCH($C1007,'Policy Characteristics'!$C:$C,0))),"",INDEX('Policy Characteristics'!A:A,MATCH($C1007,'Policy Characteristics'!$C:$C,0)))</f>
        <v>Industry</v>
      </c>
      <c r="B1007" s="262" t="str">
        <f>IF(ISBLANK(INDEX('Policy Characteristics'!B:B,MATCH($C1007,'Policy Characteristics'!$C:$C,0))),"",INDEX('Policy Characteristics'!B:B,MATCH($C1007,'Policy Characteristics'!$C:$C,0)))</f>
        <v>Feedstock Shifting</v>
      </c>
      <c r="C1007" s="254" t="str">
        <f t="shared" si="43"/>
        <v>Fraction of Feedstock Shifted</v>
      </c>
      <c r="D1007" s="6" t="s">
        <v>3061</v>
      </c>
      <c r="E1007" s="45" t="s">
        <v>2400</v>
      </c>
      <c r="F1007" t="s">
        <v>3023</v>
      </c>
      <c r="G1007" s="45" t="s">
        <v>2404</v>
      </c>
      <c r="H1007" s="47">
        <v>2603</v>
      </c>
      <c r="I1007" s="324" t="s">
        <v>44</v>
      </c>
      <c r="J1007" s="255" t="str">
        <f>IF(ISBLANK(INDEX('Policy Characteristics'!D:D,MATCH($C1007,'Policy Characteristics'!$C:$C,0))),"",INDEX('Policy Characteristics'!D:D,MATCH($C1007,'Policy Characteristics'!$C:$C,0)))</f>
        <v>Feedstock Shifting</v>
      </c>
      <c r="K1007" s="254" t="str">
        <f>IF(ISBLANK(INDEX('Policy Characteristics'!E:E,MATCH($C1007,'Policy Characteristics'!$C:$C,0))),"",INDEX('Policy Characteristics'!E:E,MATCH($C1007,'Policy Characteristics'!$C:$C,0)))</f>
        <v>indst feedstock shifting</v>
      </c>
      <c r="L1007" s="261">
        <f>IF(ISBLANK(INDEX('Policy Characteristics'!F:F,MATCH($C1007,'Policy Characteristics'!$C:$C,0))),"",INDEX('Policy Characteristics'!F:F,MATCH($C1007,'Policy Characteristics'!$C:$C,0)))</f>
        <v>0</v>
      </c>
      <c r="M1007" s="261">
        <f>IF(ISBLANK(INDEX('Policy Characteristics'!G:G,MATCH($C1007,'Policy Characteristics'!$C:$C,0))),"",INDEX('Policy Characteristics'!G:G,MATCH($C1007,'Policy Characteristics'!$C:$C,0)))</f>
        <v>1</v>
      </c>
      <c r="N1007" s="261">
        <f>IF(ISBLANK(INDEX('Policy Characteristics'!H:H,MATCH($C1007,'Policy Characteristics'!$C:$C,0))),"",INDEX('Policy Characteristics'!H:H,MATCH($C1007,'Policy Characteristics'!$C:$C,0)))</f>
        <v>0.01</v>
      </c>
      <c r="O1007" s="254" t="str">
        <f>IF(ISBLANK(INDEX('Policy Characteristics'!I:I,MATCH($C1007,'Policy Characteristics'!$C:$C,0))),"",INDEX('Policy Characteristics'!I:I,MATCH($C1007,'Policy Characteristics'!$C:$C,0)))</f>
        <v>% of potential achieved</v>
      </c>
      <c r="P1007" s="254"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254" t="str">
        <f>IF(ISBLANK(INDEX('Policy Characteristics'!K:K,MATCH($C1007,'Policy Characteristics'!$C:$C,0))),"",INDEX('Policy Characteristics'!K:K,MATCH($C1007,'Policy Characteristics'!$C:$C,0)))</f>
        <v/>
      </c>
      <c r="R1007" s="254" t="str">
        <f>IF(ISBLANK(INDEX('Policy Characteristics'!L:L,MATCH($C1007,'Policy Characteristics'!$C:$C,0))),"",INDEX('Policy Characteristics'!L:L,MATCH($C1007,'Policy Characteristics'!$C:$C,0)))</f>
        <v/>
      </c>
    </row>
    <row r="1008" spans="1:18" s="2" customFormat="1" x14ac:dyDescent="0.35">
      <c r="A1008" s="254" t="str">
        <f>IF(ISBLANK(INDEX('Policy Characteristics'!A:A,MATCH($C1008,'Policy Characteristics'!$C:$C,0))),"",INDEX('Policy Characteristics'!A:A,MATCH($C1008,'Policy Characteristics'!$C:$C,0)))</f>
        <v>Industry</v>
      </c>
      <c r="B1008" s="262" t="str">
        <f>IF(ISBLANK(INDEX('Policy Characteristics'!B:B,MATCH($C1008,'Policy Characteristics'!$C:$C,0))),"",INDEX('Policy Characteristics'!B:B,MATCH($C1008,'Policy Characteristics'!$C:$C,0)))</f>
        <v>Feedstock Shifting</v>
      </c>
      <c r="C1008" s="254" t="str">
        <f t="shared" si="43"/>
        <v>Fraction of Feedstock Shifted</v>
      </c>
      <c r="D1008" s="6" t="s">
        <v>3061</v>
      </c>
      <c r="E1008" s="45" t="s">
        <v>2401</v>
      </c>
      <c r="F1008" t="s">
        <v>3023</v>
      </c>
      <c r="G1008" s="45" t="s">
        <v>2405</v>
      </c>
      <c r="H1008" s="47">
        <v>2604</v>
      </c>
      <c r="I1008" s="324" t="s">
        <v>44</v>
      </c>
      <c r="J1008" s="255" t="str">
        <f>IF(ISBLANK(INDEX('Policy Characteristics'!D:D,MATCH($C1008,'Policy Characteristics'!$C:$C,0))),"",INDEX('Policy Characteristics'!D:D,MATCH($C1008,'Policy Characteristics'!$C:$C,0)))</f>
        <v>Feedstock Shifting</v>
      </c>
      <c r="K1008" s="254" t="str">
        <f>IF(ISBLANK(INDEX('Policy Characteristics'!E:E,MATCH($C1008,'Policy Characteristics'!$C:$C,0))),"",INDEX('Policy Characteristics'!E:E,MATCH($C1008,'Policy Characteristics'!$C:$C,0)))</f>
        <v>indst feedstock shifting</v>
      </c>
      <c r="L1008" s="261">
        <f>IF(ISBLANK(INDEX('Policy Characteristics'!F:F,MATCH($C1008,'Policy Characteristics'!$C:$C,0))),"",INDEX('Policy Characteristics'!F:F,MATCH($C1008,'Policy Characteristics'!$C:$C,0)))</f>
        <v>0</v>
      </c>
      <c r="M1008" s="261">
        <f>IF(ISBLANK(INDEX('Policy Characteristics'!G:G,MATCH($C1008,'Policy Characteristics'!$C:$C,0))),"",INDEX('Policy Characteristics'!G:G,MATCH($C1008,'Policy Characteristics'!$C:$C,0)))</f>
        <v>1</v>
      </c>
      <c r="N1008" s="261">
        <f>IF(ISBLANK(INDEX('Policy Characteristics'!H:H,MATCH($C1008,'Policy Characteristics'!$C:$C,0))),"",INDEX('Policy Characteristics'!H:H,MATCH($C1008,'Policy Characteristics'!$C:$C,0)))</f>
        <v>0.01</v>
      </c>
      <c r="O1008" s="254" t="str">
        <f>IF(ISBLANK(INDEX('Policy Characteristics'!I:I,MATCH($C1008,'Policy Characteristics'!$C:$C,0))),"",INDEX('Policy Characteristics'!I:I,MATCH($C1008,'Policy Characteristics'!$C:$C,0)))</f>
        <v>% of potential achieved</v>
      </c>
      <c r="P1008" s="254"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254" t="str">
        <f>IF(ISBLANK(INDEX('Policy Characteristics'!K:K,MATCH($C1008,'Policy Characteristics'!$C:$C,0))),"",INDEX('Policy Characteristics'!K:K,MATCH($C1008,'Policy Characteristics'!$C:$C,0)))</f>
        <v/>
      </c>
      <c r="R1008" s="254" t="str">
        <f>IF(ISBLANK(INDEX('Policy Characteristics'!L:L,MATCH($C1008,'Policy Characteristics'!$C:$C,0))),"",INDEX('Policy Characteristics'!L:L,MATCH($C1008,'Policy Characteristics'!$C:$C,0)))</f>
        <v/>
      </c>
    </row>
    <row r="1009" spans="1:18" s="2" customFormat="1" x14ac:dyDescent="0.35">
      <c r="A1009" s="254" t="str">
        <f>IF(ISBLANK(INDEX('Policy Characteristics'!A:A,MATCH($C1009,'Policy Characteristics'!$C:$C,0))),"",INDEX('Policy Characteristics'!A:A,MATCH($C1009,'Policy Characteristics'!$C:$C,0)))</f>
        <v>Industry</v>
      </c>
      <c r="B1009" s="262" t="str">
        <f>IF(ISBLANK(INDEX('Policy Characteristics'!B:B,MATCH($C1009,'Policy Characteristics'!$C:$C,0))),"",INDEX('Policy Characteristics'!B:B,MATCH($C1009,'Policy Characteristics'!$C:$C,0)))</f>
        <v>Feedstock Shifting</v>
      </c>
      <c r="C1009" s="254" t="str">
        <f t="shared" si="43"/>
        <v>Fraction of Feedstock Shifted</v>
      </c>
      <c r="D1009" s="6" t="s">
        <v>3061</v>
      </c>
      <c r="E1009" s="45" t="s">
        <v>2402</v>
      </c>
      <c r="F1009" t="s">
        <v>3023</v>
      </c>
      <c r="G1009" s="45" t="s">
        <v>2408</v>
      </c>
      <c r="H1009" s="47">
        <v>2605</v>
      </c>
      <c r="I1009" s="324" t="s">
        <v>44</v>
      </c>
      <c r="J1009" s="255" t="str">
        <f>IF(ISBLANK(INDEX('Policy Characteristics'!D:D,MATCH($C1009,'Policy Characteristics'!$C:$C,0))),"",INDEX('Policy Characteristics'!D:D,MATCH($C1009,'Policy Characteristics'!$C:$C,0)))</f>
        <v>Feedstock Shifting</v>
      </c>
      <c r="K1009" s="254" t="str">
        <f>IF(ISBLANK(INDEX('Policy Characteristics'!E:E,MATCH($C1009,'Policy Characteristics'!$C:$C,0))),"",INDEX('Policy Characteristics'!E:E,MATCH($C1009,'Policy Characteristics'!$C:$C,0)))</f>
        <v>indst feedstock shifting</v>
      </c>
      <c r="L1009" s="261">
        <f>IF(ISBLANK(INDEX('Policy Characteristics'!F:F,MATCH($C1009,'Policy Characteristics'!$C:$C,0))),"",INDEX('Policy Characteristics'!F:F,MATCH($C1009,'Policy Characteristics'!$C:$C,0)))</f>
        <v>0</v>
      </c>
      <c r="M1009" s="261">
        <f>IF(ISBLANK(INDEX('Policy Characteristics'!G:G,MATCH($C1009,'Policy Characteristics'!$C:$C,0))),"",INDEX('Policy Characteristics'!G:G,MATCH($C1009,'Policy Characteristics'!$C:$C,0)))</f>
        <v>1</v>
      </c>
      <c r="N1009" s="261">
        <f>IF(ISBLANK(INDEX('Policy Characteristics'!H:H,MATCH($C1009,'Policy Characteristics'!$C:$C,0))),"",INDEX('Policy Characteristics'!H:H,MATCH($C1009,'Policy Characteristics'!$C:$C,0)))</f>
        <v>0.01</v>
      </c>
      <c r="O1009" s="254" t="str">
        <f>IF(ISBLANK(INDEX('Policy Characteristics'!I:I,MATCH($C1009,'Policy Characteristics'!$C:$C,0))),"",INDEX('Policy Characteristics'!I:I,MATCH($C1009,'Policy Characteristics'!$C:$C,0)))</f>
        <v>% of potential achieved</v>
      </c>
      <c r="P1009" s="254"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254" t="str">
        <f>IF(ISBLANK(INDEX('Policy Characteristics'!K:K,MATCH($C1009,'Policy Characteristics'!$C:$C,0))),"",INDEX('Policy Characteristics'!K:K,MATCH($C1009,'Policy Characteristics'!$C:$C,0)))</f>
        <v/>
      </c>
      <c r="R1009" s="254" t="str">
        <f>IF(ISBLANK(INDEX('Policy Characteristics'!L:L,MATCH($C1009,'Policy Characteristics'!$C:$C,0))),"",INDEX('Policy Characteristics'!L:L,MATCH($C1009,'Policy Characteristics'!$C:$C,0)))</f>
        <v/>
      </c>
    </row>
    <row r="1010" spans="1:18" s="2" customFormat="1" x14ac:dyDescent="0.35">
      <c r="A1010" s="254" t="str">
        <f>IF(ISBLANK(INDEX('Policy Characteristics'!A:A,MATCH($C1010,'Policy Characteristics'!$C:$C,0))),"",INDEX('Policy Characteristics'!A:A,MATCH($C1010,'Policy Characteristics'!$C:$C,0)))</f>
        <v>Industry</v>
      </c>
      <c r="B1010" s="262" t="str">
        <f>IF(ISBLANK(INDEX('Policy Characteristics'!B:B,MATCH($C1010,'Policy Characteristics'!$C:$C,0))),"",INDEX('Policy Characteristics'!B:B,MATCH($C1010,'Policy Characteristics'!$C:$C,0)))</f>
        <v>Feedstock Shifting</v>
      </c>
      <c r="C1010" s="254" t="str">
        <f t="shared" si="43"/>
        <v>Fraction of Feedstock Shifted</v>
      </c>
      <c r="D1010" s="6" t="s">
        <v>3061</v>
      </c>
      <c r="E1010" s="45" t="s">
        <v>2701</v>
      </c>
      <c r="F1010" t="s">
        <v>3023</v>
      </c>
      <c r="G1010" s="45" t="s">
        <v>2704</v>
      </c>
      <c r="H1010" s="47">
        <v>2606</v>
      </c>
      <c r="I1010" s="324" t="s">
        <v>44</v>
      </c>
      <c r="J1010" s="255" t="str">
        <f>IF(ISBLANK(INDEX('Policy Characteristics'!D:D,MATCH($C1010,'Policy Characteristics'!$C:$C,0))),"",INDEX('Policy Characteristics'!D:D,MATCH($C1010,'Policy Characteristics'!$C:$C,0)))</f>
        <v>Feedstock Shifting</v>
      </c>
      <c r="K1010" s="254" t="str">
        <f>IF(ISBLANK(INDEX('Policy Characteristics'!E:E,MATCH($C1010,'Policy Characteristics'!$C:$C,0))),"",INDEX('Policy Characteristics'!E:E,MATCH($C1010,'Policy Characteristics'!$C:$C,0)))</f>
        <v>indst feedstock shifting</v>
      </c>
      <c r="L1010" s="261">
        <f>IF(ISBLANK(INDEX('Policy Characteristics'!F:F,MATCH($C1010,'Policy Characteristics'!$C:$C,0))),"",INDEX('Policy Characteristics'!F:F,MATCH($C1010,'Policy Characteristics'!$C:$C,0)))</f>
        <v>0</v>
      </c>
      <c r="M1010" s="261">
        <f>IF(ISBLANK(INDEX('Policy Characteristics'!G:G,MATCH($C1010,'Policy Characteristics'!$C:$C,0))),"",INDEX('Policy Characteristics'!G:G,MATCH($C1010,'Policy Characteristics'!$C:$C,0)))</f>
        <v>1</v>
      </c>
      <c r="N1010" s="261">
        <f>IF(ISBLANK(INDEX('Policy Characteristics'!H:H,MATCH($C1010,'Policy Characteristics'!$C:$C,0))),"",INDEX('Policy Characteristics'!H:H,MATCH($C1010,'Policy Characteristics'!$C:$C,0)))</f>
        <v>0.01</v>
      </c>
      <c r="O1010" s="254" t="str">
        <f>IF(ISBLANK(INDEX('Policy Characteristics'!I:I,MATCH($C1010,'Policy Characteristics'!$C:$C,0))),"",INDEX('Policy Characteristics'!I:I,MATCH($C1010,'Policy Characteristics'!$C:$C,0)))</f>
        <v>% of potential achieved</v>
      </c>
      <c r="P1010" s="254"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254" t="str">
        <f>IF(ISBLANK(INDEX('Policy Characteristics'!K:K,MATCH($C1010,'Policy Characteristics'!$C:$C,0))),"",INDEX('Policy Characteristics'!K:K,MATCH($C1010,'Policy Characteristics'!$C:$C,0)))</f>
        <v/>
      </c>
      <c r="R1010" s="254" t="str">
        <f>IF(ISBLANK(INDEX('Policy Characteristics'!L:L,MATCH($C1010,'Policy Characteristics'!$C:$C,0))),"",INDEX('Policy Characteristics'!L:L,MATCH($C1010,'Policy Characteristics'!$C:$C,0)))</f>
        <v/>
      </c>
    </row>
    <row r="1011" spans="1:18" s="2" customFormat="1" x14ac:dyDescent="0.35">
      <c r="A1011" s="254" t="str">
        <f>IF(ISBLANK(INDEX('Policy Characteristics'!A:A,MATCH($C1011,'Policy Characteristics'!$C:$C,0))),"",INDEX('Policy Characteristics'!A:A,MATCH($C1011,'Policy Characteristics'!$C:$C,0)))</f>
        <v>Industry</v>
      </c>
      <c r="B1011" s="262" t="str">
        <f>IF(ISBLANK(INDEX('Policy Characteristics'!B:B,MATCH($C1011,'Policy Characteristics'!$C:$C,0))),"",INDEX('Policy Characteristics'!B:B,MATCH($C1011,'Policy Characteristics'!$C:$C,0)))</f>
        <v>Feedstock Shifting</v>
      </c>
      <c r="C1011" s="254" t="str">
        <f t="shared" si="43"/>
        <v>Fraction of Feedstock Shifted</v>
      </c>
      <c r="D1011" s="6" t="s">
        <v>3061</v>
      </c>
      <c r="E1011" s="45" t="s">
        <v>2702</v>
      </c>
      <c r="F1011" t="s">
        <v>3023</v>
      </c>
      <c r="G1011" s="45" t="s">
        <v>2706</v>
      </c>
      <c r="H1011" s="47">
        <v>2607</v>
      </c>
      <c r="I1011" s="324" t="s">
        <v>44</v>
      </c>
      <c r="J1011" s="255" t="str">
        <f>IF(ISBLANK(INDEX('Policy Characteristics'!D:D,MATCH($C1011,'Policy Characteristics'!$C:$C,0))),"",INDEX('Policy Characteristics'!D:D,MATCH($C1011,'Policy Characteristics'!$C:$C,0)))</f>
        <v>Feedstock Shifting</v>
      </c>
      <c r="K1011" s="254" t="str">
        <f>IF(ISBLANK(INDEX('Policy Characteristics'!E:E,MATCH($C1011,'Policy Characteristics'!$C:$C,0))),"",INDEX('Policy Characteristics'!E:E,MATCH($C1011,'Policy Characteristics'!$C:$C,0)))</f>
        <v>indst feedstock shifting</v>
      </c>
      <c r="L1011" s="261">
        <f>IF(ISBLANK(INDEX('Policy Characteristics'!F:F,MATCH($C1011,'Policy Characteristics'!$C:$C,0))),"",INDEX('Policy Characteristics'!F:F,MATCH($C1011,'Policy Characteristics'!$C:$C,0)))</f>
        <v>0</v>
      </c>
      <c r="M1011" s="261">
        <f>IF(ISBLANK(INDEX('Policy Characteristics'!G:G,MATCH($C1011,'Policy Characteristics'!$C:$C,0))),"",INDEX('Policy Characteristics'!G:G,MATCH($C1011,'Policy Characteristics'!$C:$C,0)))</f>
        <v>1</v>
      </c>
      <c r="N1011" s="261">
        <f>IF(ISBLANK(INDEX('Policy Characteristics'!H:H,MATCH($C1011,'Policy Characteristics'!$C:$C,0))),"",INDEX('Policy Characteristics'!H:H,MATCH($C1011,'Policy Characteristics'!$C:$C,0)))</f>
        <v>0.01</v>
      </c>
      <c r="O1011" s="254" t="str">
        <f>IF(ISBLANK(INDEX('Policy Characteristics'!I:I,MATCH($C1011,'Policy Characteristics'!$C:$C,0))),"",INDEX('Policy Characteristics'!I:I,MATCH($C1011,'Policy Characteristics'!$C:$C,0)))</f>
        <v>% of potential achieved</v>
      </c>
      <c r="P1011" s="254"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254" t="str">
        <f>IF(ISBLANK(INDEX('Policy Characteristics'!K:K,MATCH($C1011,'Policy Characteristics'!$C:$C,0))),"",INDEX('Policy Characteristics'!K:K,MATCH($C1011,'Policy Characteristics'!$C:$C,0)))</f>
        <v/>
      </c>
      <c r="R1011" s="254" t="str">
        <f>IF(ISBLANK(INDEX('Policy Characteristics'!L:L,MATCH($C1011,'Policy Characteristics'!$C:$C,0))),"",INDEX('Policy Characteristics'!L:L,MATCH($C1011,'Policy Characteristics'!$C:$C,0)))</f>
        <v/>
      </c>
    </row>
    <row r="1012" spans="1:18" s="2" customFormat="1" x14ac:dyDescent="0.35">
      <c r="A1012" s="254" t="str">
        <f>IF(ISBLANK(INDEX('Policy Characteristics'!A:A,MATCH($C1012,'Policy Characteristics'!$C:$C,0))),"",INDEX('Policy Characteristics'!A:A,MATCH($C1012,'Policy Characteristics'!$C:$C,0)))</f>
        <v>Industry</v>
      </c>
      <c r="B1012" s="262" t="str">
        <f>IF(ISBLANK(INDEX('Policy Characteristics'!B:B,MATCH($C1012,'Policy Characteristics'!$C:$C,0))),"",INDEX('Policy Characteristics'!B:B,MATCH($C1012,'Policy Characteristics'!$C:$C,0)))</f>
        <v>Feedstock Shifting</v>
      </c>
      <c r="C1012" s="254" t="str">
        <f t="shared" si="43"/>
        <v>Fraction of Feedstock Shifted</v>
      </c>
      <c r="D1012" s="6" t="s">
        <v>3061</v>
      </c>
      <c r="E1012" s="45" t="s">
        <v>2703</v>
      </c>
      <c r="F1012" t="s">
        <v>3023</v>
      </c>
      <c r="G1012" s="45" t="s">
        <v>2707</v>
      </c>
      <c r="H1012" s="47">
        <v>2608</v>
      </c>
      <c r="I1012" s="324" t="s">
        <v>44</v>
      </c>
      <c r="J1012" s="255" t="str">
        <f>IF(ISBLANK(INDEX('Policy Characteristics'!D:D,MATCH($C1012,'Policy Characteristics'!$C:$C,0))),"",INDEX('Policy Characteristics'!D:D,MATCH($C1012,'Policy Characteristics'!$C:$C,0)))</f>
        <v>Feedstock Shifting</v>
      </c>
      <c r="K1012" s="254" t="str">
        <f>IF(ISBLANK(INDEX('Policy Characteristics'!E:E,MATCH($C1012,'Policy Characteristics'!$C:$C,0))),"",INDEX('Policy Characteristics'!E:E,MATCH($C1012,'Policy Characteristics'!$C:$C,0)))</f>
        <v>indst feedstock shifting</v>
      </c>
      <c r="L1012" s="261">
        <f>IF(ISBLANK(INDEX('Policy Characteristics'!F:F,MATCH($C1012,'Policy Characteristics'!$C:$C,0))),"",INDEX('Policy Characteristics'!F:F,MATCH($C1012,'Policy Characteristics'!$C:$C,0)))</f>
        <v>0</v>
      </c>
      <c r="M1012" s="261">
        <f>IF(ISBLANK(INDEX('Policy Characteristics'!G:G,MATCH($C1012,'Policy Characteristics'!$C:$C,0))),"",INDEX('Policy Characteristics'!G:G,MATCH($C1012,'Policy Characteristics'!$C:$C,0)))</f>
        <v>1</v>
      </c>
      <c r="N1012" s="261">
        <f>IF(ISBLANK(INDEX('Policy Characteristics'!H:H,MATCH($C1012,'Policy Characteristics'!$C:$C,0))),"",INDEX('Policy Characteristics'!H:H,MATCH($C1012,'Policy Characteristics'!$C:$C,0)))</f>
        <v>0.01</v>
      </c>
      <c r="O1012" s="254" t="str">
        <f>IF(ISBLANK(INDEX('Policy Characteristics'!I:I,MATCH($C1012,'Policy Characteristics'!$C:$C,0))),"",INDEX('Policy Characteristics'!I:I,MATCH($C1012,'Policy Characteristics'!$C:$C,0)))</f>
        <v>% of potential achieved</v>
      </c>
      <c r="P1012" s="254"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254" t="str">
        <f>IF(ISBLANK(INDEX('Policy Characteristics'!K:K,MATCH($C1012,'Policy Characteristics'!$C:$C,0))),"",INDEX('Policy Characteristics'!K:K,MATCH($C1012,'Policy Characteristics'!$C:$C,0)))</f>
        <v/>
      </c>
      <c r="R1012" s="254" t="str">
        <f>IF(ISBLANK(INDEX('Policy Characteristics'!L:L,MATCH($C1012,'Policy Characteristics'!$C:$C,0))),"",INDEX('Policy Characteristics'!L:L,MATCH($C1012,'Policy Characteristics'!$C:$C,0)))</f>
        <v/>
      </c>
    </row>
    <row r="1013" spans="1:18" s="2" customFormat="1" x14ac:dyDescent="0.35">
      <c r="A1013" s="254" t="str">
        <f>IF(ISBLANK(INDEX('Policy Characteristics'!A:A,MATCH($C1013,'Policy Characteristics'!$C:$C,0))),"",INDEX('Policy Characteristics'!A:A,MATCH($C1013,'Policy Characteristics'!$C:$C,0)))</f>
        <v>Industry</v>
      </c>
      <c r="B1013" s="262" t="str">
        <f>IF(ISBLANK(INDEX('Policy Characteristics'!B:B,MATCH($C1013,'Policy Characteristics'!$C:$C,0))),"",INDEX('Policy Characteristics'!B:B,MATCH($C1013,'Policy Characteristics'!$C:$C,0)))</f>
        <v>Feedstock Shifting</v>
      </c>
      <c r="C1013" s="254" t="str">
        <f t="shared" si="43"/>
        <v>Fraction of Feedstock Shifted</v>
      </c>
      <c r="D1013" s="6" t="s">
        <v>3061</v>
      </c>
      <c r="E1013" s="45" t="s">
        <v>2700</v>
      </c>
      <c r="F1013" t="s">
        <v>3023</v>
      </c>
      <c r="G1013" s="45" t="s">
        <v>2705</v>
      </c>
      <c r="H1013" s="47">
        <v>2609</v>
      </c>
      <c r="I1013" s="324" t="s">
        <v>44</v>
      </c>
      <c r="J1013" s="255" t="str">
        <f>IF(ISBLANK(INDEX('Policy Characteristics'!D:D,MATCH($C1013,'Policy Characteristics'!$C:$C,0))),"",INDEX('Policy Characteristics'!D:D,MATCH($C1013,'Policy Characteristics'!$C:$C,0)))</f>
        <v>Feedstock Shifting</v>
      </c>
      <c r="K1013" s="254" t="str">
        <f>IF(ISBLANK(INDEX('Policy Characteristics'!E:E,MATCH($C1013,'Policy Characteristics'!$C:$C,0))),"",INDEX('Policy Characteristics'!E:E,MATCH($C1013,'Policy Characteristics'!$C:$C,0)))</f>
        <v>indst feedstock shifting</v>
      </c>
      <c r="L1013" s="261">
        <f>IF(ISBLANK(INDEX('Policy Characteristics'!F:F,MATCH($C1013,'Policy Characteristics'!$C:$C,0))),"",INDEX('Policy Characteristics'!F:F,MATCH($C1013,'Policy Characteristics'!$C:$C,0)))</f>
        <v>0</v>
      </c>
      <c r="M1013" s="261">
        <f>IF(ISBLANK(INDEX('Policy Characteristics'!G:G,MATCH($C1013,'Policy Characteristics'!$C:$C,0))),"",INDEX('Policy Characteristics'!G:G,MATCH($C1013,'Policy Characteristics'!$C:$C,0)))</f>
        <v>1</v>
      </c>
      <c r="N1013" s="261">
        <f>IF(ISBLANK(INDEX('Policy Characteristics'!H:H,MATCH($C1013,'Policy Characteristics'!$C:$C,0))),"",INDEX('Policy Characteristics'!H:H,MATCH($C1013,'Policy Characteristics'!$C:$C,0)))</f>
        <v>0.01</v>
      </c>
      <c r="O1013" s="254" t="str">
        <f>IF(ISBLANK(INDEX('Policy Characteristics'!I:I,MATCH($C1013,'Policy Characteristics'!$C:$C,0))),"",INDEX('Policy Characteristics'!I:I,MATCH($C1013,'Policy Characteristics'!$C:$C,0)))</f>
        <v>% of potential achieved</v>
      </c>
      <c r="P1013" s="254"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254" t="str">
        <f>IF(ISBLANK(INDEX('Policy Characteristics'!K:K,MATCH($C1013,'Policy Characteristics'!$C:$C,0))),"",INDEX('Policy Characteristics'!K:K,MATCH($C1013,'Policy Characteristics'!$C:$C,0)))</f>
        <v/>
      </c>
      <c r="R1013" s="254" t="str">
        <f>IF(ISBLANK(INDEX('Policy Characteristics'!L:L,MATCH($C1013,'Policy Characteristics'!$C:$C,0))),"",INDEX('Policy Characteristics'!L:L,MATCH($C1013,'Policy Characteristics'!$C:$C,0)))</f>
        <v/>
      </c>
    </row>
    <row r="1014" spans="1:18" s="2" customFormat="1" x14ac:dyDescent="0.35">
      <c r="A1014" s="254" t="str">
        <f>IF(ISBLANK(INDEX('Policy Characteristics'!A:A,MATCH($C1014,'Policy Characteristics'!$C:$C,0))),"",INDEX('Policy Characteristics'!A:A,MATCH($C1014,'Policy Characteristics'!$C:$C,0)))</f>
        <v>Industry</v>
      </c>
      <c r="B1014" s="262" t="str">
        <f>IF(ISBLANK(INDEX('Policy Characteristics'!B:B,MATCH($C1014,'Policy Characteristics'!$C:$C,0))),"",INDEX('Policy Characteristics'!B:B,MATCH($C1014,'Policy Characteristics'!$C:$C,0)))</f>
        <v>Feedstock Shifting</v>
      </c>
      <c r="C1014" s="254" t="str">
        <f t="shared" si="43"/>
        <v>Fraction of Feedstock Shifted</v>
      </c>
      <c r="D1014" s="6" t="s">
        <v>3062</v>
      </c>
      <c r="E1014" s="45" t="s">
        <v>2397</v>
      </c>
      <c r="F1014" t="s">
        <v>3024</v>
      </c>
      <c r="G1014" s="45" t="s">
        <v>2403</v>
      </c>
      <c r="H1014" s="47">
        <v>2610</v>
      </c>
      <c r="I1014" s="324" t="s">
        <v>44</v>
      </c>
      <c r="J1014" s="255" t="str">
        <f>IF(ISBLANK(INDEX('Policy Characteristics'!D:D,MATCH($C1014,'Policy Characteristics'!$C:$C,0))),"",INDEX('Policy Characteristics'!D:D,MATCH($C1014,'Policy Characteristics'!$C:$C,0)))</f>
        <v>Feedstock Shifting</v>
      </c>
      <c r="K1014" s="254" t="str">
        <f>IF(ISBLANK(INDEX('Policy Characteristics'!E:E,MATCH($C1014,'Policy Characteristics'!$C:$C,0))),"",INDEX('Policy Characteristics'!E:E,MATCH($C1014,'Policy Characteristics'!$C:$C,0)))</f>
        <v>indst feedstock shifting</v>
      </c>
      <c r="L1014" s="261">
        <f>IF(ISBLANK(INDEX('Policy Characteristics'!F:F,MATCH($C1014,'Policy Characteristics'!$C:$C,0))),"",INDEX('Policy Characteristics'!F:F,MATCH($C1014,'Policy Characteristics'!$C:$C,0)))</f>
        <v>0</v>
      </c>
      <c r="M1014" s="261">
        <f>IF(ISBLANK(INDEX('Policy Characteristics'!G:G,MATCH($C1014,'Policy Characteristics'!$C:$C,0))),"",INDEX('Policy Characteristics'!G:G,MATCH($C1014,'Policy Characteristics'!$C:$C,0)))</f>
        <v>1</v>
      </c>
      <c r="N1014" s="261">
        <f>IF(ISBLANK(INDEX('Policy Characteristics'!H:H,MATCH($C1014,'Policy Characteristics'!$C:$C,0))),"",INDEX('Policy Characteristics'!H:H,MATCH($C1014,'Policy Characteristics'!$C:$C,0)))</f>
        <v>0.01</v>
      </c>
      <c r="O1014" s="254" t="str">
        <f>IF(ISBLANK(INDEX('Policy Characteristics'!I:I,MATCH($C1014,'Policy Characteristics'!$C:$C,0))),"",INDEX('Policy Characteristics'!I:I,MATCH($C1014,'Policy Characteristics'!$C:$C,0)))</f>
        <v>% of potential achieved</v>
      </c>
      <c r="P1014" s="254"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254" t="str">
        <f>IF(ISBLANK(INDEX('Policy Characteristics'!K:K,MATCH($C1014,'Policy Characteristics'!$C:$C,0))),"",INDEX('Policy Characteristics'!K:K,MATCH($C1014,'Policy Characteristics'!$C:$C,0)))</f>
        <v/>
      </c>
      <c r="R1014" s="254" t="str">
        <f>IF(ISBLANK(INDEX('Policy Characteristics'!L:L,MATCH($C1014,'Policy Characteristics'!$C:$C,0))),"",INDEX('Policy Characteristics'!L:L,MATCH($C1014,'Policy Characteristics'!$C:$C,0)))</f>
        <v/>
      </c>
    </row>
    <row r="1015" spans="1:18" s="2" customFormat="1" x14ac:dyDescent="0.35">
      <c r="A1015" s="254" t="str">
        <f>IF(ISBLANK(INDEX('Policy Characteristics'!A:A,MATCH($C1015,'Policy Characteristics'!$C:$C,0))),"",INDEX('Policy Characteristics'!A:A,MATCH($C1015,'Policy Characteristics'!$C:$C,0)))</f>
        <v>Industry</v>
      </c>
      <c r="B1015" s="262" t="str">
        <f>IF(ISBLANK(INDEX('Policy Characteristics'!B:B,MATCH($C1015,'Policy Characteristics'!$C:$C,0))),"",INDEX('Policy Characteristics'!B:B,MATCH($C1015,'Policy Characteristics'!$C:$C,0)))</f>
        <v>Feedstock Shifting</v>
      </c>
      <c r="C1015" s="254" t="str">
        <f t="shared" si="43"/>
        <v>Fraction of Feedstock Shifted</v>
      </c>
      <c r="D1015" s="6" t="s">
        <v>3062</v>
      </c>
      <c r="E1015" s="45" t="s">
        <v>2398</v>
      </c>
      <c r="F1015" t="s">
        <v>3024</v>
      </c>
      <c r="G1015" s="45" t="s">
        <v>2406</v>
      </c>
      <c r="H1015" s="47">
        <v>2611</v>
      </c>
      <c r="I1015" s="324" t="s">
        <v>44</v>
      </c>
      <c r="J1015" s="255" t="str">
        <f>IF(ISBLANK(INDEX('Policy Characteristics'!D:D,MATCH($C1015,'Policy Characteristics'!$C:$C,0))),"",INDEX('Policy Characteristics'!D:D,MATCH($C1015,'Policy Characteristics'!$C:$C,0)))</f>
        <v>Feedstock Shifting</v>
      </c>
      <c r="K1015" s="254" t="str">
        <f>IF(ISBLANK(INDEX('Policy Characteristics'!E:E,MATCH($C1015,'Policy Characteristics'!$C:$C,0))),"",INDEX('Policy Characteristics'!E:E,MATCH($C1015,'Policy Characteristics'!$C:$C,0)))</f>
        <v>indst feedstock shifting</v>
      </c>
      <c r="L1015" s="261">
        <f>IF(ISBLANK(INDEX('Policy Characteristics'!F:F,MATCH($C1015,'Policy Characteristics'!$C:$C,0))),"",INDEX('Policy Characteristics'!F:F,MATCH($C1015,'Policy Characteristics'!$C:$C,0)))</f>
        <v>0</v>
      </c>
      <c r="M1015" s="261">
        <f>IF(ISBLANK(INDEX('Policy Characteristics'!G:G,MATCH($C1015,'Policy Characteristics'!$C:$C,0))),"",INDEX('Policy Characteristics'!G:G,MATCH($C1015,'Policy Characteristics'!$C:$C,0)))</f>
        <v>1</v>
      </c>
      <c r="N1015" s="261">
        <f>IF(ISBLANK(INDEX('Policy Characteristics'!H:H,MATCH($C1015,'Policy Characteristics'!$C:$C,0))),"",INDEX('Policy Characteristics'!H:H,MATCH($C1015,'Policy Characteristics'!$C:$C,0)))</f>
        <v>0.01</v>
      </c>
      <c r="O1015" s="254" t="str">
        <f>IF(ISBLANK(INDEX('Policy Characteristics'!I:I,MATCH($C1015,'Policy Characteristics'!$C:$C,0))),"",INDEX('Policy Characteristics'!I:I,MATCH($C1015,'Policy Characteristics'!$C:$C,0)))</f>
        <v>% of potential achieved</v>
      </c>
      <c r="P1015" s="254"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254" t="str">
        <f>IF(ISBLANK(INDEX('Policy Characteristics'!K:K,MATCH($C1015,'Policy Characteristics'!$C:$C,0))),"",INDEX('Policy Characteristics'!K:K,MATCH($C1015,'Policy Characteristics'!$C:$C,0)))</f>
        <v/>
      </c>
      <c r="R1015" s="254" t="str">
        <f>IF(ISBLANK(INDEX('Policy Characteristics'!L:L,MATCH($C1015,'Policy Characteristics'!$C:$C,0))),"",INDEX('Policy Characteristics'!L:L,MATCH($C1015,'Policy Characteristics'!$C:$C,0)))</f>
        <v/>
      </c>
    </row>
    <row r="1016" spans="1:18" s="2" customFormat="1" x14ac:dyDescent="0.35">
      <c r="A1016" s="254" t="str">
        <f>IF(ISBLANK(INDEX('Policy Characteristics'!A:A,MATCH($C1016,'Policy Characteristics'!$C:$C,0))),"",INDEX('Policy Characteristics'!A:A,MATCH($C1016,'Policy Characteristics'!$C:$C,0)))</f>
        <v>Industry</v>
      </c>
      <c r="B1016" s="262" t="str">
        <f>IF(ISBLANK(INDEX('Policy Characteristics'!B:B,MATCH($C1016,'Policy Characteristics'!$C:$C,0))),"",INDEX('Policy Characteristics'!B:B,MATCH($C1016,'Policy Characteristics'!$C:$C,0)))</f>
        <v>Feedstock Shifting</v>
      </c>
      <c r="C1016" s="254" t="str">
        <f t="shared" si="43"/>
        <v>Fraction of Feedstock Shifted</v>
      </c>
      <c r="D1016" s="6" t="s">
        <v>3062</v>
      </c>
      <c r="E1016" s="45" t="s">
        <v>2399</v>
      </c>
      <c r="F1016" t="s">
        <v>3024</v>
      </c>
      <c r="G1016" s="45" t="s">
        <v>2407</v>
      </c>
      <c r="H1016" s="47">
        <v>2612</v>
      </c>
      <c r="I1016" s="324" t="s">
        <v>44</v>
      </c>
      <c r="J1016" s="255" t="str">
        <f>IF(ISBLANK(INDEX('Policy Characteristics'!D:D,MATCH($C1016,'Policy Characteristics'!$C:$C,0))),"",INDEX('Policy Characteristics'!D:D,MATCH($C1016,'Policy Characteristics'!$C:$C,0)))</f>
        <v>Feedstock Shifting</v>
      </c>
      <c r="K1016" s="254" t="str">
        <f>IF(ISBLANK(INDEX('Policy Characteristics'!E:E,MATCH($C1016,'Policy Characteristics'!$C:$C,0))),"",INDEX('Policy Characteristics'!E:E,MATCH($C1016,'Policy Characteristics'!$C:$C,0)))</f>
        <v>indst feedstock shifting</v>
      </c>
      <c r="L1016" s="261">
        <f>IF(ISBLANK(INDEX('Policy Characteristics'!F:F,MATCH($C1016,'Policy Characteristics'!$C:$C,0))),"",INDEX('Policy Characteristics'!F:F,MATCH($C1016,'Policy Characteristics'!$C:$C,0)))</f>
        <v>0</v>
      </c>
      <c r="M1016" s="261">
        <f>IF(ISBLANK(INDEX('Policy Characteristics'!G:G,MATCH($C1016,'Policy Characteristics'!$C:$C,0))),"",INDEX('Policy Characteristics'!G:G,MATCH($C1016,'Policy Characteristics'!$C:$C,0)))</f>
        <v>1</v>
      </c>
      <c r="N1016" s="261">
        <f>IF(ISBLANK(INDEX('Policy Characteristics'!H:H,MATCH($C1016,'Policy Characteristics'!$C:$C,0))),"",INDEX('Policy Characteristics'!H:H,MATCH($C1016,'Policy Characteristics'!$C:$C,0)))</f>
        <v>0.01</v>
      </c>
      <c r="O1016" s="254" t="str">
        <f>IF(ISBLANK(INDEX('Policy Characteristics'!I:I,MATCH($C1016,'Policy Characteristics'!$C:$C,0))),"",INDEX('Policy Characteristics'!I:I,MATCH($C1016,'Policy Characteristics'!$C:$C,0)))</f>
        <v>% of potential achieved</v>
      </c>
      <c r="P1016" s="254"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254" t="str">
        <f>IF(ISBLANK(INDEX('Policy Characteristics'!K:K,MATCH($C1016,'Policy Characteristics'!$C:$C,0))),"",INDEX('Policy Characteristics'!K:K,MATCH($C1016,'Policy Characteristics'!$C:$C,0)))</f>
        <v/>
      </c>
      <c r="R1016" s="254" t="str">
        <f>IF(ISBLANK(INDEX('Policy Characteristics'!L:L,MATCH($C1016,'Policy Characteristics'!$C:$C,0))),"",INDEX('Policy Characteristics'!L:L,MATCH($C1016,'Policy Characteristics'!$C:$C,0)))</f>
        <v/>
      </c>
    </row>
    <row r="1017" spans="1:18" s="2" customFormat="1" x14ac:dyDescent="0.35">
      <c r="A1017" s="254" t="str">
        <f>IF(ISBLANK(INDEX('Policy Characteristics'!A:A,MATCH($C1017,'Policy Characteristics'!$C:$C,0))),"",INDEX('Policy Characteristics'!A:A,MATCH($C1017,'Policy Characteristics'!$C:$C,0)))</f>
        <v>Industry</v>
      </c>
      <c r="B1017" s="262" t="str">
        <f>IF(ISBLANK(INDEX('Policy Characteristics'!B:B,MATCH($C1017,'Policy Characteristics'!$C:$C,0))),"",INDEX('Policy Characteristics'!B:B,MATCH($C1017,'Policy Characteristics'!$C:$C,0)))</f>
        <v>Feedstock Shifting</v>
      </c>
      <c r="C1017" s="254" t="str">
        <f t="shared" si="43"/>
        <v>Fraction of Feedstock Shifted</v>
      </c>
      <c r="D1017" s="6" t="s">
        <v>3062</v>
      </c>
      <c r="E1017" s="45" t="s">
        <v>2400</v>
      </c>
      <c r="F1017" t="s">
        <v>3024</v>
      </c>
      <c r="G1017" s="45" t="s">
        <v>2404</v>
      </c>
      <c r="H1017" s="47">
        <v>2613</v>
      </c>
      <c r="I1017" s="324" t="s">
        <v>44</v>
      </c>
      <c r="J1017" s="255" t="str">
        <f>IF(ISBLANK(INDEX('Policy Characteristics'!D:D,MATCH($C1017,'Policy Characteristics'!$C:$C,0))),"",INDEX('Policy Characteristics'!D:D,MATCH($C1017,'Policy Characteristics'!$C:$C,0)))</f>
        <v>Feedstock Shifting</v>
      </c>
      <c r="K1017" s="254" t="str">
        <f>IF(ISBLANK(INDEX('Policy Characteristics'!E:E,MATCH($C1017,'Policy Characteristics'!$C:$C,0))),"",INDEX('Policy Characteristics'!E:E,MATCH($C1017,'Policy Characteristics'!$C:$C,0)))</f>
        <v>indst feedstock shifting</v>
      </c>
      <c r="L1017" s="261">
        <f>IF(ISBLANK(INDEX('Policy Characteristics'!F:F,MATCH($C1017,'Policy Characteristics'!$C:$C,0))),"",INDEX('Policy Characteristics'!F:F,MATCH($C1017,'Policy Characteristics'!$C:$C,0)))</f>
        <v>0</v>
      </c>
      <c r="M1017" s="261">
        <f>IF(ISBLANK(INDEX('Policy Characteristics'!G:G,MATCH($C1017,'Policy Characteristics'!$C:$C,0))),"",INDEX('Policy Characteristics'!G:G,MATCH($C1017,'Policy Characteristics'!$C:$C,0)))</f>
        <v>1</v>
      </c>
      <c r="N1017" s="261">
        <f>IF(ISBLANK(INDEX('Policy Characteristics'!H:H,MATCH($C1017,'Policy Characteristics'!$C:$C,0))),"",INDEX('Policy Characteristics'!H:H,MATCH($C1017,'Policy Characteristics'!$C:$C,0)))</f>
        <v>0.01</v>
      </c>
      <c r="O1017" s="254" t="str">
        <f>IF(ISBLANK(INDEX('Policy Characteristics'!I:I,MATCH($C1017,'Policy Characteristics'!$C:$C,0))),"",INDEX('Policy Characteristics'!I:I,MATCH($C1017,'Policy Characteristics'!$C:$C,0)))</f>
        <v>% of potential achieved</v>
      </c>
      <c r="P1017" s="254"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254" t="str">
        <f>IF(ISBLANK(INDEX('Policy Characteristics'!K:K,MATCH($C1017,'Policy Characteristics'!$C:$C,0))),"",INDEX('Policy Characteristics'!K:K,MATCH($C1017,'Policy Characteristics'!$C:$C,0)))</f>
        <v/>
      </c>
      <c r="R1017" s="254" t="str">
        <f>IF(ISBLANK(INDEX('Policy Characteristics'!L:L,MATCH($C1017,'Policy Characteristics'!$C:$C,0))),"",INDEX('Policy Characteristics'!L:L,MATCH($C1017,'Policy Characteristics'!$C:$C,0)))</f>
        <v/>
      </c>
    </row>
    <row r="1018" spans="1:18" s="2" customFormat="1" x14ac:dyDescent="0.35">
      <c r="A1018" s="254" t="str">
        <f>IF(ISBLANK(INDEX('Policy Characteristics'!A:A,MATCH($C1018,'Policy Characteristics'!$C:$C,0))),"",INDEX('Policy Characteristics'!A:A,MATCH($C1018,'Policy Characteristics'!$C:$C,0)))</f>
        <v>Industry</v>
      </c>
      <c r="B1018" s="262" t="str">
        <f>IF(ISBLANK(INDEX('Policy Characteristics'!B:B,MATCH($C1018,'Policy Characteristics'!$C:$C,0))),"",INDEX('Policy Characteristics'!B:B,MATCH($C1018,'Policy Characteristics'!$C:$C,0)))</f>
        <v>Feedstock Shifting</v>
      </c>
      <c r="C1018" s="254" t="str">
        <f t="shared" si="43"/>
        <v>Fraction of Feedstock Shifted</v>
      </c>
      <c r="D1018" s="6" t="s">
        <v>3062</v>
      </c>
      <c r="E1018" s="45" t="s">
        <v>2401</v>
      </c>
      <c r="F1018" t="s">
        <v>3024</v>
      </c>
      <c r="G1018" s="45" t="s">
        <v>2405</v>
      </c>
      <c r="H1018" s="47">
        <v>2614</v>
      </c>
      <c r="I1018" s="324" t="s">
        <v>44</v>
      </c>
      <c r="J1018" s="255" t="str">
        <f>IF(ISBLANK(INDEX('Policy Characteristics'!D:D,MATCH($C1018,'Policy Characteristics'!$C:$C,0))),"",INDEX('Policy Characteristics'!D:D,MATCH($C1018,'Policy Characteristics'!$C:$C,0)))</f>
        <v>Feedstock Shifting</v>
      </c>
      <c r="K1018" s="254" t="str">
        <f>IF(ISBLANK(INDEX('Policy Characteristics'!E:E,MATCH($C1018,'Policy Characteristics'!$C:$C,0))),"",INDEX('Policy Characteristics'!E:E,MATCH($C1018,'Policy Characteristics'!$C:$C,0)))</f>
        <v>indst feedstock shifting</v>
      </c>
      <c r="L1018" s="261">
        <f>IF(ISBLANK(INDEX('Policy Characteristics'!F:F,MATCH($C1018,'Policy Characteristics'!$C:$C,0))),"",INDEX('Policy Characteristics'!F:F,MATCH($C1018,'Policy Characteristics'!$C:$C,0)))</f>
        <v>0</v>
      </c>
      <c r="M1018" s="261">
        <f>IF(ISBLANK(INDEX('Policy Characteristics'!G:G,MATCH($C1018,'Policy Characteristics'!$C:$C,0))),"",INDEX('Policy Characteristics'!G:G,MATCH($C1018,'Policy Characteristics'!$C:$C,0)))</f>
        <v>1</v>
      </c>
      <c r="N1018" s="261">
        <f>IF(ISBLANK(INDEX('Policy Characteristics'!H:H,MATCH($C1018,'Policy Characteristics'!$C:$C,0))),"",INDEX('Policy Characteristics'!H:H,MATCH($C1018,'Policy Characteristics'!$C:$C,0)))</f>
        <v>0.01</v>
      </c>
      <c r="O1018" s="254" t="str">
        <f>IF(ISBLANK(INDEX('Policy Characteristics'!I:I,MATCH($C1018,'Policy Characteristics'!$C:$C,0))),"",INDEX('Policy Characteristics'!I:I,MATCH($C1018,'Policy Characteristics'!$C:$C,0)))</f>
        <v>% of potential achieved</v>
      </c>
      <c r="P1018" s="254"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254" t="str">
        <f>IF(ISBLANK(INDEX('Policy Characteristics'!K:K,MATCH($C1018,'Policy Characteristics'!$C:$C,0))),"",INDEX('Policy Characteristics'!K:K,MATCH($C1018,'Policy Characteristics'!$C:$C,0)))</f>
        <v/>
      </c>
      <c r="R1018" s="254" t="str">
        <f>IF(ISBLANK(INDEX('Policy Characteristics'!L:L,MATCH($C1018,'Policy Characteristics'!$C:$C,0))),"",INDEX('Policy Characteristics'!L:L,MATCH($C1018,'Policy Characteristics'!$C:$C,0)))</f>
        <v/>
      </c>
    </row>
    <row r="1019" spans="1:18" s="2" customFormat="1" x14ac:dyDescent="0.35">
      <c r="A1019" s="254" t="str">
        <f>IF(ISBLANK(INDEX('Policy Characteristics'!A:A,MATCH($C1019,'Policy Characteristics'!$C:$C,0))),"",INDEX('Policy Characteristics'!A:A,MATCH($C1019,'Policy Characteristics'!$C:$C,0)))</f>
        <v>Industry</v>
      </c>
      <c r="B1019" s="262" t="str">
        <f>IF(ISBLANK(INDEX('Policy Characteristics'!B:B,MATCH($C1019,'Policy Characteristics'!$C:$C,0))),"",INDEX('Policy Characteristics'!B:B,MATCH($C1019,'Policy Characteristics'!$C:$C,0)))</f>
        <v>Feedstock Shifting</v>
      </c>
      <c r="C1019" s="254" t="str">
        <f t="shared" si="43"/>
        <v>Fraction of Feedstock Shifted</v>
      </c>
      <c r="D1019" s="6" t="s">
        <v>3062</v>
      </c>
      <c r="E1019" s="45" t="s">
        <v>2402</v>
      </c>
      <c r="F1019" t="s">
        <v>3024</v>
      </c>
      <c r="G1019" s="45" t="s">
        <v>2408</v>
      </c>
      <c r="H1019" s="47">
        <v>2615</v>
      </c>
      <c r="I1019" s="324" t="s">
        <v>44</v>
      </c>
      <c r="J1019" s="255" t="str">
        <f>IF(ISBLANK(INDEX('Policy Characteristics'!D:D,MATCH($C1019,'Policy Characteristics'!$C:$C,0))),"",INDEX('Policy Characteristics'!D:D,MATCH($C1019,'Policy Characteristics'!$C:$C,0)))</f>
        <v>Feedstock Shifting</v>
      </c>
      <c r="K1019" s="254" t="str">
        <f>IF(ISBLANK(INDEX('Policy Characteristics'!E:E,MATCH($C1019,'Policy Characteristics'!$C:$C,0))),"",INDEX('Policy Characteristics'!E:E,MATCH($C1019,'Policy Characteristics'!$C:$C,0)))</f>
        <v>indst feedstock shifting</v>
      </c>
      <c r="L1019" s="261">
        <f>IF(ISBLANK(INDEX('Policy Characteristics'!F:F,MATCH($C1019,'Policy Characteristics'!$C:$C,0))),"",INDEX('Policy Characteristics'!F:F,MATCH($C1019,'Policy Characteristics'!$C:$C,0)))</f>
        <v>0</v>
      </c>
      <c r="M1019" s="261">
        <f>IF(ISBLANK(INDEX('Policy Characteristics'!G:G,MATCH($C1019,'Policy Characteristics'!$C:$C,0))),"",INDEX('Policy Characteristics'!G:G,MATCH($C1019,'Policy Characteristics'!$C:$C,0)))</f>
        <v>1</v>
      </c>
      <c r="N1019" s="261">
        <f>IF(ISBLANK(INDEX('Policy Characteristics'!H:H,MATCH($C1019,'Policy Characteristics'!$C:$C,0))),"",INDEX('Policy Characteristics'!H:H,MATCH($C1019,'Policy Characteristics'!$C:$C,0)))</f>
        <v>0.01</v>
      </c>
      <c r="O1019" s="254" t="str">
        <f>IF(ISBLANK(INDEX('Policy Characteristics'!I:I,MATCH($C1019,'Policy Characteristics'!$C:$C,0))),"",INDEX('Policy Characteristics'!I:I,MATCH($C1019,'Policy Characteristics'!$C:$C,0)))</f>
        <v>% of potential achieved</v>
      </c>
      <c r="P1019" s="254"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254" t="str">
        <f>IF(ISBLANK(INDEX('Policy Characteristics'!K:K,MATCH($C1019,'Policy Characteristics'!$C:$C,0))),"",INDEX('Policy Characteristics'!K:K,MATCH($C1019,'Policy Characteristics'!$C:$C,0)))</f>
        <v/>
      </c>
      <c r="R1019" s="254" t="str">
        <f>IF(ISBLANK(INDEX('Policy Characteristics'!L:L,MATCH($C1019,'Policy Characteristics'!$C:$C,0))),"",INDEX('Policy Characteristics'!L:L,MATCH($C1019,'Policy Characteristics'!$C:$C,0)))</f>
        <v/>
      </c>
    </row>
    <row r="1020" spans="1:18" s="2" customFormat="1" x14ac:dyDescent="0.35">
      <c r="A1020" s="254" t="str">
        <f>IF(ISBLANK(INDEX('Policy Characteristics'!A:A,MATCH($C1020,'Policy Characteristics'!$C:$C,0))),"",INDEX('Policy Characteristics'!A:A,MATCH($C1020,'Policy Characteristics'!$C:$C,0)))</f>
        <v>Industry</v>
      </c>
      <c r="B1020" s="262" t="str">
        <f>IF(ISBLANK(INDEX('Policy Characteristics'!B:B,MATCH($C1020,'Policy Characteristics'!$C:$C,0))),"",INDEX('Policy Characteristics'!B:B,MATCH($C1020,'Policy Characteristics'!$C:$C,0)))</f>
        <v>Feedstock Shifting</v>
      </c>
      <c r="C1020" s="254" t="str">
        <f t="shared" si="43"/>
        <v>Fraction of Feedstock Shifted</v>
      </c>
      <c r="D1020" s="6" t="s">
        <v>3062</v>
      </c>
      <c r="E1020" s="45" t="s">
        <v>2701</v>
      </c>
      <c r="F1020" t="s">
        <v>3024</v>
      </c>
      <c r="G1020" s="45" t="s">
        <v>2704</v>
      </c>
      <c r="H1020" s="47">
        <v>2616</v>
      </c>
      <c r="I1020" s="324" t="s">
        <v>44</v>
      </c>
      <c r="J1020" s="255" t="str">
        <f>IF(ISBLANK(INDEX('Policy Characteristics'!D:D,MATCH($C1020,'Policy Characteristics'!$C:$C,0))),"",INDEX('Policy Characteristics'!D:D,MATCH($C1020,'Policy Characteristics'!$C:$C,0)))</f>
        <v>Feedstock Shifting</v>
      </c>
      <c r="K1020" s="254" t="str">
        <f>IF(ISBLANK(INDEX('Policy Characteristics'!E:E,MATCH($C1020,'Policy Characteristics'!$C:$C,0))),"",INDEX('Policy Characteristics'!E:E,MATCH($C1020,'Policy Characteristics'!$C:$C,0)))</f>
        <v>indst feedstock shifting</v>
      </c>
      <c r="L1020" s="261">
        <f>IF(ISBLANK(INDEX('Policy Characteristics'!F:F,MATCH($C1020,'Policy Characteristics'!$C:$C,0))),"",INDEX('Policy Characteristics'!F:F,MATCH($C1020,'Policy Characteristics'!$C:$C,0)))</f>
        <v>0</v>
      </c>
      <c r="M1020" s="261">
        <f>IF(ISBLANK(INDEX('Policy Characteristics'!G:G,MATCH($C1020,'Policy Characteristics'!$C:$C,0))),"",INDEX('Policy Characteristics'!G:G,MATCH($C1020,'Policy Characteristics'!$C:$C,0)))</f>
        <v>1</v>
      </c>
      <c r="N1020" s="261">
        <f>IF(ISBLANK(INDEX('Policy Characteristics'!H:H,MATCH($C1020,'Policy Characteristics'!$C:$C,0))),"",INDEX('Policy Characteristics'!H:H,MATCH($C1020,'Policy Characteristics'!$C:$C,0)))</f>
        <v>0.01</v>
      </c>
      <c r="O1020" s="254" t="str">
        <f>IF(ISBLANK(INDEX('Policy Characteristics'!I:I,MATCH($C1020,'Policy Characteristics'!$C:$C,0))),"",INDEX('Policy Characteristics'!I:I,MATCH($C1020,'Policy Characteristics'!$C:$C,0)))</f>
        <v>% of potential achieved</v>
      </c>
      <c r="P1020" s="254"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254" t="str">
        <f>IF(ISBLANK(INDEX('Policy Characteristics'!K:K,MATCH($C1020,'Policy Characteristics'!$C:$C,0))),"",INDEX('Policy Characteristics'!K:K,MATCH($C1020,'Policy Characteristics'!$C:$C,0)))</f>
        <v/>
      </c>
      <c r="R1020" s="254" t="str">
        <f>IF(ISBLANK(INDEX('Policy Characteristics'!L:L,MATCH($C1020,'Policy Characteristics'!$C:$C,0))),"",INDEX('Policy Characteristics'!L:L,MATCH($C1020,'Policy Characteristics'!$C:$C,0)))</f>
        <v/>
      </c>
    </row>
    <row r="1021" spans="1:18" s="2" customFormat="1" x14ac:dyDescent="0.35">
      <c r="A1021" s="254" t="str">
        <f>IF(ISBLANK(INDEX('Policy Characteristics'!A:A,MATCH($C1021,'Policy Characteristics'!$C:$C,0))),"",INDEX('Policy Characteristics'!A:A,MATCH($C1021,'Policy Characteristics'!$C:$C,0)))</f>
        <v>Industry</v>
      </c>
      <c r="B1021" s="262" t="str">
        <f>IF(ISBLANK(INDEX('Policy Characteristics'!B:B,MATCH($C1021,'Policy Characteristics'!$C:$C,0))),"",INDEX('Policy Characteristics'!B:B,MATCH($C1021,'Policy Characteristics'!$C:$C,0)))</f>
        <v>Feedstock Shifting</v>
      </c>
      <c r="C1021" s="254" t="str">
        <f t="shared" si="43"/>
        <v>Fraction of Feedstock Shifted</v>
      </c>
      <c r="D1021" s="6" t="s">
        <v>3062</v>
      </c>
      <c r="E1021" s="45" t="s">
        <v>2702</v>
      </c>
      <c r="F1021" t="s">
        <v>3024</v>
      </c>
      <c r="G1021" s="45" t="s">
        <v>2706</v>
      </c>
      <c r="H1021" s="47">
        <v>2617</v>
      </c>
      <c r="I1021" s="324" t="s">
        <v>44</v>
      </c>
      <c r="J1021" s="255" t="str">
        <f>IF(ISBLANK(INDEX('Policy Characteristics'!D:D,MATCH($C1021,'Policy Characteristics'!$C:$C,0))),"",INDEX('Policy Characteristics'!D:D,MATCH($C1021,'Policy Characteristics'!$C:$C,0)))</f>
        <v>Feedstock Shifting</v>
      </c>
      <c r="K1021" s="254" t="str">
        <f>IF(ISBLANK(INDEX('Policy Characteristics'!E:E,MATCH($C1021,'Policy Characteristics'!$C:$C,0))),"",INDEX('Policy Characteristics'!E:E,MATCH($C1021,'Policy Characteristics'!$C:$C,0)))</f>
        <v>indst feedstock shifting</v>
      </c>
      <c r="L1021" s="261">
        <f>IF(ISBLANK(INDEX('Policy Characteristics'!F:F,MATCH($C1021,'Policy Characteristics'!$C:$C,0))),"",INDEX('Policy Characteristics'!F:F,MATCH($C1021,'Policy Characteristics'!$C:$C,0)))</f>
        <v>0</v>
      </c>
      <c r="M1021" s="261">
        <f>IF(ISBLANK(INDEX('Policy Characteristics'!G:G,MATCH($C1021,'Policy Characteristics'!$C:$C,0))),"",INDEX('Policy Characteristics'!G:G,MATCH($C1021,'Policy Characteristics'!$C:$C,0)))</f>
        <v>1</v>
      </c>
      <c r="N1021" s="261">
        <f>IF(ISBLANK(INDEX('Policy Characteristics'!H:H,MATCH($C1021,'Policy Characteristics'!$C:$C,0))),"",INDEX('Policy Characteristics'!H:H,MATCH($C1021,'Policy Characteristics'!$C:$C,0)))</f>
        <v>0.01</v>
      </c>
      <c r="O1021" s="254" t="str">
        <f>IF(ISBLANK(INDEX('Policy Characteristics'!I:I,MATCH($C1021,'Policy Characteristics'!$C:$C,0))),"",INDEX('Policy Characteristics'!I:I,MATCH($C1021,'Policy Characteristics'!$C:$C,0)))</f>
        <v>% of potential achieved</v>
      </c>
      <c r="P1021" s="254"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254" t="str">
        <f>IF(ISBLANK(INDEX('Policy Characteristics'!K:K,MATCH($C1021,'Policy Characteristics'!$C:$C,0))),"",INDEX('Policy Characteristics'!K:K,MATCH($C1021,'Policy Characteristics'!$C:$C,0)))</f>
        <v/>
      </c>
      <c r="R1021" s="254" t="str">
        <f>IF(ISBLANK(INDEX('Policy Characteristics'!L:L,MATCH($C1021,'Policy Characteristics'!$C:$C,0))),"",INDEX('Policy Characteristics'!L:L,MATCH($C1021,'Policy Characteristics'!$C:$C,0)))</f>
        <v/>
      </c>
    </row>
    <row r="1022" spans="1:18" s="2" customFormat="1" x14ac:dyDescent="0.35">
      <c r="A1022" s="254" t="str">
        <f>IF(ISBLANK(INDEX('Policy Characteristics'!A:A,MATCH($C1022,'Policy Characteristics'!$C:$C,0))),"",INDEX('Policy Characteristics'!A:A,MATCH($C1022,'Policy Characteristics'!$C:$C,0)))</f>
        <v>Industry</v>
      </c>
      <c r="B1022" s="262" t="str">
        <f>IF(ISBLANK(INDEX('Policy Characteristics'!B:B,MATCH($C1022,'Policy Characteristics'!$C:$C,0))),"",INDEX('Policy Characteristics'!B:B,MATCH($C1022,'Policy Characteristics'!$C:$C,0)))</f>
        <v>Feedstock Shifting</v>
      </c>
      <c r="C1022" s="254" t="str">
        <f t="shared" si="43"/>
        <v>Fraction of Feedstock Shifted</v>
      </c>
      <c r="D1022" s="6" t="s">
        <v>3062</v>
      </c>
      <c r="E1022" s="45" t="s">
        <v>2703</v>
      </c>
      <c r="F1022" t="s">
        <v>3024</v>
      </c>
      <c r="G1022" s="45" t="s">
        <v>2707</v>
      </c>
      <c r="H1022" s="47">
        <v>2618</v>
      </c>
      <c r="I1022" s="324" t="s">
        <v>44</v>
      </c>
      <c r="J1022" s="255" t="str">
        <f>IF(ISBLANK(INDEX('Policy Characteristics'!D:D,MATCH($C1022,'Policy Characteristics'!$C:$C,0))),"",INDEX('Policy Characteristics'!D:D,MATCH($C1022,'Policy Characteristics'!$C:$C,0)))</f>
        <v>Feedstock Shifting</v>
      </c>
      <c r="K1022" s="254" t="str">
        <f>IF(ISBLANK(INDEX('Policy Characteristics'!E:E,MATCH($C1022,'Policy Characteristics'!$C:$C,0))),"",INDEX('Policy Characteristics'!E:E,MATCH($C1022,'Policy Characteristics'!$C:$C,0)))</f>
        <v>indst feedstock shifting</v>
      </c>
      <c r="L1022" s="261">
        <f>IF(ISBLANK(INDEX('Policy Characteristics'!F:F,MATCH($C1022,'Policy Characteristics'!$C:$C,0))),"",INDEX('Policy Characteristics'!F:F,MATCH($C1022,'Policy Characteristics'!$C:$C,0)))</f>
        <v>0</v>
      </c>
      <c r="M1022" s="261">
        <f>IF(ISBLANK(INDEX('Policy Characteristics'!G:G,MATCH($C1022,'Policy Characteristics'!$C:$C,0))),"",INDEX('Policy Characteristics'!G:G,MATCH($C1022,'Policy Characteristics'!$C:$C,0)))</f>
        <v>1</v>
      </c>
      <c r="N1022" s="261">
        <f>IF(ISBLANK(INDEX('Policy Characteristics'!H:H,MATCH($C1022,'Policy Characteristics'!$C:$C,0))),"",INDEX('Policy Characteristics'!H:H,MATCH($C1022,'Policy Characteristics'!$C:$C,0)))</f>
        <v>0.01</v>
      </c>
      <c r="O1022" s="254" t="str">
        <f>IF(ISBLANK(INDEX('Policy Characteristics'!I:I,MATCH($C1022,'Policy Characteristics'!$C:$C,0))),"",INDEX('Policy Characteristics'!I:I,MATCH($C1022,'Policy Characteristics'!$C:$C,0)))</f>
        <v>% of potential achieved</v>
      </c>
      <c r="P1022" s="254"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254" t="str">
        <f>IF(ISBLANK(INDEX('Policy Characteristics'!K:K,MATCH($C1022,'Policy Characteristics'!$C:$C,0))),"",INDEX('Policy Characteristics'!K:K,MATCH($C1022,'Policy Characteristics'!$C:$C,0)))</f>
        <v/>
      </c>
      <c r="R1022" s="254" t="str">
        <f>IF(ISBLANK(INDEX('Policy Characteristics'!L:L,MATCH($C1022,'Policy Characteristics'!$C:$C,0))),"",INDEX('Policy Characteristics'!L:L,MATCH($C1022,'Policy Characteristics'!$C:$C,0)))</f>
        <v/>
      </c>
    </row>
    <row r="1023" spans="1:18" s="2" customFormat="1" x14ac:dyDescent="0.35">
      <c r="A1023" s="254" t="str">
        <f>IF(ISBLANK(INDEX('Policy Characteristics'!A:A,MATCH($C1023,'Policy Characteristics'!$C:$C,0))),"",INDEX('Policy Characteristics'!A:A,MATCH($C1023,'Policy Characteristics'!$C:$C,0)))</f>
        <v>Industry</v>
      </c>
      <c r="B1023" s="262" t="str">
        <f>IF(ISBLANK(INDEX('Policy Characteristics'!B:B,MATCH($C1023,'Policy Characteristics'!$C:$C,0))),"",INDEX('Policy Characteristics'!B:B,MATCH($C1023,'Policy Characteristics'!$C:$C,0)))</f>
        <v>Feedstock Shifting</v>
      </c>
      <c r="C1023" s="254" t="str">
        <f t="shared" si="43"/>
        <v>Fraction of Feedstock Shifted</v>
      </c>
      <c r="D1023" s="6" t="s">
        <v>3062</v>
      </c>
      <c r="E1023" s="45" t="s">
        <v>2700</v>
      </c>
      <c r="F1023" t="s">
        <v>3024</v>
      </c>
      <c r="G1023" s="45" t="s">
        <v>2705</v>
      </c>
      <c r="H1023" s="47">
        <v>2619</v>
      </c>
      <c r="I1023" s="324" t="s">
        <v>44</v>
      </c>
      <c r="J1023" s="255" t="str">
        <f>IF(ISBLANK(INDEX('Policy Characteristics'!D:D,MATCH($C1023,'Policy Characteristics'!$C:$C,0))),"",INDEX('Policy Characteristics'!D:D,MATCH($C1023,'Policy Characteristics'!$C:$C,0)))</f>
        <v>Feedstock Shifting</v>
      </c>
      <c r="K1023" s="254" t="str">
        <f>IF(ISBLANK(INDEX('Policy Characteristics'!E:E,MATCH($C1023,'Policy Characteristics'!$C:$C,0))),"",INDEX('Policy Characteristics'!E:E,MATCH($C1023,'Policy Characteristics'!$C:$C,0)))</f>
        <v>indst feedstock shifting</v>
      </c>
      <c r="L1023" s="261">
        <f>IF(ISBLANK(INDEX('Policy Characteristics'!F:F,MATCH($C1023,'Policy Characteristics'!$C:$C,0))),"",INDEX('Policy Characteristics'!F:F,MATCH($C1023,'Policy Characteristics'!$C:$C,0)))</f>
        <v>0</v>
      </c>
      <c r="M1023" s="261">
        <f>IF(ISBLANK(INDEX('Policy Characteristics'!G:G,MATCH($C1023,'Policy Characteristics'!$C:$C,0))),"",INDEX('Policy Characteristics'!G:G,MATCH($C1023,'Policy Characteristics'!$C:$C,0)))</f>
        <v>1</v>
      </c>
      <c r="N1023" s="261">
        <f>IF(ISBLANK(INDEX('Policy Characteristics'!H:H,MATCH($C1023,'Policy Characteristics'!$C:$C,0))),"",INDEX('Policy Characteristics'!H:H,MATCH($C1023,'Policy Characteristics'!$C:$C,0)))</f>
        <v>0.01</v>
      </c>
      <c r="O1023" s="254" t="str">
        <f>IF(ISBLANK(INDEX('Policy Characteristics'!I:I,MATCH($C1023,'Policy Characteristics'!$C:$C,0))),"",INDEX('Policy Characteristics'!I:I,MATCH($C1023,'Policy Characteristics'!$C:$C,0)))</f>
        <v>% of potential achieved</v>
      </c>
      <c r="P1023" s="254"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254" t="str">
        <f>IF(ISBLANK(INDEX('Policy Characteristics'!K:K,MATCH($C1023,'Policy Characteristics'!$C:$C,0))),"",INDEX('Policy Characteristics'!K:K,MATCH($C1023,'Policy Characteristics'!$C:$C,0)))</f>
        <v/>
      </c>
      <c r="R1023" s="254" t="str">
        <f>IF(ISBLANK(INDEX('Policy Characteristics'!L:L,MATCH($C1023,'Policy Characteristics'!$C:$C,0))),"",INDEX('Policy Characteristics'!L:L,MATCH($C1023,'Policy Characteristics'!$C:$C,0)))</f>
        <v/>
      </c>
    </row>
    <row r="1024" spans="1:18" s="2" customFormat="1" x14ac:dyDescent="0.35">
      <c r="A1024" s="254" t="str">
        <f>IF(ISBLANK(INDEX('Policy Characteristics'!A:A,MATCH($C1024,'Policy Characteristics'!$C:$C,0))),"",INDEX('Policy Characteristics'!A:A,MATCH($C1024,'Policy Characteristics'!$C:$C,0)))</f>
        <v>Industry</v>
      </c>
      <c r="B1024" s="262" t="str">
        <f>IF(ISBLANK(INDEX('Policy Characteristics'!B:B,MATCH($C1024,'Policy Characteristics'!$C:$C,0))),"",INDEX('Policy Characteristics'!B:B,MATCH($C1024,'Policy Characteristics'!$C:$C,0)))</f>
        <v>Feedstock Shifting</v>
      </c>
      <c r="C1024" s="254" t="str">
        <f t="shared" si="43"/>
        <v>Fraction of Feedstock Shifted</v>
      </c>
      <c r="D1024" s="6" t="s">
        <v>3063</v>
      </c>
      <c r="E1024" s="45" t="s">
        <v>2397</v>
      </c>
      <c r="F1024" t="s">
        <v>3025</v>
      </c>
      <c r="G1024" s="45" t="s">
        <v>2403</v>
      </c>
      <c r="H1024" s="47">
        <v>2620</v>
      </c>
      <c r="I1024" s="324" t="s">
        <v>44</v>
      </c>
      <c r="J1024" s="255" t="str">
        <f>IF(ISBLANK(INDEX('Policy Characteristics'!D:D,MATCH($C1024,'Policy Characteristics'!$C:$C,0))),"",INDEX('Policy Characteristics'!D:D,MATCH($C1024,'Policy Characteristics'!$C:$C,0)))</f>
        <v>Feedstock Shifting</v>
      </c>
      <c r="K1024" s="254" t="str">
        <f>IF(ISBLANK(INDEX('Policy Characteristics'!E:E,MATCH($C1024,'Policy Characteristics'!$C:$C,0))),"",INDEX('Policy Characteristics'!E:E,MATCH($C1024,'Policy Characteristics'!$C:$C,0)))</f>
        <v>indst feedstock shifting</v>
      </c>
      <c r="L1024" s="261">
        <f>IF(ISBLANK(INDEX('Policy Characteristics'!F:F,MATCH($C1024,'Policy Characteristics'!$C:$C,0))),"",INDEX('Policy Characteristics'!F:F,MATCH($C1024,'Policy Characteristics'!$C:$C,0)))</f>
        <v>0</v>
      </c>
      <c r="M1024" s="261">
        <f>IF(ISBLANK(INDEX('Policy Characteristics'!G:G,MATCH($C1024,'Policy Characteristics'!$C:$C,0))),"",INDEX('Policy Characteristics'!G:G,MATCH($C1024,'Policy Characteristics'!$C:$C,0)))</f>
        <v>1</v>
      </c>
      <c r="N1024" s="261">
        <f>IF(ISBLANK(INDEX('Policy Characteristics'!H:H,MATCH($C1024,'Policy Characteristics'!$C:$C,0))),"",INDEX('Policy Characteristics'!H:H,MATCH($C1024,'Policy Characteristics'!$C:$C,0)))</f>
        <v>0.01</v>
      </c>
      <c r="O1024" s="254" t="str">
        <f>IF(ISBLANK(INDEX('Policy Characteristics'!I:I,MATCH($C1024,'Policy Characteristics'!$C:$C,0))),"",INDEX('Policy Characteristics'!I:I,MATCH($C1024,'Policy Characteristics'!$C:$C,0)))</f>
        <v>% of potential achieved</v>
      </c>
      <c r="P1024" s="254"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254" t="str">
        <f>IF(ISBLANK(INDEX('Policy Characteristics'!K:K,MATCH($C1024,'Policy Characteristics'!$C:$C,0))),"",INDEX('Policy Characteristics'!K:K,MATCH($C1024,'Policy Characteristics'!$C:$C,0)))</f>
        <v/>
      </c>
      <c r="R1024" s="254" t="str">
        <f>IF(ISBLANK(INDEX('Policy Characteristics'!L:L,MATCH($C1024,'Policy Characteristics'!$C:$C,0))),"",INDEX('Policy Characteristics'!L:L,MATCH($C1024,'Policy Characteristics'!$C:$C,0)))</f>
        <v/>
      </c>
    </row>
    <row r="1025" spans="1:18" s="2" customFormat="1" x14ac:dyDescent="0.35">
      <c r="A1025" s="254" t="str">
        <f>IF(ISBLANK(INDEX('Policy Characteristics'!A:A,MATCH($C1025,'Policy Characteristics'!$C:$C,0))),"",INDEX('Policy Characteristics'!A:A,MATCH($C1025,'Policy Characteristics'!$C:$C,0)))</f>
        <v>Industry</v>
      </c>
      <c r="B1025" s="262" t="str">
        <f>IF(ISBLANK(INDEX('Policy Characteristics'!B:B,MATCH($C1025,'Policy Characteristics'!$C:$C,0))),"",INDEX('Policy Characteristics'!B:B,MATCH($C1025,'Policy Characteristics'!$C:$C,0)))</f>
        <v>Feedstock Shifting</v>
      </c>
      <c r="C1025" s="254" t="str">
        <f t="shared" si="43"/>
        <v>Fraction of Feedstock Shifted</v>
      </c>
      <c r="D1025" s="6" t="s">
        <v>3063</v>
      </c>
      <c r="E1025" s="45" t="s">
        <v>2398</v>
      </c>
      <c r="F1025" t="s">
        <v>3025</v>
      </c>
      <c r="G1025" s="45" t="s">
        <v>2406</v>
      </c>
      <c r="H1025" s="47">
        <v>2621</v>
      </c>
      <c r="I1025" s="324" t="s">
        <v>44</v>
      </c>
      <c r="J1025" s="255" t="str">
        <f>IF(ISBLANK(INDEX('Policy Characteristics'!D:D,MATCH($C1025,'Policy Characteristics'!$C:$C,0))),"",INDEX('Policy Characteristics'!D:D,MATCH($C1025,'Policy Characteristics'!$C:$C,0)))</f>
        <v>Feedstock Shifting</v>
      </c>
      <c r="K1025" s="254" t="str">
        <f>IF(ISBLANK(INDEX('Policy Characteristics'!E:E,MATCH($C1025,'Policy Characteristics'!$C:$C,0))),"",INDEX('Policy Characteristics'!E:E,MATCH($C1025,'Policy Characteristics'!$C:$C,0)))</f>
        <v>indst feedstock shifting</v>
      </c>
      <c r="L1025" s="261">
        <f>IF(ISBLANK(INDEX('Policy Characteristics'!F:F,MATCH($C1025,'Policy Characteristics'!$C:$C,0))),"",INDEX('Policy Characteristics'!F:F,MATCH($C1025,'Policy Characteristics'!$C:$C,0)))</f>
        <v>0</v>
      </c>
      <c r="M1025" s="261">
        <f>IF(ISBLANK(INDEX('Policy Characteristics'!G:G,MATCH($C1025,'Policy Characteristics'!$C:$C,0))),"",INDEX('Policy Characteristics'!G:G,MATCH($C1025,'Policy Characteristics'!$C:$C,0)))</f>
        <v>1</v>
      </c>
      <c r="N1025" s="261">
        <f>IF(ISBLANK(INDEX('Policy Characteristics'!H:H,MATCH($C1025,'Policy Characteristics'!$C:$C,0))),"",INDEX('Policy Characteristics'!H:H,MATCH($C1025,'Policy Characteristics'!$C:$C,0)))</f>
        <v>0.01</v>
      </c>
      <c r="O1025" s="254" t="str">
        <f>IF(ISBLANK(INDEX('Policy Characteristics'!I:I,MATCH($C1025,'Policy Characteristics'!$C:$C,0))),"",INDEX('Policy Characteristics'!I:I,MATCH($C1025,'Policy Characteristics'!$C:$C,0)))</f>
        <v>% of potential achieved</v>
      </c>
      <c r="P1025" s="254"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254" t="str">
        <f>IF(ISBLANK(INDEX('Policy Characteristics'!K:K,MATCH($C1025,'Policy Characteristics'!$C:$C,0))),"",INDEX('Policy Characteristics'!K:K,MATCH($C1025,'Policy Characteristics'!$C:$C,0)))</f>
        <v/>
      </c>
      <c r="R1025" s="254" t="str">
        <f>IF(ISBLANK(INDEX('Policy Characteristics'!L:L,MATCH($C1025,'Policy Characteristics'!$C:$C,0))),"",INDEX('Policy Characteristics'!L:L,MATCH($C1025,'Policy Characteristics'!$C:$C,0)))</f>
        <v/>
      </c>
    </row>
    <row r="1026" spans="1:18" s="2" customFormat="1" x14ac:dyDescent="0.35">
      <c r="A1026" s="254" t="str">
        <f>IF(ISBLANK(INDEX('Policy Characteristics'!A:A,MATCH($C1026,'Policy Characteristics'!$C:$C,0))),"",INDEX('Policy Characteristics'!A:A,MATCH($C1026,'Policy Characteristics'!$C:$C,0)))</f>
        <v>Industry</v>
      </c>
      <c r="B1026" s="262" t="str">
        <f>IF(ISBLANK(INDEX('Policy Characteristics'!B:B,MATCH($C1026,'Policy Characteristics'!$C:$C,0))),"",INDEX('Policy Characteristics'!B:B,MATCH($C1026,'Policy Characteristics'!$C:$C,0)))</f>
        <v>Feedstock Shifting</v>
      </c>
      <c r="C1026" s="254" t="str">
        <f t="shared" si="43"/>
        <v>Fraction of Feedstock Shifted</v>
      </c>
      <c r="D1026" s="6" t="s">
        <v>3063</v>
      </c>
      <c r="E1026" s="45" t="s">
        <v>2399</v>
      </c>
      <c r="F1026" t="s">
        <v>3025</v>
      </c>
      <c r="G1026" s="45" t="s">
        <v>2407</v>
      </c>
      <c r="H1026" s="47">
        <v>2622</v>
      </c>
      <c r="I1026" s="324" t="s">
        <v>44</v>
      </c>
      <c r="J1026" s="255" t="str">
        <f>IF(ISBLANK(INDEX('Policy Characteristics'!D:D,MATCH($C1026,'Policy Characteristics'!$C:$C,0))),"",INDEX('Policy Characteristics'!D:D,MATCH($C1026,'Policy Characteristics'!$C:$C,0)))</f>
        <v>Feedstock Shifting</v>
      </c>
      <c r="K1026" s="254" t="str">
        <f>IF(ISBLANK(INDEX('Policy Characteristics'!E:E,MATCH($C1026,'Policy Characteristics'!$C:$C,0))),"",INDEX('Policy Characteristics'!E:E,MATCH($C1026,'Policy Characteristics'!$C:$C,0)))</f>
        <v>indst feedstock shifting</v>
      </c>
      <c r="L1026" s="261">
        <f>IF(ISBLANK(INDEX('Policy Characteristics'!F:F,MATCH($C1026,'Policy Characteristics'!$C:$C,0))),"",INDEX('Policy Characteristics'!F:F,MATCH($C1026,'Policy Characteristics'!$C:$C,0)))</f>
        <v>0</v>
      </c>
      <c r="M1026" s="261">
        <f>IF(ISBLANK(INDEX('Policy Characteristics'!G:G,MATCH($C1026,'Policy Characteristics'!$C:$C,0))),"",INDEX('Policy Characteristics'!G:G,MATCH($C1026,'Policy Characteristics'!$C:$C,0)))</f>
        <v>1</v>
      </c>
      <c r="N1026" s="261">
        <f>IF(ISBLANK(INDEX('Policy Characteristics'!H:H,MATCH($C1026,'Policy Characteristics'!$C:$C,0))),"",INDEX('Policy Characteristics'!H:H,MATCH($C1026,'Policy Characteristics'!$C:$C,0)))</f>
        <v>0.01</v>
      </c>
      <c r="O1026" s="254" t="str">
        <f>IF(ISBLANK(INDEX('Policy Characteristics'!I:I,MATCH($C1026,'Policy Characteristics'!$C:$C,0))),"",INDEX('Policy Characteristics'!I:I,MATCH($C1026,'Policy Characteristics'!$C:$C,0)))</f>
        <v>% of potential achieved</v>
      </c>
      <c r="P1026" s="254"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254" t="str">
        <f>IF(ISBLANK(INDEX('Policy Characteristics'!K:K,MATCH($C1026,'Policy Characteristics'!$C:$C,0))),"",INDEX('Policy Characteristics'!K:K,MATCH($C1026,'Policy Characteristics'!$C:$C,0)))</f>
        <v/>
      </c>
      <c r="R1026" s="254" t="str">
        <f>IF(ISBLANK(INDEX('Policy Characteristics'!L:L,MATCH($C1026,'Policy Characteristics'!$C:$C,0))),"",INDEX('Policy Characteristics'!L:L,MATCH($C1026,'Policy Characteristics'!$C:$C,0)))</f>
        <v/>
      </c>
    </row>
    <row r="1027" spans="1:18" s="2" customFormat="1" x14ac:dyDescent="0.35">
      <c r="A1027" s="254" t="str">
        <f>IF(ISBLANK(INDEX('Policy Characteristics'!A:A,MATCH($C1027,'Policy Characteristics'!$C:$C,0))),"",INDEX('Policy Characteristics'!A:A,MATCH($C1027,'Policy Characteristics'!$C:$C,0)))</f>
        <v>Industry</v>
      </c>
      <c r="B1027" s="262" t="str">
        <f>IF(ISBLANK(INDEX('Policy Characteristics'!B:B,MATCH($C1027,'Policy Characteristics'!$C:$C,0))),"",INDEX('Policy Characteristics'!B:B,MATCH($C1027,'Policy Characteristics'!$C:$C,0)))</f>
        <v>Feedstock Shifting</v>
      </c>
      <c r="C1027" s="254" t="str">
        <f t="shared" si="43"/>
        <v>Fraction of Feedstock Shifted</v>
      </c>
      <c r="D1027" s="6" t="s">
        <v>3063</v>
      </c>
      <c r="E1027" s="45" t="s">
        <v>2400</v>
      </c>
      <c r="F1027" t="s">
        <v>3025</v>
      </c>
      <c r="G1027" s="45" t="s">
        <v>2404</v>
      </c>
      <c r="H1027" s="47">
        <v>2623</v>
      </c>
      <c r="I1027" s="324" t="s">
        <v>44</v>
      </c>
      <c r="J1027" s="255" t="str">
        <f>IF(ISBLANK(INDEX('Policy Characteristics'!D:D,MATCH($C1027,'Policy Characteristics'!$C:$C,0))),"",INDEX('Policy Characteristics'!D:D,MATCH($C1027,'Policy Characteristics'!$C:$C,0)))</f>
        <v>Feedstock Shifting</v>
      </c>
      <c r="K1027" s="254" t="str">
        <f>IF(ISBLANK(INDEX('Policy Characteristics'!E:E,MATCH($C1027,'Policy Characteristics'!$C:$C,0))),"",INDEX('Policy Characteristics'!E:E,MATCH($C1027,'Policy Characteristics'!$C:$C,0)))</f>
        <v>indst feedstock shifting</v>
      </c>
      <c r="L1027" s="261">
        <f>IF(ISBLANK(INDEX('Policy Characteristics'!F:F,MATCH($C1027,'Policy Characteristics'!$C:$C,0))),"",INDEX('Policy Characteristics'!F:F,MATCH($C1027,'Policy Characteristics'!$C:$C,0)))</f>
        <v>0</v>
      </c>
      <c r="M1027" s="261">
        <f>IF(ISBLANK(INDEX('Policy Characteristics'!G:G,MATCH($C1027,'Policy Characteristics'!$C:$C,0))),"",INDEX('Policy Characteristics'!G:G,MATCH($C1027,'Policy Characteristics'!$C:$C,0)))</f>
        <v>1</v>
      </c>
      <c r="N1027" s="261">
        <f>IF(ISBLANK(INDEX('Policy Characteristics'!H:H,MATCH($C1027,'Policy Characteristics'!$C:$C,0))),"",INDEX('Policy Characteristics'!H:H,MATCH($C1027,'Policy Characteristics'!$C:$C,0)))</f>
        <v>0.01</v>
      </c>
      <c r="O1027" s="254" t="str">
        <f>IF(ISBLANK(INDEX('Policy Characteristics'!I:I,MATCH($C1027,'Policy Characteristics'!$C:$C,0))),"",INDEX('Policy Characteristics'!I:I,MATCH($C1027,'Policy Characteristics'!$C:$C,0)))</f>
        <v>% of potential achieved</v>
      </c>
      <c r="P1027" s="254"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254" t="str">
        <f>IF(ISBLANK(INDEX('Policy Characteristics'!K:K,MATCH($C1027,'Policy Characteristics'!$C:$C,0))),"",INDEX('Policy Characteristics'!K:K,MATCH($C1027,'Policy Characteristics'!$C:$C,0)))</f>
        <v/>
      </c>
      <c r="R1027" s="254" t="str">
        <f>IF(ISBLANK(INDEX('Policy Characteristics'!L:L,MATCH($C1027,'Policy Characteristics'!$C:$C,0))),"",INDEX('Policy Characteristics'!L:L,MATCH($C1027,'Policy Characteristics'!$C:$C,0)))</f>
        <v/>
      </c>
    </row>
    <row r="1028" spans="1:18" s="2" customFormat="1" x14ac:dyDescent="0.35">
      <c r="A1028" s="254" t="str">
        <f>IF(ISBLANK(INDEX('Policy Characteristics'!A:A,MATCH($C1028,'Policy Characteristics'!$C:$C,0))),"",INDEX('Policy Characteristics'!A:A,MATCH($C1028,'Policy Characteristics'!$C:$C,0)))</f>
        <v>Industry</v>
      </c>
      <c r="B1028" s="262" t="str">
        <f>IF(ISBLANK(INDEX('Policy Characteristics'!B:B,MATCH($C1028,'Policy Characteristics'!$C:$C,0))),"",INDEX('Policy Characteristics'!B:B,MATCH($C1028,'Policy Characteristics'!$C:$C,0)))</f>
        <v>Feedstock Shifting</v>
      </c>
      <c r="C1028" s="254" t="str">
        <f t="shared" si="43"/>
        <v>Fraction of Feedstock Shifted</v>
      </c>
      <c r="D1028" s="6" t="s">
        <v>3063</v>
      </c>
      <c r="E1028" s="45" t="s">
        <v>2401</v>
      </c>
      <c r="F1028" t="s">
        <v>3025</v>
      </c>
      <c r="G1028" s="45" t="s">
        <v>2405</v>
      </c>
      <c r="H1028" s="47">
        <v>2624</v>
      </c>
      <c r="I1028" s="324" t="s">
        <v>44</v>
      </c>
      <c r="J1028" s="255" t="str">
        <f>IF(ISBLANK(INDEX('Policy Characteristics'!D:D,MATCH($C1028,'Policy Characteristics'!$C:$C,0))),"",INDEX('Policy Characteristics'!D:D,MATCH($C1028,'Policy Characteristics'!$C:$C,0)))</f>
        <v>Feedstock Shifting</v>
      </c>
      <c r="K1028" s="254" t="str">
        <f>IF(ISBLANK(INDEX('Policy Characteristics'!E:E,MATCH($C1028,'Policy Characteristics'!$C:$C,0))),"",INDEX('Policy Characteristics'!E:E,MATCH($C1028,'Policy Characteristics'!$C:$C,0)))</f>
        <v>indst feedstock shifting</v>
      </c>
      <c r="L1028" s="261">
        <f>IF(ISBLANK(INDEX('Policy Characteristics'!F:F,MATCH($C1028,'Policy Characteristics'!$C:$C,0))),"",INDEX('Policy Characteristics'!F:F,MATCH($C1028,'Policy Characteristics'!$C:$C,0)))</f>
        <v>0</v>
      </c>
      <c r="M1028" s="261">
        <f>IF(ISBLANK(INDEX('Policy Characteristics'!G:G,MATCH($C1028,'Policy Characteristics'!$C:$C,0))),"",INDEX('Policy Characteristics'!G:G,MATCH($C1028,'Policy Characteristics'!$C:$C,0)))</f>
        <v>1</v>
      </c>
      <c r="N1028" s="261">
        <f>IF(ISBLANK(INDEX('Policy Characteristics'!H:H,MATCH($C1028,'Policy Characteristics'!$C:$C,0))),"",INDEX('Policy Characteristics'!H:H,MATCH($C1028,'Policy Characteristics'!$C:$C,0)))</f>
        <v>0.01</v>
      </c>
      <c r="O1028" s="254" t="str">
        <f>IF(ISBLANK(INDEX('Policy Characteristics'!I:I,MATCH($C1028,'Policy Characteristics'!$C:$C,0))),"",INDEX('Policy Characteristics'!I:I,MATCH($C1028,'Policy Characteristics'!$C:$C,0)))</f>
        <v>% of potential achieved</v>
      </c>
      <c r="P1028" s="254"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254" t="str">
        <f>IF(ISBLANK(INDEX('Policy Characteristics'!K:K,MATCH($C1028,'Policy Characteristics'!$C:$C,0))),"",INDEX('Policy Characteristics'!K:K,MATCH($C1028,'Policy Characteristics'!$C:$C,0)))</f>
        <v/>
      </c>
      <c r="R1028" s="254" t="str">
        <f>IF(ISBLANK(INDEX('Policy Characteristics'!L:L,MATCH($C1028,'Policy Characteristics'!$C:$C,0))),"",INDEX('Policy Characteristics'!L:L,MATCH($C1028,'Policy Characteristics'!$C:$C,0)))</f>
        <v/>
      </c>
    </row>
    <row r="1029" spans="1:18" s="2" customFormat="1" x14ac:dyDescent="0.35">
      <c r="A1029" s="254" t="str">
        <f>IF(ISBLANK(INDEX('Policy Characteristics'!A:A,MATCH($C1029,'Policy Characteristics'!$C:$C,0))),"",INDEX('Policy Characteristics'!A:A,MATCH($C1029,'Policy Characteristics'!$C:$C,0)))</f>
        <v>Industry</v>
      </c>
      <c r="B1029" s="262" t="str">
        <f>IF(ISBLANK(INDEX('Policy Characteristics'!B:B,MATCH($C1029,'Policy Characteristics'!$C:$C,0))),"",INDEX('Policy Characteristics'!B:B,MATCH($C1029,'Policy Characteristics'!$C:$C,0)))</f>
        <v>Feedstock Shifting</v>
      </c>
      <c r="C1029" s="254" t="str">
        <f t="shared" si="43"/>
        <v>Fraction of Feedstock Shifted</v>
      </c>
      <c r="D1029" s="6" t="s">
        <v>3063</v>
      </c>
      <c r="E1029" s="45" t="s">
        <v>2402</v>
      </c>
      <c r="F1029" t="s">
        <v>3025</v>
      </c>
      <c r="G1029" s="45" t="s">
        <v>2408</v>
      </c>
      <c r="H1029" s="47">
        <v>2625</v>
      </c>
      <c r="I1029" s="324" t="s">
        <v>44</v>
      </c>
      <c r="J1029" s="255" t="str">
        <f>IF(ISBLANK(INDEX('Policy Characteristics'!D:D,MATCH($C1029,'Policy Characteristics'!$C:$C,0))),"",INDEX('Policy Characteristics'!D:D,MATCH($C1029,'Policy Characteristics'!$C:$C,0)))</f>
        <v>Feedstock Shifting</v>
      </c>
      <c r="K1029" s="254" t="str">
        <f>IF(ISBLANK(INDEX('Policy Characteristics'!E:E,MATCH($C1029,'Policy Characteristics'!$C:$C,0))),"",INDEX('Policy Characteristics'!E:E,MATCH($C1029,'Policy Characteristics'!$C:$C,0)))</f>
        <v>indst feedstock shifting</v>
      </c>
      <c r="L1029" s="261">
        <f>IF(ISBLANK(INDEX('Policy Characteristics'!F:F,MATCH($C1029,'Policy Characteristics'!$C:$C,0))),"",INDEX('Policy Characteristics'!F:F,MATCH($C1029,'Policy Characteristics'!$C:$C,0)))</f>
        <v>0</v>
      </c>
      <c r="M1029" s="261">
        <f>IF(ISBLANK(INDEX('Policy Characteristics'!G:G,MATCH($C1029,'Policy Characteristics'!$C:$C,0))),"",INDEX('Policy Characteristics'!G:G,MATCH($C1029,'Policy Characteristics'!$C:$C,0)))</f>
        <v>1</v>
      </c>
      <c r="N1029" s="261">
        <f>IF(ISBLANK(INDEX('Policy Characteristics'!H:H,MATCH($C1029,'Policy Characteristics'!$C:$C,0))),"",INDEX('Policy Characteristics'!H:H,MATCH($C1029,'Policy Characteristics'!$C:$C,0)))</f>
        <v>0.01</v>
      </c>
      <c r="O1029" s="254" t="str">
        <f>IF(ISBLANK(INDEX('Policy Characteristics'!I:I,MATCH($C1029,'Policy Characteristics'!$C:$C,0))),"",INDEX('Policy Characteristics'!I:I,MATCH($C1029,'Policy Characteristics'!$C:$C,0)))</f>
        <v>% of potential achieved</v>
      </c>
      <c r="P1029" s="254"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254" t="str">
        <f>IF(ISBLANK(INDEX('Policy Characteristics'!K:K,MATCH($C1029,'Policy Characteristics'!$C:$C,0))),"",INDEX('Policy Characteristics'!K:K,MATCH($C1029,'Policy Characteristics'!$C:$C,0)))</f>
        <v/>
      </c>
      <c r="R1029" s="254" t="str">
        <f>IF(ISBLANK(INDEX('Policy Characteristics'!L:L,MATCH($C1029,'Policy Characteristics'!$C:$C,0))),"",INDEX('Policy Characteristics'!L:L,MATCH($C1029,'Policy Characteristics'!$C:$C,0)))</f>
        <v/>
      </c>
    </row>
    <row r="1030" spans="1:18" s="2" customFormat="1" x14ac:dyDescent="0.35">
      <c r="A1030" s="254" t="str">
        <f>IF(ISBLANK(INDEX('Policy Characteristics'!A:A,MATCH($C1030,'Policy Characteristics'!$C:$C,0))),"",INDEX('Policy Characteristics'!A:A,MATCH($C1030,'Policy Characteristics'!$C:$C,0)))</f>
        <v>Industry</v>
      </c>
      <c r="B1030" s="262" t="str">
        <f>IF(ISBLANK(INDEX('Policy Characteristics'!B:B,MATCH($C1030,'Policy Characteristics'!$C:$C,0))),"",INDEX('Policy Characteristics'!B:B,MATCH($C1030,'Policy Characteristics'!$C:$C,0)))</f>
        <v>Feedstock Shifting</v>
      </c>
      <c r="C1030" s="254" t="str">
        <f t="shared" si="43"/>
        <v>Fraction of Feedstock Shifted</v>
      </c>
      <c r="D1030" s="6" t="s">
        <v>3063</v>
      </c>
      <c r="E1030" s="45" t="s">
        <v>2701</v>
      </c>
      <c r="F1030" t="s">
        <v>3025</v>
      </c>
      <c r="G1030" s="45" t="s">
        <v>2704</v>
      </c>
      <c r="H1030" s="47">
        <v>2626</v>
      </c>
      <c r="I1030" s="324" t="s">
        <v>44</v>
      </c>
      <c r="J1030" s="255" t="str">
        <f>IF(ISBLANK(INDEX('Policy Characteristics'!D:D,MATCH($C1030,'Policy Characteristics'!$C:$C,0))),"",INDEX('Policy Characteristics'!D:D,MATCH($C1030,'Policy Characteristics'!$C:$C,0)))</f>
        <v>Feedstock Shifting</v>
      </c>
      <c r="K1030" s="254" t="str">
        <f>IF(ISBLANK(INDEX('Policy Characteristics'!E:E,MATCH($C1030,'Policy Characteristics'!$C:$C,0))),"",INDEX('Policy Characteristics'!E:E,MATCH($C1030,'Policy Characteristics'!$C:$C,0)))</f>
        <v>indst feedstock shifting</v>
      </c>
      <c r="L1030" s="261">
        <f>IF(ISBLANK(INDEX('Policy Characteristics'!F:F,MATCH($C1030,'Policy Characteristics'!$C:$C,0))),"",INDEX('Policy Characteristics'!F:F,MATCH($C1030,'Policy Characteristics'!$C:$C,0)))</f>
        <v>0</v>
      </c>
      <c r="M1030" s="261">
        <f>IF(ISBLANK(INDEX('Policy Characteristics'!G:G,MATCH($C1030,'Policy Characteristics'!$C:$C,0))),"",INDEX('Policy Characteristics'!G:G,MATCH($C1030,'Policy Characteristics'!$C:$C,0)))</f>
        <v>1</v>
      </c>
      <c r="N1030" s="261">
        <f>IF(ISBLANK(INDEX('Policy Characteristics'!H:H,MATCH($C1030,'Policy Characteristics'!$C:$C,0))),"",INDEX('Policy Characteristics'!H:H,MATCH($C1030,'Policy Characteristics'!$C:$C,0)))</f>
        <v>0.01</v>
      </c>
      <c r="O1030" s="254" t="str">
        <f>IF(ISBLANK(INDEX('Policy Characteristics'!I:I,MATCH($C1030,'Policy Characteristics'!$C:$C,0))),"",INDEX('Policy Characteristics'!I:I,MATCH($C1030,'Policy Characteristics'!$C:$C,0)))</f>
        <v>% of potential achieved</v>
      </c>
      <c r="P1030" s="254"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254" t="str">
        <f>IF(ISBLANK(INDEX('Policy Characteristics'!K:K,MATCH($C1030,'Policy Characteristics'!$C:$C,0))),"",INDEX('Policy Characteristics'!K:K,MATCH($C1030,'Policy Characteristics'!$C:$C,0)))</f>
        <v/>
      </c>
      <c r="R1030" s="254" t="str">
        <f>IF(ISBLANK(INDEX('Policy Characteristics'!L:L,MATCH($C1030,'Policy Characteristics'!$C:$C,0))),"",INDEX('Policy Characteristics'!L:L,MATCH($C1030,'Policy Characteristics'!$C:$C,0)))</f>
        <v/>
      </c>
    </row>
    <row r="1031" spans="1:18" s="2" customFormat="1" x14ac:dyDescent="0.35">
      <c r="A1031" s="254" t="str">
        <f>IF(ISBLANK(INDEX('Policy Characteristics'!A:A,MATCH($C1031,'Policy Characteristics'!$C:$C,0))),"",INDEX('Policy Characteristics'!A:A,MATCH($C1031,'Policy Characteristics'!$C:$C,0)))</f>
        <v>Industry</v>
      </c>
      <c r="B1031" s="262" t="str">
        <f>IF(ISBLANK(INDEX('Policy Characteristics'!B:B,MATCH($C1031,'Policy Characteristics'!$C:$C,0))),"",INDEX('Policy Characteristics'!B:B,MATCH($C1031,'Policy Characteristics'!$C:$C,0)))</f>
        <v>Feedstock Shifting</v>
      </c>
      <c r="C1031" s="254" t="str">
        <f t="shared" si="43"/>
        <v>Fraction of Feedstock Shifted</v>
      </c>
      <c r="D1031" s="6" t="s">
        <v>3063</v>
      </c>
      <c r="E1031" s="45" t="s">
        <v>2702</v>
      </c>
      <c r="F1031" t="s">
        <v>3025</v>
      </c>
      <c r="G1031" s="45" t="s">
        <v>2706</v>
      </c>
      <c r="H1031" s="47">
        <v>2627</v>
      </c>
      <c r="I1031" s="324" t="s">
        <v>44</v>
      </c>
      <c r="J1031" s="255" t="str">
        <f>IF(ISBLANK(INDEX('Policy Characteristics'!D:D,MATCH($C1031,'Policy Characteristics'!$C:$C,0))),"",INDEX('Policy Characteristics'!D:D,MATCH($C1031,'Policy Characteristics'!$C:$C,0)))</f>
        <v>Feedstock Shifting</v>
      </c>
      <c r="K1031" s="254" t="str">
        <f>IF(ISBLANK(INDEX('Policy Characteristics'!E:E,MATCH($C1031,'Policy Characteristics'!$C:$C,0))),"",INDEX('Policy Characteristics'!E:E,MATCH($C1031,'Policy Characteristics'!$C:$C,0)))</f>
        <v>indst feedstock shifting</v>
      </c>
      <c r="L1031" s="261">
        <f>IF(ISBLANK(INDEX('Policy Characteristics'!F:F,MATCH($C1031,'Policy Characteristics'!$C:$C,0))),"",INDEX('Policy Characteristics'!F:F,MATCH($C1031,'Policy Characteristics'!$C:$C,0)))</f>
        <v>0</v>
      </c>
      <c r="M1031" s="261">
        <f>IF(ISBLANK(INDEX('Policy Characteristics'!G:G,MATCH($C1031,'Policy Characteristics'!$C:$C,0))),"",INDEX('Policy Characteristics'!G:G,MATCH($C1031,'Policy Characteristics'!$C:$C,0)))</f>
        <v>1</v>
      </c>
      <c r="N1031" s="261">
        <f>IF(ISBLANK(INDEX('Policy Characteristics'!H:H,MATCH($C1031,'Policy Characteristics'!$C:$C,0))),"",INDEX('Policy Characteristics'!H:H,MATCH($C1031,'Policy Characteristics'!$C:$C,0)))</f>
        <v>0.01</v>
      </c>
      <c r="O1031" s="254" t="str">
        <f>IF(ISBLANK(INDEX('Policy Characteristics'!I:I,MATCH($C1031,'Policy Characteristics'!$C:$C,0))),"",INDEX('Policy Characteristics'!I:I,MATCH($C1031,'Policy Characteristics'!$C:$C,0)))</f>
        <v>% of potential achieved</v>
      </c>
      <c r="P1031" s="254"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254" t="str">
        <f>IF(ISBLANK(INDEX('Policy Characteristics'!K:K,MATCH($C1031,'Policy Characteristics'!$C:$C,0))),"",INDEX('Policy Characteristics'!K:K,MATCH($C1031,'Policy Characteristics'!$C:$C,0)))</f>
        <v/>
      </c>
      <c r="R1031" s="254" t="str">
        <f>IF(ISBLANK(INDEX('Policy Characteristics'!L:L,MATCH($C1031,'Policy Characteristics'!$C:$C,0))),"",INDEX('Policy Characteristics'!L:L,MATCH($C1031,'Policy Characteristics'!$C:$C,0)))</f>
        <v/>
      </c>
    </row>
    <row r="1032" spans="1:18" s="2" customFormat="1" x14ac:dyDescent="0.35">
      <c r="A1032" s="254" t="str">
        <f>IF(ISBLANK(INDEX('Policy Characteristics'!A:A,MATCH($C1032,'Policy Characteristics'!$C:$C,0))),"",INDEX('Policy Characteristics'!A:A,MATCH($C1032,'Policy Characteristics'!$C:$C,0)))</f>
        <v>Industry</v>
      </c>
      <c r="B1032" s="262" t="str">
        <f>IF(ISBLANK(INDEX('Policy Characteristics'!B:B,MATCH($C1032,'Policy Characteristics'!$C:$C,0))),"",INDEX('Policy Characteristics'!B:B,MATCH($C1032,'Policy Characteristics'!$C:$C,0)))</f>
        <v>Feedstock Shifting</v>
      </c>
      <c r="C1032" s="254" t="str">
        <f t="shared" si="43"/>
        <v>Fraction of Feedstock Shifted</v>
      </c>
      <c r="D1032" s="6" t="s">
        <v>3063</v>
      </c>
      <c r="E1032" s="45" t="s">
        <v>2703</v>
      </c>
      <c r="F1032" t="s">
        <v>3025</v>
      </c>
      <c r="G1032" s="45" t="s">
        <v>2707</v>
      </c>
      <c r="H1032" s="47">
        <v>2628</v>
      </c>
      <c r="I1032" s="324" t="s">
        <v>44</v>
      </c>
      <c r="J1032" s="255" t="str">
        <f>IF(ISBLANK(INDEX('Policy Characteristics'!D:D,MATCH($C1032,'Policy Characteristics'!$C:$C,0))),"",INDEX('Policy Characteristics'!D:D,MATCH($C1032,'Policy Characteristics'!$C:$C,0)))</f>
        <v>Feedstock Shifting</v>
      </c>
      <c r="K1032" s="254" t="str">
        <f>IF(ISBLANK(INDEX('Policy Characteristics'!E:E,MATCH($C1032,'Policy Characteristics'!$C:$C,0))),"",INDEX('Policy Characteristics'!E:E,MATCH($C1032,'Policy Characteristics'!$C:$C,0)))</f>
        <v>indst feedstock shifting</v>
      </c>
      <c r="L1032" s="261">
        <f>IF(ISBLANK(INDEX('Policy Characteristics'!F:F,MATCH($C1032,'Policy Characteristics'!$C:$C,0))),"",INDEX('Policy Characteristics'!F:F,MATCH($C1032,'Policy Characteristics'!$C:$C,0)))</f>
        <v>0</v>
      </c>
      <c r="M1032" s="261">
        <f>IF(ISBLANK(INDEX('Policy Characteristics'!G:G,MATCH($C1032,'Policy Characteristics'!$C:$C,0))),"",INDEX('Policy Characteristics'!G:G,MATCH($C1032,'Policy Characteristics'!$C:$C,0)))</f>
        <v>1</v>
      </c>
      <c r="N1032" s="261">
        <f>IF(ISBLANK(INDEX('Policy Characteristics'!H:H,MATCH($C1032,'Policy Characteristics'!$C:$C,0))),"",INDEX('Policy Characteristics'!H:H,MATCH($C1032,'Policy Characteristics'!$C:$C,0)))</f>
        <v>0.01</v>
      </c>
      <c r="O1032" s="254" t="str">
        <f>IF(ISBLANK(INDEX('Policy Characteristics'!I:I,MATCH($C1032,'Policy Characteristics'!$C:$C,0))),"",INDEX('Policy Characteristics'!I:I,MATCH($C1032,'Policy Characteristics'!$C:$C,0)))</f>
        <v>% of potential achieved</v>
      </c>
      <c r="P1032" s="254"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254" t="str">
        <f>IF(ISBLANK(INDEX('Policy Characteristics'!K:K,MATCH($C1032,'Policy Characteristics'!$C:$C,0))),"",INDEX('Policy Characteristics'!K:K,MATCH($C1032,'Policy Characteristics'!$C:$C,0)))</f>
        <v/>
      </c>
      <c r="R1032" s="254" t="str">
        <f>IF(ISBLANK(INDEX('Policy Characteristics'!L:L,MATCH($C1032,'Policy Characteristics'!$C:$C,0))),"",INDEX('Policy Characteristics'!L:L,MATCH($C1032,'Policy Characteristics'!$C:$C,0)))</f>
        <v/>
      </c>
    </row>
    <row r="1033" spans="1:18" s="2" customFormat="1" x14ac:dyDescent="0.35">
      <c r="A1033" s="254" t="str">
        <f>IF(ISBLANK(INDEX('Policy Characteristics'!A:A,MATCH($C1033,'Policy Characteristics'!$C:$C,0))),"",INDEX('Policy Characteristics'!A:A,MATCH($C1033,'Policy Characteristics'!$C:$C,0)))</f>
        <v>Industry</v>
      </c>
      <c r="B1033" s="262" t="str">
        <f>IF(ISBLANK(INDEX('Policy Characteristics'!B:B,MATCH($C1033,'Policy Characteristics'!$C:$C,0))),"",INDEX('Policy Characteristics'!B:B,MATCH($C1033,'Policy Characteristics'!$C:$C,0)))</f>
        <v>Feedstock Shifting</v>
      </c>
      <c r="C1033" s="254" t="str">
        <f t="shared" si="43"/>
        <v>Fraction of Feedstock Shifted</v>
      </c>
      <c r="D1033" s="6" t="s">
        <v>3063</v>
      </c>
      <c r="E1033" s="45" t="s">
        <v>2700</v>
      </c>
      <c r="F1033" t="s">
        <v>3025</v>
      </c>
      <c r="G1033" s="45" t="s">
        <v>2705</v>
      </c>
      <c r="H1033" s="47">
        <v>2629</v>
      </c>
      <c r="I1033" s="324" t="s">
        <v>44</v>
      </c>
      <c r="J1033" s="255" t="str">
        <f>IF(ISBLANK(INDEX('Policy Characteristics'!D:D,MATCH($C1033,'Policy Characteristics'!$C:$C,0))),"",INDEX('Policy Characteristics'!D:D,MATCH($C1033,'Policy Characteristics'!$C:$C,0)))</f>
        <v>Feedstock Shifting</v>
      </c>
      <c r="K1033" s="254" t="str">
        <f>IF(ISBLANK(INDEX('Policy Characteristics'!E:E,MATCH($C1033,'Policy Characteristics'!$C:$C,0))),"",INDEX('Policy Characteristics'!E:E,MATCH($C1033,'Policy Characteristics'!$C:$C,0)))</f>
        <v>indst feedstock shifting</v>
      </c>
      <c r="L1033" s="261">
        <f>IF(ISBLANK(INDEX('Policy Characteristics'!F:F,MATCH($C1033,'Policy Characteristics'!$C:$C,0))),"",INDEX('Policy Characteristics'!F:F,MATCH($C1033,'Policy Characteristics'!$C:$C,0)))</f>
        <v>0</v>
      </c>
      <c r="M1033" s="261">
        <f>IF(ISBLANK(INDEX('Policy Characteristics'!G:G,MATCH($C1033,'Policy Characteristics'!$C:$C,0))),"",INDEX('Policy Characteristics'!G:G,MATCH($C1033,'Policy Characteristics'!$C:$C,0)))</f>
        <v>1</v>
      </c>
      <c r="N1033" s="261">
        <f>IF(ISBLANK(INDEX('Policy Characteristics'!H:H,MATCH($C1033,'Policy Characteristics'!$C:$C,0))),"",INDEX('Policy Characteristics'!H:H,MATCH($C1033,'Policy Characteristics'!$C:$C,0)))</f>
        <v>0.01</v>
      </c>
      <c r="O1033" s="254" t="str">
        <f>IF(ISBLANK(INDEX('Policy Characteristics'!I:I,MATCH($C1033,'Policy Characteristics'!$C:$C,0))),"",INDEX('Policy Characteristics'!I:I,MATCH($C1033,'Policy Characteristics'!$C:$C,0)))</f>
        <v>% of potential achieved</v>
      </c>
      <c r="P1033" s="254"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254" t="str">
        <f>IF(ISBLANK(INDEX('Policy Characteristics'!K:K,MATCH($C1033,'Policy Characteristics'!$C:$C,0))),"",INDEX('Policy Characteristics'!K:K,MATCH($C1033,'Policy Characteristics'!$C:$C,0)))</f>
        <v/>
      </c>
      <c r="R1033" s="254" t="str">
        <f>IF(ISBLANK(INDEX('Policy Characteristics'!L:L,MATCH($C1033,'Policy Characteristics'!$C:$C,0))),"",INDEX('Policy Characteristics'!L:L,MATCH($C1033,'Policy Characteristics'!$C:$C,0)))</f>
        <v/>
      </c>
    </row>
    <row r="1034" spans="1:18" s="2" customFormat="1" x14ac:dyDescent="0.35">
      <c r="A1034" s="254" t="str">
        <f>IF(ISBLANK(INDEX('Policy Characteristics'!A:A,MATCH($C1034,'Policy Characteristics'!$C:$C,0))),"",INDEX('Policy Characteristics'!A:A,MATCH($C1034,'Policy Characteristics'!$C:$C,0)))</f>
        <v>Industry</v>
      </c>
      <c r="B1034" s="262" t="str">
        <f>IF(ISBLANK(INDEX('Policy Characteristics'!B:B,MATCH($C1034,'Policy Characteristics'!$C:$C,0))),"",INDEX('Policy Characteristics'!B:B,MATCH($C1034,'Policy Characteristics'!$C:$C,0)))</f>
        <v>Feedstock Shifting</v>
      </c>
      <c r="C1034" s="254" t="str">
        <f t="shared" si="43"/>
        <v>Fraction of Feedstock Shifted</v>
      </c>
      <c r="D1034" s="6" t="s">
        <v>3064</v>
      </c>
      <c r="E1034" s="45" t="s">
        <v>2397</v>
      </c>
      <c r="F1034" t="s">
        <v>3026</v>
      </c>
      <c r="G1034" s="45" t="s">
        <v>2403</v>
      </c>
      <c r="H1034" s="47">
        <v>2630</v>
      </c>
      <c r="I1034" s="324" t="s">
        <v>44</v>
      </c>
      <c r="J1034" s="255" t="str">
        <f>IF(ISBLANK(INDEX('Policy Characteristics'!D:D,MATCH($C1034,'Policy Characteristics'!$C:$C,0))),"",INDEX('Policy Characteristics'!D:D,MATCH($C1034,'Policy Characteristics'!$C:$C,0)))</f>
        <v>Feedstock Shifting</v>
      </c>
      <c r="K1034" s="254" t="str">
        <f>IF(ISBLANK(INDEX('Policy Characteristics'!E:E,MATCH($C1034,'Policy Characteristics'!$C:$C,0))),"",INDEX('Policy Characteristics'!E:E,MATCH($C1034,'Policy Characteristics'!$C:$C,0)))</f>
        <v>indst feedstock shifting</v>
      </c>
      <c r="L1034" s="261">
        <f>IF(ISBLANK(INDEX('Policy Characteristics'!F:F,MATCH($C1034,'Policy Characteristics'!$C:$C,0))),"",INDEX('Policy Characteristics'!F:F,MATCH($C1034,'Policy Characteristics'!$C:$C,0)))</f>
        <v>0</v>
      </c>
      <c r="M1034" s="261">
        <f>IF(ISBLANK(INDEX('Policy Characteristics'!G:G,MATCH($C1034,'Policy Characteristics'!$C:$C,0))),"",INDEX('Policy Characteristics'!G:G,MATCH($C1034,'Policy Characteristics'!$C:$C,0)))</f>
        <v>1</v>
      </c>
      <c r="N1034" s="261">
        <f>IF(ISBLANK(INDEX('Policy Characteristics'!H:H,MATCH($C1034,'Policy Characteristics'!$C:$C,0))),"",INDEX('Policy Characteristics'!H:H,MATCH($C1034,'Policy Characteristics'!$C:$C,0)))</f>
        <v>0.01</v>
      </c>
      <c r="O1034" s="254" t="str">
        <f>IF(ISBLANK(INDEX('Policy Characteristics'!I:I,MATCH($C1034,'Policy Characteristics'!$C:$C,0))),"",INDEX('Policy Characteristics'!I:I,MATCH($C1034,'Policy Characteristics'!$C:$C,0)))</f>
        <v>% of potential achieved</v>
      </c>
      <c r="P1034" s="254"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254" t="str">
        <f>IF(ISBLANK(INDEX('Policy Characteristics'!K:K,MATCH($C1034,'Policy Characteristics'!$C:$C,0))),"",INDEX('Policy Characteristics'!K:K,MATCH($C1034,'Policy Characteristics'!$C:$C,0)))</f>
        <v/>
      </c>
      <c r="R1034" s="254" t="str">
        <f>IF(ISBLANK(INDEX('Policy Characteristics'!L:L,MATCH($C1034,'Policy Characteristics'!$C:$C,0))),"",INDEX('Policy Characteristics'!L:L,MATCH($C1034,'Policy Characteristics'!$C:$C,0)))</f>
        <v/>
      </c>
    </row>
    <row r="1035" spans="1:18" s="2" customFormat="1" x14ac:dyDescent="0.35">
      <c r="A1035" s="254" t="str">
        <f>IF(ISBLANK(INDEX('Policy Characteristics'!A:A,MATCH($C1035,'Policy Characteristics'!$C:$C,0))),"",INDEX('Policy Characteristics'!A:A,MATCH($C1035,'Policy Characteristics'!$C:$C,0)))</f>
        <v>Industry</v>
      </c>
      <c r="B1035" s="262" t="str">
        <f>IF(ISBLANK(INDEX('Policy Characteristics'!B:B,MATCH($C1035,'Policy Characteristics'!$C:$C,0))),"",INDEX('Policy Characteristics'!B:B,MATCH($C1035,'Policy Characteristics'!$C:$C,0)))</f>
        <v>Feedstock Shifting</v>
      </c>
      <c r="C1035" s="254" t="str">
        <f t="shared" si="43"/>
        <v>Fraction of Feedstock Shifted</v>
      </c>
      <c r="D1035" s="6" t="s">
        <v>3064</v>
      </c>
      <c r="E1035" s="45" t="s">
        <v>2398</v>
      </c>
      <c r="F1035" t="s">
        <v>3026</v>
      </c>
      <c r="G1035" s="45" t="s">
        <v>2406</v>
      </c>
      <c r="H1035" s="47">
        <v>2631</v>
      </c>
      <c r="I1035" s="324" t="s">
        <v>44</v>
      </c>
      <c r="J1035" s="255" t="str">
        <f>IF(ISBLANK(INDEX('Policy Characteristics'!D:D,MATCH($C1035,'Policy Characteristics'!$C:$C,0))),"",INDEX('Policy Characteristics'!D:D,MATCH($C1035,'Policy Characteristics'!$C:$C,0)))</f>
        <v>Feedstock Shifting</v>
      </c>
      <c r="K1035" s="254" t="str">
        <f>IF(ISBLANK(INDEX('Policy Characteristics'!E:E,MATCH($C1035,'Policy Characteristics'!$C:$C,0))),"",INDEX('Policy Characteristics'!E:E,MATCH($C1035,'Policy Characteristics'!$C:$C,0)))</f>
        <v>indst feedstock shifting</v>
      </c>
      <c r="L1035" s="261">
        <f>IF(ISBLANK(INDEX('Policy Characteristics'!F:F,MATCH($C1035,'Policy Characteristics'!$C:$C,0))),"",INDEX('Policy Characteristics'!F:F,MATCH($C1035,'Policy Characteristics'!$C:$C,0)))</f>
        <v>0</v>
      </c>
      <c r="M1035" s="261">
        <f>IF(ISBLANK(INDEX('Policy Characteristics'!G:G,MATCH($C1035,'Policy Characteristics'!$C:$C,0))),"",INDEX('Policy Characteristics'!G:G,MATCH($C1035,'Policy Characteristics'!$C:$C,0)))</f>
        <v>1</v>
      </c>
      <c r="N1035" s="261">
        <f>IF(ISBLANK(INDEX('Policy Characteristics'!H:H,MATCH($C1035,'Policy Characteristics'!$C:$C,0))),"",INDEX('Policy Characteristics'!H:H,MATCH($C1035,'Policy Characteristics'!$C:$C,0)))</f>
        <v>0.01</v>
      </c>
      <c r="O1035" s="254" t="str">
        <f>IF(ISBLANK(INDEX('Policy Characteristics'!I:I,MATCH($C1035,'Policy Characteristics'!$C:$C,0))),"",INDEX('Policy Characteristics'!I:I,MATCH($C1035,'Policy Characteristics'!$C:$C,0)))</f>
        <v>% of potential achieved</v>
      </c>
      <c r="P1035" s="254"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254" t="str">
        <f>IF(ISBLANK(INDEX('Policy Characteristics'!K:K,MATCH($C1035,'Policy Characteristics'!$C:$C,0))),"",INDEX('Policy Characteristics'!K:K,MATCH($C1035,'Policy Characteristics'!$C:$C,0)))</f>
        <v/>
      </c>
      <c r="R1035" s="254" t="str">
        <f>IF(ISBLANK(INDEX('Policy Characteristics'!L:L,MATCH($C1035,'Policy Characteristics'!$C:$C,0))),"",INDEX('Policy Characteristics'!L:L,MATCH($C1035,'Policy Characteristics'!$C:$C,0)))</f>
        <v/>
      </c>
    </row>
    <row r="1036" spans="1:18" s="2" customFormat="1" x14ac:dyDescent="0.35">
      <c r="A1036" s="254" t="str">
        <f>IF(ISBLANK(INDEX('Policy Characteristics'!A:A,MATCH($C1036,'Policy Characteristics'!$C:$C,0))),"",INDEX('Policy Characteristics'!A:A,MATCH($C1036,'Policy Characteristics'!$C:$C,0)))</f>
        <v>Industry</v>
      </c>
      <c r="B1036" s="262" t="str">
        <f>IF(ISBLANK(INDEX('Policy Characteristics'!B:B,MATCH($C1036,'Policy Characteristics'!$C:$C,0))),"",INDEX('Policy Characteristics'!B:B,MATCH($C1036,'Policy Characteristics'!$C:$C,0)))</f>
        <v>Feedstock Shifting</v>
      </c>
      <c r="C1036" s="254" t="str">
        <f t="shared" si="43"/>
        <v>Fraction of Feedstock Shifted</v>
      </c>
      <c r="D1036" s="6" t="s">
        <v>3064</v>
      </c>
      <c r="E1036" s="45" t="s">
        <v>2399</v>
      </c>
      <c r="F1036" t="s">
        <v>3026</v>
      </c>
      <c r="G1036" s="45" t="s">
        <v>2407</v>
      </c>
      <c r="H1036" s="47">
        <v>2632</v>
      </c>
      <c r="I1036" s="324" t="s">
        <v>44</v>
      </c>
      <c r="J1036" s="255" t="str">
        <f>IF(ISBLANK(INDEX('Policy Characteristics'!D:D,MATCH($C1036,'Policy Characteristics'!$C:$C,0))),"",INDEX('Policy Characteristics'!D:D,MATCH($C1036,'Policy Characteristics'!$C:$C,0)))</f>
        <v>Feedstock Shifting</v>
      </c>
      <c r="K1036" s="254" t="str">
        <f>IF(ISBLANK(INDEX('Policy Characteristics'!E:E,MATCH($C1036,'Policy Characteristics'!$C:$C,0))),"",INDEX('Policy Characteristics'!E:E,MATCH($C1036,'Policy Characteristics'!$C:$C,0)))</f>
        <v>indst feedstock shifting</v>
      </c>
      <c r="L1036" s="261">
        <f>IF(ISBLANK(INDEX('Policy Characteristics'!F:F,MATCH($C1036,'Policy Characteristics'!$C:$C,0))),"",INDEX('Policy Characteristics'!F:F,MATCH($C1036,'Policy Characteristics'!$C:$C,0)))</f>
        <v>0</v>
      </c>
      <c r="M1036" s="261">
        <f>IF(ISBLANK(INDEX('Policy Characteristics'!G:G,MATCH($C1036,'Policy Characteristics'!$C:$C,0))),"",INDEX('Policy Characteristics'!G:G,MATCH($C1036,'Policy Characteristics'!$C:$C,0)))</f>
        <v>1</v>
      </c>
      <c r="N1036" s="261">
        <f>IF(ISBLANK(INDEX('Policy Characteristics'!H:H,MATCH($C1036,'Policy Characteristics'!$C:$C,0))),"",INDEX('Policy Characteristics'!H:H,MATCH($C1036,'Policy Characteristics'!$C:$C,0)))</f>
        <v>0.01</v>
      </c>
      <c r="O1036" s="254" t="str">
        <f>IF(ISBLANK(INDEX('Policy Characteristics'!I:I,MATCH($C1036,'Policy Characteristics'!$C:$C,0))),"",INDEX('Policy Characteristics'!I:I,MATCH($C1036,'Policy Characteristics'!$C:$C,0)))</f>
        <v>% of potential achieved</v>
      </c>
      <c r="P1036" s="254"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254" t="str">
        <f>IF(ISBLANK(INDEX('Policy Characteristics'!K:K,MATCH($C1036,'Policy Characteristics'!$C:$C,0))),"",INDEX('Policy Characteristics'!K:K,MATCH($C1036,'Policy Characteristics'!$C:$C,0)))</f>
        <v/>
      </c>
      <c r="R1036" s="254" t="str">
        <f>IF(ISBLANK(INDEX('Policy Characteristics'!L:L,MATCH($C1036,'Policy Characteristics'!$C:$C,0))),"",INDEX('Policy Characteristics'!L:L,MATCH($C1036,'Policy Characteristics'!$C:$C,0)))</f>
        <v/>
      </c>
    </row>
    <row r="1037" spans="1:18" s="2" customFormat="1" x14ac:dyDescent="0.35">
      <c r="A1037" s="254" t="str">
        <f>IF(ISBLANK(INDEX('Policy Characteristics'!A:A,MATCH($C1037,'Policy Characteristics'!$C:$C,0))),"",INDEX('Policy Characteristics'!A:A,MATCH($C1037,'Policy Characteristics'!$C:$C,0)))</f>
        <v>Industry</v>
      </c>
      <c r="B1037" s="262" t="str">
        <f>IF(ISBLANK(INDEX('Policy Characteristics'!B:B,MATCH($C1037,'Policy Characteristics'!$C:$C,0))),"",INDEX('Policy Characteristics'!B:B,MATCH($C1037,'Policy Characteristics'!$C:$C,0)))</f>
        <v>Feedstock Shifting</v>
      </c>
      <c r="C1037" s="254" t="str">
        <f t="shared" si="43"/>
        <v>Fraction of Feedstock Shifted</v>
      </c>
      <c r="D1037" s="6" t="s">
        <v>3064</v>
      </c>
      <c r="E1037" s="45" t="s">
        <v>2400</v>
      </c>
      <c r="F1037" t="s">
        <v>3026</v>
      </c>
      <c r="G1037" s="45" t="s">
        <v>2404</v>
      </c>
      <c r="H1037" s="47">
        <v>2633</v>
      </c>
      <c r="I1037" s="324" t="s">
        <v>44</v>
      </c>
      <c r="J1037" s="255" t="str">
        <f>IF(ISBLANK(INDEX('Policy Characteristics'!D:D,MATCH($C1037,'Policy Characteristics'!$C:$C,0))),"",INDEX('Policy Characteristics'!D:D,MATCH($C1037,'Policy Characteristics'!$C:$C,0)))</f>
        <v>Feedstock Shifting</v>
      </c>
      <c r="K1037" s="254" t="str">
        <f>IF(ISBLANK(INDEX('Policy Characteristics'!E:E,MATCH($C1037,'Policy Characteristics'!$C:$C,0))),"",INDEX('Policy Characteristics'!E:E,MATCH($C1037,'Policy Characteristics'!$C:$C,0)))</f>
        <v>indst feedstock shifting</v>
      </c>
      <c r="L1037" s="261">
        <f>IF(ISBLANK(INDEX('Policy Characteristics'!F:F,MATCH($C1037,'Policy Characteristics'!$C:$C,0))),"",INDEX('Policy Characteristics'!F:F,MATCH($C1037,'Policy Characteristics'!$C:$C,0)))</f>
        <v>0</v>
      </c>
      <c r="M1037" s="261">
        <f>IF(ISBLANK(INDEX('Policy Characteristics'!G:G,MATCH($C1037,'Policy Characteristics'!$C:$C,0))),"",INDEX('Policy Characteristics'!G:G,MATCH($C1037,'Policy Characteristics'!$C:$C,0)))</f>
        <v>1</v>
      </c>
      <c r="N1037" s="261">
        <f>IF(ISBLANK(INDEX('Policy Characteristics'!H:H,MATCH($C1037,'Policy Characteristics'!$C:$C,0))),"",INDEX('Policy Characteristics'!H:H,MATCH($C1037,'Policy Characteristics'!$C:$C,0)))</f>
        <v>0.01</v>
      </c>
      <c r="O1037" s="254" t="str">
        <f>IF(ISBLANK(INDEX('Policy Characteristics'!I:I,MATCH($C1037,'Policy Characteristics'!$C:$C,0))),"",INDEX('Policy Characteristics'!I:I,MATCH($C1037,'Policy Characteristics'!$C:$C,0)))</f>
        <v>% of potential achieved</v>
      </c>
      <c r="P1037" s="254"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254" t="str">
        <f>IF(ISBLANK(INDEX('Policy Characteristics'!K:K,MATCH($C1037,'Policy Characteristics'!$C:$C,0))),"",INDEX('Policy Characteristics'!K:K,MATCH($C1037,'Policy Characteristics'!$C:$C,0)))</f>
        <v/>
      </c>
      <c r="R1037" s="254" t="str">
        <f>IF(ISBLANK(INDEX('Policy Characteristics'!L:L,MATCH($C1037,'Policy Characteristics'!$C:$C,0))),"",INDEX('Policy Characteristics'!L:L,MATCH($C1037,'Policy Characteristics'!$C:$C,0)))</f>
        <v/>
      </c>
    </row>
    <row r="1038" spans="1:18" s="2" customFormat="1" x14ac:dyDescent="0.35">
      <c r="A1038" s="254" t="str">
        <f>IF(ISBLANK(INDEX('Policy Characteristics'!A:A,MATCH($C1038,'Policy Characteristics'!$C:$C,0))),"",INDEX('Policy Characteristics'!A:A,MATCH($C1038,'Policy Characteristics'!$C:$C,0)))</f>
        <v>Industry</v>
      </c>
      <c r="B1038" s="262" t="str">
        <f>IF(ISBLANK(INDEX('Policy Characteristics'!B:B,MATCH($C1038,'Policy Characteristics'!$C:$C,0))),"",INDEX('Policy Characteristics'!B:B,MATCH($C1038,'Policy Characteristics'!$C:$C,0)))</f>
        <v>Feedstock Shifting</v>
      </c>
      <c r="C1038" s="254" t="str">
        <f t="shared" si="43"/>
        <v>Fraction of Feedstock Shifted</v>
      </c>
      <c r="D1038" s="6" t="s">
        <v>3064</v>
      </c>
      <c r="E1038" s="45" t="s">
        <v>2401</v>
      </c>
      <c r="F1038" t="s">
        <v>3026</v>
      </c>
      <c r="G1038" s="45" t="s">
        <v>2405</v>
      </c>
      <c r="H1038" s="47">
        <v>2634</v>
      </c>
      <c r="I1038" s="324" t="s">
        <v>44</v>
      </c>
      <c r="J1038" s="255" t="str">
        <f>IF(ISBLANK(INDEX('Policy Characteristics'!D:D,MATCH($C1038,'Policy Characteristics'!$C:$C,0))),"",INDEX('Policy Characteristics'!D:D,MATCH($C1038,'Policy Characteristics'!$C:$C,0)))</f>
        <v>Feedstock Shifting</v>
      </c>
      <c r="K1038" s="254" t="str">
        <f>IF(ISBLANK(INDEX('Policy Characteristics'!E:E,MATCH($C1038,'Policy Characteristics'!$C:$C,0))),"",INDEX('Policy Characteristics'!E:E,MATCH($C1038,'Policy Characteristics'!$C:$C,0)))</f>
        <v>indst feedstock shifting</v>
      </c>
      <c r="L1038" s="261">
        <f>IF(ISBLANK(INDEX('Policy Characteristics'!F:F,MATCH($C1038,'Policy Characteristics'!$C:$C,0))),"",INDEX('Policy Characteristics'!F:F,MATCH($C1038,'Policy Characteristics'!$C:$C,0)))</f>
        <v>0</v>
      </c>
      <c r="M1038" s="261">
        <f>IF(ISBLANK(INDEX('Policy Characteristics'!G:G,MATCH($C1038,'Policy Characteristics'!$C:$C,0))),"",INDEX('Policy Characteristics'!G:G,MATCH($C1038,'Policy Characteristics'!$C:$C,0)))</f>
        <v>1</v>
      </c>
      <c r="N1038" s="261">
        <f>IF(ISBLANK(INDEX('Policy Characteristics'!H:H,MATCH($C1038,'Policy Characteristics'!$C:$C,0))),"",INDEX('Policy Characteristics'!H:H,MATCH($C1038,'Policy Characteristics'!$C:$C,0)))</f>
        <v>0.01</v>
      </c>
      <c r="O1038" s="254" t="str">
        <f>IF(ISBLANK(INDEX('Policy Characteristics'!I:I,MATCH($C1038,'Policy Characteristics'!$C:$C,0))),"",INDEX('Policy Characteristics'!I:I,MATCH($C1038,'Policy Characteristics'!$C:$C,0)))</f>
        <v>% of potential achieved</v>
      </c>
      <c r="P1038" s="254"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254" t="str">
        <f>IF(ISBLANK(INDEX('Policy Characteristics'!K:K,MATCH($C1038,'Policy Characteristics'!$C:$C,0))),"",INDEX('Policy Characteristics'!K:K,MATCH($C1038,'Policy Characteristics'!$C:$C,0)))</f>
        <v/>
      </c>
      <c r="R1038" s="254" t="str">
        <f>IF(ISBLANK(INDEX('Policy Characteristics'!L:L,MATCH($C1038,'Policy Characteristics'!$C:$C,0))),"",INDEX('Policy Characteristics'!L:L,MATCH($C1038,'Policy Characteristics'!$C:$C,0)))</f>
        <v/>
      </c>
    </row>
    <row r="1039" spans="1:18" s="2" customFormat="1" x14ac:dyDescent="0.35">
      <c r="A1039" s="254" t="str">
        <f>IF(ISBLANK(INDEX('Policy Characteristics'!A:A,MATCH($C1039,'Policy Characteristics'!$C:$C,0))),"",INDEX('Policy Characteristics'!A:A,MATCH($C1039,'Policy Characteristics'!$C:$C,0)))</f>
        <v>Industry</v>
      </c>
      <c r="B1039" s="262" t="str">
        <f>IF(ISBLANK(INDEX('Policy Characteristics'!B:B,MATCH($C1039,'Policy Characteristics'!$C:$C,0))),"",INDEX('Policy Characteristics'!B:B,MATCH($C1039,'Policy Characteristics'!$C:$C,0)))</f>
        <v>Feedstock Shifting</v>
      </c>
      <c r="C1039" s="254" t="str">
        <f t="shared" si="43"/>
        <v>Fraction of Feedstock Shifted</v>
      </c>
      <c r="D1039" s="6" t="s">
        <v>3064</v>
      </c>
      <c r="E1039" s="45" t="s">
        <v>2402</v>
      </c>
      <c r="F1039" t="s">
        <v>3026</v>
      </c>
      <c r="G1039" s="45" t="s">
        <v>2408</v>
      </c>
      <c r="H1039" s="47">
        <v>2635</v>
      </c>
      <c r="I1039" s="324" t="s">
        <v>44</v>
      </c>
      <c r="J1039" s="255" t="str">
        <f>IF(ISBLANK(INDEX('Policy Characteristics'!D:D,MATCH($C1039,'Policy Characteristics'!$C:$C,0))),"",INDEX('Policy Characteristics'!D:D,MATCH($C1039,'Policy Characteristics'!$C:$C,0)))</f>
        <v>Feedstock Shifting</v>
      </c>
      <c r="K1039" s="254" t="str">
        <f>IF(ISBLANK(INDEX('Policy Characteristics'!E:E,MATCH($C1039,'Policy Characteristics'!$C:$C,0))),"",INDEX('Policy Characteristics'!E:E,MATCH($C1039,'Policy Characteristics'!$C:$C,0)))</f>
        <v>indst feedstock shifting</v>
      </c>
      <c r="L1039" s="261">
        <f>IF(ISBLANK(INDEX('Policy Characteristics'!F:F,MATCH($C1039,'Policy Characteristics'!$C:$C,0))),"",INDEX('Policy Characteristics'!F:F,MATCH($C1039,'Policy Characteristics'!$C:$C,0)))</f>
        <v>0</v>
      </c>
      <c r="M1039" s="261">
        <f>IF(ISBLANK(INDEX('Policy Characteristics'!G:G,MATCH($C1039,'Policy Characteristics'!$C:$C,0))),"",INDEX('Policy Characteristics'!G:G,MATCH($C1039,'Policy Characteristics'!$C:$C,0)))</f>
        <v>1</v>
      </c>
      <c r="N1039" s="261">
        <f>IF(ISBLANK(INDEX('Policy Characteristics'!H:H,MATCH($C1039,'Policy Characteristics'!$C:$C,0))),"",INDEX('Policy Characteristics'!H:H,MATCH($C1039,'Policy Characteristics'!$C:$C,0)))</f>
        <v>0.01</v>
      </c>
      <c r="O1039" s="254" t="str">
        <f>IF(ISBLANK(INDEX('Policy Characteristics'!I:I,MATCH($C1039,'Policy Characteristics'!$C:$C,0))),"",INDEX('Policy Characteristics'!I:I,MATCH($C1039,'Policy Characteristics'!$C:$C,0)))</f>
        <v>% of potential achieved</v>
      </c>
      <c r="P1039" s="254"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254" t="str">
        <f>IF(ISBLANK(INDEX('Policy Characteristics'!K:K,MATCH($C1039,'Policy Characteristics'!$C:$C,0))),"",INDEX('Policy Characteristics'!K:K,MATCH($C1039,'Policy Characteristics'!$C:$C,0)))</f>
        <v/>
      </c>
      <c r="R1039" s="254" t="str">
        <f>IF(ISBLANK(INDEX('Policy Characteristics'!L:L,MATCH($C1039,'Policy Characteristics'!$C:$C,0))),"",INDEX('Policy Characteristics'!L:L,MATCH($C1039,'Policy Characteristics'!$C:$C,0)))</f>
        <v/>
      </c>
    </row>
    <row r="1040" spans="1:18" s="2" customFormat="1" x14ac:dyDescent="0.35">
      <c r="A1040" s="254" t="str">
        <f>IF(ISBLANK(INDEX('Policy Characteristics'!A:A,MATCH($C1040,'Policy Characteristics'!$C:$C,0))),"",INDEX('Policy Characteristics'!A:A,MATCH($C1040,'Policy Characteristics'!$C:$C,0)))</f>
        <v>Industry</v>
      </c>
      <c r="B1040" s="262" t="str">
        <f>IF(ISBLANK(INDEX('Policy Characteristics'!B:B,MATCH($C1040,'Policy Characteristics'!$C:$C,0))),"",INDEX('Policy Characteristics'!B:B,MATCH($C1040,'Policy Characteristics'!$C:$C,0)))</f>
        <v>Feedstock Shifting</v>
      </c>
      <c r="C1040" s="254" t="str">
        <f t="shared" si="43"/>
        <v>Fraction of Feedstock Shifted</v>
      </c>
      <c r="D1040" s="6" t="s">
        <v>3064</v>
      </c>
      <c r="E1040" s="45" t="s">
        <v>2701</v>
      </c>
      <c r="F1040" t="s">
        <v>3026</v>
      </c>
      <c r="G1040" s="45" t="s">
        <v>2704</v>
      </c>
      <c r="H1040" s="47">
        <v>2636</v>
      </c>
      <c r="I1040" s="324" t="s">
        <v>44</v>
      </c>
      <c r="J1040" s="255" t="str">
        <f>IF(ISBLANK(INDEX('Policy Characteristics'!D:D,MATCH($C1040,'Policy Characteristics'!$C:$C,0))),"",INDEX('Policy Characteristics'!D:D,MATCH($C1040,'Policy Characteristics'!$C:$C,0)))</f>
        <v>Feedstock Shifting</v>
      </c>
      <c r="K1040" s="254" t="str">
        <f>IF(ISBLANK(INDEX('Policy Characteristics'!E:E,MATCH($C1040,'Policy Characteristics'!$C:$C,0))),"",INDEX('Policy Characteristics'!E:E,MATCH($C1040,'Policy Characteristics'!$C:$C,0)))</f>
        <v>indst feedstock shifting</v>
      </c>
      <c r="L1040" s="261">
        <f>IF(ISBLANK(INDEX('Policy Characteristics'!F:F,MATCH($C1040,'Policy Characteristics'!$C:$C,0))),"",INDEX('Policy Characteristics'!F:F,MATCH($C1040,'Policy Characteristics'!$C:$C,0)))</f>
        <v>0</v>
      </c>
      <c r="M1040" s="261">
        <f>IF(ISBLANK(INDEX('Policy Characteristics'!G:G,MATCH($C1040,'Policy Characteristics'!$C:$C,0))),"",INDEX('Policy Characteristics'!G:G,MATCH($C1040,'Policy Characteristics'!$C:$C,0)))</f>
        <v>1</v>
      </c>
      <c r="N1040" s="261">
        <f>IF(ISBLANK(INDEX('Policy Characteristics'!H:H,MATCH($C1040,'Policy Characteristics'!$C:$C,0))),"",INDEX('Policy Characteristics'!H:H,MATCH($C1040,'Policy Characteristics'!$C:$C,0)))</f>
        <v>0.01</v>
      </c>
      <c r="O1040" s="254" t="str">
        <f>IF(ISBLANK(INDEX('Policy Characteristics'!I:I,MATCH($C1040,'Policy Characteristics'!$C:$C,0))),"",INDEX('Policy Characteristics'!I:I,MATCH($C1040,'Policy Characteristics'!$C:$C,0)))</f>
        <v>% of potential achieved</v>
      </c>
      <c r="P1040" s="254"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254" t="str">
        <f>IF(ISBLANK(INDEX('Policy Characteristics'!K:K,MATCH($C1040,'Policy Characteristics'!$C:$C,0))),"",INDEX('Policy Characteristics'!K:K,MATCH($C1040,'Policy Characteristics'!$C:$C,0)))</f>
        <v/>
      </c>
      <c r="R1040" s="254" t="str">
        <f>IF(ISBLANK(INDEX('Policy Characteristics'!L:L,MATCH($C1040,'Policy Characteristics'!$C:$C,0))),"",INDEX('Policy Characteristics'!L:L,MATCH($C1040,'Policy Characteristics'!$C:$C,0)))</f>
        <v/>
      </c>
    </row>
    <row r="1041" spans="1:18" s="2" customFormat="1" x14ac:dyDescent="0.35">
      <c r="A1041" s="254" t="str">
        <f>IF(ISBLANK(INDEX('Policy Characteristics'!A:A,MATCH($C1041,'Policy Characteristics'!$C:$C,0))),"",INDEX('Policy Characteristics'!A:A,MATCH($C1041,'Policy Characteristics'!$C:$C,0)))</f>
        <v>Industry</v>
      </c>
      <c r="B1041" s="262" t="str">
        <f>IF(ISBLANK(INDEX('Policy Characteristics'!B:B,MATCH($C1041,'Policy Characteristics'!$C:$C,0))),"",INDEX('Policy Characteristics'!B:B,MATCH($C1041,'Policy Characteristics'!$C:$C,0)))</f>
        <v>Feedstock Shifting</v>
      </c>
      <c r="C1041" s="254" t="str">
        <f t="shared" si="43"/>
        <v>Fraction of Feedstock Shifted</v>
      </c>
      <c r="D1041" s="6" t="s">
        <v>3064</v>
      </c>
      <c r="E1041" s="45" t="s">
        <v>2702</v>
      </c>
      <c r="F1041" t="s">
        <v>3026</v>
      </c>
      <c r="G1041" s="45" t="s">
        <v>2706</v>
      </c>
      <c r="H1041" s="47">
        <v>2637</v>
      </c>
      <c r="I1041" s="324" t="s">
        <v>44</v>
      </c>
      <c r="J1041" s="255" t="str">
        <f>IF(ISBLANK(INDEX('Policy Characteristics'!D:D,MATCH($C1041,'Policy Characteristics'!$C:$C,0))),"",INDEX('Policy Characteristics'!D:D,MATCH($C1041,'Policy Characteristics'!$C:$C,0)))</f>
        <v>Feedstock Shifting</v>
      </c>
      <c r="K1041" s="254" t="str">
        <f>IF(ISBLANK(INDEX('Policy Characteristics'!E:E,MATCH($C1041,'Policy Characteristics'!$C:$C,0))),"",INDEX('Policy Characteristics'!E:E,MATCH($C1041,'Policy Characteristics'!$C:$C,0)))</f>
        <v>indst feedstock shifting</v>
      </c>
      <c r="L1041" s="261">
        <f>IF(ISBLANK(INDEX('Policy Characteristics'!F:F,MATCH($C1041,'Policy Characteristics'!$C:$C,0))),"",INDEX('Policy Characteristics'!F:F,MATCH($C1041,'Policy Characteristics'!$C:$C,0)))</f>
        <v>0</v>
      </c>
      <c r="M1041" s="261">
        <f>IF(ISBLANK(INDEX('Policy Characteristics'!G:G,MATCH($C1041,'Policy Characteristics'!$C:$C,0))),"",INDEX('Policy Characteristics'!G:G,MATCH($C1041,'Policy Characteristics'!$C:$C,0)))</f>
        <v>1</v>
      </c>
      <c r="N1041" s="261">
        <f>IF(ISBLANK(INDEX('Policy Characteristics'!H:H,MATCH($C1041,'Policy Characteristics'!$C:$C,0))),"",INDEX('Policy Characteristics'!H:H,MATCH($C1041,'Policy Characteristics'!$C:$C,0)))</f>
        <v>0.01</v>
      </c>
      <c r="O1041" s="254" t="str">
        <f>IF(ISBLANK(INDEX('Policy Characteristics'!I:I,MATCH($C1041,'Policy Characteristics'!$C:$C,0))),"",INDEX('Policy Characteristics'!I:I,MATCH($C1041,'Policy Characteristics'!$C:$C,0)))</f>
        <v>% of potential achieved</v>
      </c>
      <c r="P1041" s="254"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254" t="str">
        <f>IF(ISBLANK(INDEX('Policy Characteristics'!K:K,MATCH($C1041,'Policy Characteristics'!$C:$C,0))),"",INDEX('Policy Characteristics'!K:K,MATCH($C1041,'Policy Characteristics'!$C:$C,0)))</f>
        <v/>
      </c>
      <c r="R1041" s="254" t="str">
        <f>IF(ISBLANK(INDEX('Policy Characteristics'!L:L,MATCH($C1041,'Policy Characteristics'!$C:$C,0))),"",INDEX('Policy Characteristics'!L:L,MATCH($C1041,'Policy Characteristics'!$C:$C,0)))</f>
        <v/>
      </c>
    </row>
    <row r="1042" spans="1:18" s="2" customFormat="1" x14ac:dyDescent="0.35">
      <c r="A1042" s="254" t="str">
        <f>IF(ISBLANK(INDEX('Policy Characteristics'!A:A,MATCH($C1042,'Policy Characteristics'!$C:$C,0))),"",INDEX('Policy Characteristics'!A:A,MATCH($C1042,'Policy Characteristics'!$C:$C,0)))</f>
        <v>Industry</v>
      </c>
      <c r="B1042" s="262" t="str">
        <f>IF(ISBLANK(INDEX('Policy Characteristics'!B:B,MATCH($C1042,'Policy Characteristics'!$C:$C,0))),"",INDEX('Policy Characteristics'!B:B,MATCH($C1042,'Policy Characteristics'!$C:$C,0)))</f>
        <v>Feedstock Shifting</v>
      </c>
      <c r="C1042" s="254" t="str">
        <f t="shared" si="43"/>
        <v>Fraction of Feedstock Shifted</v>
      </c>
      <c r="D1042" s="6" t="s">
        <v>3064</v>
      </c>
      <c r="E1042" s="45" t="s">
        <v>2703</v>
      </c>
      <c r="F1042" t="s">
        <v>3026</v>
      </c>
      <c r="G1042" s="45" t="s">
        <v>2707</v>
      </c>
      <c r="H1042" s="47">
        <v>2638</v>
      </c>
      <c r="I1042" s="324" t="s">
        <v>44</v>
      </c>
      <c r="J1042" s="255" t="str">
        <f>IF(ISBLANK(INDEX('Policy Characteristics'!D:D,MATCH($C1042,'Policy Characteristics'!$C:$C,0))),"",INDEX('Policy Characteristics'!D:D,MATCH($C1042,'Policy Characteristics'!$C:$C,0)))</f>
        <v>Feedstock Shifting</v>
      </c>
      <c r="K1042" s="254" t="str">
        <f>IF(ISBLANK(INDEX('Policy Characteristics'!E:E,MATCH($C1042,'Policy Characteristics'!$C:$C,0))),"",INDEX('Policy Characteristics'!E:E,MATCH($C1042,'Policy Characteristics'!$C:$C,0)))</f>
        <v>indst feedstock shifting</v>
      </c>
      <c r="L1042" s="261">
        <f>IF(ISBLANK(INDEX('Policy Characteristics'!F:F,MATCH($C1042,'Policy Characteristics'!$C:$C,0))),"",INDEX('Policy Characteristics'!F:F,MATCH($C1042,'Policy Characteristics'!$C:$C,0)))</f>
        <v>0</v>
      </c>
      <c r="M1042" s="261">
        <f>IF(ISBLANK(INDEX('Policy Characteristics'!G:G,MATCH($C1042,'Policy Characteristics'!$C:$C,0))),"",INDEX('Policy Characteristics'!G:G,MATCH($C1042,'Policy Characteristics'!$C:$C,0)))</f>
        <v>1</v>
      </c>
      <c r="N1042" s="261">
        <f>IF(ISBLANK(INDEX('Policy Characteristics'!H:H,MATCH($C1042,'Policy Characteristics'!$C:$C,0))),"",INDEX('Policy Characteristics'!H:H,MATCH($C1042,'Policy Characteristics'!$C:$C,0)))</f>
        <v>0.01</v>
      </c>
      <c r="O1042" s="254" t="str">
        <f>IF(ISBLANK(INDEX('Policy Characteristics'!I:I,MATCH($C1042,'Policy Characteristics'!$C:$C,0))),"",INDEX('Policy Characteristics'!I:I,MATCH($C1042,'Policy Characteristics'!$C:$C,0)))</f>
        <v>% of potential achieved</v>
      </c>
      <c r="P1042" s="254"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254" t="str">
        <f>IF(ISBLANK(INDEX('Policy Characteristics'!K:K,MATCH($C1042,'Policy Characteristics'!$C:$C,0))),"",INDEX('Policy Characteristics'!K:K,MATCH($C1042,'Policy Characteristics'!$C:$C,0)))</f>
        <v/>
      </c>
      <c r="R1042" s="254" t="str">
        <f>IF(ISBLANK(INDEX('Policy Characteristics'!L:L,MATCH($C1042,'Policy Characteristics'!$C:$C,0))),"",INDEX('Policy Characteristics'!L:L,MATCH($C1042,'Policy Characteristics'!$C:$C,0)))</f>
        <v/>
      </c>
    </row>
    <row r="1043" spans="1:18" s="2" customFormat="1" x14ac:dyDescent="0.35">
      <c r="A1043" s="254" t="str">
        <f>IF(ISBLANK(INDEX('Policy Characteristics'!A:A,MATCH($C1043,'Policy Characteristics'!$C:$C,0))),"",INDEX('Policy Characteristics'!A:A,MATCH($C1043,'Policy Characteristics'!$C:$C,0)))</f>
        <v>Industry</v>
      </c>
      <c r="B1043" s="262" t="str">
        <f>IF(ISBLANK(INDEX('Policy Characteristics'!B:B,MATCH($C1043,'Policy Characteristics'!$C:$C,0))),"",INDEX('Policy Characteristics'!B:B,MATCH($C1043,'Policy Characteristics'!$C:$C,0)))</f>
        <v>Feedstock Shifting</v>
      </c>
      <c r="C1043" s="254" t="str">
        <f t="shared" si="43"/>
        <v>Fraction of Feedstock Shifted</v>
      </c>
      <c r="D1043" s="6" t="s">
        <v>3064</v>
      </c>
      <c r="E1043" s="45" t="s">
        <v>2700</v>
      </c>
      <c r="F1043" t="s">
        <v>3026</v>
      </c>
      <c r="G1043" s="45" t="s">
        <v>2705</v>
      </c>
      <c r="H1043" s="47">
        <v>2639</v>
      </c>
      <c r="I1043" s="324" t="s">
        <v>44</v>
      </c>
      <c r="J1043" s="255" t="str">
        <f>IF(ISBLANK(INDEX('Policy Characteristics'!D:D,MATCH($C1043,'Policy Characteristics'!$C:$C,0))),"",INDEX('Policy Characteristics'!D:D,MATCH($C1043,'Policy Characteristics'!$C:$C,0)))</f>
        <v>Feedstock Shifting</v>
      </c>
      <c r="K1043" s="254" t="str">
        <f>IF(ISBLANK(INDEX('Policy Characteristics'!E:E,MATCH($C1043,'Policy Characteristics'!$C:$C,0))),"",INDEX('Policy Characteristics'!E:E,MATCH($C1043,'Policy Characteristics'!$C:$C,0)))</f>
        <v>indst feedstock shifting</v>
      </c>
      <c r="L1043" s="261">
        <f>IF(ISBLANK(INDEX('Policy Characteristics'!F:F,MATCH($C1043,'Policy Characteristics'!$C:$C,0))),"",INDEX('Policy Characteristics'!F:F,MATCH($C1043,'Policy Characteristics'!$C:$C,0)))</f>
        <v>0</v>
      </c>
      <c r="M1043" s="261">
        <f>IF(ISBLANK(INDEX('Policy Characteristics'!G:G,MATCH($C1043,'Policy Characteristics'!$C:$C,0))),"",INDEX('Policy Characteristics'!G:G,MATCH($C1043,'Policy Characteristics'!$C:$C,0)))</f>
        <v>1</v>
      </c>
      <c r="N1043" s="261">
        <f>IF(ISBLANK(INDEX('Policy Characteristics'!H:H,MATCH($C1043,'Policy Characteristics'!$C:$C,0))),"",INDEX('Policy Characteristics'!H:H,MATCH($C1043,'Policy Characteristics'!$C:$C,0)))</f>
        <v>0.01</v>
      </c>
      <c r="O1043" s="254" t="str">
        <f>IF(ISBLANK(INDEX('Policy Characteristics'!I:I,MATCH($C1043,'Policy Characteristics'!$C:$C,0))),"",INDEX('Policy Characteristics'!I:I,MATCH($C1043,'Policy Characteristics'!$C:$C,0)))</f>
        <v>% of potential achieved</v>
      </c>
      <c r="P1043" s="254"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254" t="str">
        <f>IF(ISBLANK(INDEX('Policy Characteristics'!K:K,MATCH($C1043,'Policy Characteristics'!$C:$C,0))),"",INDEX('Policy Characteristics'!K:K,MATCH($C1043,'Policy Characteristics'!$C:$C,0)))</f>
        <v/>
      </c>
      <c r="R1043" s="254" t="str">
        <f>IF(ISBLANK(INDEX('Policy Characteristics'!L:L,MATCH($C1043,'Policy Characteristics'!$C:$C,0))),"",INDEX('Policy Characteristics'!L:L,MATCH($C1043,'Policy Characteristics'!$C:$C,0)))</f>
        <v/>
      </c>
    </row>
    <row r="1044" spans="1:18" s="2" customFormat="1" x14ac:dyDescent="0.35">
      <c r="A1044" s="254" t="str">
        <f>IF(ISBLANK(INDEX('Policy Characteristics'!A:A,MATCH($C1044,'Policy Characteristics'!$C:$C,0))),"",INDEX('Policy Characteristics'!A:A,MATCH($C1044,'Policy Characteristics'!$C:$C,0)))</f>
        <v>Industry</v>
      </c>
      <c r="B1044" s="262" t="str">
        <f>IF(ISBLANK(INDEX('Policy Characteristics'!B:B,MATCH($C1044,'Policy Characteristics'!$C:$C,0))),"",INDEX('Policy Characteristics'!B:B,MATCH($C1044,'Policy Characteristics'!$C:$C,0)))</f>
        <v>Feedstock Shifting</v>
      </c>
      <c r="C1044" s="254" t="str">
        <f t="shared" si="43"/>
        <v>Fraction of Feedstock Shifted</v>
      </c>
      <c r="D1044" s="6" t="s">
        <v>3065</v>
      </c>
      <c r="E1044" s="45" t="s">
        <v>2397</v>
      </c>
      <c r="F1044" t="s">
        <v>3027</v>
      </c>
      <c r="G1044" s="45" t="s">
        <v>2403</v>
      </c>
      <c r="H1044" s="47">
        <v>2640</v>
      </c>
      <c r="I1044" s="324" t="s">
        <v>44</v>
      </c>
      <c r="J1044" s="255" t="str">
        <f>IF(ISBLANK(INDEX('Policy Characteristics'!D:D,MATCH($C1044,'Policy Characteristics'!$C:$C,0))),"",INDEX('Policy Characteristics'!D:D,MATCH($C1044,'Policy Characteristics'!$C:$C,0)))</f>
        <v>Feedstock Shifting</v>
      </c>
      <c r="K1044" s="254" t="str">
        <f>IF(ISBLANK(INDEX('Policy Characteristics'!E:E,MATCH($C1044,'Policy Characteristics'!$C:$C,0))),"",INDEX('Policy Characteristics'!E:E,MATCH($C1044,'Policy Characteristics'!$C:$C,0)))</f>
        <v>indst feedstock shifting</v>
      </c>
      <c r="L1044" s="261">
        <f>IF(ISBLANK(INDEX('Policy Characteristics'!F:F,MATCH($C1044,'Policy Characteristics'!$C:$C,0))),"",INDEX('Policy Characteristics'!F:F,MATCH($C1044,'Policy Characteristics'!$C:$C,0)))</f>
        <v>0</v>
      </c>
      <c r="M1044" s="261">
        <f>IF(ISBLANK(INDEX('Policy Characteristics'!G:G,MATCH($C1044,'Policy Characteristics'!$C:$C,0))),"",INDEX('Policy Characteristics'!G:G,MATCH($C1044,'Policy Characteristics'!$C:$C,0)))</f>
        <v>1</v>
      </c>
      <c r="N1044" s="261">
        <f>IF(ISBLANK(INDEX('Policy Characteristics'!H:H,MATCH($C1044,'Policy Characteristics'!$C:$C,0))),"",INDEX('Policy Characteristics'!H:H,MATCH($C1044,'Policy Characteristics'!$C:$C,0)))</f>
        <v>0.01</v>
      </c>
      <c r="O1044" s="254" t="str">
        <f>IF(ISBLANK(INDEX('Policy Characteristics'!I:I,MATCH($C1044,'Policy Characteristics'!$C:$C,0))),"",INDEX('Policy Characteristics'!I:I,MATCH($C1044,'Policy Characteristics'!$C:$C,0)))</f>
        <v>% of potential achieved</v>
      </c>
      <c r="P1044" s="254"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254" t="str">
        <f>IF(ISBLANK(INDEX('Policy Characteristics'!K:K,MATCH($C1044,'Policy Characteristics'!$C:$C,0))),"",INDEX('Policy Characteristics'!K:K,MATCH($C1044,'Policy Characteristics'!$C:$C,0)))</f>
        <v/>
      </c>
      <c r="R1044" s="254" t="str">
        <f>IF(ISBLANK(INDEX('Policy Characteristics'!L:L,MATCH($C1044,'Policy Characteristics'!$C:$C,0))),"",INDEX('Policy Characteristics'!L:L,MATCH($C1044,'Policy Characteristics'!$C:$C,0)))</f>
        <v/>
      </c>
    </row>
    <row r="1045" spans="1:18" s="2" customFormat="1" x14ac:dyDescent="0.35">
      <c r="A1045" s="254" t="str">
        <f>IF(ISBLANK(INDEX('Policy Characteristics'!A:A,MATCH($C1045,'Policy Characteristics'!$C:$C,0))),"",INDEX('Policy Characteristics'!A:A,MATCH($C1045,'Policy Characteristics'!$C:$C,0)))</f>
        <v>Industry</v>
      </c>
      <c r="B1045" s="262" t="str">
        <f>IF(ISBLANK(INDEX('Policy Characteristics'!B:B,MATCH($C1045,'Policy Characteristics'!$C:$C,0))),"",INDEX('Policy Characteristics'!B:B,MATCH($C1045,'Policy Characteristics'!$C:$C,0)))</f>
        <v>Feedstock Shifting</v>
      </c>
      <c r="C1045" s="254" t="str">
        <f t="shared" si="43"/>
        <v>Fraction of Feedstock Shifted</v>
      </c>
      <c r="D1045" s="6" t="s">
        <v>3065</v>
      </c>
      <c r="E1045" s="45" t="s">
        <v>2398</v>
      </c>
      <c r="F1045" t="s">
        <v>3027</v>
      </c>
      <c r="G1045" s="45" t="s">
        <v>2406</v>
      </c>
      <c r="H1045" s="47">
        <v>2641</v>
      </c>
      <c r="I1045" s="324" t="s">
        <v>44</v>
      </c>
      <c r="J1045" s="255" t="str">
        <f>IF(ISBLANK(INDEX('Policy Characteristics'!D:D,MATCH($C1045,'Policy Characteristics'!$C:$C,0))),"",INDEX('Policy Characteristics'!D:D,MATCH($C1045,'Policy Characteristics'!$C:$C,0)))</f>
        <v>Feedstock Shifting</v>
      </c>
      <c r="K1045" s="254" t="str">
        <f>IF(ISBLANK(INDEX('Policy Characteristics'!E:E,MATCH($C1045,'Policy Characteristics'!$C:$C,0))),"",INDEX('Policy Characteristics'!E:E,MATCH($C1045,'Policy Characteristics'!$C:$C,0)))</f>
        <v>indst feedstock shifting</v>
      </c>
      <c r="L1045" s="261">
        <f>IF(ISBLANK(INDEX('Policy Characteristics'!F:F,MATCH($C1045,'Policy Characteristics'!$C:$C,0))),"",INDEX('Policy Characteristics'!F:F,MATCH($C1045,'Policy Characteristics'!$C:$C,0)))</f>
        <v>0</v>
      </c>
      <c r="M1045" s="261">
        <f>IF(ISBLANK(INDEX('Policy Characteristics'!G:G,MATCH($C1045,'Policy Characteristics'!$C:$C,0))),"",INDEX('Policy Characteristics'!G:G,MATCH($C1045,'Policy Characteristics'!$C:$C,0)))</f>
        <v>1</v>
      </c>
      <c r="N1045" s="261">
        <f>IF(ISBLANK(INDEX('Policy Characteristics'!H:H,MATCH($C1045,'Policy Characteristics'!$C:$C,0))),"",INDEX('Policy Characteristics'!H:H,MATCH($C1045,'Policy Characteristics'!$C:$C,0)))</f>
        <v>0.01</v>
      </c>
      <c r="O1045" s="254" t="str">
        <f>IF(ISBLANK(INDEX('Policy Characteristics'!I:I,MATCH($C1045,'Policy Characteristics'!$C:$C,0))),"",INDEX('Policy Characteristics'!I:I,MATCH($C1045,'Policy Characteristics'!$C:$C,0)))</f>
        <v>% of potential achieved</v>
      </c>
      <c r="P1045" s="254"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254" t="str">
        <f>IF(ISBLANK(INDEX('Policy Characteristics'!K:K,MATCH($C1045,'Policy Characteristics'!$C:$C,0))),"",INDEX('Policy Characteristics'!K:K,MATCH($C1045,'Policy Characteristics'!$C:$C,0)))</f>
        <v/>
      </c>
      <c r="R1045" s="254" t="str">
        <f>IF(ISBLANK(INDEX('Policy Characteristics'!L:L,MATCH($C1045,'Policy Characteristics'!$C:$C,0))),"",INDEX('Policy Characteristics'!L:L,MATCH($C1045,'Policy Characteristics'!$C:$C,0)))</f>
        <v/>
      </c>
    </row>
    <row r="1046" spans="1:18" s="2" customFormat="1" x14ac:dyDescent="0.35">
      <c r="A1046" s="254" t="str">
        <f>IF(ISBLANK(INDEX('Policy Characteristics'!A:A,MATCH($C1046,'Policy Characteristics'!$C:$C,0))),"",INDEX('Policy Characteristics'!A:A,MATCH($C1046,'Policy Characteristics'!$C:$C,0)))</f>
        <v>Industry</v>
      </c>
      <c r="B1046" s="262" t="str">
        <f>IF(ISBLANK(INDEX('Policy Characteristics'!B:B,MATCH($C1046,'Policy Characteristics'!$C:$C,0))),"",INDEX('Policy Characteristics'!B:B,MATCH($C1046,'Policy Characteristics'!$C:$C,0)))</f>
        <v>Feedstock Shifting</v>
      </c>
      <c r="C1046" s="254" t="str">
        <f t="shared" si="43"/>
        <v>Fraction of Feedstock Shifted</v>
      </c>
      <c r="D1046" s="6" t="s">
        <v>3065</v>
      </c>
      <c r="E1046" s="45" t="s">
        <v>2399</v>
      </c>
      <c r="F1046" t="s">
        <v>3027</v>
      </c>
      <c r="G1046" s="45" t="s">
        <v>2407</v>
      </c>
      <c r="H1046" s="47">
        <v>2642</v>
      </c>
      <c r="I1046" s="324" t="s">
        <v>44</v>
      </c>
      <c r="J1046" s="255" t="str">
        <f>IF(ISBLANK(INDEX('Policy Characteristics'!D:D,MATCH($C1046,'Policy Characteristics'!$C:$C,0))),"",INDEX('Policy Characteristics'!D:D,MATCH($C1046,'Policy Characteristics'!$C:$C,0)))</f>
        <v>Feedstock Shifting</v>
      </c>
      <c r="K1046" s="254" t="str">
        <f>IF(ISBLANK(INDEX('Policy Characteristics'!E:E,MATCH($C1046,'Policy Characteristics'!$C:$C,0))),"",INDEX('Policy Characteristics'!E:E,MATCH($C1046,'Policy Characteristics'!$C:$C,0)))</f>
        <v>indst feedstock shifting</v>
      </c>
      <c r="L1046" s="261">
        <f>IF(ISBLANK(INDEX('Policy Characteristics'!F:F,MATCH($C1046,'Policy Characteristics'!$C:$C,0))),"",INDEX('Policy Characteristics'!F:F,MATCH($C1046,'Policy Characteristics'!$C:$C,0)))</f>
        <v>0</v>
      </c>
      <c r="M1046" s="261">
        <f>IF(ISBLANK(INDEX('Policy Characteristics'!G:G,MATCH($C1046,'Policy Characteristics'!$C:$C,0))),"",INDEX('Policy Characteristics'!G:G,MATCH($C1046,'Policy Characteristics'!$C:$C,0)))</f>
        <v>1</v>
      </c>
      <c r="N1046" s="261">
        <f>IF(ISBLANK(INDEX('Policy Characteristics'!H:H,MATCH($C1046,'Policy Characteristics'!$C:$C,0))),"",INDEX('Policy Characteristics'!H:H,MATCH($C1046,'Policy Characteristics'!$C:$C,0)))</f>
        <v>0.01</v>
      </c>
      <c r="O1046" s="254" t="str">
        <f>IF(ISBLANK(INDEX('Policy Characteristics'!I:I,MATCH($C1046,'Policy Characteristics'!$C:$C,0))),"",INDEX('Policy Characteristics'!I:I,MATCH($C1046,'Policy Characteristics'!$C:$C,0)))</f>
        <v>% of potential achieved</v>
      </c>
      <c r="P1046" s="254"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254" t="str">
        <f>IF(ISBLANK(INDEX('Policy Characteristics'!K:K,MATCH($C1046,'Policy Characteristics'!$C:$C,0))),"",INDEX('Policy Characteristics'!K:K,MATCH($C1046,'Policy Characteristics'!$C:$C,0)))</f>
        <v/>
      </c>
      <c r="R1046" s="254" t="str">
        <f>IF(ISBLANK(INDEX('Policy Characteristics'!L:L,MATCH($C1046,'Policy Characteristics'!$C:$C,0))),"",INDEX('Policy Characteristics'!L:L,MATCH($C1046,'Policy Characteristics'!$C:$C,0)))</f>
        <v/>
      </c>
    </row>
    <row r="1047" spans="1:18" s="2" customFormat="1" x14ac:dyDescent="0.35">
      <c r="A1047" s="254" t="str">
        <f>IF(ISBLANK(INDEX('Policy Characteristics'!A:A,MATCH($C1047,'Policy Characteristics'!$C:$C,0))),"",INDEX('Policy Characteristics'!A:A,MATCH($C1047,'Policy Characteristics'!$C:$C,0)))</f>
        <v>Industry</v>
      </c>
      <c r="B1047" s="262" t="str">
        <f>IF(ISBLANK(INDEX('Policy Characteristics'!B:B,MATCH($C1047,'Policy Characteristics'!$C:$C,0))),"",INDEX('Policy Characteristics'!B:B,MATCH($C1047,'Policy Characteristics'!$C:$C,0)))</f>
        <v>Feedstock Shifting</v>
      </c>
      <c r="C1047" s="254" t="str">
        <f t="shared" si="43"/>
        <v>Fraction of Feedstock Shifted</v>
      </c>
      <c r="D1047" s="6" t="s">
        <v>3065</v>
      </c>
      <c r="E1047" s="45" t="s">
        <v>2400</v>
      </c>
      <c r="F1047" t="s">
        <v>3027</v>
      </c>
      <c r="G1047" s="45" t="s">
        <v>2404</v>
      </c>
      <c r="H1047" s="47">
        <v>2643</v>
      </c>
      <c r="I1047" s="324" t="s">
        <v>44</v>
      </c>
      <c r="J1047" s="255" t="str">
        <f>IF(ISBLANK(INDEX('Policy Characteristics'!D:D,MATCH($C1047,'Policy Characteristics'!$C:$C,0))),"",INDEX('Policy Characteristics'!D:D,MATCH($C1047,'Policy Characteristics'!$C:$C,0)))</f>
        <v>Feedstock Shifting</v>
      </c>
      <c r="K1047" s="254" t="str">
        <f>IF(ISBLANK(INDEX('Policy Characteristics'!E:E,MATCH($C1047,'Policy Characteristics'!$C:$C,0))),"",INDEX('Policy Characteristics'!E:E,MATCH($C1047,'Policy Characteristics'!$C:$C,0)))</f>
        <v>indst feedstock shifting</v>
      </c>
      <c r="L1047" s="261">
        <f>IF(ISBLANK(INDEX('Policy Characteristics'!F:F,MATCH($C1047,'Policy Characteristics'!$C:$C,0))),"",INDEX('Policy Characteristics'!F:F,MATCH($C1047,'Policy Characteristics'!$C:$C,0)))</f>
        <v>0</v>
      </c>
      <c r="M1047" s="261">
        <f>IF(ISBLANK(INDEX('Policy Characteristics'!G:G,MATCH($C1047,'Policy Characteristics'!$C:$C,0))),"",INDEX('Policy Characteristics'!G:G,MATCH($C1047,'Policy Characteristics'!$C:$C,0)))</f>
        <v>1</v>
      </c>
      <c r="N1047" s="261">
        <f>IF(ISBLANK(INDEX('Policy Characteristics'!H:H,MATCH($C1047,'Policy Characteristics'!$C:$C,0))),"",INDEX('Policy Characteristics'!H:H,MATCH($C1047,'Policy Characteristics'!$C:$C,0)))</f>
        <v>0.01</v>
      </c>
      <c r="O1047" s="254" t="str">
        <f>IF(ISBLANK(INDEX('Policy Characteristics'!I:I,MATCH($C1047,'Policy Characteristics'!$C:$C,0))),"",INDEX('Policy Characteristics'!I:I,MATCH($C1047,'Policy Characteristics'!$C:$C,0)))</f>
        <v>% of potential achieved</v>
      </c>
      <c r="P1047" s="254"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254" t="str">
        <f>IF(ISBLANK(INDEX('Policy Characteristics'!K:K,MATCH($C1047,'Policy Characteristics'!$C:$C,0))),"",INDEX('Policy Characteristics'!K:K,MATCH($C1047,'Policy Characteristics'!$C:$C,0)))</f>
        <v/>
      </c>
      <c r="R1047" s="254" t="str">
        <f>IF(ISBLANK(INDEX('Policy Characteristics'!L:L,MATCH($C1047,'Policy Characteristics'!$C:$C,0))),"",INDEX('Policy Characteristics'!L:L,MATCH($C1047,'Policy Characteristics'!$C:$C,0)))</f>
        <v/>
      </c>
    </row>
    <row r="1048" spans="1:18" s="2" customFormat="1" x14ac:dyDescent="0.35">
      <c r="A1048" s="254" t="str">
        <f>IF(ISBLANK(INDEX('Policy Characteristics'!A:A,MATCH($C1048,'Policy Characteristics'!$C:$C,0))),"",INDEX('Policy Characteristics'!A:A,MATCH($C1048,'Policy Characteristics'!$C:$C,0)))</f>
        <v>Industry</v>
      </c>
      <c r="B1048" s="262" t="str">
        <f>IF(ISBLANK(INDEX('Policy Characteristics'!B:B,MATCH($C1048,'Policy Characteristics'!$C:$C,0))),"",INDEX('Policy Characteristics'!B:B,MATCH($C1048,'Policy Characteristics'!$C:$C,0)))</f>
        <v>Feedstock Shifting</v>
      </c>
      <c r="C1048" s="254" t="str">
        <f t="shared" si="43"/>
        <v>Fraction of Feedstock Shifted</v>
      </c>
      <c r="D1048" s="6" t="s">
        <v>3065</v>
      </c>
      <c r="E1048" s="45" t="s">
        <v>2401</v>
      </c>
      <c r="F1048" t="s">
        <v>3027</v>
      </c>
      <c r="G1048" s="45" t="s">
        <v>2405</v>
      </c>
      <c r="H1048" s="47">
        <v>2644</v>
      </c>
      <c r="I1048" s="324" t="s">
        <v>44</v>
      </c>
      <c r="J1048" s="255" t="str">
        <f>IF(ISBLANK(INDEX('Policy Characteristics'!D:D,MATCH($C1048,'Policy Characteristics'!$C:$C,0))),"",INDEX('Policy Characteristics'!D:D,MATCH($C1048,'Policy Characteristics'!$C:$C,0)))</f>
        <v>Feedstock Shifting</v>
      </c>
      <c r="K1048" s="254" t="str">
        <f>IF(ISBLANK(INDEX('Policy Characteristics'!E:E,MATCH($C1048,'Policy Characteristics'!$C:$C,0))),"",INDEX('Policy Characteristics'!E:E,MATCH($C1048,'Policy Characteristics'!$C:$C,0)))</f>
        <v>indst feedstock shifting</v>
      </c>
      <c r="L1048" s="261">
        <f>IF(ISBLANK(INDEX('Policy Characteristics'!F:F,MATCH($C1048,'Policy Characteristics'!$C:$C,0))),"",INDEX('Policy Characteristics'!F:F,MATCH($C1048,'Policy Characteristics'!$C:$C,0)))</f>
        <v>0</v>
      </c>
      <c r="M1048" s="261">
        <f>IF(ISBLANK(INDEX('Policy Characteristics'!G:G,MATCH($C1048,'Policy Characteristics'!$C:$C,0))),"",INDEX('Policy Characteristics'!G:G,MATCH($C1048,'Policy Characteristics'!$C:$C,0)))</f>
        <v>1</v>
      </c>
      <c r="N1048" s="261">
        <f>IF(ISBLANK(INDEX('Policy Characteristics'!H:H,MATCH($C1048,'Policy Characteristics'!$C:$C,0))),"",INDEX('Policy Characteristics'!H:H,MATCH($C1048,'Policy Characteristics'!$C:$C,0)))</f>
        <v>0.01</v>
      </c>
      <c r="O1048" s="254" t="str">
        <f>IF(ISBLANK(INDEX('Policy Characteristics'!I:I,MATCH($C1048,'Policy Characteristics'!$C:$C,0))),"",INDEX('Policy Characteristics'!I:I,MATCH($C1048,'Policy Characteristics'!$C:$C,0)))</f>
        <v>% of potential achieved</v>
      </c>
      <c r="P1048" s="254"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254" t="str">
        <f>IF(ISBLANK(INDEX('Policy Characteristics'!K:K,MATCH($C1048,'Policy Characteristics'!$C:$C,0))),"",INDEX('Policy Characteristics'!K:K,MATCH($C1048,'Policy Characteristics'!$C:$C,0)))</f>
        <v/>
      </c>
      <c r="R1048" s="254" t="str">
        <f>IF(ISBLANK(INDEX('Policy Characteristics'!L:L,MATCH($C1048,'Policy Characteristics'!$C:$C,0))),"",INDEX('Policy Characteristics'!L:L,MATCH($C1048,'Policy Characteristics'!$C:$C,0)))</f>
        <v/>
      </c>
    </row>
    <row r="1049" spans="1:18" s="2" customFormat="1" x14ac:dyDescent="0.35">
      <c r="A1049" s="254" t="str">
        <f>IF(ISBLANK(INDEX('Policy Characteristics'!A:A,MATCH($C1049,'Policy Characteristics'!$C:$C,0))),"",INDEX('Policy Characteristics'!A:A,MATCH($C1049,'Policy Characteristics'!$C:$C,0)))</f>
        <v>Industry</v>
      </c>
      <c r="B1049" s="262" t="str">
        <f>IF(ISBLANK(INDEX('Policy Characteristics'!B:B,MATCH($C1049,'Policy Characteristics'!$C:$C,0))),"",INDEX('Policy Characteristics'!B:B,MATCH($C1049,'Policy Characteristics'!$C:$C,0)))</f>
        <v>Feedstock Shifting</v>
      </c>
      <c r="C1049" s="254" t="str">
        <f t="shared" si="43"/>
        <v>Fraction of Feedstock Shifted</v>
      </c>
      <c r="D1049" s="6" t="s">
        <v>3065</v>
      </c>
      <c r="E1049" s="45" t="s">
        <v>2402</v>
      </c>
      <c r="F1049" t="s">
        <v>3027</v>
      </c>
      <c r="G1049" s="45" t="s">
        <v>2408</v>
      </c>
      <c r="H1049" s="47">
        <v>2645</v>
      </c>
      <c r="I1049" s="324" t="s">
        <v>44</v>
      </c>
      <c r="J1049" s="255" t="str">
        <f>IF(ISBLANK(INDEX('Policy Characteristics'!D:D,MATCH($C1049,'Policy Characteristics'!$C:$C,0))),"",INDEX('Policy Characteristics'!D:D,MATCH($C1049,'Policy Characteristics'!$C:$C,0)))</f>
        <v>Feedstock Shifting</v>
      </c>
      <c r="K1049" s="254" t="str">
        <f>IF(ISBLANK(INDEX('Policy Characteristics'!E:E,MATCH($C1049,'Policy Characteristics'!$C:$C,0))),"",INDEX('Policy Characteristics'!E:E,MATCH($C1049,'Policy Characteristics'!$C:$C,0)))</f>
        <v>indst feedstock shifting</v>
      </c>
      <c r="L1049" s="261">
        <f>IF(ISBLANK(INDEX('Policy Characteristics'!F:F,MATCH($C1049,'Policy Characteristics'!$C:$C,0))),"",INDEX('Policy Characteristics'!F:F,MATCH($C1049,'Policy Characteristics'!$C:$C,0)))</f>
        <v>0</v>
      </c>
      <c r="M1049" s="261">
        <f>IF(ISBLANK(INDEX('Policy Characteristics'!G:G,MATCH($C1049,'Policy Characteristics'!$C:$C,0))),"",INDEX('Policy Characteristics'!G:G,MATCH($C1049,'Policy Characteristics'!$C:$C,0)))</f>
        <v>1</v>
      </c>
      <c r="N1049" s="261">
        <f>IF(ISBLANK(INDEX('Policy Characteristics'!H:H,MATCH($C1049,'Policy Characteristics'!$C:$C,0))),"",INDEX('Policy Characteristics'!H:H,MATCH($C1049,'Policy Characteristics'!$C:$C,0)))</f>
        <v>0.01</v>
      </c>
      <c r="O1049" s="254" t="str">
        <f>IF(ISBLANK(INDEX('Policy Characteristics'!I:I,MATCH($C1049,'Policy Characteristics'!$C:$C,0))),"",INDEX('Policy Characteristics'!I:I,MATCH($C1049,'Policy Characteristics'!$C:$C,0)))</f>
        <v>% of potential achieved</v>
      </c>
      <c r="P1049" s="254"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254" t="str">
        <f>IF(ISBLANK(INDEX('Policy Characteristics'!K:K,MATCH($C1049,'Policy Characteristics'!$C:$C,0))),"",INDEX('Policy Characteristics'!K:K,MATCH($C1049,'Policy Characteristics'!$C:$C,0)))</f>
        <v/>
      </c>
      <c r="R1049" s="254" t="str">
        <f>IF(ISBLANK(INDEX('Policy Characteristics'!L:L,MATCH($C1049,'Policy Characteristics'!$C:$C,0))),"",INDEX('Policy Characteristics'!L:L,MATCH($C1049,'Policy Characteristics'!$C:$C,0)))</f>
        <v/>
      </c>
    </row>
    <row r="1050" spans="1:18" s="2" customFormat="1" x14ac:dyDescent="0.35">
      <c r="A1050" s="254" t="str">
        <f>IF(ISBLANK(INDEX('Policy Characteristics'!A:A,MATCH($C1050,'Policy Characteristics'!$C:$C,0))),"",INDEX('Policy Characteristics'!A:A,MATCH($C1050,'Policy Characteristics'!$C:$C,0)))</f>
        <v>Industry</v>
      </c>
      <c r="B1050" s="262" t="str">
        <f>IF(ISBLANK(INDEX('Policy Characteristics'!B:B,MATCH($C1050,'Policy Characteristics'!$C:$C,0))),"",INDEX('Policy Characteristics'!B:B,MATCH($C1050,'Policy Characteristics'!$C:$C,0)))</f>
        <v>Feedstock Shifting</v>
      </c>
      <c r="C1050" s="254" t="str">
        <f t="shared" si="43"/>
        <v>Fraction of Feedstock Shifted</v>
      </c>
      <c r="D1050" s="6" t="s">
        <v>3065</v>
      </c>
      <c r="E1050" s="45" t="s">
        <v>2701</v>
      </c>
      <c r="F1050" t="s">
        <v>3027</v>
      </c>
      <c r="G1050" s="45" t="s">
        <v>2704</v>
      </c>
      <c r="H1050" s="47">
        <v>2646</v>
      </c>
      <c r="I1050" s="324" t="s">
        <v>44</v>
      </c>
      <c r="J1050" s="255" t="str">
        <f>IF(ISBLANK(INDEX('Policy Characteristics'!D:D,MATCH($C1050,'Policy Characteristics'!$C:$C,0))),"",INDEX('Policy Characteristics'!D:D,MATCH($C1050,'Policy Characteristics'!$C:$C,0)))</f>
        <v>Feedstock Shifting</v>
      </c>
      <c r="K1050" s="254" t="str">
        <f>IF(ISBLANK(INDEX('Policy Characteristics'!E:E,MATCH($C1050,'Policy Characteristics'!$C:$C,0))),"",INDEX('Policy Characteristics'!E:E,MATCH($C1050,'Policy Characteristics'!$C:$C,0)))</f>
        <v>indst feedstock shifting</v>
      </c>
      <c r="L1050" s="261">
        <f>IF(ISBLANK(INDEX('Policy Characteristics'!F:F,MATCH($C1050,'Policy Characteristics'!$C:$C,0))),"",INDEX('Policy Characteristics'!F:F,MATCH($C1050,'Policy Characteristics'!$C:$C,0)))</f>
        <v>0</v>
      </c>
      <c r="M1050" s="261">
        <f>IF(ISBLANK(INDEX('Policy Characteristics'!G:G,MATCH($C1050,'Policy Characteristics'!$C:$C,0))),"",INDEX('Policy Characteristics'!G:G,MATCH($C1050,'Policy Characteristics'!$C:$C,0)))</f>
        <v>1</v>
      </c>
      <c r="N1050" s="261">
        <f>IF(ISBLANK(INDEX('Policy Characteristics'!H:H,MATCH($C1050,'Policy Characteristics'!$C:$C,0))),"",INDEX('Policy Characteristics'!H:H,MATCH($C1050,'Policy Characteristics'!$C:$C,0)))</f>
        <v>0.01</v>
      </c>
      <c r="O1050" s="254" t="str">
        <f>IF(ISBLANK(INDEX('Policy Characteristics'!I:I,MATCH($C1050,'Policy Characteristics'!$C:$C,0))),"",INDEX('Policy Characteristics'!I:I,MATCH($C1050,'Policy Characteristics'!$C:$C,0)))</f>
        <v>% of potential achieved</v>
      </c>
      <c r="P1050" s="254"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254" t="str">
        <f>IF(ISBLANK(INDEX('Policy Characteristics'!K:K,MATCH($C1050,'Policy Characteristics'!$C:$C,0))),"",INDEX('Policy Characteristics'!K:K,MATCH($C1050,'Policy Characteristics'!$C:$C,0)))</f>
        <v/>
      </c>
      <c r="R1050" s="254" t="str">
        <f>IF(ISBLANK(INDEX('Policy Characteristics'!L:L,MATCH($C1050,'Policy Characteristics'!$C:$C,0))),"",INDEX('Policy Characteristics'!L:L,MATCH($C1050,'Policy Characteristics'!$C:$C,0)))</f>
        <v/>
      </c>
    </row>
    <row r="1051" spans="1:18" s="2" customFormat="1" x14ac:dyDescent="0.35">
      <c r="A1051" s="254" t="str">
        <f>IF(ISBLANK(INDEX('Policy Characteristics'!A:A,MATCH($C1051,'Policy Characteristics'!$C:$C,0))),"",INDEX('Policy Characteristics'!A:A,MATCH($C1051,'Policy Characteristics'!$C:$C,0)))</f>
        <v>Industry</v>
      </c>
      <c r="B1051" s="262" t="str">
        <f>IF(ISBLANK(INDEX('Policy Characteristics'!B:B,MATCH($C1051,'Policy Characteristics'!$C:$C,0))),"",INDEX('Policy Characteristics'!B:B,MATCH($C1051,'Policy Characteristics'!$C:$C,0)))</f>
        <v>Feedstock Shifting</v>
      </c>
      <c r="C1051" s="254" t="str">
        <f t="shared" si="43"/>
        <v>Fraction of Feedstock Shifted</v>
      </c>
      <c r="D1051" s="6" t="s">
        <v>3065</v>
      </c>
      <c r="E1051" s="45" t="s">
        <v>2702</v>
      </c>
      <c r="F1051" t="s">
        <v>3027</v>
      </c>
      <c r="G1051" s="45" t="s">
        <v>2706</v>
      </c>
      <c r="H1051" s="47">
        <v>2647</v>
      </c>
      <c r="I1051" s="324" t="s">
        <v>44</v>
      </c>
      <c r="J1051" s="255" t="str">
        <f>IF(ISBLANK(INDEX('Policy Characteristics'!D:D,MATCH($C1051,'Policy Characteristics'!$C:$C,0))),"",INDEX('Policy Characteristics'!D:D,MATCH($C1051,'Policy Characteristics'!$C:$C,0)))</f>
        <v>Feedstock Shifting</v>
      </c>
      <c r="K1051" s="254" t="str">
        <f>IF(ISBLANK(INDEX('Policy Characteristics'!E:E,MATCH($C1051,'Policy Characteristics'!$C:$C,0))),"",INDEX('Policy Characteristics'!E:E,MATCH($C1051,'Policy Characteristics'!$C:$C,0)))</f>
        <v>indst feedstock shifting</v>
      </c>
      <c r="L1051" s="261">
        <f>IF(ISBLANK(INDEX('Policy Characteristics'!F:F,MATCH($C1051,'Policy Characteristics'!$C:$C,0))),"",INDEX('Policy Characteristics'!F:F,MATCH($C1051,'Policy Characteristics'!$C:$C,0)))</f>
        <v>0</v>
      </c>
      <c r="M1051" s="261">
        <f>IF(ISBLANK(INDEX('Policy Characteristics'!G:G,MATCH($C1051,'Policy Characteristics'!$C:$C,0))),"",INDEX('Policy Characteristics'!G:G,MATCH($C1051,'Policy Characteristics'!$C:$C,0)))</f>
        <v>1</v>
      </c>
      <c r="N1051" s="261">
        <f>IF(ISBLANK(INDEX('Policy Characteristics'!H:H,MATCH($C1051,'Policy Characteristics'!$C:$C,0))),"",INDEX('Policy Characteristics'!H:H,MATCH($C1051,'Policy Characteristics'!$C:$C,0)))</f>
        <v>0.01</v>
      </c>
      <c r="O1051" s="254" t="str">
        <f>IF(ISBLANK(INDEX('Policy Characteristics'!I:I,MATCH($C1051,'Policy Characteristics'!$C:$C,0))),"",INDEX('Policy Characteristics'!I:I,MATCH($C1051,'Policy Characteristics'!$C:$C,0)))</f>
        <v>% of potential achieved</v>
      </c>
      <c r="P1051" s="254"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254" t="str">
        <f>IF(ISBLANK(INDEX('Policy Characteristics'!K:K,MATCH($C1051,'Policy Characteristics'!$C:$C,0))),"",INDEX('Policy Characteristics'!K:K,MATCH($C1051,'Policy Characteristics'!$C:$C,0)))</f>
        <v/>
      </c>
      <c r="R1051" s="254" t="str">
        <f>IF(ISBLANK(INDEX('Policy Characteristics'!L:L,MATCH($C1051,'Policy Characteristics'!$C:$C,0))),"",INDEX('Policy Characteristics'!L:L,MATCH($C1051,'Policy Characteristics'!$C:$C,0)))</f>
        <v/>
      </c>
    </row>
    <row r="1052" spans="1:18" s="2" customFormat="1" x14ac:dyDescent="0.35">
      <c r="A1052" s="254" t="str">
        <f>IF(ISBLANK(INDEX('Policy Characteristics'!A:A,MATCH($C1052,'Policy Characteristics'!$C:$C,0))),"",INDEX('Policy Characteristics'!A:A,MATCH($C1052,'Policy Characteristics'!$C:$C,0)))</f>
        <v>Industry</v>
      </c>
      <c r="B1052" s="262" t="str">
        <f>IF(ISBLANK(INDEX('Policy Characteristics'!B:B,MATCH($C1052,'Policy Characteristics'!$C:$C,0))),"",INDEX('Policy Characteristics'!B:B,MATCH($C1052,'Policy Characteristics'!$C:$C,0)))</f>
        <v>Feedstock Shifting</v>
      </c>
      <c r="C1052" s="254" t="str">
        <f t="shared" si="43"/>
        <v>Fraction of Feedstock Shifted</v>
      </c>
      <c r="D1052" s="6" t="s">
        <v>3065</v>
      </c>
      <c r="E1052" s="45" t="s">
        <v>2703</v>
      </c>
      <c r="F1052" t="s">
        <v>3027</v>
      </c>
      <c r="G1052" s="45" t="s">
        <v>2707</v>
      </c>
      <c r="H1052" s="47">
        <v>2648</v>
      </c>
      <c r="I1052" s="324" t="s">
        <v>44</v>
      </c>
      <c r="J1052" s="255" t="str">
        <f>IF(ISBLANK(INDEX('Policy Characteristics'!D:D,MATCH($C1052,'Policy Characteristics'!$C:$C,0))),"",INDEX('Policy Characteristics'!D:D,MATCH($C1052,'Policy Characteristics'!$C:$C,0)))</f>
        <v>Feedstock Shifting</v>
      </c>
      <c r="K1052" s="254" t="str">
        <f>IF(ISBLANK(INDEX('Policy Characteristics'!E:E,MATCH($C1052,'Policy Characteristics'!$C:$C,0))),"",INDEX('Policy Characteristics'!E:E,MATCH($C1052,'Policy Characteristics'!$C:$C,0)))</f>
        <v>indst feedstock shifting</v>
      </c>
      <c r="L1052" s="261">
        <f>IF(ISBLANK(INDEX('Policy Characteristics'!F:F,MATCH($C1052,'Policy Characteristics'!$C:$C,0))),"",INDEX('Policy Characteristics'!F:F,MATCH($C1052,'Policy Characteristics'!$C:$C,0)))</f>
        <v>0</v>
      </c>
      <c r="M1052" s="261">
        <f>IF(ISBLANK(INDEX('Policy Characteristics'!G:G,MATCH($C1052,'Policy Characteristics'!$C:$C,0))),"",INDEX('Policy Characteristics'!G:G,MATCH($C1052,'Policy Characteristics'!$C:$C,0)))</f>
        <v>1</v>
      </c>
      <c r="N1052" s="261">
        <f>IF(ISBLANK(INDEX('Policy Characteristics'!H:H,MATCH($C1052,'Policy Characteristics'!$C:$C,0))),"",INDEX('Policy Characteristics'!H:H,MATCH($C1052,'Policy Characteristics'!$C:$C,0)))</f>
        <v>0.01</v>
      </c>
      <c r="O1052" s="254" t="str">
        <f>IF(ISBLANK(INDEX('Policy Characteristics'!I:I,MATCH($C1052,'Policy Characteristics'!$C:$C,0))),"",INDEX('Policy Characteristics'!I:I,MATCH($C1052,'Policy Characteristics'!$C:$C,0)))</f>
        <v>% of potential achieved</v>
      </c>
      <c r="P1052" s="254"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254" t="str">
        <f>IF(ISBLANK(INDEX('Policy Characteristics'!K:K,MATCH($C1052,'Policy Characteristics'!$C:$C,0))),"",INDEX('Policy Characteristics'!K:K,MATCH($C1052,'Policy Characteristics'!$C:$C,0)))</f>
        <v/>
      </c>
      <c r="R1052" s="254" t="str">
        <f>IF(ISBLANK(INDEX('Policy Characteristics'!L:L,MATCH($C1052,'Policy Characteristics'!$C:$C,0))),"",INDEX('Policy Characteristics'!L:L,MATCH($C1052,'Policy Characteristics'!$C:$C,0)))</f>
        <v/>
      </c>
    </row>
    <row r="1053" spans="1:18" s="2" customFormat="1" x14ac:dyDescent="0.35">
      <c r="A1053" s="254" t="str">
        <f>IF(ISBLANK(INDEX('Policy Characteristics'!A:A,MATCH($C1053,'Policy Characteristics'!$C:$C,0))),"",INDEX('Policy Characteristics'!A:A,MATCH($C1053,'Policy Characteristics'!$C:$C,0)))</f>
        <v>Industry</v>
      </c>
      <c r="B1053" s="262" t="str">
        <f>IF(ISBLANK(INDEX('Policy Characteristics'!B:B,MATCH($C1053,'Policy Characteristics'!$C:$C,0))),"",INDEX('Policy Characteristics'!B:B,MATCH($C1053,'Policy Characteristics'!$C:$C,0)))</f>
        <v>Feedstock Shifting</v>
      </c>
      <c r="C1053" s="254" t="str">
        <f t="shared" si="43"/>
        <v>Fraction of Feedstock Shifted</v>
      </c>
      <c r="D1053" s="6" t="s">
        <v>3065</v>
      </c>
      <c r="E1053" s="45" t="s">
        <v>2700</v>
      </c>
      <c r="F1053" t="s">
        <v>3027</v>
      </c>
      <c r="G1053" s="45" t="s">
        <v>2705</v>
      </c>
      <c r="H1053" s="47">
        <v>2649</v>
      </c>
      <c r="I1053" s="324" t="s">
        <v>44</v>
      </c>
      <c r="J1053" s="255" t="str">
        <f>IF(ISBLANK(INDEX('Policy Characteristics'!D:D,MATCH($C1053,'Policy Characteristics'!$C:$C,0))),"",INDEX('Policy Characteristics'!D:D,MATCH($C1053,'Policy Characteristics'!$C:$C,0)))</f>
        <v>Feedstock Shifting</v>
      </c>
      <c r="K1053" s="254" t="str">
        <f>IF(ISBLANK(INDEX('Policy Characteristics'!E:E,MATCH($C1053,'Policy Characteristics'!$C:$C,0))),"",INDEX('Policy Characteristics'!E:E,MATCH($C1053,'Policy Characteristics'!$C:$C,0)))</f>
        <v>indst feedstock shifting</v>
      </c>
      <c r="L1053" s="261">
        <f>IF(ISBLANK(INDEX('Policy Characteristics'!F:F,MATCH($C1053,'Policy Characteristics'!$C:$C,0))),"",INDEX('Policy Characteristics'!F:F,MATCH($C1053,'Policy Characteristics'!$C:$C,0)))</f>
        <v>0</v>
      </c>
      <c r="M1053" s="261">
        <f>IF(ISBLANK(INDEX('Policy Characteristics'!G:G,MATCH($C1053,'Policy Characteristics'!$C:$C,0))),"",INDEX('Policy Characteristics'!G:G,MATCH($C1053,'Policy Characteristics'!$C:$C,0)))</f>
        <v>1</v>
      </c>
      <c r="N1053" s="261">
        <f>IF(ISBLANK(INDEX('Policy Characteristics'!H:H,MATCH($C1053,'Policy Characteristics'!$C:$C,0))),"",INDEX('Policy Characteristics'!H:H,MATCH($C1053,'Policy Characteristics'!$C:$C,0)))</f>
        <v>0.01</v>
      </c>
      <c r="O1053" s="254" t="str">
        <f>IF(ISBLANK(INDEX('Policy Characteristics'!I:I,MATCH($C1053,'Policy Characteristics'!$C:$C,0))),"",INDEX('Policy Characteristics'!I:I,MATCH($C1053,'Policy Characteristics'!$C:$C,0)))</f>
        <v>% of potential achieved</v>
      </c>
      <c r="P1053" s="254"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254" t="str">
        <f>IF(ISBLANK(INDEX('Policy Characteristics'!K:K,MATCH($C1053,'Policy Characteristics'!$C:$C,0))),"",INDEX('Policy Characteristics'!K:K,MATCH($C1053,'Policy Characteristics'!$C:$C,0)))</f>
        <v/>
      </c>
      <c r="R1053" s="254" t="str">
        <f>IF(ISBLANK(INDEX('Policy Characteristics'!L:L,MATCH($C1053,'Policy Characteristics'!$C:$C,0))),"",INDEX('Policy Characteristics'!L:L,MATCH($C1053,'Policy Characteristics'!$C:$C,0)))</f>
        <v/>
      </c>
    </row>
    <row r="1054" spans="1:18" s="2" customFormat="1" x14ac:dyDescent="0.35">
      <c r="A1054" s="254" t="str">
        <f>IF(ISBLANK(INDEX('Policy Characteristics'!A:A,MATCH($C1054,'Policy Characteristics'!$C:$C,0))),"",INDEX('Policy Characteristics'!A:A,MATCH($C1054,'Policy Characteristics'!$C:$C,0)))</f>
        <v>Industry</v>
      </c>
      <c r="B1054" s="262" t="str">
        <f>IF(ISBLANK(INDEX('Policy Characteristics'!B:B,MATCH($C1054,'Policy Characteristics'!$C:$C,0))),"",INDEX('Policy Characteristics'!B:B,MATCH($C1054,'Policy Characteristics'!$C:$C,0)))</f>
        <v>Feedstock Shifting</v>
      </c>
      <c r="C1054" s="254" t="str">
        <f t="shared" si="43"/>
        <v>Fraction of Feedstock Shifted</v>
      </c>
      <c r="D1054" s="6" t="s">
        <v>3066</v>
      </c>
      <c r="E1054" s="45" t="s">
        <v>2397</v>
      </c>
      <c r="F1054" t="s">
        <v>3028</v>
      </c>
      <c r="G1054" s="45" t="s">
        <v>2403</v>
      </c>
      <c r="H1054" s="47">
        <v>2650</v>
      </c>
      <c r="I1054" s="324" t="s">
        <v>44</v>
      </c>
      <c r="J1054" s="255" t="str">
        <f>IF(ISBLANK(INDEX('Policy Characteristics'!D:D,MATCH($C1054,'Policy Characteristics'!$C:$C,0))),"",INDEX('Policy Characteristics'!D:D,MATCH($C1054,'Policy Characteristics'!$C:$C,0)))</f>
        <v>Feedstock Shifting</v>
      </c>
      <c r="K1054" s="254" t="str">
        <f>IF(ISBLANK(INDEX('Policy Characteristics'!E:E,MATCH($C1054,'Policy Characteristics'!$C:$C,0))),"",INDEX('Policy Characteristics'!E:E,MATCH($C1054,'Policy Characteristics'!$C:$C,0)))</f>
        <v>indst feedstock shifting</v>
      </c>
      <c r="L1054" s="261">
        <f>IF(ISBLANK(INDEX('Policy Characteristics'!F:F,MATCH($C1054,'Policy Characteristics'!$C:$C,0))),"",INDEX('Policy Characteristics'!F:F,MATCH($C1054,'Policy Characteristics'!$C:$C,0)))</f>
        <v>0</v>
      </c>
      <c r="M1054" s="261">
        <f>IF(ISBLANK(INDEX('Policy Characteristics'!G:G,MATCH($C1054,'Policy Characteristics'!$C:$C,0))),"",INDEX('Policy Characteristics'!G:G,MATCH($C1054,'Policy Characteristics'!$C:$C,0)))</f>
        <v>1</v>
      </c>
      <c r="N1054" s="261">
        <f>IF(ISBLANK(INDEX('Policy Characteristics'!H:H,MATCH($C1054,'Policy Characteristics'!$C:$C,0))),"",INDEX('Policy Characteristics'!H:H,MATCH($C1054,'Policy Characteristics'!$C:$C,0)))</f>
        <v>0.01</v>
      </c>
      <c r="O1054" s="254" t="str">
        <f>IF(ISBLANK(INDEX('Policy Characteristics'!I:I,MATCH($C1054,'Policy Characteristics'!$C:$C,0))),"",INDEX('Policy Characteristics'!I:I,MATCH($C1054,'Policy Characteristics'!$C:$C,0)))</f>
        <v>% of potential achieved</v>
      </c>
      <c r="P1054" s="254"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254" t="str">
        <f>IF(ISBLANK(INDEX('Policy Characteristics'!K:K,MATCH($C1054,'Policy Characteristics'!$C:$C,0))),"",INDEX('Policy Characteristics'!K:K,MATCH($C1054,'Policy Characteristics'!$C:$C,0)))</f>
        <v/>
      </c>
      <c r="R1054" s="254" t="str">
        <f>IF(ISBLANK(INDEX('Policy Characteristics'!L:L,MATCH($C1054,'Policy Characteristics'!$C:$C,0))),"",INDEX('Policy Characteristics'!L:L,MATCH($C1054,'Policy Characteristics'!$C:$C,0)))</f>
        <v/>
      </c>
    </row>
    <row r="1055" spans="1:18" s="2" customFormat="1" x14ac:dyDescent="0.35">
      <c r="A1055" s="254" t="str">
        <f>IF(ISBLANK(INDEX('Policy Characteristics'!A:A,MATCH($C1055,'Policy Characteristics'!$C:$C,0))),"",INDEX('Policy Characteristics'!A:A,MATCH($C1055,'Policy Characteristics'!$C:$C,0)))</f>
        <v>Industry</v>
      </c>
      <c r="B1055" s="262" t="str">
        <f>IF(ISBLANK(INDEX('Policy Characteristics'!B:B,MATCH($C1055,'Policy Characteristics'!$C:$C,0))),"",INDEX('Policy Characteristics'!B:B,MATCH($C1055,'Policy Characteristics'!$C:$C,0)))</f>
        <v>Feedstock Shifting</v>
      </c>
      <c r="C1055" s="254" t="str">
        <f t="shared" si="43"/>
        <v>Fraction of Feedstock Shifted</v>
      </c>
      <c r="D1055" s="6" t="s">
        <v>3066</v>
      </c>
      <c r="E1055" s="45" t="s">
        <v>2398</v>
      </c>
      <c r="F1055" t="s">
        <v>3028</v>
      </c>
      <c r="G1055" s="45" t="s">
        <v>2406</v>
      </c>
      <c r="H1055" s="47">
        <v>2651</v>
      </c>
      <c r="I1055" s="324" t="s">
        <v>44</v>
      </c>
      <c r="J1055" s="255" t="str">
        <f>IF(ISBLANK(INDEX('Policy Characteristics'!D:D,MATCH($C1055,'Policy Characteristics'!$C:$C,0))),"",INDEX('Policy Characteristics'!D:D,MATCH($C1055,'Policy Characteristics'!$C:$C,0)))</f>
        <v>Feedstock Shifting</v>
      </c>
      <c r="K1055" s="254" t="str">
        <f>IF(ISBLANK(INDEX('Policy Characteristics'!E:E,MATCH($C1055,'Policy Characteristics'!$C:$C,0))),"",INDEX('Policy Characteristics'!E:E,MATCH($C1055,'Policy Characteristics'!$C:$C,0)))</f>
        <v>indst feedstock shifting</v>
      </c>
      <c r="L1055" s="261">
        <f>IF(ISBLANK(INDEX('Policy Characteristics'!F:F,MATCH($C1055,'Policy Characteristics'!$C:$C,0))),"",INDEX('Policy Characteristics'!F:F,MATCH($C1055,'Policy Characteristics'!$C:$C,0)))</f>
        <v>0</v>
      </c>
      <c r="M1055" s="261">
        <f>IF(ISBLANK(INDEX('Policy Characteristics'!G:G,MATCH($C1055,'Policy Characteristics'!$C:$C,0))),"",INDEX('Policy Characteristics'!G:G,MATCH($C1055,'Policy Characteristics'!$C:$C,0)))</f>
        <v>1</v>
      </c>
      <c r="N1055" s="261">
        <f>IF(ISBLANK(INDEX('Policy Characteristics'!H:H,MATCH($C1055,'Policy Characteristics'!$C:$C,0))),"",INDEX('Policy Characteristics'!H:H,MATCH($C1055,'Policy Characteristics'!$C:$C,0)))</f>
        <v>0.01</v>
      </c>
      <c r="O1055" s="254" t="str">
        <f>IF(ISBLANK(INDEX('Policy Characteristics'!I:I,MATCH($C1055,'Policy Characteristics'!$C:$C,0))),"",INDEX('Policy Characteristics'!I:I,MATCH($C1055,'Policy Characteristics'!$C:$C,0)))</f>
        <v>% of potential achieved</v>
      </c>
      <c r="P1055" s="254"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254" t="str">
        <f>IF(ISBLANK(INDEX('Policy Characteristics'!K:K,MATCH($C1055,'Policy Characteristics'!$C:$C,0))),"",INDEX('Policy Characteristics'!K:K,MATCH($C1055,'Policy Characteristics'!$C:$C,0)))</f>
        <v/>
      </c>
      <c r="R1055" s="254" t="str">
        <f>IF(ISBLANK(INDEX('Policy Characteristics'!L:L,MATCH($C1055,'Policy Characteristics'!$C:$C,0))),"",INDEX('Policy Characteristics'!L:L,MATCH($C1055,'Policy Characteristics'!$C:$C,0)))</f>
        <v/>
      </c>
    </row>
    <row r="1056" spans="1:18" s="2" customFormat="1" x14ac:dyDescent="0.35">
      <c r="A1056" s="254" t="str">
        <f>IF(ISBLANK(INDEX('Policy Characteristics'!A:A,MATCH($C1056,'Policy Characteristics'!$C:$C,0))),"",INDEX('Policy Characteristics'!A:A,MATCH($C1056,'Policy Characteristics'!$C:$C,0)))</f>
        <v>Industry</v>
      </c>
      <c r="B1056" s="262" t="str">
        <f>IF(ISBLANK(INDEX('Policy Characteristics'!B:B,MATCH($C1056,'Policy Characteristics'!$C:$C,0))),"",INDEX('Policy Characteristics'!B:B,MATCH($C1056,'Policy Characteristics'!$C:$C,0)))</f>
        <v>Feedstock Shifting</v>
      </c>
      <c r="C1056" s="254" t="str">
        <f t="shared" si="43"/>
        <v>Fraction of Feedstock Shifted</v>
      </c>
      <c r="D1056" s="6" t="s">
        <v>3066</v>
      </c>
      <c r="E1056" s="45" t="s">
        <v>2399</v>
      </c>
      <c r="F1056" t="s">
        <v>3028</v>
      </c>
      <c r="G1056" s="45" t="s">
        <v>2407</v>
      </c>
      <c r="H1056" s="47">
        <v>2652</v>
      </c>
      <c r="I1056" s="324" t="s">
        <v>44</v>
      </c>
      <c r="J1056" s="255" t="str">
        <f>IF(ISBLANK(INDEX('Policy Characteristics'!D:D,MATCH($C1056,'Policy Characteristics'!$C:$C,0))),"",INDEX('Policy Characteristics'!D:D,MATCH($C1056,'Policy Characteristics'!$C:$C,0)))</f>
        <v>Feedstock Shifting</v>
      </c>
      <c r="K1056" s="254" t="str">
        <f>IF(ISBLANK(INDEX('Policy Characteristics'!E:E,MATCH($C1056,'Policy Characteristics'!$C:$C,0))),"",INDEX('Policy Characteristics'!E:E,MATCH($C1056,'Policy Characteristics'!$C:$C,0)))</f>
        <v>indst feedstock shifting</v>
      </c>
      <c r="L1056" s="261">
        <f>IF(ISBLANK(INDEX('Policy Characteristics'!F:F,MATCH($C1056,'Policy Characteristics'!$C:$C,0))),"",INDEX('Policy Characteristics'!F:F,MATCH($C1056,'Policy Characteristics'!$C:$C,0)))</f>
        <v>0</v>
      </c>
      <c r="M1056" s="261">
        <f>IF(ISBLANK(INDEX('Policy Characteristics'!G:G,MATCH($C1056,'Policy Characteristics'!$C:$C,0))),"",INDEX('Policy Characteristics'!G:G,MATCH($C1056,'Policy Characteristics'!$C:$C,0)))</f>
        <v>1</v>
      </c>
      <c r="N1056" s="261">
        <f>IF(ISBLANK(INDEX('Policy Characteristics'!H:H,MATCH($C1056,'Policy Characteristics'!$C:$C,0))),"",INDEX('Policy Characteristics'!H:H,MATCH($C1056,'Policy Characteristics'!$C:$C,0)))</f>
        <v>0.01</v>
      </c>
      <c r="O1056" s="254" t="str">
        <f>IF(ISBLANK(INDEX('Policy Characteristics'!I:I,MATCH($C1056,'Policy Characteristics'!$C:$C,0))),"",INDEX('Policy Characteristics'!I:I,MATCH($C1056,'Policy Characteristics'!$C:$C,0)))</f>
        <v>% of potential achieved</v>
      </c>
      <c r="P1056" s="254"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254" t="str">
        <f>IF(ISBLANK(INDEX('Policy Characteristics'!K:K,MATCH($C1056,'Policy Characteristics'!$C:$C,0))),"",INDEX('Policy Characteristics'!K:K,MATCH($C1056,'Policy Characteristics'!$C:$C,0)))</f>
        <v/>
      </c>
      <c r="R1056" s="254" t="str">
        <f>IF(ISBLANK(INDEX('Policy Characteristics'!L:L,MATCH($C1056,'Policy Characteristics'!$C:$C,0))),"",INDEX('Policy Characteristics'!L:L,MATCH($C1056,'Policy Characteristics'!$C:$C,0)))</f>
        <v/>
      </c>
    </row>
    <row r="1057" spans="1:18" s="2" customFormat="1" x14ac:dyDescent="0.35">
      <c r="A1057" s="254" t="str">
        <f>IF(ISBLANK(INDEX('Policy Characteristics'!A:A,MATCH($C1057,'Policy Characteristics'!$C:$C,0))),"",INDEX('Policy Characteristics'!A:A,MATCH($C1057,'Policy Characteristics'!$C:$C,0)))</f>
        <v>Industry</v>
      </c>
      <c r="B1057" s="262" t="str">
        <f>IF(ISBLANK(INDEX('Policy Characteristics'!B:B,MATCH($C1057,'Policy Characteristics'!$C:$C,0))),"",INDEX('Policy Characteristics'!B:B,MATCH($C1057,'Policy Characteristics'!$C:$C,0)))</f>
        <v>Feedstock Shifting</v>
      </c>
      <c r="C1057" s="254" t="str">
        <f t="shared" si="43"/>
        <v>Fraction of Feedstock Shifted</v>
      </c>
      <c r="D1057" s="6" t="s">
        <v>3066</v>
      </c>
      <c r="E1057" s="45" t="s">
        <v>2400</v>
      </c>
      <c r="F1057" t="s">
        <v>3028</v>
      </c>
      <c r="G1057" s="45" t="s">
        <v>2404</v>
      </c>
      <c r="H1057" s="47">
        <v>2653</v>
      </c>
      <c r="I1057" s="324" t="s">
        <v>44</v>
      </c>
      <c r="J1057" s="255" t="str">
        <f>IF(ISBLANK(INDEX('Policy Characteristics'!D:D,MATCH($C1057,'Policy Characteristics'!$C:$C,0))),"",INDEX('Policy Characteristics'!D:D,MATCH($C1057,'Policy Characteristics'!$C:$C,0)))</f>
        <v>Feedstock Shifting</v>
      </c>
      <c r="K1057" s="254" t="str">
        <f>IF(ISBLANK(INDEX('Policy Characteristics'!E:E,MATCH($C1057,'Policy Characteristics'!$C:$C,0))),"",INDEX('Policy Characteristics'!E:E,MATCH($C1057,'Policy Characteristics'!$C:$C,0)))</f>
        <v>indst feedstock shifting</v>
      </c>
      <c r="L1057" s="261">
        <f>IF(ISBLANK(INDEX('Policy Characteristics'!F:F,MATCH($C1057,'Policy Characteristics'!$C:$C,0))),"",INDEX('Policy Characteristics'!F:F,MATCH($C1057,'Policy Characteristics'!$C:$C,0)))</f>
        <v>0</v>
      </c>
      <c r="M1057" s="261">
        <f>IF(ISBLANK(INDEX('Policy Characteristics'!G:G,MATCH($C1057,'Policy Characteristics'!$C:$C,0))),"",INDEX('Policy Characteristics'!G:G,MATCH($C1057,'Policy Characteristics'!$C:$C,0)))</f>
        <v>1</v>
      </c>
      <c r="N1057" s="261">
        <f>IF(ISBLANK(INDEX('Policy Characteristics'!H:H,MATCH($C1057,'Policy Characteristics'!$C:$C,0))),"",INDEX('Policy Characteristics'!H:H,MATCH($C1057,'Policy Characteristics'!$C:$C,0)))</f>
        <v>0.01</v>
      </c>
      <c r="O1057" s="254" t="str">
        <f>IF(ISBLANK(INDEX('Policy Characteristics'!I:I,MATCH($C1057,'Policy Characteristics'!$C:$C,0))),"",INDEX('Policy Characteristics'!I:I,MATCH($C1057,'Policy Characteristics'!$C:$C,0)))</f>
        <v>% of potential achieved</v>
      </c>
      <c r="P1057" s="254"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254" t="str">
        <f>IF(ISBLANK(INDEX('Policy Characteristics'!K:K,MATCH($C1057,'Policy Characteristics'!$C:$C,0))),"",INDEX('Policy Characteristics'!K:K,MATCH($C1057,'Policy Characteristics'!$C:$C,0)))</f>
        <v/>
      </c>
      <c r="R1057" s="254" t="str">
        <f>IF(ISBLANK(INDEX('Policy Characteristics'!L:L,MATCH($C1057,'Policy Characteristics'!$C:$C,0))),"",INDEX('Policy Characteristics'!L:L,MATCH($C1057,'Policy Characteristics'!$C:$C,0)))</f>
        <v/>
      </c>
    </row>
    <row r="1058" spans="1:18" s="2" customFormat="1" x14ac:dyDescent="0.35">
      <c r="A1058" s="254" t="str">
        <f>IF(ISBLANK(INDEX('Policy Characteristics'!A:A,MATCH($C1058,'Policy Characteristics'!$C:$C,0))),"",INDEX('Policy Characteristics'!A:A,MATCH($C1058,'Policy Characteristics'!$C:$C,0)))</f>
        <v>Industry</v>
      </c>
      <c r="B1058" s="262" t="str">
        <f>IF(ISBLANK(INDEX('Policy Characteristics'!B:B,MATCH($C1058,'Policy Characteristics'!$C:$C,0))),"",INDEX('Policy Characteristics'!B:B,MATCH($C1058,'Policy Characteristics'!$C:$C,0)))</f>
        <v>Feedstock Shifting</v>
      </c>
      <c r="C1058" s="254" t="str">
        <f t="shared" ref="C1058:C1113" si="44">C$864</f>
        <v>Fraction of Feedstock Shifted</v>
      </c>
      <c r="D1058" s="6" t="s">
        <v>3066</v>
      </c>
      <c r="E1058" s="45" t="s">
        <v>2401</v>
      </c>
      <c r="F1058" t="s">
        <v>3028</v>
      </c>
      <c r="G1058" s="45" t="s">
        <v>2405</v>
      </c>
      <c r="H1058" s="47">
        <v>2654</v>
      </c>
      <c r="I1058" s="324" t="s">
        <v>44</v>
      </c>
      <c r="J1058" s="255" t="str">
        <f>IF(ISBLANK(INDEX('Policy Characteristics'!D:D,MATCH($C1058,'Policy Characteristics'!$C:$C,0))),"",INDEX('Policy Characteristics'!D:D,MATCH($C1058,'Policy Characteristics'!$C:$C,0)))</f>
        <v>Feedstock Shifting</v>
      </c>
      <c r="K1058" s="254" t="str">
        <f>IF(ISBLANK(INDEX('Policy Characteristics'!E:E,MATCH($C1058,'Policy Characteristics'!$C:$C,0))),"",INDEX('Policy Characteristics'!E:E,MATCH($C1058,'Policy Characteristics'!$C:$C,0)))</f>
        <v>indst feedstock shifting</v>
      </c>
      <c r="L1058" s="261">
        <f>IF(ISBLANK(INDEX('Policy Characteristics'!F:F,MATCH($C1058,'Policy Characteristics'!$C:$C,0))),"",INDEX('Policy Characteristics'!F:F,MATCH($C1058,'Policy Characteristics'!$C:$C,0)))</f>
        <v>0</v>
      </c>
      <c r="M1058" s="261">
        <f>IF(ISBLANK(INDEX('Policy Characteristics'!G:G,MATCH($C1058,'Policy Characteristics'!$C:$C,0))),"",INDEX('Policy Characteristics'!G:G,MATCH($C1058,'Policy Characteristics'!$C:$C,0)))</f>
        <v>1</v>
      </c>
      <c r="N1058" s="261">
        <f>IF(ISBLANK(INDEX('Policy Characteristics'!H:H,MATCH($C1058,'Policy Characteristics'!$C:$C,0))),"",INDEX('Policy Characteristics'!H:H,MATCH($C1058,'Policy Characteristics'!$C:$C,0)))</f>
        <v>0.01</v>
      </c>
      <c r="O1058" s="254" t="str">
        <f>IF(ISBLANK(INDEX('Policy Characteristics'!I:I,MATCH($C1058,'Policy Characteristics'!$C:$C,0))),"",INDEX('Policy Characteristics'!I:I,MATCH($C1058,'Policy Characteristics'!$C:$C,0)))</f>
        <v>% of potential achieved</v>
      </c>
      <c r="P1058" s="254"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254" t="str">
        <f>IF(ISBLANK(INDEX('Policy Characteristics'!K:K,MATCH($C1058,'Policy Characteristics'!$C:$C,0))),"",INDEX('Policy Characteristics'!K:K,MATCH($C1058,'Policy Characteristics'!$C:$C,0)))</f>
        <v/>
      </c>
      <c r="R1058" s="254" t="str">
        <f>IF(ISBLANK(INDEX('Policy Characteristics'!L:L,MATCH($C1058,'Policy Characteristics'!$C:$C,0))),"",INDEX('Policy Characteristics'!L:L,MATCH($C1058,'Policy Characteristics'!$C:$C,0)))</f>
        <v/>
      </c>
    </row>
    <row r="1059" spans="1:18" s="2" customFormat="1" x14ac:dyDescent="0.35">
      <c r="A1059" s="254" t="str">
        <f>IF(ISBLANK(INDEX('Policy Characteristics'!A:A,MATCH($C1059,'Policy Characteristics'!$C:$C,0))),"",INDEX('Policy Characteristics'!A:A,MATCH($C1059,'Policy Characteristics'!$C:$C,0)))</f>
        <v>Industry</v>
      </c>
      <c r="B1059" s="262" t="str">
        <f>IF(ISBLANK(INDEX('Policy Characteristics'!B:B,MATCH($C1059,'Policy Characteristics'!$C:$C,0))),"",INDEX('Policy Characteristics'!B:B,MATCH($C1059,'Policy Characteristics'!$C:$C,0)))</f>
        <v>Feedstock Shifting</v>
      </c>
      <c r="C1059" s="254" t="str">
        <f t="shared" si="44"/>
        <v>Fraction of Feedstock Shifted</v>
      </c>
      <c r="D1059" s="6" t="s">
        <v>3066</v>
      </c>
      <c r="E1059" s="45" t="s">
        <v>2402</v>
      </c>
      <c r="F1059" t="s">
        <v>3028</v>
      </c>
      <c r="G1059" s="45" t="s">
        <v>2408</v>
      </c>
      <c r="H1059" s="47">
        <v>2655</v>
      </c>
      <c r="I1059" s="324" t="s">
        <v>44</v>
      </c>
      <c r="J1059" s="255" t="str">
        <f>IF(ISBLANK(INDEX('Policy Characteristics'!D:D,MATCH($C1059,'Policy Characteristics'!$C:$C,0))),"",INDEX('Policy Characteristics'!D:D,MATCH($C1059,'Policy Characteristics'!$C:$C,0)))</f>
        <v>Feedstock Shifting</v>
      </c>
      <c r="K1059" s="254" t="str">
        <f>IF(ISBLANK(INDEX('Policy Characteristics'!E:E,MATCH($C1059,'Policy Characteristics'!$C:$C,0))),"",INDEX('Policy Characteristics'!E:E,MATCH($C1059,'Policy Characteristics'!$C:$C,0)))</f>
        <v>indst feedstock shifting</v>
      </c>
      <c r="L1059" s="261">
        <f>IF(ISBLANK(INDEX('Policy Characteristics'!F:F,MATCH($C1059,'Policy Characteristics'!$C:$C,0))),"",INDEX('Policy Characteristics'!F:F,MATCH($C1059,'Policy Characteristics'!$C:$C,0)))</f>
        <v>0</v>
      </c>
      <c r="M1059" s="261">
        <f>IF(ISBLANK(INDEX('Policy Characteristics'!G:G,MATCH($C1059,'Policy Characteristics'!$C:$C,0))),"",INDEX('Policy Characteristics'!G:G,MATCH($C1059,'Policy Characteristics'!$C:$C,0)))</f>
        <v>1</v>
      </c>
      <c r="N1059" s="261">
        <f>IF(ISBLANK(INDEX('Policy Characteristics'!H:H,MATCH($C1059,'Policy Characteristics'!$C:$C,0))),"",INDEX('Policy Characteristics'!H:H,MATCH($C1059,'Policy Characteristics'!$C:$C,0)))</f>
        <v>0.01</v>
      </c>
      <c r="O1059" s="254" t="str">
        <f>IF(ISBLANK(INDEX('Policy Characteristics'!I:I,MATCH($C1059,'Policy Characteristics'!$C:$C,0))),"",INDEX('Policy Characteristics'!I:I,MATCH($C1059,'Policy Characteristics'!$C:$C,0)))</f>
        <v>% of potential achieved</v>
      </c>
      <c r="P1059" s="254"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254" t="str">
        <f>IF(ISBLANK(INDEX('Policy Characteristics'!K:K,MATCH($C1059,'Policy Characteristics'!$C:$C,0))),"",INDEX('Policy Characteristics'!K:K,MATCH($C1059,'Policy Characteristics'!$C:$C,0)))</f>
        <v/>
      </c>
      <c r="R1059" s="254" t="str">
        <f>IF(ISBLANK(INDEX('Policy Characteristics'!L:L,MATCH($C1059,'Policy Characteristics'!$C:$C,0))),"",INDEX('Policy Characteristics'!L:L,MATCH($C1059,'Policy Characteristics'!$C:$C,0)))</f>
        <v/>
      </c>
    </row>
    <row r="1060" spans="1:18" s="2" customFormat="1" x14ac:dyDescent="0.35">
      <c r="A1060" s="254" t="str">
        <f>IF(ISBLANK(INDEX('Policy Characteristics'!A:A,MATCH($C1060,'Policy Characteristics'!$C:$C,0))),"",INDEX('Policy Characteristics'!A:A,MATCH($C1060,'Policy Characteristics'!$C:$C,0)))</f>
        <v>Industry</v>
      </c>
      <c r="B1060" s="262" t="str">
        <f>IF(ISBLANK(INDEX('Policy Characteristics'!B:B,MATCH($C1060,'Policy Characteristics'!$C:$C,0))),"",INDEX('Policy Characteristics'!B:B,MATCH($C1060,'Policy Characteristics'!$C:$C,0)))</f>
        <v>Feedstock Shifting</v>
      </c>
      <c r="C1060" s="254" t="str">
        <f t="shared" si="44"/>
        <v>Fraction of Feedstock Shifted</v>
      </c>
      <c r="D1060" s="6" t="s">
        <v>3066</v>
      </c>
      <c r="E1060" s="45" t="s">
        <v>2701</v>
      </c>
      <c r="F1060" t="s">
        <v>3028</v>
      </c>
      <c r="G1060" s="45" t="s">
        <v>2704</v>
      </c>
      <c r="H1060" s="47">
        <v>2656</v>
      </c>
      <c r="I1060" s="324" t="s">
        <v>44</v>
      </c>
      <c r="J1060" s="255" t="str">
        <f>IF(ISBLANK(INDEX('Policy Characteristics'!D:D,MATCH($C1060,'Policy Characteristics'!$C:$C,0))),"",INDEX('Policy Characteristics'!D:D,MATCH($C1060,'Policy Characteristics'!$C:$C,0)))</f>
        <v>Feedstock Shifting</v>
      </c>
      <c r="K1060" s="254" t="str">
        <f>IF(ISBLANK(INDEX('Policy Characteristics'!E:E,MATCH($C1060,'Policy Characteristics'!$C:$C,0))),"",INDEX('Policy Characteristics'!E:E,MATCH($C1060,'Policy Characteristics'!$C:$C,0)))</f>
        <v>indst feedstock shifting</v>
      </c>
      <c r="L1060" s="261">
        <f>IF(ISBLANK(INDEX('Policy Characteristics'!F:F,MATCH($C1060,'Policy Characteristics'!$C:$C,0))),"",INDEX('Policy Characteristics'!F:F,MATCH($C1060,'Policy Characteristics'!$C:$C,0)))</f>
        <v>0</v>
      </c>
      <c r="M1060" s="261">
        <f>IF(ISBLANK(INDEX('Policy Characteristics'!G:G,MATCH($C1060,'Policy Characteristics'!$C:$C,0))),"",INDEX('Policy Characteristics'!G:G,MATCH($C1060,'Policy Characteristics'!$C:$C,0)))</f>
        <v>1</v>
      </c>
      <c r="N1060" s="261">
        <f>IF(ISBLANK(INDEX('Policy Characteristics'!H:H,MATCH($C1060,'Policy Characteristics'!$C:$C,0))),"",INDEX('Policy Characteristics'!H:H,MATCH($C1060,'Policy Characteristics'!$C:$C,0)))</f>
        <v>0.01</v>
      </c>
      <c r="O1060" s="254" t="str">
        <f>IF(ISBLANK(INDEX('Policy Characteristics'!I:I,MATCH($C1060,'Policy Characteristics'!$C:$C,0))),"",INDEX('Policy Characteristics'!I:I,MATCH($C1060,'Policy Characteristics'!$C:$C,0)))</f>
        <v>% of potential achieved</v>
      </c>
      <c r="P1060" s="254"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254" t="str">
        <f>IF(ISBLANK(INDEX('Policy Characteristics'!K:K,MATCH($C1060,'Policy Characteristics'!$C:$C,0))),"",INDEX('Policy Characteristics'!K:K,MATCH($C1060,'Policy Characteristics'!$C:$C,0)))</f>
        <v/>
      </c>
      <c r="R1060" s="254" t="str">
        <f>IF(ISBLANK(INDEX('Policy Characteristics'!L:L,MATCH($C1060,'Policy Characteristics'!$C:$C,0))),"",INDEX('Policy Characteristics'!L:L,MATCH($C1060,'Policy Characteristics'!$C:$C,0)))</f>
        <v/>
      </c>
    </row>
    <row r="1061" spans="1:18" s="2" customFormat="1" x14ac:dyDescent="0.35">
      <c r="A1061" s="254" t="str">
        <f>IF(ISBLANK(INDEX('Policy Characteristics'!A:A,MATCH($C1061,'Policy Characteristics'!$C:$C,0))),"",INDEX('Policy Characteristics'!A:A,MATCH($C1061,'Policy Characteristics'!$C:$C,0)))</f>
        <v>Industry</v>
      </c>
      <c r="B1061" s="262" t="str">
        <f>IF(ISBLANK(INDEX('Policy Characteristics'!B:B,MATCH($C1061,'Policy Characteristics'!$C:$C,0))),"",INDEX('Policy Characteristics'!B:B,MATCH($C1061,'Policy Characteristics'!$C:$C,0)))</f>
        <v>Feedstock Shifting</v>
      </c>
      <c r="C1061" s="254" t="str">
        <f t="shared" si="44"/>
        <v>Fraction of Feedstock Shifted</v>
      </c>
      <c r="D1061" s="6" t="s">
        <v>3066</v>
      </c>
      <c r="E1061" s="45" t="s">
        <v>2702</v>
      </c>
      <c r="F1061" t="s">
        <v>3028</v>
      </c>
      <c r="G1061" s="45" t="s">
        <v>2706</v>
      </c>
      <c r="H1061" s="47">
        <v>2657</v>
      </c>
      <c r="I1061" s="324" t="s">
        <v>44</v>
      </c>
      <c r="J1061" s="255" t="str">
        <f>IF(ISBLANK(INDEX('Policy Characteristics'!D:D,MATCH($C1061,'Policy Characteristics'!$C:$C,0))),"",INDEX('Policy Characteristics'!D:D,MATCH($C1061,'Policy Characteristics'!$C:$C,0)))</f>
        <v>Feedstock Shifting</v>
      </c>
      <c r="K1061" s="254" t="str">
        <f>IF(ISBLANK(INDEX('Policy Characteristics'!E:E,MATCH($C1061,'Policy Characteristics'!$C:$C,0))),"",INDEX('Policy Characteristics'!E:E,MATCH($C1061,'Policy Characteristics'!$C:$C,0)))</f>
        <v>indst feedstock shifting</v>
      </c>
      <c r="L1061" s="261">
        <f>IF(ISBLANK(INDEX('Policy Characteristics'!F:F,MATCH($C1061,'Policy Characteristics'!$C:$C,0))),"",INDEX('Policy Characteristics'!F:F,MATCH($C1061,'Policy Characteristics'!$C:$C,0)))</f>
        <v>0</v>
      </c>
      <c r="M1061" s="261">
        <f>IF(ISBLANK(INDEX('Policy Characteristics'!G:G,MATCH($C1061,'Policy Characteristics'!$C:$C,0))),"",INDEX('Policy Characteristics'!G:G,MATCH($C1061,'Policy Characteristics'!$C:$C,0)))</f>
        <v>1</v>
      </c>
      <c r="N1061" s="261">
        <f>IF(ISBLANK(INDEX('Policy Characteristics'!H:H,MATCH($C1061,'Policy Characteristics'!$C:$C,0))),"",INDEX('Policy Characteristics'!H:H,MATCH($C1061,'Policy Characteristics'!$C:$C,0)))</f>
        <v>0.01</v>
      </c>
      <c r="O1061" s="254" t="str">
        <f>IF(ISBLANK(INDEX('Policy Characteristics'!I:I,MATCH($C1061,'Policy Characteristics'!$C:$C,0))),"",INDEX('Policy Characteristics'!I:I,MATCH($C1061,'Policy Characteristics'!$C:$C,0)))</f>
        <v>% of potential achieved</v>
      </c>
      <c r="P1061" s="254"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254" t="str">
        <f>IF(ISBLANK(INDEX('Policy Characteristics'!K:K,MATCH($C1061,'Policy Characteristics'!$C:$C,0))),"",INDEX('Policy Characteristics'!K:K,MATCH($C1061,'Policy Characteristics'!$C:$C,0)))</f>
        <v/>
      </c>
      <c r="R1061" s="254" t="str">
        <f>IF(ISBLANK(INDEX('Policy Characteristics'!L:L,MATCH($C1061,'Policy Characteristics'!$C:$C,0))),"",INDEX('Policy Characteristics'!L:L,MATCH($C1061,'Policy Characteristics'!$C:$C,0)))</f>
        <v/>
      </c>
    </row>
    <row r="1062" spans="1:18" s="2" customFormat="1" x14ac:dyDescent="0.35">
      <c r="A1062" s="254" t="str">
        <f>IF(ISBLANK(INDEX('Policy Characteristics'!A:A,MATCH($C1062,'Policy Characteristics'!$C:$C,0))),"",INDEX('Policy Characteristics'!A:A,MATCH($C1062,'Policy Characteristics'!$C:$C,0)))</f>
        <v>Industry</v>
      </c>
      <c r="B1062" s="262" t="str">
        <f>IF(ISBLANK(INDEX('Policy Characteristics'!B:B,MATCH($C1062,'Policy Characteristics'!$C:$C,0))),"",INDEX('Policy Characteristics'!B:B,MATCH($C1062,'Policy Characteristics'!$C:$C,0)))</f>
        <v>Feedstock Shifting</v>
      </c>
      <c r="C1062" s="254" t="str">
        <f t="shared" si="44"/>
        <v>Fraction of Feedstock Shifted</v>
      </c>
      <c r="D1062" s="6" t="s">
        <v>3066</v>
      </c>
      <c r="E1062" s="45" t="s">
        <v>2703</v>
      </c>
      <c r="F1062" t="s">
        <v>3028</v>
      </c>
      <c r="G1062" s="45" t="s">
        <v>2707</v>
      </c>
      <c r="H1062" s="47">
        <v>2658</v>
      </c>
      <c r="I1062" s="324" t="s">
        <v>44</v>
      </c>
      <c r="J1062" s="255" t="str">
        <f>IF(ISBLANK(INDEX('Policy Characteristics'!D:D,MATCH($C1062,'Policy Characteristics'!$C:$C,0))),"",INDEX('Policy Characteristics'!D:D,MATCH($C1062,'Policy Characteristics'!$C:$C,0)))</f>
        <v>Feedstock Shifting</v>
      </c>
      <c r="K1062" s="254" t="str">
        <f>IF(ISBLANK(INDEX('Policy Characteristics'!E:E,MATCH($C1062,'Policy Characteristics'!$C:$C,0))),"",INDEX('Policy Characteristics'!E:E,MATCH($C1062,'Policy Characteristics'!$C:$C,0)))</f>
        <v>indst feedstock shifting</v>
      </c>
      <c r="L1062" s="261">
        <f>IF(ISBLANK(INDEX('Policy Characteristics'!F:F,MATCH($C1062,'Policy Characteristics'!$C:$C,0))),"",INDEX('Policy Characteristics'!F:F,MATCH($C1062,'Policy Characteristics'!$C:$C,0)))</f>
        <v>0</v>
      </c>
      <c r="M1062" s="261">
        <f>IF(ISBLANK(INDEX('Policy Characteristics'!G:G,MATCH($C1062,'Policy Characteristics'!$C:$C,0))),"",INDEX('Policy Characteristics'!G:G,MATCH($C1062,'Policy Characteristics'!$C:$C,0)))</f>
        <v>1</v>
      </c>
      <c r="N1062" s="261">
        <f>IF(ISBLANK(INDEX('Policy Characteristics'!H:H,MATCH($C1062,'Policy Characteristics'!$C:$C,0))),"",INDEX('Policy Characteristics'!H:H,MATCH($C1062,'Policy Characteristics'!$C:$C,0)))</f>
        <v>0.01</v>
      </c>
      <c r="O1062" s="254" t="str">
        <f>IF(ISBLANK(INDEX('Policy Characteristics'!I:I,MATCH($C1062,'Policy Characteristics'!$C:$C,0))),"",INDEX('Policy Characteristics'!I:I,MATCH($C1062,'Policy Characteristics'!$C:$C,0)))</f>
        <v>% of potential achieved</v>
      </c>
      <c r="P1062" s="254"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254" t="str">
        <f>IF(ISBLANK(INDEX('Policy Characteristics'!K:K,MATCH($C1062,'Policy Characteristics'!$C:$C,0))),"",INDEX('Policy Characteristics'!K:K,MATCH($C1062,'Policy Characteristics'!$C:$C,0)))</f>
        <v/>
      </c>
      <c r="R1062" s="254" t="str">
        <f>IF(ISBLANK(INDEX('Policy Characteristics'!L:L,MATCH($C1062,'Policy Characteristics'!$C:$C,0))),"",INDEX('Policy Characteristics'!L:L,MATCH($C1062,'Policy Characteristics'!$C:$C,0)))</f>
        <v/>
      </c>
    </row>
    <row r="1063" spans="1:18" s="2" customFormat="1" x14ac:dyDescent="0.35">
      <c r="A1063" s="254" t="str">
        <f>IF(ISBLANK(INDEX('Policy Characteristics'!A:A,MATCH($C1063,'Policy Characteristics'!$C:$C,0))),"",INDEX('Policy Characteristics'!A:A,MATCH($C1063,'Policy Characteristics'!$C:$C,0)))</f>
        <v>Industry</v>
      </c>
      <c r="B1063" s="262" t="str">
        <f>IF(ISBLANK(INDEX('Policy Characteristics'!B:B,MATCH($C1063,'Policy Characteristics'!$C:$C,0))),"",INDEX('Policy Characteristics'!B:B,MATCH($C1063,'Policy Characteristics'!$C:$C,0)))</f>
        <v>Feedstock Shifting</v>
      </c>
      <c r="C1063" s="254" t="str">
        <f t="shared" si="44"/>
        <v>Fraction of Feedstock Shifted</v>
      </c>
      <c r="D1063" s="6" t="s">
        <v>3066</v>
      </c>
      <c r="E1063" s="45" t="s">
        <v>2700</v>
      </c>
      <c r="F1063" t="s">
        <v>3028</v>
      </c>
      <c r="G1063" s="45" t="s">
        <v>2705</v>
      </c>
      <c r="H1063" s="47">
        <v>2659</v>
      </c>
      <c r="I1063" s="324" t="s">
        <v>44</v>
      </c>
      <c r="J1063" s="255" t="str">
        <f>IF(ISBLANK(INDEX('Policy Characteristics'!D:D,MATCH($C1063,'Policy Characteristics'!$C:$C,0))),"",INDEX('Policy Characteristics'!D:D,MATCH($C1063,'Policy Characteristics'!$C:$C,0)))</f>
        <v>Feedstock Shifting</v>
      </c>
      <c r="K1063" s="254" t="str">
        <f>IF(ISBLANK(INDEX('Policy Characteristics'!E:E,MATCH($C1063,'Policy Characteristics'!$C:$C,0))),"",INDEX('Policy Characteristics'!E:E,MATCH($C1063,'Policy Characteristics'!$C:$C,0)))</f>
        <v>indst feedstock shifting</v>
      </c>
      <c r="L1063" s="261">
        <f>IF(ISBLANK(INDEX('Policy Characteristics'!F:F,MATCH($C1063,'Policy Characteristics'!$C:$C,0))),"",INDEX('Policy Characteristics'!F:F,MATCH($C1063,'Policy Characteristics'!$C:$C,0)))</f>
        <v>0</v>
      </c>
      <c r="M1063" s="261">
        <f>IF(ISBLANK(INDEX('Policy Characteristics'!G:G,MATCH($C1063,'Policy Characteristics'!$C:$C,0))),"",INDEX('Policy Characteristics'!G:G,MATCH($C1063,'Policy Characteristics'!$C:$C,0)))</f>
        <v>1</v>
      </c>
      <c r="N1063" s="261">
        <f>IF(ISBLANK(INDEX('Policy Characteristics'!H:H,MATCH($C1063,'Policy Characteristics'!$C:$C,0))),"",INDEX('Policy Characteristics'!H:H,MATCH($C1063,'Policy Characteristics'!$C:$C,0)))</f>
        <v>0.01</v>
      </c>
      <c r="O1063" s="254" t="str">
        <f>IF(ISBLANK(INDEX('Policy Characteristics'!I:I,MATCH($C1063,'Policy Characteristics'!$C:$C,0))),"",INDEX('Policy Characteristics'!I:I,MATCH($C1063,'Policy Characteristics'!$C:$C,0)))</f>
        <v>% of potential achieved</v>
      </c>
      <c r="P1063" s="254"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254" t="str">
        <f>IF(ISBLANK(INDEX('Policy Characteristics'!K:K,MATCH($C1063,'Policy Characteristics'!$C:$C,0))),"",INDEX('Policy Characteristics'!K:K,MATCH($C1063,'Policy Characteristics'!$C:$C,0)))</f>
        <v/>
      </c>
      <c r="R1063" s="254" t="str">
        <f>IF(ISBLANK(INDEX('Policy Characteristics'!L:L,MATCH($C1063,'Policy Characteristics'!$C:$C,0))),"",INDEX('Policy Characteristics'!L:L,MATCH($C1063,'Policy Characteristics'!$C:$C,0)))</f>
        <v/>
      </c>
    </row>
    <row r="1064" spans="1:18" s="2" customFormat="1" x14ac:dyDescent="0.35">
      <c r="A1064" s="254" t="str">
        <f>IF(ISBLANK(INDEX('Policy Characteristics'!A:A,MATCH($C1064,'Policy Characteristics'!$C:$C,0))),"",INDEX('Policy Characteristics'!A:A,MATCH($C1064,'Policy Characteristics'!$C:$C,0)))</f>
        <v>Industry</v>
      </c>
      <c r="B1064" s="262" t="str">
        <f>IF(ISBLANK(INDEX('Policy Characteristics'!B:B,MATCH($C1064,'Policy Characteristics'!$C:$C,0))),"",INDEX('Policy Characteristics'!B:B,MATCH($C1064,'Policy Characteristics'!$C:$C,0)))</f>
        <v>Feedstock Shifting</v>
      </c>
      <c r="C1064" s="254" t="str">
        <f t="shared" si="44"/>
        <v>Fraction of Feedstock Shifted</v>
      </c>
      <c r="D1064" s="6" t="s">
        <v>3067</v>
      </c>
      <c r="E1064" s="45" t="s">
        <v>2397</v>
      </c>
      <c r="F1064" t="s">
        <v>3029</v>
      </c>
      <c r="G1064" s="45" t="s">
        <v>2403</v>
      </c>
      <c r="H1064" s="47">
        <v>2660</v>
      </c>
      <c r="I1064" s="324" t="s">
        <v>44</v>
      </c>
      <c r="J1064" s="255" t="str">
        <f>IF(ISBLANK(INDEX('Policy Characteristics'!D:D,MATCH($C1064,'Policy Characteristics'!$C:$C,0))),"",INDEX('Policy Characteristics'!D:D,MATCH($C1064,'Policy Characteristics'!$C:$C,0)))</f>
        <v>Feedstock Shifting</v>
      </c>
      <c r="K1064" s="254" t="str">
        <f>IF(ISBLANK(INDEX('Policy Characteristics'!E:E,MATCH($C1064,'Policy Characteristics'!$C:$C,0))),"",INDEX('Policy Characteristics'!E:E,MATCH($C1064,'Policy Characteristics'!$C:$C,0)))</f>
        <v>indst feedstock shifting</v>
      </c>
      <c r="L1064" s="261">
        <f>IF(ISBLANK(INDEX('Policy Characteristics'!F:F,MATCH($C1064,'Policy Characteristics'!$C:$C,0))),"",INDEX('Policy Characteristics'!F:F,MATCH($C1064,'Policy Characteristics'!$C:$C,0)))</f>
        <v>0</v>
      </c>
      <c r="M1064" s="261">
        <f>IF(ISBLANK(INDEX('Policy Characteristics'!G:G,MATCH($C1064,'Policy Characteristics'!$C:$C,0))),"",INDEX('Policy Characteristics'!G:G,MATCH($C1064,'Policy Characteristics'!$C:$C,0)))</f>
        <v>1</v>
      </c>
      <c r="N1064" s="261">
        <f>IF(ISBLANK(INDEX('Policy Characteristics'!H:H,MATCH($C1064,'Policy Characteristics'!$C:$C,0))),"",INDEX('Policy Characteristics'!H:H,MATCH($C1064,'Policy Characteristics'!$C:$C,0)))</f>
        <v>0.01</v>
      </c>
      <c r="O1064" s="254" t="str">
        <f>IF(ISBLANK(INDEX('Policy Characteristics'!I:I,MATCH($C1064,'Policy Characteristics'!$C:$C,0))),"",INDEX('Policy Characteristics'!I:I,MATCH($C1064,'Policy Characteristics'!$C:$C,0)))</f>
        <v>% of potential achieved</v>
      </c>
      <c r="P1064" s="254"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254" t="str">
        <f>IF(ISBLANK(INDEX('Policy Characteristics'!K:K,MATCH($C1064,'Policy Characteristics'!$C:$C,0))),"",INDEX('Policy Characteristics'!K:K,MATCH($C1064,'Policy Characteristics'!$C:$C,0)))</f>
        <v/>
      </c>
      <c r="R1064" s="254" t="str">
        <f>IF(ISBLANK(INDEX('Policy Characteristics'!L:L,MATCH($C1064,'Policy Characteristics'!$C:$C,0))),"",INDEX('Policy Characteristics'!L:L,MATCH($C1064,'Policy Characteristics'!$C:$C,0)))</f>
        <v/>
      </c>
    </row>
    <row r="1065" spans="1:18" s="2" customFormat="1" x14ac:dyDescent="0.35">
      <c r="A1065" s="254" t="str">
        <f>IF(ISBLANK(INDEX('Policy Characteristics'!A:A,MATCH($C1065,'Policy Characteristics'!$C:$C,0))),"",INDEX('Policy Characteristics'!A:A,MATCH($C1065,'Policy Characteristics'!$C:$C,0)))</f>
        <v>Industry</v>
      </c>
      <c r="B1065" s="262" t="str">
        <f>IF(ISBLANK(INDEX('Policy Characteristics'!B:B,MATCH($C1065,'Policy Characteristics'!$C:$C,0))),"",INDEX('Policy Characteristics'!B:B,MATCH($C1065,'Policy Characteristics'!$C:$C,0)))</f>
        <v>Feedstock Shifting</v>
      </c>
      <c r="C1065" s="254" t="str">
        <f t="shared" si="44"/>
        <v>Fraction of Feedstock Shifted</v>
      </c>
      <c r="D1065" s="6" t="s">
        <v>3067</v>
      </c>
      <c r="E1065" s="45" t="s">
        <v>2398</v>
      </c>
      <c r="F1065" t="s">
        <v>3029</v>
      </c>
      <c r="G1065" s="45" t="s">
        <v>2406</v>
      </c>
      <c r="H1065" s="47">
        <v>2661</v>
      </c>
      <c r="I1065" s="324" t="s">
        <v>44</v>
      </c>
      <c r="J1065" s="255" t="str">
        <f>IF(ISBLANK(INDEX('Policy Characteristics'!D:D,MATCH($C1065,'Policy Characteristics'!$C:$C,0))),"",INDEX('Policy Characteristics'!D:D,MATCH($C1065,'Policy Characteristics'!$C:$C,0)))</f>
        <v>Feedstock Shifting</v>
      </c>
      <c r="K1065" s="254" t="str">
        <f>IF(ISBLANK(INDEX('Policy Characteristics'!E:E,MATCH($C1065,'Policy Characteristics'!$C:$C,0))),"",INDEX('Policy Characteristics'!E:E,MATCH($C1065,'Policy Characteristics'!$C:$C,0)))</f>
        <v>indst feedstock shifting</v>
      </c>
      <c r="L1065" s="261">
        <f>IF(ISBLANK(INDEX('Policy Characteristics'!F:F,MATCH($C1065,'Policy Characteristics'!$C:$C,0))),"",INDEX('Policy Characteristics'!F:F,MATCH($C1065,'Policy Characteristics'!$C:$C,0)))</f>
        <v>0</v>
      </c>
      <c r="M1065" s="261">
        <f>IF(ISBLANK(INDEX('Policy Characteristics'!G:G,MATCH($C1065,'Policy Characteristics'!$C:$C,0))),"",INDEX('Policy Characteristics'!G:G,MATCH($C1065,'Policy Characteristics'!$C:$C,0)))</f>
        <v>1</v>
      </c>
      <c r="N1065" s="261">
        <f>IF(ISBLANK(INDEX('Policy Characteristics'!H:H,MATCH($C1065,'Policy Characteristics'!$C:$C,0))),"",INDEX('Policy Characteristics'!H:H,MATCH($C1065,'Policy Characteristics'!$C:$C,0)))</f>
        <v>0.01</v>
      </c>
      <c r="O1065" s="254" t="str">
        <f>IF(ISBLANK(INDEX('Policy Characteristics'!I:I,MATCH($C1065,'Policy Characteristics'!$C:$C,0))),"",INDEX('Policy Characteristics'!I:I,MATCH($C1065,'Policy Characteristics'!$C:$C,0)))</f>
        <v>% of potential achieved</v>
      </c>
      <c r="P1065" s="254"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254" t="str">
        <f>IF(ISBLANK(INDEX('Policy Characteristics'!K:K,MATCH($C1065,'Policy Characteristics'!$C:$C,0))),"",INDEX('Policy Characteristics'!K:K,MATCH($C1065,'Policy Characteristics'!$C:$C,0)))</f>
        <v/>
      </c>
      <c r="R1065" s="254" t="str">
        <f>IF(ISBLANK(INDEX('Policy Characteristics'!L:L,MATCH($C1065,'Policy Characteristics'!$C:$C,0))),"",INDEX('Policy Characteristics'!L:L,MATCH($C1065,'Policy Characteristics'!$C:$C,0)))</f>
        <v/>
      </c>
    </row>
    <row r="1066" spans="1:18" s="2" customFormat="1" x14ac:dyDescent="0.35">
      <c r="A1066" s="254" t="str">
        <f>IF(ISBLANK(INDEX('Policy Characteristics'!A:A,MATCH($C1066,'Policy Characteristics'!$C:$C,0))),"",INDEX('Policy Characteristics'!A:A,MATCH($C1066,'Policy Characteristics'!$C:$C,0)))</f>
        <v>Industry</v>
      </c>
      <c r="B1066" s="262" t="str">
        <f>IF(ISBLANK(INDEX('Policy Characteristics'!B:B,MATCH($C1066,'Policy Characteristics'!$C:$C,0))),"",INDEX('Policy Characteristics'!B:B,MATCH($C1066,'Policy Characteristics'!$C:$C,0)))</f>
        <v>Feedstock Shifting</v>
      </c>
      <c r="C1066" s="254" t="str">
        <f t="shared" si="44"/>
        <v>Fraction of Feedstock Shifted</v>
      </c>
      <c r="D1066" s="6" t="s">
        <v>3067</v>
      </c>
      <c r="E1066" s="45" t="s">
        <v>2399</v>
      </c>
      <c r="F1066" t="s">
        <v>3029</v>
      </c>
      <c r="G1066" s="45" t="s">
        <v>2407</v>
      </c>
      <c r="H1066" s="47">
        <v>2662</v>
      </c>
      <c r="I1066" s="324" t="s">
        <v>44</v>
      </c>
      <c r="J1066" s="255" t="str">
        <f>IF(ISBLANK(INDEX('Policy Characteristics'!D:D,MATCH($C1066,'Policy Characteristics'!$C:$C,0))),"",INDEX('Policy Characteristics'!D:D,MATCH($C1066,'Policy Characteristics'!$C:$C,0)))</f>
        <v>Feedstock Shifting</v>
      </c>
      <c r="K1066" s="254" t="str">
        <f>IF(ISBLANK(INDEX('Policy Characteristics'!E:E,MATCH($C1066,'Policy Characteristics'!$C:$C,0))),"",INDEX('Policy Characteristics'!E:E,MATCH($C1066,'Policy Characteristics'!$C:$C,0)))</f>
        <v>indst feedstock shifting</v>
      </c>
      <c r="L1066" s="261">
        <f>IF(ISBLANK(INDEX('Policy Characteristics'!F:F,MATCH($C1066,'Policy Characteristics'!$C:$C,0))),"",INDEX('Policy Characteristics'!F:F,MATCH($C1066,'Policy Characteristics'!$C:$C,0)))</f>
        <v>0</v>
      </c>
      <c r="M1066" s="261">
        <f>IF(ISBLANK(INDEX('Policy Characteristics'!G:G,MATCH($C1066,'Policy Characteristics'!$C:$C,0))),"",INDEX('Policy Characteristics'!G:G,MATCH($C1066,'Policy Characteristics'!$C:$C,0)))</f>
        <v>1</v>
      </c>
      <c r="N1066" s="261">
        <f>IF(ISBLANK(INDEX('Policy Characteristics'!H:H,MATCH($C1066,'Policy Characteristics'!$C:$C,0))),"",INDEX('Policy Characteristics'!H:H,MATCH($C1066,'Policy Characteristics'!$C:$C,0)))</f>
        <v>0.01</v>
      </c>
      <c r="O1066" s="254" t="str">
        <f>IF(ISBLANK(INDEX('Policy Characteristics'!I:I,MATCH($C1066,'Policy Characteristics'!$C:$C,0))),"",INDEX('Policy Characteristics'!I:I,MATCH($C1066,'Policy Characteristics'!$C:$C,0)))</f>
        <v>% of potential achieved</v>
      </c>
      <c r="P1066" s="254"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254" t="str">
        <f>IF(ISBLANK(INDEX('Policy Characteristics'!K:K,MATCH($C1066,'Policy Characteristics'!$C:$C,0))),"",INDEX('Policy Characteristics'!K:K,MATCH($C1066,'Policy Characteristics'!$C:$C,0)))</f>
        <v/>
      </c>
      <c r="R1066" s="254" t="str">
        <f>IF(ISBLANK(INDEX('Policy Characteristics'!L:L,MATCH($C1066,'Policy Characteristics'!$C:$C,0))),"",INDEX('Policy Characteristics'!L:L,MATCH($C1066,'Policy Characteristics'!$C:$C,0)))</f>
        <v/>
      </c>
    </row>
    <row r="1067" spans="1:18" s="2" customFormat="1" x14ac:dyDescent="0.35">
      <c r="A1067" s="254" t="str">
        <f>IF(ISBLANK(INDEX('Policy Characteristics'!A:A,MATCH($C1067,'Policy Characteristics'!$C:$C,0))),"",INDEX('Policy Characteristics'!A:A,MATCH($C1067,'Policy Characteristics'!$C:$C,0)))</f>
        <v>Industry</v>
      </c>
      <c r="B1067" s="262" t="str">
        <f>IF(ISBLANK(INDEX('Policy Characteristics'!B:B,MATCH($C1067,'Policy Characteristics'!$C:$C,0))),"",INDEX('Policy Characteristics'!B:B,MATCH($C1067,'Policy Characteristics'!$C:$C,0)))</f>
        <v>Feedstock Shifting</v>
      </c>
      <c r="C1067" s="254" t="str">
        <f t="shared" si="44"/>
        <v>Fraction of Feedstock Shifted</v>
      </c>
      <c r="D1067" s="6" t="s">
        <v>3067</v>
      </c>
      <c r="E1067" s="45" t="s">
        <v>2400</v>
      </c>
      <c r="F1067" t="s">
        <v>3029</v>
      </c>
      <c r="G1067" s="45" t="s">
        <v>2404</v>
      </c>
      <c r="H1067" s="47">
        <v>2663</v>
      </c>
      <c r="I1067" s="324" t="s">
        <v>44</v>
      </c>
      <c r="J1067" s="255" t="str">
        <f>IF(ISBLANK(INDEX('Policy Characteristics'!D:D,MATCH($C1067,'Policy Characteristics'!$C:$C,0))),"",INDEX('Policy Characteristics'!D:D,MATCH($C1067,'Policy Characteristics'!$C:$C,0)))</f>
        <v>Feedstock Shifting</v>
      </c>
      <c r="K1067" s="254" t="str">
        <f>IF(ISBLANK(INDEX('Policy Characteristics'!E:E,MATCH($C1067,'Policy Characteristics'!$C:$C,0))),"",INDEX('Policy Characteristics'!E:E,MATCH($C1067,'Policy Characteristics'!$C:$C,0)))</f>
        <v>indst feedstock shifting</v>
      </c>
      <c r="L1067" s="261">
        <f>IF(ISBLANK(INDEX('Policy Characteristics'!F:F,MATCH($C1067,'Policy Characteristics'!$C:$C,0))),"",INDEX('Policy Characteristics'!F:F,MATCH($C1067,'Policy Characteristics'!$C:$C,0)))</f>
        <v>0</v>
      </c>
      <c r="M1067" s="261">
        <f>IF(ISBLANK(INDEX('Policy Characteristics'!G:G,MATCH($C1067,'Policy Characteristics'!$C:$C,0))),"",INDEX('Policy Characteristics'!G:G,MATCH($C1067,'Policy Characteristics'!$C:$C,0)))</f>
        <v>1</v>
      </c>
      <c r="N1067" s="261">
        <f>IF(ISBLANK(INDEX('Policy Characteristics'!H:H,MATCH($C1067,'Policy Characteristics'!$C:$C,0))),"",INDEX('Policy Characteristics'!H:H,MATCH($C1067,'Policy Characteristics'!$C:$C,0)))</f>
        <v>0.01</v>
      </c>
      <c r="O1067" s="254" t="str">
        <f>IF(ISBLANK(INDEX('Policy Characteristics'!I:I,MATCH($C1067,'Policy Characteristics'!$C:$C,0))),"",INDEX('Policy Characteristics'!I:I,MATCH($C1067,'Policy Characteristics'!$C:$C,0)))</f>
        <v>% of potential achieved</v>
      </c>
      <c r="P1067" s="254"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254" t="str">
        <f>IF(ISBLANK(INDEX('Policy Characteristics'!K:K,MATCH($C1067,'Policy Characteristics'!$C:$C,0))),"",INDEX('Policy Characteristics'!K:K,MATCH($C1067,'Policy Characteristics'!$C:$C,0)))</f>
        <v/>
      </c>
      <c r="R1067" s="254" t="str">
        <f>IF(ISBLANK(INDEX('Policy Characteristics'!L:L,MATCH($C1067,'Policy Characteristics'!$C:$C,0))),"",INDEX('Policy Characteristics'!L:L,MATCH($C1067,'Policy Characteristics'!$C:$C,0)))</f>
        <v/>
      </c>
    </row>
    <row r="1068" spans="1:18" s="2" customFormat="1" x14ac:dyDescent="0.35">
      <c r="A1068" s="254" t="str">
        <f>IF(ISBLANK(INDEX('Policy Characteristics'!A:A,MATCH($C1068,'Policy Characteristics'!$C:$C,0))),"",INDEX('Policy Characteristics'!A:A,MATCH($C1068,'Policy Characteristics'!$C:$C,0)))</f>
        <v>Industry</v>
      </c>
      <c r="B1068" s="262" t="str">
        <f>IF(ISBLANK(INDEX('Policy Characteristics'!B:B,MATCH($C1068,'Policy Characteristics'!$C:$C,0))),"",INDEX('Policy Characteristics'!B:B,MATCH($C1068,'Policy Characteristics'!$C:$C,0)))</f>
        <v>Feedstock Shifting</v>
      </c>
      <c r="C1068" s="254" t="str">
        <f t="shared" si="44"/>
        <v>Fraction of Feedstock Shifted</v>
      </c>
      <c r="D1068" s="6" t="s">
        <v>3067</v>
      </c>
      <c r="E1068" s="45" t="s">
        <v>2401</v>
      </c>
      <c r="F1068" t="s">
        <v>3029</v>
      </c>
      <c r="G1068" s="45" t="s">
        <v>2405</v>
      </c>
      <c r="H1068" s="47">
        <v>2664</v>
      </c>
      <c r="I1068" s="324" t="s">
        <v>44</v>
      </c>
      <c r="J1068" s="255" t="str">
        <f>IF(ISBLANK(INDEX('Policy Characteristics'!D:D,MATCH($C1068,'Policy Characteristics'!$C:$C,0))),"",INDEX('Policy Characteristics'!D:D,MATCH($C1068,'Policy Characteristics'!$C:$C,0)))</f>
        <v>Feedstock Shifting</v>
      </c>
      <c r="K1068" s="254" t="str">
        <f>IF(ISBLANK(INDEX('Policy Characteristics'!E:E,MATCH($C1068,'Policy Characteristics'!$C:$C,0))),"",INDEX('Policy Characteristics'!E:E,MATCH($C1068,'Policy Characteristics'!$C:$C,0)))</f>
        <v>indst feedstock shifting</v>
      </c>
      <c r="L1068" s="261">
        <f>IF(ISBLANK(INDEX('Policy Characteristics'!F:F,MATCH($C1068,'Policy Characteristics'!$C:$C,0))),"",INDEX('Policy Characteristics'!F:F,MATCH($C1068,'Policy Characteristics'!$C:$C,0)))</f>
        <v>0</v>
      </c>
      <c r="M1068" s="261">
        <f>IF(ISBLANK(INDEX('Policy Characteristics'!G:G,MATCH($C1068,'Policy Characteristics'!$C:$C,0))),"",INDEX('Policy Characteristics'!G:G,MATCH($C1068,'Policy Characteristics'!$C:$C,0)))</f>
        <v>1</v>
      </c>
      <c r="N1068" s="261">
        <f>IF(ISBLANK(INDEX('Policy Characteristics'!H:H,MATCH($C1068,'Policy Characteristics'!$C:$C,0))),"",INDEX('Policy Characteristics'!H:H,MATCH($C1068,'Policy Characteristics'!$C:$C,0)))</f>
        <v>0.01</v>
      </c>
      <c r="O1068" s="254" t="str">
        <f>IF(ISBLANK(INDEX('Policy Characteristics'!I:I,MATCH($C1068,'Policy Characteristics'!$C:$C,0))),"",INDEX('Policy Characteristics'!I:I,MATCH($C1068,'Policy Characteristics'!$C:$C,0)))</f>
        <v>% of potential achieved</v>
      </c>
      <c r="P1068" s="254"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254" t="str">
        <f>IF(ISBLANK(INDEX('Policy Characteristics'!K:K,MATCH($C1068,'Policy Characteristics'!$C:$C,0))),"",INDEX('Policy Characteristics'!K:K,MATCH($C1068,'Policy Characteristics'!$C:$C,0)))</f>
        <v/>
      </c>
      <c r="R1068" s="254" t="str">
        <f>IF(ISBLANK(INDEX('Policy Characteristics'!L:L,MATCH($C1068,'Policy Characteristics'!$C:$C,0))),"",INDEX('Policy Characteristics'!L:L,MATCH($C1068,'Policy Characteristics'!$C:$C,0)))</f>
        <v/>
      </c>
    </row>
    <row r="1069" spans="1:18" s="2" customFormat="1" x14ac:dyDescent="0.35">
      <c r="A1069" s="254" t="str">
        <f>IF(ISBLANK(INDEX('Policy Characteristics'!A:A,MATCH($C1069,'Policy Characteristics'!$C:$C,0))),"",INDEX('Policy Characteristics'!A:A,MATCH($C1069,'Policy Characteristics'!$C:$C,0)))</f>
        <v>Industry</v>
      </c>
      <c r="B1069" s="262" t="str">
        <f>IF(ISBLANK(INDEX('Policy Characteristics'!B:B,MATCH($C1069,'Policy Characteristics'!$C:$C,0))),"",INDEX('Policy Characteristics'!B:B,MATCH($C1069,'Policy Characteristics'!$C:$C,0)))</f>
        <v>Feedstock Shifting</v>
      </c>
      <c r="C1069" s="254" t="str">
        <f t="shared" si="44"/>
        <v>Fraction of Feedstock Shifted</v>
      </c>
      <c r="D1069" s="6" t="s">
        <v>3067</v>
      </c>
      <c r="E1069" s="45" t="s">
        <v>2402</v>
      </c>
      <c r="F1069" t="s">
        <v>3029</v>
      </c>
      <c r="G1069" s="45" t="s">
        <v>2408</v>
      </c>
      <c r="H1069" s="47">
        <v>2665</v>
      </c>
      <c r="I1069" s="324" t="s">
        <v>44</v>
      </c>
      <c r="J1069" s="255" t="str">
        <f>IF(ISBLANK(INDEX('Policy Characteristics'!D:D,MATCH($C1069,'Policy Characteristics'!$C:$C,0))),"",INDEX('Policy Characteristics'!D:D,MATCH($C1069,'Policy Characteristics'!$C:$C,0)))</f>
        <v>Feedstock Shifting</v>
      </c>
      <c r="K1069" s="254" t="str">
        <f>IF(ISBLANK(INDEX('Policy Characteristics'!E:E,MATCH($C1069,'Policy Characteristics'!$C:$C,0))),"",INDEX('Policy Characteristics'!E:E,MATCH($C1069,'Policy Characteristics'!$C:$C,0)))</f>
        <v>indst feedstock shifting</v>
      </c>
      <c r="L1069" s="261">
        <f>IF(ISBLANK(INDEX('Policy Characteristics'!F:F,MATCH($C1069,'Policy Characteristics'!$C:$C,0))),"",INDEX('Policy Characteristics'!F:F,MATCH($C1069,'Policy Characteristics'!$C:$C,0)))</f>
        <v>0</v>
      </c>
      <c r="M1069" s="261">
        <f>IF(ISBLANK(INDEX('Policy Characteristics'!G:G,MATCH($C1069,'Policy Characteristics'!$C:$C,0))),"",INDEX('Policy Characteristics'!G:G,MATCH($C1069,'Policy Characteristics'!$C:$C,0)))</f>
        <v>1</v>
      </c>
      <c r="N1069" s="261">
        <f>IF(ISBLANK(INDEX('Policy Characteristics'!H:H,MATCH($C1069,'Policy Characteristics'!$C:$C,0))),"",INDEX('Policy Characteristics'!H:H,MATCH($C1069,'Policy Characteristics'!$C:$C,0)))</f>
        <v>0.01</v>
      </c>
      <c r="O1069" s="254" t="str">
        <f>IF(ISBLANK(INDEX('Policy Characteristics'!I:I,MATCH($C1069,'Policy Characteristics'!$C:$C,0))),"",INDEX('Policy Characteristics'!I:I,MATCH($C1069,'Policy Characteristics'!$C:$C,0)))</f>
        <v>% of potential achieved</v>
      </c>
      <c r="P1069" s="254"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254" t="str">
        <f>IF(ISBLANK(INDEX('Policy Characteristics'!K:K,MATCH($C1069,'Policy Characteristics'!$C:$C,0))),"",INDEX('Policy Characteristics'!K:K,MATCH($C1069,'Policy Characteristics'!$C:$C,0)))</f>
        <v/>
      </c>
      <c r="R1069" s="254" t="str">
        <f>IF(ISBLANK(INDEX('Policy Characteristics'!L:L,MATCH($C1069,'Policy Characteristics'!$C:$C,0))),"",INDEX('Policy Characteristics'!L:L,MATCH($C1069,'Policy Characteristics'!$C:$C,0)))</f>
        <v/>
      </c>
    </row>
    <row r="1070" spans="1:18" s="2" customFormat="1" x14ac:dyDescent="0.35">
      <c r="A1070" s="254" t="str">
        <f>IF(ISBLANK(INDEX('Policy Characteristics'!A:A,MATCH($C1070,'Policy Characteristics'!$C:$C,0))),"",INDEX('Policy Characteristics'!A:A,MATCH($C1070,'Policy Characteristics'!$C:$C,0)))</f>
        <v>Industry</v>
      </c>
      <c r="B1070" s="262" t="str">
        <f>IF(ISBLANK(INDEX('Policy Characteristics'!B:B,MATCH($C1070,'Policy Characteristics'!$C:$C,0))),"",INDEX('Policy Characteristics'!B:B,MATCH($C1070,'Policy Characteristics'!$C:$C,0)))</f>
        <v>Feedstock Shifting</v>
      </c>
      <c r="C1070" s="254" t="str">
        <f t="shared" si="44"/>
        <v>Fraction of Feedstock Shifted</v>
      </c>
      <c r="D1070" s="6" t="s">
        <v>3067</v>
      </c>
      <c r="E1070" s="45" t="s">
        <v>2701</v>
      </c>
      <c r="F1070" t="s">
        <v>3029</v>
      </c>
      <c r="G1070" s="45" t="s">
        <v>2704</v>
      </c>
      <c r="H1070" s="47">
        <v>2666</v>
      </c>
      <c r="I1070" s="324" t="s">
        <v>44</v>
      </c>
      <c r="J1070" s="255" t="str">
        <f>IF(ISBLANK(INDEX('Policy Characteristics'!D:D,MATCH($C1070,'Policy Characteristics'!$C:$C,0))),"",INDEX('Policy Characteristics'!D:D,MATCH($C1070,'Policy Characteristics'!$C:$C,0)))</f>
        <v>Feedstock Shifting</v>
      </c>
      <c r="K1070" s="254" t="str">
        <f>IF(ISBLANK(INDEX('Policy Characteristics'!E:E,MATCH($C1070,'Policy Characteristics'!$C:$C,0))),"",INDEX('Policy Characteristics'!E:E,MATCH($C1070,'Policy Characteristics'!$C:$C,0)))</f>
        <v>indst feedstock shifting</v>
      </c>
      <c r="L1070" s="261">
        <f>IF(ISBLANK(INDEX('Policy Characteristics'!F:F,MATCH($C1070,'Policy Characteristics'!$C:$C,0))),"",INDEX('Policy Characteristics'!F:F,MATCH($C1070,'Policy Characteristics'!$C:$C,0)))</f>
        <v>0</v>
      </c>
      <c r="M1070" s="261">
        <f>IF(ISBLANK(INDEX('Policy Characteristics'!G:G,MATCH($C1070,'Policy Characteristics'!$C:$C,0))),"",INDEX('Policy Characteristics'!G:G,MATCH($C1070,'Policy Characteristics'!$C:$C,0)))</f>
        <v>1</v>
      </c>
      <c r="N1070" s="261">
        <f>IF(ISBLANK(INDEX('Policy Characteristics'!H:H,MATCH($C1070,'Policy Characteristics'!$C:$C,0))),"",INDEX('Policy Characteristics'!H:H,MATCH($C1070,'Policy Characteristics'!$C:$C,0)))</f>
        <v>0.01</v>
      </c>
      <c r="O1070" s="254" t="str">
        <f>IF(ISBLANK(INDEX('Policy Characteristics'!I:I,MATCH($C1070,'Policy Characteristics'!$C:$C,0))),"",INDEX('Policy Characteristics'!I:I,MATCH($C1070,'Policy Characteristics'!$C:$C,0)))</f>
        <v>% of potential achieved</v>
      </c>
      <c r="P1070" s="254"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254" t="str">
        <f>IF(ISBLANK(INDEX('Policy Characteristics'!K:K,MATCH($C1070,'Policy Characteristics'!$C:$C,0))),"",INDEX('Policy Characteristics'!K:K,MATCH($C1070,'Policy Characteristics'!$C:$C,0)))</f>
        <v/>
      </c>
      <c r="R1070" s="254" t="str">
        <f>IF(ISBLANK(INDEX('Policy Characteristics'!L:L,MATCH($C1070,'Policy Characteristics'!$C:$C,0))),"",INDEX('Policy Characteristics'!L:L,MATCH($C1070,'Policy Characteristics'!$C:$C,0)))</f>
        <v/>
      </c>
    </row>
    <row r="1071" spans="1:18" s="2" customFormat="1" x14ac:dyDescent="0.35">
      <c r="A1071" s="254" t="str">
        <f>IF(ISBLANK(INDEX('Policy Characteristics'!A:A,MATCH($C1071,'Policy Characteristics'!$C:$C,0))),"",INDEX('Policy Characteristics'!A:A,MATCH($C1071,'Policy Characteristics'!$C:$C,0)))</f>
        <v>Industry</v>
      </c>
      <c r="B1071" s="262" t="str">
        <f>IF(ISBLANK(INDEX('Policy Characteristics'!B:B,MATCH($C1071,'Policy Characteristics'!$C:$C,0))),"",INDEX('Policy Characteristics'!B:B,MATCH($C1071,'Policy Characteristics'!$C:$C,0)))</f>
        <v>Feedstock Shifting</v>
      </c>
      <c r="C1071" s="254" t="str">
        <f t="shared" si="44"/>
        <v>Fraction of Feedstock Shifted</v>
      </c>
      <c r="D1071" s="6" t="s">
        <v>3067</v>
      </c>
      <c r="E1071" s="45" t="s">
        <v>2702</v>
      </c>
      <c r="F1071" t="s">
        <v>3029</v>
      </c>
      <c r="G1071" s="45" t="s">
        <v>2706</v>
      </c>
      <c r="H1071" s="47">
        <v>2667</v>
      </c>
      <c r="I1071" s="324" t="s">
        <v>44</v>
      </c>
      <c r="J1071" s="255" t="str">
        <f>IF(ISBLANK(INDEX('Policy Characteristics'!D:D,MATCH($C1071,'Policy Characteristics'!$C:$C,0))),"",INDEX('Policy Characteristics'!D:D,MATCH($C1071,'Policy Characteristics'!$C:$C,0)))</f>
        <v>Feedstock Shifting</v>
      </c>
      <c r="K1071" s="254" t="str">
        <f>IF(ISBLANK(INDEX('Policy Characteristics'!E:E,MATCH($C1071,'Policy Characteristics'!$C:$C,0))),"",INDEX('Policy Characteristics'!E:E,MATCH($C1071,'Policy Characteristics'!$C:$C,0)))</f>
        <v>indst feedstock shifting</v>
      </c>
      <c r="L1071" s="261">
        <f>IF(ISBLANK(INDEX('Policy Characteristics'!F:F,MATCH($C1071,'Policy Characteristics'!$C:$C,0))),"",INDEX('Policy Characteristics'!F:F,MATCH($C1071,'Policy Characteristics'!$C:$C,0)))</f>
        <v>0</v>
      </c>
      <c r="M1071" s="261">
        <f>IF(ISBLANK(INDEX('Policy Characteristics'!G:G,MATCH($C1071,'Policy Characteristics'!$C:$C,0))),"",INDEX('Policy Characteristics'!G:G,MATCH($C1071,'Policy Characteristics'!$C:$C,0)))</f>
        <v>1</v>
      </c>
      <c r="N1071" s="261">
        <f>IF(ISBLANK(INDEX('Policy Characteristics'!H:H,MATCH($C1071,'Policy Characteristics'!$C:$C,0))),"",INDEX('Policy Characteristics'!H:H,MATCH($C1071,'Policy Characteristics'!$C:$C,0)))</f>
        <v>0.01</v>
      </c>
      <c r="O1071" s="254" t="str">
        <f>IF(ISBLANK(INDEX('Policy Characteristics'!I:I,MATCH($C1071,'Policy Characteristics'!$C:$C,0))),"",INDEX('Policy Characteristics'!I:I,MATCH($C1071,'Policy Characteristics'!$C:$C,0)))</f>
        <v>% of potential achieved</v>
      </c>
      <c r="P1071" s="254"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254" t="str">
        <f>IF(ISBLANK(INDEX('Policy Characteristics'!K:K,MATCH($C1071,'Policy Characteristics'!$C:$C,0))),"",INDEX('Policy Characteristics'!K:K,MATCH($C1071,'Policy Characteristics'!$C:$C,0)))</f>
        <v/>
      </c>
      <c r="R1071" s="254" t="str">
        <f>IF(ISBLANK(INDEX('Policy Characteristics'!L:L,MATCH($C1071,'Policy Characteristics'!$C:$C,0))),"",INDEX('Policy Characteristics'!L:L,MATCH($C1071,'Policy Characteristics'!$C:$C,0)))</f>
        <v/>
      </c>
    </row>
    <row r="1072" spans="1:18" s="2" customFormat="1" x14ac:dyDescent="0.35">
      <c r="A1072" s="254" t="str">
        <f>IF(ISBLANK(INDEX('Policy Characteristics'!A:A,MATCH($C1072,'Policy Characteristics'!$C:$C,0))),"",INDEX('Policy Characteristics'!A:A,MATCH($C1072,'Policy Characteristics'!$C:$C,0)))</f>
        <v>Industry</v>
      </c>
      <c r="B1072" s="262" t="str">
        <f>IF(ISBLANK(INDEX('Policy Characteristics'!B:B,MATCH($C1072,'Policy Characteristics'!$C:$C,0))),"",INDEX('Policy Characteristics'!B:B,MATCH($C1072,'Policy Characteristics'!$C:$C,0)))</f>
        <v>Feedstock Shifting</v>
      </c>
      <c r="C1072" s="254" t="str">
        <f t="shared" si="44"/>
        <v>Fraction of Feedstock Shifted</v>
      </c>
      <c r="D1072" s="6" t="s">
        <v>3067</v>
      </c>
      <c r="E1072" s="45" t="s">
        <v>2703</v>
      </c>
      <c r="F1072" t="s">
        <v>3029</v>
      </c>
      <c r="G1072" s="45" t="s">
        <v>2707</v>
      </c>
      <c r="H1072" s="47">
        <v>2668</v>
      </c>
      <c r="I1072" s="324" t="s">
        <v>44</v>
      </c>
      <c r="J1072" s="255" t="str">
        <f>IF(ISBLANK(INDEX('Policy Characteristics'!D:D,MATCH($C1072,'Policy Characteristics'!$C:$C,0))),"",INDEX('Policy Characteristics'!D:D,MATCH($C1072,'Policy Characteristics'!$C:$C,0)))</f>
        <v>Feedstock Shifting</v>
      </c>
      <c r="K1072" s="254" t="str">
        <f>IF(ISBLANK(INDEX('Policy Characteristics'!E:E,MATCH($C1072,'Policy Characteristics'!$C:$C,0))),"",INDEX('Policy Characteristics'!E:E,MATCH($C1072,'Policy Characteristics'!$C:$C,0)))</f>
        <v>indst feedstock shifting</v>
      </c>
      <c r="L1072" s="261">
        <f>IF(ISBLANK(INDEX('Policy Characteristics'!F:F,MATCH($C1072,'Policy Characteristics'!$C:$C,0))),"",INDEX('Policy Characteristics'!F:F,MATCH($C1072,'Policy Characteristics'!$C:$C,0)))</f>
        <v>0</v>
      </c>
      <c r="M1072" s="261">
        <f>IF(ISBLANK(INDEX('Policy Characteristics'!G:G,MATCH($C1072,'Policy Characteristics'!$C:$C,0))),"",INDEX('Policy Characteristics'!G:G,MATCH($C1072,'Policy Characteristics'!$C:$C,0)))</f>
        <v>1</v>
      </c>
      <c r="N1072" s="261">
        <f>IF(ISBLANK(INDEX('Policy Characteristics'!H:H,MATCH($C1072,'Policy Characteristics'!$C:$C,0))),"",INDEX('Policy Characteristics'!H:H,MATCH($C1072,'Policy Characteristics'!$C:$C,0)))</f>
        <v>0.01</v>
      </c>
      <c r="O1072" s="254" t="str">
        <f>IF(ISBLANK(INDEX('Policy Characteristics'!I:I,MATCH($C1072,'Policy Characteristics'!$C:$C,0))),"",INDEX('Policy Characteristics'!I:I,MATCH($C1072,'Policy Characteristics'!$C:$C,0)))</f>
        <v>% of potential achieved</v>
      </c>
      <c r="P1072" s="254"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254" t="str">
        <f>IF(ISBLANK(INDEX('Policy Characteristics'!K:K,MATCH($C1072,'Policy Characteristics'!$C:$C,0))),"",INDEX('Policy Characteristics'!K:K,MATCH($C1072,'Policy Characteristics'!$C:$C,0)))</f>
        <v/>
      </c>
      <c r="R1072" s="254" t="str">
        <f>IF(ISBLANK(INDEX('Policy Characteristics'!L:L,MATCH($C1072,'Policy Characteristics'!$C:$C,0))),"",INDEX('Policy Characteristics'!L:L,MATCH($C1072,'Policy Characteristics'!$C:$C,0)))</f>
        <v/>
      </c>
    </row>
    <row r="1073" spans="1:18" s="2" customFormat="1" x14ac:dyDescent="0.35">
      <c r="A1073" s="254" t="str">
        <f>IF(ISBLANK(INDEX('Policy Characteristics'!A:A,MATCH($C1073,'Policy Characteristics'!$C:$C,0))),"",INDEX('Policy Characteristics'!A:A,MATCH($C1073,'Policy Characteristics'!$C:$C,0)))</f>
        <v>Industry</v>
      </c>
      <c r="B1073" s="262" t="str">
        <f>IF(ISBLANK(INDEX('Policy Characteristics'!B:B,MATCH($C1073,'Policy Characteristics'!$C:$C,0))),"",INDEX('Policy Characteristics'!B:B,MATCH($C1073,'Policy Characteristics'!$C:$C,0)))</f>
        <v>Feedstock Shifting</v>
      </c>
      <c r="C1073" s="254" t="str">
        <f t="shared" si="44"/>
        <v>Fraction of Feedstock Shifted</v>
      </c>
      <c r="D1073" s="6" t="s">
        <v>3067</v>
      </c>
      <c r="E1073" s="45" t="s">
        <v>2700</v>
      </c>
      <c r="F1073" t="s">
        <v>3029</v>
      </c>
      <c r="G1073" s="45" t="s">
        <v>2705</v>
      </c>
      <c r="H1073" s="47">
        <v>2669</v>
      </c>
      <c r="I1073" s="324" t="s">
        <v>44</v>
      </c>
      <c r="J1073" s="255" t="str">
        <f>IF(ISBLANK(INDEX('Policy Characteristics'!D:D,MATCH($C1073,'Policy Characteristics'!$C:$C,0))),"",INDEX('Policy Characteristics'!D:D,MATCH($C1073,'Policy Characteristics'!$C:$C,0)))</f>
        <v>Feedstock Shifting</v>
      </c>
      <c r="K1073" s="254" t="str">
        <f>IF(ISBLANK(INDEX('Policy Characteristics'!E:E,MATCH($C1073,'Policy Characteristics'!$C:$C,0))),"",INDEX('Policy Characteristics'!E:E,MATCH($C1073,'Policy Characteristics'!$C:$C,0)))</f>
        <v>indst feedstock shifting</v>
      </c>
      <c r="L1073" s="261">
        <f>IF(ISBLANK(INDEX('Policy Characteristics'!F:F,MATCH($C1073,'Policy Characteristics'!$C:$C,0))),"",INDEX('Policy Characteristics'!F:F,MATCH($C1073,'Policy Characteristics'!$C:$C,0)))</f>
        <v>0</v>
      </c>
      <c r="M1073" s="261">
        <f>IF(ISBLANK(INDEX('Policy Characteristics'!G:G,MATCH($C1073,'Policy Characteristics'!$C:$C,0))),"",INDEX('Policy Characteristics'!G:G,MATCH($C1073,'Policy Characteristics'!$C:$C,0)))</f>
        <v>1</v>
      </c>
      <c r="N1073" s="261">
        <f>IF(ISBLANK(INDEX('Policy Characteristics'!H:H,MATCH($C1073,'Policy Characteristics'!$C:$C,0))),"",INDEX('Policy Characteristics'!H:H,MATCH($C1073,'Policy Characteristics'!$C:$C,0)))</f>
        <v>0.01</v>
      </c>
      <c r="O1073" s="254" t="str">
        <f>IF(ISBLANK(INDEX('Policy Characteristics'!I:I,MATCH($C1073,'Policy Characteristics'!$C:$C,0))),"",INDEX('Policy Characteristics'!I:I,MATCH($C1073,'Policy Characteristics'!$C:$C,0)))</f>
        <v>% of potential achieved</v>
      </c>
      <c r="P1073" s="254"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254" t="str">
        <f>IF(ISBLANK(INDEX('Policy Characteristics'!K:K,MATCH($C1073,'Policy Characteristics'!$C:$C,0))),"",INDEX('Policy Characteristics'!K:K,MATCH($C1073,'Policy Characteristics'!$C:$C,0)))</f>
        <v/>
      </c>
      <c r="R1073" s="254" t="str">
        <f>IF(ISBLANK(INDEX('Policy Characteristics'!L:L,MATCH($C1073,'Policy Characteristics'!$C:$C,0))),"",INDEX('Policy Characteristics'!L:L,MATCH($C1073,'Policy Characteristics'!$C:$C,0)))</f>
        <v/>
      </c>
    </row>
    <row r="1074" spans="1:18" s="2" customFormat="1" x14ac:dyDescent="0.35">
      <c r="A1074" s="254" t="str">
        <f>IF(ISBLANK(INDEX('Policy Characteristics'!A:A,MATCH($C1074,'Policy Characteristics'!$C:$C,0))),"",INDEX('Policy Characteristics'!A:A,MATCH($C1074,'Policy Characteristics'!$C:$C,0)))</f>
        <v>Industry</v>
      </c>
      <c r="B1074" s="262" t="str">
        <f>IF(ISBLANK(INDEX('Policy Characteristics'!B:B,MATCH($C1074,'Policy Characteristics'!$C:$C,0))),"",INDEX('Policy Characteristics'!B:B,MATCH($C1074,'Policy Characteristics'!$C:$C,0)))</f>
        <v>Feedstock Shifting</v>
      </c>
      <c r="C1074" s="254" t="str">
        <f t="shared" si="44"/>
        <v>Fraction of Feedstock Shifted</v>
      </c>
      <c r="D1074" s="6" t="s">
        <v>3068</v>
      </c>
      <c r="E1074" s="45" t="s">
        <v>2397</v>
      </c>
      <c r="F1074" t="s">
        <v>3030</v>
      </c>
      <c r="G1074" s="45" t="s">
        <v>2403</v>
      </c>
      <c r="H1074" s="47">
        <v>2670</v>
      </c>
      <c r="I1074" s="324" t="s">
        <v>44</v>
      </c>
      <c r="J1074" s="255" t="str">
        <f>IF(ISBLANK(INDEX('Policy Characteristics'!D:D,MATCH($C1074,'Policy Characteristics'!$C:$C,0))),"",INDEX('Policy Characteristics'!D:D,MATCH($C1074,'Policy Characteristics'!$C:$C,0)))</f>
        <v>Feedstock Shifting</v>
      </c>
      <c r="K1074" s="254" t="str">
        <f>IF(ISBLANK(INDEX('Policy Characteristics'!E:E,MATCH($C1074,'Policy Characteristics'!$C:$C,0))),"",INDEX('Policy Characteristics'!E:E,MATCH($C1074,'Policy Characteristics'!$C:$C,0)))</f>
        <v>indst feedstock shifting</v>
      </c>
      <c r="L1074" s="261">
        <f>IF(ISBLANK(INDEX('Policy Characteristics'!F:F,MATCH($C1074,'Policy Characteristics'!$C:$C,0))),"",INDEX('Policy Characteristics'!F:F,MATCH($C1074,'Policy Characteristics'!$C:$C,0)))</f>
        <v>0</v>
      </c>
      <c r="M1074" s="261">
        <f>IF(ISBLANK(INDEX('Policy Characteristics'!G:G,MATCH($C1074,'Policy Characteristics'!$C:$C,0))),"",INDEX('Policy Characteristics'!G:G,MATCH($C1074,'Policy Characteristics'!$C:$C,0)))</f>
        <v>1</v>
      </c>
      <c r="N1074" s="261">
        <f>IF(ISBLANK(INDEX('Policy Characteristics'!H:H,MATCH($C1074,'Policy Characteristics'!$C:$C,0))),"",INDEX('Policy Characteristics'!H:H,MATCH($C1074,'Policy Characteristics'!$C:$C,0)))</f>
        <v>0.01</v>
      </c>
      <c r="O1074" s="254" t="str">
        <f>IF(ISBLANK(INDEX('Policy Characteristics'!I:I,MATCH($C1074,'Policy Characteristics'!$C:$C,0))),"",INDEX('Policy Characteristics'!I:I,MATCH($C1074,'Policy Characteristics'!$C:$C,0)))</f>
        <v>% of potential achieved</v>
      </c>
      <c r="P1074" s="254"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254" t="str">
        <f>IF(ISBLANK(INDEX('Policy Characteristics'!K:K,MATCH($C1074,'Policy Characteristics'!$C:$C,0))),"",INDEX('Policy Characteristics'!K:K,MATCH($C1074,'Policy Characteristics'!$C:$C,0)))</f>
        <v/>
      </c>
      <c r="R1074" s="254" t="str">
        <f>IF(ISBLANK(INDEX('Policy Characteristics'!L:L,MATCH($C1074,'Policy Characteristics'!$C:$C,0))),"",INDEX('Policy Characteristics'!L:L,MATCH($C1074,'Policy Characteristics'!$C:$C,0)))</f>
        <v/>
      </c>
    </row>
    <row r="1075" spans="1:18" s="2" customFormat="1" x14ac:dyDescent="0.35">
      <c r="A1075" s="254" t="str">
        <f>IF(ISBLANK(INDEX('Policy Characteristics'!A:A,MATCH($C1075,'Policy Characteristics'!$C:$C,0))),"",INDEX('Policy Characteristics'!A:A,MATCH($C1075,'Policy Characteristics'!$C:$C,0)))</f>
        <v>Industry</v>
      </c>
      <c r="B1075" s="262" t="str">
        <f>IF(ISBLANK(INDEX('Policy Characteristics'!B:B,MATCH($C1075,'Policy Characteristics'!$C:$C,0))),"",INDEX('Policy Characteristics'!B:B,MATCH($C1075,'Policy Characteristics'!$C:$C,0)))</f>
        <v>Feedstock Shifting</v>
      </c>
      <c r="C1075" s="254" t="str">
        <f t="shared" si="44"/>
        <v>Fraction of Feedstock Shifted</v>
      </c>
      <c r="D1075" s="6" t="s">
        <v>3068</v>
      </c>
      <c r="E1075" s="45" t="s">
        <v>2398</v>
      </c>
      <c r="F1075" t="s">
        <v>3030</v>
      </c>
      <c r="G1075" s="45" t="s">
        <v>2406</v>
      </c>
      <c r="H1075" s="47">
        <v>2671</v>
      </c>
      <c r="I1075" s="324" t="s">
        <v>44</v>
      </c>
      <c r="J1075" s="255" t="str">
        <f>IF(ISBLANK(INDEX('Policy Characteristics'!D:D,MATCH($C1075,'Policy Characteristics'!$C:$C,0))),"",INDEX('Policy Characteristics'!D:D,MATCH($C1075,'Policy Characteristics'!$C:$C,0)))</f>
        <v>Feedstock Shifting</v>
      </c>
      <c r="K1075" s="254" t="str">
        <f>IF(ISBLANK(INDEX('Policy Characteristics'!E:E,MATCH($C1075,'Policy Characteristics'!$C:$C,0))),"",INDEX('Policy Characteristics'!E:E,MATCH($C1075,'Policy Characteristics'!$C:$C,0)))</f>
        <v>indst feedstock shifting</v>
      </c>
      <c r="L1075" s="261">
        <f>IF(ISBLANK(INDEX('Policy Characteristics'!F:F,MATCH($C1075,'Policy Characteristics'!$C:$C,0))),"",INDEX('Policy Characteristics'!F:F,MATCH($C1075,'Policy Characteristics'!$C:$C,0)))</f>
        <v>0</v>
      </c>
      <c r="M1075" s="261">
        <f>IF(ISBLANK(INDEX('Policy Characteristics'!G:G,MATCH($C1075,'Policy Characteristics'!$C:$C,0))),"",INDEX('Policy Characteristics'!G:G,MATCH($C1075,'Policy Characteristics'!$C:$C,0)))</f>
        <v>1</v>
      </c>
      <c r="N1075" s="261">
        <f>IF(ISBLANK(INDEX('Policy Characteristics'!H:H,MATCH($C1075,'Policy Characteristics'!$C:$C,0))),"",INDEX('Policy Characteristics'!H:H,MATCH($C1075,'Policy Characteristics'!$C:$C,0)))</f>
        <v>0.01</v>
      </c>
      <c r="O1075" s="254" t="str">
        <f>IF(ISBLANK(INDEX('Policy Characteristics'!I:I,MATCH($C1075,'Policy Characteristics'!$C:$C,0))),"",INDEX('Policy Characteristics'!I:I,MATCH($C1075,'Policy Characteristics'!$C:$C,0)))</f>
        <v>% of potential achieved</v>
      </c>
      <c r="P1075" s="254"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254" t="str">
        <f>IF(ISBLANK(INDEX('Policy Characteristics'!K:K,MATCH($C1075,'Policy Characteristics'!$C:$C,0))),"",INDEX('Policy Characteristics'!K:K,MATCH($C1075,'Policy Characteristics'!$C:$C,0)))</f>
        <v/>
      </c>
      <c r="R1075" s="254" t="str">
        <f>IF(ISBLANK(INDEX('Policy Characteristics'!L:L,MATCH($C1075,'Policy Characteristics'!$C:$C,0))),"",INDEX('Policy Characteristics'!L:L,MATCH($C1075,'Policy Characteristics'!$C:$C,0)))</f>
        <v/>
      </c>
    </row>
    <row r="1076" spans="1:18" s="2" customFormat="1" x14ac:dyDescent="0.35">
      <c r="A1076" s="254" t="str">
        <f>IF(ISBLANK(INDEX('Policy Characteristics'!A:A,MATCH($C1076,'Policy Characteristics'!$C:$C,0))),"",INDEX('Policy Characteristics'!A:A,MATCH($C1076,'Policy Characteristics'!$C:$C,0)))</f>
        <v>Industry</v>
      </c>
      <c r="B1076" s="262" t="str">
        <f>IF(ISBLANK(INDEX('Policy Characteristics'!B:B,MATCH($C1076,'Policy Characteristics'!$C:$C,0))),"",INDEX('Policy Characteristics'!B:B,MATCH($C1076,'Policy Characteristics'!$C:$C,0)))</f>
        <v>Feedstock Shifting</v>
      </c>
      <c r="C1076" s="254" t="str">
        <f t="shared" si="44"/>
        <v>Fraction of Feedstock Shifted</v>
      </c>
      <c r="D1076" s="6" t="s">
        <v>3068</v>
      </c>
      <c r="E1076" s="45" t="s">
        <v>2399</v>
      </c>
      <c r="F1076" t="s">
        <v>3030</v>
      </c>
      <c r="G1076" s="45" t="s">
        <v>2407</v>
      </c>
      <c r="H1076" s="47">
        <v>2672</v>
      </c>
      <c r="I1076" s="324" t="s">
        <v>44</v>
      </c>
      <c r="J1076" s="255" t="str">
        <f>IF(ISBLANK(INDEX('Policy Characteristics'!D:D,MATCH($C1076,'Policy Characteristics'!$C:$C,0))),"",INDEX('Policy Characteristics'!D:D,MATCH($C1076,'Policy Characteristics'!$C:$C,0)))</f>
        <v>Feedstock Shifting</v>
      </c>
      <c r="K1076" s="254" t="str">
        <f>IF(ISBLANK(INDEX('Policy Characteristics'!E:E,MATCH($C1076,'Policy Characteristics'!$C:$C,0))),"",INDEX('Policy Characteristics'!E:E,MATCH($C1076,'Policy Characteristics'!$C:$C,0)))</f>
        <v>indst feedstock shifting</v>
      </c>
      <c r="L1076" s="261">
        <f>IF(ISBLANK(INDEX('Policy Characteristics'!F:F,MATCH($C1076,'Policy Characteristics'!$C:$C,0))),"",INDEX('Policy Characteristics'!F:F,MATCH($C1076,'Policy Characteristics'!$C:$C,0)))</f>
        <v>0</v>
      </c>
      <c r="M1076" s="261">
        <f>IF(ISBLANK(INDEX('Policy Characteristics'!G:G,MATCH($C1076,'Policy Characteristics'!$C:$C,0))),"",INDEX('Policy Characteristics'!G:G,MATCH($C1076,'Policy Characteristics'!$C:$C,0)))</f>
        <v>1</v>
      </c>
      <c r="N1076" s="261">
        <f>IF(ISBLANK(INDEX('Policy Characteristics'!H:H,MATCH($C1076,'Policy Characteristics'!$C:$C,0))),"",INDEX('Policy Characteristics'!H:H,MATCH($C1076,'Policy Characteristics'!$C:$C,0)))</f>
        <v>0.01</v>
      </c>
      <c r="O1076" s="254" t="str">
        <f>IF(ISBLANK(INDEX('Policy Characteristics'!I:I,MATCH($C1076,'Policy Characteristics'!$C:$C,0))),"",INDEX('Policy Characteristics'!I:I,MATCH($C1076,'Policy Characteristics'!$C:$C,0)))</f>
        <v>% of potential achieved</v>
      </c>
      <c r="P1076" s="254"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254" t="str">
        <f>IF(ISBLANK(INDEX('Policy Characteristics'!K:K,MATCH($C1076,'Policy Characteristics'!$C:$C,0))),"",INDEX('Policy Characteristics'!K:K,MATCH($C1076,'Policy Characteristics'!$C:$C,0)))</f>
        <v/>
      </c>
      <c r="R1076" s="254" t="str">
        <f>IF(ISBLANK(INDEX('Policy Characteristics'!L:L,MATCH($C1076,'Policy Characteristics'!$C:$C,0))),"",INDEX('Policy Characteristics'!L:L,MATCH($C1076,'Policy Characteristics'!$C:$C,0)))</f>
        <v/>
      </c>
    </row>
    <row r="1077" spans="1:18" s="2" customFormat="1" x14ac:dyDescent="0.35">
      <c r="A1077" s="254" t="str">
        <f>IF(ISBLANK(INDEX('Policy Characteristics'!A:A,MATCH($C1077,'Policy Characteristics'!$C:$C,0))),"",INDEX('Policy Characteristics'!A:A,MATCH($C1077,'Policy Characteristics'!$C:$C,0)))</f>
        <v>Industry</v>
      </c>
      <c r="B1077" s="262" t="str">
        <f>IF(ISBLANK(INDEX('Policy Characteristics'!B:B,MATCH($C1077,'Policy Characteristics'!$C:$C,0))),"",INDEX('Policy Characteristics'!B:B,MATCH($C1077,'Policy Characteristics'!$C:$C,0)))</f>
        <v>Feedstock Shifting</v>
      </c>
      <c r="C1077" s="254" t="str">
        <f t="shared" si="44"/>
        <v>Fraction of Feedstock Shifted</v>
      </c>
      <c r="D1077" s="6" t="s">
        <v>3068</v>
      </c>
      <c r="E1077" s="45" t="s">
        <v>2400</v>
      </c>
      <c r="F1077" t="s">
        <v>3030</v>
      </c>
      <c r="G1077" s="45" t="s">
        <v>2404</v>
      </c>
      <c r="H1077" s="47">
        <v>2673</v>
      </c>
      <c r="I1077" s="324" t="s">
        <v>44</v>
      </c>
      <c r="J1077" s="255" t="str">
        <f>IF(ISBLANK(INDEX('Policy Characteristics'!D:D,MATCH($C1077,'Policy Characteristics'!$C:$C,0))),"",INDEX('Policy Characteristics'!D:D,MATCH($C1077,'Policy Characteristics'!$C:$C,0)))</f>
        <v>Feedstock Shifting</v>
      </c>
      <c r="K1077" s="254" t="str">
        <f>IF(ISBLANK(INDEX('Policy Characteristics'!E:E,MATCH($C1077,'Policy Characteristics'!$C:$C,0))),"",INDEX('Policy Characteristics'!E:E,MATCH($C1077,'Policy Characteristics'!$C:$C,0)))</f>
        <v>indst feedstock shifting</v>
      </c>
      <c r="L1077" s="261">
        <f>IF(ISBLANK(INDEX('Policy Characteristics'!F:F,MATCH($C1077,'Policy Characteristics'!$C:$C,0))),"",INDEX('Policy Characteristics'!F:F,MATCH($C1077,'Policy Characteristics'!$C:$C,0)))</f>
        <v>0</v>
      </c>
      <c r="M1077" s="261">
        <f>IF(ISBLANK(INDEX('Policy Characteristics'!G:G,MATCH($C1077,'Policy Characteristics'!$C:$C,0))),"",INDEX('Policy Characteristics'!G:G,MATCH($C1077,'Policy Characteristics'!$C:$C,0)))</f>
        <v>1</v>
      </c>
      <c r="N1077" s="261">
        <f>IF(ISBLANK(INDEX('Policy Characteristics'!H:H,MATCH($C1077,'Policy Characteristics'!$C:$C,0))),"",INDEX('Policy Characteristics'!H:H,MATCH($C1077,'Policy Characteristics'!$C:$C,0)))</f>
        <v>0.01</v>
      </c>
      <c r="O1077" s="254" t="str">
        <f>IF(ISBLANK(INDEX('Policy Characteristics'!I:I,MATCH($C1077,'Policy Characteristics'!$C:$C,0))),"",INDEX('Policy Characteristics'!I:I,MATCH($C1077,'Policy Characteristics'!$C:$C,0)))</f>
        <v>% of potential achieved</v>
      </c>
      <c r="P1077" s="254"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254" t="str">
        <f>IF(ISBLANK(INDEX('Policy Characteristics'!K:K,MATCH($C1077,'Policy Characteristics'!$C:$C,0))),"",INDEX('Policy Characteristics'!K:K,MATCH($C1077,'Policy Characteristics'!$C:$C,0)))</f>
        <v/>
      </c>
      <c r="R1077" s="254" t="str">
        <f>IF(ISBLANK(INDEX('Policy Characteristics'!L:L,MATCH($C1077,'Policy Characteristics'!$C:$C,0))),"",INDEX('Policy Characteristics'!L:L,MATCH($C1077,'Policy Characteristics'!$C:$C,0)))</f>
        <v/>
      </c>
    </row>
    <row r="1078" spans="1:18" s="2" customFormat="1" x14ac:dyDescent="0.35">
      <c r="A1078" s="254" t="str">
        <f>IF(ISBLANK(INDEX('Policy Characteristics'!A:A,MATCH($C1078,'Policy Characteristics'!$C:$C,0))),"",INDEX('Policy Characteristics'!A:A,MATCH($C1078,'Policy Characteristics'!$C:$C,0)))</f>
        <v>Industry</v>
      </c>
      <c r="B1078" s="262" t="str">
        <f>IF(ISBLANK(INDEX('Policy Characteristics'!B:B,MATCH($C1078,'Policy Characteristics'!$C:$C,0))),"",INDEX('Policy Characteristics'!B:B,MATCH($C1078,'Policy Characteristics'!$C:$C,0)))</f>
        <v>Feedstock Shifting</v>
      </c>
      <c r="C1078" s="254" t="str">
        <f t="shared" si="44"/>
        <v>Fraction of Feedstock Shifted</v>
      </c>
      <c r="D1078" s="6" t="s">
        <v>3068</v>
      </c>
      <c r="E1078" s="45" t="s">
        <v>2401</v>
      </c>
      <c r="F1078" t="s">
        <v>3030</v>
      </c>
      <c r="G1078" s="45" t="s">
        <v>2405</v>
      </c>
      <c r="H1078" s="47">
        <v>2674</v>
      </c>
      <c r="I1078" s="324" t="s">
        <v>44</v>
      </c>
      <c r="J1078" s="255" t="str">
        <f>IF(ISBLANK(INDEX('Policy Characteristics'!D:D,MATCH($C1078,'Policy Characteristics'!$C:$C,0))),"",INDEX('Policy Characteristics'!D:D,MATCH($C1078,'Policy Characteristics'!$C:$C,0)))</f>
        <v>Feedstock Shifting</v>
      </c>
      <c r="K1078" s="254" t="str">
        <f>IF(ISBLANK(INDEX('Policy Characteristics'!E:E,MATCH($C1078,'Policy Characteristics'!$C:$C,0))),"",INDEX('Policy Characteristics'!E:E,MATCH($C1078,'Policy Characteristics'!$C:$C,0)))</f>
        <v>indst feedstock shifting</v>
      </c>
      <c r="L1078" s="261">
        <f>IF(ISBLANK(INDEX('Policy Characteristics'!F:F,MATCH($C1078,'Policy Characteristics'!$C:$C,0))),"",INDEX('Policy Characteristics'!F:F,MATCH($C1078,'Policy Characteristics'!$C:$C,0)))</f>
        <v>0</v>
      </c>
      <c r="M1078" s="261">
        <f>IF(ISBLANK(INDEX('Policy Characteristics'!G:G,MATCH($C1078,'Policy Characteristics'!$C:$C,0))),"",INDEX('Policy Characteristics'!G:G,MATCH($C1078,'Policy Characteristics'!$C:$C,0)))</f>
        <v>1</v>
      </c>
      <c r="N1078" s="261">
        <f>IF(ISBLANK(INDEX('Policy Characteristics'!H:H,MATCH($C1078,'Policy Characteristics'!$C:$C,0))),"",INDEX('Policy Characteristics'!H:H,MATCH($C1078,'Policy Characteristics'!$C:$C,0)))</f>
        <v>0.01</v>
      </c>
      <c r="O1078" s="254" t="str">
        <f>IF(ISBLANK(INDEX('Policy Characteristics'!I:I,MATCH($C1078,'Policy Characteristics'!$C:$C,0))),"",INDEX('Policy Characteristics'!I:I,MATCH($C1078,'Policy Characteristics'!$C:$C,0)))</f>
        <v>% of potential achieved</v>
      </c>
      <c r="P1078" s="254"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254" t="str">
        <f>IF(ISBLANK(INDEX('Policy Characteristics'!K:K,MATCH($C1078,'Policy Characteristics'!$C:$C,0))),"",INDEX('Policy Characteristics'!K:K,MATCH($C1078,'Policy Characteristics'!$C:$C,0)))</f>
        <v/>
      </c>
      <c r="R1078" s="254" t="str">
        <f>IF(ISBLANK(INDEX('Policy Characteristics'!L:L,MATCH($C1078,'Policy Characteristics'!$C:$C,0))),"",INDEX('Policy Characteristics'!L:L,MATCH($C1078,'Policy Characteristics'!$C:$C,0)))</f>
        <v/>
      </c>
    </row>
    <row r="1079" spans="1:18" s="2" customFormat="1" x14ac:dyDescent="0.35">
      <c r="A1079" s="254" t="str">
        <f>IF(ISBLANK(INDEX('Policy Characteristics'!A:A,MATCH($C1079,'Policy Characteristics'!$C:$C,0))),"",INDEX('Policy Characteristics'!A:A,MATCH($C1079,'Policy Characteristics'!$C:$C,0)))</f>
        <v>Industry</v>
      </c>
      <c r="B1079" s="262" t="str">
        <f>IF(ISBLANK(INDEX('Policy Characteristics'!B:B,MATCH($C1079,'Policy Characteristics'!$C:$C,0))),"",INDEX('Policy Characteristics'!B:B,MATCH($C1079,'Policy Characteristics'!$C:$C,0)))</f>
        <v>Feedstock Shifting</v>
      </c>
      <c r="C1079" s="254" t="str">
        <f t="shared" si="44"/>
        <v>Fraction of Feedstock Shifted</v>
      </c>
      <c r="D1079" s="6" t="s">
        <v>3068</v>
      </c>
      <c r="E1079" s="45" t="s">
        <v>2402</v>
      </c>
      <c r="F1079" t="s">
        <v>3030</v>
      </c>
      <c r="G1079" s="45" t="s">
        <v>2408</v>
      </c>
      <c r="H1079" s="47">
        <v>2675</v>
      </c>
      <c r="I1079" s="324" t="s">
        <v>44</v>
      </c>
      <c r="J1079" s="255" t="str">
        <f>IF(ISBLANK(INDEX('Policy Characteristics'!D:D,MATCH($C1079,'Policy Characteristics'!$C:$C,0))),"",INDEX('Policy Characteristics'!D:D,MATCH($C1079,'Policy Characteristics'!$C:$C,0)))</f>
        <v>Feedstock Shifting</v>
      </c>
      <c r="K1079" s="254" t="str">
        <f>IF(ISBLANK(INDEX('Policy Characteristics'!E:E,MATCH($C1079,'Policy Characteristics'!$C:$C,0))),"",INDEX('Policy Characteristics'!E:E,MATCH($C1079,'Policy Characteristics'!$C:$C,0)))</f>
        <v>indst feedstock shifting</v>
      </c>
      <c r="L1079" s="261">
        <f>IF(ISBLANK(INDEX('Policy Characteristics'!F:F,MATCH($C1079,'Policy Characteristics'!$C:$C,0))),"",INDEX('Policy Characteristics'!F:F,MATCH($C1079,'Policy Characteristics'!$C:$C,0)))</f>
        <v>0</v>
      </c>
      <c r="M1079" s="261">
        <f>IF(ISBLANK(INDEX('Policy Characteristics'!G:G,MATCH($C1079,'Policy Characteristics'!$C:$C,0))),"",INDEX('Policy Characteristics'!G:G,MATCH($C1079,'Policy Characteristics'!$C:$C,0)))</f>
        <v>1</v>
      </c>
      <c r="N1079" s="261">
        <f>IF(ISBLANK(INDEX('Policy Characteristics'!H:H,MATCH($C1079,'Policy Characteristics'!$C:$C,0))),"",INDEX('Policy Characteristics'!H:H,MATCH($C1079,'Policy Characteristics'!$C:$C,0)))</f>
        <v>0.01</v>
      </c>
      <c r="O1079" s="254" t="str">
        <f>IF(ISBLANK(INDEX('Policy Characteristics'!I:I,MATCH($C1079,'Policy Characteristics'!$C:$C,0))),"",INDEX('Policy Characteristics'!I:I,MATCH($C1079,'Policy Characteristics'!$C:$C,0)))</f>
        <v>% of potential achieved</v>
      </c>
      <c r="P1079" s="254"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254" t="str">
        <f>IF(ISBLANK(INDEX('Policy Characteristics'!K:K,MATCH($C1079,'Policy Characteristics'!$C:$C,0))),"",INDEX('Policy Characteristics'!K:K,MATCH($C1079,'Policy Characteristics'!$C:$C,0)))</f>
        <v/>
      </c>
      <c r="R1079" s="254" t="str">
        <f>IF(ISBLANK(INDEX('Policy Characteristics'!L:L,MATCH($C1079,'Policy Characteristics'!$C:$C,0))),"",INDEX('Policy Characteristics'!L:L,MATCH($C1079,'Policy Characteristics'!$C:$C,0)))</f>
        <v/>
      </c>
    </row>
    <row r="1080" spans="1:18" s="2" customFormat="1" x14ac:dyDescent="0.35">
      <c r="A1080" s="254" t="str">
        <f>IF(ISBLANK(INDEX('Policy Characteristics'!A:A,MATCH($C1080,'Policy Characteristics'!$C:$C,0))),"",INDEX('Policy Characteristics'!A:A,MATCH($C1080,'Policy Characteristics'!$C:$C,0)))</f>
        <v>Industry</v>
      </c>
      <c r="B1080" s="262" t="str">
        <f>IF(ISBLANK(INDEX('Policy Characteristics'!B:B,MATCH($C1080,'Policy Characteristics'!$C:$C,0))),"",INDEX('Policy Characteristics'!B:B,MATCH($C1080,'Policy Characteristics'!$C:$C,0)))</f>
        <v>Feedstock Shifting</v>
      </c>
      <c r="C1080" s="254" t="str">
        <f t="shared" si="44"/>
        <v>Fraction of Feedstock Shifted</v>
      </c>
      <c r="D1080" s="6" t="s">
        <v>3068</v>
      </c>
      <c r="E1080" s="45" t="s">
        <v>2701</v>
      </c>
      <c r="F1080" t="s">
        <v>3030</v>
      </c>
      <c r="G1080" s="45" t="s">
        <v>2704</v>
      </c>
      <c r="H1080" s="47">
        <v>2676</v>
      </c>
      <c r="I1080" s="324" t="s">
        <v>44</v>
      </c>
      <c r="J1080" s="255" t="str">
        <f>IF(ISBLANK(INDEX('Policy Characteristics'!D:D,MATCH($C1080,'Policy Characteristics'!$C:$C,0))),"",INDEX('Policy Characteristics'!D:D,MATCH($C1080,'Policy Characteristics'!$C:$C,0)))</f>
        <v>Feedstock Shifting</v>
      </c>
      <c r="K1080" s="254" t="str">
        <f>IF(ISBLANK(INDEX('Policy Characteristics'!E:E,MATCH($C1080,'Policy Characteristics'!$C:$C,0))),"",INDEX('Policy Characteristics'!E:E,MATCH($C1080,'Policy Characteristics'!$C:$C,0)))</f>
        <v>indst feedstock shifting</v>
      </c>
      <c r="L1080" s="261">
        <f>IF(ISBLANK(INDEX('Policy Characteristics'!F:F,MATCH($C1080,'Policy Characteristics'!$C:$C,0))),"",INDEX('Policy Characteristics'!F:F,MATCH($C1080,'Policy Characteristics'!$C:$C,0)))</f>
        <v>0</v>
      </c>
      <c r="M1080" s="261">
        <f>IF(ISBLANK(INDEX('Policy Characteristics'!G:G,MATCH($C1080,'Policy Characteristics'!$C:$C,0))),"",INDEX('Policy Characteristics'!G:G,MATCH($C1080,'Policy Characteristics'!$C:$C,0)))</f>
        <v>1</v>
      </c>
      <c r="N1080" s="261">
        <f>IF(ISBLANK(INDEX('Policy Characteristics'!H:H,MATCH($C1080,'Policy Characteristics'!$C:$C,0))),"",INDEX('Policy Characteristics'!H:H,MATCH($C1080,'Policy Characteristics'!$C:$C,0)))</f>
        <v>0.01</v>
      </c>
      <c r="O1080" s="254" t="str">
        <f>IF(ISBLANK(INDEX('Policy Characteristics'!I:I,MATCH($C1080,'Policy Characteristics'!$C:$C,0))),"",INDEX('Policy Characteristics'!I:I,MATCH($C1080,'Policy Characteristics'!$C:$C,0)))</f>
        <v>% of potential achieved</v>
      </c>
      <c r="P1080" s="254"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254" t="str">
        <f>IF(ISBLANK(INDEX('Policy Characteristics'!K:K,MATCH($C1080,'Policy Characteristics'!$C:$C,0))),"",INDEX('Policy Characteristics'!K:K,MATCH($C1080,'Policy Characteristics'!$C:$C,0)))</f>
        <v/>
      </c>
      <c r="R1080" s="254" t="str">
        <f>IF(ISBLANK(INDEX('Policy Characteristics'!L:L,MATCH($C1080,'Policy Characteristics'!$C:$C,0))),"",INDEX('Policy Characteristics'!L:L,MATCH($C1080,'Policy Characteristics'!$C:$C,0)))</f>
        <v/>
      </c>
    </row>
    <row r="1081" spans="1:18" s="2" customFormat="1" x14ac:dyDescent="0.35">
      <c r="A1081" s="254" t="str">
        <f>IF(ISBLANK(INDEX('Policy Characteristics'!A:A,MATCH($C1081,'Policy Characteristics'!$C:$C,0))),"",INDEX('Policy Characteristics'!A:A,MATCH($C1081,'Policy Characteristics'!$C:$C,0)))</f>
        <v>Industry</v>
      </c>
      <c r="B1081" s="262" t="str">
        <f>IF(ISBLANK(INDEX('Policy Characteristics'!B:B,MATCH($C1081,'Policy Characteristics'!$C:$C,0))),"",INDEX('Policy Characteristics'!B:B,MATCH($C1081,'Policy Characteristics'!$C:$C,0)))</f>
        <v>Feedstock Shifting</v>
      </c>
      <c r="C1081" s="254" t="str">
        <f t="shared" si="44"/>
        <v>Fraction of Feedstock Shifted</v>
      </c>
      <c r="D1081" s="6" t="s">
        <v>3068</v>
      </c>
      <c r="E1081" s="45" t="s">
        <v>2702</v>
      </c>
      <c r="F1081" t="s">
        <v>3030</v>
      </c>
      <c r="G1081" s="45" t="s">
        <v>2706</v>
      </c>
      <c r="H1081" s="47">
        <v>2677</v>
      </c>
      <c r="I1081" s="324" t="s">
        <v>44</v>
      </c>
      <c r="J1081" s="255" t="str">
        <f>IF(ISBLANK(INDEX('Policy Characteristics'!D:D,MATCH($C1081,'Policy Characteristics'!$C:$C,0))),"",INDEX('Policy Characteristics'!D:D,MATCH($C1081,'Policy Characteristics'!$C:$C,0)))</f>
        <v>Feedstock Shifting</v>
      </c>
      <c r="K1081" s="254" t="str">
        <f>IF(ISBLANK(INDEX('Policy Characteristics'!E:E,MATCH($C1081,'Policy Characteristics'!$C:$C,0))),"",INDEX('Policy Characteristics'!E:E,MATCH($C1081,'Policy Characteristics'!$C:$C,0)))</f>
        <v>indst feedstock shifting</v>
      </c>
      <c r="L1081" s="261">
        <f>IF(ISBLANK(INDEX('Policy Characteristics'!F:F,MATCH($C1081,'Policy Characteristics'!$C:$C,0))),"",INDEX('Policy Characteristics'!F:F,MATCH($C1081,'Policy Characteristics'!$C:$C,0)))</f>
        <v>0</v>
      </c>
      <c r="M1081" s="261">
        <f>IF(ISBLANK(INDEX('Policy Characteristics'!G:G,MATCH($C1081,'Policy Characteristics'!$C:$C,0))),"",INDEX('Policy Characteristics'!G:G,MATCH($C1081,'Policy Characteristics'!$C:$C,0)))</f>
        <v>1</v>
      </c>
      <c r="N1081" s="261">
        <f>IF(ISBLANK(INDEX('Policy Characteristics'!H:H,MATCH($C1081,'Policy Characteristics'!$C:$C,0))),"",INDEX('Policy Characteristics'!H:H,MATCH($C1081,'Policy Characteristics'!$C:$C,0)))</f>
        <v>0.01</v>
      </c>
      <c r="O1081" s="254" t="str">
        <f>IF(ISBLANK(INDEX('Policy Characteristics'!I:I,MATCH($C1081,'Policy Characteristics'!$C:$C,0))),"",INDEX('Policy Characteristics'!I:I,MATCH($C1081,'Policy Characteristics'!$C:$C,0)))</f>
        <v>% of potential achieved</v>
      </c>
      <c r="P1081" s="254"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254" t="str">
        <f>IF(ISBLANK(INDEX('Policy Characteristics'!K:K,MATCH($C1081,'Policy Characteristics'!$C:$C,0))),"",INDEX('Policy Characteristics'!K:K,MATCH($C1081,'Policy Characteristics'!$C:$C,0)))</f>
        <v/>
      </c>
      <c r="R1081" s="254" t="str">
        <f>IF(ISBLANK(INDEX('Policy Characteristics'!L:L,MATCH($C1081,'Policy Characteristics'!$C:$C,0))),"",INDEX('Policy Characteristics'!L:L,MATCH($C1081,'Policy Characteristics'!$C:$C,0)))</f>
        <v/>
      </c>
    </row>
    <row r="1082" spans="1:18" s="2" customFormat="1" x14ac:dyDescent="0.35">
      <c r="A1082" s="254" t="str">
        <f>IF(ISBLANK(INDEX('Policy Characteristics'!A:A,MATCH($C1082,'Policy Characteristics'!$C:$C,0))),"",INDEX('Policy Characteristics'!A:A,MATCH($C1082,'Policy Characteristics'!$C:$C,0)))</f>
        <v>Industry</v>
      </c>
      <c r="B1082" s="262" t="str">
        <f>IF(ISBLANK(INDEX('Policy Characteristics'!B:B,MATCH($C1082,'Policy Characteristics'!$C:$C,0))),"",INDEX('Policy Characteristics'!B:B,MATCH($C1082,'Policy Characteristics'!$C:$C,0)))</f>
        <v>Feedstock Shifting</v>
      </c>
      <c r="C1082" s="254" t="str">
        <f t="shared" si="44"/>
        <v>Fraction of Feedstock Shifted</v>
      </c>
      <c r="D1082" s="6" t="s">
        <v>3068</v>
      </c>
      <c r="E1082" s="45" t="s">
        <v>2703</v>
      </c>
      <c r="F1082" t="s">
        <v>3030</v>
      </c>
      <c r="G1082" s="45" t="s">
        <v>2707</v>
      </c>
      <c r="H1082" s="47">
        <v>2678</v>
      </c>
      <c r="I1082" s="324" t="s">
        <v>44</v>
      </c>
      <c r="J1082" s="255" t="str">
        <f>IF(ISBLANK(INDEX('Policy Characteristics'!D:D,MATCH($C1082,'Policy Characteristics'!$C:$C,0))),"",INDEX('Policy Characteristics'!D:D,MATCH($C1082,'Policy Characteristics'!$C:$C,0)))</f>
        <v>Feedstock Shifting</v>
      </c>
      <c r="K1082" s="254" t="str">
        <f>IF(ISBLANK(INDEX('Policy Characteristics'!E:E,MATCH($C1082,'Policy Characteristics'!$C:$C,0))),"",INDEX('Policy Characteristics'!E:E,MATCH($C1082,'Policy Characteristics'!$C:$C,0)))</f>
        <v>indst feedstock shifting</v>
      </c>
      <c r="L1082" s="261">
        <f>IF(ISBLANK(INDEX('Policy Characteristics'!F:F,MATCH($C1082,'Policy Characteristics'!$C:$C,0))),"",INDEX('Policy Characteristics'!F:F,MATCH($C1082,'Policy Characteristics'!$C:$C,0)))</f>
        <v>0</v>
      </c>
      <c r="M1082" s="261">
        <f>IF(ISBLANK(INDEX('Policy Characteristics'!G:G,MATCH($C1082,'Policy Characteristics'!$C:$C,0))),"",INDEX('Policy Characteristics'!G:G,MATCH($C1082,'Policy Characteristics'!$C:$C,0)))</f>
        <v>1</v>
      </c>
      <c r="N1082" s="261">
        <f>IF(ISBLANK(INDEX('Policy Characteristics'!H:H,MATCH($C1082,'Policy Characteristics'!$C:$C,0))),"",INDEX('Policy Characteristics'!H:H,MATCH($C1082,'Policy Characteristics'!$C:$C,0)))</f>
        <v>0.01</v>
      </c>
      <c r="O1082" s="254" t="str">
        <f>IF(ISBLANK(INDEX('Policy Characteristics'!I:I,MATCH($C1082,'Policy Characteristics'!$C:$C,0))),"",INDEX('Policy Characteristics'!I:I,MATCH($C1082,'Policy Characteristics'!$C:$C,0)))</f>
        <v>% of potential achieved</v>
      </c>
      <c r="P1082" s="254"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254" t="str">
        <f>IF(ISBLANK(INDEX('Policy Characteristics'!K:K,MATCH($C1082,'Policy Characteristics'!$C:$C,0))),"",INDEX('Policy Characteristics'!K:K,MATCH($C1082,'Policy Characteristics'!$C:$C,0)))</f>
        <v/>
      </c>
      <c r="R1082" s="254" t="str">
        <f>IF(ISBLANK(INDEX('Policy Characteristics'!L:L,MATCH($C1082,'Policy Characteristics'!$C:$C,0))),"",INDEX('Policy Characteristics'!L:L,MATCH($C1082,'Policy Characteristics'!$C:$C,0)))</f>
        <v/>
      </c>
    </row>
    <row r="1083" spans="1:18" s="2" customFormat="1" x14ac:dyDescent="0.35">
      <c r="A1083" s="254" t="str">
        <f>IF(ISBLANK(INDEX('Policy Characteristics'!A:A,MATCH($C1083,'Policy Characteristics'!$C:$C,0))),"",INDEX('Policy Characteristics'!A:A,MATCH($C1083,'Policy Characteristics'!$C:$C,0)))</f>
        <v>Industry</v>
      </c>
      <c r="B1083" s="262" t="str">
        <f>IF(ISBLANK(INDEX('Policy Characteristics'!B:B,MATCH($C1083,'Policy Characteristics'!$C:$C,0))),"",INDEX('Policy Characteristics'!B:B,MATCH($C1083,'Policy Characteristics'!$C:$C,0)))</f>
        <v>Feedstock Shifting</v>
      </c>
      <c r="C1083" s="254" t="str">
        <f t="shared" si="44"/>
        <v>Fraction of Feedstock Shifted</v>
      </c>
      <c r="D1083" s="6" t="s">
        <v>3068</v>
      </c>
      <c r="E1083" s="45" t="s">
        <v>2700</v>
      </c>
      <c r="F1083" t="s">
        <v>3030</v>
      </c>
      <c r="G1083" s="45" t="s">
        <v>2705</v>
      </c>
      <c r="H1083" s="47">
        <v>2679</v>
      </c>
      <c r="I1083" s="324" t="s">
        <v>44</v>
      </c>
      <c r="J1083" s="255" t="str">
        <f>IF(ISBLANK(INDEX('Policy Characteristics'!D:D,MATCH($C1083,'Policy Characteristics'!$C:$C,0))),"",INDEX('Policy Characteristics'!D:D,MATCH($C1083,'Policy Characteristics'!$C:$C,0)))</f>
        <v>Feedstock Shifting</v>
      </c>
      <c r="K1083" s="254" t="str">
        <f>IF(ISBLANK(INDEX('Policy Characteristics'!E:E,MATCH($C1083,'Policy Characteristics'!$C:$C,0))),"",INDEX('Policy Characteristics'!E:E,MATCH($C1083,'Policy Characteristics'!$C:$C,0)))</f>
        <v>indst feedstock shifting</v>
      </c>
      <c r="L1083" s="261">
        <f>IF(ISBLANK(INDEX('Policy Characteristics'!F:F,MATCH($C1083,'Policy Characteristics'!$C:$C,0))),"",INDEX('Policy Characteristics'!F:F,MATCH($C1083,'Policy Characteristics'!$C:$C,0)))</f>
        <v>0</v>
      </c>
      <c r="M1083" s="261">
        <f>IF(ISBLANK(INDEX('Policy Characteristics'!G:G,MATCH($C1083,'Policy Characteristics'!$C:$C,0))),"",INDEX('Policy Characteristics'!G:G,MATCH($C1083,'Policy Characteristics'!$C:$C,0)))</f>
        <v>1</v>
      </c>
      <c r="N1083" s="261">
        <f>IF(ISBLANK(INDEX('Policy Characteristics'!H:H,MATCH($C1083,'Policy Characteristics'!$C:$C,0))),"",INDEX('Policy Characteristics'!H:H,MATCH($C1083,'Policy Characteristics'!$C:$C,0)))</f>
        <v>0.01</v>
      </c>
      <c r="O1083" s="254" t="str">
        <f>IF(ISBLANK(INDEX('Policy Characteristics'!I:I,MATCH($C1083,'Policy Characteristics'!$C:$C,0))),"",INDEX('Policy Characteristics'!I:I,MATCH($C1083,'Policy Characteristics'!$C:$C,0)))</f>
        <v>% of potential achieved</v>
      </c>
      <c r="P1083" s="254"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254" t="str">
        <f>IF(ISBLANK(INDEX('Policy Characteristics'!K:K,MATCH($C1083,'Policy Characteristics'!$C:$C,0))),"",INDEX('Policy Characteristics'!K:K,MATCH($C1083,'Policy Characteristics'!$C:$C,0)))</f>
        <v/>
      </c>
      <c r="R1083" s="254" t="str">
        <f>IF(ISBLANK(INDEX('Policy Characteristics'!L:L,MATCH($C1083,'Policy Characteristics'!$C:$C,0))),"",INDEX('Policy Characteristics'!L:L,MATCH($C1083,'Policy Characteristics'!$C:$C,0)))</f>
        <v/>
      </c>
    </row>
    <row r="1084" spans="1:18" s="2" customFormat="1" x14ac:dyDescent="0.35">
      <c r="A1084" s="254" t="str">
        <f>IF(ISBLANK(INDEX('Policy Characteristics'!A:A,MATCH($C1084,'Policy Characteristics'!$C:$C,0))),"",INDEX('Policy Characteristics'!A:A,MATCH($C1084,'Policy Characteristics'!$C:$C,0)))</f>
        <v>Industry</v>
      </c>
      <c r="B1084" s="262" t="str">
        <f>IF(ISBLANK(INDEX('Policy Characteristics'!B:B,MATCH($C1084,'Policy Characteristics'!$C:$C,0))),"",INDEX('Policy Characteristics'!B:B,MATCH($C1084,'Policy Characteristics'!$C:$C,0)))</f>
        <v>Feedstock Shifting</v>
      </c>
      <c r="C1084" s="254" t="str">
        <f t="shared" si="44"/>
        <v>Fraction of Feedstock Shifted</v>
      </c>
      <c r="D1084" s="6" t="s">
        <v>3069</v>
      </c>
      <c r="E1084" s="45" t="s">
        <v>2397</v>
      </c>
      <c r="F1084" t="s">
        <v>3031</v>
      </c>
      <c r="G1084" s="45" t="s">
        <v>2403</v>
      </c>
      <c r="H1084" s="47">
        <v>2680</v>
      </c>
      <c r="I1084" s="324" t="s">
        <v>44</v>
      </c>
      <c r="J1084" s="255" t="str">
        <f>IF(ISBLANK(INDEX('Policy Characteristics'!D:D,MATCH($C1084,'Policy Characteristics'!$C:$C,0))),"",INDEX('Policy Characteristics'!D:D,MATCH($C1084,'Policy Characteristics'!$C:$C,0)))</f>
        <v>Feedstock Shifting</v>
      </c>
      <c r="K1084" s="254" t="str">
        <f>IF(ISBLANK(INDEX('Policy Characteristics'!E:E,MATCH($C1084,'Policy Characteristics'!$C:$C,0))),"",INDEX('Policy Characteristics'!E:E,MATCH($C1084,'Policy Characteristics'!$C:$C,0)))</f>
        <v>indst feedstock shifting</v>
      </c>
      <c r="L1084" s="261">
        <f>IF(ISBLANK(INDEX('Policy Characteristics'!F:F,MATCH($C1084,'Policy Characteristics'!$C:$C,0))),"",INDEX('Policy Characteristics'!F:F,MATCH($C1084,'Policy Characteristics'!$C:$C,0)))</f>
        <v>0</v>
      </c>
      <c r="M1084" s="261">
        <f>IF(ISBLANK(INDEX('Policy Characteristics'!G:G,MATCH($C1084,'Policy Characteristics'!$C:$C,0))),"",INDEX('Policy Characteristics'!G:G,MATCH($C1084,'Policy Characteristics'!$C:$C,0)))</f>
        <v>1</v>
      </c>
      <c r="N1084" s="261">
        <f>IF(ISBLANK(INDEX('Policy Characteristics'!H:H,MATCH($C1084,'Policy Characteristics'!$C:$C,0))),"",INDEX('Policy Characteristics'!H:H,MATCH($C1084,'Policy Characteristics'!$C:$C,0)))</f>
        <v>0.01</v>
      </c>
      <c r="O1084" s="254" t="str">
        <f>IF(ISBLANK(INDEX('Policy Characteristics'!I:I,MATCH($C1084,'Policy Characteristics'!$C:$C,0))),"",INDEX('Policy Characteristics'!I:I,MATCH($C1084,'Policy Characteristics'!$C:$C,0)))</f>
        <v>% of potential achieved</v>
      </c>
      <c r="P1084" s="254"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254" t="str">
        <f>IF(ISBLANK(INDEX('Policy Characteristics'!K:K,MATCH($C1084,'Policy Characteristics'!$C:$C,0))),"",INDEX('Policy Characteristics'!K:K,MATCH($C1084,'Policy Characteristics'!$C:$C,0)))</f>
        <v/>
      </c>
      <c r="R1084" s="254" t="str">
        <f>IF(ISBLANK(INDEX('Policy Characteristics'!L:L,MATCH($C1084,'Policy Characteristics'!$C:$C,0))),"",INDEX('Policy Characteristics'!L:L,MATCH($C1084,'Policy Characteristics'!$C:$C,0)))</f>
        <v/>
      </c>
    </row>
    <row r="1085" spans="1:18" s="2" customFormat="1" x14ac:dyDescent="0.35">
      <c r="A1085" s="254" t="str">
        <f>IF(ISBLANK(INDEX('Policy Characteristics'!A:A,MATCH($C1085,'Policy Characteristics'!$C:$C,0))),"",INDEX('Policy Characteristics'!A:A,MATCH($C1085,'Policy Characteristics'!$C:$C,0)))</f>
        <v>Industry</v>
      </c>
      <c r="B1085" s="262" t="str">
        <f>IF(ISBLANK(INDEX('Policy Characteristics'!B:B,MATCH($C1085,'Policy Characteristics'!$C:$C,0))),"",INDEX('Policy Characteristics'!B:B,MATCH($C1085,'Policy Characteristics'!$C:$C,0)))</f>
        <v>Feedstock Shifting</v>
      </c>
      <c r="C1085" s="254" t="str">
        <f t="shared" si="44"/>
        <v>Fraction of Feedstock Shifted</v>
      </c>
      <c r="D1085" s="6" t="s">
        <v>3069</v>
      </c>
      <c r="E1085" s="45" t="s">
        <v>2398</v>
      </c>
      <c r="F1085" t="s">
        <v>3031</v>
      </c>
      <c r="G1085" s="45" t="s">
        <v>2406</v>
      </c>
      <c r="H1085" s="47">
        <v>2681</v>
      </c>
      <c r="I1085" s="324" t="s">
        <v>44</v>
      </c>
      <c r="J1085" s="255" t="str">
        <f>IF(ISBLANK(INDEX('Policy Characteristics'!D:D,MATCH($C1085,'Policy Characteristics'!$C:$C,0))),"",INDEX('Policy Characteristics'!D:D,MATCH($C1085,'Policy Characteristics'!$C:$C,0)))</f>
        <v>Feedstock Shifting</v>
      </c>
      <c r="K1085" s="254" t="str">
        <f>IF(ISBLANK(INDEX('Policy Characteristics'!E:E,MATCH($C1085,'Policy Characteristics'!$C:$C,0))),"",INDEX('Policy Characteristics'!E:E,MATCH($C1085,'Policy Characteristics'!$C:$C,0)))</f>
        <v>indst feedstock shifting</v>
      </c>
      <c r="L1085" s="261">
        <f>IF(ISBLANK(INDEX('Policy Characteristics'!F:F,MATCH($C1085,'Policy Characteristics'!$C:$C,0))),"",INDEX('Policy Characteristics'!F:F,MATCH($C1085,'Policy Characteristics'!$C:$C,0)))</f>
        <v>0</v>
      </c>
      <c r="M1085" s="261">
        <f>IF(ISBLANK(INDEX('Policy Characteristics'!G:G,MATCH($C1085,'Policy Characteristics'!$C:$C,0))),"",INDEX('Policy Characteristics'!G:G,MATCH($C1085,'Policy Characteristics'!$C:$C,0)))</f>
        <v>1</v>
      </c>
      <c r="N1085" s="261">
        <f>IF(ISBLANK(INDEX('Policy Characteristics'!H:H,MATCH($C1085,'Policy Characteristics'!$C:$C,0))),"",INDEX('Policy Characteristics'!H:H,MATCH($C1085,'Policy Characteristics'!$C:$C,0)))</f>
        <v>0.01</v>
      </c>
      <c r="O1085" s="254" t="str">
        <f>IF(ISBLANK(INDEX('Policy Characteristics'!I:I,MATCH($C1085,'Policy Characteristics'!$C:$C,0))),"",INDEX('Policy Characteristics'!I:I,MATCH($C1085,'Policy Characteristics'!$C:$C,0)))</f>
        <v>% of potential achieved</v>
      </c>
      <c r="P1085" s="254"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254" t="str">
        <f>IF(ISBLANK(INDEX('Policy Characteristics'!K:K,MATCH($C1085,'Policy Characteristics'!$C:$C,0))),"",INDEX('Policy Characteristics'!K:K,MATCH($C1085,'Policy Characteristics'!$C:$C,0)))</f>
        <v/>
      </c>
      <c r="R1085" s="254" t="str">
        <f>IF(ISBLANK(INDEX('Policy Characteristics'!L:L,MATCH($C1085,'Policy Characteristics'!$C:$C,0))),"",INDEX('Policy Characteristics'!L:L,MATCH($C1085,'Policy Characteristics'!$C:$C,0)))</f>
        <v/>
      </c>
    </row>
    <row r="1086" spans="1:18" s="2" customFormat="1" x14ac:dyDescent="0.35">
      <c r="A1086" s="254" t="str">
        <f>IF(ISBLANK(INDEX('Policy Characteristics'!A:A,MATCH($C1086,'Policy Characteristics'!$C:$C,0))),"",INDEX('Policy Characteristics'!A:A,MATCH($C1086,'Policy Characteristics'!$C:$C,0)))</f>
        <v>Industry</v>
      </c>
      <c r="B1086" s="262" t="str">
        <f>IF(ISBLANK(INDEX('Policy Characteristics'!B:B,MATCH($C1086,'Policy Characteristics'!$C:$C,0))),"",INDEX('Policy Characteristics'!B:B,MATCH($C1086,'Policy Characteristics'!$C:$C,0)))</f>
        <v>Feedstock Shifting</v>
      </c>
      <c r="C1086" s="254" t="str">
        <f t="shared" si="44"/>
        <v>Fraction of Feedstock Shifted</v>
      </c>
      <c r="D1086" s="6" t="s">
        <v>3069</v>
      </c>
      <c r="E1086" s="45" t="s">
        <v>2399</v>
      </c>
      <c r="F1086" t="s">
        <v>3031</v>
      </c>
      <c r="G1086" s="45" t="s">
        <v>2407</v>
      </c>
      <c r="H1086" s="47">
        <v>2682</v>
      </c>
      <c r="I1086" s="324" t="s">
        <v>44</v>
      </c>
      <c r="J1086" s="255" t="str">
        <f>IF(ISBLANK(INDEX('Policy Characteristics'!D:D,MATCH($C1086,'Policy Characteristics'!$C:$C,0))),"",INDEX('Policy Characteristics'!D:D,MATCH($C1086,'Policy Characteristics'!$C:$C,0)))</f>
        <v>Feedstock Shifting</v>
      </c>
      <c r="K1086" s="254" t="str">
        <f>IF(ISBLANK(INDEX('Policy Characteristics'!E:E,MATCH($C1086,'Policy Characteristics'!$C:$C,0))),"",INDEX('Policy Characteristics'!E:E,MATCH($C1086,'Policy Characteristics'!$C:$C,0)))</f>
        <v>indst feedstock shifting</v>
      </c>
      <c r="L1086" s="261">
        <f>IF(ISBLANK(INDEX('Policy Characteristics'!F:F,MATCH($C1086,'Policy Characteristics'!$C:$C,0))),"",INDEX('Policy Characteristics'!F:F,MATCH($C1086,'Policy Characteristics'!$C:$C,0)))</f>
        <v>0</v>
      </c>
      <c r="M1086" s="261">
        <f>IF(ISBLANK(INDEX('Policy Characteristics'!G:G,MATCH($C1086,'Policy Characteristics'!$C:$C,0))),"",INDEX('Policy Characteristics'!G:G,MATCH($C1086,'Policy Characteristics'!$C:$C,0)))</f>
        <v>1</v>
      </c>
      <c r="N1086" s="261">
        <f>IF(ISBLANK(INDEX('Policy Characteristics'!H:H,MATCH($C1086,'Policy Characteristics'!$C:$C,0))),"",INDEX('Policy Characteristics'!H:H,MATCH($C1086,'Policy Characteristics'!$C:$C,0)))</f>
        <v>0.01</v>
      </c>
      <c r="O1086" s="254" t="str">
        <f>IF(ISBLANK(INDEX('Policy Characteristics'!I:I,MATCH($C1086,'Policy Characteristics'!$C:$C,0))),"",INDEX('Policy Characteristics'!I:I,MATCH($C1086,'Policy Characteristics'!$C:$C,0)))</f>
        <v>% of potential achieved</v>
      </c>
      <c r="P1086" s="254"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254" t="str">
        <f>IF(ISBLANK(INDEX('Policy Characteristics'!K:K,MATCH($C1086,'Policy Characteristics'!$C:$C,0))),"",INDEX('Policy Characteristics'!K:K,MATCH($C1086,'Policy Characteristics'!$C:$C,0)))</f>
        <v/>
      </c>
      <c r="R1086" s="254" t="str">
        <f>IF(ISBLANK(INDEX('Policy Characteristics'!L:L,MATCH($C1086,'Policy Characteristics'!$C:$C,0))),"",INDEX('Policy Characteristics'!L:L,MATCH($C1086,'Policy Characteristics'!$C:$C,0)))</f>
        <v/>
      </c>
    </row>
    <row r="1087" spans="1:18" s="2" customFormat="1" x14ac:dyDescent="0.35">
      <c r="A1087" s="254" t="str">
        <f>IF(ISBLANK(INDEX('Policy Characteristics'!A:A,MATCH($C1087,'Policy Characteristics'!$C:$C,0))),"",INDEX('Policy Characteristics'!A:A,MATCH($C1087,'Policy Characteristics'!$C:$C,0)))</f>
        <v>Industry</v>
      </c>
      <c r="B1087" s="262" t="str">
        <f>IF(ISBLANK(INDEX('Policy Characteristics'!B:B,MATCH($C1087,'Policy Characteristics'!$C:$C,0))),"",INDEX('Policy Characteristics'!B:B,MATCH($C1087,'Policy Characteristics'!$C:$C,0)))</f>
        <v>Feedstock Shifting</v>
      </c>
      <c r="C1087" s="254" t="str">
        <f t="shared" si="44"/>
        <v>Fraction of Feedstock Shifted</v>
      </c>
      <c r="D1087" s="6" t="s">
        <v>3069</v>
      </c>
      <c r="E1087" s="45" t="s">
        <v>2400</v>
      </c>
      <c r="F1087" t="s">
        <v>3031</v>
      </c>
      <c r="G1087" s="45" t="s">
        <v>2404</v>
      </c>
      <c r="H1087" s="47">
        <v>2683</v>
      </c>
      <c r="I1087" s="324" t="s">
        <v>44</v>
      </c>
      <c r="J1087" s="255" t="str">
        <f>IF(ISBLANK(INDEX('Policy Characteristics'!D:D,MATCH($C1087,'Policy Characteristics'!$C:$C,0))),"",INDEX('Policy Characteristics'!D:D,MATCH($C1087,'Policy Characteristics'!$C:$C,0)))</f>
        <v>Feedstock Shifting</v>
      </c>
      <c r="K1087" s="254" t="str">
        <f>IF(ISBLANK(INDEX('Policy Characteristics'!E:E,MATCH($C1087,'Policy Characteristics'!$C:$C,0))),"",INDEX('Policy Characteristics'!E:E,MATCH($C1087,'Policy Characteristics'!$C:$C,0)))</f>
        <v>indst feedstock shifting</v>
      </c>
      <c r="L1087" s="261">
        <f>IF(ISBLANK(INDEX('Policy Characteristics'!F:F,MATCH($C1087,'Policy Characteristics'!$C:$C,0))),"",INDEX('Policy Characteristics'!F:F,MATCH($C1087,'Policy Characteristics'!$C:$C,0)))</f>
        <v>0</v>
      </c>
      <c r="M1087" s="261">
        <f>IF(ISBLANK(INDEX('Policy Characteristics'!G:G,MATCH($C1087,'Policy Characteristics'!$C:$C,0))),"",INDEX('Policy Characteristics'!G:G,MATCH($C1087,'Policy Characteristics'!$C:$C,0)))</f>
        <v>1</v>
      </c>
      <c r="N1087" s="261">
        <f>IF(ISBLANK(INDEX('Policy Characteristics'!H:H,MATCH($C1087,'Policy Characteristics'!$C:$C,0))),"",INDEX('Policy Characteristics'!H:H,MATCH($C1087,'Policy Characteristics'!$C:$C,0)))</f>
        <v>0.01</v>
      </c>
      <c r="O1087" s="254" t="str">
        <f>IF(ISBLANK(INDEX('Policy Characteristics'!I:I,MATCH($C1087,'Policy Characteristics'!$C:$C,0))),"",INDEX('Policy Characteristics'!I:I,MATCH($C1087,'Policy Characteristics'!$C:$C,0)))</f>
        <v>% of potential achieved</v>
      </c>
      <c r="P1087" s="254"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254" t="str">
        <f>IF(ISBLANK(INDEX('Policy Characteristics'!K:K,MATCH($C1087,'Policy Characteristics'!$C:$C,0))),"",INDEX('Policy Characteristics'!K:K,MATCH($C1087,'Policy Characteristics'!$C:$C,0)))</f>
        <v/>
      </c>
      <c r="R1087" s="254" t="str">
        <f>IF(ISBLANK(INDEX('Policy Characteristics'!L:L,MATCH($C1087,'Policy Characteristics'!$C:$C,0))),"",INDEX('Policy Characteristics'!L:L,MATCH($C1087,'Policy Characteristics'!$C:$C,0)))</f>
        <v/>
      </c>
    </row>
    <row r="1088" spans="1:18" s="2" customFormat="1" x14ac:dyDescent="0.35">
      <c r="A1088" s="254" t="str">
        <f>IF(ISBLANK(INDEX('Policy Characteristics'!A:A,MATCH($C1088,'Policy Characteristics'!$C:$C,0))),"",INDEX('Policy Characteristics'!A:A,MATCH($C1088,'Policy Characteristics'!$C:$C,0)))</f>
        <v>Industry</v>
      </c>
      <c r="B1088" s="262" t="str">
        <f>IF(ISBLANK(INDEX('Policy Characteristics'!B:B,MATCH($C1088,'Policy Characteristics'!$C:$C,0))),"",INDEX('Policy Characteristics'!B:B,MATCH($C1088,'Policy Characteristics'!$C:$C,0)))</f>
        <v>Feedstock Shifting</v>
      </c>
      <c r="C1088" s="254" t="str">
        <f t="shared" si="44"/>
        <v>Fraction of Feedstock Shifted</v>
      </c>
      <c r="D1088" s="6" t="s">
        <v>3069</v>
      </c>
      <c r="E1088" s="45" t="s">
        <v>2401</v>
      </c>
      <c r="F1088" t="s">
        <v>3031</v>
      </c>
      <c r="G1088" s="45" t="s">
        <v>2405</v>
      </c>
      <c r="H1088" s="47">
        <v>2684</v>
      </c>
      <c r="I1088" s="324" t="s">
        <v>44</v>
      </c>
      <c r="J1088" s="255" t="str">
        <f>IF(ISBLANK(INDEX('Policy Characteristics'!D:D,MATCH($C1088,'Policy Characteristics'!$C:$C,0))),"",INDEX('Policy Characteristics'!D:D,MATCH($C1088,'Policy Characteristics'!$C:$C,0)))</f>
        <v>Feedstock Shifting</v>
      </c>
      <c r="K1088" s="254" t="str">
        <f>IF(ISBLANK(INDEX('Policy Characteristics'!E:E,MATCH($C1088,'Policy Characteristics'!$C:$C,0))),"",INDEX('Policy Characteristics'!E:E,MATCH($C1088,'Policy Characteristics'!$C:$C,0)))</f>
        <v>indst feedstock shifting</v>
      </c>
      <c r="L1088" s="261">
        <f>IF(ISBLANK(INDEX('Policy Characteristics'!F:F,MATCH($C1088,'Policy Characteristics'!$C:$C,0))),"",INDEX('Policy Characteristics'!F:F,MATCH($C1088,'Policy Characteristics'!$C:$C,0)))</f>
        <v>0</v>
      </c>
      <c r="M1088" s="261">
        <f>IF(ISBLANK(INDEX('Policy Characteristics'!G:G,MATCH($C1088,'Policy Characteristics'!$C:$C,0))),"",INDEX('Policy Characteristics'!G:G,MATCH($C1088,'Policy Characteristics'!$C:$C,0)))</f>
        <v>1</v>
      </c>
      <c r="N1088" s="261">
        <f>IF(ISBLANK(INDEX('Policy Characteristics'!H:H,MATCH($C1088,'Policy Characteristics'!$C:$C,0))),"",INDEX('Policy Characteristics'!H:H,MATCH($C1088,'Policy Characteristics'!$C:$C,0)))</f>
        <v>0.01</v>
      </c>
      <c r="O1088" s="254" t="str">
        <f>IF(ISBLANK(INDEX('Policy Characteristics'!I:I,MATCH($C1088,'Policy Characteristics'!$C:$C,0))),"",INDEX('Policy Characteristics'!I:I,MATCH($C1088,'Policy Characteristics'!$C:$C,0)))</f>
        <v>% of potential achieved</v>
      </c>
      <c r="P1088" s="254"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254" t="str">
        <f>IF(ISBLANK(INDEX('Policy Characteristics'!K:K,MATCH($C1088,'Policy Characteristics'!$C:$C,0))),"",INDEX('Policy Characteristics'!K:K,MATCH($C1088,'Policy Characteristics'!$C:$C,0)))</f>
        <v/>
      </c>
      <c r="R1088" s="254" t="str">
        <f>IF(ISBLANK(INDEX('Policy Characteristics'!L:L,MATCH($C1088,'Policy Characteristics'!$C:$C,0))),"",INDEX('Policy Characteristics'!L:L,MATCH($C1088,'Policy Characteristics'!$C:$C,0)))</f>
        <v/>
      </c>
    </row>
    <row r="1089" spans="1:18" s="2" customFormat="1" x14ac:dyDescent="0.35">
      <c r="A1089" s="254" t="str">
        <f>IF(ISBLANK(INDEX('Policy Characteristics'!A:A,MATCH($C1089,'Policy Characteristics'!$C:$C,0))),"",INDEX('Policy Characteristics'!A:A,MATCH($C1089,'Policy Characteristics'!$C:$C,0)))</f>
        <v>Industry</v>
      </c>
      <c r="B1089" s="262" t="str">
        <f>IF(ISBLANK(INDEX('Policy Characteristics'!B:B,MATCH($C1089,'Policy Characteristics'!$C:$C,0))),"",INDEX('Policy Characteristics'!B:B,MATCH($C1089,'Policy Characteristics'!$C:$C,0)))</f>
        <v>Feedstock Shifting</v>
      </c>
      <c r="C1089" s="254" t="str">
        <f t="shared" si="44"/>
        <v>Fraction of Feedstock Shifted</v>
      </c>
      <c r="D1089" s="6" t="s">
        <v>3069</v>
      </c>
      <c r="E1089" s="45" t="s">
        <v>2402</v>
      </c>
      <c r="F1089" t="s">
        <v>3031</v>
      </c>
      <c r="G1089" s="45" t="s">
        <v>2408</v>
      </c>
      <c r="H1089" s="47">
        <v>2685</v>
      </c>
      <c r="I1089" s="324" t="s">
        <v>44</v>
      </c>
      <c r="J1089" s="255" t="str">
        <f>IF(ISBLANK(INDEX('Policy Characteristics'!D:D,MATCH($C1089,'Policy Characteristics'!$C:$C,0))),"",INDEX('Policy Characteristics'!D:D,MATCH($C1089,'Policy Characteristics'!$C:$C,0)))</f>
        <v>Feedstock Shifting</v>
      </c>
      <c r="K1089" s="254" t="str">
        <f>IF(ISBLANK(INDEX('Policy Characteristics'!E:E,MATCH($C1089,'Policy Characteristics'!$C:$C,0))),"",INDEX('Policy Characteristics'!E:E,MATCH($C1089,'Policy Characteristics'!$C:$C,0)))</f>
        <v>indst feedstock shifting</v>
      </c>
      <c r="L1089" s="261">
        <f>IF(ISBLANK(INDEX('Policy Characteristics'!F:F,MATCH($C1089,'Policy Characteristics'!$C:$C,0))),"",INDEX('Policy Characteristics'!F:F,MATCH($C1089,'Policy Characteristics'!$C:$C,0)))</f>
        <v>0</v>
      </c>
      <c r="M1089" s="261">
        <f>IF(ISBLANK(INDEX('Policy Characteristics'!G:G,MATCH($C1089,'Policy Characteristics'!$C:$C,0))),"",INDEX('Policy Characteristics'!G:G,MATCH($C1089,'Policy Characteristics'!$C:$C,0)))</f>
        <v>1</v>
      </c>
      <c r="N1089" s="261">
        <f>IF(ISBLANK(INDEX('Policy Characteristics'!H:H,MATCH($C1089,'Policy Characteristics'!$C:$C,0))),"",INDEX('Policy Characteristics'!H:H,MATCH($C1089,'Policy Characteristics'!$C:$C,0)))</f>
        <v>0.01</v>
      </c>
      <c r="O1089" s="254" t="str">
        <f>IF(ISBLANK(INDEX('Policy Characteristics'!I:I,MATCH($C1089,'Policy Characteristics'!$C:$C,0))),"",INDEX('Policy Characteristics'!I:I,MATCH($C1089,'Policy Characteristics'!$C:$C,0)))</f>
        <v>% of potential achieved</v>
      </c>
      <c r="P1089" s="254"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254" t="str">
        <f>IF(ISBLANK(INDEX('Policy Characteristics'!K:K,MATCH($C1089,'Policy Characteristics'!$C:$C,0))),"",INDEX('Policy Characteristics'!K:K,MATCH($C1089,'Policy Characteristics'!$C:$C,0)))</f>
        <v/>
      </c>
      <c r="R1089" s="254" t="str">
        <f>IF(ISBLANK(INDEX('Policy Characteristics'!L:L,MATCH($C1089,'Policy Characteristics'!$C:$C,0))),"",INDEX('Policy Characteristics'!L:L,MATCH($C1089,'Policy Characteristics'!$C:$C,0)))</f>
        <v/>
      </c>
    </row>
    <row r="1090" spans="1:18" s="2" customFormat="1" x14ac:dyDescent="0.35">
      <c r="A1090" s="254" t="str">
        <f>IF(ISBLANK(INDEX('Policy Characteristics'!A:A,MATCH($C1090,'Policy Characteristics'!$C:$C,0))),"",INDEX('Policy Characteristics'!A:A,MATCH($C1090,'Policy Characteristics'!$C:$C,0)))</f>
        <v>Industry</v>
      </c>
      <c r="B1090" s="262" t="str">
        <f>IF(ISBLANK(INDEX('Policy Characteristics'!B:B,MATCH($C1090,'Policy Characteristics'!$C:$C,0))),"",INDEX('Policy Characteristics'!B:B,MATCH($C1090,'Policy Characteristics'!$C:$C,0)))</f>
        <v>Feedstock Shifting</v>
      </c>
      <c r="C1090" s="254" t="str">
        <f t="shared" si="44"/>
        <v>Fraction of Feedstock Shifted</v>
      </c>
      <c r="D1090" s="6" t="s">
        <v>3069</v>
      </c>
      <c r="E1090" s="45" t="s">
        <v>2701</v>
      </c>
      <c r="F1090" t="s">
        <v>3031</v>
      </c>
      <c r="G1090" s="45" t="s">
        <v>2704</v>
      </c>
      <c r="H1090" s="47">
        <v>2686</v>
      </c>
      <c r="I1090" s="324" t="s">
        <v>44</v>
      </c>
      <c r="J1090" s="255" t="str">
        <f>IF(ISBLANK(INDEX('Policy Characteristics'!D:D,MATCH($C1090,'Policy Characteristics'!$C:$C,0))),"",INDEX('Policy Characteristics'!D:D,MATCH($C1090,'Policy Characteristics'!$C:$C,0)))</f>
        <v>Feedstock Shifting</v>
      </c>
      <c r="K1090" s="254" t="str">
        <f>IF(ISBLANK(INDEX('Policy Characteristics'!E:E,MATCH($C1090,'Policy Characteristics'!$C:$C,0))),"",INDEX('Policy Characteristics'!E:E,MATCH($C1090,'Policy Characteristics'!$C:$C,0)))</f>
        <v>indst feedstock shifting</v>
      </c>
      <c r="L1090" s="261">
        <f>IF(ISBLANK(INDEX('Policy Characteristics'!F:F,MATCH($C1090,'Policy Characteristics'!$C:$C,0))),"",INDEX('Policy Characteristics'!F:F,MATCH($C1090,'Policy Characteristics'!$C:$C,0)))</f>
        <v>0</v>
      </c>
      <c r="M1090" s="261">
        <f>IF(ISBLANK(INDEX('Policy Characteristics'!G:G,MATCH($C1090,'Policy Characteristics'!$C:$C,0))),"",INDEX('Policy Characteristics'!G:G,MATCH($C1090,'Policy Characteristics'!$C:$C,0)))</f>
        <v>1</v>
      </c>
      <c r="N1090" s="261">
        <f>IF(ISBLANK(INDEX('Policy Characteristics'!H:H,MATCH($C1090,'Policy Characteristics'!$C:$C,0))),"",INDEX('Policy Characteristics'!H:H,MATCH($C1090,'Policy Characteristics'!$C:$C,0)))</f>
        <v>0.01</v>
      </c>
      <c r="O1090" s="254" t="str">
        <f>IF(ISBLANK(INDEX('Policy Characteristics'!I:I,MATCH($C1090,'Policy Characteristics'!$C:$C,0))),"",INDEX('Policy Characteristics'!I:I,MATCH($C1090,'Policy Characteristics'!$C:$C,0)))</f>
        <v>% of potential achieved</v>
      </c>
      <c r="P1090" s="254"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254" t="str">
        <f>IF(ISBLANK(INDEX('Policy Characteristics'!K:K,MATCH($C1090,'Policy Characteristics'!$C:$C,0))),"",INDEX('Policy Characteristics'!K:K,MATCH($C1090,'Policy Characteristics'!$C:$C,0)))</f>
        <v/>
      </c>
      <c r="R1090" s="254" t="str">
        <f>IF(ISBLANK(INDEX('Policy Characteristics'!L:L,MATCH($C1090,'Policy Characteristics'!$C:$C,0))),"",INDEX('Policy Characteristics'!L:L,MATCH($C1090,'Policy Characteristics'!$C:$C,0)))</f>
        <v/>
      </c>
    </row>
    <row r="1091" spans="1:18" s="2" customFormat="1" x14ac:dyDescent="0.35">
      <c r="A1091" s="254" t="str">
        <f>IF(ISBLANK(INDEX('Policy Characteristics'!A:A,MATCH($C1091,'Policy Characteristics'!$C:$C,0))),"",INDEX('Policy Characteristics'!A:A,MATCH($C1091,'Policy Characteristics'!$C:$C,0)))</f>
        <v>Industry</v>
      </c>
      <c r="B1091" s="262" t="str">
        <f>IF(ISBLANK(INDEX('Policy Characteristics'!B:B,MATCH($C1091,'Policy Characteristics'!$C:$C,0))),"",INDEX('Policy Characteristics'!B:B,MATCH($C1091,'Policy Characteristics'!$C:$C,0)))</f>
        <v>Feedstock Shifting</v>
      </c>
      <c r="C1091" s="254" t="str">
        <f t="shared" si="44"/>
        <v>Fraction of Feedstock Shifted</v>
      </c>
      <c r="D1091" s="6" t="s">
        <v>3069</v>
      </c>
      <c r="E1091" s="45" t="s">
        <v>2702</v>
      </c>
      <c r="F1091" t="s">
        <v>3031</v>
      </c>
      <c r="G1091" s="45" t="s">
        <v>2706</v>
      </c>
      <c r="H1091" s="47">
        <v>2687</v>
      </c>
      <c r="I1091" s="324" t="s">
        <v>44</v>
      </c>
      <c r="J1091" s="255" t="str">
        <f>IF(ISBLANK(INDEX('Policy Characteristics'!D:D,MATCH($C1091,'Policy Characteristics'!$C:$C,0))),"",INDEX('Policy Characteristics'!D:D,MATCH($C1091,'Policy Characteristics'!$C:$C,0)))</f>
        <v>Feedstock Shifting</v>
      </c>
      <c r="K1091" s="254" t="str">
        <f>IF(ISBLANK(INDEX('Policy Characteristics'!E:E,MATCH($C1091,'Policy Characteristics'!$C:$C,0))),"",INDEX('Policy Characteristics'!E:E,MATCH($C1091,'Policy Characteristics'!$C:$C,0)))</f>
        <v>indst feedstock shifting</v>
      </c>
      <c r="L1091" s="261">
        <f>IF(ISBLANK(INDEX('Policy Characteristics'!F:F,MATCH($C1091,'Policy Characteristics'!$C:$C,0))),"",INDEX('Policy Characteristics'!F:F,MATCH($C1091,'Policy Characteristics'!$C:$C,0)))</f>
        <v>0</v>
      </c>
      <c r="M1091" s="261">
        <f>IF(ISBLANK(INDEX('Policy Characteristics'!G:G,MATCH($C1091,'Policy Characteristics'!$C:$C,0))),"",INDEX('Policy Characteristics'!G:G,MATCH($C1091,'Policy Characteristics'!$C:$C,0)))</f>
        <v>1</v>
      </c>
      <c r="N1091" s="261">
        <f>IF(ISBLANK(INDEX('Policy Characteristics'!H:H,MATCH($C1091,'Policy Characteristics'!$C:$C,0))),"",INDEX('Policy Characteristics'!H:H,MATCH($C1091,'Policy Characteristics'!$C:$C,0)))</f>
        <v>0.01</v>
      </c>
      <c r="O1091" s="254" t="str">
        <f>IF(ISBLANK(INDEX('Policy Characteristics'!I:I,MATCH($C1091,'Policy Characteristics'!$C:$C,0))),"",INDEX('Policy Characteristics'!I:I,MATCH($C1091,'Policy Characteristics'!$C:$C,0)))</f>
        <v>% of potential achieved</v>
      </c>
      <c r="P1091" s="254"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254" t="str">
        <f>IF(ISBLANK(INDEX('Policy Characteristics'!K:K,MATCH($C1091,'Policy Characteristics'!$C:$C,0))),"",INDEX('Policy Characteristics'!K:K,MATCH($C1091,'Policy Characteristics'!$C:$C,0)))</f>
        <v/>
      </c>
      <c r="R1091" s="254" t="str">
        <f>IF(ISBLANK(INDEX('Policy Characteristics'!L:L,MATCH($C1091,'Policy Characteristics'!$C:$C,0))),"",INDEX('Policy Characteristics'!L:L,MATCH($C1091,'Policy Characteristics'!$C:$C,0)))</f>
        <v/>
      </c>
    </row>
    <row r="1092" spans="1:18" s="2" customFormat="1" x14ac:dyDescent="0.35">
      <c r="A1092" s="254" t="str">
        <f>IF(ISBLANK(INDEX('Policy Characteristics'!A:A,MATCH($C1092,'Policy Characteristics'!$C:$C,0))),"",INDEX('Policy Characteristics'!A:A,MATCH($C1092,'Policy Characteristics'!$C:$C,0)))</f>
        <v>Industry</v>
      </c>
      <c r="B1092" s="262" t="str">
        <f>IF(ISBLANK(INDEX('Policy Characteristics'!B:B,MATCH($C1092,'Policy Characteristics'!$C:$C,0))),"",INDEX('Policy Characteristics'!B:B,MATCH($C1092,'Policy Characteristics'!$C:$C,0)))</f>
        <v>Feedstock Shifting</v>
      </c>
      <c r="C1092" s="254" t="str">
        <f t="shared" si="44"/>
        <v>Fraction of Feedstock Shifted</v>
      </c>
      <c r="D1092" s="6" t="s">
        <v>3069</v>
      </c>
      <c r="E1092" s="45" t="s">
        <v>2703</v>
      </c>
      <c r="F1092" t="s">
        <v>3031</v>
      </c>
      <c r="G1092" s="45" t="s">
        <v>2707</v>
      </c>
      <c r="H1092" s="47">
        <v>2688</v>
      </c>
      <c r="I1092" s="324" t="s">
        <v>44</v>
      </c>
      <c r="J1092" s="255" t="str">
        <f>IF(ISBLANK(INDEX('Policy Characteristics'!D:D,MATCH($C1092,'Policy Characteristics'!$C:$C,0))),"",INDEX('Policy Characteristics'!D:D,MATCH($C1092,'Policy Characteristics'!$C:$C,0)))</f>
        <v>Feedstock Shifting</v>
      </c>
      <c r="K1092" s="254" t="str">
        <f>IF(ISBLANK(INDEX('Policy Characteristics'!E:E,MATCH($C1092,'Policy Characteristics'!$C:$C,0))),"",INDEX('Policy Characteristics'!E:E,MATCH($C1092,'Policy Characteristics'!$C:$C,0)))</f>
        <v>indst feedstock shifting</v>
      </c>
      <c r="L1092" s="261">
        <f>IF(ISBLANK(INDEX('Policy Characteristics'!F:F,MATCH($C1092,'Policy Characteristics'!$C:$C,0))),"",INDEX('Policy Characteristics'!F:F,MATCH($C1092,'Policy Characteristics'!$C:$C,0)))</f>
        <v>0</v>
      </c>
      <c r="M1092" s="261">
        <f>IF(ISBLANK(INDEX('Policy Characteristics'!G:G,MATCH($C1092,'Policy Characteristics'!$C:$C,0))),"",INDEX('Policy Characteristics'!G:G,MATCH($C1092,'Policy Characteristics'!$C:$C,0)))</f>
        <v>1</v>
      </c>
      <c r="N1092" s="261">
        <f>IF(ISBLANK(INDEX('Policy Characteristics'!H:H,MATCH($C1092,'Policy Characteristics'!$C:$C,0))),"",INDEX('Policy Characteristics'!H:H,MATCH($C1092,'Policy Characteristics'!$C:$C,0)))</f>
        <v>0.01</v>
      </c>
      <c r="O1092" s="254" t="str">
        <f>IF(ISBLANK(INDEX('Policy Characteristics'!I:I,MATCH($C1092,'Policy Characteristics'!$C:$C,0))),"",INDEX('Policy Characteristics'!I:I,MATCH($C1092,'Policy Characteristics'!$C:$C,0)))</f>
        <v>% of potential achieved</v>
      </c>
      <c r="P1092" s="254"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254" t="str">
        <f>IF(ISBLANK(INDEX('Policy Characteristics'!K:K,MATCH($C1092,'Policy Characteristics'!$C:$C,0))),"",INDEX('Policy Characteristics'!K:K,MATCH($C1092,'Policy Characteristics'!$C:$C,0)))</f>
        <v/>
      </c>
      <c r="R1092" s="254" t="str">
        <f>IF(ISBLANK(INDEX('Policy Characteristics'!L:L,MATCH($C1092,'Policy Characteristics'!$C:$C,0))),"",INDEX('Policy Characteristics'!L:L,MATCH($C1092,'Policy Characteristics'!$C:$C,0)))</f>
        <v/>
      </c>
    </row>
    <row r="1093" spans="1:18" s="2" customFormat="1" x14ac:dyDescent="0.35">
      <c r="A1093" s="254" t="str">
        <f>IF(ISBLANK(INDEX('Policy Characteristics'!A:A,MATCH($C1093,'Policy Characteristics'!$C:$C,0))),"",INDEX('Policy Characteristics'!A:A,MATCH($C1093,'Policy Characteristics'!$C:$C,0)))</f>
        <v>Industry</v>
      </c>
      <c r="B1093" s="262" t="str">
        <f>IF(ISBLANK(INDEX('Policy Characteristics'!B:B,MATCH($C1093,'Policy Characteristics'!$C:$C,0))),"",INDEX('Policy Characteristics'!B:B,MATCH($C1093,'Policy Characteristics'!$C:$C,0)))</f>
        <v>Feedstock Shifting</v>
      </c>
      <c r="C1093" s="254" t="str">
        <f t="shared" si="44"/>
        <v>Fraction of Feedstock Shifted</v>
      </c>
      <c r="D1093" s="6" t="s">
        <v>3069</v>
      </c>
      <c r="E1093" s="45" t="s">
        <v>2700</v>
      </c>
      <c r="F1093" t="s">
        <v>3031</v>
      </c>
      <c r="G1093" s="45" t="s">
        <v>2705</v>
      </c>
      <c r="H1093" s="47">
        <v>2689</v>
      </c>
      <c r="I1093" s="324" t="s">
        <v>44</v>
      </c>
      <c r="J1093" s="255" t="str">
        <f>IF(ISBLANK(INDEX('Policy Characteristics'!D:D,MATCH($C1093,'Policy Characteristics'!$C:$C,0))),"",INDEX('Policy Characteristics'!D:D,MATCH($C1093,'Policy Characteristics'!$C:$C,0)))</f>
        <v>Feedstock Shifting</v>
      </c>
      <c r="K1093" s="254" t="str">
        <f>IF(ISBLANK(INDEX('Policy Characteristics'!E:E,MATCH($C1093,'Policy Characteristics'!$C:$C,0))),"",INDEX('Policy Characteristics'!E:E,MATCH($C1093,'Policy Characteristics'!$C:$C,0)))</f>
        <v>indst feedstock shifting</v>
      </c>
      <c r="L1093" s="261">
        <f>IF(ISBLANK(INDEX('Policy Characteristics'!F:F,MATCH($C1093,'Policy Characteristics'!$C:$C,0))),"",INDEX('Policy Characteristics'!F:F,MATCH($C1093,'Policy Characteristics'!$C:$C,0)))</f>
        <v>0</v>
      </c>
      <c r="M1093" s="261">
        <f>IF(ISBLANK(INDEX('Policy Characteristics'!G:G,MATCH($C1093,'Policy Characteristics'!$C:$C,0))),"",INDEX('Policy Characteristics'!G:G,MATCH($C1093,'Policy Characteristics'!$C:$C,0)))</f>
        <v>1</v>
      </c>
      <c r="N1093" s="261">
        <f>IF(ISBLANK(INDEX('Policy Characteristics'!H:H,MATCH($C1093,'Policy Characteristics'!$C:$C,0))),"",INDEX('Policy Characteristics'!H:H,MATCH($C1093,'Policy Characteristics'!$C:$C,0)))</f>
        <v>0.01</v>
      </c>
      <c r="O1093" s="254" t="str">
        <f>IF(ISBLANK(INDEX('Policy Characteristics'!I:I,MATCH($C1093,'Policy Characteristics'!$C:$C,0))),"",INDEX('Policy Characteristics'!I:I,MATCH($C1093,'Policy Characteristics'!$C:$C,0)))</f>
        <v>% of potential achieved</v>
      </c>
      <c r="P1093" s="254"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254" t="str">
        <f>IF(ISBLANK(INDEX('Policy Characteristics'!K:K,MATCH($C1093,'Policy Characteristics'!$C:$C,0))),"",INDEX('Policy Characteristics'!K:K,MATCH($C1093,'Policy Characteristics'!$C:$C,0)))</f>
        <v/>
      </c>
      <c r="R1093" s="254" t="str">
        <f>IF(ISBLANK(INDEX('Policy Characteristics'!L:L,MATCH($C1093,'Policy Characteristics'!$C:$C,0))),"",INDEX('Policy Characteristics'!L:L,MATCH($C1093,'Policy Characteristics'!$C:$C,0)))</f>
        <v/>
      </c>
    </row>
    <row r="1094" spans="1:18" s="2" customFormat="1" x14ac:dyDescent="0.35">
      <c r="A1094" s="254" t="str">
        <f>IF(ISBLANK(INDEX('Policy Characteristics'!A:A,MATCH($C1094,'Policy Characteristics'!$C:$C,0))),"",INDEX('Policy Characteristics'!A:A,MATCH($C1094,'Policy Characteristics'!$C:$C,0)))</f>
        <v>Industry</v>
      </c>
      <c r="B1094" s="262" t="str">
        <f>IF(ISBLANK(INDEX('Policy Characteristics'!B:B,MATCH($C1094,'Policy Characteristics'!$C:$C,0))),"",INDEX('Policy Characteristics'!B:B,MATCH($C1094,'Policy Characteristics'!$C:$C,0)))</f>
        <v>Feedstock Shifting</v>
      </c>
      <c r="C1094" s="254" t="str">
        <f t="shared" si="44"/>
        <v>Fraction of Feedstock Shifted</v>
      </c>
      <c r="D1094" s="6" t="s">
        <v>3070</v>
      </c>
      <c r="E1094" s="45" t="s">
        <v>2397</v>
      </c>
      <c r="F1094" t="s">
        <v>3073</v>
      </c>
      <c r="G1094" s="45" t="s">
        <v>2403</v>
      </c>
      <c r="H1094" s="47">
        <v>2690</v>
      </c>
      <c r="I1094" s="324" t="s">
        <v>44</v>
      </c>
      <c r="J1094" s="255" t="str">
        <f>IF(ISBLANK(INDEX('Policy Characteristics'!D:D,MATCH($C1094,'Policy Characteristics'!$C:$C,0))),"",INDEX('Policy Characteristics'!D:D,MATCH($C1094,'Policy Characteristics'!$C:$C,0)))</f>
        <v>Feedstock Shifting</v>
      </c>
      <c r="K1094" s="254" t="str">
        <f>IF(ISBLANK(INDEX('Policy Characteristics'!E:E,MATCH($C1094,'Policy Characteristics'!$C:$C,0))),"",INDEX('Policy Characteristics'!E:E,MATCH($C1094,'Policy Characteristics'!$C:$C,0)))</f>
        <v>indst feedstock shifting</v>
      </c>
      <c r="L1094" s="261">
        <f>IF(ISBLANK(INDEX('Policy Characteristics'!F:F,MATCH($C1094,'Policy Characteristics'!$C:$C,0))),"",INDEX('Policy Characteristics'!F:F,MATCH($C1094,'Policy Characteristics'!$C:$C,0)))</f>
        <v>0</v>
      </c>
      <c r="M1094" s="261">
        <f>IF(ISBLANK(INDEX('Policy Characteristics'!G:G,MATCH($C1094,'Policy Characteristics'!$C:$C,0))),"",INDEX('Policy Characteristics'!G:G,MATCH($C1094,'Policy Characteristics'!$C:$C,0)))</f>
        <v>1</v>
      </c>
      <c r="N1094" s="261">
        <f>IF(ISBLANK(INDEX('Policy Characteristics'!H:H,MATCH($C1094,'Policy Characteristics'!$C:$C,0))),"",INDEX('Policy Characteristics'!H:H,MATCH($C1094,'Policy Characteristics'!$C:$C,0)))</f>
        <v>0.01</v>
      </c>
      <c r="O1094" s="254" t="str">
        <f>IF(ISBLANK(INDEX('Policy Characteristics'!I:I,MATCH($C1094,'Policy Characteristics'!$C:$C,0))),"",INDEX('Policy Characteristics'!I:I,MATCH($C1094,'Policy Characteristics'!$C:$C,0)))</f>
        <v>% of potential achieved</v>
      </c>
      <c r="P1094" s="254"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254" t="str">
        <f>IF(ISBLANK(INDEX('Policy Characteristics'!K:K,MATCH($C1094,'Policy Characteristics'!$C:$C,0))),"",INDEX('Policy Characteristics'!K:K,MATCH($C1094,'Policy Characteristics'!$C:$C,0)))</f>
        <v/>
      </c>
      <c r="R1094" s="254" t="str">
        <f>IF(ISBLANK(INDEX('Policy Characteristics'!L:L,MATCH($C1094,'Policy Characteristics'!$C:$C,0))),"",INDEX('Policy Characteristics'!L:L,MATCH($C1094,'Policy Characteristics'!$C:$C,0)))</f>
        <v/>
      </c>
    </row>
    <row r="1095" spans="1:18" s="2" customFormat="1" x14ac:dyDescent="0.35">
      <c r="A1095" s="254" t="str">
        <f>IF(ISBLANK(INDEX('Policy Characteristics'!A:A,MATCH($C1095,'Policy Characteristics'!$C:$C,0))),"",INDEX('Policy Characteristics'!A:A,MATCH($C1095,'Policy Characteristics'!$C:$C,0)))</f>
        <v>Industry</v>
      </c>
      <c r="B1095" s="262" t="str">
        <f>IF(ISBLANK(INDEX('Policy Characteristics'!B:B,MATCH($C1095,'Policy Characteristics'!$C:$C,0))),"",INDEX('Policy Characteristics'!B:B,MATCH($C1095,'Policy Characteristics'!$C:$C,0)))</f>
        <v>Feedstock Shifting</v>
      </c>
      <c r="C1095" s="254" t="str">
        <f t="shared" si="44"/>
        <v>Fraction of Feedstock Shifted</v>
      </c>
      <c r="D1095" s="6" t="s">
        <v>3070</v>
      </c>
      <c r="E1095" s="45" t="s">
        <v>2398</v>
      </c>
      <c r="F1095" t="s">
        <v>3073</v>
      </c>
      <c r="G1095" s="45" t="s">
        <v>2406</v>
      </c>
      <c r="H1095" s="47">
        <v>2691</v>
      </c>
      <c r="I1095" s="324" t="s">
        <v>44</v>
      </c>
      <c r="J1095" s="255" t="str">
        <f>IF(ISBLANK(INDEX('Policy Characteristics'!D:D,MATCH($C1095,'Policy Characteristics'!$C:$C,0))),"",INDEX('Policy Characteristics'!D:D,MATCH($C1095,'Policy Characteristics'!$C:$C,0)))</f>
        <v>Feedstock Shifting</v>
      </c>
      <c r="K1095" s="254" t="str">
        <f>IF(ISBLANK(INDEX('Policy Characteristics'!E:E,MATCH($C1095,'Policy Characteristics'!$C:$C,0))),"",INDEX('Policy Characteristics'!E:E,MATCH($C1095,'Policy Characteristics'!$C:$C,0)))</f>
        <v>indst feedstock shifting</v>
      </c>
      <c r="L1095" s="261">
        <f>IF(ISBLANK(INDEX('Policy Characteristics'!F:F,MATCH($C1095,'Policy Characteristics'!$C:$C,0))),"",INDEX('Policy Characteristics'!F:F,MATCH($C1095,'Policy Characteristics'!$C:$C,0)))</f>
        <v>0</v>
      </c>
      <c r="M1095" s="261">
        <f>IF(ISBLANK(INDEX('Policy Characteristics'!G:G,MATCH($C1095,'Policy Characteristics'!$C:$C,0))),"",INDEX('Policy Characteristics'!G:G,MATCH($C1095,'Policy Characteristics'!$C:$C,0)))</f>
        <v>1</v>
      </c>
      <c r="N1095" s="261">
        <f>IF(ISBLANK(INDEX('Policy Characteristics'!H:H,MATCH($C1095,'Policy Characteristics'!$C:$C,0))),"",INDEX('Policy Characteristics'!H:H,MATCH($C1095,'Policy Characteristics'!$C:$C,0)))</f>
        <v>0.01</v>
      </c>
      <c r="O1095" s="254" t="str">
        <f>IF(ISBLANK(INDEX('Policy Characteristics'!I:I,MATCH($C1095,'Policy Characteristics'!$C:$C,0))),"",INDEX('Policy Characteristics'!I:I,MATCH($C1095,'Policy Characteristics'!$C:$C,0)))</f>
        <v>% of potential achieved</v>
      </c>
      <c r="P1095" s="254"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254" t="str">
        <f>IF(ISBLANK(INDEX('Policy Characteristics'!K:K,MATCH($C1095,'Policy Characteristics'!$C:$C,0))),"",INDEX('Policy Characteristics'!K:K,MATCH($C1095,'Policy Characteristics'!$C:$C,0)))</f>
        <v/>
      </c>
      <c r="R1095" s="254" t="str">
        <f>IF(ISBLANK(INDEX('Policy Characteristics'!L:L,MATCH($C1095,'Policy Characteristics'!$C:$C,0))),"",INDEX('Policy Characteristics'!L:L,MATCH($C1095,'Policy Characteristics'!$C:$C,0)))</f>
        <v/>
      </c>
    </row>
    <row r="1096" spans="1:18" s="2" customFormat="1" x14ac:dyDescent="0.35">
      <c r="A1096" s="254" t="str">
        <f>IF(ISBLANK(INDEX('Policy Characteristics'!A:A,MATCH($C1096,'Policy Characteristics'!$C:$C,0))),"",INDEX('Policy Characteristics'!A:A,MATCH($C1096,'Policy Characteristics'!$C:$C,0)))</f>
        <v>Industry</v>
      </c>
      <c r="B1096" s="262" t="str">
        <f>IF(ISBLANK(INDEX('Policy Characteristics'!B:B,MATCH($C1096,'Policy Characteristics'!$C:$C,0))),"",INDEX('Policy Characteristics'!B:B,MATCH($C1096,'Policy Characteristics'!$C:$C,0)))</f>
        <v>Feedstock Shifting</v>
      </c>
      <c r="C1096" s="254" t="str">
        <f t="shared" si="44"/>
        <v>Fraction of Feedstock Shifted</v>
      </c>
      <c r="D1096" s="6" t="s">
        <v>3070</v>
      </c>
      <c r="E1096" s="45" t="s">
        <v>2399</v>
      </c>
      <c r="F1096" t="s">
        <v>3073</v>
      </c>
      <c r="G1096" s="45" t="s">
        <v>2407</v>
      </c>
      <c r="H1096" s="47">
        <v>2692</v>
      </c>
      <c r="I1096" s="324" t="s">
        <v>44</v>
      </c>
      <c r="J1096" s="255" t="str">
        <f>IF(ISBLANK(INDEX('Policy Characteristics'!D:D,MATCH($C1096,'Policy Characteristics'!$C:$C,0))),"",INDEX('Policy Characteristics'!D:D,MATCH($C1096,'Policy Characteristics'!$C:$C,0)))</f>
        <v>Feedstock Shifting</v>
      </c>
      <c r="K1096" s="254" t="str">
        <f>IF(ISBLANK(INDEX('Policy Characteristics'!E:E,MATCH($C1096,'Policy Characteristics'!$C:$C,0))),"",INDEX('Policy Characteristics'!E:E,MATCH($C1096,'Policy Characteristics'!$C:$C,0)))</f>
        <v>indst feedstock shifting</v>
      </c>
      <c r="L1096" s="261">
        <f>IF(ISBLANK(INDEX('Policy Characteristics'!F:F,MATCH($C1096,'Policy Characteristics'!$C:$C,0))),"",INDEX('Policy Characteristics'!F:F,MATCH($C1096,'Policy Characteristics'!$C:$C,0)))</f>
        <v>0</v>
      </c>
      <c r="M1096" s="261">
        <f>IF(ISBLANK(INDEX('Policy Characteristics'!G:G,MATCH($C1096,'Policy Characteristics'!$C:$C,0))),"",INDEX('Policy Characteristics'!G:G,MATCH($C1096,'Policy Characteristics'!$C:$C,0)))</f>
        <v>1</v>
      </c>
      <c r="N1096" s="261">
        <f>IF(ISBLANK(INDEX('Policy Characteristics'!H:H,MATCH($C1096,'Policy Characteristics'!$C:$C,0))),"",INDEX('Policy Characteristics'!H:H,MATCH($C1096,'Policy Characteristics'!$C:$C,0)))</f>
        <v>0.01</v>
      </c>
      <c r="O1096" s="254" t="str">
        <f>IF(ISBLANK(INDEX('Policy Characteristics'!I:I,MATCH($C1096,'Policy Characteristics'!$C:$C,0))),"",INDEX('Policy Characteristics'!I:I,MATCH($C1096,'Policy Characteristics'!$C:$C,0)))</f>
        <v>% of potential achieved</v>
      </c>
      <c r="P1096" s="254"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254" t="str">
        <f>IF(ISBLANK(INDEX('Policy Characteristics'!K:K,MATCH($C1096,'Policy Characteristics'!$C:$C,0))),"",INDEX('Policy Characteristics'!K:K,MATCH($C1096,'Policy Characteristics'!$C:$C,0)))</f>
        <v/>
      </c>
      <c r="R1096" s="254" t="str">
        <f>IF(ISBLANK(INDEX('Policy Characteristics'!L:L,MATCH($C1096,'Policy Characteristics'!$C:$C,0))),"",INDEX('Policy Characteristics'!L:L,MATCH($C1096,'Policy Characteristics'!$C:$C,0)))</f>
        <v/>
      </c>
    </row>
    <row r="1097" spans="1:18" s="2" customFormat="1" x14ac:dyDescent="0.35">
      <c r="A1097" s="254" t="str">
        <f>IF(ISBLANK(INDEX('Policy Characteristics'!A:A,MATCH($C1097,'Policy Characteristics'!$C:$C,0))),"",INDEX('Policy Characteristics'!A:A,MATCH($C1097,'Policy Characteristics'!$C:$C,0)))</f>
        <v>Industry</v>
      </c>
      <c r="B1097" s="262" t="str">
        <f>IF(ISBLANK(INDEX('Policy Characteristics'!B:B,MATCH($C1097,'Policy Characteristics'!$C:$C,0))),"",INDEX('Policy Characteristics'!B:B,MATCH($C1097,'Policy Characteristics'!$C:$C,0)))</f>
        <v>Feedstock Shifting</v>
      </c>
      <c r="C1097" s="254" t="str">
        <f t="shared" si="44"/>
        <v>Fraction of Feedstock Shifted</v>
      </c>
      <c r="D1097" s="6" t="s">
        <v>3070</v>
      </c>
      <c r="E1097" s="45" t="s">
        <v>2400</v>
      </c>
      <c r="F1097" t="s">
        <v>3073</v>
      </c>
      <c r="G1097" s="45" t="s">
        <v>2404</v>
      </c>
      <c r="H1097" s="47">
        <v>2693</v>
      </c>
      <c r="I1097" s="324" t="s">
        <v>44</v>
      </c>
      <c r="J1097" s="255" t="str">
        <f>IF(ISBLANK(INDEX('Policy Characteristics'!D:D,MATCH($C1097,'Policy Characteristics'!$C:$C,0))),"",INDEX('Policy Characteristics'!D:D,MATCH($C1097,'Policy Characteristics'!$C:$C,0)))</f>
        <v>Feedstock Shifting</v>
      </c>
      <c r="K1097" s="254" t="str">
        <f>IF(ISBLANK(INDEX('Policy Characteristics'!E:E,MATCH($C1097,'Policy Characteristics'!$C:$C,0))),"",INDEX('Policy Characteristics'!E:E,MATCH($C1097,'Policy Characteristics'!$C:$C,0)))</f>
        <v>indst feedstock shifting</v>
      </c>
      <c r="L1097" s="261">
        <f>IF(ISBLANK(INDEX('Policy Characteristics'!F:F,MATCH($C1097,'Policy Characteristics'!$C:$C,0))),"",INDEX('Policy Characteristics'!F:F,MATCH($C1097,'Policy Characteristics'!$C:$C,0)))</f>
        <v>0</v>
      </c>
      <c r="M1097" s="261">
        <f>IF(ISBLANK(INDEX('Policy Characteristics'!G:G,MATCH($C1097,'Policy Characteristics'!$C:$C,0))),"",INDEX('Policy Characteristics'!G:G,MATCH($C1097,'Policy Characteristics'!$C:$C,0)))</f>
        <v>1</v>
      </c>
      <c r="N1097" s="261">
        <f>IF(ISBLANK(INDEX('Policy Characteristics'!H:H,MATCH($C1097,'Policy Characteristics'!$C:$C,0))),"",INDEX('Policy Characteristics'!H:H,MATCH($C1097,'Policy Characteristics'!$C:$C,0)))</f>
        <v>0.01</v>
      </c>
      <c r="O1097" s="254" t="str">
        <f>IF(ISBLANK(INDEX('Policy Characteristics'!I:I,MATCH($C1097,'Policy Characteristics'!$C:$C,0))),"",INDEX('Policy Characteristics'!I:I,MATCH($C1097,'Policy Characteristics'!$C:$C,0)))</f>
        <v>% of potential achieved</v>
      </c>
      <c r="P1097" s="254"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254" t="str">
        <f>IF(ISBLANK(INDEX('Policy Characteristics'!K:K,MATCH($C1097,'Policy Characteristics'!$C:$C,0))),"",INDEX('Policy Characteristics'!K:K,MATCH($C1097,'Policy Characteristics'!$C:$C,0)))</f>
        <v/>
      </c>
      <c r="R1097" s="254" t="str">
        <f>IF(ISBLANK(INDEX('Policy Characteristics'!L:L,MATCH($C1097,'Policy Characteristics'!$C:$C,0))),"",INDEX('Policy Characteristics'!L:L,MATCH($C1097,'Policy Characteristics'!$C:$C,0)))</f>
        <v/>
      </c>
    </row>
    <row r="1098" spans="1:18" s="2" customFormat="1" x14ac:dyDescent="0.35">
      <c r="A1098" s="254" t="str">
        <f>IF(ISBLANK(INDEX('Policy Characteristics'!A:A,MATCH($C1098,'Policy Characteristics'!$C:$C,0))),"",INDEX('Policy Characteristics'!A:A,MATCH($C1098,'Policy Characteristics'!$C:$C,0)))</f>
        <v>Industry</v>
      </c>
      <c r="B1098" s="262" t="str">
        <f>IF(ISBLANK(INDEX('Policy Characteristics'!B:B,MATCH($C1098,'Policy Characteristics'!$C:$C,0))),"",INDEX('Policy Characteristics'!B:B,MATCH($C1098,'Policy Characteristics'!$C:$C,0)))</f>
        <v>Feedstock Shifting</v>
      </c>
      <c r="C1098" s="254" t="str">
        <f t="shared" si="44"/>
        <v>Fraction of Feedstock Shifted</v>
      </c>
      <c r="D1098" s="6" t="s">
        <v>3070</v>
      </c>
      <c r="E1098" s="45" t="s">
        <v>2401</v>
      </c>
      <c r="F1098" t="s">
        <v>3073</v>
      </c>
      <c r="G1098" s="45" t="s">
        <v>2405</v>
      </c>
      <c r="H1098" s="47">
        <v>2694</v>
      </c>
      <c r="I1098" s="324" t="s">
        <v>44</v>
      </c>
      <c r="J1098" s="255" t="str">
        <f>IF(ISBLANK(INDEX('Policy Characteristics'!D:D,MATCH($C1098,'Policy Characteristics'!$C:$C,0))),"",INDEX('Policy Characteristics'!D:D,MATCH($C1098,'Policy Characteristics'!$C:$C,0)))</f>
        <v>Feedstock Shifting</v>
      </c>
      <c r="K1098" s="254" t="str">
        <f>IF(ISBLANK(INDEX('Policy Characteristics'!E:E,MATCH($C1098,'Policy Characteristics'!$C:$C,0))),"",INDEX('Policy Characteristics'!E:E,MATCH($C1098,'Policy Characteristics'!$C:$C,0)))</f>
        <v>indst feedstock shifting</v>
      </c>
      <c r="L1098" s="261">
        <f>IF(ISBLANK(INDEX('Policy Characteristics'!F:F,MATCH($C1098,'Policy Characteristics'!$C:$C,0))),"",INDEX('Policy Characteristics'!F:F,MATCH($C1098,'Policy Characteristics'!$C:$C,0)))</f>
        <v>0</v>
      </c>
      <c r="M1098" s="261">
        <f>IF(ISBLANK(INDEX('Policy Characteristics'!G:G,MATCH($C1098,'Policy Characteristics'!$C:$C,0))),"",INDEX('Policy Characteristics'!G:G,MATCH($C1098,'Policy Characteristics'!$C:$C,0)))</f>
        <v>1</v>
      </c>
      <c r="N1098" s="261">
        <f>IF(ISBLANK(INDEX('Policy Characteristics'!H:H,MATCH($C1098,'Policy Characteristics'!$C:$C,0))),"",INDEX('Policy Characteristics'!H:H,MATCH($C1098,'Policy Characteristics'!$C:$C,0)))</f>
        <v>0.01</v>
      </c>
      <c r="O1098" s="254" t="str">
        <f>IF(ISBLANK(INDEX('Policy Characteristics'!I:I,MATCH($C1098,'Policy Characteristics'!$C:$C,0))),"",INDEX('Policy Characteristics'!I:I,MATCH($C1098,'Policy Characteristics'!$C:$C,0)))</f>
        <v>% of potential achieved</v>
      </c>
      <c r="P1098" s="254"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254" t="str">
        <f>IF(ISBLANK(INDEX('Policy Characteristics'!K:K,MATCH($C1098,'Policy Characteristics'!$C:$C,0))),"",INDEX('Policy Characteristics'!K:K,MATCH($C1098,'Policy Characteristics'!$C:$C,0)))</f>
        <v/>
      </c>
      <c r="R1098" s="254" t="str">
        <f>IF(ISBLANK(INDEX('Policy Characteristics'!L:L,MATCH($C1098,'Policy Characteristics'!$C:$C,0))),"",INDEX('Policy Characteristics'!L:L,MATCH($C1098,'Policy Characteristics'!$C:$C,0)))</f>
        <v/>
      </c>
    </row>
    <row r="1099" spans="1:18" s="2" customFormat="1" x14ac:dyDescent="0.35">
      <c r="A1099" s="254" t="str">
        <f>IF(ISBLANK(INDEX('Policy Characteristics'!A:A,MATCH($C1099,'Policy Characteristics'!$C:$C,0))),"",INDEX('Policy Characteristics'!A:A,MATCH($C1099,'Policy Characteristics'!$C:$C,0)))</f>
        <v>Industry</v>
      </c>
      <c r="B1099" s="262" t="str">
        <f>IF(ISBLANK(INDEX('Policy Characteristics'!B:B,MATCH($C1099,'Policy Characteristics'!$C:$C,0))),"",INDEX('Policy Characteristics'!B:B,MATCH($C1099,'Policy Characteristics'!$C:$C,0)))</f>
        <v>Feedstock Shifting</v>
      </c>
      <c r="C1099" s="254" t="str">
        <f t="shared" si="44"/>
        <v>Fraction of Feedstock Shifted</v>
      </c>
      <c r="D1099" s="6" t="s">
        <v>3070</v>
      </c>
      <c r="E1099" s="45" t="s">
        <v>2402</v>
      </c>
      <c r="F1099" t="s">
        <v>3073</v>
      </c>
      <c r="G1099" s="45" t="s">
        <v>2408</v>
      </c>
      <c r="H1099" s="47">
        <v>2695</v>
      </c>
      <c r="I1099" s="324" t="s">
        <v>44</v>
      </c>
      <c r="J1099" s="255" t="str">
        <f>IF(ISBLANK(INDEX('Policy Characteristics'!D:D,MATCH($C1099,'Policy Characteristics'!$C:$C,0))),"",INDEX('Policy Characteristics'!D:D,MATCH($C1099,'Policy Characteristics'!$C:$C,0)))</f>
        <v>Feedstock Shifting</v>
      </c>
      <c r="K1099" s="254" t="str">
        <f>IF(ISBLANK(INDEX('Policy Characteristics'!E:E,MATCH($C1099,'Policy Characteristics'!$C:$C,0))),"",INDEX('Policy Characteristics'!E:E,MATCH($C1099,'Policy Characteristics'!$C:$C,0)))</f>
        <v>indst feedstock shifting</v>
      </c>
      <c r="L1099" s="261">
        <f>IF(ISBLANK(INDEX('Policy Characteristics'!F:F,MATCH($C1099,'Policy Characteristics'!$C:$C,0))),"",INDEX('Policy Characteristics'!F:F,MATCH($C1099,'Policy Characteristics'!$C:$C,0)))</f>
        <v>0</v>
      </c>
      <c r="M1099" s="261">
        <f>IF(ISBLANK(INDEX('Policy Characteristics'!G:G,MATCH($C1099,'Policy Characteristics'!$C:$C,0))),"",INDEX('Policy Characteristics'!G:G,MATCH($C1099,'Policy Characteristics'!$C:$C,0)))</f>
        <v>1</v>
      </c>
      <c r="N1099" s="261">
        <f>IF(ISBLANK(INDEX('Policy Characteristics'!H:H,MATCH($C1099,'Policy Characteristics'!$C:$C,0))),"",INDEX('Policy Characteristics'!H:H,MATCH($C1099,'Policy Characteristics'!$C:$C,0)))</f>
        <v>0.01</v>
      </c>
      <c r="O1099" s="254" t="str">
        <f>IF(ISBLANK(INDEX('Policy Characteristics'!I:I,MATCH($C1099,'Policy Characteristics'!$C:$C,0))),"",INDEX('Policy Characteristics'!I:I,MATCH($C1099,'Policy Characteristics'!$C:$C,0)))</f>
        <v>% of potential achieved</v>
      </c>
      <c r="P1099" s="254"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254" t="str">
        <f>IF(ISBLANK(INDEX('Policy Characteristics'!K:K,MATCH($C1099,'Policy Characteristics'!$C:$C,0))),"",INDEX('Policy Characteristics'!K:K,MATCH($C1099,'Policy Characteristics'!$C:$C,0)))</f>
        <v/>
      </c>
      <c r="R1099" s="254" t="str">
        <f>IF(ISBLANK(INDEX('Policy Characteristics'!L:L,MATCH($C1099,'Policy Characteristics'!$C:$C,0))),"",INDEX('Policy Characteristics'!L:L,MATCH($C1099,'Policy Characteristics'!$C:$C,0)))</f>
        <v/>
      </c>
    </row>
    <row r="1100" spans="1:18" s="2" customFormat="1" x14ac:dyDescent="0.35">
      <c r="A1100" s="254" t="str">
        <f>IF(ISBLANK(INDEX('Policy Characteristics'!A:A,MATCH($C1100,'Policy Characteristics'!$C:$C,0))),"",INDEX('Policy Characteristics'!A:A,MATCH($C1100,'Policy Characteristics'!$C:$C,0)))</f>
        <v>Industry</v>
      </c>
      <c r="B1100" s="262" t="str">
        <f>IF(ISBLANK(INDEX('Policy Characteristics'!B:B,MATCH($C1100,'Policy Characteristics'!$C:$C,0))),"",INDEX('Policy Characteristics'!B:B,MATCH($C1100,'Policy Characteristics'!$C:$C,0)))</f>
        <v>Feedstock Shifting</v>
      </c>
      <c r="C1100" s="254" t="str">
        <f t="shared" si="44"/>
        <v>Fraction of Feedstock Shifted</v>
      </c>
      <c r="D1100" s="6" t="s">
        <v>3070</v>
      </c>
      <c r="E1100" s="45" t="s">
        <v>2701</v>
      </c>
      <c r="F1100" t="s">
        <v>3073</v>
      </c>
      <c r="G1100" s="45" t="s">
        <v>2704</v>
      </c>
      <c r="H1100" s="47">
        <v>2696</v>
      </c>
      <c r="I1100" s="324" t="s">
        <v>44</v>
      </c>
      <c r="J1100" s="255" t="str">
        <f>IF(ISBLANK(INDEX('Policy Characteristics'!D:D,MATCH($C1100,'Policy Characteristics'!$C:$C,0))),"",INDEX('Policy Characteristics'!D:D,MATCH($C1100,'Policy Characteristics'!$C:$C,0)))</f>
        <v>Feedstock Shifting</v>
      </c>
      <c r="K1100" s="254" t="str">
        <f>IF(ISBLANK(INDEX('Policy Characteristics'!E:E,MATCH($C1100,'Policy Characteristics'!$C:$C,0))),"",INDEX('Policy Characteristics'!E:E,MATCH($C1100,'Policy Characteristics'!$C:$C,0)))</f>
        <v>indst feedstock shifting</v>
      </c>
      <c r="L1100" s="261">
        <f>IF(ISBLANK(INDEX('Policy Characteristics'!F:F,MATCH($C1100,'Policy Characteristics'!$C:$C,0))),"",INDEX('Policy Characteristics'!F:F,MATCH($C1100,'Policy Characteristics'!$C:$C,0)))</f>
        <v>0</v>
      </c>
      <c r="M1100" s="261">
        <f>IF(ISBLANK(INDEX('Policy Characteristics'!G:G,MATCH($C1100,'Policy Characteristics'!$C:$C,0))),"",INDEX('Policy Characteristics'!G:G,MATCH($C1100,'Policy Characteristics'!$C:$C,0)))</f>
        <v>1</v>
      </c>
      <c r="N1100" s="261">
        <f>IF(ISBLANK(INDEX('Policy Characteristics'!H:H,MATCH($C1100,'Policy Characteristics'!$C:$C,0))),"",INDEX('Policy Characteristics'!H:H,MATCH($C1100,'Policy Characteristics'!$C:$C,0)))</f>
        <v>0.01</v>
      </c>
      <c r="O1100" s="254" t="str">
        <f>IF(ISBLANK(INDEX('Policy Characteristics'!I:I,MATCH($C1100,'Policy Characteristics'!$C:$C,0))),"",INDEX('Policy Characteristics'!I:I,MATCH($C1100,'Policy Characteristics'!$C:$C,0)))</f>
        <v>% of potential achieved</v>
      </c>
      <c r="P1100" s="254"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254" t="str">
        <f>IF(ISBLANK(INDEX('Policy Characteristics'!K:K,MATCH($C1100,'Policy Characteristics'!$C:$C,0))),"",INDEX('Policy Characteristics'!K:K,MATCH($C1100,'Policy Characteristics'!$C:$C,0)))</f>
        <v/>
      </c>
      <c r="R1100" s="254" t="str">
        <f>IF(ISBLANK(INDEX('Policy Characteristics'!L:L,MATCH($C1100,'Policy Characteristics'!$C:$C,0))),"",INDEX('Policy Characteristics'!L:L,MATCH($C1100,'Policy Characteristics'!$C:$C,0)))</f>
        <v/>
      </c>
    </row>
    <row r="1101" spans="1:18" s="2" customFormat="1" x14ac:dyDescent="0.35">
      <c r="A1101" s="254" t="str">
        <f>IF(ISBLANK(INDEX('Policy Characteristics'!A:A,MATCH($C1101,'Policy Characteristics'!$C:$C,0))),"",INDEX('Policy Characteristics'!A:A,MATCH($C1101,'Policy Characteristics'!$C:$C,0)))</f>
        <v>Industry</v>
      </c>
      <c r="B1101" s="262" t="str">
        <f>IF(ISBLANK(INDEX('Policy Characteristics'!B:B,MATCH($C1101,'Policy Characteristics'!$C:$C,0))),"",INDEX('Policy Characteristics'!B:B,MATCH($C1101,'Policy Characteristics'!$C:$C,0)))</f>
        <v>Feedstock Shifting</v>
      </c>
      <c r="C1101" s="254" t="str">
        <f t="shared" si="44"/>
        <v>Fraction of Feedstock Shifted</v>
      </c>
      <c r="D1101" s="6" t="s">
        <v>3070</v>
      </c>
      <c r="E1101" s="45" t="s">
        <v>2702</v>
      </c>
      <c r="F1101" t="s">
        <v>3073</v>
      </c>
      <c r="G1101" s="45" t="s">
        <v>2706</v>
      </c>
      <c r="H1101" s="47">
        <v>2697</v>
      </c>
      <c r="I1101" s="324" t="s">
        <v>44</v>
      </c>
      <c r="J1101" s="255" t="str">
        <f>IF(ISBLANK(INDEX('Policy Characteristics'!D:D,MATCH($C1101,'Policy Characteristics'!$C:$C,0))),"",INDEX('Policy Characteristics'!D:D,MATCH($C1101,'Policy Characteristics'!$C:$C,0)))</f>
        <v>Feedstock Shifting</v>
      </c>
      <c r="K1101" s="254" t="str">
        <f>IF(ISBLANK(INDEX('Policy Characteristics'!E:E,MATCH($C1101,'Policy Characteristics'!$C:$C,0))),"",INDEX('Policy Characteristics'!E:E,MATCH($C1101,'Policy Characteristics'!$C:$C,0)))</f>
        <v>indst feedstock shifting</v>
      </c>
      <c r="L1101" s="261">
        <f>IF(ISBLANK(INDEX('Policy Characteristics'!F:F,MATCH($C1101,'Policy Characteristics'!$C:$C,0))),"",INDEX('Policy Characteristics'!F:F,MATCH($C1101,'Policy Characteristics'!$C:$C,0)))</f>
        <v>0</v>
      </c>
      <c r="M1101" s="261">
        <f>IF(ISBLANK(INDEX('Policy Characteristics'!G:G,MATCH($C1101,'Policy Characteristics'!$C:$C,0))),"",INDEX('Policy Characteristics'!G:G,MATCH($C1101,'Policy Characteristics'!$C:$C,0)))</f>
        <v>1</v>
      </c>
      <c r="N1101" s="261">
        <f>IF(ISBLANK(INDEX('Policy Characteristics'!H:H,MATCH($C1101,'Policy Characteristics'!$C:$C,0))),"",INDEX('Policy Characteristics'!H:H,MATCH($C1101,'Policy Characteristics'!$C:$C,0)))</f>
        <v>0.01</v>
      </c>
      <c r="O1101" s="254" t="str">
        <f>IF(ISBLANK(INDEX('Policy Characteristics'!I:I,MATCH($C1101,'Policy Characteristics'!$C:$C,0))),"",INDEX('Policy Characteristics'!I:I,MATCH($C1101,'Policy Characteristics'!$C:$C,0)))</f>
        <v>% of potential achieved</v>
      </c>
      <c r="P1101" s="254"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254" t="str">
        <f>IF(ISBLANK(INDEX('Policy Characteristics'!K:K,MATCH($C1101,'Policy Characteristics'!$C:$C,0))),"",INDEX('Policy Characteristics'!K:K,MATCH($C1101,'Policy Characteristics'!$C:$C,0)))</f>
        <v/>
      </c>
      <c r="R1101" s="254" t="str">
        <f>IF(ISBLANK(INDEX('Policy Characteristics'!L:L,MATCH($C1101,'Policy Characteristics'!$C:$C,0))),"",INDEX('Policy Characteristics'!L:L,MATCH($C1101,'Policy Characteristics'!$C:$C,0)))</f>
        <v/>
      </c>
    </row>
    <row r="1102" spans="1:18" s="2" customFormat="1" x14ac:dyDescent="0.35">
      <c r="A1102" s="254" t="str">
        <f>IF(ISBLANK(INDEX('Policy Characteristics'!A:A,MATCH($C1102,'Policy Characteristics'!$C:$C,0))),"",INDEX('Policy Characteristics'!A:A,MATCH($C1102,'Policy Characteristics'!$C:$C,0)))</f>
        <v>Industry</v>
      </c>
      <c r="B1102" s="262" t="str">
        <f>IF(ISBLANK(INDEX('Policy Characteristics'!B:B,MATCH($C1102,'Policy Characteristics'!$C:$C,0))),"",INDEX('Policy Characteristics'!B:B,MATCH($C1102,'Policy Characteristics'!$C:$C,0)))</f>
        <v>Feedstock Shifting</v>
      </c>
      <c r="C1102" s="254" t="str">
        <f t="shared" si="44"/>
        <v>Fraction of Feedstock Shifted</v>
      </c>
      <c r="D1102" s="6" t="s">
        <v>3070</v>
      </c>
      <c r="E1102" s="45" t="s">
        <v>2703</v>
      </c>
      <c r="F1102" t="s">
        <v>3073</v>
      </c>
      <c r="G1102" s="45" t="s">
        <v>2707</v>
      </c>
      <c r="H1102" s="47">
        <v>2698</v>
      </c>
      <c r="I1102" s="324" t="s">
        <v>44</v>
      </c>
      <c r="J1102" s="255" t="str">
        <f>IF(ISBLANK(INDEX('Policy Characteristics'!D:D,MATCH($C1102,'Policy Characteristics'!$C:$C,0))),"",INDEX('Policy Characteristics'!D:D,MATCH($C1102,'Policy Characteristics'!$C:$C,0)))</f>
        <v>Feedstock Shifting</v>
      </c>
      <c r="K1102" s="254" t="str">
        <f>IF(ISBLANK(INDEX('Policy Characteristics'!E:E,MATCH($C1102,'Policy Characteristics'!$C:$C,0))),"",INDEX('Policy Characteristics'!E:E,MATCH($C1102,'Policy Characteristics'!$C:$C,0)))</f>
        <v>indst feedstock shifting</v>
      </c>
      <c r="L1102" s="261">
        <f>IF(ISBLANK(INDEX('Policy Characteristics'!F:F,MATCH($C1102,'Policy Characteristics'!$C:$C,0))),"",INDEX('Policy Characteristics'!F:F,MATCH($C1102,'Policy Characteristics'!$C:$C,0)))</f>
        <v>0</v>
      </c>
      <c r="M1102" s="261">
        <f>IF(ISBLANK(INDEX('Policy Characteristics'!G:G,MATCH($C1102,'Policy Characteristics'!$C:$C,0))),"",INDEX('Policy Characteristics'!G:G,MATCH($C1102,'Policy Characteristics'!$C:$C,0)))</f>
        <v>1</v>
      </c>
      <c r="N1102" s="261">
        <f>IF(ISBLANK(INDEX('Policy Characteristics'!H:H,MATCH($C1102,'Policy Characteristics'!$C:$C,0))),"",INDEX('Policy Characteristics'!H:H,MATCH($C1102,'Policy Characteristics'!$C:$C,0)))</f>
        <v>0.01</v>
      </c>
      <c r="O1102" s="254" t="str">
        <f>IF(ISBLANK(INDEX('Policy Characteristics'!I:I,MATCH($C1102,'Policy Characteristics'!$C:$C,0))),"",INDEX('Policy Characteristics'!I:I,MATCH($C1102,'Policy Characteristics'!$C:$C,0)))</f>
        <v>% of potential achieved</v>
      </c>
      <c r="P1102" s="254"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254" t="str">
        <f>IF(ISBLANK(INDEX('Policy Characteristics'!K:K,MATCH($C1102,'Policy Characteristics'!$C:$C,0))),"",INDEX('Policy Characteristics'!K:K,MATCH($C1102,'Policy Characteristics'!$C:$C,0)))</f>
        <v/>
      </c>
      <c r="R1102" s="254" t="str">
        <f>IF(ISBLANK(INDEX('Policy Characteristics'!L:L,MATCH($C1102,'Policy Characteristics'!$C:$C,0))),"",INDEX('Policy Characteristics'!L:L,MATCH($C1102,'Policy Characteristics'!$C:$C,0)))</f>
        <v/>
      </c>
    </row>
    <row r="1103" spans="1:18" s="2" customFormat="1" x14ac:dyDescent="0.35">
      <c r="A1103" s="254" t="str">
        <f>IF(ISBLANK(INDEX('Policy Characteristics'!A:A,MATCH($C1103,'Policy Characteristics'!$C:$C,0))),"",INDEX('Policy Characteristics'!A:A,MATCH($C1103,'Policy Characteristics'!$C:$C,0)))</f>
        <v>Industry</v>
      </c>
      <c r="B1103" s="262" t="str">
        <f>IF(ISBLANK(INDEX('Policy Characteristics'!B:B,MATCH($C1103,'Policy Characteristics'!$C:$C,0))),"",INDEX('Policy Characteristics'!B:B,MATCH($C1103,'Policy Characteristics'!$C:$C,0)))</f>
        <v>Feedstock Shifting</v>
      </c>
      <c r="C1103" s="254" t="str">
        <f t="shared" si="44"/>
        <v>Fraction of Feedstock Shifted</v>
      </c>
      <c r="D1103" s="6" t="s">
        <v>3070</v>
      </c>
      <c r="E1103" s="45" t="s">
        <v>2700</v>
      </c>
      <c r="F1103" t="s">
        <v>3073</v>
      </c>
      <c r="G1103" s="45" t="s">
        <v>2705</v>
      </c>
      <c r="H1103" s="47">
        <v>2699</v>
      </c>
      <c r="I1103" s="324" t="s">
        <v>44</v>
      </c>
      <c r="J1103" s="255" t="str">
        <f>IF(ISBLANK(INDEX('Policy Characteristics'!D:D,MATCH($C1103,'Policy Characteristics'!$C:$C,0))),"",INDEX('Policy Characteristics'!D:D,MATCH($C1103,'Policy Characteristics'!$C:$C,0)))</f>
        <v>Feedstock Shifting</v>
      </c>
      <c r="K1103" s="254" t="str">
        <f>IF(ISBLANK(INDEX('Policy Characteristics'!E:E,MATCH($C1103,'Policy Characteristics'!$C:$C,0))),"",INDEX('Policy Characteristics'!E:E,MATCH($C1103,'Policy Characteristics'!$C:$C,0)))</f>
        <v>indst feedstock shifting</v>
      </c>
      <c r="L1103" s="261">
        <f>IF(ISBLANK(INDEX('Policy Characteristics'!F:F,MATCH($C1103,'Policy Characteristics'!$C:$C,0))),"",INDEX('Policy Characteristics'!F:F,MATCH($C1103,'Policy Characteristics'!$C:$C,0)))</f>
        <v>0</v>
      </c>
      <c r="M1103" s="261">
        <f>IF(ISBLANK(INDEX('Policy Characteristics'!G:G,MATCH($C1103,'Policy Characteristics'!$C:$C,0))),"",INDEX('Policy Characteristics'!G:G,MATCH($C1103,'Policy Characteristics'!$C:$C,0)))</f>
        <v>1</v>
      </c>
      <c r="N1103" s="261">
        <f>IF(ISBLANK(INDEX('Policy Characteristics'!H:H,MATCH($C1103,'Policy Characteristics'!$C:$C,0))),"",INDEX('Policy Characteristics'!H:H,MATCH($C1103,'Policy Characteristics'!$C:$C,0)))</f>
        <v>0.01</v>
      </c>
      <c r="O1103" s="254" t="str">
        <f>IF(ISBLANK(INDEX('Policy Characteristics'!I:I,MATCH($C1103,'Policy Characteristics'!$C:$C,0))),"",INDEX('Policy Characteristics'!I:I,MATCH($C1103,'Policy Characteristics'!$C:$C,0)))</f>
        <v>% of potential achieved</v>
      </c>
      <c r="P1103" s="254"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254" t="str">
        <f>IF(ISBLANK(INDEX('Policy Characteristics'!K:K,MATCH($C1103,'Policy Characteristics'!$C:$C,0))),"",INDEX('Policy Characteristics'!K:K,MATCH($C1103,'Policy Characteristics'!$C:$C,0)))</f>
        <v/>
      </c>
      <c r="R1103" s="254" t="str">
        <f>IF(ISBLANK(INDEX('Policy Characteristics'!L:L,MATCH($C1103,'Policy Characteristics'!$C:$C,0))),"",INDEX('Policy Characteristics'!L:L,MATCH($C1103,'Policy Characteristics'!$C:$C,0)))</f>
        <v/>
      </c>
    </row>
    <row r="1104" spans="1:18" s="2" customFormat="1" x14ac:dyDescent="0.35">
      <c r="A1104" s="254" t="str">
        <f>IF(ISBLANK(INDEX('Policy Characteristics'!A:A,MATCH($C1104,'Policy Characteristics'!$C:$C,0))),"",INDEX('Policy Characteristics'!A:A,MATCH($C1104,'Policy Characteristics'!$C:$C,0)))</f>
        <v>Industry</v>
      </c>
      <c r="B1104" s="262" t="str">
        <f>IF(ISBLANK(INDEX('Policy Characteristics'!B:B,MATCH($C1104,'Policy Characteristics'!$C:$C,0))),"",INDEX('Policy Characteristics'!B:B,MATCH($C1104,'Policy Characteristics'!$C:$C,0)))</f>
        <v>Feedstock Shifting</v>
      </c>
      <c r="C1104" s="254" t="str">
        <f t="shared" si="44"/>
        <v>Fraction of Feedstock Shifted</v>
      </c>
      <c r="D1104" s="6" t="s">
        <v>3071</v>
      </c>
      <c r="E1104" s="45" t="s">
        <v>2397</v>
      </c>
      <c r="F1104" t="s">
        <v>3032</v>
      </c>
      <c r="G1104" s="45" t="s">
        <v>2403</v>
      </c>
      <c r="H1104" s="47">
        <v>2700</v>
      </c>
      <c r="I1104" s="324" t="s">
        <v>44</v>
      </c>
      <c r="J1104" s="255" t="str">
        <f>IF(ISBLANK(INDEX('Policy Characteristics'!D:D,MATCH($C1104,'Policy Characteristics'!$C:$C,0))),"",INDEX('Policy Characteristics'!D:D,MATCH($C1104,'Policy Characteristics'!$C:$C,0)))</f>
        <v>Feedstock Shifting</v>
      </c>
      <c r="K1104" s="254" t="str">
        <f>IF(ISBLANK(INDEX('Policy Characteristics'!E:E,MATCH($C1104,'Policy Characteristics'!$C:$C,0))),"",INDEX('Policy Characteristics'!E:E,MATCH($C1104,'Policy Characteristics'!$C:$C,0)))</f>
        <v>indst feedstock shifting</v>
      </c>
      <c r="L1104" s="261">
        <f>IF(ISBLANK(INDEX('Policy Characteristics'!F:F,MATCH($C1104,'Policy Characteristics'!$C:$C,0))),"",INDEX('Policy Characteristics'!F:F,MATCH($C1104,'Policy Characteristics'!$C:$C,0)))</f>
        <v>0</v>
      </c>
      <c r="M1104" s="261">
        <f>IF(ISBLANK(INDEX('Policy Characteristics'!G:G,MATCH($C1104,'Policy Characteristics'!$C:$C,0))),"",INDEX('Policy Characteristics'!G:G,MATCH($C1104,'Policy Characteristics'!$C:$C,0)))</f>
        <v>1</v>
      </c>
      <c r="N1104" s="261">
        <f>IF(ISBLANK(INDEX('Policy Characteristics'!H:H,MATCH($C1104,'Policy Characteristics'!$C:$C,0))),"",INDEX('Policy Characteristics'!H:H,MATCH($C1104,'Policy Characteristics'!$C:$C,0)))</f>
        <v>0.01</v>
      </c>
      <c r="O1104" s="254" t="str">
        <f>IF(ISBLANK(INDEX('Policy Characteristics'!I:I,MATCH($C1104,'Policy Characteristics'!$C:$C,0))),"",INDEX('Policy Characteristics'!I:I,MATCH($C1104,'Policy Characteristics'!$C:$C,0)))</f>
        <v>% of potential achieved</v>
      </c>
      <c r="P1104" s="254"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254" t="str">
        <f>IF(ISBLANK(INDEX('Policy Characteristics'!K:K,MATCH($C1104,'Policy Characteristics'!$C:$C,0))),"",INDEX('Policy Characteristics'!K:K,MATCH($C1104,'Policy Characteristics'!$C:$C,0)))</f>
        <v/>
      </c>
      <c r="R1104" s="254" t="str">
        <f>IF(ISBLANK(INDEX('Policy Characteristics'!L:L,MATCH($C1104,'Policy Characteristics'!$C:$C,0))),"",INDEX('Policy Characteristics'!L:L,MATCH($C1104,'Policy Characteristics'!$C:$C,0)))</f>
        <v/>
      </c>
    </row>
    <row r="1105" spans="1:18" s="2" customFormat="1" x14ac:dyDescent="0.35">
      <c r="A1105" s="254" t="str">
        <f>IF(ISBLANK(INDEX('Policy Characteristics'!A:A,MATCH($C1105,'Policy Characteristics'!$C:$C,0))),"",INDEX('Policy Characteristics'!A:A,MATCH($C1105,'Policy Characteristics'!$C:$C,0)))</f>
        <v>Industry</v>
      </c>
      <c r="B1105" s="262" t="str">
        <f>IF(ISBLANK(INDEX('Policy Characteristics'!B:B,MATCH($C1105,'Policy Characteristics'!$C:$C,0))),"",INDEX('Policy Characteristics'!B:B,MATCH($C1105,'Policy Characteristics'!$C:$C,0)))</f>
        <v>Feedstock Shifting</v>
      </c>
      <c r="C1105" s="254" t="str">
        <f t="shared" si="44"/>
        <v>Fraction of Feedstock Shifted</v>
      </c>
      <c r="D1105" s="6" t="s">
        <v>3071</v>
      </c>
      <c r="E1105" s="45" t="s">
        <v>2398</v>
      </c>
      <c r="F1105" t="s">
        <v>3032</v>
      </c>
      <c r="G1105" s="45" t="s">
        <v>2406</v>
      </c>
      <c r="H1105" s="47">
        <v>2701</v>
      </c>
      <c r="I1105" s="324" t="s">
        <v>44</v>
      </c>
      <c r="J1105" s="255" t="str">
        <f>IF(ISBLANK(INDEX('Policy Characteristics'!D:D,MATCH($C1105,'Policy Characteristics'!$C:$C,0))),"",INDEX('Policy Characteristics'!D:D,MATCH($C1105,'Policy Characteristics'!$C:$C,0)))</f>
        <v>Feedstock Shifting</v>
      </c>
      <c r="K1105" s="254" t="str">
        <f>IF(ISBLANK(INDEX('Policy Characteristics'!E:E,MATCH($C1105,'Policy Characteristics'!$C:$C,0))),"",INDEX('Policy Characteristics'!E:E,MATCH($C1105,'Policy Characteristics'!$C:$C,0)))</f>
        <v>indst feedstock shifting</v>
      </c>
      <c r="L1105" s="261">
        <f>IF(ISBLANK(INDEX('Policy Characteristics'!F:F,MATCH($C1105,'Policy Characteristics'!$C:$C,0))),"",INDEX('Policy Characteristics'!F:F,MATCH($C1105,'Policy Characteristics'!$C:$C,0)))</f>
        <v>0</v>
      </c>
      <c r="M1105" s="261">
        <f>IF(ISBLANK(INDEX('Policy Characteristics'!G:G,MATCH($C1105,'Policy Characteristics'!$C:$C,0))),"",INDEX('Policy Characteristics'!G:G,MATCH($C1105,'Policy Characteristics'!$C:$C,0)))</f>
        <v>1</v>
      </c>
      <c r="N1105" s="261">
        <f>IF(ISBLANK(INDEX('Policy Characteristics'!H:H,MATCH($C1105,'Policy Characteristics'!$C:$C,0))),"",INDEX('Policy Characteristics'!H:H,MATCH($C1105,'Policy Characteristics'!$C:$C,0)))</f>
        <v>0.01</v>
      </c>
      <c r="O1105" s="254" t="str">
        <f>IF(ISBLANK(INDEX('Policy Characteristics'!I:I,MATCH($C1105,'Policy Characteristics'!$C:$C,0))),"",INDEX('Policy Characteristics'!I:I,MATCH($C1105,'Policy Characteristics'!$C:$C,0)))</f>
        <v>% of potential achieved</v>
      </c>
      <c r="P1105" s="254"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254" t="str">
        <f>IF(ISBLANK(INDEX('Policy Characteristics'!K:K,MATCH($C1105,'Policy Characteristics'!$C:$C,0))),"",INDEX('Policy Characteristics'!K:K,MATCH($C1105,'Policy Characteristics'!$C:$C,0)))</f>
        <v/>
      </c>
      <c r="R1105" s="254" t="str">
        <f>IF(ISBLANK(INDEX('Policy Characteristics'!L:L,MATCH($C1105,'Policy Characteristics'!$C:$C,0))),"",INDEX('Policy Characteristics'!L:L,MATCH($C1105,'Policy Characteristics'!$C:$C,0)))</f>
        <v/>
      </c>
    </row>
    <row r="1106" spans="1:18" s="2" customFormat="1" x14ac:dyDescent="0.35">
      <c r="A1106" s="254" t="str">
        <f>IF(ISBLANK(INDEX('Policy Characteristics'!A:A,MATCH($C1106,'Policy Characteristics'!$C:$C,0))),"",INDEX('Policy Characteristics'!A:A,MATCH($C1106,'Policy Characteristics'!$C:$C,0)))</f>
        <v>Industry</v>
      </c>
      <c r="B1106" s="262" t="str">
        <f>IF(ISBLANK(INDEX('Policy Characteristics'!B:B,MATCH($C1106,'Policy Characteristics'!$C:$C,0))),"",INDEX('Policy Characteristics'!B:B,MATCH($C1106,'Policy Characteristics'!$C:$C,0)))</f>
        <v>Feedstock Shifting</v>
      </c>
      <c r="C1106" s="254" t="str">
        <f t="shared" si="44"/>
        <v>Fraction of Feedstock Shifted</v>
      </c>
      <c r="D1106" s="6" t="s">
        <v>3071</v>
      </c>
      <c r="E1106" s="45" t="s">
        <v>2399</v>
      </c>
      <c r="F1106" t="s">
        <v>3032</v>
      </c>
      <c r="G1106" s="45" t="s">
        <v>2407</v>
      </c>
      <c r="H1106" s="47">
        <v>2702</v>
      </c>
      <c r="I1106" s="324" t="s">
        <v>44</v>
      </c>
      <c r="J1106" s="255" t="str">
        <f>IF(ISBLANK(INDEX('Policy Characteristics'!D:D,MATCH($C1106,'Policy Characteristics'!$C:$C,0))),"",INDEX('Policy Characteristics'!D:D,MATCH($C1106,'Policy Characteristics'!$C:$C,0)))</f>
        <v>Feedstock Shifting</v>
      </c>
      <c r="K1106" s="254" t="str">
        <f>IF(ISBLANK(INDEX('Policy Characteristics'!E:E,MATCH($C1106,'Policy Characteristics'!$C:$C,0))),"",INDEX('Policy Characteristics'!E:E,MATCH($C1106,'Policy Characteristics'!$C:$C,0)))</f>
        <v>indst feedstock shifting</v>
      </c>
      <c r="L1106" s="261">
        <f>IF(ISBLANK(INDEX('Policy Characteristics'!F:F,MATCH($C1106,'Policy Characteristics'!$C:$C,0))),"",INDEX('Policy Characteristics'!F:F,MATCH($C1106,'Policy Characteristics'!$C:$C,0)))</f>
        <v>0</v>
      </c>
      <c r="M1106" s="261">
        <f>IF(ISBLANK(INDEX('Policy Characteristics'!G:G,MATCH($C1106,'Policy Characteristics'!$C:$C,0))),"",INDEX('Policy Characteristics'!G:G,MATCH($C1106,'Policy Characteristics'!$C:$C,0)))</f>
        <v>1</v>
      </c>
      <c r="N1106" s="261">
        <f>IF(ISBLANK(INDEX('Policy Characteristics'!H:H,MATCH($C1106,'Policy Characteristics'!$C:$C,0))),"",INDEX('Policy Characteristics'!H:H,MATCH($C1106,'Policy Characteristics'!$C:$C,0)))</f>
        <v>0.01</v>
      </c>
      <c r="O1106" s="254" t="str">
        <f>IF(ISBLANK(INDEX('Policy Characteristics'!I:I,MATCH($C1106,'Policy Characteristics'!$C:$C,0))),"",INDEX('Policy Characteristics'!I:I,MATCH($C1106,'Policy Characteristics'!$C:$C,0)))</f>
        <v>% of potential achieved</v>
      </c>
      <c r="P1106" s="254"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254" t="str">
        <f>IF(ISBLANK(INDEX('Policy Characteristics'!K:K,MATCH($C1106,'Policy Characteristics'!$C:$C,0))),"",INDEX('Policy Characteristics'!K:K,MATCH($C1106,'Policy Characteristics'!$C:$C,0)))</f>
        <v/>
      </c>
      <c r="R1106" s="254" t="str">
        <f>IF(ISBLANK(INDEX('Policy Characteristics'!L:L,MATCH($C1106,'Policy Characteristics'!$C:$C,0))),"",INDEX('Policy Characteristics'!L:L,MATCH($C1106,'Policy Characteristics'!$C:$C,0)))</f>
        <v/>
      </c>
    </row>
    <row r="1107" spans="1:18" s="2" customFormat="1" x14ac:dyDescent="0.35">
      <c r="A1107" s="254" t="str">
        <f>IF(ISBLANK(INDEX('Policy Characteristics'!A:A,MATCH($C1107,'Policy Characteristics'!$C:$C,0))),"",INDEX('Policy Characteristics'!A:A,MATCH($C1107,'Policy Characteristics'!$C:$C,0)))</f>
        <v>Industry</v>
      </c>
      <c r="B1107" s="262" t="str">
        <f>IF(ISBLANK(INDEX('Policy Characteristics'!B:B,MATCH($C1107,'Policy Characteristics'!$C:$C,0))),"",INDEX('Policy Characteristics'!B:B,MATCH($C1107,'Policy Characteristics'!$C:$C,0)))</f>
        <v>Feedstock Shifting</v>
      </c>
      <c r="C1107" s="254" t="str">
        <f t="shared" si="44"/>
        <v>Fraction of Feedstock Shifted</v>
      </c>
      <c r="D1107" s="6" t="s">
        <v>3071</v>
      </c>
      <c r="E1107" s="45" t="s">
        <v>2400</v>
      </c>
      <c r="F1107" t="s">
        <v>3032</v>
      </c>
      <c r="G1107" s="45" t="s">
        <v>2404</v>
      </c>
      <c r="H1107" s="47">
        <v>2703</v>
      </c>
      <c r="I1107" s="324" t="s">
        <v>44</v>
      </c>
      <c r="J1107" s="255" t="str">
        <f>IF(ISBLANK(INDEX('Policy Characteristics'!D:D,MATCH($C1107,'Policy Characteristics'!$C:$C,0))),"",INDEX('Policy Characteristics'!D:D,MATCH($C1107,'Policy Characteristics'!$C:$C,0)))</f>
        <v>Feedstock Shifting</v>
      </c>
      <c r="K1107" s="254" t="str">
        <f>IF(ISBLANK(INDEX('Policy Characteristics'!E:E,MATCH($C1107,'Policy Characteristics'!$C:$C,0))),"",INDEX('Policy Characteristics'!E:E,MATCH($C1107,'Policy Characteristics'!$C:$C,0)))</f>
        <v>indst feedstock shifting</v>
      </c>
      <c r="L1107" s="261">
        <f>IF(ISBLANK(INDEX('Policy Characteristics'!F:F,MATCH($C1107,'Policy Characteristics'!$C:$C,0))),"",INDEX('Policy Characteristics'!F:F,MATCH($C1107,'Policy Characteristics'!$C:$C,0)))</f>
        <v>0</v>
      </c>
      <c r="M1107" s="261">
        <f>IF(ISBLANK(INDEX('Policy Characteristics'!G:G,MATCH($C1107,'Policy Characteristics'!$C:$C,0))),"",INDEX('Policy Characteristics'!G:G,MATCH($C1107,'Policy Characteristics'!$C:$C,0)))</f>
        <v>1</v>
      </c>
      <c r="N1107" s="261">
        <f>IF(ISBLANK(INDEX('Policy Characteristics'!H:H,MATCH($C1107,'Policy Characteristics'!$C:$C,0))),"",INDEX('Policy Characteristics'!H:H,MATCH($C1107,'Policy Characteristics'!$C:$C,0)))</f>
        <v>0.01</v>
      </c>
      <c r="O1107" s="254" t="str">
        <f>IF(ISBLANK(INDEX('Policy Characteristics'!I:I,MATCH($C1107,'Policy Characteristics'!$C:$C,0))),"",INDEX('Policy Characteristics'!I:I,MATCH($C1107,'Policy Characteristics'!$C:$C,0)))</f>
        <v>% of potential achieved</v>
      </c>
      <c r="P1107" s="254"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254" t="str">
        <f>IF(ISBLANK(INDEX('Policy Characteristics'!K:K,MATCH($C1107,'Policy Characteristics'!$C:$C,0))),"",INDEX('Policy Characteristics'!K:K,MATCH($C1107,'Policy Characteristics'!$C:$C,0)))</f>
        <v/>
      </c>
      <c r="R1107" s="254" t="str">
        <f>IF(ISBLANK(INDEX('Policy Characteristics'!L:L,MATCH($C1107,'Policy Characteristics'!$C:$C,0))),"",INDEX('Policy Characteristics'!L:L,MATCH($C1107,'Policy Characteristics'!$C:$C,0)))</f>
        <v/>
      </c>
    </row>
    <row r="1108" spans="1:18" s="2" customFormat="1" x14ac:dyDescent="0.35">
      <c r="A1108" s="254" t="str">
        <f>IF(ISBLANK(INDEX('Policy Characteristics'!A:A,MATCH($C1108,'Policy Characteristics'!$C:$C,0))),"",INDEX('Policy Characteristics'!A:A,MATCH($C1108,'Policy Characteristics'!$C:$C,0)))</f>
        <v>Industry</v>
      </c>
      <c r="B1108" s="262" t="str">
        <f>IF(ISBLANK(INDEX('Policy Characteristics'!B:B,MATCH($C1108,'Policy Characteristics'!$C:$C,0))),"",INDEX('Policy Characteristics'!B:B,MATCH($C1108,'Policy Characteristics'!$C:$C,0)))</f>
        <v>Feedstock Shifting</v>
      </c>
      <c r="C1108" s="254" t="str">
        <f t="shared" si="44"/>
        <v>Fraction of Feedstock Shifted</v>
      </c>
      <c r="D1108" s="6" t="s">
        <v>3071</v>
      </c>
      <c r="E1108" s="45" t="s">
        <v>2401</v>
      </c>
      <c r="F1108" t="s">
        <v>3032</v>
      </c>
      <c r="G1108" s="45" t="s">
        <v>2405</v>
      </c>
      <c r="H1108" s="47">
        <v>2704</v>
      </c>
      <c r="I1108" s="324" t="s">
        <v>44</v>
      </c>
      <c r="J1108" s="255" t="str">
        <f>IF(ISBLANK(INDEX('Policy Characteristics'!D:D,MATCH($C1108,'Policy Characteristics'!$C:$C,0))),"",INDEX('Policy Characteristics'!D:D,MATCH($C1108,'Policy Characteristics'!$C:$C,0)))</f>
        <v>Feedstock Shifting</v>
      </c>
      <c r="K1108" s="254" t="str">
        <f>IF(ISBLANK(INDEX('Policy Characteristics'!E:E,MATCH($C1108,'Policy Characteristics'!$C:$C,0))),"",INDEX('Policy Characteristics'!E:E,MATCH($C1108,'Policy Characteristics'!$C:$C,0)))</f>
        <v>indst feedstock shifting</v>
      </c>
      <c r="L1108" s="261">
        <f>IF(ISBLANK(INDEX('Policy Characteristics'!F:F,MATCH($C1108,'Policy Characteristics'!$C:$C,0))),"",INDEX('Policy Characteristics'!F:F,MATCH($C1108,'Policy Characteristics'!$C:$C,0)))</f>
        <v>0</v>
      </c>
      <c r="M1108" s="261">
        <f>IF(ISBLANK(INDEX('Policy Characteristics'!G:G,MATCH($C1108,'Policy Characteristics'!$C:$C,0))),"",INDEX('Policy Characteristics'!G:G,MATCH($C1108,'Policy Characteristics'!$C:$C,0)))</f>
        <v>1</v>
      </c>
      <c r="N1108" s="261">
        <f>IF(ISBLANK(INDEX('Policy Characteristics'!H:H,MATCH($C1108,'Policy Characteristics'!$C:$C,0))),"",INDEX('Policy Characteristics'!H:H,MATCH($C1108,'Policy Characteristics'!$C:$C,0)))</f>
        <v>0.01</v>
      </c>
      <c r="O1108" s="254" t="str">
        <f>IF(ISBLANK(INDEX('Policy Characteristics'!I:I,MATCH($C1108,'Policy Characteristics'!$C:$C,0))),"",INDEX('Policy Characteristics'!I:I,MATCH($C1108,'Policy Characteristics'!$C:$C,0)))</f>
        <v>% of potential achieved</v>
      </c>
      <c r="P1108" s="254"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254" t="str">
        <f>IF(ISBLANK(INDEX('Policy Characteristics'!K:K,MATCH($C1108,'Policy Characteristics'!$C:$C,0))),"",INDEX('Policy Characteristics'!K:K,MATCH($C1108,'Policy Characteristics'!$C:$C,0)))</f>
        <v/>
      </c>
      <c r="R1108" s="254" t="str">
        <f>IF(ISBLANK(INDEX('Policy Characteristics'!L:L,MATCH($C1108,'Policy Characteristics'!$C:$C,0))),"",INDEX('Policy Characteristics'!L:L,MATCH($C1108,'Policy Characteristics'!$C:$C,0)))</f>
        <v/>
      </c>
    </row>
    <row r="1109" spans="1:18" s="2" customFormat="1" x14ac:dyDescent="0.35">
      <c r="A1109" s="254" t="str">
        <f>IF(ISBLANK(INDEX('Policy Characteristics'!A:A,MATCH($C1109,'Policy Characteristics'!$C:$C,0))),"",INDEX('Policy Characteristics'!A:A,MATCH($C1109,'Policy Characteristics'!$C:$C,0)))</f>
        <v>Industry</v>
      </c>
      <c r="B1109" s="262" t="str">
        <f>IF(ISBLANK(INDEX('Policy Characteristics'!B:B,MATCH($C1109,'Policy Characteristics'!$C:$C,0))),"",INDEX('Policy Characteristics'!B:B,MATCH($C1109,'Policy Characteristics'!$C:$C,0)))</f>
        <v>Feedstock Shifting</v>
      </c>
      <c r="C1109" s="254" t="str">
        <f t="shared" si="44"/>
        <v>Fraction of Feedstock Shifted</v>
      </c>
      <c r="D1109" s="6" t="s">
        <v>3071</v>
      </c>
      <c r="E1109" s="45" t="s">
        <v>2402</v>
      </c>
      <c r="F1109" t="s">
        <v>3032</v>
      </c>
      <c r="G1109" s="45" t="s">
        <v>2408</v>
      </c>
      <c r="H1109" s="47">
        <v>2705</v>
      </c>
      <c r="I1109" s="324" t="s">
        <v>44</v>
      </c>
      <c r="J1109" s="255" t="str">
        <f>IF(ISBLANK(INDEX('Policy Characteristics'!D:D,MATCH($C1109,'Policy Characteristics'!$C:$C,0))),"",INDEX('Policy Characteristics'!D:D,MATCH($C1109,'Policy Characteristics'!$C:$C,0)))</f>
        <v>Feedstock Shifting</v>
      </c>
      <c r="K1109" s="254" t="str">
        <f>IF(ISBLANK(INDEX('Policy Characteristics'!E:E,MATCH($C1109,'Policy Characteristics'!$C:$C,0))),"",INDEX('Policy Characteristics'!E:E,MATCH($C1109,'Policy Characteristics'!$C:$C,0)))</f>
        <v>indst feedstock shifting</v>
      </c>
      <c r="L1109" s="261">
        <f>IF(ISBLANK(INDEX('Policy Characteristics'!F:F,MATCH($C1109,'Policy Characteristics'!$C:$C,0))),"",INDEX('Policy Characteristics'!F:F,MATCH($C1109,'Policy Characteristics'!$C:$C,0)))</f>
        <v>0</v>
      </c>
      <c r="M1109" s="261">
        <f>IF(ISBLANK(INDEX('Policy Characteristics'!G:G,MATCH($C1109,'Policy Characteristics'!$C:$C,0))),"",INDEX('Policy Characteristics'!G:G,MATCH($C1109,'Policy Characteristics'!$C:$C,0)))</f>
        <v>1</v>
      </c>
      <c r="N1109" s="261">
        <f>IF(ISBLANK(INDEX('Policy Characteristics'!H:H,MATCH($C1109,'Policy Characteristics'!$C:$C,0))),"",INDEX('Policy Characteristics'!H:H,MATCH($C1109,'Policy Characteristics'!$C:$C,0)))</f>
        <v>0.01</v>
      </c>
      <c r="O1109" s="254" t="str">
        <f>IF(ISBLANK(INDEX('Policy Characteristics'!I:I,MATCH($C1109,'Policy Characteristics'!$C:$C,0))),"",INDEX('Policy Characteristics'!I:I,MATCH($C1109,'Policy Characteristics'!$C:$C,0)))</f>
        <v>% of potential achieved</v>
      </c>
      <c r="P1109" s="254"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254" t="str">
        <f>IF(ISBLANK(INDEX('Policy Characteristics'!K:K,MATCH($C1109,'Policy Characteristics'!$C:$C,0))),"",INDEX('Policy Characteristics'!K:K,MATCH($C1109,'Policy Characteristics'!$C:$C,0)))</f>
        <v/>
      </c>
      <c r="R1109" s="254" t="str">
        <f>IF(ISBLANK(INDEX('Policy Characteristics'!L:L,MATCH($C1109,'Policy Characteristics'!$C:$C,0))),"",INDEX('Policy Characteristics'!L:L,MATCH($C1109,'Policy Characteristics'!$C:$C,0)))</f>
        <v/>
      </c>
    </row>
    <row r="1110" spans="1:18" s="2" customFormat="1" x14ac:dyDescent="0.35">
      <c r="A1110" s="254" t="str">
        <f>IF(ISBLANK(INDEX('Policy Characteristics'!A:A,MATCH($C1110,'Policy Characteristics'!$C:$C,0))),"",INDEX('Policy Characteristics'!A:A,MATCH($C1110,'Policy Characteristics'!$C:$C,0)))</f>
        <v>Industry</v>
      </c>
      <c r="B1110" s="262" t="str">
        <f>IF(ISBLANK(INDEX('Policy Characteristics'!B:B,MATCH($C1110,'Policy Characteristics'!$C:$C,0))),"",INDEX('Policy Characteristics'!B:B,MATCH($C1110,'Policy Characteristics'!$C:$C,0)))</f>
        <v>Feedstock Shifting</v>
      </c>
      <c r="C1110" s="254" t="str">
        <f t="shared" si="44"/>
        <v>Fraction of Feedstock Shifted</v>
      </c>
      <c r="D1110" s="6" t="s">
        <v>3071</v>
      </c>
      <c r="E1110" s="45" t="s">
        <v>2701</v>
      </c>
      <c r="F1110" t="s">
        <v>3032</v>
      </c>
      <c r="G1110" s="45" t="s">
        <v>2704</v>
      </c>
      <c r="H1110" s="47">
        <v>2706</v>
      </c>
      <c r="I1110" s="324" t="s">
        <v>44</v>
      </c>
      <c r="J1110" s="255" t="str">
        <f>IF(ISBLANK(INDEX('Policy Characteristics'!D:D,MATCH($C1110,'Policy Characteristics'!$C:$C,0))),"",INDEX('Policy Characteristics'!D:D,MATCH($C1110,'Policy Characteristics'!$C:$C,0)))</f>
        <v>Feedstock Shifting</v>
      </c>
      <c r="K1110" s="254" t="str">
        <f>IF(ISBLANK(INDEX('Policy Characteristics'!E:E,MATCH($C1110,'Policy Characteristics'!$C:$C,0))),"",INDEX('Policy Characteristics'!E:E,MATCH($C1110,'Policy Characteristics'!$C:$C,0)))</f>
        <v>indst feedstock shifting</v>
      </c>
      <c r="L1110" s="261">
        <f>IF(ISBLANK(INDEX('Policy Characteristics'!F:F,MATCH($C1110,'Policy Characteristics'!$C:$C,0))),"",INDEX('Policy Characteristics'!F:F,MATCH($C1110,'Policy Characteristics'!$C:$C,0)))</f>
        <v>0</v>
      </c>
      <c r="M1110" s="261">
        <f>IF(ISBLANK(INDEX('Policy Characteristics'!G:G,MATCH($C1110,'Policy Characteristics'!$C:$C,0))),"",INDEX('Policy Characteristics'!G:G,MATCH($C1110,'Policy Characteristics'!$C:$C,0)))</f>
        <v>1</v>
      </c>
      <c r="N1110" s="261">
        <f>IF(ISBLANK(INDEX('Policy Characteristics'!H:H,MATCH($C1110,'Policy Characteristics'!$C:$C,0))),"",INDEX('Policy Characteristics'!H:H,MATCH($C1110,'Policy Characteristics'!$C:$C,0)))</f>
        <v>0.01</v>
      </c>
      <c r="O1110" s="254" t="str">
        <f>IF(ISBLANK(INDEX('Policy Characteristics'!I:I,MATCH($C1110,'Policy Characteristics'!$C:$C,0))),"",INDEX('Policy Characteristics'!I:I,MATCH($C1110,'Policy Characteristics'!$C:$C,0)))</f>
        <v>% of potential achieved</v>
      </c>
      <c r="P1110" s="254" t="str">
        <f>IF(ISBLANK(INDEX('Policy Characteristics'!J:J,MATCH($C1110,'Policy Characteristics'!$C:$C,0))),"",INDEX('Policy Characteristics'!J:J,MATCH($C1110,'Policy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0" s="254" t="str">
        <f>IF(ISBLANK(INDEX('Policy Characteristics'!K:K,MATCH($C1110,'Policy Characteristics'!$C:$C,0))),"",INDEX('Policy Characteristics'!K:K,MATCH($C1110,'Policy Characteristics'!$C:$C,0)))</f>
        <v/>
      </c>
      <c r="R1110" s="254" t="str">
        <f>IF(ISBLANK(INDEX('Policy Characteristics'!L:L,MATCH($C1110,'Policy Characteristics'!$C:$C,0))),"",INDEX('Policy Characteristics'!L:L,MATCH($C1110,'Policy Characteristics'!$C:$C,0)))</f>
        <v/>
      </c>
    </row>
    <row r="1111" spans="1:18" s="2" customFormat="1" x14ac:dyDescent="0.35">
      <c r="A1111" s="254" t="str">
        <f>IF(ISBLANK(INDEX('Policy Characteristics'!A:A,MATCH($C1111,'Policy Characteristics'!$C:$C,0))),"",INDEX('Policy Characteristics'!A:A,MATCH($C1111,'Policy Characteristics'!$C:$C,0)))</f>
        <v>Industry</v>
      </c>
      <c r="B1111" s="262" t="str">
        <f>IF(ISBLANK(INDEX('Policy Characteristics'!B:B,MATCH($C1111,'Policy Characteristics'!$C:$C,0))),"",INDEX('Policy Characteristics'!B:B,MATCH($C1111,'Policy Characteristics'!$C:$C,0)))</f>
        <v>Feedstock Shifting</v>
      </c>
      <c r="C1111" s="254" t="str">
        <f t="shared" si="44"/>
        <v>Fraction of Feedstock Shifted</v>
      </c>
      <c r="D1111" s="6" t="s">
        <v>3071</v>
      </c>
      <c r="E1111" s="45" t="s">
        <v>2702</v>
      </c>
      <c r="F1111" t="s">
        <v>3032</v>
      </c>
      <c r="G1111" s="45" t="s">
        <v>2706</v>
      </c>
      <c r="H1111" s="47">
        <v>2707</v>
      </c>
      <c r="I1111" s="324" t="s">
        <v>44</v>
      </c>
      <c r="J1111" s="255" t="str">
        <f>IF(ISBLANK(INDEX('Policy Characteristics'!D:D,MATCH($C1111,'Policy Characteristics'!$C:$C,0))),"",INDEX('Policy Characteristics'!D:D,MATCH($C1111,'Policy Characteristics'!$C:$C,0)))</f>
        <v>Feedstock Shifting</v>
      </c>
      <c r="K1111" s="254" t="str">
        <f>IF(ISBLANK(INDEX('Policy Characteristics'!E:E,MATCH($C1111,'Policy Characteristics'!$C:$C,0))),"",INDEX('Policy Characteristics'!E:E,MATCH($C1111,'Policy Characteristics'!$C:$C,0)))</f>
        <v>indst feedstock shifting</v>
      </c>
      <c r="L1111" s="261">
        <f>IF(ISBLANK(INDEX('Policy Characteristics'!F:F,MATCH($C1111,'Policy Characteristics'!$C:$C,0))),"",INDEX('Policy Characteristics'!F:F,MATCH($C1111,'Policy Characteristics'!$C:$C,0)))</f>
        <v>0</v>
      </c>
      <c r="M1111" s="261">
        <f>IF(ISBLANK(INDEX('Policy Characteristics'!G:G,MATCH($C1111,'Policy Characteristics'!$C:$C,0))),"",INDEX('Policy Characteristics'!G:G,MATCH($C1111,'Policy Characteristics'!$C:$C,0)))</f>
        <v>1</v>
      </c>
      <c r="N1111" s="261">
        <f>IF(ISBLANK(INDEX('Policy Characteristics'!H:H,MATCH($C1111,'Policy Characteristics'!$C:$C,0))),"",INDEX('Policy Characteristics'!H:H,MATCH($C1111,'Policy Characteristics'!$C:$C,0)))</f>
        <v>0.01</v>
      </c>
      <c r="O1111" s="254" t="str">
        <f>IF(ISBLANK(INDEX('Policy Characteristics'!I:I,MATCH($C1111,'Policy Characteristics'!$C:$C,0))),"",INDEX('Policy Characteristics'!I:I,MATCH($C1111,'Policy Characteristics'!$C:$C,0)))</f>
        <v>% of potential achieved</v>
      </c>
      <c r="P1111" s="254" t="str">
        <f>IF(ISBLANK(INDEX('Policy Characteristics'!J:J,MATCH($C1111,'Policy Characteristics'!$C:$C,0))),"",INDEX('Policy Characteristics'!J:J,MATCH($C1111,'Policy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1" s="254" t="str">
        <f>IF(ISBLANK(INDEX('Policy Characteristics'!K:K,MATCH($C1111,'Policy Characteristics'!$C:$C,0))),"",INDEX('Policy Characteristics'!K:K,MATCH($C1111,'Policy Characteristics'!$C:$C,0)))</f>
        <v/>
      </c>
      <c r="R1111" s="254" t="str">
        <f>IF(ISBLANK(INDEX('Policy Characteristics'!L:L,MATCH($C1111,'Policy Characteristics'!$C:$C,0))),"",INDEX('Policy Characteristics'!L:L,MATCH($C1111,'Policy Characteristics'!$C:$C,0)))</f>
        <v/>
      </c>
    </row>
    <row r="1112" spans="1:18" s="2" customFormat="1" x14ac:dyDescent="0.35">
      <c r="A1112" s="254" t="str">
        <f>IF(ISBLANK(INDEX('Policy Characteristics'!A:A,MATCH($C1112,'Policy Characteristics'!$C:$C,0))),"",INDEX('Policy Characteristics'!A:A,MATCH($C1112,'Policy Characteristics'!$C:$C,0)))</f>
        <v>Industry</v>
      </c>
      <c r="B1112" s="262" t="str">
        <f>IF(ISBLANK(INDEX('Policy Characteristics'!B:B,MATCH($C1112,'Policy Characteristics'!$C:$C,0))),"",INDEX('Policy Characteristics'!B:B,MATCH($C1112,'Policy Characteristics'!$C:$C,0)))</f>
        <v>Feedstock Shifting</v>
      </c>
      <c r="C1112" s="254" t="str">
        <f t="shared" si="44"/>
        <v>Fraction of Feedstock Shifted</v>
      </c>
      <c r="D1112" s="6" t="s">
        <v>3071</v>
      </c>
      <c r="E1112" s="45" t="s">
        <v>2703</v>
      </c>
      <c r="F1112" t="s">
        <v>3032</v>
      </c>
      <c r="G1112" s="45" t="s">
        <v>2707</v>
      </c>
      <c r="H1112" s="47">
        <v>2708</v>
      </c>
      <c r="I1112" s="324" t="s">
        <v>44</v>
      </c>
      <c r="J1112" s="255" t="str">
        <f>IF(ISBLANK(INDEX('Policy Characteristics'!D:D,MATCH($C1112,'Policy Characteristics'!$C:$C,0))),"",INDEX('Policy Characteristics'!D:D,MATCH($C1112,'Policy Characteristics'!$C:$C,0)))</f>
        <v>Feedstock Shifting</v>
      </c>
      <c r="K1112" s="254" t="str">
        <f>IF(ISBLANK(INDEX('Policy Characteristics'!E:E,MATCH($C1112,'Policy Characteristics'!$C:$C,0))),"",INDEX('Policy Characteristics'!E:E,MATCH($C1112,'Policy Characteristics'!$C:$C,0)))</f>
        <v>indst feedstock shifting</v>
      </c>
      <c r="L1112" s="261">
        <f>IF(ISBLANK(INDEX('Policy Characteristics'!F:F,MATCH($C1112,'Policy Characteristics'!$C:$C,0))),"",INDEX('Policy Characteristics'!F:F,MATCH($C1112,'Policy Characteristics'!$C:$C,0)))</f>
        <v>0</v>
      </c>
      <c r="M1112" s="261">
        <f>IF(ISBLANK(INDEX('Policy Characteristics'!G:G,MATCH($C1112,'Policy Characteristics'!$C:$C,0))),"",INDEX('Policy Characteristics'!G:G,MATCH($C1112,'Policy Characteristics'!$C:$C,0)))</f>
        <v>1</v>
      </c>
      <c r="N1112" s="261">
        <f>IF(ISBLANK(INDEX('Policy Characteristics'!H:H,MATCH($C1112,'Policy Characteristics'!$C:$C,0))),"",INDEX('Policy Characteristics'!H:H,MATCH($C1112,'Policy Characteristics'!$C:$C,0)))</f>
        <v>0.01</v>
      </c>
      <c r="O1112" s="254" t="str">
        <f>IF(ISBLANK(INDEX('Policy Characteristics'!I:I,MATCH($C1112,'Policy Characteristics'!$C:$C,0))),"",INDEX('Policy Characteristics'!I:I,MATCH($C1112,'Policy Characteristics'!$C:$C,0)))</f>
        <v>% of potential achieved</v>
      </c>
      <c r="P1112" s="254" t="str">
        <f>IF(ISBLANK(INDEX('Policy Characteristics'!J:J,MATCH($C1112,'Policy Characteristics'!$C:$C,0))),"",INDEX('Policy Characteristics'!J:J,MATCH($C1112,'Policy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2" s="254" t="str">
        <f>IF(ISBLANK(INDEX('Policy Characteristics'!K:K,MATCH($C1112,'Policy Characteristics'!$C:$C,0))),"",INDEX('Policy Characteristics'!K:K,MATCH($C1112,'Policy Characteristics'!$C:$C,0)))</f>
        <v/>
      </c>
      <c r="R1112" s="254" t="str">
        <f>IF(ISBLANK(INDEX('Policy Characteristics'!L:L,MATCH($C1112,'Policy Characteristics'!$C:$C,0))),"",INDEX('Policy Characteristics'!L:L,MATCH($C1112,'Policy Characteristics'!$C:$C,0)))</f>
        <v/>
      </c>
    </row>
    <row r="1113" spans="1:18" s="2" customFormat="1" x14ac:dyDescent="0.35">
      <c r="A1113" s="254" t="str">
        <f>IF(ISBLANK(INDEX('Policy Characteristics'!A:A,MATCH($C1113,'Policy Characteristics'!$C:$C,0))),"",INDEX('Policy Characteristics'!A:A,MATCH($C1113,'Policy Characteristics'!$C:$C,0)))</f>
        <v>Industry</v>
      </c>
      <c r="B1113" s="262" t="str">
        <f>IF(ISBLANK(INDEX('Policy Characteristics'!B:B,MATCH($C1113,'Policy Characteristics'!$C:$C,0))),"",INDEX('Policy Characteristics'!B:B,MATCH($C1113,'Policy Characteristics'!$C:$C,0)))</f>
        <v>Feedstock Shifting</v>
      </c>
      <c r="C1113" s="254" t="str">
        <f t="shared" si="44"/>
        <v>Fraction of Feedstock Shifted</v>
      </c>
      <c r="D1113" s="6" t="s">
        <v>3071</v>
      </c>
      <c r="E1113" s="45" t="s">
        <v>2700</v>
      </c>
      <c r="F1113" t="s">
        <v>3032</v>
      </c>
      <c r="G1113" s="45" t="s">
        <v>2705</v>
      </c>
      <c r="H1113" s="47">
        <v>2709</v>
      </c>
      <c r="I1113" s="324" t="s">
        <v>44</v>
      </c>
      <c r="J1113" s="255" t="str">
        <f>IF(ISBLANK(INDEX('Policy Characteristics'!D:D,MATCH($C1113,'Policy Characteristics'!$C:$C,0))),"",INDEX('Policy Characteristics'!D:D,MATCH($C1113,'Policy Characteristics'!$C:$C,0)))</f>
        <v>Feedstock Shifting</v>
      </c>
      <c r="K1113" s="254" t="str">
        <f>IF(ISBLANK(INDEX('Policy Characteristics'!E:E,MATCH($C1113,'Policy Characteristics'!$C:$C,0))),"",INDEX('Policy Characteristics'!E:E,MATCH($C1113,'Policy Characteristics'!$C:$C,0)))</f>
        <v>indst feedstock shifting</v>
      </c>
      <c r="L1113" s="261">
        <f>IF(ISBLANK(INDEX('Policy Characteristics'!F:F,MATCH($C1113,'Policy Characteristics'!$C:$C,0))),"",INDEX('Policy Characteristics'!F:F,MATCH($C1113,'Policy Characteristics'!$C:$C,0)))</f>
        <v>0</v>
      </c>
      <c r="M1113" s="261">
        <f>IF(ISBLANK(INDEX('Policy Characteristics'!G:G,MATCH($C1113,'Policy Characteristics'!$C:$C,0))),"",INDEX('Policy Characteristics'!G:G,MATCH($C1113,'Policy Characteristics'!$C:$C,0)))</f>
        <v>1</v>
      </c>
      <c r="N1113" s="261">
        <f>IF(ISBLANK(INDEX('Policy Characteristics'!H:H,MATCH($C1113,'Policy Characteristics'!$C:$C,0))),"",INDEX('Policy Characteristics'!H:H,MATCH($C1113,'Policy Characteristics'!$C:$C,0)))</f>
        <v>0.01</v>
      </c>
      <c r="O1113" s="254" t="str">
        <f>IF(ISBLANK(INDEX('Policy Characteristics'!I:I,MATCH($C1113,'Policy Characteristics'!$C:$C,0))),"",INDEX('Policy Characteristics'!I:I,MATCH($C1113,'Policy Characteristics'!$C:$C,0)))</f>
        <v>% of potential achieved</v>
      </c>
      <c r="P1113" s="254" t="str">
        <f>IF(ISBLANK(INDEX('Policy Characteristics'!J:J,MATCH($C1113,'Policy Characteristics'!$C:$C,0))),"",INDEX('Policy Characteristics'!J:J,MATCH($C1113,'Policy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3" s="254" t="str">
        <f>IF(ISBLANK(INDEX('Policy Characteristics'!K:K,MATCH($C1113,'Policy Characteristics'!$C:$C,0))),"",INDEX('Policy Characteristics'!K:K,MATCH($C1113,'Policy Characteristics'!$C:$C,0)))</f>
        <v/>
      </c>
      <c r="R1113" s="254" t="str">
        <f>IF(ISBLANK(INDEX('Policy Characteristics'!L:L,MATCH($C1113,'Policy Characteristics'!$C:$C,0))),"",INDEX('Policy Characteristics'!L:L,MATCH($C1113,'Policy Characteristics'!$C:$C,0)))</f>
        <v/>
      </c>
    </row>
    <row r="1114" spans="1:18" s="2" customFormat="1" x14ac:dyDescent="0.35">
      <c r="A1114" s="254" t="str">
        <f>IF(ISBLANK(INDEX('Policy Characteristics'!A:A,MATCH($C1114,'Policy Characteristics'!$C:$C,0))),"",INDEX('Policy Characteristics'!A:A,MATCH($C1114,'Policy Characteristics'!$C:$C,0)))</f>
        <v>Industry</v>
      </c>
      <c r="B1114" s="262" t="str">
        <f>IF(ISBLANK(INDEX('Policy Characteristics'!B:B,MATCH($C1114,'Policy Characteristics'!$C:$C,0))),"",INDEX('Policy Characteristics'!B:B,MATCH($C1114,'Policy Characteristics'!$C:$C,0)))</f>
        <v>Hydrogen Combustion</v>
      </c>
      <c r="C1114" t="s">
        <v>3515</v>
      </c>
      <c r="D1114" s="45" t="s">
        <v>3047</v>
      </c>
      <c r="E1114" s="1" t="s">
        <v>3491</v>
      </c>
      <c r="F1114" t="s">
        <v>3072</v>
      </c>
      <c r="G1114" s="45" t="s">
        <v>3498</v>
      </c>
      <c r="H1114" s="43">
        <v>2034</v>
      </c>
      <c r="I1114" s="324" t="s">
        <v>44</v>
      </c>
      <c r="J1114" s="255" t="str">
        <f>IF(ISBLANK(INDEX('Policy Characteristics'!D:D,MATCH($C1114,'Policy Characteristics'!$C:$C,0))),"",INDEX('Policy Characteristics'!D:D,MATCH($C1114,'Policy Characteristics'!$C:$C,0)))</f>
        <v>Hydrogen Combustion</v>
      </c>
      <c r="K1114" s="254" t="str">
        <f>IF(ISBLANK(INDEX('Policy Characteristics'!E:E,MATCH($C1114,'Policy Characteristics'!$C:$C,0))),"",INDEX('Policy Characteristics'!E:E,MATCH($C1114,'Policy Characteristics'!$C:$C,0)))</f>
        <v>indst shift to hydrogen</v>
      </c>
      <c r="L1114" s="261">
        <f>IF(ISBLANK(INDEX('Policy Characteristics'!F:F,MATCH($C1114,'Policy Characteristics'!$C:$C,0))),"",INDEX('Policy Characteristics'!F:F,MATCH($C1114,'Policy Characteristics'!$C:$C,0)))</f>
        <v>0</v>
      </c>
      <c r="M1114" s="261">
        <f>IF(ISBLANK(INDEX('Policy Characteristics'!G:G,MATCH($C1114,'Policy Characteristics'!$C:$C,0))),"",INDEX('Policy Characteristics'!G:G,MATCH($C1114,'Policy Characteristics'!$C:$C,0)))</f>
        <v>1</v>
      </c>
      <c r="N1114" s="261">
        <f>IF(ISBLANK(INDEX('Policy Characteristics'!H:H,MATCH($C1114,'Policy Characteristics'!$C:$C,0))),"",INDEX('Policy Characteristics'!H:H,MATCH($C1114,'Policy Characteristics'!$C:$C,0)))</f>
        <v>0.01</v>
      </c>
      <c r="O1114" s="254" t="str">
        <f>IF(ISBLANK(INDEX('Policy Characteristics'!I:I,MATCH($C1114,'Policy Characteristics'!$C:$C,0))),"",INDEX('Policy Characteristics'!I:I,MATCH($C1114,'Policy Characteristics'!$C:$C,0)))</f>
        <v>% of fuel shifted</v>
      </c>
      <c r="P1114" s="254" t="str">
        <f>IF(ISBLANK(INDEX('Policy Characteristics'!J:J,MATCH($C1114,'Policy Characteristics'!$C:$C,0))),"",INDEX('Policy Characteristics'!J:J,MATCH($C1114,'Policy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4" s="254" t="str">
        <f>IF(ISBLANK(INDEX('Policy Characteristics'!K:K,MATCH($C1114,'Policy Characteristics'!$C:$C,0))),"",INDEX('Policy Characteristics'!K:K,MATCH($C1114,'Policy Characteristics'!$C:$C,0)))</f>
        <v>industry-ag-main.html#fuel-switching</v>
      </c>
      <c r="R1114" s="254" t="str">
        <f>IF(ISBLANK(INDEX('Policy Characteristics'!L:L,MATCH($C1114,'Policy Characteristics'!$C:$C,0))),"",INDEX('Policy Characteristics'!L:L,MATCH($C1114,'Policy Characteristics'!$C:$C,0)))</f>
        <v>industry-elec-and-hydrogen.html</v>
      </c>
    </row>
    <row r="1115" spans="1:18" s="2" customFormat="1" x14ac:dyDescent="0.35">
      <c r="A1115" s="254" t="str">
        <f>IF(ISBLANK(INDEX('Policy Characteristics'!A:A,MATCH($C1115,'Policy Characteristics'!$C:$C,0))),"",INDEX('Policy Characteristics'!A:A,MATCH($C1115,'Policy Characteristics'!$C:$C,0)))</f>
        <v>Industry</v>
      </c>
      <c r="B1115" s="262" t="str">
        <f>IF(ISBLANK(INDEX('Policy Characteristics'!B:B,MATCH($C1115,'Policy Characteristics'!$C:$C,0))),"",INDEX('Policy Characteristics'!B:B,MATCH($C1115,'Policy Characteristics'!$C:$C,0)))</f>
        <v>Hydrogen Combustion</v>
      </c>
      <c r="C1115" s="254" t="str">
        <f>C$1114</f>
        <v>Fraction of Eligible Industrial Energy Use Shifted to Hydrogen</v>
      </c>
      <c r="D1115" s="45" t="s">
        <v>3047</v>
      </c>
      <c r="E1115" s="1" t="s">
        <v>3492</v>
      </c>
      <c r="F1115" t="s">
        <v>3072</v>
      </c>
      <c r="G1115" s="45" t="s">
        <v>3499</v>
      </c>
      <c r="H1115" s="43">
        <v>2035</v>
      </c>
      <c r="I1115" s="324" t="s">
        <v>44</v>
      </c>
      <c r="J1115" s="255" t="str">
        <f>IF(ISBLANK(INDEX('Policy Characteristics'!D:D,MATCH($C1115,'Policy Characteristics'!$C:$C,0))),"",INDEX('Policy Characteristics'!D:D,MATCH($C1115,'Policy Characteristics'!$C:$C,0)))</f>
        <v>Hydrogen Combustion</v>
      </c>
      <c r="K1115" s="254" t="str">
        <f>IF(ISBLANK(INDEX('Policy Characteristics'!E:E,MATCH($C1115,'Policy Characteristics'!$C:$C,0))),"",INDEX('Policy Characteristics'!E:E,MATCH($C1115,'Policy Characteristics'!$C:$C,0)))</f>
        <v>indst shift to hydrogen</v>
      </c>
      <c r="L1115" s="261">
        <f>IF(ISBLANK(INDEX('Policy Characteristics'!F:F,MATCH($C1115,'Policy Characteristics'!$C:$C,0))),"",INDEX('Policy Characteristics'!F:F,MATCH($C1115,'Policy Characteristics'!$C:$C,0)))</f>
        <v>0</v>
      </c>
      <c r="M1115" s="261">
        <f>IF(ISBLANK(INDEX('Policy Characteristics'!G:G,MATCH($C1115,'Policy Characteristics'!$C:$C,0))),"",INDEX('Policy Characteristics'!G:G,MATCH($C1115,'Policy Characteristics'!$C:$C,0)))</f>
        <v>1</v>
      </c>
      <c r="N1115" s="261">
        <f>IF(ISBLANK(INDEX('Policy Characteristics'!H:H,MATCH($C1115,'Policy Characteristics'!$C:$C,0))),"",INDEX('Policy Characteristics'!H:H,MATCH($C1115,'Policy Characteristics'!$C:$C,0)))</f>
        <v>0.01</v>
      </c>
      <c r="O1115" s="254" t="str">
        <f>IF(ISBLANK(INDEX('Policy Characteristics'!I:I,MATCH($C1115,'Policy Characteristics'!$C:$C,0))),"",INDEX('Policy Characteristics'!I:I,MATCH($C1115,'Policy Characteristics'!$C:$C,0)))</f>
        <v>% of fuel shifted</v>
      </c>
      <c r="P1115" s="254" t="str">
        <f>IF(ISBLANK(INDEX('Policy Characteristics'!J:J,MATCH($C1115,'Policy Characteristics'!$C:$C,0))),"",INDEX('Policy Characteristics'!J:J,MATCH($C1115,'Policy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5" s="254" t="str">
        <f>IF(ISBLANK(INDEX('Policy Characteristics'!K:K,MATCH($C1115,'Policy Characteristics'!$C:$C,0))),"",INDEX('Policy Characteristics'!K:K,MATCH($C1115,'Policy Characteristics'!$C:$C,0)))</f>
        <v>industry-ag-main.html#fuel-switching</v>
      </c>
      <c r="R1115" s="254" t="str">
        <f>IF(ISBLANK(INDEX('Policy Characteristics'!L:L,MATCH($C1115,'Policy Characteristics'!$C:$C,0))),"",INDEX('Policy Characteristics'!L:L,MATCH($C1115,'Policy Characteristics'!$C:$C,0)))</f>
        <v>industry-elec-and-hydrogen.html</v>
      </c>
    </row>
    <row r="1116" spans="1:18" s="2" customFormat="1" x14ac:dyDescent="0.35">
      <c r="A1116" s="254" t="str">
        <f>IF(ISBLANK(INDEX('Policy Characteristics'!A:A,MATCH($C1116,'Policy Characteristics'!$C:$C,0))),"",INDEX('Policy Characteristics'!A:A,MATCH($C1116,'Policy Characteristics'!$C:$C,0)))</f>
        <v>Industry</v>
      </c>
      <c r="B1116" s="262" t="str">
        <f>IF(ISBLANK(INDEX('Policy Characteristics'!B:B,MATCH($C1116,'Policy Characteristics'!$C:$C,0))),"",INDEX('Policy Characteristics'!B:B,MATCH($C1116,'Policy Characteristics'!$C:$C,0)))</f>
        <v>Hydrogen Combustion</v>
      </c>
      <c r="C1116" s="254" t="str">
        <f t="shared" ref="C1116:C1179" si="45">C$1114</f>
        <v>Fraction of Eligible Industrial Energy Use Shifted to Hydrogen</v>
      </c>
      <c r="D1116" s="45" t="s">
        <v>3047</v>
      </c>
      <c r="E1116" s="1" t="s">
        <v>3493</v>
      </c>
      <c r="F1116" t="s">
        <v>3072</v>
      </c>
      <c r="G1116" s="45" t="s">
        <v>3500</v>
      </c>
      <c r="H1116" s="43">
        <v>2036</v>
      </c>
      <c r="I1116" s="324" t="s">
        <v>44</v>
      </c>
      <c r="J1116" s="255" t="str">
        <f>IF(ISBLANK(INDEX('Policy Characteristics'!D:D,MATCH($C1116,'Policy Characteristics'!$C:$C,0))),"",INDEX('Policy Characteristics'!D:D,MATCH($C1116,'Policy Characteristics'!$C:$C,0)))</f>
        <v>Hydrogen Combustion</v>
      </c>
      <c r="K1116" s="254" t="str">
        <f>IF(ISBLANK(INDEX('Policy Characteristics'!E:E,MATCH($C1116,'Policy Characteristics'!$C:$C,0))),"",INDEX('Policy Characteristics'!E:E,MATCH($C1116,'Policy Characteristics'!$C:$C,0)))</f>
        <v>indst shift to hydrogen</v>
      </c>
      <c r="L1116" s="261">
        <f>IF(ISBLANK(INDEX('Policy Characteristics'!F:F,MATCH($C1116,'Policy Characteristics'!$C:$C,0))),"",INDEX('Policy Characteristics'!F:F,MATCH($C1116,'Policy Characteristics'!$C:$C,0)))</f>
        <v>0</v>
      </c>
      <c r="M1116" s="261">
        <f>IF(ISBLANK(INDEX('Policy Characteristics'!G:G,MATCH($C1116,'Policy Characteristics'!$C:$C,0))),"",INDEX('Policy Characteristics'!G:G,MATCH($C1116,'Policy Characteristics'!$C:$C,0)))</f>
        <v>1</v>
      </c>
      <c r="N1116" s="261">
        <f>IF(ISBLANK(INDEX('Policy Characteristics'!H:H,MATCH($C1116,'Policy Characteristics'!$C:$C,0))),"",INDEX('Policy Characteristics'!H:H,MATCH($C1116,'Policy Characteristics'!$C:$C,0)))</f>
        <v>0.01</v>
      </c>
      <c r="O1116" s="254" t="str">
        <f>IF(ISBLANK(INDEX('Policy Characteristics'!I:I,MATCH($C1116,'Policy Characteristics'!$C:$C,0))),"",INDEX('Policy Characteristics'!I:I,MATCH($C1116,'Policy Characteristics'!$C:$C,0)))</f>
        <v>% of fuel shifted</v>
      </c>
      <c r="P1116" s="254" t="str">
        <f>IF(ISBLANK(INDEX('Policy Characteristics'!J:J,MATCH($C1116,'Policy Characteristics'!$C:$C,0))),"",INDEX('Policy Characteristics'!J:J,MATCH($C1116,'Policy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6" s="254" t="str">
        <f>IF(ISBLANK(INDEX('Policy Characteristics'!K:K,MATCH($C1116,'Policy Characteristics'!$C:$C,0))),"",INDEX('Policy Characteristics'!K:K,MATCH($C1116,'Policy Characteristics'!$C:$C,0)))</f>
        <v>industry-ag-main.html#fuel-switching</v>
      </c>
      <c r="R1116" s="254" t="str">
        <f>IF(ISBLANK(INDEX('Policy Characteristics'!L:L,MATCH($C1116,'Policy Characteristics'!$C:$C,0))),"",INDEX('Policy Characteristics'!L:L,MATCH($C1116,'Policy Characteristics'!$C:$C,0)))</f>
        <v>industry-elec-and-hydrogen.html</v>
      </c>
    </row>
    <row r="1117" spans="1:18" s="2" customFormat="1" x14ac:dyDescent="0.35">
      <c r="A1117" s="254" t="str">
        <f>IF(ISBLANK(INDEX('Policy Characteristics'!A:A,MATCH($C1117,'Policy Characteristics'!$C:$C,0))),"",INDEX('Policy Characteristics'!A:A,MATCH($C1117,'Policy Characteristics'!$C:$C,0)))</f>
        <v>Industry</v>
      </c>
      <c r="B1117" s="262" t="str">
        <f>IF(ISBLANK(INDEX('Policy Characteristics'!B:B,MATCH($C1117,'Policy Characteristics'!$C:$C,0))),"",INDEX('Policy Characteristics'!B:B,MATCH($C1117,'Policy Characteristics'!$C:$C,0)))</f>
        <v>Hydrogen Combustion</v>
      </c>
      <c r="C1117" s="254" t="str">
        <f t="shared" si="45"/>
        <v>Fraction of Eligible Industrial Energy Use Shifted to Hydrogen</v>
      </c>
      <c r="D1117" s="45" t="s">
        <v>3047</v>
      </c>
      <c r="E1117" s="1" t="s">
        <v>3494</v>
      </c>
      <c r="F1117" t="s">
        <v>3072</v>
      </c>
      <c r="G1117" s="45" t="s">
        <v>3501</v>
      </c>
      <c r="H1117" s="43">
        <v>2037</v>
      </c>
      <c r="I1117" s="324" t="s">
        <v>44</v>
      </c>
      <c r="J1117" s="255" t="str">
        <f>IF(ISBLANK(INDEX('Policy Characteristics'!D:D,MATCH($C1117,'Policy Characteristics'!$C:$C,0))),"",INDEX('Policy Characteristics'!D:D,MATCH($C1117,'Policy Characteristics'!$C:$C,0)))</f>
        <v>Hydrogen Combustion</v>
      </c>
      <c r="K1117" s="254" t="str">
        <f>IF(ISBLANK(INDEX('Policy Characteristics'!E:E,MATCH($C1117,'Policy Characteristics'!$C:$C,0))),"",INDEX('Policy Characteristics'!E:E,MATCH($C1117,'Policy Characteristics'!$C:$C,0)))</f>
        <v>indst shift to hydrogen</v>
      </c>
      <c r="L1117" s="261">
        <f>IF(ISBLANK(INDEX('Policy Characteristics'!F:F,MATCH($C1117,'Policy Characteristics'!$C:$C,0))),"",INDEX('Policy Characteristics'!F:F,MATCH($C1117,'Policy Characteristics'!$C:$C,0)))</f>
        <v>0</v>
      </c>
      <c r="M1117" s="261">
        <f>IF(ISBLANK(INDEX('Policy Characteristics'!G:G,MATCH($C1117,'Policy Characteristics'!$C:$C,0))),"",INDEX('Policy Characteristics'!G:G,MATCH($C1117,'Policy Characteristics'!$C:$C,0)))</f>
        <v>1</v>
      </c>
      <c r="N1117" s="261">
        <f>IF(ISBLANK(INDEX('Policy Characteristics'!H:H,MATCH($C1117,'Policy Characteristics'!$C:$C,0))),"",INDEX('Policy Characteristics'!H:H,MATCH($C1117,'Policy Characteristics'!$C:$C,0)))</f>
        <v>0.01</v>
      </c>
      <c r="O1117" s="254" t="str">
        <f>IF(ISBLANK(INDEX('Policy Characteristics'!I:I,MATCH($C1117,'Policy Characteristics'!$C:$C,0))),"",INDEX('Policy Characteristics'!I:I,MATCH($C1117,'Policy Characteristics'!$C:$C,0)))</f>
        <v>% of fuel shifted</v>
      </c>
      <c r="P1117" s="254" t="str">
        <f>IF(ISBLANK(INDEX('Policy Characteristics'!J:J,MATCH($C1117,'Policy Characteristics'!$C:$C,0))),"",INDEX('Policy Characteristics'!J:J,MATCH($C1117,'Policy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7" s="254" t="str">
        <f>IF(ISBLANK(INDEX('Policy Characteristics'!K:K,MATCH($C1117,'Policy Characteristics'!$C:$C,0))),"",INDEX('Policy Characteristics'!K:K,MATCH($C1117,'Policy Characteristics'!$C:$C,0)))</f>
        <v>industry-ag-main.html#fuel-switching</v>
      </c>
      <c r="R1117" s="254" t="str">
        <f>IF(ISBLANK(INDEX('Policy Characteristics'!L:L,MATCH($C1117,'Policy Characteristics'!$C:$C,0))),"",INDEX('Policy Characteristics'!L:L,MATCH($C1117,'Policy Characteristics'!$C:$C,0)))</f>
        <v>industry-elec-and-hydrogen.html</v>
      </c>
    </row>
    <row r="1118" spans="1:18" s="2" customFormat="1" x14ac:dyDescent="0.35">
      <c r="A1118" s="254" t="str">
        <f>IF(ISBLANK(INDEX('Policy Characteristics'!A:A,MATCH($C1118,'Policy Characteristics'!$C:$C,0))),"",INDEX('Policy Characteristics'!A:A,MATCH($C1118,'Policy Characteristics'!$C:$C,0)))</f>
        <v>Industry</v>
      </c>
      <c r="B1118" s="262" t="str">
        <f>IF(ISBLANK(INDEX('Policy Characteristics'!B:B,MATCH($C1118,'Policy Characteristics'!$C:$C,0))),"",INDEX('Policy Characteristics'!B:B,MATCH($C1118,'Policy Characteristics'!$C:$C,0)))</f>
        <v>Hydrogen Combustion</v>
      </c>
      <c r="C1118" s="254" t="str">
        <f t="shared" si="45"/>
        <v>Fraction of Eligible Industrial Energy Use Shifted to Hydrogen</v>
      </c>
      <c r="D1118" s="45" t="s">
        <v>3047</v>
      </c>
      <c r="E1118" s="1" t="s">
        <v>3495</v>
      </c>
      <c r="F1118" t="s">
        <v>3072</v>
      </c>
      <c r="G1118" s="45" t="s">
        <v>3502</v>
      </c>
      <c r="H1118" s="43">
        <v>2038</v>
      </c>
      <c r="I1118" s="324" t="s">
        <v>44</v>
      </c>
      <c r="J1118" s="255" t="str">
        <f>IF(ISBLANK(INDEX('Policy Characteristics'!D:D,MATCH($C1118,'Policy Characteristics'!$C:$C,0))),"",INDEX('Policy Characteristics'!D:D,MATCH($C1118,'Policy Characteristics'!$C:$C,0)))</f>
        <v>Hydrogen Combustion</v>
      </c>
      <c r="K1118" s="254" t="str">
        <f>IF(ISBLANK(INDEX('Policy Characteristics'!E:E,MATCH($C1118,'Policy Characteristics'!$C:$C,0))),"",INDEX('Policy Characteristics'!E:E,MATCH($C1118,'Policy Characteristics'!$C:$C,0)))</f>
        <v>indst shift to hydrogen</v>
      </c>
      <c r="L1118" s="261">
        <f>IF(ISBLANK(INDEX('Policy Characteristics'!F:F,MATCH($C1118,'Policy Characteristics'!$C:$C,0))),"",INDEX('Policy Characteristics'!F:F,MATCH($C1118,'Policy Characteristics'!$C:$C,0)))</f>
        <v>0</v>
      </c>
      <c r="M1118" s="261">
        <f>IF(ISBLANK(INDEX('Policy Characteristics'!G:G,MATCH($C1118,'Policy Characteristics'!$C:$C,0))),"",INDEX('Policy Characteristics'!G:G,MATCH($C1118,'Policy Characteristics'!$C:$C,0)))</f>
        <v>1</v>
      </c>
      <c r="N1118" s="261">
        <f>IF(ISBLANK(INDEX('Policy Characteristics'!H:H,MATCH($C1118,'Policy Characteristics'!$C:$C,0))),"",INDEX('Policy Characteristics'!H:H,MATCH($C1118,'Policy Characteristics'!$C:$C,0)))</f>
        <v>0.01</v>
      </c>
      <c r="O1118" s="254" t="str">
        <f>IF(ISBLANK(INDEX('Policy Characteristics'!I:I,MATCH($C1118,'Policy Characteristics'!$C:$C,0))),"",INDEX('Policy Characteristics'!I:I,MATCH($C1118,'Policy Characteristics'!$C:$C,0)))</f>
        <v>% of fuel shifted</v>
      </c>
      <c r="P1118" s="254" t="str">
        <f>IF(ISBLANK(INDEX('Policy Characteristics'!J:J,MATCH($C1118,'Policy Characteristics'!$C:$C,0))),"",INDEX('Policy Characteristics'!J:J,MATCH($C1118,'Policy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8" s="254" t="str">
        <f>IF(ISBLANK(INDEX('Policy Characteristics'!K:K,MATCH($C1118,'Policy Characteristics'!$C:$C,0))),"",INDEX('Policy Characteristics'!K:K,MATCH($C1118,'Policy Characteristics'!$C:$C,0)))</f>
        <v>industry-ag-main.html#fuel-switching</v>
      </c>
      <c r="R1118" s="254" t="str">
        <f>IF(ISBLANK(INDEX('Policy Characteristics'!L:L,MATCH($C1118,'Policy Characteristics'!$C:$C,0))),"",INDEX('Policy Characteristics'!L:L,MATCH($C1118,'Policy Characteristics'!$C:$C,0)))</f>
        <v>industry-elec-and-hydrogen.html</v>
      </c>
    </row>
    <row r="1119" spans="1:18" s="2" customFormat="1" x14ac:dyDescent="0.35">
      <c r="A1119" s="254" t="str">
        <f>IF(ISBLANK(INDEX('Policy Characteristics'!A:A,MATCH($C1119,'Policy Characteristics'!$C:$C,0))),"",INDEX('Policy Characteristics'!A:A,MATCH($C1119,'Policy Characteristics'!$C:$C,0)))</f>
        <v>Industry</v>
      </c>
      <c r="B1119" s="262" t="str">
        <f>IF(ISBLANK(INDEX('Policy Characteristics'!B:B,MATCH($C1119,'Policy Characteristics'!$C:$C,0))),"",INDEX('Policy Characteristics'!B:B,MATCH($C1119,'Policy Characteristics'!$C:$C,0)))</f>
        <v>Hydrogen Combustion</v>
      </c>
      <c r="C1119" s="254" t="str">
        <f t="shared" si="45"/>
        <v>Fraction of Eligible Industrial Energy Use Shifted to Hydrogen</v>
      </c>
      <c r="D1119" s="45" t="s">
        <v>3047</v>
      </c>
      <c r="E1119" s="1" t="s">
        <v>3496</v>
      </c>
      <c r="F1119" t="s">
        <v>3072</v>
      </c>
      <c r="G1119" s="45" t="s">
        <v>3503</v>
      </c>
      <c r="H1119" s="43">
        <v>2039</v>
      </c>
      <c r="I1119" s="324" t="s">
        <v>43</v>
      </c>
      <c r="J1119" s="255" t="str">
        <f>IF(ISBLANK(INDEX('Policy Characteristics'!D:D,MATCH($C1119,'Policy Characteristics'!$C:$C,0))),"",INDEX('Policy Characteristics'!D:D,MATCH($C1119,'Policy Characteristics'!$C:$C,0)))</f>
        <v>Hydrogen Combustion</v>
      </c>
      <c r="K1119" s="254" t="str">
        <f>IF(ISBLANK(INDEX('Policy Characteristics'!E:E,MATCH($C1119,'Policy Characteristics'!$C:$C,0))),"",INDEX('Policy Characteristics'!E:E,MATCH($C1119,'Policy Characteristics'!$C:$C,0)))</f>
        <v>indst shift to hydrogen</v>
      </c>
      <c r="L1119" s="261">
        <f>IF(ISBLANK(INDEX('Policy Characteristics'!F:F,MATCH($C1119,'Policy Characteristics'!$C:$C,0))),"",INDEX('Policy Characteristics'!F:F,MATCH($C1119,'Policy Characteristics'!$C:$C,0)))</f>
        <v>0</v>
      </c>
      <c r="M1119" s="261">
        <f>IF(ISBLANK(INDEX('Policy Characteristics'!G:G,MATCH($C1119,'Policy Characteristics'!$C:$C,0))),"",INDEX('Policy Characteristics'!G:G,MATCH($C1119,'Policy Characteristics'!$C:$C,0)))</f>
        <v>1</v>
      </c>
      <c r="N1119" s="261">
        <f>IF(ISBLANK(INDEX('Policy Characteristics'!H:H,MATCH($C1119,'Policy Characteristics'!$C:$C,0))),"",INDEX('Policy Characteristics'!H:H,MATCH($C1119,'Policy Characteristics'!$C:$C,0)))</f>
        <v>0.01</v>
      </c>
      <c r="O1119" s="254" t="str">
        <f>IF(ISBLANK(INDEX('Policy Characteristics'!I:I,MATCH($C1119,'Policy Characteristics'!$C:$C,0))),"",INDEX('Policy Characteristics'!I:I,MATCH($C1119,'Policy Characteristics'!$C:$C,0)))</f>
        <v>% of fuel shifted</v>
      </c>
      <c r="P1119" s="254" t="str">
        <f>IF(ISBLANK(INDEX('Policy Characteristics'!J:J,MATCH($C1119,'Policy Characteristics'!$C:$C,0))),"",INDEX('Policy Characteristics'!J:J,MATCH($C1119,'Policy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9" s="254" t="str">
        <f>IF(ISBLANK(INDEX('Policy Characteristics'!K:K,MATCH($C1119,'Policy Characteristics'!$C:$C,0))),"",INDEX('Policy Characteristics'!K:K,MATCH($C1119,'Policy Characteristics'!$C:$C,0)))</f>
        <v>industry-ag-main.html#fuel-switching</v>
      </c>
      <c r="R1119" s="254" t="str">
        <f>IF(ISBLANK(INDEX('Policy Characteristics'!L:L,MATCH($C1119,'Policy Characteristics'!$C:$C,0))),"",INDEX('Policy Characteristics'!L:L,MATCH($C1119,'Policy Characteristics'!$C:$C,0)))</f>
        <v>industry-elec-and-hydrogen.html</v>
      </c>
    </row>
    <row r="1120" spans="1:18" s="2" customFormat="1" x14ac:dyDescent="0.35">
      <c r="A1120" s="254" t="str">
        <f>IF(ISBLANK(INDEX('Policy Characteristics'!A:A,MATCH($C1120,'Policy Characteristics'!$C:$C,0))),"",INDEX('Policy Characteristics'!A:A,MATCH($C1120,'Policy Characteristics'!$C:$C,0)))</f>
        <v>Industry</v>
      </c>
      <c r="B1120" s="262" t="str">
        <f>IF(ISBLANK(INDEX('Policy Characteristics'!B:B,MATCH($C1120,'Policy Characteristics'!$C:$C,0))),"",INDEX('Policy Characteristics'!B:B,MATCH($C1120,'Policy Characteristics'!$C:$C,0)))</f>
        <v>Hydrogen Combustion</v>
      </c>
      <c r="C1120" s="254" t="str">
        <f t="shared" si="45"/>
        <v>Fraction of Eligible Industrial Energy Use Shifted to Hydrogen</v>
      </c>
      <c r="D1120" s="45" t="s">
        <v>3047</v>
      </c>
      <c r="E1120" s="1" t="s">
        <v>3497</v>
      </c>
      <c r="F1120" t="s">
        <v>3072</v>
      </c>
      <c r="G1120" s="45" t="s">
        <v>3504</v>
      </c>
      <c r="H1120" s="43">
        <v>2040</v>
      </c>
      <c r="I1120" s="324" t="s">
        <v>44</v>
      </c>
      <c r="J1120" s="255" t="str">
        <f>IF(ISBLANK(INDEX('Policy Characteristics'!D:D,MATCH($C1120,'Policy Characteristics'!$C:$C,0))),"",INDEX('Policy Characteristics'!D:D,MATCH($C1120,'Policy Characteristics'!$C:$C,0)))</f>
        <v>Hydrogen Combustion</v>
      </c>
      <c r="K1120" s="254" t="str">
        <f>IF(ISBLANK(INDEX('Policy Characteristics'!E:E,MATCH($C1120,'Policy Characteristics'!$C:$C,0))),"",INDEX('Policy Characteristics'!E:E,MATCH($C1120,'Policy Characteristics'!$C:$C,0)))</f>
        <v>indst shift to hydrogen</v>
      </c>
      <c r="L1120" s="261">
        <f>IF(ISBLANK(INDEX('Policy Characteristics'!F:F,MATCH($C1120,'Policy Characteristics'!$C:$C,0))),"",INDEX('Policy Characteristics'!F:F,MATCH($C1120,'Policy Characteristics'!$C:$C,0)))</f>
        <v>0</v>
      </c>
      <c r="M1120" s="261">
        <f>IF(ISBLANK(INDEX('Policy Characteristics'!G:G,MATCH($C1120,'Policy Characteristics'!$C:$C,0))),"",INDEX('Policy Characteristics'!G:G,MATCH($C1120,'Policy Characteristics'!$C:$C,0)))</f>
        <v>1</v>
      </c>
      <c r="N1120" s="261">
        <f>IF(ISBLANK(INDEX('Policy Characteristics'!H:H,MATCH($C1120,'Policy Characteristics'!$C:$C,0))),"",INDEX('Policy Characteristics'!H:H,MATCH($C1120,'Policy Characteristics'!$C:$C,0)))</f>
        <v>0.01</v>
      </c>
      <c r="O1120" s="254" t="str">
        <f>IF(ISBLANK(INDEX('Policy Characteristics'!I:I,MATCH($C1120,'Policy Characteristics'!$C:$C,0))),"",INDEX('Policy Characteristics'!I:I,MATCH($C1120,'Policy Characteristics'!$C:$C,0)))</f>
        <v>% of fuel shifted</v>
      </c>
      <c r="P1120" s="254" t="str">
        <f>IF(ISBLANK(INDEX('Policy Characteristics'!J:J,MATCH($C1120,'Policy Characteristics'!$C:$C,0))),"",INDEX('Policy Characteristics'!J:J,MATCH($C1120,'Policy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0" s="254" t="str">
        <f>IF(ISBLANK(INDEX('Policy Characteristics'!K:K,MATCH($C1120,'Policy Characteristics'!$C:$C,0))),"",INDEX('Policy Characteristics'!K:K,MATCH($C1120,'Policy Characteristics'!$C:$C,0)))</f>
        <v>industry-ag-main.html#fuel-switching</v>
      </c>
      <c r="R1120" s="254" t="str">
        <f>IF(ISBLANK(INDEX('Policy Characteristics'!L:L,MATCH($C1120,'Policy Characteristics'!$C:$C,0))),"",INDEX('Policy Characteristics'!L:L,MATCH($C1120,'Policy Characteristics'!$C:$C,0)))</f>
        <v>industry-elec-and-hydrogen.html</v>
      </c>
    </row>
    <row r="1121" spans="1:18" s="2" customFormat="1" x14ac:dyDescent="0.35">
      <c r="A1121" s="254" t="str">
        <f>IF(ISBLANK(INDEX('Policy Characteristics'!A:A,MATCH($C1121,'Policy Characteristics'!$C:$C,0))),"",INDEX('Policy Characteristics'!A:A,MATCH($C1121,'Policy Characteristics'!$C:$C,0)))</f>
        <v>Industry</v>
      </c>
      <c r="B1121" s="262" t="str">
        <f>IF(ISBLANK(INDEX('Policy Characteristics'!B:B,MATCH($C1121,'Policy Characteristics'!$C:$C,0))),"",INDEX('Policy Characteristics'!B:B,MATCH($C1121,'Policy Characteristics'!$C:$C,0)))</f>
        <v>Hydrogen Combustion</v>
      </c>
      <c r="C1121" s="254" t="str">
        <f t="shared" si="45"/>
        <v>Fraction of Eligible Industrial Energy Use Shifted to Hydrogen</v>
      </c>
      <c r="D1121" s="45" t="s">
        <v>3047</v>
      </c>
      <c r="E1121" s="1" t="s">
        <v>3638</v>
      </c>
      <c r="F1121" t="s">
        <v>3072</v>
      </c>
      <c r="G1121" s="45" t="s">
        <v>3638</v>
      </c>
      <c r="H1121" s="43">
        <v>2041</v>
      </c>
      <c r="I1121" s="324" t="s">
        <v>44</v>
      </c>
      <c r="J1121" s="255" t="str">
        <f>IF(ISBLANK(INDEX('Policy Characteristics'!D:D,MATCH($C1121,'Policy Characteristics'!$C:$C,0))),"",INDEX('Policy Characteristics'!D:D,MATCH($C1121,'Policy Characteristics'!$C:$C,0)))</f>
        <v>Hydrogen Combustion</v>
      </c>
      <c r="K1121" s="254" t="str">
        <f>IF(ISBLANK(INDEX('Policy Characteristics'!E:E,MATCH($C1121,'Policy Characteristics'!$C:$C,0))),"",INDEX('Policy Characteristics'!E:E,MATCH($C1121,'Policy Characteristics'!$C:$C,0)))</f>
        <v>indst shift to hydrogen</v>
      </c>
      <c r="L1121" s="261">
        <f>IF(ISBLANK(INDEX('Policy Characteristics'!F:F,MATCH($C1121,'Policy Characteristics'!$C:$C,0))),"",INDEX('Policy Characteristics'!F:F,MATCH($C1121,'Policy Characteristics'!$C:$C,0)))</f>
        <v>0</v>
      </c>
      <c r="M1121" s="261">
        <f>IF(ISBLANK(INDEX('Policy Characteristics'!G:G,MATCH($C1121,'Policy Characteristics'!$C:$C,0))),"",INDEX('Policy Characteristics'!G:G,MATCH($C1121,'Policy Characteristics'!$C:$C,0)))</f>
        <v>1</v>
      </c>
      <c r="N1121" s="261">
        <f>IF(ISBLANK(INDEX('Policy Characteristics'!H:H,MATCH($C1121,'Policy Characteristics'!$C:$C,0))),"",INDEX('Policy Characteristics'!H:H,MATCH($C1121,'Policy Characteristics'!$C:$C,0)))</f>
        <v>0.01</v>
      </c>
      <c r="O1121" s="254" t="str">
        <f>IF(ISBLANK(INDEX('Policy Characteristics'!I:I,MATCH($C1121,'Policy Characteristics'!$C:$C,0))),"",INDEX('Policy Characteristics'!I:I,MATCH($C1121,'Policy Characteristics'!$C:$C,0)))</f>
        <v>% of fuel shifted</v>
      </c>
      <c r="P1121" s="254" t="str">
        <f>IF(ISBLANK(INDEX('Policy Characteristics'!J:J,MATCH($C1121,'Policy Characteristics'!$C:$C,0))),"",INDEX('Policy Characteristics'!J:J,MATCH($C1121,'Policy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1" s="254" t="str">
        <f>IF(ISBLANK(INDEX('Policy Characteristics'!K:K,MATCH($C1121,'Policy Characteristics'!$C:$C,0))),"",INDEX('Policy Characteristics'!K:K,MATCH($C1121,'Policy Characteristics'!$C:$C,0)))</f>
        <v>industry-ag-main.html#fuel-switching</v>
      </c>
      <c r="R1121" s="254" t="str">
        <f>IF(ISBLANK(INDEX('Policy Characteristics'!L:L,MATCH($C1121,'Policy Characteristics'!$C:$C,0))),"",INDEX('Policy Characteristics'!L:L,MATCH($C1121,'Policy Characteristics'!$C:$C,0)))</f>
        <v>industry-elec-and-hydrogen.html</v>
      </c>
    </row>
    <row r="1122" spans="1:18" s="2" customFormat="1" x14ac:dyDescent="0.35">
      <c r="A1122" s="254" t="str">
        <f>IF(ISBLANK(INDEX('Policy Characteristics'!A:A,MATCH($C1122,'Policy Characteristics'!$C:$C,0))),"",INDEX('Policy Characteristics'!A:A,MATCH($C1122,'Policy Characteristics'!$C:$C,0)))</f>
        <v>Industry</v>
      </c>
      <c r="B1122" s="262" t="str">
        <f>IF(ISBLANK(INDEX('Policy Characteristics'!B:B,MATCH($C1122,'Policy Characteristics'!$C:$C,0))),"",INDEX('Policy Characteristics'!B:B,MATCH($C1122,'Policy Characteristics'!$C:$C,0)))</f>
        <v>Hydrogen Combustion</v>
      </c>
      <c r="C1122" s="254" t="str">
        <f t="shared" si="45"/>
        <v>Fraction of Eligible Industrial Energy Use Shifted to Hydrogen</v>
      </c>
      <c r="D1122" s="6" t="s">
        <v>3048</v>
      </c>
      <c r="E1122" s="1" t="s">
        <v>3491</v>
      </c>
      <c r="F1122" t="s">
        <v>2754</v>
      </c>
      <c r="G1122" s="45" t="s">
        <v>3498</v>
      </c>
      <c r="H1122" s="43">
        <v>2042</v>
      </c>
      <c r="I1122" s="324" t="s">
        <v>44</v>
      </c>
      <c r="J1122" s="255" t="str">
        <f>IF(ISBLANK(INDEX('Policy Characteristics'!D:D,MATCH($C1122,'Policy Characteristics'!$C:$C,0))),"",INDEX('Policy Characteristics'!D:D,MATCH($C1122,'Policy Characteristics'!$C:$C,0)))</f>
        <v>Hydrogen Combustion</v>
      </c>
      <c r="K1122" s="254" t="str">
        <f>IF(ISBLANK(INDEX('Policy Characteristics'!E:E,MATCH($C1122,'Policy Characteristics'!$C:$C,0))),"",INDEX('Policy Characteristics'!E:E,MATCH($C1122,'Policy Characteristics'!$C:$C,0)))</f>
        <v>indst shift to hydrogen</v>
      </c>
      <c r="L1122" s="261">
        <f>IF(ISBLANK(INDEX('Policy Characteristics'!F:F,MATCH($C1122,'Policy Characteristics'!$C:$C,0))),"",INDEX('Policy Characteristics'!F:F,MATCH($C1122,'Policy Characteristics'!$C:$C,0)))</f>
        <v>0</v>
      </c>
      <c r="M1122" s="261">
        <f>IF(ISBLANK(INDEX('Policy Characteristics'!G:G,MATCH($C1122,'Policy Characteristics'!$C:$C,0))),"",INDEX('Policy Characteristics'!G:G,MATCH($C1122,'Policy Characteristics'!$C:$C,0)))</f>
        <v>1</v>
      </c>
      <c r="N1122" s="261">
        <f>IF(ISBLANK(INDEX('Policy Characteristics'!H:H,MATCH($C1122,'Policy Characteristics'!$C:$C,0))),"",INDEX('Policy Characteristics'!H:H,MATCH($C1122,'Policy Characteristics'!$C:$C,0)))</f>
        <v>0.01</v>
      </c>
      <c r="O1122" s="254" t="str">
        <f>IF(ISBLANK(INDEX('Policy Characteristics'!I:I,MATCH($C1122,'Policy Characteristics'!$C:$C,0))),"",INDEX('Policy Characteristics'!I:I,MATCH($C1122,'Policy Characteristics'!$C:$C,0)))</f>
        <v>% of fuel shifted</v>
      </c>
      <c r="P1122" s="254" t="str">
        <f>IF(ISBLANK(INDEX('Policy Characteristics'!J:J,MATCH($C1122,'Policy Characteristics'!$C:$C,0))),"",INDEX('Policy Characteristics'!J:J,MATCH($C1122,'Policy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2" s="254" t="str">
        <f>IF(ISBLANK(INDEX('Policy Characteristics'!K:K,MATCH($C1122,'Policy Characteristics'!$C:$C,0))),"",INDEX('Policy Characteristics'!K:K,MATCH($C1122,'Policy Characteristics'!$C:$C,0)))</f>
        <v>industry-ag-main.html#fuel-switching</v>
      </c>
      <c r="R1122" s="254" t="str">
        <f>IF(ISBLANK(INDEX('Policy Characteristics'!L:L,MATCH($C1122,'Policy Characteristics'!$C:$C,0))),"",INDEX('Policy Characteristics'!L:L,MATCH($C1122,'Policy Characteristics'!$C:$C,0)))</f>
        <v>industry-elec-and-hydrogen.html</v>
      </c>
    </row>
    <row r="1123" spans="1:18" s="2" customFormat="1" x14ac:dyDescent="0.35">
      <c r="A1123" s="254" t="str">
        <f>IF(ISBLANK(INDEX('Policy Characteristics'!A:A,MATCH($C1123,'Policy Characteristics'!$C:$C,0))),"",INDEX('Policy Characteristics'!A:A,MATCH($C1123,'Policy Characteristics'!$C:$C,0)))</f>
        <v>Industry</v>
      </c>
      <c r="B1123" s="262" t="str">
        <f>IF(ISBLANK(INDEX('Policy Characteristics'!B:B,MATCH($C1123,'Policy Characteristics'!$C:$C,0))),"",INDEX('Policy Characteristics'!B:B,MATCH($C1123,'Policy Characteristics'!$C:$C,0)))</f>
        <v>Hydrogen Combustion</v>
      </c>
      <c r="C1123" s="254" t="str">
        <f t="shared" si="45"/>
        <v>Fraction of Eligible Industrial Energy Use Shifted to Hydrogen</v>
      </c>
      <c r="D1123" s="6" t="s">
        <v>3048</v>
      </c>
      <c r="E1123" s="1" t="s">
        <v>3492</v>
      </c>
      <c r="F1123" t="s">
        <v>2754</v>
      </c>
      <c r="G1123" s="45" t="s">
        <v>3499</v>
      </c>
      <c r="H1123" s="43">
        <v>2043</v>
      </c>
      <c r="I1123" s="324" t="s">
        <v>43</v>
      </c>
      <c r="J1123" s="255" t="str">
        <f>IF(ISBLANK(INDEX('Policy Characteristics'!D:D,MATCH($C1123,'Policy Characteristics'!$C:$C,0))),"",INDEX('Policy Characteristics'!D:D,MATCH($C1123,'Policy Characteristics'!$C:$C,0)))</f>
        <v>Hydrogen Combustion</v>
      </c>
      <c r="K1123" s="254" t="str">
        <f>IF(ISBLANK(INDEX('Policy Characteristics'!E:E,MATCH($C1123,'Policy Characteristics'!$C:$C,0))),"",INDEX('Policy Characteristics'!E:E,MATCH($C1123,'Policy Characteristics'!$C:$C,0)))</f>
        <v>indst shift to hydrogen</v>
      </c>
      <c r="L1123" s="261">
        <f>IF(ISBLANK(INDEX('Policy Characteristics'!F:F,MATCH($C1123,'Policy Characteristics'!$C:$C,0))),"",INDEX('Policy Characteristics'!F:F,MATCH($C1123,'Policy Characteristics'!$C:$C,0)))</f>
        <v>0</v>
      </c>
      <c r="M1123" s="261">
        <f>IF(ISBLANK(INDEX('Policy Characteristics'!G:G,MATCH($C1123,'Policy Characteristics'!$C:$C,0))),"",INDEX('Policy Characteristics'!G:G,MATCH($C1123,'Policy Characteristics'!$C:$C,0)))</f>
        <v>1</v>
      </c>
      <c r="N1123" s="261">
        <f>IF(ISBLANK(INDEX('Policy Characteristics'!H:H,MATCH($C1123,'Policy Characteristics'!$C:$C,0))),"",INDEX('Policy Characteristics'!H:H,MATCH($C1123,'Policy Characteristics'!$C:$C,0)))</f>
        <v>0.01</v>
      </c>
      <c r="O1123" s="254" t="str">
        <f>IF(ISBLANK(INDEX('Policy Characteristics'!I:I,MATCH($C1123,'Policy Characteristics'!$C:$C,0))),"",INDEX('Policy Characteristics'!I:I,MATCH($C1123,'Policy Characteristics'!$C:$C,0)))</f>
        <v>% of fuel shifted</v>
      </c>
      <c r="P1123" s="254" t="str">
        <f>IF(ISBLANK(INDEX('Policy Characteristics'!J:J,MATCH($C1123,'Policy Characteristics'!$C:$C,0))),"",INDEX('Policy Characteristics'!J:J,MATCH($C1123,'Policy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3" s="254" t="str">
        <f>IF(ISBLANK(INDEX('Policy Characteristics'!K:K,MATCH($C1123,'Policy Characteristics'!$C:$C,0))),"",INDEX('Policy Characteristics'!K:K,MATCH($C1123,'Policy Characteristics'!$C:$C,0)))</f>
        <v>industry-ag-main.html#fuel-switching</v>
      </c>
      <c r="R1123" s="254" t="str">
        <f>IF(ISBLANK(INDEX('Policy Characteristics'!L:L,MATCH($C1123,'Policy Characteristics'!$C:$C,0))),"",INDEX('Policy Characteristics'!L:L,MATCH($C1123,'Policy Characteristics'!$C:$C,0)))</f>
        <v>industry-elec-and-hydrogen.html</v>
      </c>
    </row>
    <row r="1124" spans="1:18" s="2" customFormat="1" x14ac:dyDescent="0.35">
      <c r="A1124" s="254" t="str">
        <f>IF(ISBLANK(INDEX('Policy Characteristics'!A:A,MATCH($C1124,'Policy Characteristics'!$C:$C,0))),"",INDEX('Policy Characteristics'!A:A,MATCH($C1124,'Policy Characteristics'!$C:$C,0)))</f>
        <v>Industry</v>
      </c>
      <c r="B1124" s="262" t="str">
        <f>IF(ISBLANK(INDEX('Policy Characteristics'!B:B,MATCH($C1124,'Policy Characteristics'!$C:$C,0))),"",INDEX('Policy Characteristics'!B:B,MATCH($C1124,'Policy Characteristics'!$C:$C,0)))</f>
        <v>Hydrogen Combustion</v>
      </c>
      <c r="C1124" s="254" t="str">
        <f t="shared" si="45"/>
        <v>Fraction of Eligible Industrial Energy Use Shifted to Hydrogen</v>
      </c>
      <c r="D1124" s="6" t="s">
        <v>3048</v>
      </c>
      <c r="E1124" s="1" t="s">
        <v>3493</v>
      </c>
      <c r="F1124" t="s">
        <v>2754</v>
      </c>
      <c r="G1124" s="45" t="s">
        <v>3500</v>
      </c>
      <c r="H1124" s="43">
        <v>2044</v>
      </c>
      <c r="I1124" s="324" t="s">
        <v>44</v>
      </c>
      <c r="J1124" s="255" t="str">
        <f>IF(ISBLANK(INDEX('Policy Characteristics'!D:D,MATCH($C1124,'Policy Characteristics'!$C:$C,0))),"",INDEX('Policy Characteristics'!D:D,MATCH($C1124,'Policy Characteristics'!$C:$C,0)))</f>
        <v>Hydrogen Combustion</v>
      </c>
      <c r="K1124" s="254" t="str">
        <f>IF(ISBLANK(INDEX('Policy Characteristics'!E:E,MATCH($C1124,'Policy Characteristics'!$C:$C,0))),"",INDEX('Policy Characteristics'!E:E,MATCH($C1124,'Policy Characteristics'!$C:$C,0)))</f>
        <v>indst shift to hydrogen</v>
      </c>
      <c r="L1124" s="261">
        <f>IF(ISBLANK(INDEX('Policy Characteristics'!F:F,MATCH($C1124,'Policy Characteristics'!$C:$C,0))),"",INDEX('Policy Characteristics'!F:F,MATCH($C1124,'Policy Characteristics'!$C:$C,0)))</f>
        <v>0</v>
      </c>
      <c r="M1124" s="261">
        <f>IF(ISBLANK(INDEX('Policy Characteristics'!G:G,MATCH($C1124,'Policy Characteristics'!$C:$C,0))),"",INDEX('Policy Characteristics'!G:G,MATCH($C1124,'Policy Characteristics'!$C:$C,0)))</f>
        <v>1</v>
      </c>
      <c r="N1124" s="261">
        <f>IF(ISBLANK(INDEX('Policy Characteristics'!H:H,MATCH($C1124,'Policy Characteristics'!$C:$C,0))),"",INDEX('Policy Characteristics'!H:H,MATCH($C1124,'Policy Characteristics'!$C:$C,0)))</f>
        <v>0.01</v>
      </c>
      <c r="O1124" s="254" t="str">
        <f>IF(ISBLANK(INDEX('Policy Characteristics'!I:I,MATCH($C1124,'Policy Characteristics'!$C:$C,0))),"",INDEX('Policy Characteristics'!I:I,MATCH($C1124,'Policy Characteristics'!$C:$C,0)))</f>
        <v>% of fuel shifted</v>
      </c>
      <c r="P1124" s="254" t="str">
        <f>IF(ISBLANK(INDEX('Policy Characteristics'!J:J,MATCH($C1124,'Policy Characteristics'!$C:$C,0))),"",INDEX('Policy Characteristics'!J:J,MATCH($C1124,'Policy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4" s="254" t="str">
        <f>IF(ISBLANK(INDEX('Policy Characteristics'!K:K,MATCH($C1124,'Policy Characteristics'!$C:$C,0))),"",INDEX('Policy Characteristics'!K:K,MATCH($C1124,'Policy Characteristics'!$C:$C,0)))</f>
        <v>industry-ag-main.html#fuel-switching</v>
      </c>
      <c r="R1124" s="254" t="str">
        <f>IF(ISBLANK(INDEX('Policy Characteristics'!L:L,MATCH($C1124,'Policy Characteristics'!$C:$C,0))),"",INDEX('Policy Characteristics'!L:L,MATCH($C1124,'Policy Characteristics'!$C:$C,0)))</f>
        <v>industry-elec-and-hydrogen.html</v>
      </c>
    </row>
    <row r="1125" spans="1:18" s="2" customFormat="1" x14ac:dyDescent="0.35">
      <c r="A1125" s="254" t="str">
        <f>IF(ISBLANK(INDEX('Policy Characteristics'!A:A,MATCH($C1125,'Policy Characteristics'!$C:$C,0))),"",INDEX('Policy Characteristics'!A:A,MATCH($C1125,'Policy Characteristics'!$C:$C,0)))</f>
        <v>Industry</v>
      </c>
      <c r="B1125" s="262" t="str">
        <f>IF(ISBLANK(INDEX('Policy Characteristics'!B:B,MATCH($C1125,'Policy Characteristics'!$C:$C,0))),"",INDEX('Policy Characteristics'!B:B,MATCH($C1125,'Policy Characteristics'!$C:$C,0)))</f>
        <v>Hydrogen Combustion</v>
      </c>
      <c r="C1125" s="254" t="str">
        <f t="shared" si="45"/>
        <v>Fraction of Eligible Industrial Energy Use Shifted to Hydrogen</v>
      </c>
      <c r="D1125" s="6" t="s">
        <v>3048</v>
      </c>
      <c r="E1125" s="1" t="s">
        <v>3494</v>
      </c>
      <c r="F1125" t="s">
        <v>2754</v>
      </c>
      <c r="G1125" s="45" t="s">
        <v>3501</v>
      </c>
      <c r="H1125" s="43">
        <v>2045</v>
      </c>
      <c r="I1125" s="324" t="s">
        <v>44</v>
      </c>
      <c r="J1125" s="255" t="str">
        <f>IF(ISBLANK(INDEX('Policy Characteristics'!D:D,MATCH($C1125,'Policy Characteristics'!$C:$C,0))),"",INDEX('Policy Characteristics'!D:D,MATCH($C1125,'Policy Characteristics'!$C:$C,0)))</f>
        <v>Hydrogen Combustion</v>
      </c>
      <c r="K1125" s="254" t="str">
        <f>IF(ISBLANK(INDEX('Policy Characteristics'!E:E,MATCH($C1125,'Policy Characteristics'!$C:$C,0))),"",INDEX('Policy Characteristics'!E:E,MATCH($C1125,'Policy Characteristics'!$C:$C,0)))</f>
        <v>indst shift to hydrogen</v>
      </c>
      <c r="L1125" s="261">
        <f>IF(ISBLANK(INDEX('Policy Characteristics'!F:F,MATCH($C1125,'Policy Characteristics'!$C:$C,0))),"",INDEX('Policy Characteristics'!F:F,MATCH($C1125,'Policy Characteristics'!$C:$C,0)))</f>
        <v>0</v>
      </c>
      <c r="M1125" s="261">
        <f>IF(ISBLANK(INDEX('Policy Characteristics'!G:G,MATCH($C1125,'Policy Characteristics'!$C:$C,0))),"",INDEX('Policy Characteristics'!G:G,MATCH($C1125,'Policy Characteristics'!$C:$C,0)))</f>
        <v>1</v>
      </c>
      <c r="N1125" s="261">
        <f>IF(ISBLANK(INDEX('Policy Characteristics'!H:H,MATCH($C1125,'Policy Characteristics'!$C:$C,0))),"",INDEX('Policy Characteristics'!H:H,MATCH($C1125,'Policy Characteristics'!$C:$C,0)))</f>
        <v>0.01</v>
      </c>
      <c r="O1125" s="254" t="str">
        <f>IF(ISBLANK(INDEX('Policy Characteristics'!I:I,MATCH($C1125,'Policy Characteristics'!$C:$C,0))),"",INDEX('Policy Characteristics'!I:I,MATCH($C1125,'Policy Characteristics'!$C:$C,0)))</f>
        <v>% of fuel shifted</v>
      </c>
      <c r="P1125" s="254" t="str">
        <f>IF(ISBLANK(INDEX('Policy Characteristics'!J:J,MATCH($C1125,'Policy Characteristics'!$C:$C,0))),"",INDEX('Policy Characteristics'!J:J,MATCH($C1125,'Policy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5" s="254" t="str">
        <f>IF(ISBLANK(INDEX('Policy Characteristics'!K:K,MATCH($C1125,'Policy Characteristics'!$C:$C,0))),"",INDEX('Policy Characteristics'!K:K,MATCH($C1125,'Policy Characteristics'!$C:$C,0)))</f>
        <v>industry-ag-main.html#fuel-switching</v>
      </c>
      <c r="R1125" s="254" t="str">
        <f>IF(ISBLANK(INDEX('Policy Characteristics'!L:L,MATCH($C1125,'Policy Characteristics'!$C:$C,0))),"",INDEX('Policy Characteristics'!L:L,MATCH($C1125,'Policy Characteristics'!$C:$C,0)))</f>
        <v>industry-elec-and-hydrogen.html</v>
      </c>
    </row>
    <row r="1126" spans="1:18" s="2" customFormat="1" x14ac:dyDescent="0.35">
      <c r="A1126" s="254" t="str">
        <f>IF(ISBLANK(INDEX('Policy Characteristics'!A:A,MATCH($C1126,'Policy Characteristics'!$C:$C,0))),"",INDEX('Policy Characteristics'!A:A,MATCH($C1126,'Policy Characteristics'!$C:$C,0)))</f>
        <v>Industry</v>
      </c>
      <c r="B1126" s="262" t="str">
        <f>IF(ISBLANK(INDEX('Policy Characteristics'!B:B,MATCH($C1126,'Policy Characteristics'!$C:$C,0))),"",INDEX('Policy Characteristics'!B:B,MATCH($C1126,'Policy Characteristics'!$C:$C,0)))</f>
        <v>Hydrogen Combustion</v>
      </c>
      <c r="C1126" s="254" t="str">
        <f t="shared" si="45"/>
        <v>Fraction of Eligible Industrial Energy Use Shifted to Hydrogen</v>
      </c>
      <c r="D1126" s="6" t="s">
        <v>3048</v>
      </c>
      <c r="E1126" s="1" t="s">
        <v>3495</v>
      </c>
      <c r="F1126" t="s">
        <v>2754</v>
      </c>
      <c r="G1126" s="45" t="s">
        <v>3502</v>
      </c>
      <c r="H1126" s="43">
        <v>2046</v>
      </c>
      <c r="I1126" s="324" t="s">
        <v>44</v>
      </c>
      <c r="J1126" s="255" t="str">
        <f>IF(ISBLANK(INDEX('Policy Characteristics'!D:D,MATCH($C1126,'Policy Characteristics'!$C:$C,0))),"",INDEX('Policy Characteristics'!D:D,MATCH($C1126,'Policy Characteristics'!$C:$C,0)))</f>
        <v>Hydrogen Combustion</v>
      </c>
      <c r="K1126" s="254" t="str">
        <f>IF(ISBLANK(INDEX('Policy Characteristics'!E:E,MATCH($C1126,'Policy Characteristics'!$C:$C,0))),"",INDEX('Policy Characteristics'!E:E,MATCH($C1126,'Policy Characteristics'!$C:$C,0)))</f>
        <v>indst shift to hydrogen</v>
      </c>
      <c r="L1126" s="261">
        <f>IF(ISBLANK(INDEX('Policy Characteristics'!F:F,MATCH($C1126,'Policy Characteristics'!$C:$C,0))),"",INDEX('Policy Characteristics'!F:F,MATCH($C1126,'Policy Characteristics'!$C:$C,0)))</f>
        <v>0</v>
      </c>
      <c r="M1126" s="261">
        <f>IF(ISBLANK(INDEX('Policy Characteristics'!G:G,MATCH($C1126,'Policy Characteristics'!$C:$C,0))),"",INDEX('Policy Characteristics'!G:G,MATCH($C1126,'Policy Characteristics'!$C:$C,0)))</f>
        <v>1</v>
      </c>
      <c r="N1126" s="261">
        <f>IF(ISBLANK(INDEX('Policy Characteristics'!H:H,MATCH($C1126,'Policy Characteristics'!$C:$C,0))),"",INDEX('Policy Characteristics'!H:H,MATCH($C1126,'Policy Characteristics'!$C:$C,0)))</f>
        <v>0.01</v>
      </c>
      <c r="O1126" s="254" t="str">
        <f>IF(ISBLANK(INDEX('Policy Characteristics'!I:I,MATCH($C1126,'Policy Characteristics'!$C:$C,0))),"",INDEX('Policy Characteristics'!I:I,MATCH($C1126,'Policy Characteristics'!$C:$C,0)))</f>
        <v>% of fuel shifted</v>
      </c>
      <c r="P1126" s="254" t="str">
        <f>IF(ISBLANK(INDEX('Policy Characteristics'!J:J,MATCH($C1126,'Policy Characteristics'!$C:$C,0))),"",INDEX('Policy Characteristics'!J:J,MATCH($C1126,'Policy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6" s="254" t="str">
        <f>IF(ISBLANK(INDEX('Policy Characteristics'!K:K,MATCH($C1126,'Policy Characteristics'!$C:$C,0))),"",INDEX('Policy Characteristics'!K:K,MATCH($C1126,'Policy Characteristics'!$C:$C,0)))</f>
        <v>industry-ag-main.html#fuel-switching</v>
      </c>
      <c r="R1126" s="254" t="str">
        <f>IF(ISBLANK(INDEX('Policy Characteristics'!L:L,MATCH($C1126,'Policy Characteristics'!$C:$C,0))),"",INDEX('Policy Characteristics'!L:L,MATCH($C1126,'Policy Characteristics'!$C:$C,0)))</f>
        <v>industry-elec-and-hydrogen.html</v>
      </c>
    </row>
    <row r="1127" spans="1:18" s="2" customFormat="1" x14ac:dyDescent="0.35">
      <c r="A1127" s="254" t="str">
        <f>IF(ISBLANK(INDEX('Policy Characteristics'!A:A,MATCH($C1127,'Policy Characteristics'!$C:$C,0))),"",INDEX('Policy Characteristics'!A:A,MATCH($C1127,'Policy Characteristics'!$C:$C,0)))</f>
        <v>Industry</v>
      </c>
      <c r="B1127" s="262" t="str">
        <f>IF(ISBLANK(INDEX('Policy Characteristics'!B:B,MATCH($C1127,'Policy Characteristics'!$C:$C,0))),"",INDEX('Policy Characteristics'!B:B,MATCH($C1127,'Policy Characteristics'!$C:$C,0)))</f>
        <v>Hydrogen Combustion</v>
      </c>
      <c r="C1127" s="254" t="str">
        <f t="shared" si="45"/>
        <v>Fraction of Eligible Industrial Energy Use Shifted to Hydrogen</v>
      </c>
      <c r="D1127" s="6" t="s">
        <v>3048</v>
      </c>
      <c r="E1127" s="1" t="s">
        <v>3496</v>
      </c>
      <c r="F1127" t="s">
        <v>2754</v>
      </c>
      <c r="G1127" s="45" t="s">
        <v>3503</v>
      </c>
      <c r="H1127" s="43">
        <v>2047</v>
      </c>
      <c r="I1127" s="324" t="s">
        <v>44</v>
      </c>
      <c r="J1127" s="255" t="str">
        <f>IF(ISBLANK(INDEX('Policy Characteristics'!D:D,MATCH($C1127,'Policy Characteristics'!$C:$C,0))),"",INDEX('Policy Characteristics'!D:D,MATCH($C1127,'Policy Characteristics'!$C:$C,0)))</f>
        <v>Hydrogen Combustion</v>
      </c>
      <c r="K1127" s="254" t="str">
        <f>IF(ISBLANK(INDEX('Policy Characteristics'!E:E,MATCH($C1127,'Policy Characteristics'!$C:$C,0))),"",INDEX('Policy Characteristics'!E:E,MATCH($C1127,'Policy Characteristics'!$C:$C,0)))</f>
        <v>indst shift to hydrogen</v>
      </c>
      <c r="L1127" s="261">
        <f>IF(ISBLANK(INDEX('Policy Characteristics'!F:F,MATCH($C1127,'Policy Characteristics'!$C:$C,0))),"",INDEX('Policy Characteristics'!F:F,MATCH($C1127,'Policy Characteristics'!$C:$C,0)))</f>
        <v>0</v>
      </c>
      <c r="M1127" s="261">
        <f>IF(ISBLANK(INDEX('Policy Characteristics'!G:G,MATCH($C1127,'Policy Characteristics'!$C:$C,0))),"",INDEX('Policy Characteristics'!G:G,MATCH($C1127,'Policy Characteristics'!$C:$C,0)))</f>
        <v>1</v>
      </c>
      <c r="N1127" s="261">
        <f>IF(ISBLANK(INDEX('Policy Characteristics'!H:H,MATCH($C1127,'Policy Characteristics'!$C:$C,0))),"",INDEX('Policy Characteristics'!H:H,MATCH($C1127,'Policy Characteristics'!$C:$C,0)))</f>
        <v>0.01</v>
      </c>
      <c r="O1127" s="254" t="str">
        <f>IF(ISBLANK(INDEX('Policy Characteristics'!I:I,MATCH($C1127,'Policy Characteristics'!$C:$C,0))),"",INDEX('Policy Characteristics'!I:I,MATCH($C1127,'Policy Characteristics'!$C:$C,0)))</f>
        <v>% of fuel shifted</v>
      </c>
      <c r="P1127" s="254" t="str">
        <f>IF(ISBLANK(INDEX('Policy Characteristics'!J:J,MATCH($C1127,'Policy Characteristics'!$C:$C,0))),"",INDEX('Policy Characteristics'!J:J,MATCH($C1127,'Policy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7" s="254" t="str">
        <f>IF(ISBLANK(INDEX('Policy Characteristics'!K:K,MATCH($C1127,'Policy Characteristics'!$C:$C,0))),"",INDEX('Policy Characteristics'!K:K,MATCH($C1127,'Policy Characteristics'!$C:$C,0)))</f>
        <v>industry-ag-main.html#fuel-switching</v>
      </c>
      <c r="R1127" s="254" t="str">
        <f>IF(ISBLANK(INDEX('Policy Characteristics'!L:L,MATCH($C1127,'Policy Characteristics'!$C:$C,0))),"",INDEX('Policy Characteristics'!L:L,MATCH($C1127,'Policy Characteristics'!$C:$C,0)))</f>
        <v>industry-elec-and-hydrogen.html</v>
      </c>
    </row>
    <row r="1128" spans="1:18" s="2" customFormat="1" x14ac:dyDescent="0.35">
      <c r="A1128" s="254" t="str">
        <f>IF(ISBLANK(INDEX('Policy Characteristics'!A:A,MATCH($C1128,'Policy Characteristics'!$C:$C,0))),"",INDEX('Policy Characteristics'!A:A,MATCH($C1128,'Policy Characteristics'!$C:$C,0)))</f>
        <v>Industry</v>
      </c>
      <c r="B1128" s="262" t="str">
        <f>IF(ISBLANK(INDEX('Policy Characteristics'!B:B,MATCH($C1128,'Policy Characteristics'!$C:$C,0))),"",INDEX('Policy Characteristics'!B:B,MATCH($C1128,'Policy Characteristics'!$C:$C,0)))</f>
        <v>Hydrogen Combustion</v>
      </c>
      <c r="C1128" s="254" t="str">
        <f t="shared" si="45"/>
        <v>Fraction of Eligible Industrial Energy Use Shifted to Hydrogen</v>
      </c>
      <c r="D1128" s="6" t="s">
        <v>3048</v>
      </c>
      <c r="E1128" s="1" t="s">
        <v>3497</v>
      </c>
      <c r="F1128" t="s">
        <v>2754</v>
      </c>
      <c r="G1128" s="45" t="s">
        <v>3504</v>
      </c>
      <c r="H1128" s="43">
        <v>2048</v>
      </c>
      <c r="I1128" s="324" t="s">
        <v>44</v>
      </c>
      <c r="J1128" s="255" t="str">
        <f>IF(ISBLANK(INDEX('Policy Characteristics'!D:D,MATCH($C1128,'Policy Characteristics'!$C:$C,0))),"",INDEX('Policy Characteristics'!D:D,MATCH($C1128,'Policy Characteristics'!$C:$C,0)))</f>
        <v>Hydrogen Combustion</v>
      </c>
      <c r="K1128" s="254" t="str">
        <f>IF(ISBLANK(INDEX('Policy Characteristics'!E:E,MATCH($C1128,'Policy Characteristics'!$C:$C,0))),"",INDEX('Policy Characteristics'!E:E,MATCH($C1128,'Policy Characteristics'!$C:$C,0)))</f>
        <v>indst shift to hydrogen</v>
      </c>
      <c r="L1128" s="261">
        <f>IF(ISBLANK(INDEX('Policy Characteristics'!F:F,MATCH($C1128,'Policy Characteristics'!$C:$C,0))),"",INDEX('Policy Characteristics'!F:F,MATCH($C1128,'Policy Characteristics'!$C:$C,0)))</f>
        <v>0</v>
      </c>
      <c r="M1128" s="261">
        <f>IF(ISBLANK(INDEX('Policy Characteristics'!G:G,MATCH($C1128,'Policy Characteristics'!$C:$C,0))),"",INDEX('Policy Characteristics'!G:G,MATCH($C1128,'Policy Characteristics'!$C:$C,0)))</f>
        <v>1</v>
      </c>
      <c r="N1128" s="261">
        <f>IF(ISBLANK(INDEX('Policy Characteristics'!H:H,MATCH($C1128,'Policy Characteristics'!$C:$C,0))),"",INDEX('Policy Characteristics'!H:H,MATCH($C1128,'Policy Characteristics'!$C:$C,0)))</f>
        <v>0.01</v>
      </c>
      <c r="O1128" s="254" t="str">
        <f>IF(ISBLANK(INDEX('Policy Characteristics'!I:I,MATCH($C1128,'Policy Characteristics'!$C:$C,0))),"",INDEX('Policy Characteristics'!I:I,MATCH($C1128,'Policy Characteristics'!$C:$C,0)))</f>
        <v>% of fuel shifted</v>
      </c>
      <c r="P1128" s="254" t="str">
        <f>IF(ISBLANK(INDEX('Policy Characteristics'!J:J,MATCH($C1128,'Policy Characteristics'!$C:$C,0))),"",INDEX('Policy Characteristics'!J:J,MATCH($C1128,'Policy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8" s="254" t="str">
        <f>IF(ISBLANK(INDEX('Policy Characteristics'!K:K,MATCH($C1128,'Policy Characteristics'!$C:$C,0))),"",INDEX('Policy Characteristics'!K:K,MATCH($C1128,'Policy Characteristics'!$C:$C,0)))</f>
        <v>industry-ag-main.html#fuel-switching</v>
      </c>
      <c r="R1128" s="254" t="str">
        <f>IF(ISBLANK(INDEX('Policy Characteristics'!L:L,MATCH($C1128,'Policy Characteristics'!$C:$C,0))),"",INDEX('Policy Characteristics'!L:L,MATCH($C1128,'Policy Characteristics'!$C:$C,0)))</f>
        <v>industry-elec-and-hydrogen.html</v>
      </c>
    </row>
    <row r="1129" spans="1:18" s="2" customFormat="1" x14ac:dyDescent="0.35">
      <c r="A1129" s="254" t="str">
        <f>IF(ISBLANK(INDEX('Policy Characteristics'!A:A,MATCH($C1129,'Policy Characteristics'!$C:$C,0))),"",INDEX('Policy Characteristics'!A:A,MATCH($C1129,'Policy Characteristics'!$C:$C,0)))</f>
        <v>Industry</v>
      </c>
      <c r="B1129" s="262" t="str">
        <f>IF(ISBLANK(INDEX('Policy Characteristics'!B:B,MATCH($C1129,'Policy Characteristics'!$C:$C,0))),"",INDEX('Policy Characteristics'!B:B,MATCH($C1129,'Policy Characteristics'!$C:$C,0)))</f>
        <v>Hydrogen Combustion</v>
      </c>
      <c r="C1129" s="254" t="str">
        <f t="shared" si="45"/>
        <v>Fraction of Eligible Industrial Energy Use Shifted to Hydrogen</v>
      </c>
      <c r="D1129" s="6" t="s">
        <v>3048</v>
      </c>
      <c r="E1129" s="1" t="s">
        <v>3638</v>
      </c>
      <c r="F1129" t="s">
        <v>2754</v>
      </c>
      <c r="G1129" s="45" t="s">
        <v>3638</v>
      </c>
      <c r="H1129" s="43">
        <v>2049</v>
      </c>
      <c r="I1129" s="324" t="s">
        <v>44</v>
      </c>
      <c r="J1129" s="255" t="str">
        <f>IF(ISBLANK(INDEX('Policy Characteristics'!D:D,MATCH($C1129,'Policy Characteristics'!$C:$C,0))),"",INDEX('Policy Characteristics'!D:D,MATCH($C1129,'Policy Characteristics'!$C:$C,0)))</f>
        <v>Hydrogen Combustion</v>
      </c>
      <c r="K1129" s="254" t="str">
        <f>IF(ISBLANK(INDEX('Policy Characteristics'!E:E,MATCH($C1129,'Policy Characteristics'!$C:$C,0))),"",INDEX('Policy Characteristics'!E:E,MATCH($C1129,'Policy Characteristics'!$C:$C,0)))</f>
        <v>indst shift to hydrogen</v>
      </c>
      <c r="L1129" s="261">
        <f>IF(ISBLANK(INDEX('Policy Characteristics'!F:F,MATCH($C1129,'Policy Characteristics'!$C:$C,0))),"",INDEX('Policy Characteristics'!F:F,MATCH($C1129,'Policy Characteristics'!$C:$C,0)))</f>
        <v>0</v>
      </c>
      <c r="M1129" s="261">
        <f>IF(ISBLANK(INDEX('Policy Characteristics'!G:G,MATCH($C1129,'Policy Characteristics'!$C:$C,0))),"",INDEX('Policy Characteristics'!G:G,MATCH($C1129,'Policy Characteristics'!$C:$C,0)))</f>
        <v>1</v>
      </c>
      <c r="N1129" s="261">
        <f>IF(ISBLANK(INDEX('Policy Characteristics'!H:H,MATCH($C1129,'Policy Characteristics'!$C:$C,0))),"",INDEX('Policy Characteristics'!H:H,MATCH($C1129,'Policy Characteristics'!$C:$C,0)))</f>
        <v>0.01</v>
      </c>
      <c r="O1129" s="254" t="str">
        <f>IF(ISBLANK(INDEX('Policy Characteristics'!I:I,MATCH($C1129,'Policy Characteristics'!$C:$C,0))),"",INDEX('Policy Characteristics'!I:I,MATCH($C1129,'Policy Characteristics'!$C:$C,0)))</f>
        <v>% of fuel shifted</v>
      </c>
      <c r="P1129" s="254" t="str">
        <f>IF(ISBLANK(INDEX('Policy Characteristics'!J:J,MATCH($C1129,'Policy Characteristics'!$C:$C,0))),"",INDEX('Policy Characteristics'!J:J,MATCH($C1129,'Policy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9" s="254" t="str">
        <f>IF(ISBLANK(INDEX('Policy Characteristics'!K:K,MATCH($C1129,'Policy Characteristics'!$C:$C,0))),"",INDEX('Policy Characteristics'!K:K,MATCH($C1129,'Policy Characteristics'!$C:$C,0)))</f>
        <v>industry-ag-main.html#fuel-switching</v>
      </c>
      <c r="R1129" s="254" t="str">
        <f>IF(ISBLANK(INDEX('Policy Characteristics'!L:L,MATCH($C1129,'Policy Characteristics'!$C:$C,0))),"",INDEX('Policy Characteristics'!L:L,MATCH($C1129,'Policy Characteristics'!$C:$C,0)))</f>
        <v>industry-elec-and-hydrogen.html</v>
      </c>
    </row>
    <row r="1130" spans="1:18" s="2" customFormat="1" x14ac:dyDescent="0.35">
      <c r="A1130" s="254" t="str">
        <f>IF(ISBLANK(INDEX('Policy Characteristics'!A:A,MATCH($C1130,'Policy Characteristics'!$C:$C,0))),"",INDEX('Policy Characteristics'!A:A,MATCH($C1130,'Policy Characteristics'!$C:$C,0)))</f>
        <v>Industry</v>
      </c>
      <c r="B1130" s="262" t="str">
        <f>IF(ISBLANK(INDEX('Policy Characteristics'!B:B,MATCH($C1130,'Policy Characteristics'!$C:$C,0))),"",INDEX('Policy Characteristics'!B:B,MATCH($C1130,'Policy Characteristics'!$C:$C,0)))</f>
        <v>Hydrogen Combustion</v>
      </c>
      <c r="C1130" s="254" t="str">
        <f t="shared" si="45"/>
        <v>Fraction of Eligible Industrial Energy Use Shifted to Hydrogen</v>
      </c>
      <c r="D1130" s="6" t="s">
        <v>3049</v>
      </c>
      <c r="E1130" s="1" t="s">
        <v>3491</v>
      </c>
      <c r="F1130" t="s">
        <v>3013</v>
      </c>
      <c r="G1130" s="45" t="s">
        <v>3498</v>
      </c>
      <c r="H1130" s="43">
        <v>2050</v>
      </c>
      <c r="I1130" s="324" t="s">
        <v>43</v>
      </c>
      <c r="J1130" s="255" t="str">
        <f>IF(ISBLANK(INDEX('Policy Characteristics'!D:D,MATCH($C1130,'Policy Characteristics'!$C:$C,0))),"",INDEX('Policy Characteristics'!D:D,MATCH($C1130,'Policy Characteristics'!$C:$C,0)))</f>
        <v>Hydrogen Combustion</v>
      </c>
      <c r="K1130" s="254" t="str">
        <f>IF(ISBLANK(INDEX('Policy Characteristics'!E:E,MATCH($C1130,'Policy Characteristics'!$C:$C,0))),"",INDEX('Policy Characteristics'!E:E,MATCH($C1130,'Policy Characteristics'!$C:$C,0)))</f>
        <v>indst shift to hydrogen</v>
      </c>
      <c r="L1130" s="261">
        <f>IF(ISBLANK(INDEX('Policy Characteristics'!F:F,MATCH($C1130,'Policy Characteristics'!$C:$C,0))),"",INDEX('Policy Characteristics'!F:F,MATCH($C1130,'Policy Characteristics'!$C:$C,0)))</f>
        <v>0</v>
      </c>
      <c r="M1130" s="261">
        <f>IF(ISBLANK(INDEX('Policy Characteristics'!G:G,MATCH($C1130,'Policy Characteristics'!$C:$C,0))),"",INDEX('Policy Characteristics'!G:G,MATCH($C1130,'Policy Characteristics'!$C:$C,0)))</f>
        <v>1</v>
      </c>
      <c r="N1130" s="261">
        <f>IF(ISBLANK(INDEX('Policy Characteristics'!H:H,MATCH($C1130,'Policy Characteristics'!$C:$C,0))),"",INDEX('Policy Characteristics'!H:H,MATCH($C1130,'Policy Characteristics'!$C:$C,0)))</f>
        <v>0.01</v>
      </c>
      <c r="O1130" s="254" t="str">
        <f>IF(ISBLANK(INDEX('Policy Characteristics'!I:I,MATCH($C1130,'Policy Characteristics'!$C:$C,0))),"",INDEX('Policy Characteristics'!I:I,MATCH($C1130,'Policy Characteristics'!$C:$C,0)))</f>
        <v>% of fuel shifted</v>
      </c>
      <c r="P1130" s="254" t="str">
        <f>IF(ISBLANK(INDEX('Policy Characteristics'!J:J,MATCH($C1130,'Policy Characteristics'!$C:$C,0))),"",INDEX('Policy Characteristics'!J:J,MATCH($C1130,'Policy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0" s="254" t="str">
        <f>IF(ISBLANK(INDEX('Policy Characteristics'!K:K,MATCH($C1130,'Policy Characteristics'!$C:$C,0))),"",INDEX('Policy Characteristics'!K:K,MATCH($C1130,'Policy Characteristics'!$C:$C,0)))</f>
        <v>industry-ag-main.html#fuel-switching</v>
      </c>
      <c r="R1130" s="254" t="str">
        <f>IF(ISBLANK(INDEX('Policy Characteristics'!L:L,MATCH($C1130,'Policy Characteristics'!$C:$C,0))),"",INDEX('Policy Characteristics'!L:L,MATCH($C1130,'Policy Characteristics'!$C:$C,0)))</f>
        <v>industry-elec-and-hydrogen.html</v>
      </c>
    </row>
    <row r="1131" spans="1:18" s="2" customFormat="1" x14ac:dyDescent="0.35">
      <c r="A1131" s="254" t="str">
        <f>IF(ISBLANK(INDEX('Policy Characteristics'!A:A,MATCH($C1131,'Policy Characteristics'!$C:$C,0))),"",INDEX('Policy Characteristics'!A:A,MATCH($C1131,'Policy Characteristics'!$C:$C,0)))</f>
        <v>Industry</v>
      </c>
      <c r="B1131" s="262" t="str">
        <f>IF(ISBLANK(INDEX('Policy Characteristics'!B:B,MATCH($C1131,'Policy Characteristics'!$C:$C,0))),"",INDEX('Policy Characteristics'!B:B,MATCH($C1131,'Policy Characteristics'!$C:$C,0)))</f>
        <v>Hydrogen Combustion</v>
      </c>
      <c r="C1131" s="254" t="str">
        <f t="shared" si="45"/>
        <v>Fraction of Eligible Industrial Energy Use Shifted to Hydrogen</v>
      </c>
      <c r="D1131" s="6" t="s">
        <v>3049</v>
      </c>
      <c r="E1131" s="1" t="s">
        <v>3492</v>
      </c>
      <c r="F1131" t="s">
        <v>3013</v>
      </c>
      <c r="G1131" s="45" t="s">
        <v>3499</v>
      </c>
      <c r="H1131" s="43">
        <v>2051</v>
      </c>
      <c r="I1131" s="324" t="s">
        <v>43</v>
      </c>
      <c r="J1131" s="255" t="str">
        <f>IF(ISBLANK(INDEX('Policy Characteristics'!D:D,MATCH($C1131,'Policy Characteristics'!$C:$C,0))),"",INDEX('Policy Characteristics'!D:D,MATCH($C1131,'Policy Characteristics'!$C:$C,0)))</f>
        <v>Hydrogen Combustion</v>
      </c>
      <c r="K1131" s="254" t="str">
        <f>IF(ISBLANK(INDEX('Policy Characteristics'!E:E,MATCH($C1131,'Policy Characteristics'!$C:$C,0))),"",INDEX('Policy Characteristics'!E:E,MATCH($C1131,'Policy Characteristics'!$C:$C,0)))</f>
        <v>indst shift to hydrogen</v>
      </c>
      <c r="L1131" s="261">
        <f>IF(ISBLANK(INDEX('Policy Characteristics'!F:F,MATCH($C1131,'Policy Characteristics'!$C:$C,0))),"",INDEX('Policy Characteristics'!F:F,MATCH($C1131,'Policy Characteristics'!$C:$C,0)))</f>
        <v>0</v>
      </c>
      <c r="M1131" s="261">
        <f>IF(ISBLANK(INDEX('Policy Characteristics'!G:G,MATCH($C1131,'Policy Characteristics'!$C:$C,0))),"",INDEX('Policy Characteristics'!G:G,MATCH($C1131,'Policy Characteristics'!$C:$C,0)))</f>
        <v>1</v>
      </c>
      <c r="N1131" s="261">
        <f>IF(ISBLANK(INDEX('Policy Characteristics'!H:H,MATCH($C1131,'Policy Characteristics'!$C:$C,0))),"",INDEX('Policy Characteristics'!H:H,MATCH($C1131,'Policy Characteristics'!$C:$C,0)))</f>
        <v>0.01</v>
      </c>
      <c r="O1131" s="254" t="str">
        <f>IF(ISBLANK(INDEX('Policy Characteristics'!I:I,MATCH($C1131,'Policy Characteristics'!$C:$C,0))),"",INDEX('Policy Characteristics'!I:I,MATCH($C1131,'Policy Characteristics'!$C:$C,0)))</f>
        <v>% of fuel shifted</v>
      </c>
      <c r="P1131" s="254" t="str">
        <f>IF(ISBLANK(INDEX('Policy Characteristics'!J:J,MATCH($C1131,'Policy Characteristics'!$C:$C,0))),"",INDEX('Policy Characteristics'!J:J,MATCH($C1131,'Policy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1" s="254" t="str">
        <f>IF(ISBLANK(INDEX('Policy Characteristics'!K:K,MATCH($C1131,'Policy Characteristics'!$C:$C,0))),"",INDEX('Policy Characteristics'!K:K,MATCH($C1131,'Policy Characteristics'!$C:$C,0)))</f>
        <v>industry-ag-main.html#fuel-switching</v>
      </c>
      <c r="R1131" s="254" t="str">
        <f>IF(ISBLANK(INDEX('Policy Characteristics'!L:L,MATCH($C1131,'Policy Characteristics'!$C:$C,0))),"",INDEX('Policy Characteristics'!L:L,MATCH($C1131,'Policy Characteristics'!$C:$C,0)))</f>
        <v>industry-elec-and-hydrogen.html</v>
      </c>
    </row>
    <row r="1132" spans="1:18" s="2" customFormat="1" x14ac:dyDescent="0.35">
      <c r="A1132" s="254" t="str">
        <f>IF(ISBLANK(INDEX('Policy Characteristics'!A:A,MATCH($C1132,'Policy Characteristics'!$C:$C,0))),"",INDEX('Policy Characteristics'!A:A,MATCH($C1132,'Policy Characteristics'!$C:$C,0)))</f>
        <v>Industry</v>
      </c>
      <c r="B1132" s="262" t="str">
        <f>IF(ISBLANK(INDEX('Policy Characteristics'!B:B,MATCH($C1132,'Policy Characteristics'!$C:$C,0))),"",INDEX('Policy Characteristics'!B:B,MATCH($C1132,'Policy Characteristics'!$C:$C,0)))</f>
        <v>Hydrogen Combustion</v>
      </c>
      <c r="C1132" s="254" t="str">
        <f t="shared" si="45"/>
        <v>Fraction of Eligible Industrial Energy Use Shifted to Hydrogen</v>
      </c>
      <c r="D1132" s="6" t="s">
        <v>3049</v>
      </c>
      <c r="E1132" s="1" t="s">
        <v>3493</v>
      </c>
      <c r="F1132" t="s">
        <v>3013</v>
      </c>
      <c r="G1132" s="45" t="s">
        <v>3500</v>
      </c>
      <c r="H1132" s="43">
        <v>2052</v>
      </c>
      <c r="I1132" s="324" t="s">
        <v>43</v>
      </c>
      <c r="J1132" s="255" t="str">
        <f>IF(ISBLANK(INDEX('Policy Characteristics'!D:D,MATCH($C1132,'Policy Characteristics'!$C:$C,0))),"",INDEX('Policy Characteristics'!D:D,MATCH($C1132,'Policy Characteristics'!$C:$C,0)))</f>
        <v>Hydrogen Combustion</v>
      </c>
      <c r="K1132" s="254" t="str">
        <f>IF(ISBLANK(INDEX('Policy Characteristics'!E:E,MATCH($C1132,'Policy Characteristics'!$C:$C,0))),"",INDEX('Policy Characteristics'!E:E,MATCH($C1132,'Policy Characteristics'!$C:$C,0)))</f>
        <v>indst shift to hydrogen</v>
      </c>
      <c r="L1132" s="261">
        <f>IF(ISBLANK(INDEX('Policy Characteristics'!F:F,MATCH($C1132,'Policy Characteristics'!$C:$C,0))),"",INDEX('Policy Characteristics'!F:F,MATCH($C1132,'Policy Characteristics'!$C:$C,0)))</f>
        <v>0</v>
      </c>
      <c r="M1132" s="261">
        <f>IF(ISBLANK(INDEX('Policy Characteristics'!G:G,MATCH($C1132,'Policy Characteristics'!$C:$C,0))),"",INDEX('Policy Characteristics'!G:G,MATCH($C1132,'Policy Characteristics'!$C:$C,0)))</f>
        <v>1</v>
      </c>
      <c r="N1132" s="261">
        <f>IF(ISBLANK(INDEX('Policy Characteristics'!H:H,MATCH($C1132,'Policy Characteristics'!$C:$C,0))),"",INDEX('Policy Characteristics'!H:H,MATCH($C1132,'Policy Characteristics'!$C:$C,0)))</f>
        <v>0.01</v>
      </c>
      <c r="O1132" s="254" t="str">
        <f>IF(ISBLANK(INDEX('Policy Characteristics'!I:I,MATCH($C1132,'Policy Characteristics'!$C:$C,0))),"",INDEX('Policy Characteristics'!I:I,MATCH($C1132,'Policy Characteristics'!$C:$C,0)))</f>
        <v>% of fuel shifted</v>
      </c>
      <c r="P1132" s="254" t="str">
        <f>IF(ISBLANK(INDEX('Policy Characteristics'!J:J,MATCH($C1132,'Policy Characteristics'!$C:$C,0))),"",INDEX('Policy Characteristics'!J:J,MATCH($C1132,'Policy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2" s="254" t="str">
        <f>IF(ISBLANK(INDEX('Policy Characteristics'!K:K,MATCH($C1132,'Policy Characteristics'!$C:$C,0))),"",INDEX('Policy Characteristics'!K:K,MATCH($C1132,'Policy Characteristics'!$C:$C,0)))</f>
        <v>industry-ag-main.html#fuel-switching</v>
      </c>
      <c r="R1132" s="254" t="str">
        <f>IF(ISBLANK(INDEX('Policy Characteristics'!L:L,MATCH($C1132,'Policy Characteristics'!$C:$C,0))),"",INDEX('Policy Characteristics'!L:L,MATCH($C1132,'Policy Characteristics'!$C:$C,0)))</f>
        <v>industry-elec-and-hydrogen.html</v>
      </c>
    </row>
    <row r="1133" spans="1:18" s="2" customFormat="1" x14ac:dyDescent="0.35">
      <c r="A1133" s="254" t="str">
        <f>IF(ISBLANK(INDEX('Policy Characteristics'!A:A,MATCH($C1133,'Policy Characteristics'!$C:$C,0))),"",INDEX('Policy Characteristics'!A:A,MATCH($C1133,'Policy Characteristics'!$C:$C,0)))</f>
        <v>Industry</v>
      </c>
      <c r="B1133" s="262" t="str">
        <f>IF(ISBLANK(INDEX('Policy Characteristics'!B:B,MATCH($C1133,'Policy Characteristics'!$C:$C,0))),"",INDEX('Policy Characteristics'!B:B,MATCH($C1133,'Policy Characteristics'!$C:$C,0)))</f>
        <v>Hydrogen Combustion</v>
      </c>
      <c r="C1133" s="254" t="str">
        <f t="shared" si="45"/>
        <v>Fraction of Eligible Industrial Energy Use Shifted to Hydrogen</v>
      </c>
      <c r="D1133" s="6" t="s">
        <v>3049</v>
      </c>
      <c r="E1133" s="1" t="s">
        <v>3494</v>
      </c>
      <c r="F1133" t="s">
        <v>3013</v>
      </c>
      <c r="G1133" s="45" t="s">
        <v>3501</v>
      </c>
      <c r="H1133" s="43">
        <v>2053</v>
      </c>
      <c r="I1133" s="324" t="s">
        <v>43</v>
      </c>
      <c r="J1133" s="255" t="str">
        <f>IF(ISBLANK(INDEX('Policy Characteristics'!D:D,MATCH($C1133,'Policy Characteristics'!$C:$C,0))),"",INDEX('Policy Characteristics'!D:D,MATCH($C1133,'Policy Characteristics'!$C:$C,0)))</f>
        <v>Hydrogen Combustion</v>
      </c>
      <c r="K1133" s="254" t="str">
        <f>IF(ISBLANK(INDEX('Policy Characteristics'!E:E,MATCH($C1133,'Policy Characteristics'!$C:$C,0))),"",INDEX('Policy Characteristics'!E:E,MATCH($C1133,'Policy Characteristics'!$C:$C,0)))</f>
        <v>indst shift to hydrogen</v>
      </c>
      <c r="L1133" s="261">
        <f>IF(ISBLANK(INDEX('Policy Characteristics'!F:F,MATCH($C1133,'Policy Characteristics'!$C:$C,0))),"",INDEX('Policy Characteristics'!F:F,MATCH($C1133,'Policy Characteristics'!$C:$C,0)))</f>
        <v>0</v>
      </c>
      <c r="M1133" s="261">
        <f>IF(ISBLANK(INDEX('Policy Characteristics'!G:G,MATCH($C1133,'Policy Characteristics'!$C:$C,0))),"",INDEX('Policy Characteristics'!G:G,MATCH($C1133,'Policy Characteristics'!$C:$C,0)))</f>
        <v>1</v>
      </c>
      <c r="N1133" s="261">
        <f>IF(ISBLANK(INDEX('Policy Characteristics'!H:H,MATCH($C1133,'Policy Characteristics'!$C:$C,0))),"",INDEX('Policy Characteristics'!H:H,MATCH($C1133,'Policy Characteristics'!$C:$C,0)))</f>
        <v>0.01</v>
      </c>
      <c r="O1133" s="254" t="str">
        <f>IF(ISBLANK(INDEX('Policy Characteristics'!I:I,MATCH($C1133,'Policy Characteristics'!$C:$C,0))),"",INDEX('Policy Characteristics'!I:I,MATCH($C1133,'Policy Characteristics'!$C:$C,0)))</f>
        <v>% of fuel shifted</v>
      </c>
      <c r="P1133" s="254" t="str">
        <f>IF(ISBLANK(INDEX('Policy Characteristics'!J:J,MATCH($C1133,'Policy Characteristics'!$C:$C,0))),"",INDEX('Policy Characteristics'!J:J,MATCH($C1133,'Policy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3" s="254" t="str">
        <f>IF(ISBLANK(INDEX('Policy Characteristics'!K:K,MATCH($C1133,'Policy Characteristics'!$C:$C,0))),"",INDEX('Policy Characteristics'!K:K,MATCH($C1133,'Policy Characteristics'!$C:$C,0)))</f>
        <v>industry-ag-main.html#fuel-switching</v>
      </c>
      <c r="R1133" s="254" t="str">
        <f>IF(ISBLANK(INDEX('Policy Characteristics'!L:L,MATCH($C1133,'Policy Characteristics'!$C:$C,0))),"",INDEX('Policy Characteristics'!L:L,MATCH($C1133,'Policy Characteristics'!$C:$C,0)))</f>
        <v>industry-elec-and-hydrogen.html</v>
      </c>
    </row>
    <row r="1134" spans="1:18" s="2" customFormat="1" x14ac:dyDescent="0.35">
      <c r="A1134" s="254" t="str">
        <f>IF(ISBLANK(INDEX('Policy Characteristics'!A:A,MATCH($C1134,'Policy Characteristics'!$C:$C,0))),"",INDEX('Policy Characteristics'!A:A,MATCH($C1134,'Policy Characteristics'!$C:$C,0)))</f>
        <v>Industry</v>
      </c>
      <c r="B1134" s="262" t="str">
        <f>IF(ISBLANK(INDEX('Policy Characteristics'!B:B,MATCH($C1134,'Policy Characteristics'!$C:$C,0))),"",INDEX('Policy Characteristics'!B:B,MATCH($C1134,'Policy Characteristics'!$C:$C,0)))</f>
        <v>Hydrogen Combustion</v>
      </c>
      <c r="C1134" s="254" t="str">
        <f t="shared" si="45"/>
        <v>Fraction of Eligible Industrial Energy Use Shifted to Hydrogen</v>
      </c>
      <c r="D1134" s="6" t="s">
        <v>3049</v>
      </c>
      <c r="E1134" s="1" t="s">
        <v>3495</v>
      </c>
      <c r="F1134" t="s">
        <v>3013</v>
      </c>
      <c r="G1134" s="45" t="s">
        <v>3502</v>
      </c>
      <c r="H1134" s="43">
        <v>2054</v>
      </c>
      <c r="I1134" s="324" t="s">
        <v>44</v>
      </c>
      <c r="J1134" s="255" t="str">
        <f>IF(ISBLANK(INDEX('Policy Characteristics'!D:D,MATCH($C1134,'Policy Characteristics'!$C:$C,0))),"",INDEX('Policy Characteristics'!D:D,MATCH($C1134,'Policy Characteristics'!$C:$C,0)))</f>
        <v>Hydrogen Combustion</v>
      </c>
      <c r="K1134" s="254" t="str">
        <f>IF(ISBLANK(INDEX('Policy Characteristics'!E:E,MATCH($C1134,'Policy Characteristics'!$C:$C,0))),"",INDEX('Policy Characteristics'!E:E,MATCH($C1134,'Policy Characteristics'!$C:$C,0)))</f>
        <v>indst shift to hydrogen</v>
      </c>
      <c r="L1134" s="261">
        <f>IF(ISBLANK(INDEX('Policy Characteristics'!F:F,MATCH($C1134,'Policy Characteristics'!$C:$C,0))),"",INDEX('Policy Characteristics'!F:F,MATCH($C1134,'Policy Characteristics'!$C:$C,0)))</f>
        <v>0</v>
      </c>
      <c r="M1134" s="261">
        <f>IF(ISBLANK(INDEX('Policy Characteristics'!G:G,MATCH($C1134,'Policy Characteristics'!$C:$C,0))),"",INDEX('Policy Characteristics'!G:G,MATCH($C1134,'Policy Characteristics'!$C:$C,0)))</f>
        <v>1</v>
      </c>
      <c r="N1134" s="261">
        <f>IF(ISBLANK(INDEX('Policy Characteristics'!H:H,MATCH($C1134,'Policy Characteristics'!$C:$C,0))),"",INDEX('Policy Characteristics'!H:H,MATCH($C1134,'Policy Characteristics'!$C:$C,0)))</f>
        <v>0.01</v>
      </c>
      <c r="O1134" s="254" t="str">
        <f>IF(ISBLANK(INDEX('Policy Characteristics'!I:I,MATCH($C1134,'Policy Characteristics'!$C:$C,0))),"",INDEX('Policy Characteristics'!I:I,MATCH($C1134,'Policy Characteristics'!$C:$C,0)))</f>
        <v>% of fuel shifted</v>
      </c>
      <c r="P1134" s="254" t="str">
        <f>IF(ISBLANK(INDEX('Policy Characteristics'!J:J,MATCH($C1134,'Policy Characteristics'!$C:$C,0))),"",INDEX('Policy Characteristics'!J:J,MATCH($C1134,'Policy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4" s="254" t="str">
        <f>IF(ISBLANK(INDEX('Policy Characteristics'!K:K,MATCH($C1134,'Policy Characteristics'!$C:$C,0))),"",INDEX('Policy Characteristics'!K:K,MATCH($C1134,'Policy Characteristics'!$C:$C,0)))</f>
        <v>industry-ag-main.html#fuel-switching</v>
      </c>
      <c r="R1134" s="254" t="str">
        <f>IF(ISBLANK(INDEX('Policy Characteristics'!L:L,MATCH($C1134,'Policy Characteristics'!$C:$C,0))),"",INDEX('Policy Characteristics'!L:L,MATCH($C1134,'Policy Characteristics'!$C:$C,0)))</f>
        <v>industry-elec-and-hydrogen.html</v>
      </c>
    </row>
    <row r="1135" spans="1:18" s="2" customFormat="1" x14ac:dyDescent="0.35">
      <c r="A1135" s="254" t="str">
        <f>IF(ISBLANK(INDEX('Policy Characteristics'!A:A,MATCH($C1135,'Policy Characteristics'!$C:$C,0))),"",INDEX('Policy Characteristics'!A:A,MATCH($C1135,'Policy Characteristics'!$C:$C,0)))</f>
        <v>Industry</v>
      </c>
      <c r="B1135" s="262" t="str">
        <f>IF(ISBLANK(INDEX('Policy Characteristics'!B:B,MATCH($C1135,'Policy Characteristics'!$C:$C,0))),"",INDEX('Policy Characteristics'!B:B,MATCH($C1135,'Policy Characteristics'!$C:$C,0)))</f>
        <v>Hydrogen Combustion</v>
      </c>
      <c r="C1135" s="254" t="str">
        <f t="shared" si="45"/>
        <v>Fraction of Eligible Industrial Energy Use Shifted to Hydrogen</v>
      </c>
      <c r="D1135" s="6" t="s">
        <v>3049</v>
      </c>
      <c r="E1135" s="1" t="s">
        <v>3496</v>
      </c>
      <c r="F1135" t="s">
        <v>3013</v>
      </c>
      <c r="G1135" s="45" t="s">
        <v>3503</v>
      </c>
      <c r="H1135" s="43">
        <v>2055</v>
      </c>
      <c r="I1135" s="324" t="s">
        <v>44</v>
      </c>
      <c r="J1135" s="255" t="str">
        <f>IF(ISBLANK(INDEX('Policy Characteristics'!D:D,MATCH($C1135,'Policy Characteristics'!$C:$C,0))),"",INDEX('Policy Characteristics'!D:D,MATCH($C1135,'Policy Characteristics'!$C:$C,0)))</f>
        <v>Hydrogen Combustion</v>
      </c>
      <c r="K1135" s="254" t="str">
        <f>IF(ISBLANK(INDEX('Policy Characteristics'!E:E,MATCH($C1135,'Policy Characteristics'!$C:$C,0))),"",INDEX('Policy Characteristics'!E:E,MATCH($C1135,'Policy Characteristics'!$C:$C,0)))</f>
        <v>indst shift to hydrogen</v>
      </c>
      <c r="L1135" s="261">
        <f>IF(ISBLANK(INDEX('Policy Characteristics'!F:F,MATCH($C1135,'Policy Characteristics'!$C:$C,0))),"",INDEX('Policy Characteristics'!F:F,MATCH($C1135,'Policy Characteristics'!$C:$C,0)))</f>
        <v>0</v>
      </c>
      <c r="M1135" s="261">
        <f>IF(ISBLANK(INDEX('Policy Characteristics'!G:G,MATCH($C1135,'Policy Characteristics'!$C:$C,0))),"",INDEX('Policy Characteristics'!G:G,MATCH($C1135,'Policy Characteristics'!$C:$C,0)))</f>
        <v>1</v>
      </c>
      <c r="N1135" s="261">
        <f>IF(ISBLANK(INDEX('Policy Characteristics'!H:H,MATCH($C1135,'Policy Characteristics'!$C:$C,0))),"",INDEX('Policy Characteristics'!H:H,MATCH($C1135,'Policy Characteristics'!$C:$C,0)))</f>
        <v>0.01</v>
      </c>
      <c r="O1135" s="254" t="str">
        <f>IF(ISBLANK(INDEX('Policy Characteristics'!I:I,MATCH($C1135,'Policy Characteristics'!$C:$C,0))),"",INDEX('Policy Characteristics'!I:I,MATCH($C1135,'Policy Characteristics'!$C:$C,0)))</f>
        <v>% of fuel shifted</v>
      </c>
      <c r="P1135" s="254" t="str">
        <f>IF(ISBLANK(INDEX('Policy Characteristics'!J:J,MATCH($C1135,'Policy Characteristics'!$C:$C,0))),"",INDEX('Policy Characteristics'!J:J,MATCH($C1135,'Policy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5" s="254" t="str">
        <f>IF(ISBLANK(INDEX('Policy Characteristics'!K:K,MATCH($C1135,'Policy Characteristics'!$C:$C,0))),"",INDEX('Policy Characteristics'!K:K,MATCH($C1135,'Policy Characteristics'!$C:$C,0)))</f>
        <v>industry-ag-main.html#fuel-switching</v>
      </c>
      <c r="R1135" s="254" t="str">
        <f>IF(ISBLANK(INDEX('Policy Characteristics'!L:L,MATCH($C1135,'Policy Characteristics'!$C:$C,0))),"",INDEX('Policy Characteristics'!L:L,MATCH($C1135,'Policy Characteristics'!$C:$C,0)))</f>
        <v>industry-elec-and-hydrogen.html</v>
      </c>
    </row>
    <row r="1136" spans="1:18" s="2" customFormat="1" x14ac:dyDescent="0.35">
      <c r="A1136" s="254" t="str">
        <f>IF(ISBLANK(INDEX('Policy Characteristics'!A:A,MATCH($C1136,'Policy Characteristics'!$C:$C,0))),"",INDEX('Policy Characteristics'!A:A,MATCH($C1136,'Policy Characteristics'!$C:$C,0)))</f>
        <v>Industry</v>
      </c>
      <c r="B1136" s="262" t="str">
        <f>IF(ISBLANK(INDEX('Policy Characteristics'!B:B,MATCH($C1136,'Policy Characteristics'!$C:$C,0))),"",INDEX('Policy Characteristics'!B:B,MATCH($C1136,'Policy Characteristics'!$C:$C,0)))</f>
        <v>Hydrogen Combustion</v>
      </c>
      <c r="C1136" s="254" t="str">
        <f t="shared" si="45"/>
        <v>Fraction of Eligible Industrial Energy Use Shifted to Hydrogen</v>
      </c>
      <c r="D1136" s="6" t="s">
        <v>3049</v>
      </c>
      <c r="E1136" s="1" t="s">
        <v>3497</v>
      </c>
      <c r="F1136" t="s">
        <v>3013</v>
      </c>
      <c r="G1136" s="45" t="s">
        <v>3504</v>
      </c>
      <c r="H1136" s="43">
        <v>2056</v>
      </c>
      <c r="I1136" s="324" t="s">
        <v>44</v>
      </c>
      <c r="J1136" s="255" t="str">
        <f>IF(ISBLANK(INDEX('Policy Characteristics'!D:D,MATCH($C1136,'Policy Characteristics'!$C:$C,0))),"",INDEX('Policy Characteristics'!D:D,MATCH($C1136,'Policy Characteristics'!$C:$C,0)))</f>
        <v>Hydrogen Combustion</v>
      </c>
      <c r="K1136" s="254" t="str">
        <f>IF(ISBLANK(INDEX('Policy Characteristics'!E:E,MATCH($C1136,'Policy Characteristics'!$C:$C,0))),"",INDEX('Policy Characteristics'!E:E,MATCH($C1136,'Policy Characteristics'!$C:$C,0)))</f>
        <v>indst shift to hydrogen</v>
      </c>
      <c r="L1136" s="261">
        <f>IF(ISBLANK(INDEX('Policy Characteristics'!F:F,MATCH($C1136,'Policy Characteristics'!$C:$C,0))),"",INDEX('Policy Characteristics'!F:F,MATCH($C1136,'Policy Characteristics'!$C:$C,0)))</f>
        <v>0</v>
      </c>
      <c r="M1136" s="261">
        <f>IF(ISBLANK(INDEX('Policy Characteristics'!G:G,MATCH($C1136,'Policy Characteristics'!$C:$C,0))),"",INDEX('Policy Characteristics'!G:G,MATCH($C1136,'Policy Characteristics'!$C:$C,0)))</f>
        <v>1</v>
      </c>
      <c r="N1136" s="261">
        <f>IF(ISBLANK(INDEX('Policy Characteristics'!H:H,MATCH($C1136,'Policy Characteristics'!$C:$C,0))),"",INDEX('Policy Characteristics'!H:H,MATCH($C1136,'Policy Characteristics'!$C:$C,0)))</f>
        <v>0.01</v>
      </c>
      <c r="O1136" s="254" t="str">
        <f>IF(ISBLANK(INDEX('Policy Characteristics'!I:I,MATCH($C1136,'Policy Characteristics'!$C:$C,0))),"",INDEX('Policy Characteristics'!I:I,MATCH($C1136,'Policy Characteristics'!$C:$C,0)))</f>
        <v>% of fuel shifted</v>
      </c>
      <c r="P1136" s="254" t="str">
        <f>IF(ISBLANK(INDEX('Policy Characteristics'!J:J,MATCH($C1136,'Policy Characteristics'!$C:$C,0))),"",INDEX('Policy Characteristics'!J:J,MATCH($C1136,'Policy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6" s="254" t="str">
        <f>IF(ISBLANK(INDEX('Policy Characteristics'!K:K,MATCH($C1136,'Policy Characteristics'!$C:$C,0))),"",INDEX('Policy Characteristics'!K:K,MATCH($C1136,'Policy Characteristics'!$C:$C,0)))</f>
        <v>industry-ag-main.html#fuel-switching</v>
      </c>
      <c r="R1136" s="254" t="str">
        <f>IF(ISBLANK(INDEX('Policy Characteristics'!L:L,MATCH($C1136,'Policy Characteristics'!$C:$C,0))),"",INDEX('Policy Characteristics'!L:L,MATCH($C1136,'Policy Characteristics'!$C:$C,0)))</f>
        <v>industry-elec-and-hydrogen.html</v>
      </c>
    </row>
    <row r="1137" spans="1:18" s="2" customFormat="1" x14ac:dyDescent="0.35">
      <c r="A1137" s="254" t="str">
        <f>IF(ISBLANK(INDEX('Policy Characteristics'!A:A,MATCH($C1137,'Policy Characteristics'!$C:$C,0))),"",INDEX('Policy Characteristics'!A:A,MATCH($C1137,'Policy Characteristics'!$C:$C,0)))</f>
        <v>Industry</v>
      </c>
      <c r="B1137" s="262" t="str">
        <f>IF(ISBLANK(INDEX('Policy Characteristics'!B:B,MATCH($C1137,'Policy Characteristics'!$C:$C,0))),"",INDEX('Policy Characteristics'!B:B,MATCH($C1137,'Policy Characteristics'!$C:$C,0)))</f>
        <v>Hydrogen Combustion</v>
      </c>
      <c r="C1137" s="254" t="str">
        <f t="shared" si="45"/>
        <v>Fraction of Eligible Industrial Energy Use Shifted to Hydrogen</v>
      </c>
      <c r="D1137" s="6" t="s">
        <v>3049</v>
      </c>
      <c r="E1137" s="1" t="s">
        <v>3638</v>
      </c>
      <c r="F1137" t="s">
        <v>3013</v>
      </c>
      <c r="G1137" s="45" t="s">
        <v>3638</v>
      </c>
      <c r="H1137" s="43">
        <v>2057</v>
      </c>
      <c r="I1137" s="324" t="s">
        <v>44</v>
      </c>
      <c r="J1137" s="255" t="str">
        <f>IF(ISBLANK(INDEX('Policy Characteristics'!D:D,MATCH($C1137,'Policy Characteristics'!$C:$C,0))),"",INDEX('Policy Characteristics'!D:D,MATCH($C1137,'Policy Characteristics'!$C:$C,0)))</f>
        <v>Hydrogen Combustion</v>
      </c>
      <c r="K1137" s="254" t="str">
        <f>IF(ISBLANK(INDEX('Policy Characteristics'!E:E,MATCH($C1137,'Policy Characteristics'!$C:$C,0))),"",INDEX('Policy Characteristics'!E:E,MATCH($C1137,'Policy Characteristics'!$C:$C,0)))</f>
        <v>indst shift to hydrogen</v>
      </c>
      <c r="L1137" s="261">
        <f>IF(ISBLANK(INDEX('Policy Characteristics'!F:F,MATCH($C1137,'Policy Characteristics'!$C:$C,0))),"",INDEX('Policy Characteristics'!F:F,MATCH($C1137,'Policy Characteristics'!$C:$C,0)))</f>
        <v>0</v>
      </c>
      <c r="M1137" s="261">
        <f>IF(ISBLANK(INDEX('Policy Characteristics'!G:G,MATCH($C1137,'Policy Characteristics'!$C:$C,0))),"",INDEX('Policy Characteristics'!G:G,MATCH($C1137,'Policy Characteristics'!$C:$C,0)))</f>
        <v>1</v>
      </c>
      <c r="N1137" s="261">
        <f>IF(ISBLANK(INDEX('Policy Characteristics'!H:H,MATCH($C1137,'Policy Characteristics'!$C:$C,0))),"",INDEX('Policy Characteristics'!H:H,MATCH($C1137,'Policy Characteristics'!$C:$C,0)))</f>
        <v>0.01</v>
      </c>
      <c r="O1137" s="254" t="str">
        <f>IF(ISBLANK(INDEX('Policy Characteristics'!I:I,MATCH($C1137,'Policy Characteristics'!$C:$C,0))),"",INDEX('Policy Characteristics'!I:I,MATCH($C1137,'Policy Characteristics'!$C:$C,0)))</f>
        <v>% of fuel shifted</v>
      </c>
      <c r="P1137" s="254" t="str">
        <f>IF(ISBLANK(INDEX('Policy Characteristics'!J:J,MATCH($C1137,'Policy Characteristics'!$C:$C,0))),"",INDEX('Policy Characteristics'!J:J,MATCH($C1137,'Policy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7" s="254" t="str">
        <f>IF(ISBLANK(INDEX('Policy Characteristics'!K:K,MATCH($C1137,'Policy Characteristics'!$C:$C,0))),"",INDEX('Policy Characteristics'!K:K,MATCH($C1137,'Policy Characteristics'!$C:$C,0)))</f>
        <v>industry-ag-main.html#fuel-switching</v>
      </c>
      <c r="R1137" s="254" t="str">
        <f>IF(ISBLANK(INDEX('Policy Characteristics'!L:L,MATCH($C1137,'Policy Characteristics'!$C:$C,0))),"",INDEX('Policy Characteristics'!L:L,MATCH($C1137,'Policy Characteristics'!$C:$C,0)))</f>
        <v>industry-elec-and-hydrogen.html</v>
      </c>
    </row>
    <row r="1138" spans="1:18" s="2" customFormat="1" x14ac:dyDescent="0.35">
      <c r="A1138" s="254" t="str">
        <f>IF(ISBLANK(INDEX('Policy Characteristics'!A:A,MATCH($C1138,'Policy Characteristics'!$C:$C,0))),"",INDEX('Policy Characteristics'!A:A,MATCH($C1138,'Policy Characteristics'!$C:$C,0)))</f>
        <v>Industry</v>
      </c>
      <c r="B1138" s="262" t="str">
        <f>IF(ISBLANK(INDEX('Policy Characteristics'!B:B,MATCH($C1138,'Policy Characteristics'!$C:$C,0))),"",INDEX('Policy Characteristics'!B:B,MATCH($C1138,'Policy Characteristics'!$C:$C,0)))</f>
        <v>Hydrogen Combustion</v>
      </c>
      <c r="C1138" s="254" t="str">
        <f t="shared" si="45"/>
        <v>Fraction of Eligible Industrial Energy Use Shifted to Hydrogen</v>
      </c>
      <c r="D1138" s="6" t="s">
        <v>3050</v>
      </c>
      <c r="E1138" s="1" t="s">
        <v>3491</v>
      </c>
      <c r="F1138" t="s">
        <v>3014</v>
      </c>
      <c r="G1138" s="45" t="s">
        <v>3498</v>
      </c>
      <c r="H1138" s="43">
        <v>2058</v>
      </c>
      <c r="I1138" s="324" t="s">
        <v>43</v>
      </c>
      <c r="J1138" s="255" t="str">
        <f>IF(ISBLANK(INDEX('Policy Characteristics'!D:D,MATCH($C1138,'Policy Characteristics'!$C:$C,0))),"",INDEX('Policy Characteristics'!D:D,MATCH($C1138,'Policy Characteristics'!$C:$C,0)))</f>
        <v>Hydrogen Combustion</v>
      </c>
      <c r="K1138" s="254" t="str">
        <f>IF(ISBLANK(INDEX('Policy Characteristics'!E:E,MATCH($C1138,'Policy Characteristics'!$C:$C,0))),"",INDEX('Policy Characteristics'!E:E,MATCH($C1138,'Policy Characteristics'!$C:$C,0)))</f>
        <v>indst shift to hydrogen</v>
      </c>
      <c r="L1138" s="261">
        <f>IF(ISBLANK(INDEX('Policy Characteristics'!F:F,MATCH($C1138,'Policy Characteristics'!$C:$C,0))),"",INDEX('Policy Characteristics'!F:F,MATCH($C1138,'Policy Characteristics'!$C:$C,0)))</f>
        <v>0</v>
      </c>
      <c r="M1138" s="261">
        <f>IF(ISBLANK(INDEX('Policy Characteristics'!G:G,MATCH($C1138,'Policy Characteristics'!$C:$C,0))),"",INDEX('Policy Characteristics'!G:G,MATCH($C1138,'Policy Characteristics'!$C:$C,0)))</f>
        <v>1</v>
      </c>
      <c r="N1138" s="261">
        <f>IF(ISBLANK(INDEX('Policy Characteristics'!H:H,MATCH($C1138,'Policy Characteristics'!$C:$C,0))),"",INDEX('Policy Characteristics'!H:H,MATCH($C1138,'Policy Characteristics'!$C:$C,0)))</f>
        <v>0.01</v>
      </c>
      <c r="O1138" s="254" t="str">
        <f>IF(ISBLANK(INDEX('Policy Characteristics'!I:I,MATCH($C1138,'Policy Characteristics'!$C:$C,0))),"",INDEX('Policy Characteristics'!I:I,MATCH($C1138,'Policy Characteristics'!$C:$C,0)))</f>
        <v>% of fuel shifted</v>
      </c>
      <c r="P1138" s="254" t="str">
        <f>IF(ISBLANK(INDEX('Policy Characteristics'!J:J,MATCH($C1138,'Policy Characteristics'!$C:$C,0))),"",INDEX('Policy Characteristics'!J:J,MATCH($C1138,'Policy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8" s="254" t="str">
        <f>IF(ISBLANK(INDEX('Policy Characteristics'!K:K,MATCH($C1138,'Policy Characteristics'!$C:$C,0))),"",INDEX('Policy Characteristics'!K:K,MATCH($C1138,'Policy Characteristics'!$C:$C,0)))</f>
        <v>industry-ag-main.html#fuel-switching</v>
      </c>
      <c r="R1138" s="254" t="str">
        <f>IF(ISBLANK(INDEX('Policy Characteristics'!L:L,MATCH($C1138,'Policy Characteristics'!$C:$C,0))),"",INDEX('Policy Characteristics'!L:L,MATCH($C1138,'Policy Characteristics'!$C:$C,0)))</f>
        <v>industry-elec-and-hydrogen.html</v>
      </c>
    </row>
    <row r="1139" spans="1:18" s="2" customFormat="1" x14ac:dyDescent="0.35">
      <c r="A1139" s="254" t="str">
        <f>IF(ISBLANK(INDEX('Policy Characteristics'!A:A,MATCH($C1139,'Policy Characteristics'!$C:$C,0))),"",INDEX('Policy Characteristics'!A:A,MATCH($C1139,'Policy Characteristics'!$C:$C,0)))</f>
        <v>Industry</v>
      </c>
      <c r="B1139" s="262" t="str">
        <f>IF(ISBLANK(INDEX('Policy Characteristics'!B:B,MATCH($C1139,'Policy Characteristics'!$C:$C,0))),"",INDEX('Policy Characteristics'!B:B,MATCH($C1139,'Policy Characteristics'!$C:$C,0)))</f>
        <v>Hydrogen Combustion</v>
      </c>
      <c r="C1139" s="254" t="str">
        <f t="shared" si="45"/>
        <v>Fraction of Eligible Industrial Energy Use Shifted to Hydrogen</v>
      </c>
      <c r="D1139" s="6" t="s">
        <v>3050</v>
      </c>
      <c r="E1139" s="1" t="s">
        <v>3492</v>
      </c>
      <c r="F1139" t="s">
        <v>3014</v>
      </c>
      <c r="G1139" s="45" t="s">
        <v>3499</v>
      </c>
      <c r="H1139" s="43">
        <v>2059</v>
      </c>
      <c r="I1139" s="324" t="s">
        <v>43</v>
      </c>
      <c r="J1139" s="255" t="str">
        <f>IF(ISBLANK(INDEX('Policy Characteristics'!D:D,MATCH($C1139,'Policy Characteristics'!$C:$C,0))),"",INDEX('Policy Characteristics'!D:D,MATCH($C1139,'Policy Characteristics'!$C:$C,0)))</f>
        <v>Hydrogen Combustion</v>
      </c>
      <c r="K1139" s="254" t="str">
        <f>IF(ISBLANK(INDEX('Policy Characteristics'!E:E,MATCH($C1139,'Policy Characteristics'!$C:$C,0))),"",INDEX('Policy Characteristics'!E:E,MATCH($C1139,'Policy Characteristics'!$C:$C,0)))</f>
        <v>indst shift to hydrogen</v>
      </c>
      <c r="L1139" s="261">
        <f>IF(ISBLANK(INDEX('Policy Characteristics'!F:F,MATCH($C1139,'Policy Characteristics'!$C:$C,0))),"",INDEX('Policy Characteristics'!F:F,MATCH($C1139,'Policy Characteristics'!$C:$C,0)))</f>
        <v>0</v>
      </c>
      <c r="M1139" s="261">
        <f>IF(ISBLANK(INDEX('Policy Characteristics'!G:G,MATCH($C1139,'Policy Characteristics'!$C:$C,0))),"",INDEX('Policy Characteristics'!G:G,MATCH($C1139,'Policy Characteristics'!$C:$C,0)))</f>
        <v>1</v>
      </c>
      <c r="N1139" s="261">
        <f>IF(ISBLANK(INDEX('Policy Characteristics'!H:H,MATCH($C1139,'Policy Characteristics'!$C:$C,0))),"",INDEX('Policy Characteristics'!H:H,MATCH($C1139,'Policy Characteristics'!$C:$C,0)))</f>
        <v>0.01</v>
      </c>
      <c r="O1139" s="254" t="str">
        <f>IF(ISBLANK(INDEX('Policy Characteristics'!I:I,MATCH($C1139,'Policy Characteristics'!$C:$C,0))),"",INDEX('Policy Characteristics'!I:I,MATCH($C1139,'Policy Characteristics'!$C:$C,0)))</f>
        <v>% of fuel shifted</v>
      </c>
      <c r="P1139" s="254"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254" t="str">
        <f>IF(ISBLANK(INDEX('Policy Characteristics'!K:K,MATCH($C1139,'Policy Characteristics'!$C:$C,0))),"",INDEX('Policy Characteristics'!K:K,MATCH($C1139,'Policy Characteristics'!$C:$C,0)))</f>
        <v>industry-ag-main.html#fuel-switching</v>
      </c>
      <c r="R1139" s="254" t="str">
        <f>IF(ISBLANK(INDEX('Policy Characteristics'!L:L,MATCH($C1139,'Policy Characteristics'!$C:$C,0))),"",INDEX('Policy Characteristics'!L:L,MATCH($C1139,'Policy Characteristics'!$C:$C,0)))</f>
        <v>industry-elec-and-hydrogen.html</v>
      </c>
    </row>
    <row r="1140" spans="1:18" s="2" customFormat="1" x14ac:dyDescent="0.35">
      <c r="A1140" s="254" t="str">
        <f>IF(ISBLANK(INDEX('Policy Characteristics'!A:A,MATCH($C1140,'Policy Characteristics'!$C:$C,0))),"",INDEX('Policy Characteristics'!A:A,MATCH($C1140,'Policy Characteristics'!$C:$C,0)))</f>
        <v>Industry</v>
      </c>
      <c r="B1140" s="262" t="str">
        <f>IF(ISBLANK(INDEX('Policy Characteristics'!B:B,MATCH($C1140,'Policy Characteristics'!$C:$C,0))),"",INDEX('Policy Characteristics'!B:B,MATCH($C1140,'Policy Characteristics'!$C:$C,0)))</f>
        <v>Hydrogen Combustion</v>
      </c>
      <c r="C1140" s="254" t="str">
        <f t="shared" si="45"/>
        <v>Fraction of Eligible Industrial Energy Use Shifted to Hydrogen</v>
      </c>
      <c r="D1140" s="6" t="s">
        <v>3050</v>
      </c>
      <c r="E1140" s="1" t="s">
        <v>3493</v>
      </c>
      <c r="F1140" t="s">
        <v>3014</v>
      </c>
      <c r="G1140" s="45" t="s">
        <v>3500</v>
      </c>
      <c r="H1140" s="43">
        <v>2060</v>
      </c>
      <c r="I1140" s="324" t="s">
        <v>44</v>
      </c>
      <c r="J1140" s="255" t="str">
        <f>IF(ISBLANK(INDEX('Policy Characteristics'!D:D,MATCH($C1140,'Policy Characteristics'!$C:$C,0))),"",INDEX('Policy Characteristics'!D:D,MATCH($C1140,'Policy Characteristics'!$C:$C,0)))</f>
        <v>Hydrogen Combustion</v>
      </c>
      <c r="K1140" s="254" t="str">
        <f>IF(ISBLANK(INDEX('Policy Characteristics'!E:E,MATCH($C1140,'Policy Characteristics'!$C:$C,0))),"",INDEX('Policy Characteristics'!E:E,MATCH($C1140,'Policy Characteristics'!$C:$C,0)))</f>
        <v>indst shift to hydrogen</v>
      </c>
      <c r="L1140" s="261">
        <f>IF(ISBLANK(INDEX('Policy Characteristics'!F:F,MATCH($C1140,'Policy Characteristics'!$C:$C,0))),"",INDEX('Policy Characteristics'!F:F,MATCH($C1140,'Policy Characteristics'!$C:$C,0)))</f>
        <v>0</v>
      </c>
      <c r="M1140" s="261">
        <f>IF(ISBLANK(INDEX('Policy Characteristics'!G:G,MATCH($C1140,'Policy Characteristics'!$C:$C,0))),"",INDEX('Policy Characteristics'!G:G,MATCH($C1140,'Policy Characteristics'!$C:$C,0)))</f>
        <v>1</v>
      </c>
      <c r="N1140" s="261">
        <f>IF(ISBLANK(INDEX('Policy Characteristics'!H:H,MATCH($C1140,'Policy Characteristics'!$C:$C,0))),"",INDEX('Policy Characteristics'!H:H,MATCH($C1140,'Policy Characteristics'!$C:$C,0)))</f>
        <v>0.01</v>
      </c>
      <c r="O1140" s="254" t="str">
        <f>IF(ISBLANK(INDEX('Policy Characteristics'!I:I,MATCH($C1140,'Policy Characteristics'!$C:$C,0))),"",INDEX('Policy Characteristics'!I:I,MATCH($C1140,'Policy Characteristics'!$C:$C,0)))</f>
        <v>% of fuel shifted</v>
      </c>
      <c r="P1140" s="254"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254" t="str">
        <f>IF(ISBLANK(INDEX('Policy Characteristics'!K:K,MATCH($C1140,'Policy Characteristics'!$C:$C,0))),"",INDEX('Policy Characteristics'!K:K,MATCH($C1140,'Policy Characteristics'!$C:$C,0)))</f>
        <v>industry-ag-main.html#fuel-switching</v>
      </c>
      <c r="R1140" s="254" t="str">
        <f>IF(ISBLANK(INDEX('Policy Characteristics'!L:L,MATCH($C1140,'Policy Characteristics'!$C:$C,0))),"",INDEX('Policy Characteristics'!L:L,MATCH($C1140,'Policy Characteristics'!$C:$C,0)))</f>
        <v>industry-elec-and-hydrogen.html</v>
      </c>
    </row>
    <row r="1141" spans="1:18" s="2" customFormat="1" x14ac:dyDescent="0.35">
      <c r="A1141" s="254" t="str">
        <f>IF(ISBLANK(INDEX('Policy Characteristics'!A:A,MATCH($C1141,'Policy Characteristics'!$C:$C,0))),"",INDEX('Policy Characteristics'!A:A,MATCH($C1141,'Policy Characteristics'!$C:$C,0)))</f>
        <v>Industry</v>
      </c>
      <c r="B1141" s="262" t="str">
        <f>IF(ISBLANK(INDEX('Policy Characteristics'!B:B,MATCH($C1141,'Policy Characteristics'!$C:$C,0))),"",INDEX('Policy Characteristics'!B:B,MATCH($C1141,'Policy Characteristics'!$C:$C,0)))</f>
        <v>Hydrogen Combustion</v>
      </c>
      <c r="C1141" s="254" t="str">
        <f t="shared" si="45"/>
        <v>Fraction of Eligible Industrial Energy Use Shifted to Hydrogen</v>
      </c>
      <c r="D1141" s="6" t="s">
        <v>3050</v>
      </c>
      <c r="E1141" s="1" t="s">
        <v>3494</v>
      </c>
      <c r="F1141" t="s">
        <v>3014</v>
      </c>
      <c r="G1141" s="45" t="s">
        <v>3501</v>
      </c>
      <c r="H1141" s="43">
        <v>2061</v>
      </c>
      <c r="I1141" s="324" t="s">
        <v>44</v>
      </c>
      <c r="J1141" s="255" t="str">
        <f>IF(ISBLANK(INDEX('Policy Characteristics'!D:D,MATCH($C1141,'Policy Characteristics'!$C:$C,0))),"",INDEX('Policy Characteristics'!D:D,MATCH($C1141,'Policy Characteristics'!$C:$C,0)))</f>
        <v>Hydrogen Combustion</v>
      </c>
      <c r="K1141" s="254" t="str">
        <f>IF(ISBLANK(INDEX('Policy Characteristics'!E:E,MATCH($C1141,'Policy Characteristics'!$C:$C,0))),"",INDEX('Policy Characteristics'!E:E,MATCH($C1141,'Policy Characteristics'!$C:$C,0)))</f>
        <v>indst shift to hydrogen</v>
      </c>
      <c r="L1141" s="261">
        <f>IF(ISBLANK(INDEX('Policy Characteristics'!F:F,MATCH($C1141,'Policy Characteristics'!$C:$C,0))),"",INDEX('Policy Characteristics'!F:F,MATCH($C1141,'Policy Characteristics'!$C:$C,0)))</f>
        <v>0</v>
      </c>
      <c r="M1141" s="261">
        <f>IF(ISBLANK(INDEX('Policy Characteristics'!G:G,MATCH($C1141,'Policy Characteristics'!$C:$C,0))),"",INDEX('Policy Characteristics'!G:G,MATCH($C1141,'Policy Characteristics'!$C:$C,0)))</f>
        <v>1</v>
      </c>
      <c r="N1141" s="261">
        <f>IF(ISBLANK(INDEX('Policy Characteristics'!H:H,MATCH($C1141,'Policy Characteristics'!$C:$C,0))),"",INDEX('Policy Characteristics'!H:H,MATCH($C1141,'Policy Characteristics'!$C:$C,0)))</f>
        <v>0.01</v>
      </c>
      <c r="O1141" s="254" t="str">
        <f>IF(ISBLANK(INDEX('Policy Characteristics'!I:I,MATCH($C1141,'Policy Characteristics'!$C:$C,0))),"",INDEX('Policy Characteristics'!I:I,MATCH($C1141,'Policy Characteristics'!$C:$C,0)))</f>
        <v>% of fuel shifted</v>
      </c>
      <c r="P1141" s="254"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254" t="str">
        <f>IF(ISBLANK(INDEX('Policy Characteristics'!K:K,MATCH($C1141,'Policy Characteristics'!$C:$C,0))),"",INDEX('Policy Characteristics'!K:K,MATCH($C1141,'Policy Characteristics'!$C:$C,0)))</f>
        <v>industry-ag-main.html#fuel-switching</v>
      </c>
      <c r="R1141" s="254" t="str">
        <f>IF(ISBLANK(INDEX('Policy Characteristics'!L:L,MATCH($C1141,'Policy Characteristics'!$C:$C,0))),"",INDEX('Policy Characteristics'!L:L,MATCH($C1141,'Policy Characteristics'!$C:$C,0)))</f>
        <v>industry-elec-and-hydrogen.html</v>
      </c>
    </row>
    <row r="1142" spans="1:18" s="2" customFormat="1" x14ac:dyDescent="0.35">
      <c r="A1142" s="254" t="str">
        <f>IF(ISBLANK(INDEX('Policy Characteristics'!A:A,MATCH($C1142,'Policy Characteristics'!$C:$C,0))),"",INDEX('Policy Characteristics'!A:A,MATCH($C1142,'Policy Characteristics'!$C:$C,0)))</f>
        <v>Industry</v>
      </c>
      <c r="B1142" s="262" t="str">
        <f>IF(ISBLANK(INDEX('Policy Characteristics'!B:B,MATCH($C1142,'Policy Characteristics'!$C:$C,0))),"",INDEX('Policy Characteristics'!B:B,MATCH($C1142,'Policy Characteristics'!$C:$C,0)))</f>
        <v>Hydrogen Combustion</v>
      </c>
      <c r="C1142" s="254" t="str">
        <f t="shared" si="45"/>
        <v>Fraction of Eligible Industrial Energy Use Shifted to Hydrogen</v>
      </c>
      <c r="D1142" s="6" t="s">
        <v>3050</v>
      </c>
      <c r="E1142" s="1" t="s">
        <v>3495</v>
      </c>
      <c r="F1142" t="s">
        <v>3014</v>
      </c>
      <c r="G1142" s="45" t="s">
        <v>3502</v>
      </c>
      <c r="H1142" s="43">
        <v>2062</v>
      </c>
      <c r="I1142" s="324" t="s">
        <v>44</v>
      </c>
      <c r="J1142" s="255" t="str">
        <f>IF(ISBLANK(INDEX('Policy Characteristics'!D:D,MATCH($C1142,'Policy Characteristics'!$C:$C,0))),"",INDEX('Policy Characteristics'!D:D,MATCH($C1142,'Policy Characteristics'!$C:$C,0)))</f>
        <v>Hydrogen Combustion</v>
      </c>
      <c r="K1142" s="254" t="str">
        <f>IF(ISBLANK(INDEX('Policy Characteristics'!E:E,MATCH($C1142,'Policy Characteristics'!$C:$C,0))),"",INDEX('Policy Characteristics'!E:E,MATCH($C1142,'Policy Characteristics'!$C:$C,0)))</f>
        <v>indst shift to hydrogen</v>
      </c>
      <c r="L1142" s="261">
        <f>IF(ISBLANK(INDEX('Policy Characteristics'!F:F,MATCH($C1142,'Policy Characteristics'!$C:$C,0))),"",INDEX('Policy Characteristics'!F:F,MATCH($C1142,'Policy Characteristics'!$C:$C,0)))</f>
        <v>0</v>
      </c>
      <c r="M1142" s="261">
        <f>IF(ISBLANK(INDEX('Policy Characteristics'!G:G,MATCH($C1142,'Policy Characteristics'!$C:$C,0))),"",INDEX('Policy Characteristics'!G:G,MATCH($C1142,'Policy Characteristics'!$C:$C,0)))</f>
        <v>1</v>
      </c>
      <c r="N1142" s="261">
        <f>IF(ISBLANK(INDEX('Policy Characteristics'!H:H,MATCH($C1142,'Policy Characteristics'!$C:$C,0))),"",INDEX('Policy Characteristics'!H:H,MATCH($C1142,'Policy Characteristics'!$C:$C,0)))</f>
        <v>0.01</v>
      </c>
      <c r="O1142" s="254" t="str">
        <f>IF(ISBLANK(INDEX('Policy Characteristics'!I:I,MATCH($C1142,'Policy Characteristics'!$C:$C,0))),"",INDEX('Policy Characteristics'!I:I,MATCH($C1142,'Policy Characteristics'!$C:$C,0)))</f>
        <v>% of fuel shifted</v>
      </c>
      <c r="P1142" s="254"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254" t="str">
        <f>IF(ISBLANK(INDEX('Policy Characteristics'!K:K,MATCH($C1142,'Policy Characteristics'!$C:$C,0))),"",INDEX('Policy Characteristics'!K:K,MATCH($C1142,'Policy Characteristics'!$C:$C,0)))</f>
        <v>industry-ag-main.html#fuel-switching</v>
      </c>
      <c r="R1142" s="254" t="str">
        <f>IF(ISBLANK(INDEX('Policy Characteristics'!L:L,MATCH($C1142,'Policy Characteristics'!$C:$C,0))),"",INDEX('Policy Characteristics'!L:L,MATCH($C1142,'Policy Characteristics'!$C:$C,0)))</f>
        <v>industry-elec-and-hydrogen.html</v>
      </c>
    </row>
    <row r="1143" spans="1:18" s="2" customFormat="1" x14ac:dyDescent="0.35">
      <c r="A1143" s="254" t="str">
        <f>IF(ISBLANK(INDEX('Policy Characteristics'!A:A,MATCH($C1143,'Policy Characteristics'!$C:$C,0))),"",INDEX('Policy Characteristics'!A:A,MATCH($C1143,'Policy Characteristics'!$C:$C,0)))</f>
        <v>Industry</v>
      </c>
      <c r="B1143" s="262" t="str">
        <f>IF(ISBLANK(INDEX('Policy Characteristics'!B:B,MATCH($C1143,'Policy Characteristics'!$C:$C,0))),"",INDEX('Policy Characteristics'!B:B,MATCH($C1143,'Policy Characteristics'!$C:$C,0)))</f>
        <v>Hydrogen Combustion</v>
      </c>
      <c r="C1143" s="254" t="str">
        <f t="shared" si="45"/>
        <v>Fraction of Eligible Industrial Energy Use Shifted to Hydrogen</v>
      </c>
      <c r="D1143" s="6" t="s">
        <v>3050</v>
      </c>
      <c r="E1143" s="1" t="s">
        <v>3496</v>
      </c>
      <c r="F1143" t="s">
        <v>3014</v>
      </c>
      <c r="G1143" s="45" t="s">
        <v>3503</v>
      </c>
      <c r="H1143" s="43">
        <v>2063</v>
      </c>
      <c r="I1143" s="324" t="s">
        <v>44</v>
      </c>
      <c r="J1143" s="255" t="str">
        <f>IF(ISBLANK(INDEX('Policy Characteristics'!D:D,MATCH($C1143,'Policy Characteristics'!$C:$C,0))),"",INDEX('Policy Characteristics'!D:D,MATCH($C1143,'Policy Characteristics'!$C:$C,0)))</f>
        <v>Hydrogen Combustion</v>
      </c>
      <c r="K1143" s="254" t="str">
        <f>IF(ISBLANK(INDEX('Policy Characteristics'!E:E,MATCH($C1143,'Policy Characteristics'!$C:$C,0))),"",INDEX('Policy Characteristics'!E:E,MATCH($C1143,'Policy Characteristics'!$C:$C,0)))</f>
        <v>indst shift to hydrogen</v>
      </c>
      <c r="L1143" s="261">
        <f>IF(ISBLANK(INDEX('Policy Characteristics'!F:F,MATCH($C1143,'Policy Characteristics'!$C:$C,0))),"",INDEX('Policy Characteristics'!F:F,MATCH($C1143,'Policy Characteristics'!$C:$C,0)))</f>
        <v>0</v>
      </c>
      <c r="M1143" s="261">
        <f>IF(ISBLANK(INDEX('Policy Characteristics'!G:G,MATCH($C1143,'Policy Characteristics'!$C:$C,0))),"",INDEX('Policy Characteristics'!G:G,MATCH($C1143,'Policy Characteristics'!$C:$C,0)))</f>
        <v>1</v>
      </c>
      <c r="N1143" s="261">
        <f>IF(ISBLANK(INDEX('Policy Characteristics'!H:H,MATCH($C1143,'Policy Characteristics'!$C:$C,0))),"",INDEX('Policy Characteristics'!H:H,MATCH($C1143,'Policy Characteristics'!$C:$C,0)))</f>
        <v>0.01</v>
      </c>
      <c r="O1143" s="254" t="str">
        <f>IF(ISBLANK(INDEX('Policy Characteristics'!I:I,MATCH($C1143,'Policy Characteristics'!$C:$C,0))),"",INDEX('Policy Characteristics'!I:I,MATCH($C1143,'Policy Characteristics'!$C:$C,0)))</f>
        <v>% of fuel shifted</v>
      </c>
      <c r="P1143" s="254"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254" t="str">
        <f>IF(ISBLANK(INDEX('Policy Characteristics'!K:K,MATCH($C1143,'Policy Characteristics'!$C:$C,0))),"",INDEX('Policy Characteristics'!K:K,MATCH($C1143,'Policy Characteristics'!$C:$C,0)))</f>
        <v>industry-ag-main.html#fuel-switching</v>
      </c>
      <c r="R1143" s="254" t="str">
        <f>IF(ISBLANK(INDEX('Policy Characteristics'!L:L,MATCH($C1143,'Policy Characteristics'!$C:$C,0))),"",INDEX('Policy Characteristics'!L:L,MATCH($C1143,'Policy Characteristics'!$C:$C,0)))</f>
        <v>industry-elec-and-hydrogen.html</v>
      </c>
    </row>
    <row r="1144" spans="1:18" s="2" customFormat="1" x14ac:dyDescent="0.35">
      <c r="A1144" s="254" t="str">
        <f>IF(ISBLANK(INDEX('Policy Characteristics'!A:A,MATCH($C1144,'Policy Characteristics'!$C:$C,0))),"",INDEX('Policy Characteristics'!A:A,MATCH($C1144,'Policy Characteristics'!$C:$C,0)))</f>
        <v>Industry</v>
      </c>
      <c r="B1144" s="262" t="str">
        <f>IF(ISBLANK(INDEX('Policy Characteristics'!B:B,MATCH($C1144,'Policy Characteristics'!$C:$C,0))),"",INDEX('Policy Characteristics'!B:B,MATCH($C1144,'Policy Characteristics'!$C:$C,0)))</f>
        <v>Hydrogen Combustion</v>
      </c>
      <c r="C1144" s="254" t="str">
        <f t="shared" si="45"/>
        <v>Fraction of Eligible Industrial Energy Use Shifted to Hydrogen</v>
      </c>
      <c r="D1144" s="6" t="s">
        <v>3050</v>
      </c>
      <c r="E1144" s="1" t="s">
        <v>3497</v>
      </c>
      <c r="F1144" t="s">
        <v>3014</v>
      </c>
      <c r="G1144" s="45" t="s">
        <v>3504</v>
      </c>
      <c r="H1144" s="43">
        <v>2064</v>
      </c>
      <c r="I1144" s="324" t="s">
        <v>44</v>
      </c>
      <c r="J1144" s="255" t="str">
        <f>IF(ISBLANK(INDEX('Policy Characteristics'!D:D,MATCH($C1144,'Policy Characteristics'!$C:$C,0))),"",INDEX('Policy Characteristics'!D:D,MATCH($C1144,'Policy Characteristics'!$C:$C,0)))</f>
        <v>Hydrogen Combustion</v>
      </c>
      <c r="K1144" s="254" t="str">
        <f>IF(ISBLANK(INDEX('Policy Characteristics'!E:E,MATCH($C1144,'Policy Characteristics'!$C:$C,0))),"",INDEX('Policy Characteristics'!E:E,MATCH($C1144,'Policy Characteristics'!$C:$C,0)))</f>
        <v>indst shift to hydrogen</v>
      </c>
      <c r="L1144" s="261">
        <f>IF(ISBLANK(INDEX('Policy Characteristics'!F:F,MATCH($C1144,'Policy Characteristics'!$C:$C,0))),"",INDEX('Policy Characteristics'!F:F,MATCH($C1144,'Policy Characteristics'!$C:$C,0)))</f>
        <v>0</v>
      </c>
      <c r="M1144" s="261">
        <f>IF(ISBLANK(INDEX('Policy Characteristics'!G:G,MATCH($C1144,'Policy Characteristics'!$C:$C,0))),"",INDEX('Policy Characteristics'!G:G,MATCH($C1144,'Policy Characteristics'!$C:$C,0)))</f>
        <v>1</v>
      </c>
      <c r="N1144" s="261">
        <f>IF(ISBLANK(INDEX('Policy Characteristics'!H:H,MATCH($C1144,'Policy Characteristics'!$C:$C,0))),"",INDEX('Policy Characteristics'!H:H,MATCH($C1144,'Policy Characteristics'!$C:$C,0)))</f>
        <v>0.01</v>
      </c>
      <c r="O1144" s="254" t="str">
        <f>IF(ISBLANK(INDEX('Policy Characteristics'!I:I,MATCH($C1144,'Policy Characteristics'!$C:$C,0))),"",INDEX('Policy Characteristics'!I:I,MATCH($C1144,'Policy Characteristics'!$C:$C,0)))</f>
        <v>% of fuel shifted</v>
      </c>
      <c r="P1144" s="254"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254" t="str">
        <f>IF(ISBLANK(INDEX('Policy Characteristics'!K:K,MATCH($C1144,'Policy Characteristics'!$C:$C,0))),"",INDEX('Policy Characteristics'!K:K,MATCH($C1144,'Policy Characteristics'!$C:$C,0)))</f>
        <v>industry-ag-main.html#fuel-switching</v>
      </c>
      <c r="R1144" s="254" t="str">
        <f>IF(ISBLANK(INDEX('Policy Characteristics'!L:L,MATCH($C1144,'Policy Characteristics'!$C:$C,0))),"",INDEX('Policy Characteristics'!L:L,MATCH($C1144,'Policy Characteristics'!$C:$C,0)))</f>
        <v>industry-elec-and-hydrogen.html</v>
      </c>
    </row>
    <row r="1145" spans="1:18" s="2" customFormat="1" x14ac:dyDescent="0.35">
      <c r="A1145" s="254" t="str">
        <f>IF(ISBLANK(INDEX('Policy Characteristics'!A:A,MATCH($C1145,'Policy Characteristics'!$C:$C,0))),"",INDEX('Policy Characteristics'!A:A,MATCH($C1145,'Policy Characteristics'!$C:$C,0)))</f>
        <v>Industry</v>
      </c>
      <c r="B1145" s="262" t="str">
        <f>IF(ISBLANK(INDEX('Policy Characteristics'!B:B,MATCH($C1145,'Policy Characteristics'!$C:$C,0))),"",INDEX('Policy Characteristics'!B:B,MATCH($C1145,'Policy Characteristics'!$C:$C,0)))</f>
        <v>Hydrogen Combustion</v>
      </c>
      <c r="C1145" s="254" t="str">
        <f t="shared" si="45"/>
        <v>Fraction of Eligible Industrial Energy Use Shifted to Hydrogen</v>
      </c>
      <c r="D1145" s="6" t="s">
        <v>3050</v>
      </c>
      <c r="E1145" s="1" t="s">
        <v>3638</v>
      </c>
      <c r="F1145" t="s">
        <v>3014</v>
      </c>
      <c r="G1145" s="45" t="s">
        <v>3638</v>
      </c>
      <c r="H1145" s="43">
        <v>2065</v>
      </c>
      <c r="I1145" s="324" t="s">
        <v>44</v>
      </c>
      <c r="J1145" s="255" t="str">
        <f>IF(ISBLANK(INDEX('Policy Characteristics'!D:D,MATCH($C1145,'Policy Characteristics'!$C:$C,0))),"",INDEX('Policy Characteristics'!D:D,MATCH($C1145,'Policy Characteristics'!$C:$C,0)))</f>
        <v>Hydrogen Combustion</v>
      </c>
      <c r="K1145" s="254" t="str">
        <f>IF(ISBLANK(INDEX('Policy Characteristics'!E:E,MATCH($C1145,'Policy Characteristics'!$C:$C,0))),"",INDEX('Policy Characteristics'!E:E,MATCH($C1145,'Policy Characteristics'!$C:$C,0)))</f>
        <v>indst shift to hydrogen</v>
      </c>
      <c r="L1145" s="261">
        <f>IF(ISBLANK(INDEX('Policy Characteristics'!F:F,MATCH($C1145,'Policy Characteristics'!$C:$C,0))),"",INDEX('Policy Characteristics'!F:F,MATCH($C1145,'Policy Characteristics'!$C:$C,0)))</f>
        <v>0</v>
      </c>
      <c r="M1145" s="261">
        <f>IF(ISBLANK(INDEX('Policy Characteristics'!G:G,MATCH($C1145,'Policy Characteristics'!$C:$C,0))),"",INDEX('Policy Characteristics'!G:G,MATCH($C1145,'Policy Characteristics'!$C:$C,0)))</f>
        <v>1</v>
      </c>
      <c r="N1145" s="261">
        <f>IF(ISBLANK(INDEX('Policy Characteristics'!H:H,MATCH($C1145,'Policy Characteristics'!$C:$C,0))),"",INDEX('Policy Characteristics'!H:H,MATCH($C1145,'Policy Characteristics'!$C:$C,0)))</f>
        <v>0.01</v>
      </c>
      <c r="O1145" s="254" t="str">
        <f>IF(ISBLANK(INDEX('Policy Characteristics'!I:I,MATCH($C1145,'Policy Characteristics'!$C:$C,0))),"",INDEX('Policy Characteristics'!I:I,MATCH($C1145,'Policy Characteristics'!$C:$C,0)))</f>
        <v>% of fuel shifted</v>
      </c>
      <c r="P1145" s="254"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254" t="str">
        <f>IF(ISBLANK(INDEX('Policy Characteristics'!K:K,MATCH($C1145,'Policy Characteristics'!$C:$C,0))),"",INDEX('Policy Characteristics'!K:K,MATCH($C1145,'Policy Characteristics'!$C:$C,0)))</f>
        <v>industry-ag-main.html#fuel-switching</v>
      </c>
      <c r="R1145" s="254" t="str">
        <f>IF(ISBLANK(INDEX('Policy Characteristics'!L:L,MATCH($C1145,'Policy Characteristics'!$C:$C,0))),"",INDEX('Policy Characteristics'!L:L,MATCH($C1145,'Policy Characteristics'!$C:$C,0)))</f>
        <v>industry-elec-and-hydrogen.html</v>
      </c>
    </row>
    <row r="1146" spans="1:18" s="2" customFormat="1" x14ac:dyDescent="0.35">
      <c r="A1146" s="254" t="str">
        <f>IF(ISBLANK(INDEX('Policy Characteristics'!A:A,MATCH($C1146,'Policy Characteristics'!$C:$C,0))),"",INDEX('Policy Characteristics'!A:A,MATCH($C1146,'Policy Characteristics'!$C:$C,0)))</f>
        <v>Industry</v>
      </c>
      <c r="B1146" s="262" t="str">
        <f>IF(ISBLANK(INDEX('Policy Characteristics'!B:B,MATCH($C1146,'Policy Characteristics'!$C:$C,0))),"",INDEX('Policy Characteristics'!B:B,MATCH($C1146,'Policy Characteristics'!$C:$C,0)))</f>
        <v>Hydrogen Combustion</v>
      </c>
      <c r="C1146" s="254" t="str">
        <f t="shared" si="45"/>
        <v>Fraction of Eligible Industrial Energy Use Shifted to Hydrogen</v>
      </c>
      <c r="D1146" s="6" t="s">
        <v>3051</v>
      </c>
      <c r="E1146" s="1" t="s">
        <v>3491</v>
      </c>
      <c r="F1146" t="s">
        <v>3015</v>
      </c>
      <c r="G1146" s="45" t="s">
        <v>3498</v>
      </c>
      <c r="H1146" s="43">
        <v>2066</v>
      </c>
      <c r="I1146" s="324" t="s">
        <v>43</v>
      </c>
      <c r="J1146" s="255" t="str">
        <f>IF(ISBLANK(INDEX('Policy Characteristics'!D:D,MATCH($C1146,'Policy Characteristics'!$C:$C,0))),"",INDEX('Policy Characteristics'!D:D,MATCH($C1146,'Policy Characteristics'!$C:$C,0)))</f>
        <v>Hydrogen Combustion</v>
      </c>
      <c r="K1146" s="254" t="str">
        <f>IF(ISBLANK(INDEX('Policy Characteristics'!E:E,MATCH($C1146,'Policy Characteristics'!$C:$C,0))),"",INDEX('Policy Characteristics'!E:E,MATCH($C1146,'Policy Characteristics'!$C:$C,0)))</f>
        <v>indst shift to hydrogen</v>
      </c>
      <c r="L1146" s="261">
        <f>IF(ISBLANK(INDEX('Policy Characteristics'!F:F,MATCH($C1146,'Policy Characteristics'!$C:$C,0))),"",INDEX('Policy Characteristics'!F:F,MATCH($C1146,'Policy Characteristics'!$C:$C,0)))</f>
        <v>0</v>
      </c>
      <c r="M1146" s="261">
        <f>IF(ISBLANK(INDEX('Policy Characteristics'!G:G,MATCH($C1146,'Policy Characteristics'!$C:$C,0))),"",INDEX('Policy Characteristics'!G:G,MATCH($C1146,'Policy Characteristics'!$C:$C,0)))</f>
        <v>1</v>
      </c>
      <c r="N1146" s="261">
        <f>IF(ISBLANK(INDEX('Policy Characteristics'!H:H,MATCH($C1146,'Policy Characteristics'!$C:$C,0))),"",INDEX('Policy Characteristics'!H:H,MATCH($C1146,'Policy Characteristics'!$C:$C,0)))</f>
        <v>0.01</v>
      </c>
      <c r="O1146" s="254" t="str">
        <f>IF(ISBLANK(INDEX('Policy Characteristics'!I:I,MATCH($C1146,'Policy Characteristics'!$C:$C,0))),"",INDEX('Policy Characteristics'!I:I,MATCH($C1146,'Policy Characteristics'!$C:$C,0)))</f>
        <v>% of fuel shifted</v>
      </c>
      <c r="P1146" s="254"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254" t="str">
        <f>IF(ISBLANK(INDEX('Policy Characteristics'!K:K,MATCH($C1146,'Policy Characteristics'!$C:$C,0))),"",INDEX('Policy Characteristics'!K:K,MATCH($C1146,'Policy Characteristics'!$C:$C,0)))</f>
        <v>industry-ag-main.html#fuel-switching</v>
      </c>
      <c r="R1146" s="254" t="str">
        <f>IF(ISBLANK(INDEX('Policy Characteristics'!L:L,MATCH($C1146,'Policy Characteristics'!$C:$C,0))),"",INDEX('Policy Characteristics'!L:L,MATCH($C1146,'Policy Characteristics'!$C:$C,0)))</f>
        <v>industry-elec-and-hydrogen.html</v>
      </c>
    </row>
    <row r="1147" spans="1:18" s="2" customFormat="1" x14ac:dyDescent="0.35">
      <c r="A1147" s="254" t="str">
        <f>IF(ISBLANK(INDEX('Policy Characteristics'!A:A,MATCH($C1147,'Policy Characteristics'!$C:$C,0))),"",INDEX('Policy Characteristics'!A:A,MATCH($C1147,'Policy Characteristics'!$C:$C,0)))</f>
        <v>Industry</v>
      </c>
      <c r="B1147" s="262" t="str">
        <f>IF(ISBLANK(INDEX('Policy Characteristics'!B:B,MATCH($C1147,'Policy Characteristics'!$C:$C,0))),"",INDEX('Policy Characteristics'!B:B,MATCH($C1147,'Policy Characteristics'!$C:$C,0)))</f>
        <v>Hydrogen Combustion</v>
      </c>
      <c r="C1147" s="254" t="str">
        <f t="shared" si="45"/>
        <v>Fraction of Eligible Industrial Energy Use Shifted to Hydrogen</v>
      </c>
      <c r="D1147" s="6" t="s">
        <v>3051</v>
      </c>
      <c r="E1147" s="1" t="s">
        <v>3492</v>
      </c>
      <c r="F1147" t="s">
        <v>3015</v>
      </c>
      <c r="G1147" s="45" t="s">
        <v>3499</v>
      </c>
      <c r="H1147" s="43">
        <v>2067</v>
      </c>
      <c r="I1147" s="324" t="s">
        <v>43</v>
      </c>
      <c r="J1147" s="255" t="str">
        <f>IF(ISBLANK(INDEX('Policy Characteristics'!D:D,MATCH($C1147,'Policy Characteristics'!$C:$C,0))),"",INDEX('Policy Characteristics'!D:D,MATCH($C1147,'Policy Characteristics'!$C:$C,0)))</f>
        <v>Hydrogen Combustion</v>
      </c>
      <c r="K1147" s="254" t="str">
        <f>IF(ISBLANK(INDEX('Policy Characteristics'!E:E,MATCH($C1147,'Policy Characteristics'!$C:$C,0))),"",INDEX('Policy Characteristics'!E:E,MATCH($C1147,'Policy Characteristics'!$C:$C,0)))</f>
        <v>indst shift to hydrogen</v>
      </c>
      <c r="L1147" s="261">
        <f>IF(ISBLANK(INDEX('Policy Characteristics'!F:F,MATCH($C1147,'Policy Characteristics'!$C:$C,0))),"",INDEX('Policy Characteristics'!F:F,MATCH($C1147,'Policy Characteristics'!$C:$C,0)))</f>
        <v>0</v>
      </c>
      <c r="M1147" s="261">
        <f>IF(ISBLANK(INDEX('Policy Characteristics'!G:G,MATCH($C1147,'Policy Characteristics'!$C:$C,0))),"",INDEX('Policy Characteristics'!G:G,MATCH($C1147,'Policy Characteristics'!$C:$C,0)))</f>
        <v>1</v>
      </c>
      <c r="N1147" s="261">
        <f>IF(ISBLANK(INDEX('Policy Characteristics'!H:H,MATCH($C1147,'Policy Characteristics'!$C:$C,0))),"",INDEX('Policy Characteristics'!H:H,MATCH($C1147,'Policy Characteristics'!$C:$C,0)))</f>
        <v>0.01</v>
      </c>
      <c r="O1147" s="254" t="str">
        <f>IF(ISBLANK(INDEX('Policy Characteristics'!I:I,MATCH($C1147,'Policy Characteristics'!$C:$C,0))),"",INDEX('Policy Characteristics'!I:I,MATCH($C1147,'Policy Characteristics'!$C:$C,0)))</f>
        <v>% of fuel shifted</v>
      </c>
      <c r="P1147" s="254"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254" t="str">
        <f>IF(ISBLANK(INDEX('Policy Characteristics'!K:K,MATCH($C1147,'Policy Characteristics'!$C:$C,0))),"",INDEX('Policy Characteristics'!K:K,MATCH($C1147,'Policy Characteristics'!$C:$C,0)))</f>
        <v>industry-ag-main.html#fuel-switching</v>
      </c>
      <c r="R1147" s="254" t="str">
        <f>IF(ISBLANK(INDEX('Policy Characteristics'!L:L,MATCH($C1147,'Policy Characteristics'!$C:$C,0))),"",INDEX('Policy Characteristics'!L:L,MATCH($C1147,'Policy Characteristics'!$C:$C,0)))</f>
        <v>industry-elec-and-hydrogen.html</v>
      </c>
    </row>
    <row r="1148" spans="1:18" s="2" customFormat="1" x14ac:dyDescent="0.35">
      <c r="A1148" s="254" t="str">
        <f>IF(ISBLANK(INDEX('Policy Characteristics'!A:A,MATCH($C1148,'Policy Characteristics'!$C:$C,0))),"",INDEX('Policy Characteristics'!A:A,MATCH($C1148,'Policy Characteristics'!$C:$C,0)))</f>
        <v>Industry</v>
      </c>
      <c r="B1148" s="262" t="str">
        <f>IF(ISBLANK(INDEX('Policy Characteristics'!B:B,MATCH($C1148,'Policy Characteristics'!$C:$C,0))),"",INDEX('Policy Characteristics'!B:B,MATCH($C1148,'Policy Characteristics'!$C:$C,0)))</f>
        <v>Hydrogen Combustion</v>
      </c>
      <c r="C1148" s="254" t="str">
        <f t="shared" si="45"/>
        <v>Fraction of Eligible Industrial Energy Use Shifted to Hydrogen</v>
      </c>
      <c r="D1148" s="6" t="s">
        <v>3051</v>
      </c>
      <c r="E1148" s="1" t="s">
        <v>3493</v>
      </c>
      <c r="F1148" t="s">
        <v>3015</v>
      </c>
      <c r="G1148" s="45" t="s">
        <v>3500</v>
      </c>
      <c r="H1148" s="43">
        <v>2068</v>
      </c>
      <c r="I1148" s="324" t="s">
        <v>43</v>
      </c>
      <c r="J1148" s="255" t="str">
        <f>IF(ISBLANK(INDEX('Policy Characteristics'!D:D,MATCH($C1148,'Policy Characteristics'!$C:$C,0))),"",INDEX('Policy Characteristics'!D:D,MATCH($C1148,'Policy Characteristics'!$C:$C,0)))</f>
        <v>Hydrogen Combustion</v>
      </c>
      <c r="K1148" s="254" t="str">
        <f>IF(ISBLANK(INDEX('Policy Characteristics'!E:E,MATCH($C1148,'Policy Characteristics'!$C:$C,0))),"",INDEX('Policy Characteristics'!E:E,MATCH($C1148,'Policy Characteristics'!$C:$C,0)))</f>
        <v>indst shift to hydrogen</v>
      </c>
      <c r="L1148" s="261">
        <f>IF(ISBLANK(INDEX('Policy Characteristics'!F:F,MATCH($C1148,'Policy Characteristics'!$C:$C,0))),"",INDEX('Policy Characteristics'!F:F,MATCH($C1148,'Policy Characteristics'!$C:$C,0)))</f>
        <v>0</v>
      </c>
      <c r="M1148" s="261">
        <f>IF(ISBLANK(INDEX('Policy Characteristics'!G:G,MATCH($C1148,'Policy Characteristics'!$C:$C,0))),"",INDEX('Policy Characteristics'!G:G,MATCH($C1148,'Policy Characteristics'!$C:$C,0)))</f>
        <v>1</v>
      </c>
      <c r="N1148" s="261">
        <f>IF(ISBLANK(INDEX('Policy Characteristics'!H:H,MATCH($C1148,'Policy Characteristics'!$C:$C,0))),"",INDEX('Policy Characteristics'!H:H,MATCH($C1148,'Policy Characteristics'!$C:$C,0)))</f>
        <v>0.01</v>
      </c>
      <c r="O1148" s="254" t="str">
        <f>IF(ISBLANK(INDEX('Policy Characteristics'!I:I,MATCH($C1148,'Policy Characteristics'!$C:$C,0))),"",INDEX('Policy Characteristics'!I:I,MATCH($C1148,'Policy Characteristics'!$C:$C,0)))</f>
        <v>% of fuel shifted</v>
      </c>
      <c r="P1148" s="254"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254" t="str">
        <f>IF(ISBLANK(INDEX('Policy Characteristics'!K:K,MATCH($C1148,'Policy Characteristics'!$C:$C,0))),"",INDEX('Policy Characteristics'!K:K,MATCH($C1148,'Policy Characteristics'!$C:$C,0)))</f>
        <v>industry-ag-main.html#fuel-switching</v>
      </c>
      <c r="R1148" s="254" t="str">
        <f>IF(ISBLANK(INDEX('Policy Characteristics'!L:L,MATCH($C1148,'Policy Characteristics'!$C:$C,0))),"",INDEX('Policy Characteristics'!L:L,MATCH($C1148,'Policy Characteristics'!$C:$C,0)))</f>
        <v>industry-elec-and-hydrogen.html</v>
      </c>
    </row>
    <row r="1149" spans="1:18" s="2" customFormat="1" x14ac:dyDescent="0.35">
      <c r="A1149" s="254" t="str">
        <f>IF(ISBLANK(INDEX('Policy Characteristics'!A:A,MATCH($C1149,'Policy Characteristics'!$C:$C,0))),"",INDEX('Policy Characteristics'!A:A,MATCH($C1149,'Policy Characteristics'!$C:$C,0)))</f>
        <v>Industry</v>
      </c>
      <c r="B1149" s="262" t="str">
        <f>IF(ISBLANK(INDEX('Policy Characteristics'!B:B,MATCH($C1149,'Policy Characteristics'!$C:$C,0))),"",INDEX('Policy Characteristics'!B:B,MATCH($C1149,'Policy Characteristics'!$C:$C,0)))</f>
        <v>Hydrogen Combustion</v>
      </c>
      <c r="C1149" s="254" t="str">
        <f t="shared" si="45"/>
        <v>Fraction of Eligible Industrial Energy Use Shifted to Hydrogen</v>
      </c>
      <c r="D1149" s="6" t="s">
        <v>3051</v>
      </c>
      <c r="E1149" s="1" t="s">
        <v>3494</v>
      </c>
      <c r="F1149" t="s">
        <v>3015</v>
      </c>
      <c r="G1149" s="45" t="s">
        <v>3501</v>
      </c>
      <c r="H1149" s="43">
        <v>2069</v>
      </c>
      <c r="I1149" s="324" t="s">
        <v>44</v>
      </c>
      <c r="J1149" s="255" t="str">
        <f>IF(ISBLANK(INDEX('Policy Characteristics'!D:D,MATCH($C1149,'Policy Characteristics'!$C:$C,0))),"",INDEX('Policy Characteristics'!D:D,MATCH($C1149,'Policy Characteristics'!$C:$C,0)))</f>
        <v>Hydrogen Combustion</v>
      </c>
      <c r="K1149" s="254" t="str">
        <f>IF(ISBLANK(INDEX('Policy Characteristics'!E:E,MATCH($C1149,'Policy Characteristics'!$C:$C,0))),"",INDEX('Policy Characteristics'!E:E,MATCH($C1149,'Policy Characteristics'!$C:$C,0)))</f>
        <v>indst shift to hydrogen</v>
      </c>
      <c r="L1149" s="261">
        <f>IF(ISBLANK(INDEX('Policy Characteristics'!F:F,MATCH($C1149,'Policy Characteristics'!$C:$C,0))),"",INDEX('Policy Characteristics'!F:F,MATCH($C1149,'Policy Characteristics'!$C:$C,0)))</f>
        <v>0</v>
      </c>
      <c r="M1149" s="261">
        <f>IF(ISBLANK(INDEX('Policy Characteristics'!G:G,MATCH($C1149,'Policy Characteristics'!$C:$C,0))),"",INDEX('Policy Characteristics'!G:G,MATCH($C1149,'Policy Characteristics'!$C:$C,0)))</f>
        <v>1</v>
      </c>
      <c r="N1149" s="261">
        <f>IF(ISBLANK(INDEX('Policy Characteristics'!H:H,MATCH($C1149,'Policy Characteristics'!$C:$C,0))),"",INDEX('Policy Characteristics'!H:H,MATCH($C1149,'Policy Characteristics'!$C:$C,0)))</f>
        <v>0.01</v>
      </c>
      <c r="O1149" s="254" t="str">
        <f>IF(ISBLANK(INDEX('Policy Characteristics'!I:I,MATCH($C1149,'Policy Characteristics'!$C:$C,0))),"",INDEX('Policy Characteristics'!I:I,MATCH($C1149,'Policy Characteristics'!$C:$C,0)))</f>
        <v>% of fuel shifted</v>
      </c>
      <c r="P1149" s="254"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254" t="str">
        <f>IF(ISBLANK(INDEX('Policy Characteristics'!K:K,MATCH($C1149,'Policy Characteristics'!$C:$C,0))),"",INDEX('Policy Characteristics'!K:K,MATCH($C1149,'Policy Characteristics'!$C:$C,0)))</f>
        <v>industry-ag-main.html#fuel-switching</v>
      </c>
      <c r="R1149" s="254" t="str">
        <f>IF(ISBLANK(INDEX('Policy Characteristics'!L:L,MATCH($C1149,'Policy Characteristics'!$C:$C,0))),"",INDEX('Policy Characteristics'!L:L,MATCH($C1149,'Policy Characteristics'!$C:$C,0)))</f>
        <v>industry-elec-and-hydrogen.html</v>
      </c>
    </row>
    <row r="1150" spans="1:18" s="2" customFormat="1" x14ac:dyDescent="0.35">
      <c r="A1150" s="254" t="str">
        <f>IF(ISBLANK(INDEX('Policy Characteristics'!A:A,MATCH($C1150,'Policy Characteristics'!$C:$C,0))),"",INDEX('Policy Characteristics'!A:A,MATCH($C1150,'Policy Characteristics'!$C:$C,0)))</f>
        <v>Industry</v>
      </c>
      <c r="B1150" s="262" t="str">
        <f>IF(ISBLANK(INDEX('Policy Characteristics'!B:B,MATCH($C1150,'Policy Characteristics'!$C:$C,0))),"",INDEX('Policy Characteristics'!B:B,MATCH($C1150,'Policy Characteristics'!$C:$C,0)))</f>
        <v>Hydrogen Combustion</v>
      </c>
      <c r="C1150" s="254" t="str">
        <f t="shared" si="45"/>
        <v>Fraction of Eligible Industrial Energy Use Shifted to Hydrogen</v>
      </c>
      <c r="D1150" s="6" t="s">
        <v>3051</v>
      </c>
      <c r="E1150" s="1" t="s">
        <v>3495</v>
      </c>
      <c r="F1150" t="s">
        <v>3015</v>
      </c>
      <c r="G1150" s="45" t="s">
        <v>3502</v>
      </c>
      <c r="H1150" s="43">
        <v>2070</v>
      </c>
      <c r="I1150" s="324" t="s">
        <v>43</v>
      </c>
      <c r="J1150" s="255" t="str">
        <f>IF(ISBLANK(INDEX('Policy Characteristics'!D:D,MATCH($C1150,'Policy Characteristics'!$C:$C,0))),"",INDEX('Policy Characteristics'!D:D,MATCH($C1150,'Policy Characteristics'!$C:$C,0)))</f>
        <v>Hydrogen Combustion</v>
      </c>
      <c r="K1150" s="254" t="str">
        <f>IF(ISBLANK(INDEX('Policy Characteristics'!E:E,MATCH($C1150,'Policy Characteristics'!$C:$C,0))),"",INDEX('Policy Characteristics'!E:E,MATCH($C1150,'Policy Characteristics'!$C:$C,0)))</f>
        <v>indst shift to hydrogen</v>
      </c>
      <c r="L1150" s="261">
        <f>IF(ISBLANK(INDEX('Policy Characteristics'!F:F,MATCH($C1150,'Policy Characteristics'!$C:$C,0))),"",INDEX('Policy Characteristics'!F:F,MATCH($C1150,'Policy Characteristics'!$C:$C,0)))</f>
        <v>0</v>
      </c>
      <c r="M1150" s="261">
        <f>IF(ISBLANK(INDEX('Policy Characteristics'!G:G,MATCH($C1150,'Policy Characteristics'!$C:$C,0))),"",INDEX('Policy Characteristics'!G:G,MATCH($C1150,'Policy Characteristics'!$C:$C,0)))</f>
        <v>1</v>
      </c>
      <c r="N1150" s="261">
        <f>IF(ISBLANK(INDEX('Policy Characteristics'!H:H,MATCH($C1150,'Policy Characteristics'!$C:$C,0))),"",INDEX('Policy Characteristics'!H:H,MATCH($C1150,'Policy Characteristics'!$C:$C,0)))</f>
        <v>0.01</v>
      </c>
      <c r="O1150" s="254" t="str">
        <f>IF(ISBLANK(INDEX('Policy Characteristics'!I:I,MATCH($C1150,'Policy Characteristics'!$C:$C,0))),"",INDEX('Policy Characteristics'!I:I,MATCH($C1150,'Policy Characteristics'!$C:$C,0)))</f>
        <v>% of fuel shifted</v>
      </c>
      <c r="P1150" s="254"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254" t="str">
        <f>IF(ISBLANK(INDEX('Policy Characteristics'!K:K,MATCH($C1150,'Policy Characteristics'!$C:$C,0))),"",INDEX('Policy Characteristics'!K:K,MATCH($C1150,'Policy Characteristics'!$C:$C,0)))</f>
        <v>industry-ag-main.html#fuel-switching</v>
      </c>
      <c r="R1150" s="254" t="str">
        <f>IF(ISBLANK(INDEX('Policy Characteristics'!L:L,MATCH($C1150,'Policy Characteristics'!$C:$C,0))),"",INDEX('Policy Characteristics'!L:L,MATCH($C1150,'Policy Characteristics'!$C:$C,0)))</f>
        <v>industry-elec-and-hydrogen.html</v>
      </c>
    </row>
    <row r="1151" spans="1:18" s="2" customFormat="1" x14ac:dyDescent="0.35">
      <c r="A1151" s="254" t="str">
        <f>IF(ISBLANK(INDEX('Policy Characteristics'!A:A,MATCH($C1151,'Policy Characteristics'!$C:$C,0))),"",INDEX('Policy Characteristics'!A:A,MATCH($C1151,'Policy Characteristics'!$C:$C,0)))</f>
        <v>Industry</v>
      </c>
      <c r="B1151" s="262" t="str">
        <f>IF(ISBLANK(INDEX('Policy Characteristics'!B:B,MATCH($C1151,'Policy Characteristics'!$C:$C,0))),"",INDEX('Policy Characteristics'!B:B,MATCH($C1151,'Policy Characteristics'!$C:$C,0)))</f>
        <v>Hydrogen Combustion</v>
      </c>
      <c r="C1151" s="254" t="str">
        <f t="shared" si="45"/>
        <v>Fraction of Eligible Industrial Energy Use Shifted to Hydrogen</v>
      </c>
      <c r="D1151" s="6" t="s">
        <v>3051</v>
      </c>
      <c r="E1151" s="1" t="s">
        <v>3496</v>
      </c>
      <c r="F1151" t="s">
        <v>3015</v>
      </c>
      <c r="G1151" s="45" t="s">
        <v>3503</v>
      </c>
      <c r="H1151" s="43">
        <v>2071</v>
      </c>
      <c r="I1151" s="324" t="s">
        <v>43</v>
      </c>
      <c r="J1151" s="255" t="str">
        <f>IF(ISBLANK(INDEX('Policy Characteristics'!D:D,MATCH($C1151,'Policy Characteristics'!$C:$C,0))),"",INDEX('Policy Characteristics'!D:D,MATCH($C1151,'Policy Characteristics'!$C:$C,0)))</f>
        <v>Hydrogen Combustion</v>
      </c>
      <c r="K1151" s="254" t="str">
        <f>IF(ISBLANK(INDEX('Policy Characteristics'!E:E,MATCH($C1151,'Policy Characteristics'!$C:$C,0))),"",INDEX('Policy Characteristics'!E:E,MATCH($C1151,'Policy Characteristics'!$C:$C,0)))</f>
        <v>indst shift to hydrogen</v>
      </c>
      <c r="L1151" s="261">
        <f>IF(ISBLANK(INDEX('Policy Characteristics'!F:F,MATCH($C1151,'Policy Characteristics'!$C:$C,0))),"",INDEX('Policy Characteristics'!F:F,MATCH($C1151,'Policy Characteristics'!$C:$C,0)))</f>
        <v>0</v>
      </c>
      <c r="M1151" s="261">
        <f>IF(ISBLANK(INDEX('Policy Characteristics'!G:G,MATCH($C1151,'Policy Characteristics'!$C:$C,0))),"",INDEX('Policy Characteristics'!G:G,MATCH($C1151,'Policy Characteristics'!$C:$C,0)))</f>
        <v>1</v>
      </c>
      <c r="N1151" s="261">
        <f>IF(ISBLANK(INDEX('Policy Characteristics'!H:H,MATCH($C1151,'Policy Characteristics'!$C:$C,0))),"",INDEX('Policy Characteristics'!H:H,MATCH($C1151,'Policy Characteristics'!$C:$C,0)))</f>
        <v>0.01</v>
      </c>
      <c r="O1151" s="254" t="str">
        <f>IF(ISBLANK(INDEX('Policy Characteristics'!I:I,MATCH($C1151,'Policy Characteristics'!$C:$C,0))),"",INDEX('Policy Characteristics'!I:I,MATCH($C1151,'Policy Characteristics'!$C:$C,0)))</f>
        <v>% of fuel shifted</v>
      </c>
      <c r="P1151" s="254"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254" t="str">
        <f>IF(ISBLANK(INDEX('Policy Characteristics'!K:K,MATCH($C1151,'Policy Characteristics'!$C:$C,0))),"",INDEX('Policy Characteristics'!K:K,MATCH($C1151,'Policy Characteristics'!$C:$C,0)))</f>
        <v>industry-ag-main.html#fuel-switching</v>
      </c>
      <c r="R1151" s="254" t="str">
        <f>IF(ISBLANK(INDEX('Policy Characteristics'!L:L,MATCH($C1151,'Policy Characteristics'!$C:$C,0))),"",INDEX('Policy Characteristics'!L:L,MATCH($C1151,'Policy Characteristics'!$C:$C,0)))</f>
        <v>industry-elec-and-hydrogen.html</v>
      </c>
    </row>
    <row r="1152" spans="1:18" s="2" customFormat="1" x14ac:dyDescent="0.35">
      <c r="A1152" s="254" t="str">
        <f>IF(ISBLANK(INDEX('Policy Characteristics'!A:A,MATCH($C1152,'Policy Characteristics'!$C:$C,0))),"",INDEX('Policy Characteristics'!A:A,MATCH($C1152,'Policy Characteristics'!$C:$C,0)))</f>
        <v>Industry</v>
      </c>
      <c r="B1152" s="262" t="str">
        <f>IF(ISBLANK(INDEX('Policy Characteristics'!B:B,MATCH($C1152,'Policy Characteristics'!$C:$C,0))),"",INDEX('Policy Characteristics'!B:B,MATCH($C1152,'Policy Characteristics'!$C:$C,0)))</f>
        <v>Hydrogen Combustion</v>
      </c>
      <c r="C1152" s="254" t="str">
        <f t="shared" si="45"/>
        <v>Fraction of Eligible Industrial Energy Use Shifted to Hydrogen</v>
      </c>
      <c r="D1152" s="6" t="s">
        <v>3051</v>
      </c>
      <c r="E1152" s="1" t="s">
        <v>3497</v>
      </c>
      <c r="F1152" t="s">
        <v>3015</v>
      </c>
      <c r="G1152" s="45" t="s">
        <v>3504</v>
      </c>
      <c r="H1152" s="43">
        <v>2072</v>
      </c>
      <c r="I1152" s="324" t="s">
        <v>44</v>
      </c>
      <c r="J1152" s="255" t="str">
        <f>IF(ISBLANK(INDEX('Policy Characteristics'!D:D,MATCH($C1152,'Policy Characteristics'!$C:$C,0))),"",INDEX('Policy Characteristics'!D:D,MATCH($C1152,'Policy Characteristics'!$C:$C,0)))</f>
        <v>Hydrogen Combustion</v>
      </c>
      <c r="K1152" s="254" t="str">
        <f>IF(ISBLANK(INDEX('Policy Characteristics'!E:E,MATCH($C1152,'Policy Characteristics'!$C:$C,0))),"",INDEX('Policy Characteristics'!E:E,MATCH($C1152,'Policy Characteristics'!$C:$C,0)))</f>
        <v>indst shift to hydrogen</v>
      </c>
      <c r="L1152" s="261">
        <f>IF(ISBLANK(INDEX('Policy Characteristics'!F:F,MATCH($C1152,'Policy Characteristics'!$C:$C,0))),"",INDEX('Policy Characteristics'!F:F,MATCH($C1152,'Policy Characteristics'!$C:$C,0)))</f>
        <v>0</v>
      </c>
      <c r="M1152" s="261">
        <f>IF(ISBLANK(INDEX('Policy Characteristics'!G:G,MATCH($C1152,'Policy Characteristics'!$C:$C,0))),"",INDEX('Policy Characteristics'!G:G,MATCH($C1152,'Policy Characteristics'!$C:$C,0)))</f>
        <v>1</v>
      </c>
      <c r="N1152" s="261">
        <f>IF(ISBLANK(INDEX('Policy Characteristics'!H:H,MATCH($C1152,'Policy Characteristics'!$C:$C,0))),"",INDEX('Policy Characteristics'!H:H,MATCH($C1152,'Policy Characteristics'!$C:$C,0)))</f>
        <v>0.01</v>
      </c>
      <c r="O1152" s="254" t="str">
        <f>IF(ISBLANK(INDEX('Policy Characteristics'!I:I,MATCH($C1152,'Policy Characteristics'!$C:$C,0))),"",INDEX('Policy Characteristics'!I:I,MATCH($C1152,'Policy Characteristics'!$C:$C,0)))</f>
        <v>% of fuel shifted</v>
      </c>
      <c r="P1152" s="254"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254" t="str">
        <f>IF(ISBLANK(INDEX('Policy Characteristics'!K:K,MATCH($C1152,'Policy Characteristics'!$C:$C,0))),"",INDEX('Policy Characteristics'!K:K,MATCH($C1152,'Policy Characteristics'!$C:$C,0)))</f>
        <v>industry-ag-main.html#fuel-switching</v>
      </c>
      <c r="R1152" s="254" t="str">
        <f>IF(ISBLANK(INDEX('Policy Characteristics'!L:L,MATCH($C1152,'Policy Characteristics'!$C:$C,0))),"",INDEX('Policy Characteristics'!L:L,MATCH($C1152,'Policy Characteristics'!$C:$C,0)))</f>
        <v>industry-elec-and-hydrogen.html</v>
      </c>
    </row>
    <row r="1153" spans="1:18" s="2" customFormat="1" x14ac:dyDescent="0.35">
      <c r="A1153" s="254" t="str">
        <f>IF(ISBLANK(INDEX('Policy Characteristics'!A:A,MATCH($C1153,'Policy Characteristics'!$C:$C,0))),"",INDEX('Policy Characteristics'!A:A,MATCH($C1153,'Policy Characteristics'!$C:$C,0)))</f>
        <v>Industry</v>
      </c>
      <c r="B1153" s="262" t="str">
        <f>IF(ISBLANK(INDEX('Policy Characteristics'!B:B,MATCH($C1153,'Policy Characteristics'!$C:$C,0))),"",INDEX('Policy Characteristics'!B:B,MATCH($C1153,'Policy Characteristics'!$C:$C,0)))</f>
        <v>Hydrogen Combustion</v>
      </c>
      <c r="C1153" s="254" t="str">
        <f t="shared" si="45"/>
        <v>Fraction of Eligible Industrial Energy Use Shifted to Hydrogen</v>
      </c>
      <c r="D1153" s="6" t="s">
        <v>3051</v>
      </c>
      <c r="E1153" s="1" t="s">
        <v>3638</v>
      </c>
      <c r="F1153" t="s">
        <v>3015</v>
      </c>
      <c r="G1153" s="45" t="s">
        <v>3638</v>
      </c>
      <c r="H1153" s="43">
        <v>2073</v>
      </c>
      <c r="I1153" s="324" t="s">
        <v>43</v>
      </c>
      <c r="J1153" s="255" t="str">
        <f>IF(ISBLANK(INDEX('Policy Characteristics'!D:D,MATCH($C1153,'Policy Characteristics'!$C:$C,0))),"",INDEX('Policy Characteristics'!D:D,MATCH($C1153,'Policy Characteristics'!$C:$C,0)))</f>
        <v>Hydrogen Combustion</v>
      </c>
      <c r="K1153" s="254" t="str">
        <f>IF(ISBLANK(INDEX('Policy Characteristics'!E:E,MATCH($C1153,'Policy Characteristics'!$C:$C,0))),"",INDEX('Policy Characteristics'!E:E,MATCH($C1153,'Policy Characteristics'!$C:$C,0)))</f>
        <v>indst shift to hydrogen</v>
      </c>
      <c r="L1153" s="261">
        <f>IF(ISBLANK(INDEX('Policy Characteristics'!F:F,MATCH($C1153,'Policy Characteristics'!$C:$C,0))),"",INDEX('Policy Characteristics'!F:F,MATCH($C1153,'Policy Characteristics'!$C:$C,0)))</f>
        <v>0</v>
      </c>
      <c r="M1153" s="261">
        <f>IF(ISBLANK(INDEX('Policy Characteristics'!G:G,MATCH($C1153,'Policy Characteristics'!$C:$C,0))),"",INDEX('Policy Characteristics'!G:G,MATCH($C1153,'Policy Characteristics'!$C:$C,0)))</f>
        <v>1</v>
      </c>
      <c r="N1153" s="261">
        <f>IF(ISBLANK(INDEX('Policy Characteristics'!H:H,MATCH($C1153,'Policy Characteristics'!$C:$C,0))),"",INDEX('Policy Characteristics'!H:H,MATCH($C1153,'Policy Characteristics'!$C:$C,0)))</f>
        <v>0.01</v>
      </c>
      <c r="O1153" s="254" t="str">
        <f>IF(ISBLANK(INDEX('Policy Characteristics'!I:I,MATCH($C1153,'Policy Characteristics'!$C:$C,0))),"",INDEX('Policy Characteristics'!I:I,MATCH($C1153,'Policy Characteristics'!$C:$C,0)))</f>
        <v>% of fuel shifted</v>
      </c>
      <c r="P1153" s="254"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254" t="str">
        <f>IF(ISBLANK(INDEX('Policy Characteristics'!K:K,MATCH($C1153,'Policy Characteristics'!$C:$C,0))),"",INDEX('Policy Characteristics'!K:K,MATCH($C1153,'Policy Characteristics'!$C:$C,0)))</f>
        <v>industry-ag-main.html#fuel-switching</v>
      </c>
      <c r="R1153" s="254" t="str">
        <f>IF(ISBLANK(INDEX('Policy Characteristics'!L:L,MATCH($C1153,'Policy Characteristics'!$C:$C,0))),"",INDEX('Policy Characteristics'!L:L,MATCH($C1153,'Policy Characteristics'!$C:$C,0)))</f>
        <v>industry-elec-and-hydrogen.html</v>
      </c>
    </row>
    <row r="1154" spans="1:18" s="2" customFormat="1" x14ac:dyDescent="0.35">
      <c r="A1154" s="254" t="str">
        <f>IF(ISBLANK(INDEX('Policy Characteristics'!A:A,MATCH($C1154,'Policy Characteristics'!$C:$C,0))),"",INDEX('Policy Characteristics'!A:A,MATCH($C1154,'Policy Characteristics'!$C:$C,0)))</f>
        <v>Industry</v>
      </c>
      <c r="B1154" s="262" t="str">
        <f>IF(ISBLANK(INDEX('Policy Characteristics'!B:B,MATCH($C1154,'Policy Characteristics'!$C:$C,0))),"",INDEX('Policy Characteristics'!B:B,MATCH($C1154,'Policy Characteristics'!$C:$C,0)))</f>
        <v>Hydrogen Combustion</v>
      </c>
      <c r="C1154" s="254" t="str">
        <f t="shared" si="45"/>
        <v>Fraction of Eligible Industrial Energy Use Shifted to Hydrogen</v>
      </c>
      <c r="D1154" s="6" t="s">
        <v>3052</v>
      </c>
      <c r="E1154" s="1" t="s">
        <v>3491</v>
      </c>
      <c r="F1154" t="s">
        <v>3016</v>
      </c>
      <c r="G1154" s="45" t="s">
        <v>3498</v>
      </c>
      <c r="H1154" s="43">
        <v>2074</v>
      </c>
      <c r="I1154" s="324" t="s">
        <v>43</v>
      </c>
      <c r="J1154" s="255" t="str">
        <f>IF(ISBLANK(INDEX('Policy Characteristics'!D:D,MATCH($C1154,'Policy Characteristics'!$C:$C,0))),"",INDEX('Policy Characteristics'!D:D,MATCH($C1154,'Policy Characteristics'!$C:$C,0)))</f>
        <v>Hydrogen Combustion</v>
      </c>
      <c r="K1154" s="254" t="str">
        <f>IF(ISBLANK(INDEX('Policy Characteristics'!E:E,MATCH($C1154,'Policy Characteristics'!$C:$C,0))),"",INDEX('Policy Characteristics'!E:E,MATCH($C1154,'Policy Characteristics'!$C:$C,0)))</f>
        <v>indst shift to hydrogen</v>
      </c>
      <c r="L1154" s="261">
        <f>IF(ISBLANK(INDEX('Policy Characteristics'!F:F,MATCH($C1154,'Policy Characteristics'!$C:$C,0))),"",INDEX('Policy Characteristics'!F:F,MATCH($C1154,'Policy Characteristics'!$C:$C,0)))</f>
        <v>0</v>
      </c>
      <c r="M1154" s="261">
        <f>IF(ISBLANK(INDEX('Policy Characteristics'!G:G,MATCH($C1154,'Policy Characteristics'!$C:$C,0))),"",INDEX('Policy Characteristics'!G:G,MATCH($C1154,'Policy Characteristics'!$C:$C,0)))</f>
        <v>1</v>
      </c>
      <c r="N1154" s="261">
        <f>IF(ISBLANK(INDEX('Policy Characteristics'!H:H,MATCH($C1154,'Policy Characteristics'!$C:$C,0))),"",INDEX('Policy Characteristics'!H:H,MATCH($C1154,'Policy Characteristics'!$C:$C,0)))</f>
        <v>0.01</v>
      </c>
      <c r="O1154" s="254" t="str">
        <f>IF(ISBLANK(INDEX('Policy Characteristics'!I:I,MATCH($C1154,'Policy Characteristics'!$C:$C,0))),"",INDEX('Policy Characteristics'!I:I,MATCH($C1154,'Policy Characteristics'!$C:$C,0)))</f>
        <v>% of fuel shifted</v>
      </c>
      <c r="P1154" s="254"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254" t="str">
        <f>IF(ISBLANK(INDEX('Policy Characteristics'!K:K,MATCH($C1154,'Policy Characteristics'!$C:$C,0))),"",INDEX('Policy Characteristics'!K:K,MATCH($C1154,'Policy Characteristics'!$C:$C,0)))</f>
        <v>industry-ag-main.html#fuel-switching</v>
      </c>
      <c r="R1154" s="254" t="str">
        <f>IF(ISBLANK(INDEX('Policy Characteristics'!L:L,MATCH($C1154,'Policy Characteristics'!$C:$C,0))),"",INDEX('Policy Characteristics'!L:L,MATCH($C1154,'Policy Characteristics'!$C:$C,0)))</f>
        <v>industry-elec-and-hydrogen.html</v>
      </c>
    </row>
    <row r="1155" spans="1:18" s="2" customFormat="1" x14ac:dyDescent="0.35">
      <c r="A1155" s="254" t="str">
        <f>IF(ISBLANK(INDEX('Policy Characteristics'!A:A,MATCH($C1155,'Policy Characteristics'!$C:$C,0))),"",INDEX('Policy Characteristics'!A:A,MATCH($C1155,'Policy Characteristics'!$C:$C,0)))</f>
        <v>Industry</v>
      </c>
      <c r="B1155" s="262" t="str">
        <f>IF(ISBLANK(INDEX('Policy Characteristics'!B:B,MATCH($C1155,'Policy Characteristics'!$C:$C,0))),"",INDEX('Policy Characteristics'!B:B,MATCH($C1155,'Policy Characteristics'!$C:$C,0)))</f>
        <v>Hydrogen Combustion</v>
      </c>
      <c r="C1155" s="254" t="str">
        <f t="shared" si="45"/>
        <v>Fraction of Eligible Industrial Energy Use Shifted to Hydrogen</v>
      </c>
      <c r="D1155" s="6" t="s">
        <v>3052</v>
      </c>
      <c r="E1155" s="1" t="s">
        <v>3492</v>
      </c>
      <c r="F1155" t="s">
        <v>3016</v>
      </c>
      <c r="G1155" s="45" t="s">
        <v>3499</v>
      </c>
      <c r="H1155" s="43">
        <v>2075</v>
      </c>
      <c r="I1155" s="324" t="s">
        <v>43</v>
      </c>
      <c r="J1155" s="255" t="str">
        <f>IF(ISBLANK(INDEX('Policy Characteristics'!D:D,MATCH($C1155,'Policy Characteristics'!$C:$C,0))),"",INDEX('Policy Characteristics'!D:D,MATCH($C1155,'Policy Characteristics'!$C:$C,0)))</f>
        <v>Hydrogen Combustion</v>
      </c>
      <c r="K1155" s="254" t="str">
        <f>IF(ISBLANK(INDEX('Policy Characteristics'!E:E,MATCH($C1155,'Policy Characteristics'!$C:$C,0))),"",INDEX('Policy Characteristics'!E:E,MATCH($C1155,'Policy Characteristics'!$C:$C,0)))</f>
        <v>indst shift to hydrogen</v>
      </c>
      <c r="L1155" s="261">
        <f>IF(ISBLANK(INDEX('Policy Characteristics'!F:F,MATCH($C1155,'Policy Characteristics'!$C:$C,0))),"",INDEX('Policy Characteristics'!F:F,MATCH($C1155,'Policy Characteristics'!$C:$C,0)))</f>
        <v>0</v>
      </c>
      <c r="M1155" s="261">
        <f>IF(ISBLANK(INDEX('Policy Characteristics'!G:G,MATCH($C1155,'Policy Characteristics'!$C:$C,0))),"",INDEX('Policy Characteristics'!G:G,MATCH($C1155,'Policy Characteristics'!$C:$C,0)))</f>
        <v>1</v>
      </c>
      <c r="N1155" s="261">
        <f>IF(ISBLANK(INDEX('Policy Characteristics'!H:H,MATCH($C1155,'Policy Characteristics'!$C:$C,0))),"",INDEX('Policy Characteristics'!H:H,MATCH($C1155,'Policy Characteristics'!$C:$C,0)))</f>
        <v>0.01</v>
      </c>
      <c r="O1155" s="254" t="str">
        <f>IF(ISBLANK(INDEX('Policy Characteristics'!I:I,MATCH($C1155,'Policy Characteristics'!$C:$C,0))),"",INDEX('Policy Characteristics'!I:I,MATCH($C1155,'Policy Characteristics'!$C:$C,0)))</f>
        <v>% of fuel shifted</v>
      </c>
      <c r="P1155" s="254"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254" t="str">
        <f>IF(ISBLANK(INDEX('Policy Characteristics'!K:K,MATCH($C1155,'Policy Characteristics'!$C:$C,0))),"",INDEX('Policy Characteristics'!K:K,MATCH($C1155,'Policy Characteristics'!$C:$C,0)))</f>
        <v>industry-ag-main.html#fuel-switching</v>
      </c>
      <c r="R1155" s="254" t="str">
        <f>IF(ISBLANK(INDEX('Policy Characteristics'!L:L,MATCH($C1155,'Policy Characteristics'!$C:$C,0))),"",INDEX('Policy Characteristics'!L:L,MATCH($C1155,'Policy Characteristics'!$C:$C,0)))</f>
        <v>industry-elec-and-hydrogen.html</v>
      </c>
    </row>
    <row r="1156" spans="1:18" s="2" customFormat="1" x14ac:dyDescent="0.35">
      <c r="A1156" s="254" t="str">
        <f>IF(ISBLANK(INDEX('Policy Characteristics'!A:A,MATCH($C1156,'Policy Characteristics'!$C:$C,0))),"",INDEX('Policy Characteristics'!A:A,MATCH($C1156,'Policy Characteristics'!$C:$C,0)))</f>
        <v>Industry</v>
      </c>
      <c r="B1156" s="262" t="str">
        <f>IF(ISBLANK(INDEX('Policy Characteristics'!B:B,MATCH($C1156,'Policy Characteristics'!$C:$C,0))),"",INDEX('Policy Characteristics'!B:B,MATCH($C1156,'Policy Characteristics'!$C:$C,0)))</f>
        <v>Hydrogen Combustion</v>
      </c>
      <c r="C1156" s="254" t="str">
        <f t="shared" si="45"/>
        <v>Fraction of Eligible Industrial Energy Use Shifted to Hydrogen</v>
      </c>
      <c r="D1156" s="6" t="s">
        <v>3052</v>
      </c>
      <c r="E1156" s="1" t="s">
        <v>3493</v>
      </c>
      <c r="F1156" t="s">
        <v>3016</v>
      </c>
      <c r="G1156" s="45" t="s">
        <v>3500</v>
      </c>
      <c r="H1156" s="43">
        <v>2076</v>
      </c>
      <c r="I1156" s="324" t="s">
        <v>43</v>
      </c>
      <c r="J1156" s="255" t="str">
        <f>IF(ISBLANK(INDEX('Policy Characteristics'!D:D,MATCH($C1156,'Policy Characteristics'!$C:$C,0))),"",INDEX('Policy Characteristics'!D:D,MATCH($C1156,'Policy Characteristics'!$C:$C,0)))</f>
        <v>Hydrogen Combustion</v>
      </c>
      <c r="K1156" s="254" t="str">
        <f>IF(ISBLANK(INDEX('Policy Characteristics'!E:E,MATCH($C1156,'Policy Characteristics'!$C:$C,0))),"",INDEX('Policy Characteristics'!E:E,MATCH($C1156,'Policy Characteristics'!$C:$C,0)))</f>
        <v>indst shift to hydrogen</v>
      </c>
      <c r="L1156" s="261">
        <f>IF(ISBLANK(INDEX('Policy Characteristics'!F:F,MATCH($C1156,'Policy Characteristics'!$C:$C,0))),"",INDEX('Policy Characteristics'!F:F,MATCH($C1156,'Policy Characteristics'!$C:$C,0)))</f>
        <v>0</v>
      </c>
      <c r="M1156" s="261">
        <f>IF(ISBLANK(INDEX('Policy Characteristics'!G:G,MATCH($C1156,'Policy Characteristics'!$C:$C,0))),"",INDEX('Policy Characteristics'!G:G,MATCH($C1156,'Policy Characteristics'!$C:$C,0)))</f>
        <v>1</v>
      </c>
      <c r="N1156" s="261">
        <f>IF(ISBLANK(INDEX('Policy Characteristics'!H:H,MATCH($C1156,'Policy Characteristics'!$C:$C,0))),"",INDEX('Policy Characteristics'!H:H,MATCH($C1156,'Policy Characteristics'!$C:$C,0)))</f>
        <v>0.01</v>
      </c>
      <c r="O1156" s="254" t="str">
        <f>IF(ISBLANK(INDEX('Policy Characteristics'!I:I,MATCH($C1156,'Policy Characteristics'!$C:$C,0))),"",INDEX('Policy Characteristics'!I:I,MATCH($C1156,'Policy Characteristics'!$C:$C,0)))</f>
        <v>% of fuel shifted</v>
      </c>
      <c r="P1156" s="254"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254" t="str">
        <f>IF(ISBLANK(INDEX('Policy Characteristics'!K:K,MATCH($C1156,'Policy Characteristics'!$C:$C,0))),"",INDEX('Policy Characteristics'!K:K,MATCH($C1156,'Policy Characteristics'!$C:$C,0)))</f>
        <v>industry-ag-main.html#fuel-switching</v>
      </c>
      <c r="R1156" s="254" t="str">
        <f>IF(ISBLANK(INDEX('Policy Characteristics'!L:L,MATCH($C1156,'Policy Characteristics'!$C:$C,0))),"",INDEX('Policy Characteristics'!L:L,MATCH($C1156,'Policy Characteristics'!$C:$C,0)))</f>
        <v>industry-elec-and-hydrogen.html</v>
      </c>
    </row>
    <row r="1157" spans="1:18" s="2" customFormat="1" x14ac:dyDescent="0.35">
      <c r="A1157" s="254" t="str">
        <f>IF(ISBLANK(INDEX('Policy Characteristics'!A:A,MATCH($C1157,'Policy Characteristics'!$C:$C,0))),"",INDEX('Policy Characteristics'!A:A,MATCH($C1157,'Policy Characteristics'!$C:$C,0)))</f>
        <v>Industry</v>
      </c>
      <c r="B1157" s="262" t="str">
        <f>IF(ISBLANK(INDEX('Policy Characteristics'!B:B,MATCH($C1157,'Policy Characteristics'!$C:$C,0))),"",INDEX('Policy Characteristics'!B:B,MATCH($C1157,'Policy Characteristics'!$C:$C,0)))</f>
        <v>Hydrogen Combustion</v>
      </c>
      <c r="C1157" s="254" t="str">
        <f t="shared" si="45"/>
        <v>Fraction of Eligible Industrial Energy Use Shifted to Hydrogen</v>
      </c>
      <c r="D1157" s="6" t="s">
        <v>3052</v>
      </c>
      <c r="E1157" s="1" t="s">
        <v>3494</v>
      </c>
      <c r="F1157" t="s">
        <v>3016</v>
      </c>
      <c r="G1157" s="45" t="s">
        <v>3501</v>
      </c>
      <c r="H1157" s="43">
        <v>2077</v>
      </c>
      <c r="I1157" s="324" t="s">
        <v>44</v>
      </c>
      <c r="J1157" s="255" t="str">
        <f>IF(ISBLANK(INDEX('Policy Characteristics'!D:D,MATCH($C1157,'Policy Characteristics'!$C:$C,0))),"",INDEX('Policy Characteristics'!D:D,MATCH($C1157,'Policy Characteristics'!$C:$C,0)))</f>
        <v>Hydrogen Combustion</v>
      </c>
      <c r="K1157" s="254" t="str">
        <f>IF(ISBLANK(INDEX('Policy Characteristics'!E:E,MATCH($C1157,'Policy Characteristics'!$C:$C,0))),"",INDEX('Policy Characteristics'!E:E,MATCH($C1157,'Policy Characteristics'!$C:$C,0)))</f>
        <v>indst shift to hydrogen</v>
      </c>
      <c r="L1157" s="261">
        <f>IF(ISBLANK(INDEX('Policy Characteristics'!F:F,MATCH($C1157,'Policy Characteristics'!$C:$C,0))),"",INDEX('Policy Characteristics'!F:F,MATCH($C1157,'Policy Characteristics'!$C:$C,0)))</f>
        <v>0</v>
      </c>
      <c r="M1157" s="261">
        <f>IF(ISBLANK(INDEX('Policy Characteristics'!G:G,MATCH($C1157,'Policy Characteristics'!$C:$C,0))),"",INDEX('Policy Characteristics'!G:G,MATCH($C1157,'Policy Characteristics'!$C:$C,0)))</f>
        <v>1</v>
      </c>
      <c r="N1157" s="261">
        <f>IF(ISBLANK(INDEX('Policy Characteristics'!H:H,MATCH($C1157,'Policy Characteristics'!$C:$C,0))),"",INDEX('Policy Characteristics'!H:H,MATCH($C1157,'Policy Characteristics'!$C:$C,0)))</f>
        <v>0.01</v>
      </c>
      <c r="O1157" s="254" t="str">
        <f>IF(ISBLANK(INDEX('Policy Characteristics'!I:I,MATCH($C1157,'Policy Characteristics'!$C:$C,0))),"",INDEX('Policy Characteristics'!I:I,MATCH($C1157,'Policy Characteristics'!$C:$C,0)))</f>
        <v>% of fuel shifted</v>
      </c>
      <c r="P1157" s="254"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254" t="str">
        <f>IF(ISBLANK(INDEX('Policy Characteristics'!K:K,MATCH($C1157,'Policy Characteristics'!$C:$C,0))),"",INDEX('Policy Characteristics'!K:K,MATCH($C1157,'Policy Characteristics'!$C:$C,0)))</f>
        <v>industry-ag-main.html#fuel-switching</v>
      </c>
      <c r="R1157" s="254" t="str">
        <f>IF(ISBLANK(INDEX('Policy Characteristics'!L:L,MATCH($C1157,'Policy Characteristics'!$C:$C,0))),"",INDEX('Policy Characteristics'!L:L,MATCH($C1157,'Policy Characteristics'!$C:$C,0)))</f>
        <v>industry-elec-and-hydrogen.html</v>
      </c>
    </row>
    <row r="1158" spans="1:18" s="2" customFormat="1" x14ac:dyDescent="0.35">
      <c r="A1158" s="254" t="str">
        <f>IF(ISBLANK(INDEX('Policy Characteristics'!A:A,MATCH($C1158,'Policy Characteristics'!$C:$C,0))),"",INDEX('Policy Characteristics'!A:A,MATCH($C1158,'Policy Characteristics'!$C:$C,0)))</f>
        <v>Industry</v>
      </c>
      <c r="B1158" s="262" t="str">
        <f>IF(ISBLANK(INDEX('Policy Characteristics'!B:B,MATCH($C1158,'Policy Characteristics'!$C:$C,0))),"",INDEX('Policy Characteristics'!B:B,MATCH($C1158,'Policy Characteristics'!$C:$C,0)))</f>
        <v>Hydrogen Combustion</v>
      </c>
      <c r="C1158" s="254" t="str">
        <f t="shared" si="45"/>
        <v>Fraction of Eligible Industrial Energy Use Shifted to Hydrogen</v>
      </c>
      <c r="D1158" s="6" t="s">
        <v>3052</v>
      </c>
      <c r="E1158" s="1" t="s">
        <v>3495</v>
      </c>
      <c r="F1158" t="s">
        <v>3016</v>
      </c>
      <c r="G1158" s="45" t="s">
        <v>3502</v>
      </c>
      <c r="H1158" s="43">
        <v>2078</v>
      </c>
      <c r="I1158" s="324" t="s">
        <v>44</v>
      </c>
      <c r="J1158" s="255" t="str">
        <f>IF(ISBLANK(INDEX('Policy Characteristics'!D:D,MATCH($C1158,'Policy Characteristics'!$C:$C,0))),"",INDEX('Policy Characteristics'!D:D,MATCH($C1158,'Policy Characteristics'!$C:$C,0)))</f>
        <v>Hydrogen Combustion</v>
      </c>
      <c r="K1158" s="254" t="str">
        <f>IF(ISBLANK(INDEX('Policy Characteristics'!E:E,MATCH($C1158,'Policy Characteristics'!$C:$C,0))),"",INDEX('Policy Characteristics'!E:E,MATCH($C1158,'Policy Characteristics'!$C:$C,0)))</f>
        <v>indst shift to hydrogen</v>
      </c>
      <c r="L1158" s="261">
        <f>IF(ISBLANK(INDEX('Policy Characteristics'!F:F,MATCH($C1158,'Policy Characteristics'!$C:$C,0))),"",INDEX('Policy Characteristics'!F:F,MATCH($C1158,'Policy Characteristics'!$C:$C,0)))</f>
        <v>0</v>
      </c>
      <c r="M1158" s="261">
        <f>IF(ISBLANK(INDEX('Policy Characteristics'!G:G,MATCH($C1158,'Policy Characteristics'!$C:$C,0))),"",INDEX('Policy Characteristics'!G:G,MATCH($C1158,'Policy Characteristics'!$C:$C,0)))</f>
        <v>1</v>
      </c>
      <c r="N1158" s="261">
        <f>IF(ISBLANK(INDEX('Policy Characteristics'!H:H,MATCH($C1158,'Policy Characteristics'!$C:$C,0))),"",INDEX('Policy Characteristics'!H:H,MATCH($C1158,'Policy Characteristics'!$C:$C,0)))</f>
        <v>0.01</v>
      </c>
      <c r="O1158" s="254" t="str">
        <f>IF(ISBLANK(INDEX('Policy Characteristics'!I:I,MATCH($C1158,'Policy Characteristics'!$C:$C,0))),"",INDEX('Policy Characteristics'!I:I,MATCH($C1158,'Policy Characteristics'!$C:$C,0)))</f>
        <v>% of fuel shifted</v>
      </c>
      <c r="P1158" s="254"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254" t="str">
        <f>IF(ISBLANK(INDEX('Policy Characteristics'!K:K,MATCH($C1158,'Policy Characteristics'!$C:$C,0))),"",INDEX('Policy Characteristics'!K:K,MATCH($C1158,'Policy Characteristics'!$C:$C,0)))</f>
        <v>industry-ag-main.html#fuel-switching</v>
      </c>
      <c r="R1158" s="254" t="str">
        <f>IF(ISBLANK(INDEX('Policy Characteristics'!L:L,MATCH($C1158,'Policy Characteristics'!$C:$C,0))),"",INDEX('Policy Characteristics'!L:L,MATCH($C1158,'Policy Characteristics'!$C:$C,0)))</f>
        <v>industry-elec-and-hydrogen.html</v>
      </c>
    </row>
    <row r="1159" spans="1:18" s="2" customFormat="1" x14ac:dyDescent="0.35">
      <c r="A1159" s="254" t="str">
        <f>IF(ISBLANK(INDEX('Policy Characteristics'!A:A,MATCH($C1159,'Policy Characteristics'!$C:$C,0))),"",INDEX('Policy Characteristics'!A:A,MATCH($C1159,'Policy Characteristics'!$C:$C,0)))</f>
        <v>Industry</v>
      </c>
      <c r="B1159" s="262" t="str">
        <f>IF(ISBLANK(INDEX('Policy Characteristics'!B:B,MATCH($C1159,'Policy Characteristics'!$C:$C,0))),"",INDEX('Policy Characteristics'!B:B,MATCH($C1159,'Policy Characteristics'!$C:$C,0)))</f>
        <v>Hydrogen Combustion</v>
      </c>
      <c r="C1159" s="254" t="str">
        <f t="shared" si="45"/>
        <v>Fraction of Eligible Industrial Energy Use Shifted to Hydrogen</v>
      </c>
      <c r="D1159" s="6" t="s">
        <v>3052</v>
      </c>
      <c r="E1159" s="1" t="s">
        <v>3496</v>
      </c>
      <c r="F1159" t="s">
        <v>3016</v>
      </c>
      <c r="G1159" s="45" t="s">
        <v>3503</v>
      </c>
      <c r="H1159" s="43">
        <v>2079</v>
      </c>
      <c r="I1159" s="324" t="s">
        <v>43</v>
      </c>
      <c r="J1159" s="255" t="str">
        <f>IF(ISBLANK(INDEX('Policy Characteristics'!D:D,MATCH($C1159,'Policy Characteristics'!$C:$C,0))),"",INDEX('Policy Characteristics'!D:D,MATCH($C1159,'Policy Characteristics'!$C:$C,0)))</f>
        <v>Hydrogen Combustion</v>
      </c>
      <c r="K1159" s="254" t="str">
        <f>IF(ISBLANK(INDEX('Policy Characteristics'!E:E,MATCH($C1159,'Policy Characteristics'!$C:$C,0))),"",INDEX('Policy Characteristics'!E:E,MATCH($C1159,'Policy Characteristics'!$C:$C,0)))</f>
        <v>indst shift to hydrogen</v>
      </c>
      <c r="L1159" s="261">
        <f>IF(ISBLANK(INDEX('Policy Characteristics'!F:F,MATCH($C1159,'Policy Characteristics'!$C:$C,0))),"",INDEX('Policy Characteristics'!F:F,MATCH($C1159,'Policy Characteristics'!$C:$C,0)))</f>
        <v>0</v>
      </c>
      <c r="M1159" s="261">
        <f>IF(ISBLANK(INDEX('Policy Characteristics'!G:G,MATCH($C1159,'Policy Characteristics'!$C:$C,0))),"",INDEX('Policy Characteristics'!G:G,MATCH($C1159,'Policy Characteristics'!$C:$C,0)))</f>
        <v>1</v>
      </c>
      <c r="N1159" s="261">
        <f>IF(ISBLANK(INDEX('Policy Characteristics'!H:H,MATCH($C1159,'Policy Characteristics'!$C:$C,0))),"",INDEX('Policy Characteristics'!H:H,MATCH($C1159,'Policy Characteristics'!$C:$C,0)))</f>
        <v>0.01</v>
      </c>
      <c r="O1159" s="254" t="str">
        <f>IF(ISBLANK(INDEX('Policy Characteristics'!I:I,MATCH($C1159,'Policy Characteristics'!$C:$C,0))),"",INDEX('Policy Characteristics'!I:I,MATCH($C1159,'Policy Characteristics'!$C:$C,0)))</f>
        <v>% of fuel shifted</v>
      </c>
      <c r="P1159" s="254"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254" t="str">
        <f>IF(ISBLANK(INDEX('Policy Characteristics'!K:K,MATCH($C1159,'Policy Characteristics'!$C:$C,0))),"",INDEX('Policy Characteristics'!K:K,MATCH($C1159,'Policy Characteristics'!$C:$C,0)))</f>
        <v>industry-ag-main.html#fuel-switching</v>
      </c>
      <c r="R1159" s="254" t="str">
        <f>IF(ISBLANK(INDEX('Policy Characteristics'!L:L,MATCH($C1159,'Policy Characteristics'!$C:$C,0))),"",INDEX('Policy Characteristics'!L:L,MATCH($C1159,'Policy Characteristics'!$C:$C,0)))</f>
        <v>industry-elec-and-hydrogen.html</v>
      </c>
    </row>
    <row r="1160" spans="1:18" s="2" customFormat="1" x14ac:dyDescent="0.35">
      <c r="A1160" s="254" t="str">
        <f>IF(ISBLANK(INDEX('Policy Characteristics'!A:A,MATCH($C1160,'Policy Characteristics'!$C:$C,0))),"",INDEX('Policy Characteristics'!A:A,MATCH($C1160,'Policy Characteristics'!$C:$C,0)))</f>
        <v>Industry</v>
      </c>
      <c r="B1160" s="262" t="str">
        <f>IF(ISBLANK(INDEX('Policy Characteristics'!B:B,MATCH($C1160,'Policy Characteristics'!$C:$C,0))),"",INDEX('Policy Characteristics'!B:B,MATCH($C1160,'Policy Characteristics'!$C:$C,0)))</f>
        <v>Hydrogen Combustion</v>
      </c>
      <c r="C1160" s="254" t="str">
        <f t="shared" si="45"/>
        <v>Fraction of Eligible Industrial Energy Use Shifted to Hydrogen</v>
      </c>
      <c r="D1160" s="6" t="s">
        <v>3052</v>
      </c>
      <c r="E1160" s="1" t="s">
        <v>3497</v>
      </c>
      <c r="F1160" t="s">
        <v>3016</v>
      </c>
      <c r="G1160" s="45" t="s">
        <v>3504</v>
      </c>
      <c r="H1160" s="43">
        <v>2080</v>
      </c>
      <c r="I1160" s="324" t="s">
        <v>44</v>
      </c>
      <c r="J1160" s="255" t="str">
        <f>IF(ISBLANK(INDEX('Policy Characteristics'!D:D,MATCH($C1160,'Policy Characteristics'!$C:$C,0))),"",INDEX('Policy Characteristics'!D:D,MATCH($C1160,'Policy Characteristics'!$C:$C,0)))</f>
        <v>Hydrogen Combustion</v>
      </c>
      <c r="K1160" s="254" t="str">
        <f>IF(ISBLANK(INDEX('Policy Characteristics'!E:E,MATCH($C1160,'Policy Characteristics'!$C:$C,0))),"",INDEX('Policy Characteristics'!E:E,MATCH($C1160,'Policy Characteristics'!$C:$C,0)))</f>
        <v>indst shift to hydrogen</v>
      </c>
      <c r="L1160" s="261">
        <f>IF(ISBLANK(INDEX('Policy Characteristics'!F:F,MATCH($C1160,'Policy Characteristics'!$C:$C,0))),"",INDEX('Policy Characteristics'!F:F,MATCH($C1160,'Policy Characteristics'!$C:$C,0)))</f>
        <v>0</v>
      </c>
      <c r="M1160" s="261">
        <f>IF(ISBLANK(INDEX('Policy Characteristics'!G:G,MATCH($C1160,'Policy Characteristics'!$C:$C,0))),"",INDEX('Policy Characteristics'!G:G,MATCH($C1160,'Policy Characteristics'!$C:$C,0)))</f>
        <v>1</v>
      </c>
      <c r="N1160" s="261">
        <f>IF(ISBLANK(INDEX('Policy Characteristics'!H:H,MATCH($C1160,'Policy Characteristics'!$C:$C,0))),"",INDEX('Policy Characteristics'!H:H,MATCH($C1160,'Policy Characteristics'!$C:$C,0)))</f>
        <v>0.01</v>
      </c>
      <c r="O1160" s="254" t="str">
        <f>IF(ISBLANK(INDEX('Policy Characteristics'!I:I,MATCH($C1160,'Policy Characteristics'!$C:$C,0))),"",INDEX('Policy Characteristics'!I:I,MATCH($C1160,'Policy Characteristics'!$C:$C,0)))</f>
        <v>% of fuel shifted</v>
      </c>
      <c r="P1160" s="254"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254" t="str">
        <f>IF(ISBLANK(INDEX('Policy Characteristics'!K:K,MATCH($C1160,'Policy Characteristics'!$C:$C,0))),"",INDEX('Policy Characteristics'!K:K,MATCH($C1160,'Policy Characteristics'!$C:$C,0)))</f>
        <v>industry-ag-main.html#fuel-switching</v>
      </c>
      <c r="R1160" s="254" t="str">
        <f>IF(ISBLANK(INDEX('Policy Characteristics'!L:L,MATCH($C1160,'Policy Characteristics'!$C:$C,0))),"",INDEX('Policy Characteristics'!L:L,MATCH($C1160,'Policy Characteristics'!$C:$C,0)))</f>
        <v>industry-elec-and-hydrogen.html</v>
      </c>
    </row>
    <row r="1161" spans="1:18" s="2" customFormat="1" x14ac:dyDescent="0.35">
      <c r="A1161" s="254" t="str">
        <f>IF(ISBLANK(INDEX('Policy Characteristics'!A:A,MATCH($C1161,'Policy Characteristics'!$C:$C,0))),"",INDEX('Policy Characteristics'!A:A,MATCH($C1161,'Policy Characteristics'!$C:$C,0)))</f>
        <v>Industry</v>
      </c>
      <c r="B1161" s="262" t="str">
        <f>IF(ISBLANK(INDEX('Policy Characteristics'!B:B,MATCH($C1161,'Policy Characteristics'!$C:$C,0))),"",INDEX('Policy Characteristics'!B:B,MATCH($C1161,'Policy Characteristics'!$C:$C,0)))</f>
        <v>Hydrogen Combustion</v>
      </c>
      <c r="C1161" s="254" t="str">
        <f t="shared" si="45"/>
        <v>Fraction of Eligible Industrial Energy Use Shifted to Hydrogen</v>
      </c>
      <c r="D1161" s="6" t="s">
        <v>3052</v>
      </c>
      <c r="E1161" s="1" t="s">
        <v>3638</v>
      </c>
      <c r="F1161" t="s">
        <v>3016</v>
      </c>
      <c r="G1161" s="45" t="s">
        <v>3638</v>
      </c>
      <c r="H1161" s="43">
        <v>2081</v>
      </c>
      <c r="I1161" s="324" t="s">
        <v>44</v>
      </c>
      <c r="J1161" s="255" t="str">
        <f>IF(ISBLANK(INDEX('Policy Characteristics'!D:D,MATCH($C1161,'Policy Characteristics'!$C:$C,0))),"",INDEX('Policy Characteristics'!D:D,MATCH($C1161,'Policy Characteristics'!$C:$C,0)))</f>
        <v>Hydrogen Combustion</v>
      </c>
      <c r="K1161" s="254" t="str">
        <f>IF(ISBLANK(INDEX('Policy Characteristics'!E:E,MATCH($C1161,'Policy Characteristics'!$C:$C,0))),"",INDEX('Policy Characteristics'!E:E,MATCH($C1161,'Policy Characteristics'!$C:$C,0)))</f>
        <v>indst shift to hydrogen</v>
      </c>
      <c r="L1161" s="261">
        <f>IF(ISBLANK(INDEX('Policy Characteristics'!F:F,MATCH($C1161,'Policy Characteristics'!$C:$C,0))),"",INDEX('Policy Characteristics'!F:F,MATCH($C1161,'Policy Characteristics'!$C:$C,0)))</f>
        <v>0</v>
      </c>
      <c r="M1161" s="261">
        <f>IF(ISBLANK(INDEX('Policy Characteristics'!G:G,MATCH($C1161,'Policy Characteristics'!$C:$C,0))),"",INDEX('Policy Characteristics'!G:G,MATCH($C1161,'Policy Characteristics'!$C:$C,0)))</f>
        <v>1</v>
      </c>
      <c r="N1161" s="261">
        <f>IF(ISBLANK(INDEX('Policy Characteristics'!H:H,MATCH($C1161,'Policy Characteristics'!$C:$C,0))),"",INDEX('Policy Characteristics'!H:H,MATCH($C1161,'Policy Characteristics'!$C:$C,0)))</f>
        <v>0.01</v>
      </c>
      <c r="O1161" s="254" t="str">
        <f>IF(ISBLANK(INDEX('Policy Characteristics'!I:I,MATCH($C1161,'Policy Characteristics'!$C:$C,0))),"",INDEX('Policy Characteristics'!I:I,MATCH($C1161,'Policy Characteristics'!$C:$C,0)))</f>
        <v>% of fuel shifted</v>
      </c>
      <c r="P1161" s="254"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254" t="str">
        <f>IF(ISBLANK(INDEX('Policy Characteristics'!K:K,MATCH($C1161,'Policy Characteristics'!$C:$C,0))),"",INDEX('Policy Characteristics'!K:K,MATCH($C1161,'Policy Characteristics'!$C:$C,0)))</f>
        <v>industry-ag-main.html#fuel-switching</v>
      </c>
      <c r="R1161" s="254" t="str">
        <f>IF(ISBLANK(INDEX('Policy Characteristics'!L:L,MATCH($C1161,'Policy Characteristics'!$C:$C,0))),"",INDEX('Policy Characteristics'!L:L,MATCH($C1161,'Policy Characteristics'!$C:$C,0)))</f>
        <v>industry-elec-and-hydrogen.html</v>
      </c>
    </row>
    <row r="1162" spans="1:18" s="2" customFormat="1" x14ac:dyDescent="0.35">
      <c r="A1162" s="254" t="str">
        <f>IF(ISBLANK(INDEX('Policy Characteristics'!A:A,MATCH($C1162,'Policy Characteristics'!$C:$C,0))),"",INDEX('Policy Characteristics'!A:A,MATCH($C1162,'Policy Characteristics'!$C:$C,0)))</f>
        <v>Industry</v>
      </c>
      <c r="B1162" s="262" t="str">
        <f>IF(ISBLANK(INDEX('Policy Characteristics'!B:B,MATCH($C1162,'Policy Characteristics'!$C:$C,0))),"",INDEX('Policy Characteristics'!B:B,MATCH($C1162,'Policy Characteristics'!$C:$C,0)))</f>
        <v>Hydrogen Combustion</v>
      </c>
      <c r="C1162" s="254" t="str">
        <f t="shared" si="45"/>
        <v>Fraction of Eligible Industrial Energy Use Shifted to Hydrogen</v>
      </c>
      <c r="D1162" s="6" t="s">
        <v>3053</v>
      </c>
      <c r="E1162" s="1" t="s">
        <v>3491</v>
      </c>
      <c r="F1162" t="s">
        <v>3017</v>
      </c>
      <c r="G1162" s="45" t="s">
        <v>3498</v>
      </c>
      <c r="H1162" s="43">
        <v>2082</v>
      </c>
      <c r="I1162" s="324" t="s">
        <v>43</v>
      </c>
      <c r="J1162" s="255" t="str">
        <f>IF(ISBLANK(INDEX('Policy Characteristics'!D:D,MATCH($C1162,'Policy Characteristics'!$C:$C,0))),"",INDEX('Policy Characteristics'!D:D,MATCH($C1162,'Policy Characteristics'!$C:$C,0)))</f>
        <v>Hydrogen Combustion</v>
      </c>
      <c r="K1162" s="254" t="str">
        <f>IF(ISBLANK(INDEX('Policy Characteristics'!E:E,MATCH($C1162,'Policy Characteristics'!$C:$C,0))),"",INDEX('Policy Characteristics'!E:E,MATCH($C1162,'Policy Characteristics'!$C:$C,0)))</f>
        <v>indst shift to hydrogen</v>
      </c>
      <c r="L1162" s="261">
        <f>IF(ISBLANK(INDEX('Policy Characteristics'!F:F,MATCH($C1162,'Policy Characteristics'!$C:$C,0))),"",INDEX('Policy Characteristics'!F:F,MATCH($C1162,'Policy Characteristics'!$C:$C,0)))</f>
        <v>0</v>
      </c>
      <c r="M1162" s="261">
        <f>IF(ISBLANK(INDEX('Policy Characteristics'!G:G,MATCH($C1162,'Policy Characteristics'!$C:$C,0))),"",INDEX('Policy Characteristics'!G:G,MATCH($C1162,'Policy Characteristics'!$C:$C,0)))</f>
        <v>1</v>
      </c>
      <c r="N1162" s="261">
        <f>IF(ISBLANK(INDEX('Policy Characteristics'!H:H,MATCH($C1162,'Policy Characteristics'!$C:$C,0))),"",INDEX('Policy Characteristics'!H:H,MATCH($C1162,'Policy Characteristics'!$C:$C,0)))</f>
        <v>0.01</v>
      </c>
      <c r="O1162" s="254" t="str">
        <f>IF(ISBLANK(INDEX('Policy Characteristics'!I:I,MATCH($C1162,'Policy Characteristics'!$C:$C,0))),"",INDEX('Policy Characteristics'!I:I,MATCH($C1162,'Policy Characteristics'!$C:$C,0)))</f>
        <v>% of fuel shifted</v>
      </c>
      <c r="P1162" s="254"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254" t="str">
        <f>IF(ISBLANK(INDEX('Policy Characteristics'!K:K,MATCH($C1162,'Policy Characteristics'!$C:$C,0))),"",INDEX('Policy Characteristics'!K:K,MATCH($C1162,'Policy Characteristics'!$C:$C,0)))</f>
        <v>industry-ag-main.html#fuel-switching</v>
      </c>
      <c r="R1162" s="254" t="str">
        <f>IF(ISBLANK(INDEX('Policy Characteristics'!L:L,MATCH($C1162,'Policy Characteristics'!$C:$C,0))),"",INDEX('Policy Characteristics'!L:L,MATCH($C1162,'Policy Characteristics'!$C:$C,0)))</f>
        <v>industry-elec-and-hydrogen.html</v>
      </c>
    </row>
    <row r="1163" spans="1:18" s="2" customFormat="1" x14ac:dyDescent="0.35">
      <c r="A1163" s="254" t="str">
        <f>IF(ISBLANK(INDEX('Policy Characteristics'!A:A,MATCH($C1163,'Policy Characteristics'!$C:$C,0))),"",INDEX('Policy Characteristics'!A:A,MATCH($C1163,'Policy Characteristics'!$C:$C,0)))</f>
        <v>Industry</v>
      </c>
      <c r="B1163" s="262" t="str">
        <f>IF(ISBLANK(INDEX('Policy Characteristics'!B:B,MATCH($C1163,'Policy Characteristics'!$C:$C,0))),"",INDEX('Policy Characteristics'!B:B,MATCH($C1163,'Policy Characteristics'!$C:$C,0)))</f>
        <v>Hydrogen Combustion</v>
      </c>
      <c r="C1163" s="254" t="str">
        <f t="shared" si="45"/>
        <v>Fraction of Eligible Industrial Energy Use Shifted to Hydrogen</v>
      </c>
      <c r="D1163" s="6" t="s">
        <v>3053</v>
      </c>
      <c r="E1163" s="1" t="s">
        <v>3492</v>
      </c>
      <c r="F1163" t="s">
        <v>3017</v>
      </c>
      <c r="G1163" s="45" t="s">
        <v>3499</v>
      </c>
      <c r="H1163" s="43">
        <v>2083</v>
      </c>
      <c r="I1163" s="324" t="s">
        <v>43</v>
      </c>
      <c r="J1163" s="255" t="str">
        <f>IF(ISBLANK(INDEX('Policy Characteristics'!D:D,MATCH($C1163,'Policy Characteristics'!$C:$C,0))),"",INDEX('Policy Characteristics'!D:D,MATCH($C1163,'Policy Characteristics'!$C:$C,0)))</f>
        <v>Hydrogen Combustion</v>
      </c>
      <c r="K1163" s="254" t="str">
        <f>IF(ISBLANK(INDEX('Policy Characteristics'!E:E,MATCH($C1163,'Policy Characteristics'!$C:$C,0))),"",INDEX('Policy Characteristics'!E:E,MATCH($C1163,'Policy Characteristics'!$C:$C,0)))</f>
        <v>indst shift to hydrogen</v>
      </c>
      <c r="L1163" s="261">
        <f>IF(ISBLANK(INDEX('Policy Characteristics'!F:F,MATCH($C1163,'Policy Characteristics'!$C:$C,0))),"",INDEX('Policy Characteristics'!F:F,MATCH($C1163,'Policy Characteristics'!$C:$C,0)))</f>
        <v>0</v>
      </c>
      <c r="M1163" s="261">
        <f>IF(ISBLANK(INDEX('Policy Characteristics'!G:G,MATCH($C1163,'Policy Characteristics'!$C:$C,0))),"",INDEX('Policy Characteristics'!G:G,MATCH($C1163,'Policy Characteristics'!$C:$C,0)))</f>
        <v>1</v>
      </c>
      <c r="N1163" s="261">
        <f>IF(ISBLANK(INDEX('Policy Characteristics'!H:H,MATCH($C1163,'Policy Characteristics'!$C:$C,0))),"",INDEX('Policy Characteristics'!H:H,MATCH($C1163,'Policy Characteristics'!$C:$C,0)))</f>
        <v>0.01</v>
      </c>
      <c r="O1163" s="254" t="str">
        <f>IF(ISBLANK(INDEX('Policy Characteristics'!I:I,MATCH($C1163,'Policy Characteristics'!$C:$C,0))),"",INDEX('Policy Characteristics'!I:I,MATCH($C1163,'Policy Characteristics'!$C:$C,0)))</f>
        <v>% of fuel shifted</v>
      </c>
      <c r="P1163" s="254"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254" t="str">
        <f>IF(ISBLANK(INDEX('Policy Characteristics'!K:K,MATCH($C1163,'Policy Characteristics'!$C:$C,0))),"",INDEX('Policy Characteristics'!K:K,MATCH($C1163,'Policy Characteristics'!$C:$C,0)))</f>
        <v>industry-ag-main.html#fuel-switching</v>
      </c>
      <c r="R1163" s="254" t="str">
        <f>IF(ISBLANK(INDEX('Policy Characteristics'!L:L,MATCH($C1163,'Policy Characteristics'!$C:$C,0))),"",INDEX('Policy Characteristics'!L:L,MATCH($C1163,'Policy Characteristics'!$C:$C,0)))</f>
        <v>industry-elec-and-hydrogen.html</v>
      </c>
    </row>
    <row r="1164" spans="1:18" s="2" customFormat="1" x14ac:dyDescent="0.35">
      <c r="A1164" s="254" t="str">
        <f>IF(ISBLANK(INDEX('Policy Characteristics'!A:A,MATCH($C1164,'Policy Characteristics'!$C:$C,0))),"",INDEX('Policy Characteristics'!A:A,MATCH($C1164,'Policy Characteristics'!$C:$C,0)))</f>
        <v>Industry</v>
      </c>
      <c r="B1164" s="262" t="str">
        <f>IF(ISBLANK(INDEX('Policy Characteristics'!B:B,MATCH($C1164,'Policy Characteristics'!$C:$C,0))),"",INDEX('Policy Characteristics'!B:B,MATCH($C1164,'Policy Characteristics'!$C:$C,0)))</f>
        <v>Hydrogen Combustion</v>
      </c>
      <c r="C1164" s="254" t="str">
        <f t="shared" si="45"/>
        <v>Fraction of Eligible Industrial Energy Use Shifted to Hydrogen</v>
      </c>
      <c r="D1164" s="6" t="s">
        <v>3053</v>
      </c>
      <c r="E1164" s="1" t="s">
        <v>3493</v>
      </c>
      <c r="F1164" t="s">
        <v>3017</v>
      </c>
      <c r="G1164" s="45" t="s">
        <v>3500</v>
      </c>
      <c r="H1164" s="43">
        <v>2084</v>
      </c>
      <c r="I1164" s="324" t="s">
        <v>43</v>
      </c>
      <c r="J1164" s="255" t="str">
        <f>IF(ISBLANK(INDEX('Policy Characteristics'!D:D,MATCH($C1164,'Policy Characteristics'!$C:$C,0))),"",INDEX('Policy Characteristics'!D:D,MATCH($C1164,'Policy Characteristics'!$C:$C,0)))</f>
        <v>Hydrogen Combustion</v>
      </c>
      <c r="K1164" s="254" t="str">
        <f>IF(ISBLANK(INDEX('Policy Characteristics'!E:E,MATCH($C1164,'Policy Characteristics'!$C:$C,0))),"",INDEX('Policy Characteristics'!E:E,MATCH($C1164,'Policy Characteristics'!$C:$C,0)))</f>
        <v>indst shift to hydrogen</v>
      </c>
      <c r="L1164" s="261">
        <f>IF(ISBLANK(INDEX('Policy Characteristics'!F:F,MATCH($C1164,'Policy Characteristics'!$C:$C,0))),"",INDEX('Policy Characteristics'!F:F,MATCH($C1164,'Policy Characteristics'!$C:$C,0)))</f>
        <v>0</v>
      </c>
      <c r="M1164" s="261">
        <f>IF(ISBLANK(INDEX('Policy Characteristics'!G:G,MATCH($C1164,'Policy Characteristics'!$C:$C,0))),"",INDEX('Policy Characteristics'!G:G,MATCH($C1164,'Policy Characteristics'!$C:$C,0)))</f>
        <v>1</v>
      </c>
      <c r="N1164" s="261">
        <f>IF(ISBLANK(INDEX('Policy Characteristics'!H:H,MATCH($C1164,'Policy Characteristics'!$C:$C,0))),"",INDEX('Policy Characteristics'!H:H,MATCH($C1164,'Policy Characteristics'!$C:$C,0)))</f>
        <v>0.01</v>
      </c>
      <c r="O1164" s="254" t="str">
        <f>IF(ISBLANK(INDEX('Policy Characteristics'!I:I,MATCH($C1164,'Policy Characteristics'!$C:$C,0))),"",INDEX('Policy Characteristics'!I:I,MATCH($C1164,'Policy Characteristics'!$C:$C,0)))</f>
        <v>% of fuel shifted</v>
      </c>
      <c r="P1164" s="254"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254" t="str">
        <f>IF(ISBLANK(INDEX('Policy Characteristics'!K:K,MATCH($C1164,'Policy Characteristics'!$C:$C,0))),"",INDEX('Policy Characteristics'!K:K,MATCH($C1164,'Policy Characteristics'!$C:$C,0)))</f>
        <v>industry-ag-main.html#fuel-switching</v>
      </c>
      <c r="R1164" s="254" t="str">
        <f>IF(ISBLANK(INDEX('Policy Characteristics'!L:L,MATCH($C1164,'Policy Characteristics'!$C:$C,0))),"",INDEX('Policy Characteristics'!L:L,MATCH($C1164,'Policy Characteristics'!$C:$C,0)))</f>
        <v>industry-elec-and-hydrogen.html</v>
      </c>
    </row>
    <row r="1165" spans="1:18" s="2" customFormat="1" x14ac:dyDescent="0.35">
      <c r="A1165" s="254" t="str">
        <f>IF(ISBLANK(INDEX('Policy Characteristics'!A:A,MATCH($C1165,'Policy Characteristics'!$C:$C,0))),"",INDEX('Policy Characteristics'!A:A,MATCH($C1165,'Policy Characteristics'!$C:$C,0)))</f>
        <v>Industry</v>
      </c>
      <c r="B1165" s="262" t="str">
        <f>IF(ISBLANK(INDEX('Policy Characteristics'!B:B,MATCH($C1165,'Policy Characteristics'!$C:$C,0))),"",INDEX('Policy Characteristics'!B:B,MATCH($C1165,'Policy Characteristics'!$C:$C,0)))</f>
        <v>Hydrogen Combustion</v>
      </c>
      <c r="C1165" s="254" t="str">
        <f t="shared" si="45"/>
        <v>Fraction of Eligible Industrial Energy Use Shifted to Hydrogen</v>
      </c>
      <c r="D1165" s="6" t="s">
        <v>3053</v>
      </c>
      <c r="E1165" s="1" t="s">
        <v>3494</v>
      </c>
      <c r="F1165" t="s">
        <v>3017</v>
      </c>
      <c r="G1165" s="45" t="s">
        <v>3501</v>
      </c>
      <c r="H1165" s="43">
        <v>2085</v>
      </c>
      <c r="I1165" s="324" t="s">
        <v>44</v>
      </c>
      <c r="J1165" s="255" t="str">
        <f>IF(ISBLANK(INDEX('Policy Characteristics'!D:D,MATCH($C1165,'Policy Characteristics'!$C:$C,0))),"",INDEX('Policy Characteristics'!D:D,MATCH($C1165,'Policy Characteristics'!$C:$C,0)))</f>
        <v>Hydrogen Combustion</v>
      </c>
      <c r="K1165" s="254" t="str">
        <f>IF(ISBLANK(INDEX('Policy Characteristics'!E:E,MATCH($C1165,'Policy Characteristics'!$C:$C,0))),"",INDEX('Policy Characteristics'!E:E,MATCH($C1165,'Policy Characteristics'!$C:$C,0)))</f>
        <v>indst shift to hydrogen</v>
      </c>
      <c r="L1165" s="261">
        <f>IF(ISBLANK(INDEX('Policy Characteristics'!F:F,MATCH($C1165,'Policy Characteristics'!$C:$C,0))),"",INDEX('Policy Characteristics'!F:F,MATCH($C1165,'Policy Characteristics'!$C:$C,0)))</f>
        <v>0</v>
      </c>
      <c r="M1165" s="261">
        <f>IF(ISBLANK(INDEX('Policy Characteristics'!G:G,MATCH($C1165,'Policy Characteristics'!$C:$C,0))),"",INDEX('Policy Characteristics'!G:G,MATCH($C1165,'Policy Characteristics'!$C:$C,0)))</f>
        <v>1</v>
      </c>
      <c r="N1165" s="261">
        <f>IF(ISBLANK(INDEX('Policy Characteristics'!H:H,MATCH($C1165,'Policy Characteristics'!$C:$C,0))),"",INDEX('Policy Characteristics'!H:H,MATCH($C1165,'Policy Characteristics'!$C:$C,0)))</f>
        <v>0.01</v>
      </c>
      <c r="O1165" s="254" t="str">
        <f>IF(ISBLANK(INDEX('Policy Characteristics'!I:I,MATCH($C1165,'Policy Characteristics'!$C:$C,0))),"",INDEX('Policy Characteristics'!I:I,MATCH($C1165,'Policy Characteristics'!$C:$C,0)))</f>
        <v>% of fuel shifted</v>
      </c>
      <c r="P1165" s="254"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254" t="str">
        <f>IF(ISBLANK(INDEX('Policy Characteristics'!K:K,MATCH($C1165,'Policy Characteristics'!$C:$C,0))),"",INDEX('Policy Characteristics'!K:K,MATCH($C1165,'Policy Characteristics'!$C:$C,0)))</f>
        <v>industry-ag-main.html#fuel-switching</v>
      </c>
      <c r="R1165" s="254" t="str">
        <f>IF(ISBLANK(INDEX('Policy Characteristics'!L:L,MATCH($C1165,'Policy Characteristics'!$C:$C,0))),"",INDEX('Policy Characteristics'!L:L,MATCH($C1165,'Policy Characteristics'!$C:$C,0)))</f>
        <v>industry-elec-and-hydrogen.html</v>
      </c>
    </row>
    <row r="1166" spans="1:18" s="2" customFormat="1" x14ac:dyDescent="0.35">
      <c r="A1166" s="254" t="str">
        <f>IF(ISBLANK(INDEX('Policy Characteristics'!A:A,MATCH($C1166,'Policy Characteristics'!$C:$C,0))),"",INDEX('Policy Characteristics'!A:A,MATCH($C1166,'Policy Characteristics'!$C:$C,0)))</f>
        <v>Industry</v>
      </c>
      <c r="B1166" s="262" t="str">
        <f>IF(ISBLANK(INDEX('Policy Characteristics'!B:B,MATCH($C1166,'Policy Characteristics'!$C:$C,0))),"",INDEX('Policy Characteristics'!B:B,MATCH($C1166,'Policy Characteristics'!$C:$C,0)))</f>
        <v>Hydrogen Combustion</v>
      </c>
      <c r="C1166" s="254" t="str">
        <f t="shared" si="45"/>
        <v>Fraction of Eligible Industrial Energy Use Shifted to Hydrogen</v>
      </c>
      <c r="D1166" s="6" t="s">
        <v>3053</v>
      </c>
      <c r="E1166" s="1" t="s">
        <v>3495</v>
      </c>
      <c r="F1166" t="s">
        <v>3017</v>
      </c>
      <c r="G1166" s="45" t="s">
        <v>3502</v>
      </c>
      <c r="H1166" s="43">
        <v>2086</v>
      </c>
      <c r="I1166" s="324" t="s">
        <v>44</v>
      </c>
      <c r="J1166" s="255" t="str">
        <f>IF(ISBLANK(INDEX('Policy Characteristics'!D:D,MATCH($C1166,'Policy Characteristics'!$C:$C,0))),"",INDEX('Policy Characteristics'!D:D,MATCH($C1166,'Policy Characteristics'!$C:$C,0)))</f>
        <v>Hydrogen Combustion</v>
      </c>
      <c r="K1166" s="254" t="str">
        <f>IF(ISBLANK(INDEX('Policy Characteristics'!E:E,MATCH($C1166,'Policy Characteristics'!$C:$C,0))),"",INDEX('Policy Characteristics'!E:E,MATCH($C1166,'Policy Characteristics'!$C:$C,0)))</f>
        <v>indst shift to hydrogen</v>
      </c>
      <c r="L1166" s="261">
        <f>IF(ISBLANK(INDEX('Policy Characteristics'!F:F,MATCH($C1166,'Policy Characteristics'!$C:$C,0))),"",INDEX('Policy Characteristics'!F:F,MATCH($C1166,'Policy Characteristics'!$C:$C,0)))</f>
        <v>0</v>
      </c>
      <c r="M1166" s="261">
        <f>IF(ISBLANK(INDEX('Policy Characteristics'!G:G,MATCH($C1166,'Policy Characteristics'!$C:$C,0))),"",INDEX('Policy Characteristics'!G:G,MATCH($C1166,'Policy Characteristics'!$C:$C,0)))</f>
        <v>1</v>
      </c>
      <c r="N1166" s="261">
        <f>IF(ISBLANK(INDEX('Policy Characteristics'!H:H,MATCH($C1166,'Policy Characteristics'!$C:$C,0))),"",INDEX('Policy Characteristics'!H:H,MATCH($C1166,'Policy Characteristics'!$C:$C,0)))</f>
        <v>0.01</v>
      </c>
      <c r="O1166" s="254" t="str">
        <f>IF(ISBLANK(INDEX('Policy Characteristics'!I:I,MATCH($C1166,'Policy Characteristics'!$C:$C,0))),"",INDEX('Policy Characteristics'!I:I,MATCH($C1166,'Policy Characteristics'!$C:$C,0)))</f>
        <v>% of fuel shifted</v>
      </c>
      <c r="P1166" s="254"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254" t="str">
        <f>IF(ISBLANK(INDEX('Policy Characteristics'!K:K,MATCH($C1166,'Policy Characteristics'!$C:$C,0))),"",INDEX('Policy Characteristics'!K:K,MATCH($C1166,'Policy Characteristics'!$C:$C,0)))</f>
        <v>industry-ag-main.html#fuel-switching</v>
      </c>
      <c r="R1166" s="254" t="str">
        <f>IF(ISBLANK(INDEX('Policy Characteristics'!L:L,MATCH($C1166,'Policy Characteristics'!$C:$C,0))),"",INDEX('Policy Characteristics'!L:L,MATCH($C1166,'Policy Characteristics'!$C:$C,0)))</f>
        <v>industry-elec-and-hydrogen.html</v>
      </c>
    </row>
    <row r="1167" spans="1:18" s="2" customFormat="1" x14ac:dyDescent="0.35">
      <c r="A1167" s="254" t="str">
        <f>IF(ISBLANK(INDEX('Policy Characteristics'!A:A,MATCH($C1167,'Policy Characteristics'!$C:$C,0))),"",INDEX('Policy Characteristics'!A:A,MATCH($C1167,'Policy Characteristics'!$C:$C,0)))</f>
        <v>Industry</v>
      </c>
      <c r="B1167" s="262" t="str">
        <f>IF(ISBLANK(INDEX('Policy Characteristics'!B:B,MATCH($C1167,'Policy Characteristics'!$C:$C,0))),"",INDEX('Policy Characteristics'!B:B,MATCH($C1167,'Policy Characteristics'!$C:$C,0)))</f>
        <v>Hydrogen Combustion</v>
      </c>
      <c r="C1167" s="254" t="str">
        <f t="shared" si="45"/>
        <v>Fraction of Eligible Industrial Energy Use Shifted to Hydrogen</v>
      </c>
      <c r="D1167" s="6" t="s">
        <v>3053</v>
      </c>
      <c r="E1167" s="1" t="s">
        <v>3496</v>
      </c>
      <c r="F1167" t="s">
        <v>3017</v>
      </c>
      <c r="G1167" s="45" t="s">
        <v>3503</v>
      </c>
      <c r="H1167" s="43">
        <v>2087</v>
      </c>
      <c r="I1167" s="324" t="s">
        <v>43</v>
      </c>
      <c r="J1167" s="255" t="str">
        <f>IF(ISBLANK(INDEX('Policy Characteristics'!D:D,MATCH($C1167,'Policy Characteristics'!$C:$C,0))),"",INDEX('Policy Characteristics'!D:D,MATCH($C1167,'Policy Characteristics'!$C:$C,0)))</f>
        <v>Hydrogen Combustion</v>
      </c>
      <c r="K1167" s="254" t="str">
        <f>IF(ISBLANK(INDEX('Policy Characteristics'!E:E,MATCH($C1167,'Policy Characteristics'!$C:$C,0))),"",INDEX('Policy Characteristics'!E:E,MATCH($C1167,'Policy Characteristics'!$C:$C,0)))</f>
        <v>indst shift to hydrogen</v>
      </c>
      <c r="L1167" s="261">
        <f>IF(ISBLANK(INDEX('Policy Characteristics'!F:F,MATCH($C1167,'Policy Characteristics'!$C:$C,0))),"",INDEX('Policy Characteristics'!F:F,MATCH($C1167,'Policy Characteristics'!$C:$C,0)))</f>
        <v>0</v>
      </c>
      <c r="M1167" s="261">
        <f>IF(ISBLANK(INDEX('Policy Characteristics'!G:G,MATCH($C1167,'Policy Characteristics'!$C:$C,0))),"",INDEX('Policy Characteristics'!G:G,MATCH($C1167,'Policy Characteristics'!$C:$C,0)))</f>
        <v>1</v>
      </c>
      <c r="N1167" s="261">
        <f>IF(ISBLANK(INDEX('Policy Characteristics'!H:H,MATCH($C1167,'Policy Characteristics'!$C:$C,0))),"",INDEX('Policy Characteristics'!H:H,MATCH($C1167,'Policy Characteristics'!$C:$C,0)))</f>
        <v>0.01</v>
      </c>
      <c r="O1167" s="254" t="str">
        <f>IF(ISBLANK(INDEX('Policy Characteristics'!I:I,MATCH($C1167,'Policy Characteristics'!$C:$C,0))),"",INDEX('Policy Characteristics'!I:I,MATCH($C1167,'Policy Characteristics'!$C:$C,0)))</f>
        <v>% of fuel shifted</v>
      </c>
      <c r="P1167" s="254"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254" t="str">
        <f>IF(ISBLANK(INDEX('Policy Characteristics'!K:K,MATCH($C1167,'Policy Characteristics'!$C:$C,0))),"",INDEX('Policy Characteristics'!K:K,MATCH($C1167,'Policy Characteristics'!$C:$C,0)))</f>
        <v>industry-ag-main.html#fuel-switching</v>
      </c>
      <c r="R1167" s="254" t="str">
        <f>IF(ISBLANK(INDEX('Policy Characteristics'!L:L,MATCH($C1167,'Policy Characteristics'!$C:$C,0))),"",INDEX('Policy Characteristics'!L:L,MATCH($C1167,'Policy Characteristics'!$C:$C,0)))</f>
        <v>industry-elec-and-hydrogen.html</v>
      </c>
    </row>
    <row r="1168" spans="1:18" s="2" customFormat="1" x14ac:dyDescent="0.35">
      <c r="A1168" s="254" t="str">
        <f>IF(ISBLANK(INDEX('Policy Characteristics'!A:A,MATCH($C1168,'Policy Characteristics'!$C:$C,0))),"",INDEX('Policy Characteristics'!A:A,MATCH($C1168,'Policy Characteristics'!$C:$C,0)))</f>
        <v>Industry</v>
      </c>
      <c r="B1168" s="262" t="str">
        <f>IF(ISBLANK(INDEX('Policy Characteristics'!B:B,MATCH($C1168,'Policy Characteristics'!$C:$C,0))),"",INDEX('Policy Characteristics'!B:B,MATCH($C1168,'Policy Characteristics'!$C:$C,0)))</f>
        <v>Hydrogen Combustion</v>
      </c>
      <c r="C1168" s="254" t="str">
        <f t="shared" si="45"/>
        <v>Fraction of Eligible Industrial Energy Use Shifted to Hydrogen</v>
      </c>
      <c r="D1168" s="6" t="s">
        <v>3053</v>
      </c>
      <c r="E1168" s="1" t="s">
        <v>3497</v>
      </c>
      <c r="F1168" t="s">
        <v>3017</v>
      </c>
      <c r="G1168" s="45" t="s">
        <v>3504</v>
      </c>
      <c r="H1168" s="43">
        <v>2088</v>
      </c>
      <c r="I1168" s="324" t="s">
        <v>44</v>
      </c>
      <c r="J1168" s="255" t="str">
        <f>IF(ISBLANK(INDEX('Policy Characteristics'!D:D,MATCH($C1168,'Policy Characteristics'!$C:$C,0))),"",INDEX('Policy Characteristics'!D:D,MATCH($C1168,'Policy Characteristics'!$C:$C,0)))</f>
        <v>Hydrogen Combustion</v>
      </c>
      <c r="K1168" s="254" t="str">
        <f>IF(ISBLANK(INDEX('Policy Characteristics'!E:E,MATCH($C1168,'Policy Characteristics'!$C:$C,0))),"",INDEX('Policy Characteristics'!E:E,MATCH($C1168,'Policy Characteristics'!$C:$C,0)))</f>
        <v>indst shift to hydrogen</v>
      </c>
      <c r="L1168" s="261">
        <f>IF(ISBLANK(INDEX('Policy Characteristics'!F:F,MATCH($C1168,'Policy Characteristics'!$C:$C,0))),"",INDEX('Policy Characteristics'!F:F,MATCH($C1168,'Policy Characteristics'!$C:$C,0)))</f>
        <v>0</v>
      </c>
      <c r="M1168" s="261">
        <f>IF(ISBLANK(INDEX('Policy Characteristics'!G:G,MATCH($C1168,'Policy Characteristics'!$C:$C,0))),"",INDEX('Policy Characteristics'!G:G,MATCH($C1168,'Policy Characteristics'!$C:$C,0)))</f>
        <v>1</v>
      </c>
      <c r="N1168" s="261">
        <f>IF(ISBLANK(INDEX('Policy Characteristics'!H:H,MATCH($C1168,'Policy Characteristics'!$C:$C,0))),"",INDEX('Policy Characteristics'!H:H,MATCH($C1168,'Policy Characteristics'!$C:$C,0)))</f>
        <v>0.01</v>
      </c>
      <c r="O1168" s="254" t="str">
        <f>IF(ISBLANK(INDEX('Policy Characteristics'!I:I,MATCH($C1168,'Policy Characteristics'!$C:$C,0))),"",INDEX('Policy Characteristics'!I:I,MATCH($C1168,'Policy Characteristics'!$C:$C,0)))</f>
        <v>% of fuel shifted</v>
      </c>
      <c r="P1168" s="254"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254" t="str">
        <f>IF(ISBLANK(INDEX('Policy Characteristics'!K:K,MATCH($C1168,'Policy Characteristics'!$C:$C,0))),"",INDEX('Policy Characteristics'!K:K,MATCH($C1168,'Policy Characteristics'!$C:$C,0)))</f>
        <v>industry-ag-main.html#fuel-switching</v>
      </c>
      <c r="R1168" s="254" t="str">
        <f>IF(ISBLANK(INDEX('Policy Characteristics'!L:L,MATCH($C1168,'Policy Characteristics'!$C:$C,0))),"",INDEX('Policy Characteristics'!L:L,MATCH($C1168,'Policy Characteristics'!$C:$C,0)))</f>
        <v>industry-elec-and-hydrogen.html</v>
      </c>
    </row>
    <row r="1169" spans="1:18" s="2" customFormat="1" x14ac:dyDescent="0.35">
      <c r="A1169" s="254" t="str">
        <f>IF(ISBLANK(INDEX('Policy Characteristics'!A:A,MATCH($C1169,'Policy Characteristics'!$C:$C,0))),"",INDEX('Policy Characteristics'!A:A,MATCH($C1169,'Policy Characteristics'!$C:$C,0)))</f>
        <v>Industry</v>
      </c>
      <c r="B1169" s="262" t="str">
        <f>IF(ISBLANK(INDEX('Policy Characteristics'!B:B,MATCH($C1169,'Policy Characteristics'!$C:$C,0))),"",INDEX('Policy Characteristics'!B:B,MATCH($C1169,'Policy Characteristics'!$C:$C,0)))</f>
        <v>Hydrogen Combustion</v>
      </c>
      <c r="C1169" s="254" t="str">
        <f t="shared" si="45"/>
        <v>Fraction of Eligible Industrial Energy Use Shifted to Hydrogen</v>
      </c>
      <c r="D1169" s="6" t="s">
        <v>3053</v>
      </c>
      <c r="E1169" s="1" t="s">
        <v>3638</v>
      </c>
      <c r="F1169" t="s">
        <v>3017</v>
      </c>
      <c r="G1169" s="45" t="s">
        <v>3638</v>
      </c>
      <c r="H1169" s="43">
        <v>2089</v>
      </c>
      <c r="I1169" s="324" t="s">
        <v>43</v>
      </c>
      <c r="J1169" s="255" t="str">
        <f>IF(ISBLANK(INDEX('Policy Characteristics'!D:D,MATCH($C1169,'Policy Characteristics'!$C:$C,0))),"",INDEX('Policy Characteristics'!D:D,MATCH($C1169,'Policy Characteristics'!$C:$C,0)))</f>
        <v>Hydrogen Combustion</v>
      </c>
      <c r="K1169" s="254" t="str">
        <f>IF(ISBLANK(INDEX('Policy Characteristics'!E:E,MATCH($C1169,'Policy Characteristics'!$C:$C,0))),"",INDEX('Policy Characteristics'!E:E,MATCH($C1169,'Policy Characteristics'!$C:$C,0)))</f>
        <v>indst shift to hydrogen</v>
      </c>
      <c r="L1169" s="261">
        <f>IF(ISBLANK(INDEX('Policy Characteristics'!F:F,MATCH($C1169,'Policy Characteristics'!$C:$C,0))),"",INDEX('Policy Characteristics'!F:F,MATCH($C1169,'Policy Characteristics'!$C:$C,0)))</f>
        <v>0</v>
      </c>
      <c r="M1169" s="261">
        <f>IF(ISBLANK(INDEX('Policy Characteristics'!G:G,MATCH($C1169,'Policy Characteristics'!$C:$C,0))),"",INDEX('Policy Characteristics'!G:G,MATCH($C1169,'Policy Characteristics'!$C:$C,0)))</f>
        <v>1</v>
      </c>
      <c r="N1169" s="261">
        <f>IF(ISBLANK(INDEX('Policy Characteristics'!H:H,MATCH($C1169,'Policy Characteristics'!$C:$C,0))),"",INDEX('Policy Characteristics'!H:H,MATCH($C1169,'Policy Characteristics'!$C:$C,0)))</f>
        <v>0.01</v>
      </c>
      <c r="O1169" s="254" t="str">
        <f>IF(ISBLANK(INDEX('Policy Characteristics'!I:I,MATCH($C1169,'Policy Characteristics'!$C:$C,0))),"",INDEX('Policy Characteristics'!I:I,MATCH($C1169,'Policy Characteristics'!$C:$C,0)))</f>
        <v>% of fuel shifted</v>
      </c>
      <c r="P1169" s="254"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254" t="str">
        <f>IF(ISBLANK(INDEX('Policy Characteristics'!K:K,MATCH($C1169,'Policy Characteristics'!$C:$C,0))),"",INDEX('Policy Characteristics'!K:K,MATCH($C1169,'Policy Characteristics'!$C:$C,0)))</f>
        <v>industry-ag-main.html#fuel-switching</v>
      </c>
      <c r="R1169" s="254" t="str">
        <f>IF(ISBLANK(INDEX('Policy Characteristics'!L:L,MATCH($C1169,'Policy Characteristics'!$C:$C,0))),"",INDEX('Policy Characteristics'!L:L,MATCH($C1169,'Policy Characteristics'!$C:$C,0)))</f>
        <v>industry-elec-and-hydrogen.html</v>
      </c>
    </row>
    <row r="1170" spans="1:18" s="2" customFormat="1" x14ac:dyDescent="0.35">
      <c r="A1170" s="254" t="str">
        <f>IF(ISBLANK(INDEX('Policy Characteristics'!A:A,MATCH($C1170,'Policy Characteristics'!$C:$C,0))),"",INDEX('Policy Characteristics'!A:A,MATCH($C1170,'Policy Characteristics'!$C:$C,0)))</f>
        <v>Industry</v>
      </c>
      <c r="B1170" s="262" t="str">
        <f>IF(ISBLANK(INDEX('Policy Characteristics'!B:B,MATCH($C1170,'Policy Characteristics'!$C:$C,0))),"",INDEX('Policy Characteristics'!B:B,MATCH($C1170,'Policy Characteristics'!$C:$C,0)))</f>
        <v>Hydrogen Combustion</v>
      </c>
      <c r="C1170" s="254" t="str">
        <f t="shared" si="45"/>
        <v>Fraction of Eligible Industrial Energy Use Shifted to Hydrogen</v>
      </c>
      <c r="D1170" s="6" t="s">
        <v>3054</v>
      </c>
      <c r="E1170" s="1" t="s">
        <v>3491</v>
      </c>
      <c r="F1170" t="s">
        <v>3018</v>
      </c>
      <c r="G1170" s="45" t="s">
        <v>3498</v>
      </c>
      <c r="H1170" s="43">
        <v>2090</v>
      </c>
      <c r="I1170" s="324" t="s">
        <v>43</v>
      </c>
      <c r="J1170" s="255" t="str">
        <f>IF(ISBLANK(INDEX('Policy Characteristics'!D:D,MATCH($C1170,'Policy Characteristics'!$C:$C,0))),"",INDEX('Policy Characteristics'!D:D,MATCH($C1170,'Policy Characteristics'!$C:$C,0)))</f>
        <v>Hydrogen Combustion</v>
      </c>
      <c r="K1170" s="254" t="str">
        <f>IF(ISBLANK(INDEX('Policy Characteristics'!E:E,MATCH($C1170,'Policy Characteristics'!$C:$C,0))),"",INDEX('Policy Characteristics'!E:E,MATCH($C1170,'Policy Characteristics'!$C:$C,0)))</f>
        <v>indst shift to hydrogen</v>
      </c>
      <c r="L1170" s="261">
        <f>IF(ISBLANK(INDEX('Policy Characteristics'!F:F,MATCH($C1170,'Policy Characteristics'!$C:$C,0))),"",INDEX('Policy Characteristics'!F:F,MATCH($C1170,'Policy Characteristics'!$C:$C,0)))</f>
        <v>0</v>
      </c>
      <c r="M1170" s="261">
        <f>IF(ISBLANK(INDEX('Policy Characteristics'!G:G,MATCH($C1170,'Policy Characteristics'!$C:$C,0))),"",INDEX('Policy Characteristics'!G:G,MATCH($C1170,'Policy Characteristics'!$C:$C,0)))</f>
        <v>1</v>
      </c>
      <c r="N1170" s="261">
        <f>IF(ISBLANK(INDEX('Policy Characteristics'!H:H,MATCH($C1170,'Policy Characteristics'!$C:$C,0))),"",INDEX('Policy Characteristics'!H:H,MATCH($C1170,'Policy Characteristics'!$C:$C,0)))</f>
        <v>0.01</v>
      </c>
      <c r="O1170" s="254" t="str">
        <f>IF(ISBLANK(INDEX('Policy Characteristics'!I:I,MATCH($C1170,'Policy Characteristics'!$C:$C,0))),"",INDEX('Policy Characteristics'!I:I,MATCH($C1170,'Policy Characteristics'!$C:$C,0)))</f>
        <v>% of fuel shifted</v>
      </c>
      <c r="P1170" s="254"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254" t="str">
        <f>IF(ISBLANK(INDEX('Policy Characteristics'!K:K,MATCH($C1170,'Policy Characteristics'!$C:$C,0))),"",INDEX('Policy Characteristics'!K:K,MATCH($C1170,'Policy Characteristics'!$C:$C,0)))</f>
        <v>industry-ag-main.html#fuel-switching</v>
      </c>
      <c r="R1170" s="254" t="str">
        <f>IF(ISBLANK(INDEX('Policy Characteristics'!L:L,MATCH($C1170,'Policy Characteristics'!$C:$C,0))),"",INDEX('Policy Characteristics'!L:L,MATCH($C1170,'Policy Characteristics'!$C:$C,0)))</f>
        <v>industry-elec-and-hydrogen.html</v>
      </c>
    </row>
    <row r="1171" spans="1:18" s="2" customFormat="1" x14ac:dyDescent="0.35">
      <c r="A1171" s="254" t="str">
        <f>IF(ISBLANK(INDEX('Policy Characteristics'!A:A,MATCH($C1171,'Policy Characteristics'!$C:$C,0))),"",INDEX('Policy Characteristics'!A:A,MATCH($C1171,'Policy Characteristics'!$C:$C,0)))</f>
        <v>Industry</v>
      </c>
      <c r="B1171" s="262" t="str">
        <f>IF(ISBLANK(INDEX('Policy Characteristics'!B:B,MATCH($C1171,'Policy Characteristics'!$C:$C,0))),"",INDEX('Policy Characteristics'!B:B,MATCH($C1171,'Policy Characteristics'!$C:$C,0)))</f>
        <v>Hydrogen Combustion</v>
      </c>
      <c r="C1171" s="254" t="str">
        <f t="shared" si="45"/>
        <v>Fraction of Eligible Industrial Energy Use Shifted to Hydrogen</v>
      </c>
      <c r="D1171" s="6" t="s">
        <v>3054</v>
      </c>
      <c r="E1171" s="1" t="s">
        <v>3492</v>
      </c>
      <c r="F1171" t="s">
        <v>3018</v>
      </c>
      <c r="G1171" s="45" t="s">
        <v>3499</v>
      </c>
      <c r="H1171" s="43">
        <v>2091</v>
      </c>
      <c r="I1171" s="324" t="s">
        <v>43</v>
      </c>
      <c r="J1171" s="255" t="str">
        <f>IF(ISBLANK(INDEX('Policy Characteristics'!D:D,MATCH($C1171,'Policy Characteristics'!$C:$C,0))),"",INDEX('Policy Characteristics'!D:D,MATCH($C1171,'Policy Characteristics'!$C:$C,0)))</f>
        <v>Hydrogen Combustion</v>
      </c>
      <c r="K1171" s="254" t="str">
        <f>IF(ISBLANK(INDEX('Policy Characteristics'!E:E,MATCH($C1171,'Policy Characteristics'!$C:$C,0))),"",INDEX('Policy Characteristics'!E:E,MATCH($C1171,'Policy Characteristics'!$C:$C,0)))</f>
        <v>indst shift to hydrogen</v>
      </c>
      <c r="L1171" s="261">
        <f>IF(ISBLANK(INDEX('Policy Characteristics'!F:F,MATCH($C1171,'Policy Characteristics'!$C:$C,0))),"",INDEX('Policy Characteristics'!F:F,MATCH($C1171,'Policy Characteristics'!$C:$C,0)))</f>
        <v>0</v>
      </c>
      <c r="M1171" s="261">
        <f>IF(ISBLANK(INDEX('Policy Characteristics'!G:G,MATCH($C1171,'Policy Characteristics'!$C:$C,0))),"",INDEX('Policy Characteristics'!G:G,MATCH($C1171,'Policy Characteristics'!$C:$C,0)))</f>
        <v>1</v>
      </c>
      <c r="N1171" s="261">
        <f>IF(ISBLANK(INDEX('Policy Characteristics'!H:H,MATCH($C1171,'Policy Characteristics'!$C:$C,0))),"",INDEX('Policy Characteristics'!H:H,MATCH($C1171,'Policy Characteristics'!$C:$C,0)))</f>
        <v>0.01</v>
      </c>
      <c r="O1171" s="254" t="str">
        <f>IF(ISBLANK(INDEX('Policy Characteristics'!I:I,MATCH($C1171,'Policy Characteristics'!$C:$C,0))),"",INDEX('Policy Characteristics'!I:I,MATCH($C1171,'Policy Characteristics'!$C:$C,0)))</f>
        <v>% of fuel shifted</v>
      </c>
      <c r="P1171" s="254"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254" t="str">
        <f>IF(ISBLANK(INDEX('Policy Characteristics'!K:K,MATCH($C1171,'Policy Characteristics'!$C:$C,0))),"",INDEX('Policy Characteristics'!K:K,MATCH($C1171,'Policy Characteristics'!$C:$C,0)))</f>
        <v>industry-ag-main.html#fuel-switching</v>
      </c>
      <c r="R1171" s="254" t="str">
        <f>IF(ISBLANK(INDEX('Policy Characteristics'!L:L,MATCH($C1171,'Policy Characteristics'!$C:$C,0))),"",INDEX('Policy Characteristics'!L:L,MATCH($C1171,'Policy Characteristics'!$C:$C,0)))</f>
        <v>industry-elec-and-hydrogen.html</v>
      </c>
    </row>
    <row r="1172" spans="1:18" s="2" customFormat="1" x14ac:dyDescent="0.35">
      <c r="A1172" s="254" t="str">
        <f>IF(ISBLANK(INDEX('Policy Characteristics'!A:A,MATCH($C1172,'Policy Characteristics'!$C:$C,0))),"",INDEX('Policy Characteristics'!A:A,MATCH($C1172,'Policy Characteristics'!$C:$C,0)))</f>
        <v>Industry</v>
      </c>
      <c r="B1172" s="262" t="str">
        <f>IF(ISBLANK(INDEX('Policy Characteristics'!B:B,MATCH($C1172,'Policy Characteristics'!$C:$C,0))),"",INDEX('Policy Characteristics'!B:B,MATCH($C1172,'Policy Characteristics'!$C:$C,0)))</f>
        <v>Hydrogen Combustion</v>
      </c>
      <c r="C1172" s="254" t="str">
        <f t="shared" si="45"/>
        <v>Fraction of Eligible Industrial Energy Use Shifted to Hydrogen</v>
      </c>
      <c r="D1172" s="6" t="s">
        <v>3054</v>
      </c>
      <c r="E1172" s="1" t="s">
        <v>3493</v>
      </c>
      <c r="F1172" t="s">
        <v>3018</v>
      </c>
      <c r="G1172" s="45" t="s">
        <v>3500</v>
      </c>
      <c r="H1172" s="43">
        <v>2092</v>
      </c>
      <c r="I1172" s="324" t="s">
        <v>43</v>
      </c>
      <c r="J1172" s="255" t="str">
        <f>IF(ISBLANK(INDEX('Policy Characteristics'!D:D,MATCH($C1172,'Policy Characteristics'!$C:$C,0))),"",INDEX('Policy Characteristics'!D:D,MATCH($C1172,'Policy Characteristics'!$C:$C,0)))</f>
        <v>Hydrogen Combustion</v>
      </c>
      <c r="K1172" s="254" t="str">
        <f>IF(ISBLANK(INDEX('Policy Characteristics'!E:E,MATCH($C1172,'Policy Characteristics'!$C:$C,0))),"",INDEX('Policy Characteristics'!E:E,MATCH($C1172,'Policy Characteristics'!$C:$C,0)))</f>
        <v>indst shift to hydrogen</v>
      </c>
      <c r="L1172" s="261">
        <f>IF(ISBLANK(INDEX('Policy Characteristics'!F:F,MATCH($C1172,'Policy Characteristics'!$C:$C,0))),"",INDEX('Policy Characteristics'!F:F,MATCH($C1172,'Policy Characteristics'!$C:$C,0)))</f>
        <v>0</v>
      </c>
      <c r="M1172" s="261">
        <f>IF(ISBLANK(INDEX('Policy Characteristics'!G:G,MATCH($C1172,'Policy Characteristics'!$C:$C,0))),"",INDEX('Policy Characteristics'!G:G,MATCH($C1172,'Policy Characteristics'!$C:$C,0)))</f>
        <v>1</v>
      </c>
      <c r="N1172" s="261">
        <f>IF(ISBLANK(INDEX('Policy Characteristics'!H:H,MATCH($C1172,'Policy Characteristics'!$C:$C,0))),"",INDEX('Policy Characteristics'!H:H,MATCH($C1172,'Policy Characteristics'!$C:$C,0)))</f>
        <v>0.01</v>
      </c>
      <c r="O1172" s="254" t="str">
        <f>IF(ISBLANK(INDEX('Policy Characteristics'!I:I,MATCH($C1172,'Policy Characteristics'!$C:$C,0))),"",INDEX('Policy Characteristics'!I:I,MATCH($C1172,'Policy Characteristics'!$C:$C,0)))</f>
        <v>% of fuel shifted</v>
      </c>
      <c r="P1172" s="254"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254" t="str">
        <f>IF(ISBLANK(INDEX('Policy Characteristics'!K:K,MATCH($C1172,'Policy Characteristics'!$C:$C,0))),"",INDEX('Policy Characteristics'!K:K,MATCH($C1172,'Policy Characteristics'!$C:$C,0)))</f>
        <v>industry-ag-main.html#fuel-switching</v>
      </c>
      <c r="R1172" s="254" t="str">
        <f>IF(ISBLANK(INDEX('Policy Characteristics'!L:L,MATCH($C1172,'Policy Characteristics'!$C:$C,0))),"",INDEX('Policy Characteristics'!L:L,MATCH($C1172,'Policy Characteristics'!$C:$C,0)))</f>
        <v>industry-elec-and-hydrogen.html</v>
      </c>
    </row>
    <row r="1173" spans="1:18" s="2" customFormat="1" x14ac:dyDescent="0.35">
      <c r="A1173" s="254" t="str">
        <f>IF(ISBLANK(INDEX('Policy Characteristics'!A:A,MATCH($C1173,'Policy Characteristics'!$C:$C,0))),"",INDEX('Policy Characteristics'!A:A,MATCH($C1173,'Policy Characteristics'!$C:$C,0)))</f>
        <v>Industry</v>
      </c>
      <c r="B1173" s="262" t="str">
        <f>IF(ISBLANK(INDEX('Policy Characteristics'!B:B,MATCH($C1173,'Policy Characteristics'!$C:$C,0))),"",INDEX('Policy Characteristics'!B:B,MATCH($C1173,'Policy Characteristics'!$C:$C,0)))</f>
        <v>Hydrogen Combustion</v>
      </c>
      <c r="C1173" s="254" t="str">
        <f t="shared" si="45"/>
        <v>Fraction of Eligible Industrial Energy Use Shifted to Hydrogen</v>
      </c>
      <c r="D1173" s="6" t="s">
        <v>3054</v>
      </c>
      <c r="E1173" s="1" t="s">
        <v>3494</v>
      </c>
      <c r="F1173" t="s">
        <v>3018</v>
      </c>
      <c r="G1173" s="45" t="s">
        <v>3501</v>
      </c>
      <c r="H1173" s="43">
        <v>2093</v>
      </c>
      <c r="I1173" s="324" t="s">
        <v>43</v>
      </c>
      <c r="J1173" s="255" t="str">
        <f>IF(ISBLANK(INDEX('Policy Characteristics'!D:D,MATCH($C1173,'Policy Characteristics'!$C:$C,0))),"",INDEX('Policy Characteristics'!D:D,MATCH($C1173,'Policy Characteristics'!$C:$C,0)))</f>
        <v>Hydrogen Combustion</v>
      </c>
      <c r="K1173" s="254" t="str">
        <f>IF(ISBLANK(INDEX('Policy Characteristics'!E:E,MATCH($C1173,'Policy Characteristics'!$C:$C,0))),"",INDEX('Policy Characteristics'!E:E,MATCH($C1173,'Policy Characteristics'!$C:$C,0)))</f>
        <v>indst shift to hydrogen</v>
      </c>
      <c r="L1173" s="261">
        <f>IF(ISBLANK(INDEX('Policy Characteristics'!F:F,MATCH($C1173,'Policy Characteristics'!$C:$C,0))),"",INDEX('Policy Characteristics'!F:F,MATCH($C1173,'Policy Characteristics'!$C:$C,0)))</f>
        <v>0</v>
      </c>
      <c r="M1173" s="261">
        <f>IF(ISBLANK(INDEX('Policy Characteristics'!G:G,MATCH($C1173,'Policy Characteristics'!$C:$C,0))),"",INDEX('Policy Characteristics'!G:G,MATCH($C1173,'Policy Characteristics'!$C:$C,0)))</f>
        <v>1</v>
      </c>
      <c r="N1173" s="261">
        <f>IF(ISBLANK(INDEX('Policy Characteristics'!H:H,MATCH($C1173,'Policy Characteristics'!$C:$C,0))),"",INDEX('Policy Characteristics'!H:H,MATCH($C1173,'Policy Characteristics'!$C:$C,0)))</f>
        <v>0.01</v>
      </c>
      <c r="O1173" s="254" t="str">
        <f>IF(ISBLANK(INDEX('Policy Characteristics'!I:I,MATCH($C1173,'Policy Characteristics'!$C:$C,0))),"",INDEX('Policy Characteristics'!I:I,MATCH($C1173,'Policy Characteristics'!$C:$C,0)))</f>
        <v>% of fuel shifted</v>
      </c>
      <c r="P1173" s="254"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254" t="str">
        <f>IF(ISBLANK(INDEX('Policy Characteristics'!K:K,MATCH($C1173,'Policy Characteristics'!$C:$C,0))),"",INDEX('Policy Characteristics'!K:K,MATCH($C1173,'Policy Characteristics'!$C:$C,0)))</f>
        <v>industry-ag-main.html#fuel-switching</v>
      </c>
      <c r="R1173" s="254" t="str">
        <f>IF(ISBLANK(INDEX('Policy Characteristics'!L:L,MATCH($C1173,'Policy Characteristics'!$C:$C,0))),"",INDEX('Policy Characteristics'!L:L,MATCH($C1173,'Policy Characteristics'!$C:$C,0)))</f>
        <v>industry-elec-and-hydrogen.html</v>
      </c>
    </row>
    <row r="1174" spans="1:18" s="2" customFormat="1" x14ac:dyDescent="0.35">
      <c r="A1174" s="254" t="str">
        <f>IF(ISBLANK(INDEX('Policy Characteristics'!A:A,MATCH($C1174,'Policy Characteristics'!$C:$C,0))),"",INDEX('Policy Characteristics'!A:A,MATCH($C1174,'Policy Characteristics'!$C:$C,0)))</f>
        <v>Industry</v>
      </c>
      <c r="B1174" s="262" t="str">
        <f>IF(ISBLANK(INDEX('Policy Characteristics'!B:B,MATCH($C1174,'Policy Characteristics'!$C:$C,0))),"",INDEX('Policy Characteristics'!B:B,MATCH($C1174,'Policy Characteristics'!$C:$C,0)))</f>
        <v>Hydrogen Combustion</v>
      </c>
      <c r="C1174" s="254" t="str">
        <f t="shared" si="45"/>
        <v>Fraction of Eligible Industrial Energy Use Shifted to Hydrogen</v>
      </c>
      <c r="D1174" s="6" t="s">
        <v>3054</v>
      </c>
      <c r="E1174" s="1" t="s">
        <v>3495</v>
      </c>
      <c r="F1174" t="s">
        <v>3018</v>
      </c>
      <c r="G1174" s="45" t="s">
        <v>3502</v>
      </c>
      <c r="H1174" s="43">
        <v>2094</v>
      </c>
      <c r="I1174" s="324" t="s">
        <v>44</v>
      </c>
      <c r="J1174" s="255" t="str">
        <f>IF(ISBLANK(INDEX('Policy Characteristics'!D:D,MATCH($C1174,'Policy Characteristics'!$C:$C,0))),"",INDEX('Policy Characteristics'!D:D,MATCH($C1174,'Policy Characteristics'!$C:$C,0)))</f>
        <v>Hydrogen Combustion</v>
      </c>
      <c r="K1174" s="254" t="str">
        <f>IF(ISBLANK(INDEX('Policy Characteristics'!E:E,MATCH($C1174,'Policy Characteristics'!$C:$C,0))),"",INDEX('Policy Characteristics'!E:E,MATCH($C1174,'Policy Characteristics'!$C:$C,0)))</f>
        <v>indst shift to hydrogen</v>
      </c>
      <c r="L1174" s="261">
        <f>IF(ISBLANK(INDEX('Policy Characteristics'!F:F,MATCH($C1174,'Policy Characteristics'!$C:$C,0))),"",INDEX('Policy Characteristics'!F:F,MATCH($C1174,'Policy Characteristics'!$C:$C,0)))</f>
        <v>0</v>
      </c>
      <c r="M1174" s="261">
        <f>IF(ISBLANK(INDEX('Policy Characteristics'!G:G,MATCH($C1174,'Policy Characteristics'!$C:$C,0))),"",INDEX('Policy Characteristics'!G:G,MATCH($C1174,'Policy Characteristics'!$C:$C,0)))</f>
        <v>1</v>
      </c>
      <c r="N1174" s="261">
        <f>IF(ISBLANK(INDEX('Policy Characteristics'!H:H,MATCH($C1174,'Policy Characteristics'!$C:$C,0))),"",INDEX('Policy Characteristics'!H:H,MATCH($C1174,'Policy Characteristics'!$C:$C,0)))</f>
        <v>0.01</v>
      </c>
      <c r="O1174" s="254" t="str">
        <f>IF(ISBLANK(INDEX('Policy Characteristics'!I:I,MATCH($C1174,'Policy Characteristics'!$C:$C,0))),"",INDEX('Policy Characteristics'!I:I,MATCH($C1174,'Policy Characteristics'!$C:$C,0)))</f>
        <v>% of fuel shifted</v>
      </c>
      <c r="P1174" s="254"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254" t="str">
        <f>IF(ISBLANK(INDEX('Policy Characteristics'!K:K,MATCH($C1174,'Policy Characteristics'!$C:$C,0))),"",INDEX('Policy Characteristics'!K:K,MATCH($C1174,'Policy Characteristics'!$C:$C,0)))</f>
        <v>industry-ag-main.html#fuel-switching</v>
      </c>
      <c r="R1174" s="254" t="str">
        <f>IF(ISBLANK(INDEX('Policy Characteristics'!L:L,MATCH($C1174,'Policy Characteristics'!$C:$C,0))),"",INDEX('Policy Characteristics'!L:L,MATCH($C1174,'Policy Characteristics'!$C:$C,0)))</f>
        <v>industry-elec-and-hydrogen.html</v>
      </c>
    </row>
    <row r="1175" spans="1:18" s="2" customFormat="1" x14ac:dyDescent="0.35">
      <c r="A1175" s="254" t="str">
        <f>IF(ISBLANK(INDEX('Policy Characteristics'!A:A,MATCH($C1175,'Policy Characteristics'!$C:$C,0))),"",INDEX('Policy Characteristics'!A:A,MATCH($C1175,'Policy Characteristics'!$C:$C,0)))</f>
        <v>Industry</v>
      </c>
      <c r="B1175" s="262" t="str">
        <f>IF(ISBLANK(INDEX('Policy Characteristics'!B:B,MATCH($C1175,'Policy Characteristics'!$C:$C,0))),"",INDEX('Policy Characteristics'!B:B,MATCH($C1175,'Policy Characteristics'!$C:$C,0)))</f>
        <v>Hydrogen Combustion</v>
      </c>
      <c r="C1175" s="254" t="str">
        <f t="shared" si="45"/>
        <v>Fraction of Eligible Industrial Energy Use Shifted to Hydrogen</v>
      </c>
      <c r="D1175" s="6" t="s">
        <v>3054</v>
      </c>
      <c r="E1175" s="1" t="s">
        <v>3496</v>
      </c>
      <c r="F1175" t="s">
        <v>3018</v>
      </c>
      <c r="G1175" s="45" t="s">
        <v>3503</v>
      </c>
      <c r="H1175" s="43">
        <v>2095</v>
      </c>
      <c r="I1175" s="324" t="s">
        <v>43</v>
      </c>
      <c r="J1175" s="255" t="str">
        <f>IF(ISBLANK(INDEX('Policy Characteristics'!D:D,MATCH($C1175,'Policy Characteristics'!$C:$C,0))),"",INDEX('Policy Characteristics'!D:D,MATCH($C1175,'Policy Characteristics'!$C:$C,0)))</f>
        <v>Hydrogen Combustion</v>
      </c>
      <c r="K1175" s="254" t="str">
        <f>IF(ISBLANK(INDEX('Policy Characteristics'!E:E,MATCH($C1175,'Policy Characteristics'!$C:$C,0))),"",INDEX('Policy Characteristics'!E:E,MATCH($C1175,'Policy Characteristics'!$C:$C,0)))</f>
        <v>indst shift to hydrogen</v>
      </c>
      <c r="L1175" s="261">
        <f>IF(ISBLANK(INDEX('Policy Characteristics'!F:F,MATCH($C1175,'Policy Characteristics'!$C:$C,0))),"",INDEX('Policy Characteristics'!F:F,MATCH($C1175,'Policy Characteristics'!$C:$C,0)))</f>
        <v>0</v>
      </c>
      <c r="M1175" s="261">
        <f>IF(ISBLANK(INDEX('Policy Characteristics'!G:G,MATCH($C1175,'Policy Characteristics'!$C:$C,0))),"",INDEX('Policy Characteristics'!G:G,MATCH($C1175,'Policy Characteristics'!$C:$C,0)))</f>
        <v>1</v>
      </c>
      <c r="N1175" s="261">
        <f>IF(ISBLANK(INDEX('Policy Characteristics'!H:H,MATCH($C1175,'Policy Characteristics'!$C:$C,0))),"",INDEX('Policy Characteristics'!H:H,MATCH($C1175,'Policy Characteristics'!$C:$C,0)))</f>
        <v>0.01</v>
      </c>
      <c r="O1175" s="254" t="str">
        <f>IF(ISBLANK(INDEX('Policy Characteristics'!I:I,MATCH($C1175,'Policy Characteristics'!$C:$C,0))),"",INDEX('Policy Characteristics'!I:I,MATCH($C1175,'Policy Characteristics'!$C:$C,0)))</f>
        <v>% of fuel shifted</v>
      </c>
      <c r="P1175" s="254"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254" t="str">
        <f>IF(ISBLANK(INDEX('Policy Characteristics'!K:K,MATCH($C1175,'Policy Characteristics'!$C:$C,0))),"",INDEX('Policy Characteristics'!K:K,MATCH($C1175,'Policy Characteristics'!$C:$C,0)))</f>
        <v>industry-ag-main.html#fuel-switching</v>
      </c>
      <c r="R1175" s="254" t="str">
        <f>IF(ISBLANK(INDEX('Policy Characteristics'!L:L,MATCH($C1175,'Policy Characteristics'!$C:$C,0))),"",INDEX('Policy Characteristics'!L:L,MATCH($C1175,'Policy Characteristics'!$C:$C,0)))</f>
        <v>industry-elec-and-hydrogen.html</v>
      </c>
    </row>
    <row r="1176" spans="1:18" s="2" customFormat="1" x14ac:dyDescent="0.35">
      <c r="A1176" s="254" t="str">
        <f>IF(ISBLANK(INDEX('Policy Characteristics'!A:A,MATCH($C1176,'Policy Characteristics'!$C:$C,0))),"",INDEX('Policy Characteristics'!A:A,MATCH($C1176,'Policy Characteristics'!$C:$C,0)))</f>
        <v>Industry</v>
      </c>
      <c r="B1176" s="262" t="str">
        <f>IF(ISBLANK(INDEX('Policy Characteristics'!B:B,MATCH($C1176,'Policy Characteristics'!$C:$C,0))),"",INDEX('Policy Characteristics'!B:B,MATCH($C1176,'Policy Characteristics'!$C:$C,0)))</f>
        <v>Hydrogen Combustion</v>
      </c>
      <c r="C1176" s="254" t="str">
        <f t="shared" si="45"/>
        <v>Fraction of Eligible Industrial Energy Use Shifted to Hydrogen</v>
      </c>
      <c r="D1176" s="6" t="s">
        <v>3054</v>
      </c>
      <c r="E1176" s="1" t="s">
        <v>3497</v>
      </c>
      <c r="F1176" t="s">
        <v>3018</v>
      </c>
      <c r="G1176" s="45" t="s">
        <v>3504</v>
      </c>
      <c r="H1176" s="43">
        <v>2096</v>
      </c>
      <c r="I1176" s="324" t="s">
        <v>44</v>
      </c>
      <c r="J1176" s="255" t="str">
        <f>IF(ISBLANK(INDEX('Policy Characteristics'!D:D,MATCH($C1176,'Policy Characteristics'!$C:$C,0))),"",INDEX('Policy Characteristics'!D:D,MATCH($C1176,'Policy Characteristics'!$C:$C,0)))</f>
        <v>Hydrogen Combustion</v>
      </c>
      <c r="K1176" s="254" t="str">
        <f>IF(ISBLANK(INDEX('Policy Characteristics'!E:E,MATCH($C1176,'Policy Characteristics'!$C:$C,0))),"",INDEX('Policy Characteristics'!E:E,MATCH($C1176,'Policy Characteristics'!$C:$C,0)))</f>
        <v>indst shift to hydrogen</v>
      </c>
      <c r="L1176" s="261">
        <f>IF(ISBLANK(INDEX('Policy Characteristics'!F:F,MATCH($C1176,'Policy Characteristics'!$C:$C,0))),"",INDEX('Policy Characteristics'!F:F,MATCH($C1176,'Policy Characteristics'!$C:$C,0)))</f>
        <v>0</v>
      </c>
      <c r="M1176" s="261">
        <f>IF(ISBLANK(INDEX('Policy Characteristics'!G:G,MATCH($C1176,'Policy Characteristics'!$C:$C,0))),"",INDEX('Policy Characteristics'!G:G,MATCH($C1176,'Policy Characteristics'!$C:$C,0)))</f>
        <v>1</v>
      </c>
      <c r="N1176" s="261">
        <f>IF(ISBLANK(INDEX('Policy Characteristics'!H:H,MATCH($C1176,'Policy Characteristics'!$C:$C,0))),"",INDEX('Policy Characteristics'!H:H,MATCH($C1176,'Policy Characteristics'!$C:$C,0)))</f>
        <v>0.01</v>
      </c>
      <c r="O1176" s="254" t="str">
        <f>IF(ISBLANK(INDEX('Policy Characteristics'!I:I,MATCH($C1176,'Policy Characteristics'!$C:$C,0))),"",INDEX('Policy Characteristics'!I:I,MATCH($C1176,'Policy Characteristics'!$C:$C,0)))</f>
        <v>% of fuel shifted</v>
      </c>
      <c r="P1176" s="254"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254" t="str">
        <f>IF(ISBLANK(INDEX('Policy Characteristics'!K:K,MATCH($C1176,'Policy Characteristics'!$C:$C,0))),"",INDEX('Policy Characteristics'!K:K,MATCH($C1176,'Policy Characteristics'!$C:$C,0)))</f>
        <v>industry-ag-main.html#fuel-switching</v>
      </c>
      <c r="R1176" s="254" t="str">
        <f>IF(ISBLANK(INDEX('Policy Characteristics'!L:L,MATCH($C1176,'Policy Characteristics'!$C:$C,0))),"",INDEX('Policy Characteristics'!L:L,MATCH($C1176,'Policy Characteristics'!$C:$C,0)))</f>
        <v>industry-elec-and-hydrogen.html</v>
      </c>
    </row>
    <row r="1177" spans="1:18" s="2" customFormat="1" x14ac:dyDescent="0.35">
      <c r="A1177" s="254" t="str">
        <f>IF(ISBLANK(INDEX('Policy Characteristics'!A:A,MATCH($C1177,'Policy Characteristics'!$C:$C,0))),"",INDEX('Policy Characteristics'!A:A,MATCH($C1177,'Policy Characteristics'!$C:$C,0)))</f>
        <v>Industry</v>
      </c>
      <c r="B1177" s="262" t="str">
        <f>IF(ISBLANK(INDEX('Policy Characteristics'!B:B,MATCH($C1177,'Policy Characteristics'!$C:$C,0))),"",INDEX('Policy Characteristics'!B:B,MATCH($C1177,'Policy Characteristics'!$C:$C,0)))</f>
        <v>Hydrogen Combustion</v>
      </c>
      <c r="C1177" s="254" t="str">
        <f t="shared" si="45"/>
        <v>Fraction of Eligible Industrial Energy Use Shifted to Hydrogen</v>
      </c>
      <c r="D1177" s="6" t="s">
        <v>3054</v>
      </c>
      <c r="E1177" s="1" t="s">
        <v>3638</v>
      </c>
      <c r="F1177" t="s">
        <v>3018</v>
      </c>
      <c r="G1177" s="45" t="s">
        <v>3638</v>
      </c>
      <c r="H1177" s="43">
        <v>2097</v>
      </c>
      <c r="I1177" s="324" t="s">
        <v>43</v>
      </c>
      <c r="J1177" s="255" t="str">
        <f>IF(ISBLANK(INDEX('Policy Characteristics'!D:D,MATCH($C1177,'Policy Characteristics'!$C:$C,0))),"",INDEX('Policy Characteristics'!D:D,MATCH($C1177,'Policy Characteristics'!$C:$C,0)))</f>
        <v>Hydrogen Combustion</v>
      </c>
      <c r="K1177" s="254" t="str">
        <f>IF(ISBLANK(INDEX('Policy Characteristics'!E:E,MATCH($C1177,'Policy Characteristics'!$C:$C,0))),"",INDEX('Policy Characteristics'!E:E,MATCH($C1177,'Policy Characteristics'!$C:$C,0)))</f>
        <v>indst shift to hydrogen</v>
      </c>
      <c r="L1177" s="261">
        <f>IF(ISBLANK(INDEX('Policy Characteristics'!F:F,MATCH($C1177,'Policy Characteristics'!$C:$C,0))),"",INDEX('Policy Characteristics'!F:F,MATCH($C1177,'Policy Characteristics'!$C:$C,0)))</f>
        <v>0</v>
      </c>
      <c r="M1177" s="261">
        <f>IF(ISBLANK(INDEX('Policy Characteristics'!G:G,MATCH($C1177,'Policy Characteristics'!$C:$C,0))),"",INDEX('Policy Characteristics'!G:G,MATCH($C1177,'Policy Characteristics'!$C:$C,0)))</f>
        <v>1</v>
      </c>
      <c r="N1177" s="261">
        <f>IF(ISBLANK(INDEX('Policy Characteristics'!H:H,MATCH($C1177,'Policy Characteristics'!$C:$C,0))),"",INDEX('Policy Characteristics'!H:H,MATCH($C1177,'Policy Characteristics'!$C:$C,0)))</f>
        <v>0.01</v>
      </c>
      <c r="O1177" s="254" t="str">
        <f>IF(ISBLANK(INDEX('Policy Characteristics'!I:I,MATCH($C1177,'Policy Characteristics'!$C:$C,0))),"",INDEX('Policy Characteristics'!I:I,MATCH($C1177,'Policy Characteristics'!$C:$C,0)))</f>
        <v>% of fuel shifted</v>
      </c>
      <c r="P1177" s="254"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254" t="str">
        <f>IF(ISBLANK(INDEX('Policy Characteristics'!K:K,MATCH($C1177,'Policy Characteristics'!$C:$C,0))),"",INDEX('Policy Characteristics'!K:K,MATCH($C1177,'Policy Characteristics'!$C:$C,0)))</f>
        <v>industry-ag-main.html#fuel-switching</v>
      </c>
      <c r="R1177" s="254" t="str">
        <f>IF(ISBLANK(INDEX('Policy Characteristics'!L:L,MATCH($C1177,'Policy Characteristics'!$C:$C,0))),"",INDEX('Policy Characteristics'!L:L,MATCH($C1177,'Policy Characteristics'!$C:$C,0)))</f>
        <v>industry-elec-and-hydrogen.html</v>
      </c>
    </row>
    <row r="1178" spans="1:18" s="2" customFormat="1" x14ac:dyDescent="0.35">
      <c r="A1178" s="254" t="str">
        <f>IF(ISBLANK(INDEX('Policy Characteristics'!A:A,MATCH($C1178,'Policy Characteristics'!$C:$C,0))),"",INDEX('Policy Characteristics'!A:A,MATCH($C1178,'Policy Characteristics'!$C:$C,0)))</f>
        <v>Industry</v>
      </c>
      <c r="B1178" s="262" t="str">
        <f>IF(ISBLANK(INDEX('Policy Characteristics'!B:B,MATCH($C1178,'Policy Characteristics'!$C:$C,0))),"",INDEX('Policy Characteristics'!B:B,MATCH($C1178,'Policy Characteristics'!$C:$C,0)))</f>
        <v>Hydrogen Combustion</v>
      </c>
      <c r="C1178" s="254" t="str">
        <f t="shared" si="45"/>
        <v>Fraction of Eligible Industrial Energy Use Shifted to Hydrogen</v>
      </c>
      <c r="D1178" s="6" t="s">
        <v>3055</v>
      </c>
      <c r="E1178" s="1" t="s">
        <v>3491</v>
      </c>
      <c r="F1178" t="s">
        <v>3019</v>
      </c>
      <c r="G1178" s="45" t="s">
        <v>3498</v>
      </c>
      <c r="H1178" s="43">
        <v>2098</v>
      </c>
      <c r="I1178" s="324" t="s">
        <v>43</v>
      </c>
      <c r="J1178" s="255" t="str">
        <f>IF(ISBLANK(INDEX('Policy Characteristics'!D:D,MATCH($C1178,'Policy Characteristics'!$C:$C,0))),"",INDEX('Policy Characteristics'!D:D,MATCH($C1178,'Policy Characteristics'!$C:$C,0)))</f>
        <v>Hydrogen Combustion</v>
      </c>
      <c r="K1178" s="254" t="str">
        <f>IF(ISBLANK(INDEX('Policy Characteristics'!E:E,MATCH($C1178,'Policy Characteristics'!$C:$C,0))),"",INDEX('Policy Characteristics'!E:E,MATCH($C1178,'Policy Characteristics'!$C:$C,0)))</f>
        <v>indst shift to hydrogen</v>
      </c>
      <c r="L1178" s="261">
        <f>IF(ISBLANK(INDEX('Policy Characteristics'!F:F,MATCH($C1178,'Policy Characteristics'!$C:$C,0))),"",INDEX('Policy Characteristics'!F:F,MATCH($C1178,'Policy Characteristics'!$C:$C,0)))</f>
        <v>0</v>
      </c>
      <c r="M1178" s="261">
        <f>IF(ISBLANK(INDEX('Policy Characteristics'!G:G,MATCH($C1178,'Policy Characteristics'!$C:$C,0))),"",INDEX('Policy Characteristics'!G:G,MATCH($C1178,'Policy Characteristics'!$C:$C,0)))</f>
        <v>1</v>
      </c>
      <c r="N1178" s="261">
        <f>IF(ISBLANK(INDEX('Policy Characteristics'!H:H,MATCH($C1178,'Policy Characteristics'!$C:$C,0))),"",INDEX('Policy Characteristics'!H:H,MATCH($C1178,'Policy Characteristics'!$C:$C,0)))</f>
        <v>0.01</v>
      </c>
      <c r="O1178" s="254" t="str">
        <f>IF(ISBLANK(INDEX('Policy Characteristics'!I:I,MATCH($C1178,'Policy Characteristics'!$C:$C,0))),"",INDEX('Policy Characteristics'!I:I,MATCH($C1178,'Policy Characteristics'!$C:$C,0)))</f>
        <v>% of fuel shifted</v>
      </c>
      <c r="P1178" s="254"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254" t="str">
        <f>IF(ISBLANK(INDEX('Policy Characteristics'!K:K,MATCH($C1178,'Policy Characteristics'!$C:$C,0))),"",INDEX('Policy Characteristics'!K:K,MATCH($C1178,'Policy Characteristics'!$C:$C,0)))</f>
        <v>industry-ag-main.html#fuel-switching</v>
      </c>
      <c r="R1178" s="254" t="str">
        <f>IF(ISBLANK(INDEX('Policy Characteristics'!L:L,MATCH($C1178,'Policy Characteristics'!$C:$C,0))),"",INDEX('Policy Characteristics'!L:L,MATCH($C1178,'Policy Characteristics'!$C:$C,0)))</f>
        <v>industry-elec-and-hydrogen.html</v>
      </c>
    </row>
    <row r="1179" spans="1:18" s="2" customFormat="1" x14ac:dyDescent="0.35">
      <c r="A1179" s="254" t="str">
        <f>IF(ISBLANK(INDEX('Policy Characteristics'!A:A,MATCH($C1179,'Policy Characteristics'!$C:$C,0))),"",INDEX('Policy Characteristics'!A:A,MATCH($C1179,'Policy Characteristics'!$C:$C,0)))</f>
        <v>Industry</v>
      </c>
      <c r="B1179" s="262" t="str">
        <f>IF(ISBLANK(INDEX('Policy Characteristics'!B:B,MATCH($C1179,'Policy Characteristics'!$C:$C,0))),"",INDEX('Policy Characteristics'!B:B,MATCH($C1179,'Policy Characteristics'!$C:$C,0)))</f>
        <v>Hydrogen Combustion</v>
      </c>
      <c r="C1179" s="254" t="str">
        <f t="shared" si="45"/>
        <v>Fraction of Eligible Industrial Energy Use Shifted to Hydrogen</v>
      </c>
      <c r="D1179" s="6" t="s">
        <v>3055</v>
      </c>
      <c r="E1179" s="1" t="s">
        <v>3492</v>
      </c>
      <c r="F1179" t="s">
        <v>3019</v>
      </c>
      <c r="G1179" s="45" t="s">
        <v>3499</v>
      </c>
      <c r="H1179" s="43">
        <v>2099</v>
      </c>
      <c r="I1179" s="324" t="s">
        <v>43</v>
      </c>
      <c r="J1179" s="255" t="str">
        <f>IF(ISBLANK(INDEX('Policy Characteristics'!D:D,MATCH($C1179,'Policy Characteristics'!$C:$C,0))),"",INDEX('Policy Characteristics'!D:D,MATCH($C1179,'Policy Characteristics'!$C:$C,0)))</f>
        <v>Hydrogen Combustion</v>
      </c>
      <c r="K1179" s="254" t="str">
        <f>IF(ISBLANK(INDEX('Policy Characteristics'!E:E,MATCH($C1179,'Policy Characteristics'!$C:$C,0))),"",INDEX('Policy Characteristics'!E:E,MATCH($C1179,'Policy Characteristics'!$C:$C,0)))</f>
        <v>indst shift to hydrogen</v>
      </c>
      <c r="L1179" s="261">
        <f>IF(ISBLANK(INDEX('Policy Characteristics'!F:F,MATCH($C1179,'Policy Characteristics'!$C:$C,0))),"",INDEX('Policy Characteristics'!F:F,MATCH($C1179,'Policy Characteristics'!$C:$C,0)))</f>
        <v>0</v>
      </c>
      <c r="M1179" s="261">
        <f>IF(ISBLANK(INDEX('Policy Characteristics'!G:G,MATCH($C1179,'Policy Characteristics'!$C:$C,0))),"",INDEX('Policy Characteristics'!G:G,MATCH($C1179,'Policy Characteristics'!$C:$C,0)))</f>
        <v>1</v>
      </c>
      <c r="N1179" s="261">
        <f>IF(ISBLANK(INDEX('Policy Characteristics'!H:H,MATCH($C1179,'Policy Characteristics'!$C:$C,0))),"",INDEX('Policy Characteristics'!H:H,MATCH($C1179,'Policy Characteristics'!$C:$C,0)))</f>
        <v>0.01</v>
      </c>
      <c r="O1179" s="254" t="str">
        <f>IF(ISBLANK(INDEX('Policy Characteristics'!I:I,MATCH($C1179,'Policy Characteristics'!$C:$C,0))),"",INDEX('Policy Characteristics'!I:I,MATCH($C1179,'Policy Characteristics'!$C:$C,0)))</f>
        <v>% of fuel shifted</v>
      </c>
      <c r="P1179" s="254"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254" t="str">
        <f>IF(ISBLANK(INDEX('Policy Characteristics'!K:K,MATCH($C1179,'Policy Characteristics'!$C:$C,0))),"",INDEX('Policy Characteristics'!K:K,MATCH($C1179,'Policy Characteristics'!$C:$C,0)))</f>
        <v>industry-ag-main.html#fuel-switching</v>
      </c>
      <c r="R1179" s="254" t="str">
        <f>IF(ISBLANK(INDEX('Policy Characteristics'!L:L,MATCH($C1179,'Policy Characteristics'!$C:$C,0))),"",INDEX('Policy Characteristics'!L:L,MATCH($C1179,'Policy Characteristics'!$C:$C,0)))</f>
        <v>industry-elec-and-hydrogen.html</v>
      </c>
    </row>
    <row r="1180" spans="1:18" s="2" customFormat="1" x14ac:dyDescent="0.35">
      <c r="A1180" s="254" t="str">
        <f>IF(ISBLANK(INDEX('Policy Characteristics'!A:A,MATCH($C1180,'Policy Characteristics'!$C:$C,0))),"",INDEX('Policy Characteristics'!A:A,MATCH($C1180,'Policy Characteristics'!$C:$C,0)))</f>
        <v>Industry</v>
      </c>
      <c r="B1180" s="262" t="str">
        <f>IF(ISBLANK(INDEX('Policy Characteristics'!B:B,MATCH($C1180,'Policy Characteristics'!$C:$C,0))),"",INDEX('Policy Characteristics'!B:B,MATCH($C1180,'Policy Characteristics'!$C:$C,0)))</f>
        <v>Hydrogen Combustion</v>
      </c>
      <c r="C1180" s="254" t="str">
        <f t="shared" ref="C1180:C1243" si="46">C$1114</f>
        <v>Fraction of Eligible Industrial Energy Use Shifted to Hydrogen</v>
      </c>
      <c r="D1180" s="6" t="s">
        <v>3055</v>
      </c>
      <c r="E1180" s="1" t="s">
        <v>3493</v>
      </c>
      <c r="F1180" t="s">
        <v>3019</v>
      </c>
      <c r="G1180" s="45" t="s">
        <v>3500</v>
      </c>
      <c r="H1180" s="43">
        <v>2100</v>
      </c>
      <c r="I1180" s="324" t="s">
        <v>43</v>
      </c>
      <c r="J1180" s="255" t="str">
        <f>IF(ISBLANK(INDEX('Policy Characteristics'!D:D,MATCH($C1180,'Policy Characteristics'!$C:$C,0))),"",INDEX('Policy Characteristics'!D:D,MATCH($C1180,'Policy Characteristics'!$C:$C,0)))</f>
        <v>Hydrogen Combustion</v>
      </c>
      <c r="K1180" s="254" t="str">
        <f>IF(ISBLANK(INDEX('Policy Characteristics'!E:E,MATCH($C1180,'Policy Characteristics'!$C:$C,0))),"",INDEX('Policy Characteristics'!E:E,MATCH($C1180,'Policy Characteristics'!$C:$C,0)))</f>
        <v>indst shift to hydrogen</v>
      </c>
      <c r="L1180" s="261">
        <f>IF(ISBLANK(INDEX('Policy Characteristics'!F:F,MATCH($C1180,'Policy Characteristics'!$C:$C,0))),"",INDEX('Policy Characteristics'!F:F,MATCH($C1180,'Policy Characteristics'!$C:$C,0)))</f>
        <v>0</v>
      </c>
      <c r="M1180" s="261">
        <f>IF(ISBLANK(INDEX('Policy Characteristics'!G:G,MATCH($C1180,'Policy Characteristics'!$C:$C,0))),"",INDEX('Policy Characteristics'!G:G,MATCH($C1180,'Policy Characteristics'!$C:$C,0)))</f>
        <v>1</v>
      </c>
      <c r="N1180" s="261">
        <f>IF(ISBLANK(INDEX('Policy Characteristics'!H:H,MATCH($C1180,'Policy Characteristics'!$C:$C,0))),"",INDEX('Policy Characteristics'!H:H,MATCH($C1180,'Policy Characteristics'!$C:$C,0)))</f>
        <v>0.01</v>
      </c>
      <c r="O1180" s="254" t="str">
        <f>IF(ISBLANK(INDEX('Policy Characteristics'!I:I,MATCH($C1180,'Policy Characteristics'!$C:$C,0))),"",INDEX('Policy Characteristics'!I:I,MATCH($C1180,'Policy Characteristics'!$C:$C,0)))</f>
        <v>% of fuel shifted</v>
      </c>
      <c r="P1180" s="254"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254" t="str">
        <f>IF(ISBLANK(INDEX('Policy Characteristics'!K:K,MATCH($C1180,'Policy Characteristics'!$C:$C,0))),"",INDEX('Policy Characteristics'!K:K,MATCH($C1180,'Policy Characteristics'!$C:$C,0)))</f>
        <v>industry-ag-main.html#fuel-switching</v>
      </c>
      <c r="R1180" s="254" t="str">
        <f>IF(ISBLANK(INDEX('Policy Characteristics'!L:L,MATCH($C1180,'Policy Characteristics'!$C:$C,0))),"",INDEX('Policy Characteristics'!L:L,MATCH($C1180,'Policy Characteristics'!$C:$C,0)))</f>
        <v>industry-elec-and-hydrogen.html</v>
      </c>
    </row>
    <row r="1181" spans="1:18" s="2" customFormat="1" x14ac:dyDescent="0.35">
      <c r="A1181" s="254" t="str">
        <f>IF(ISBLANK(INDEX('Policy Characteristics'!A:A,MATCH($C1181,'Policy Characteristics'!$C:$C,0))),"",INDEX('Policy Characteristics'!A:A,MATCH($C1181,'Policy Characteristics'!$C:$C,0)))</f>
        <v>Industry</v>
      </c>
      <c r="B1181" s="262" t="str">
        <f>IF(ISBLANK(INDEX('Policy Characteristics'!B:B,MATCH($C1181,'Policy Characteristics'!$C:$C,0))),"",INDEX('Policy Characteristics'!B:B,MATCH($C1181,'Policy Characteristics'!$C:$C,0)))</f>
        <v>Hydrogen Combustion</v>
      </c>
      <c r="C1181" s="254" t="str">
        <f t="shared" si="46"/>
        <v>Fraction of Eligible Industrial Energy Use Shifted to Hydrogen</v>
      </c>
      <c r="D1181" s="6" t="s">
        <v>3055</v>
      </c>
      <c r="E1181" s="1" t="s">
        <v>3494</v>
      </c>
      <c r="F1181" t="s">
        <v>3019</v>
      </c>
      <c r="G1181" s="45" t="s">
        <v>3501</v>
      </c>
      <c r="H1181" s="43">
        <v>2101</v>
      </c>
      <c r="I1181" s="324" t="s">
        <v>43</v>
      </c>
      <c r="J1181" s="255" t="str">
        <f>IF(ISBLANK(INDEX('Policy Characteristics'!D:D,MATCH($C1181,'Policy Characteristics'!$C:$C,0))),"",INDEX('Policy Characteristics'!D:D,MATCH($C1181,'Policy Characteristics'!$C:$C,0)))</f>
        <v>Hydrogen Combustion</v>
      </c>
      <c r="K1181" s="254" t="str">
        <f>IF(ISBLANK(INDEX('Policy Characteristics'!E:E,MATCH($C1181,'Policy Characteristics'!$C:$C,0))),"",INDEX('Policy Characteristics'!E:E,MATCH($C1181,'Policy Characteristics'!$C:$C,0)))</f>
        <v>indst shift to hydrogen</v>
      </c>
      <c r="L1181" s="261">
        <f>IF(ISBLANK(INDEX('Policy Characteristics'!F:F,MATCH($C1181,'Policy Characteristics'!$C:$C,0))),"",INDEX('Policy Characteristics'!F:F,MATCH($C1181,'Policy Characteristics'!$C:$C,0)))</f>
        <v>0</v>
      </c>
      <c r="M1181" s="261">
        <f>IF(ISBLANK(INDEX('Policy Characteristics'!G:G,MATCH($C1181,'Policy Characteristics'!$C:$C,0))),"",INDEX('Policy Characteristics'!G:G,MATCH($C1181,'Policy Characteristics'!$C:$C,0)))</f>
        <v>1</v>
      </c>
      <c r="N1181" s="261">
        <f>IF(ISBLANK(INDEX('Policy Characteristics'!H:H,MATCH($C1181,'Policy Characteristics'!$C:$C,0))),"",INDEX('Policy Characteristics'!H:H,MATCH($C1181,'Policy Characteristics'!$C:$C,0)))</f>
        <v>0.01</v>
      </c>
      <c r="O1181" s="254" t="str">
        <f>IF(ISBLANK(INDEX('Policy Characteristics'!I:I,MATCH($C1181,'Policy Characteristics'!$C:$C,0))),"",INDEX('Policy Characteristics'!I:I,MATCH($C1181,'Policy Characteristics'!$C:$C,0)))</f>
        <v>% of fuel shifted</v>
      </c>
      <c r="P1181" s="254"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254" t="str">
        <f>IF(ISBLANK(INDEX('Policy Characteristics'!K:K,MATCH($C1181,'Policy Characteristics'!$C:$C,0))),"",INDEX('Policy Characteristics'!K:K,MATCH($C1181,'Policy Characteristics'!$C:$C,0)))</f>
        <v>industry-ag-main.html#fuel-switching</v>
      </c>
      <c r="R1181" s="254" t="str">
        <f>IF(ISBLANK(INDEX('Policy Characteristics'!L:L,MATCH($C1181,'Policy Characteristics'!$C:$C,0))),"",INDEX('Policy Characteristics'!L:L,MATCH($C1181,'Policy Characteristics'!$C:$C,0)))</f>
        <v>industry-elec-and-hydrogen.html</v>
      </c>
    </row>
    <row r="1182" spans="1:18" s="2" customFormat="1" x14ac:dyDescent="0.35">
      <c r="A1182" s="254" t="str">
        <f>IF(ISBLANK(INDEX('Policy Characteristics'!A:A,MATCH($C1182,'Policy Characteristics'!$C:$C,0))),"",INDEX('Policy Characteristics'!A:A,MATCH($C1182,'Policy Characteristics'!$C:$C,0)))</f>
        <v>Industry</v>
      </c>
      <c r="B1182" s="262" t="str">
        <f>IF(ISBLANK(INDEX('Policy Characteristics'!B:B,MATCH($C1182,'Policy Characteristics'!$C:$C,0))),"",INDEX('Policy Characteristics'!B:B,MATCH($C1182,'Policy Characteristics'!$C:$C,0)))</f>
        <v>Hydrogen Combustion</v>
      </c>
      <c r="C1182" s="254" t="str">
        <f t="shared" si="46"/>
        <v>Fraction of Eligible Industrial Energy Use Shifted to Hydrogen</v>
      </c>
      <c r="D1182" s="6" t="s">
        <v>3055</v>
      </c>
      <c r="E1182" s="1" t="s">
        <v>3495</v>
      </c>
      <c r="F1182" t="s">
        <v>3019</v>
      </c>
      <c r="G1182" s="45" t="s">
        <v>3502</v>
      </c>
      <c r="H1182" s="43">
        <v>2102</v>
      </c>
      <c r="I1182" s="324" t="s">
        <v>43</v>
      </c>
      <c r="J1182" s="255" t="str">
        <f>IF(ISBLANK(INDEX('Policy Characteristics'!D:D,MATCH($C1182,'Policy Characteristics'!$C:$C,0))),"",INDEX('Policy Characteristics'!D:D,MATCH($C1182,'Policy Characteristics'!$C:$C,0)))</f>
        <v>Hydrogen Combustion</v>
      </c>
      <c r="K1182" s="254" t="str">
        <f>IF(ISBLANK(INDEX('Policy Characteristics'!E:E,MATCH($C1182,'Policy Characteristics'!$C:$C,0))),"",INDEX('Policy Characteristics'!E:E,MATCH($C1182,'Policy Characteristics'!$C:$C,0)))</f>
        <v>indst shift to hydrogen</v>
      </c>
      <c r="L1182" s="261">
        <f>IF(ISBLANK(INDEX('Policy Characteristics'!F:F,MATCH($C1182,'Policy Characteristics'!$C:$C,0))),"",INDEX('Policy Characteristics'!F:F,MATCH($C1182,'Policy Characteristics'!$C:$C,0)))</f>
        <v>0</v>
      </c>
      <c r="M1182" s="261">
        <f>IF(ISBLANK(INDEX('Policy Characteristics'!G:G,MATCH($C1182,'Policy Characteristics'!$C:$C,0))),"",INDEX('Policy Characteristics'!G:G,MATCH($C1182,'Policy Characteristics'!$C:$C,0)))</f>
        <v>1</v>
      </c>
      <c r="N1182" s="261">
        <f>IF(ISBLANK(INDEX('Policy Characteristics'!H:H,MATCH($C1182,'Policy Characteristics'!$C:$C,0))),"",INDEX('Policy Characteristics'!H:H,MATCH($C1182,'Policy Characteristics'!$C:$C,0)))</f>
        <v>0.01</v>
      </c>
      <c r="O1182" s="254" t="str">
        <f>IF(ISBLANK(INDEX('Policy Characteristics'!I:I,MATCH($C1182,'Policy Characteristics'!$C:$C,0))),"",INDEX('Policy Characteristics'!I:I,MATCH($C1182,'Policy Characteristics'!$C:$C,0)))</f>
        <v>% of fuel shifted</v>
      </c>
      <c r="P1182" s="254"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254" t="str">
        <f>IF(ISBLANK(INDEX('Policy Characteristics'!K:K,MATCH($C1182,'Policy Characteristics'!$C:$C,0))),"",INDEX('Policy Characteristics'!K:K,MATCH($C1182,'Policy Characteristics'!$C:$C,0)))</f>
        <v>industry-ag-main.html#fuel-switching</v>
      </c>
      <c r="R1182" s="254" t="str">
        <f>IF(ISBLANK(INDEX('Policy Characteristics'!L:L,MATCH($C1182,'Policy Characteristics'!$C:$C,0))),"",INDEX('Policy Characteristics'!L:L,MATCH($C1182,'Policy Characteristics'!$C:$C,0)))</f>
        <v>industry-elec-and-hydrogen.html</v>
      </c>
    </row>
    <row r="1183" spans="1:18" s="2" customFormat="1" x14ac:dyDescent="0.35">
      <c r="A1183" s="254" t="str">
        <f>IF(ISBLANK(INDEX('Policy Characteristics'!A:A,MATCH($C1183,'Policy Characteristics'!$C:$C,0))),"",INDEX('Policy Characteristics'!A:A,MATCH($C1183,'Policy Characteristics'!$C:$C,0)))</f>
        <v>Industry</v>
      </c>
      <c r="B1183" s="262" t="str">
        <f>IF(ISBLANK(INDEX('Policy Characteristics'!B:B,MATCH($C1183,'Policy Characteristics'!$C:$C,0))),"",INDEX('Policy Characteristics'!B:B,MATCH($C1183,'Policy Characteristics'!$C:$C,0)))</f>
        <v>Hydrogen Combustion</v>
      </c>
      <c r="C1183" s="254" t="str">
        <f t="shared" si="46"/>
        <v>Fraction of Eligible Industrial Energy Use Shifted to Hydrogen</v>
      </c>
      <c r="D1183" s="6" t="s">
        <v>3055</v>
      </c>
      <c r="E1183" s="1" t="s">
        <v>3496</v>
      </c>
      <c r="F1183" t="s">
        <v>3019</v>
      </c>
      <c r="G1183" s="45" t="s">
        <v>3503</v>
      </c>
      <c r="H1183" s="43">
        <v>2103</v>
      </c>
      <c r="I1183" s="324" t="s">
        <v>43</v>
      </c>
      <c r="J1183" s="255" t="str">
        <f>IF(ISBLANK(INDEX('Policy Characteristics'!D:D,MATCH($C1183,'Policy Characteristics'!$C:$C,0))),"",INDEX('Policy Characteristics'!D:D,MATCH($C1183,'Policy Characteristics'!$C:$C,0)))</f>
        <v>Hydrogen Combustion</v>
      </c>
      <c r="K1183" s="254" t="str">
        <f>IF(ISBLANK(INDEX('Policy Characteristics'!E:E,MATCH($C1183,'Policy Characteristics'!$C:$C,0))),"",INDEX('Policy Characteristics'!E:E,MATCH($C1183,'Policy Characteristics'!$C:$C,0)))</f>
        <v>indst shift to hydrogen</v>
      </c>
      <c r="L1183" s="261">
        <f>IF(ISBLANK(INDEX('Policy Characteristics'!F:F,MATCH($C1183,'Policy Characteristics'!$C:$C,0))),"",INDEX('Policy Characteristics'!F:F,MATCH($C1183,'Policy Characteristics'!$C:$C,0)))</f>
        <v>0</v>
      </c>
      <c r="M1183" s="261">
        <f>IF(ISBLANK(INDEX('Policy Characteristics'!G:G,MATCH($C1183,'Policy Characteristics'!$C:$C,0))),"",INDEX('Policy Characteristics'!G:G,MATCH($C1183,'Policy Characteristics'!$C:$C,0)))</f>
        <v>1</v>
      </c>
      <c r="N1183" s="261">
        <f>IF(ISBLANK(INDEX('Policy Characteristics'!H:H,MATCH($C1183,'Policy Characteristics'!$C:$C,0))),"",INDEX('Policy Characteristics'!H:H,MATCH($C1183,'Policy Characteristics'!$C:$C,0)))</f>
        <v>0.01</v>
      </c>
      <c r="O1183" s="254" t="str">
        <f>IF(ISBLANK(INDEX('Policy Characteristics'!I:I,MATCH($C1183,'Policy Characteristics'!$C:$C,0))),"",INDEX('Policy Characteristics'!I:I,MATCH($C1183,'Policy Characteristics'!$C:$C,0)))</f>
        <v>% of fuel shifted</v>
      </c>
      <c r="P1183" s="254"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254" t="str">
        <f>IF(ISBLANK(INDEX('Policy Characteristics'!K:K,MATCH($C1183,'Policy Characteristics'!$C:$C,0))),"",INDEX('Policy Characteristics'!K:K,MATCH($C1183,'Policy Characteristics'!$C:$C,0)))</f>
        <v>industry-ag-main.html#fuel-switching</v>
      </c>
      <c r="R1183" s="254" t="str">
        <f>IF(ISBLANK(INDEX('Policy Characteristics'!L:L,MATCH($C1183,'Policy Characteristics'!$C:$C,0))),"",INDEX('Policy Characteristics'!L:L,MATCH($C1183,'Policy Characteristics'!$C:$C,0)))</f>
        <v>industry-elec-and-hydrogen.html</v>
      </c>
    </row>
    <row r="1184" spans="1:18" s="2" customFormat="1" x14ac:dyDescent="0.35">
      <c r="A1184" s="254" t="str">
        <f>IF(ISBLANK(INDEX('Policy Characteristics'!A:A,MATCH($C1184,'Policy Characteristics'!$C:$C,0))),"",INDEX('Policy Characteristics'!A:A,MATCH($C1184,'Policy Characteristics'!$C:$C,0)))</f>
        <v>Industry</v>
      </c>
      <c r="B1184" s="262" t="str">
        <f>IF(ISBLANK(INDEX('Policy Characteristics'!B:B,MATCH($C1184,'Policy Characteristics'!$C:$C,0))),"",INDEX('Policy Characteristics'!B:B,MATCH($C1184,'Policy Characteristics'!$C:$C,0)))</f>
        <v>Hydrogen Combustion</v>
      </c>
      <c r="C1184" s="254" t="str">
        <f t="shared" si="46"/>
        <v>Fraction of Eligible Industrial Energy Use Shifted to Hydrogen</v>
      </c>
      <c r="D1184" s="6" t="s">
        <v>3055</v>
      </c>
      <c r="E1184" s="1" t="s">
        <v>3497</v>
      </c>
      <c r="F1184" t="s">
        <v>3019</v>
      </c>
      <c r="G1184" s="45" t="s">
        <v>3504</v>
      </c>
      <c r="H1184" s="43">
        <v>2104</v>
      </c>
      <c r="I1184" s="324" t="s">
        <v>44</v>
      </c>
      <c r="J1184" s="255" t="str">
        <f>IF(ISBLANK(INDEX('Policy Characteristics'!D:D,MATCH($C1184,'Policy Characteristics'!$C:$C,0))),"",INDEX('Policy Characteristics'!D:D,MATCH($C1184,'Policy Characteristics'!$C:$C,0)))</f>
        <v>Hydrogen Combustion</v>
      </c>
      <c r="K1184" s="254" t="str">
        <f>IF(ISBLANK(INDEX('Policy Characteristics'!E:E,MATCH($C1184,'Policy Characteristics'!$C:$C,0))),"",INDEX('Policy Characteristics'!E:E,MATCH($C1184,'Policy Characteristics'!$C:$C,0)))</f>
        <v>indst shift to hydrogen</v>
      </c>
      <c r="L1184" s="261">
        <f>IF(ISBLANK(INDEX('Policy Characteristics'!F:F,MATCH($C1184,'Policy Characteristics'!$C:$C,0))),"",INDEX('Policy Characteristics'!F:F,MATCH($C1184,'Policy Characteristics'!$C:$C,0)))</f>
        <v>0</v>
      </c>
      <c r="M1184" s="261">
        <f>IF(ISBLANK(INDEX('Policy Characteristics'!G:G,MATCH($C1184,'Policy Characteristics'!$C:$C,0))),"",INDEX('Policy Characteristics'!G:G,MATCH($C1184,'Policy Characteristics'!$C:$C,0)))</f>
        <v>1</v>
      </c>
      <c r="N1184" s="261">
        <f>IF(ISBLANK(INDEX('Policy Characteristics'!H:H,MATCH($C1184,'Policy Characteristics'!$C:$C,0))),"",INDEX('Policy Characteristics'!H:H,MATCH($C1184,'Policy Characteristics'!$C:$C,0)))</f>
        <v>0.01</v>
      </c>
      <c r="O1184" s="254" t="str">
        <f>IF(ISBLANK(INDEX('Policy Characteristics'!I:I,MATCH($C1184,'Policy Characteristics'!$C:$C,0))),"",INDEX('Policy Characteristics'!I:I,MATCH($C1184,'Policy Characteristics'!$C:$C,0)))</f>
        <v>% of fuel shifted</v>
      </c>
      <c r="P1184" s="254"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254" t="str">
        <f>IF(ISBLANK(INDEX('Policy Characteristics'!K:K,MATCH($C1184,'Policy Characteristics'!$C:$C,0))),"",INDEX('Policy Characteristics'!K:K,MATCH($C1184,'Policy Characteristics'!$C:$C,0)))</f>
        <v>industry-ag-main.html#fuel-switching</v>
      </c>
      <c r="R1184" s="254" t="str">
        <f>IF(ISBLANK(INDEX('Policy Characteristics'!L:L,MATCH($C1184,'Policy Characteristics'!$C:$C,0))),"",INDEX('Policy Characteristics'!L:L,MATCH($C1184,'Policy Characteristics'!$C:$C,0)))</f>
        <v>industry-elec-and-hydrogen.html</v>
      </c>
    </row>
    <row r="1185" spans="1:18" s="2" customFormat="1" x14ac:dyDescent="0.35">
      <c r="A1185" s="254" t="str">
        <f>IF(ISBLANK(INDEX('Policy Characteristics'!A:A,MATCH($C1185,'Policy Characteristics'!$C:$C,0))),"",INDEX('Policy Characteristics'!A:A,MATCH($C1185,'Policy Characteristics'!$C:$C,0)))</f>
        <v>Industry</v>
      </c>
      <c r="B1185" s="262" t="str">
        <f>IF(ISBLANK(INDEX('Policy Characteristics'!B:B,MATCH($C1185,'Policy Characteristics'!$C:$C,0))),"",INDEX('Policy Characteristics'!B:B,MATCH($C1185,'Policy Characteristics'!$C:$C,0)))</f>
        <v>Hydrogen Combustion</v>
      </c>
      <c r="C1185" s="254" t="str">
        <f t="shared" si="46"/>
        <v>Fraction of Eligible Industrial Energy Use Shifted to Hydrogen</v>
      </c>
      <c r="D1185" s="6" t="s">
        <v>3055</v>
      </c>
      <c r="E1185" s="1" t="s">
        <v>3638</v>
      </c>
      <c r="F1185" t="s">
        <v>3019</v>
      </c>
      <c r="G1185" s="45" t="s">
        <v>3638</v>
      </c>
      <c r="H1185" s="43">
        <v>2105</v>
      </c>
      <c r="I1185" s="324" t="s">
        <v>43</v>
      </c>
      <c r="J1185" s="255" t="str">
        <f>IF(ISBLANK(INDEX('Policy Characteristics'!D:D,MATCH($C1185,'Policy Characteristics'!$C:$C,0))),"",INDEX('Policy Characteristics'!D:D,MATCH($C1185,'Policy Characteristics'!$C:$C,0)))</f>
        <v>Hydrogen Combustion</v>
      </c>
      <c r="K1185" s="254" t="str">
        <f>IF(ISBLANK(INDEX('Policy Characteristics'!E:E,MATCH($C1185,'Policy Characteristics'!$C:$C,0))),"",INDEX('Policy Characteristics'!E:E,MATCH($C1185,'Policy Characteristics'!$C:$C,0)))</f>
        <v>indst shift to hydrogen</v>
      </c>
      <c r="L1185" s="261">
        <f>IF(ISBLANK(INDEX('Policy Characteristics'!F:F,MATCH($C1185,'Policy Characteristics'!$C:$C,0))),"",INDEX('Policy Characteristics'!F:F,MATCH($C1185,'Policy Characteristics'!$C:$C,0)))</f>
        <v>0</v>
      </c>
      <c r="M1185" s="261">
        <f>IF(ISBLANK(INDEX('Policy Characteristics'!G:G,MATCH($C1185,'Policy Characteristics'!$C:$C,0))),"",INDEX('Policy Characteristics'!G:G,MATCH($C1185,'Policy Characteristics'!$C:$C,0)))</f>
        <v>1</v>
      </c>
      <c r="N1185" s="261">
        <f>IF(ISBLANK(INDEX('Policy Characteristics'!H:H,MATCH($C1185,'Policy Characteristics'!$C:$C,0))),"",INDEX('Policy Characteristics'!H:H,MATCH($C1185,'Policy Characteristics'!$C:$C,0)))</f>
        <v>0.01</v>
      </c>
      <c r="O1185" s="254" t="str">
        <f>IF(ISBLANK(INDEX('Policy Characteristics'!I:I,MATCH($C1185,'Policy Characteristics'!$C:$C,0))),"",INDEX('Policy Characteristics'!I:I,MATCH($C1185,'Policy Characteristics'!$C:$C,0)))</f>
        <v>% of fuel shifted</v>
      </c>
      <c r="P1185" s="254"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254" t="str">
        <f>IF(ISBLANK(INDEX('Policy Characteristics'!K:K,MATCH($C1185,'Policy Characteristics'!$C:$C,0))),"",INDEX('Policy Characteristics'!K:K,MATCH($C1185,'Policy Characteristics'!$C:$C,0)))</f>
        <v>industry-ag-main.html#fuel-switching</v>
      </c>
      <c r="R1185" s="254" t="str">
        <f>IF(ISBLANK(INDEX('Policy Characteristics'!L:L,MATCH($C1185,'Policy Characteristics'!$C:$C,0))),"",INDEX('Policy Characteristics'!L:L,MATCH($C1185,'Policy Characteristics'!$C:$C,0)))</f>
        <v>industry-elec-and-hydrogen.html</v>
      </c>
    </row>
    <row r="1186" spans="1:18" s="2" customFormat="1" x14ac:dyDescent="0.35">
      <c r="A1186" s="254" t="str">
        <f>IF(ISBLANK(INDEX('Policy Characteristics'!A:A,MATCH($C1186,'Policy Characteristics'!$C:$C,0))),"",INDEX('Policy Characteristics'!A:A,MATCH($C1186,'Policy Characteristics'!$C:$C,0)))</f>
        <v>Industry</v>
      </c>
      <c r="B1186" s="262" t="str">
        <f>IF(ISBLANK(INDEX('Policy Characteristics'!B:B,MATCH($C1186,'Policy Characteristics'!$C:$C,0))),"",INDEX('Policy Characteristics'!B:B,MATCH($C1186,'Policy Characteristics'!$C:$C,0)))</f>
        <v>Hydrogen Combustion</v>
      </c>
      <c r="C1186" s="254" t="str">
        <f t="shared" si="46"/>
        <v>Fraction of Eligible Industrial Energy Use Shifted to Hydrogen</v>
      </c>
      <c r="D1186" s="6" t="s">
        <v>3056</v>
      </c>
      <c r="E1186" s="1" t="s">
        <v>3491</v>
      </c>
      <c r="F1186" t="s">
        <v>2574</v>
      </c>
      <c r="G1186" s="45" t="s">
        <v>3498</v>
      </c>
      <c r="H1186" s="43">
        <v>2106</v>
      </c>
      <c r="I1186" s="324" t="s">
        <v>43</v>
      </c>
      <c r="J1186" s="255" t="str">
        <f>IF(ISBLANK(INDEX('Policy Characteristics'!D:D,MATCH($C1186,'Policy Characteristics'!$C:$C,0))),"",INDEX('Policy Characteristics'!D:D,MATCH($C1186,'Policy Characteristics'!$C:$C,0)))</f>
        <v>Hydrogen Combustion</v>
      </c>
      <c r="K1186" s="254" t="str">
        <f>IF(ISBLANK(INDEX('Policy Characteristics'!E:E,MATCH($C1186,'Policy Characteristics'!$C:$C,0))),"",INDEX('Policy Characteristics'!E:E,MATCH($C1186,'Policy Characteristics'!$C:$C,0)))</f>
        <v>indst shift to hydrogen</v>
      </c>
      <c r="L1186" s="261">
        <f>IF(ISBLANK(INDEX('Policy Characteristics'!F:F,MATCH($C1186,'Policy Characteristics'!$C:$C,0))),"",INDEX('Policy Characteristics'!F:F,MATCH($C1186,'Policy Characteristics'!$C:$C,0)))</f>
        <v>0</v>
      </c>
      <c r="M1186" s="261">
        <f>IF(ISBLANK(INDEX('Policy Characteristics'!G:G,MATCH($C1186,'Policy Characteristics'!$C:$C,0))),"",INDEX('Policy Characteristics'!G:G,MATCH($C1186,'Policy Characteristics'!$C:$C,0)))</f>
        <v>1</v>
      </c>
      <c r="N1186" s="261">
        <f>IF(ISBLANK(INDEX('Policy Characteristics'!H:H,MATCH($C1186,'Policy Characteristics'!$C:$C,0))),"",INDEX('Policy Characteristics'!H:H,MATCH($C1186,'Policy Characteristics'!$C:$C,0)))</f>
        <v>0.01</v>
      </c>
      <c r="O1186" s="254" t="str">
        <f>IF(ISBLANK(INDEX('Policy Characteristics'!I:I,MATCH($C1186,'Policy Characteristics'!$C:$C,0))),"",INDEX('Policy Characteristics'!I:I,MATCH($C1186,'Policy Characteristics'!$C:$C,0)))</f>
        <v>% of fuel shifted</v>
      </c>
      <c r="P1186" s="254"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254" t="str">
        <f>IF(ISBLANK(INDEX('Policy Characteristics'!K:K,MATCH($C1186,'Policy Characteristics'!$C:$C,0))),"",INDEX('Policy Characteristics'!K:K,MATCH($C1186,'Policy Characteristics'!$C:$C,0)))</f>
        <v>industry-ag-main.html#fuel-switching</v>
      </c>
      <c r="R1186" s="254" t="str">
        <f>IF(ISBLANK(INDEX('Policy Characteristics'!L:L,MATCH($C1186,'Policy Characteristics'!$C:$C,0))),"",INDEX('Policy Characteristics'!L:L,MATCH($C1186,'Policy Characteristics'!$C:$C,0)))</f>
        <v>industry-elec-and-hydrogen.html</v>
      </c>
    </row>
    <row r="1187" spans="1:18" s="2" customFormat="1" x14ac:dyDescent="0.35">
      <c r="A1187" s="254" t="str">
        <f>IF(ISBLANK(INDEX('Policy Characteristics'!A:A,MATCH($C1187,'Policy Characteristics'!$C:$C,0))),"",INDEX('Policy Characteristics'!A:A,MATCH($C1187,'Policy Characteristics'!$C:$C,0)))</f>
        <v>Industry</v>
      </c>
      <c r="B1187" s="262" t="str">
        <f>IF(ISBLANK(INDEX('Policy Characteristics'!B:B,MATCH($C1187,'Policy Characteristics'!$C:$C,0))),"",INDEX('Policy Characteristics'!B:B,MATCH($C1187,'Policy Characteristics'!$C:$C,0)))</f>
        <v>Hydrogen Combustion</v>
      </c>
      <c r="C1187" s="254" t="str">
        <f t="shared" si="46"/>
        <v>Fraction of Eligible Industrial Energy Use Shifted to Hydrogen</v>
      </c>
      <c r="D1187" s="6" t="s">
        <v>3056</v>
      </c>
      <c r="E1187" s="1" t="s">
        <v>3492</v>
      </c>
      <c r="F1187" t="s">
        <v>2574</v>
      </c>
      <c r="G1187" s="45" t="s">
        <v>3499</v>
      </c>
      <c r="H1187" s="43">
        <v>2107</v>
      </c>
      <c r="I1187" s="324" t="s">
        <v>43</v>
      </c>
      <c r="J1187" s="255" t="str">
        <f>IF(ISBLANK(INDEX('Policy Characteristics'!D:D,MATCH($C1187,'Policy Characteristics'!$C:$C,0))),"",INDEX('Policy Characteristics'!D:D,MATCH($C1187,'Policy Characteristics'!$C:$C,0)))</f>
        <v>Hydrogen Combustion</v>
      </c>
      <c r="K1187" s="254" t="str">
        <f>IF(ISBLANK(INDEX('Policy Characteristics'!E:E,MATCH($C1187,'Policy Characteristics'!$C:$C,0))),"",INDEX('Policy Characteristics'!E:E,MATCH($C1187,'Policy Characteristics'!$C:$C,0)))</f>
        <v>indst shift to hydrogen</v>
      </c>
      <c r="L1187" s="261">
        <f>IF(ISBLANK(INDEX('Policy Characteristics'!F:F,MATCH($C1187,'Policy Characteristics'!$C:$C,0))),"",INDEX('Policy Characteristics'!F:F,MATCH($C1187,'Policy Characteristics'!$C:$C,0)))</f>
        <v>0</v>
      </c>
      <c r="M1187" s="261">
        <f>IF(ISBLANK(INDEX('Policy Characteristics'!G:G,MATCH($C1187,'Policy Characteristics'!$C:$C,0))),"",INDEX('Policy Characteristics'!G:G,MATCH($C1187,'Policy Characteristics'!$C:$C,0)))</f>
        <v>1</v>
      </c>
      <c r="N1187" s="261">
        <f>IF(ISBLANK(INDEX('Policy Characteristics'!H:H,MATCH($C1187,'Policy Characteristics'!$C:$C,0))),"",INDEX('Policy Characteristics'!H:H,MATCH($C1187,'Policy Characteristics'!$C:$C,0)))</f>
        <v>0.01</v>
      </c>
      <c r="O1187" s="254" t="str">
        <f>IF(ISBLANK(INDEX('Policy Characteristics'!I:I,MATCH($C1187,'Policy Characteristics'!$C:$C,0))),"",INDEX('Policy Characteristics'!I:I,MATCH($C1187,'Policy Characteristics'!$C:$C,0)))</f>
        <v>% of fuel shifted</v>
      </c>
      <c r="P1187" s="254"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254" t="str">
        <f>IF(ISBLANK(INDEX('Policy Characteristics'!K:K,MATCH($C1187,'Policy Characteristics'!$C:$C,0))),"",INDEX('Policy Characteristics'!K:K,MATCH($C1187,'Policy Characteristics'!$C:$C,0)))</f>
        <v>industry-ag-main.html#fuel-switching</v>
      </c>
      <c r="R1187" s="254" t="str">
        <f>IF(ISBLANK(INDEX('Policy Characteristics'!L:L,MATCH($C1187,'Policy Characteristics'!$C:$C,0))),"",INDEX('Policy Characteristics'!L:L,MATCH($C1187,'Policy Characteristics'!$C:$C,0)))</f>
        <v>industry-elec-and-hydrogen.html</v>
      </c>
    </row>
    <row r="1188" spans="1:18" s="2" customFormat="1" x14ac:dyDescent="0.35">
      <c r="A1188" s="254" t="str">
        <f>IF(ISBLANK(INDEX('Policy Characteristics'!A:A,MATCH($C1188,'Policy Characteristics'!$C:$C,0))),"",INDEX('Policy Characteristics'!A:A,MATCH($C1188,'Policy Characteristics'!$C:$C,0)))</f>
        <v>Industry</v>
      </c>
      <c r="B1188" s="262" t="str">
        <f>IF(ISBLANK(INDEX('Policy Characteristics'!B:B,MATCH($C1188,'Policy Characteristics'!$C:$C,0))),"",INDEX('Policy Characteristics'!B:B,MATCH($C1188,'Policy Characteristics'!$C:$C,0)))</f>
        <v>Hydrogen Combustion</v>
      </c>
      <c r="C1188" s="254" t="str">
        <f t="shared" si="46"/>
        <v>Fraction of Eligible Industrial Energy Use Shifted to Hydrogen</v>
      </c>
      <c r="D1188" s="6" t="s">
        <v>3056</v>
      </c>
      <c r="E1188" s="1" t="s">
        <v>3493</v>
      </c>
      <c r="F1188" t="s">
        <v>2574</v>
      </c>
      <c r="G1188" s="45" t="s">
        <v>3500</v>
      </c>
      <c r="H1188" s="43">
        <v>2108</v>
      </c>
      <c r="I1188" s="324" t="s">
        <v>43</v>
      </c>
      <c r="J1188" s="255" t="str">
        <f>IF(ISBLANK(INDEX('Policy Characteristics'!D:D,MATCH($C1188,'Policy Characteristics'!$C:$C,0))),"",INDEX('Policy Characteristics'!D:D,MATCH($C1188,'Policy Characteristics'!$C:$C,0)))</f>
        <v>Hydrogen Combustion</v>
      </c>
      <c r="K1188" s="254" t="str">
        <f>IF(ISBLANK(INDEX('Policy Characteristics'!E:E,MATCH($C1188,'Policy Characteristics'!$C:$C,0))),"",INDEX('Policy Characteristics'!E:E,MATCH($C1188,'Policy Characteristics'!$C:$C,0)))</f>
        <v>indst shift to hydrogen</v>
      </c>
      <c r="L1188" s="261">
        <f>IF(ISBLANK(INDEX('Policy Characteristics'!F:F,MATCH($C1188,'Policy Characteristics'!$C:$C,0))),"",INDEX('Policy Characteristics'!F:F,MATCH($C1188,'Policy Characteristics'!$C:$C,0)))</f>
        <v>0</v>
      </c>
      <c r="M1188" s="261">
        <f>IF(ISBLANK(INDEX('Policy Characteristics'!G:G,MATCH($C1188,'Policy Characteristics'!$C:$C,0))),"",INDEX('Policy Characteristics'!G:G,MATCH($C1188,'Policy Characteristics'!$C:$C,0)))</f>
        <v>1</v>
      </c>
      <c r="N1188" s="261">
        <f>IF(ISBLANK(INDEX('Policy Characteristics'!H:H,MATCH($C1188,'Policy Characteristics'!$C:$C,0))),"",INDEX('Policy Characteristics'!H:H,MATCH($C1188,'Policy Characteristics'!$C:$C,0)))</f>
        <v>0.01</v>
      </c>
      <c r="O1188" s="254" t="str">
        <f>IF(ISBLANK(INDEX('Policy Characteristics'!I:I,MATCH($C1188,'Policy Characteristics'!$C:$C,0))),"",INDEX('Policy Characteristics'!I:I,MATCH($C1188,'Policy Characteristics'!$C:$C,0)))</f>
        <v>% of fuel shifted</v>
      </c>
      <c r="P1188" s="254"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254" t="str">
        <f>IF(ISBLANK(INDEX('Policy Characteristics'!K:K,MATCH($C1188,'Policy Characteristics'!$C:$C,0))),"",INDEX('Policy Characteristics'!K:K,MATCH($C1188,'Policy Characteristics'!$C:$C,0)))</f>
        <v>industry-ag-main.html#fuel-switching</v>
      </c>
      <c r="R1188" s="254" t="str">
        <f>IF(ISBLANK(INDEX('Policy Characteristics'!L:L,MATCH($C1188,'Policy Characteristics'!$C:$C,0))),"",INDEX('Policy Characteristics'!L:L,MATCH($C1188,'Policy Characteristics'!$C:$C,0)))</f>
        <v>industry-elec-and-hydrogen.html</v>
      </c>
    </row>
    <row r="1189" spans="1:18" s="2" customFormat="1" x14ac:dyDescent="0.35">
      <c r="A1189" s="254" t="str">
        <f>IF(ISBLANK(INDEX('Policy Characteristics'!A:A,MATCH($C1189,'Policy Characteristics'!$C:$C,0))),"",INDEX('Policy Characteristics'!A:A,MATCH($C1189,'Policy Characteristics'!$C:$C,0)))</f>
        <v>Industry</v>
      </c>
      <c r="B1189" s="262" t="str">
        <f>IF(ISBLANK(INDEX('Policy Characteristics'!B:B,MATCH($C1189,'Policy Characteristics'!$C:$C,0))),"",INDEX('Policy Characteristics'!B:B,MATCH($C1189,'Policy Characteristics'!$C:$C,0)))</f>
        <v>Hydrogen Combustion</v>
      </c>
      <c r="C1189" s="254" t="str">
        <f t="shared" si="46"/>
        <v>Fraction of Eligible Industrial Energy Use Shifted to Hydrogen</v>
      </c>
      <c r="D1189" s="6" t="s">
        <v>3056</v>
      </c>
      <c r="E1189" s="1" t="s">
        <v>3494</v>
      </c>
      <c r="F1189" t="s">
        <v>2574</v>
      </c>
      <c r="G1189" s="45" t="s">
        <v>3501</v>
      </c>
      <c r="H1189" s="43">
        <v>2109</v>
      </c>
      <c r="I1189" s="324" t="s">
        <v>43</v>
      </c>
      <c r="J1189" s="255" t="str">
        <f>IF(ISBLANK(INDEX('Policy Characteristics'!D:D,MATCH($C1189,'Policy Characteristics'!$C:$C,0))),"",INDEX('Policy Characteristics'!D:D,MATCH($C1189,'Policy Characteristics'!$C:$C,0)))</f>
        <v>Hydrogen Combustion</v>
      </c>
      <c r="K1189" s="254" t="str">
        <f>IF(ISBLANK(INDEX('Policy Characteristics'!E:E,MATCH($C1189,'Policy Characteristics'!$C:$C,0))),"",INDEX('Policy Characteristics'!E:E,MATCH($C1189,'Policy Characteristics'!$C:$C,0)))</f>
        <v>indst shift to hydrogen</v>
      </c>
      <c r="L1189" s="261">
        <f>IF(ISBLANK(INDEX('Policy Characteristics'!F:F,MATCH($C1189,'Policy Characteristics'!$C:$C,0))),"",INDEX('Policy Characteristics'!F:F,MATCH($C1189,'Policy Characteristics'!$C:$C,0)))</f>
        <v>0</v>
      </c>
      <c r="M1189" s="261">
        <f>IF(ISBLANK(INDEX('Policy Characteristics'!G:G,MATCH($C1189,'Policy Characteristics'!$C:$C,0))),"",INDEX('Policy Characteristics'!G:G,MATCH($C1189,'Policy Characteristics'!$C:$C,0)))</f>
        <v>1</v>
      </c>
      <c r="N1189" s="261">
        <f>IF(ISBLANK(INDEX('Policy Characteristics'!H:H,MATCH($C1189,'Policy Characteristics'!$C:$C,0))),"",INDEX('Policy Characteristics'!H:H,MATCH($C1189,'Policy Characteristics'!$C:$C,0)))</f>
        <v>0.01</v>
      </c>
      <c r="O1189" s="254" t="str">
        <f>IF(ISBLANK(INDEX('Policy Characteristics'!I:I,MATCH($C1189,'Policy Characteristics'!$C:$C,0))),"",INDEX('Policy Characteristics'!I:I,MATCH($C1189,'Policy Characteristics'!$C:$C,0)))</f>
        <v>% of fuel shifted</v>
      </c>
      <c r="P1189" s="254"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254" t="str">
        <f>IF(ISBLANK(INDEX('Policy Characteristics'!K:K,MATCH($C1189,'Policy Characteristics'!$C:$C,0))),"",INDEX('Policy Characteristics'!K:K,MATCH($C1189,'Policy Characteristics'!$C:$C,0)))</f>
        <v>industry-ag-main.html#fuel-switching</v>
      </c>
      <c r="R1189" s="254" t="str">
        <f>IF(ISBLANK(INDEX('Policy Characteristics'!L:L,MATCH($C1189,'Policy Characteristics'!$C:$C,0))),"",INDEX('Policy Characteristics'!L:L,MATCH($C1189,'Policy Characteristics'!$C:$C,0)))</f>
        <v>industry-elec-and-hydrogen.html</v>
      </c>
    </row>
    <row r="1190" spans="1:18" s="2" customFormat="1" x14ac:dyDescent="0.35">
      <c r="A1190" s="254" t="str">
        <f>IF(ISBLANK(INDEX('Policy Characteristics'!A:A,MATCH($C1190,'Policy Characteristics'!$C:$C,0))),"",INDEX('Policy Characteristics'!A:A,MATCH($C1190,'Policy Characteristics'!$C:$C,0)))</f>
        <v>Industry</v>
      </c>
      <c r="B1190" s="262" t="str">
        <f>IF(ISBLANK(INDEX('Policy Characteristics'!B:B,MATCH($C1190,'Policy Characteristics'!$C:$C,0))),"",INDEX('Policy Characteristics'!B:B,MATCH($C1190,'Policy Characteristics'!$C:$C,0)))</f>
        <v>Hydrogen Combustion</v>
      </c>
      <c r="C1190" s="254" t="str">
        <f t="shared" si="46"/>
        <v>Fraction of Eligible Industrial Energy Use Shifted to Hydrogen</v>
      </c>
      <c r="D1190" s="6" t="s">
        <v>3056</v>
      </c>
      <c r="E1190" s="1" t="s">
        <v>3495</v>
      </c>
      <c r="F1190" t="s">
        <v>2574</v>
      </c>
      <c r="G1190" s="45" t="s">
        <v>3502</v>
      </c>
      <c r="H1190" s="43">
        <v>2110</v>
      </c>
      <c r="I1190" s="324" t="s">
        <v>43</v>
      </c>
      <c r="J1190" s="255" t="str">
        <f>IF(ISBLANK(INDEX('Policy Characteristics'!D:D,MATCH($C1190,'Policy Characteristics'!$C:$C,0))),"",INDEX('Policy Characteristics'!D:D,MATCH($C1190,'Policy Characteristics'!$C:$C,0)))</f>
        <v>Hydrogen Combustion</v>
      </c>
      <c r="K1190" s="254" t="str">
        <f>IF(ISBLANK(INDEX('Policy Characteristics'!E:E,MATCH($C1190,'Policy Characteristics'!$C:$C,0))),"",INDEX('Policy Characteristics'!E:E,MATCH($C1190,'Policy Characteristics'!$C:$C,0)))</f>
        <v>indst shift to hydrogen</v>
      </c>
      <c r="L1190" s="261">
        <f>IF(ISBLANK(INDEX('Policy Characteristics'!F:F,MATCH($C1190,'Policy Characteristics'!$C:$C,0))),"",INDEX('Policy Characteristics'!F:F,MATCH($C1190,'Policy Characteristics'!$C:$C,0)))</f>
        <v>0</v>
      </c>
      <c r="M1190" s="261">
        <f>IF(ISBLANK(INDEX('Policy Characteristics'!G:G,MATCH($C1190,'Policy Characteristics'!$C:$C,0))),"",INDEX('Policy Characteristics'!G:G,MATCH($C1190,'Policy Characteristics'!$C:$C,0)))</f>
        <v>1</v>
      </c>
      <c r="N1190" s="261">
        <f>IF(ISBLANK(INDEX('Policy Characteristics'!H:H,MATCH($C1190,'Policy Characteristics'!$C:$C,0))),"",INDEX('Policy Characteristics'!H:H,MATCH($C1190,'Policy Characteristics'!$C:$C,0)))</f>
        <v>0.01</v>
      </c>
      <c r="O1190" s="254" t="str">
        <f>IF(ISBLANK(INDEX('Policy Characteristics'!I:I,MATCH($C1190,'Policy Characteristics'!$C:$C,0))),"",INDEX('Policy Characteristics'!I:I,MATCH($C1190,'Policy Characteristics'!$C:$C,0)))</f>
        <v>% of fuel shifted</v>
      </c>
      <c r="P1190" s="254"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254" t="str">
        <f>IF(ISBLANK(INDEX('Policy Characteristics'!K:K,MATCH($C1190,'Policy Characteristics'!$C:$C,0))),"",INDEX('Policy Characteristics'!K:K,MATCH($C1190,'Policy Characteristics'!$C:$C,0)))</f>
        <v>industry-ag-main.html#fuel-switching</v>
      </c>
      <c r="R1190" s="254" t="str">
        <f>IF(ISBLANK(INDEX('Policy Characteristics'!L:L,MATCH($C1190,'Policy Characteristics'!$C:$C,0))),"",INDEX('Policy Characteristics'!L:L,MATCH($C1190,'Policy Characteristics'!$C:$C,0)))</f>
        <v>industry-elec-and-hydrogen.html</v>
      </c>
    </row>
    <row r="1191" spans="1:18" s="2" customFormat="1" x14ac:dyDescent="0.35">
      <c r="A1191" s="254" t="str">
        <f>IF(ISBLANK(INDEX('Policy Characteristics'!A:A,MATCH($C1191,'Policy Characteristics'!$C:$C,0))),"",INDEX('Policy Characteristics'!A:A,MATCH($C1191,'Policy Characteristics'!$C:$C,0)))</f>
        <v>Industry</v>
      </c>
      <c r="B1191" s="262" t="str">
        <f>IF(ISBLANK(INDEX('Policy Characteristics'!B:B,MATCH($C1191,'Policy Characteristics'!$C:$C,0))),"",INDEX('Policy Characteristics'!B:B,MATCH($C1191,'Policy Characteristics'!$C:$C,0)))</f>
        <v>Hydrogen Combustion</v>
      </c>
      <c r="C1191" s="254" t="str">
        <f t="shared" si="46"/>
        <v>Fraction of Eligible Industrial Energy Use Shifted to Hydrogen</v>
      </c>
      <c r="D1191" s="6" t="s">
        <v>3056</v>
      </c>
      <c r="E1191" s="1" t="s">
        <v>3496</v>
      </c>
      <c r="F1191" t="s">
        <v>2574</v>
      </c>
      <c r="G1191" s="45" t="s">
        <v>3503</v>
      </c>
      <c r="H1191" s="43">
        <v>2111</v>
      </c>
      <c r="I1191" s="324" t="s">
        <v>43</v>
      </c>
      <c r="J1191" s="255" t="str">
        <f>IF(ISBLANK(INDEX('Policy Characteristics'!D:D,MATCH($C1191,'Policy Characteristics'!$C:$C,0))),"",INDEX('Policy Characteristics'!D:D,MATCH($C1191,'Policy Characteristics'!$C:$C,0)))</f>
        <v>Hydrogen Combustion</v>
      </c>
      <c r="K1191" s="254" t="str">
        <f>IF(ISBLANK(INDEX('Policy Characteristics'!E:E,MATCH($C1191,'Policy Characteristics'!$C:$C,0))),"",INDEX('Policy Characteristics'!E:E,MATCH($C1191,'Policy Characteristics'!$C:$C,0)))</f>
        <v>indst shift to hydrogen</v>
      </c>
      <c r="L1191" s="261">
        <f>IF(ISBLANK(INDEX('Policy Characteristics'!F:F,MATCH($C1191,'Policy Characteristics'!$C:$C,0))),"",INDEX('Policy Characteristics'!F:F,MATCH($C1191,'Policy Characteristics'!$C:$C,0)))</f>
        <v>0</v>
      </c>
      <c r="M1191" s="261">
        <f>IF(ISBLANK(INDEX('Policy Characteristics'!G:G,MATCH($C1191,'Policy Characteristics'!$C:$C,0))),"",INDEX('Policy Characteristics'!G:G,MATCH($C1191,'Policy Characteristics'!$C:$C,0)))</f>
        <v>1</v>
      </c>
      <c r="N1191" s="261">
        <f>IF(ISBLANK(INDEX('Policy Characteristics'!H:H,MATCH($C1191,'Policy Characteristics'!$C:$C,0))),"",INDEX('Policy Characteristics'!H:H,MATCH($C1191,'Policy Characteristics'!$C:$C,0)))</f>
        <v>0.01</v>
      </c>
      <c r="O1191" s="254" t="str">
        <f>IF(ISBLANK(INDEX('Policy Characteristics'!I:I,MATCH($C1191,'Policy Characteristics'!$C:$C,0))),"",INDEX('Policy Characteristics'!I:I,MATCH($C1191,'Policy Characteristics'!$C:$C,0)))</f>
        <v>% of fuel shifted</v>
      </c>
      <c r="P1191" s="254"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254" t="str">
        <f>IF(ISBLANK(INDEX('Policy Characteristics'!K:K,MATCH($C1191,'Policy Characteristics'!$C:$C,0))),"",INDEX('Policy Characteristics'!K:K,MATCH($C1191,'Policy Characteristics'!$C:$C,0)))</f>
        <v>industry-ag-main.html#fuel-switching</v>
      </c>
      <c r="R1191" s="254" t="str">
        <f>IF(ISBLANK(INDEX('Policy Characteristics'!L:L,MATCH($C1191,'Policy Characteristics'!$C:$C,0))),"",INDEX('Policy Characteristics'!L:L,MATCH($C1191,'Policy Characteristics'!$C:$C,0)))</f>
        <v>industry-elec-and-hydrogen.html</v>
      </c>
    </row>
    <row r="1192" spans="1:18" s="2" customFormat="1" x14ac:dyDescent="0.35">
      <c r="A1192" s="254" t="str">
        <f>IF(ISBLANK(INDEX('Policy Characteristics'!A:A,MATCH($C1192,'Policy Characteristics'!$C:$C,0))),"",INDEX('Policy Characteristics'!A:A,MATCH($C1192,'Policy Characteristics'!$C:$C,0)))</f>
        <v>Industry</v>
      </c>
      <c r="B1192" s="262" t="str">
        <f>IF(ISBLANK(INDEX('Policy Characteristics'!B:B,MATCH($C1192,'Policy Characteristics'!$C:$C,0))),"",INDEX('Policy Characteristics'!B:B,MATCH($C1192,'Policy Characteristics'!$C:$C,0)))</f>
        <v>Hydrogen Combustion</v>
      </c>
      <c r="C1192" s="254" t="str">
        <f t="shared" si="46"/>
        <v>Fraction of Eligible Industrial Energy Use Shifted to Hydrogen</v>
      </c>
      <c r="D1192" s="6" t="s">
        <v>3056</v>
      </c>
      <c r="E1192" s="1" t="s">
        <v>3497</v>
      </c>
      <c r="F1192" t="s">
        <v>2574</v>
      </c>
      <c r="G1192" s="45" t="s">
        <v>3504</v>
      </c>
      <c r="H1192" s="43">
        <v>2112</v>
      </c>
      <c r="I1192" s="324" t="s">
        <v>44</v>
      </c>
      <c r="J1192" s="255" t="str">
        <f>IF(ISBLANK(INDEX('Policy Characteristics'!D:D,MATCH($C1192,'Policy Characteristics'!$C:$C,0))),"",INDEX('Policy Characteristics'!D:D,MATCH($C1192,'Policy Characteristics'!$C:$C,0)))</f>
        <v>Hydrogen Combustion</v>
      </c>
      <c r="K1192" s="254" t="str">
        <f>IF(ISBLANK(INDEX('Policy Characteristics'!E:E,MATCH($C1192,'Policy Characteristics'!$C:$C,0))),"",INDEX('Policy Characteristics'!E:E,MATCH($C1192,'Policy Characteristics'!$C:$C,0)))</f>
        <v>indst shift to hydrogen</v>
      </c>
      <c r="L1192" s="261">
        <f>IF(ISBLANK(INDEX('Policy Characteristics'!F:F,MATCH($C1192,'Policy Characteristics'!$C:$C,0))),"",INDEX('Policy Characteristics'!F:F,MATCH($C1192,'Policy Characteristics'!$C:$C,0)))</f>
        <v>0</v>
      </c>
      <c r="M1192" s="261">
        <f>IF(ISBLANK(INDEX('Policy Characteristics'!G:G,MATCH($C1192,'Policy Characteristics'!$C:$C,0))),"",INDEX('Policy Characteristics'!G:G,MATCH($C1192,'Policy Characteristics'!$C:$C,0)))</f>
        <v>1</v>
      </c>
      <c r="N1192" s="261">
        <f>IF(ISBLANK(INDEX('Policy Characteristics'!H:H,MATCH($C1192,'Policy Characteristics'!$C:$C,0))),"",INDEX('Policy Characteristics'!H:H,MATCH($C1192,'Policy Characteristics'!$C:$C,0)))</f>
        <v>0.01</v>
      </c>
      <c r="O1192" s="254" t="str">
        <f>IF(ISBLANK(INDEX('Policy Characteristics'!I:I,MATCH($C1192,'Policy Characteristics'!$C:$C,0))),"",INDEX('Policy Characteristics'!I:I,MATCH($C1192,'Policy Characteristics'!$C:$C,0)))</f>
        <v>% of fuel shifted</v>
      </c>
      <c r="P1192" s="254"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254" t="str">
        <f>IF(ISBLANK(INDEX('Policy Characteristics'!K:K,MATCH($C1192,'Policy Characteristics'!$C:$C,0))),"",INDEX('Policy Characteristics'!K:K,MATCH($C1192,'Policy Characteristics'!$C:$C,0)))</f>
        <v>industry-ag-main.html#fuel-switching</v>
      </c>
      <c r="R1192" s="254" t="str">
        <f>IF(ISBLANK(INDEX('Policy Characteristics'!L:L,MATCH($C1192,'Policy Characteristics'!$C:$C,0))),"",INDEX('Policy Characteristics'!L:L,MATCH($C1192,'Policy Characteristics'!$C:$C,0)))</f>
        <v>industry-elec-and-hydrogen.html</v>
      </c>
    </row>
    <row r="1193" spans="1:18" s="2" customFormat="1" x14ac:dyDescent="0.35">
      <c r="A1193" s="254" t="str">
        <f>IF(ISBLANK(INDEX('Policy Characteristics'!A:A,MATCH($C1193,'Policy Characteristics'!$C:$C,0))),"",INDEX('Policy Characteristics'!A:A,MATCH($C1193,'Policy Characteristics'!$C:$C,0)))</f>
        <v>Industry</v>
      </c>
      <c r="B1193" s="262" t="str">
        <f>IF(ISBLANK(INDEX('Policy Characteristics'!B:B,MATCH($C1193,'Policy Characteristics'!$C:$C,0))),"",INDEX('Policy Characteristics'!B:B,MATCH($C1193,'Policy Characteristics'!$C:$C,0)))</f>
        <v>Hydrogen Combustion</v>
      </c>
      <c r="C1193" s="254" t="str">
        <f t="shared" si="46"/>
        <v>Fraction of Eligible Industrial Energy Use Shifted to Hydrogen</v>
      </c>
      <c r="D1193" s="6" t="s">
        <v>3056</v>
      </c>
      <c r="E1193" s="1" t="s">
        <v>3638</v>
      </c>
      <c r="F1193" t="s">
        <v>2574</v>
      </c>
      <c r="G1193" s="45" t="s">
        <v>3638</v>
      </c>
      <c r="H1193" s="43">
        <v>2113</v>
      </c>
      <c r="I1193" s="324" t="s">
        <v>43</v>
      </c>
      <c r="J1193" s="255" t="str">
        <f>IF(ISBLANK(INDEX('Policy Characteristics'!D:D,MATCH($C1193,'Policy Characteristics'!$C:$C,0))),"",INDEX('Policy Characteristics'!D:D,MATCH($C1193,'Policy Characteristics'!$C:$C,0)))</f>
        <v>Hydrogen Combustion</v>
      </c>
      <c r="K1193" s="254" t="str">
        <f>IF(ISBLANK(INDEX('Policy Characteristics'!E:E,MATCH($C1193,'Policy Characteristics'!$C:$C,0))),"",INDEX('Policy Characteristics'!E:E,MATCH($C1193,'Policy Characteristics'!$C:$C,0)))</f>
        <v>indst shift to hydrogen</v>
      </c>
      <c r="L1193" s="261">
        <f>IF(ISBLANK(INDEX('Policy Characteristics'!F:F,MATCH($C1193,'Policy Characteristics'!$C:$C,0))),"",INDEX('Policy Characteristics'!F:F,MATCH($C1193,'Policy Characteristics'!$C:$C,0)))</f>
        <v>0</v>
      </c>
      <c r="M1193" s="261">
        <f>IF(ISBLANK(INDEX('Policy Characteristics'!G:G,MATCH($C1193,'Policy Characteristics'!$C:$C,0))),"",INDEX('Policy Characteristics'!G:G,MATCH($C1193,'Policy Characteristics'!$C:$C,0)))</f>
        <v>1</v>
      </c>
      <c r="N1193" s="261">
        <f>IF(ISBLANK(INDEX('Policy Characteristics'!H:H,MATCH($C1193,'Policy Characteristics'!$C:$C,0))),"",INDEX('Policy Characteristics'!H:H,MATCH($C1193,'Policy Characteristics'!$C:$C,0)))</f>
        <v>0.01</v>
      </c>
      <c r="O1193" s="254" t="str">
        <f>IF(ISBLANK(INDEX('Policy Characteristics'!I:I,MATCH($C1193,'Policy Characteristics'!$C:$C,0))),"",INDEX('Policy Characteristics'!I:I,MATCH($C1193,'Policy Characteristics'!$C:$C,0)))</f>
        <v>% of fuel shifted</v>
      </c>
      <c r="P1193" s="254"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254" t="str">
        <f>IF(ISBLANK(INDEX('Policy Characteristics'!K:K,MATCH($C1193,'Policy Characteristics'!$C:$C,0))),"",INDEX('Policy Characteristics'!K:K,MATCH($C1193,'Policy Characteristics'!$C:$C,0)))</f>
        <v>industry-ag-main.html#fuel-switching</v>
      </c>
      <c r="R1193" s="254" t="str">
        <f>IF(ISBLANK(INDEX('Policy Characteristics'!L:L,MATCH($C1193,'Policy Characteristics'!$C:$C,0))),"",INDEX('Policy Characteristics'!L:L,MATCH($C1193,'Policy Characteristics'!$C:$C,0)))</f>
        <v>industry-elec-and-hydrogen.html</v>
      </c>
    </row>
    <row r="1194" spans="1:18" s="2" customFormat="1" x14ac:dyDescent="0.35">
      <c r="A1194" s="254" t="str">
        <f>IF(ISBLANK(INDEX('Policy Characteristics'!A:A,MATCH($C1194,'Policy Characteristics'!$C:$C,0))),"",INDEX('Policy Characteristics'!A:A,MATCH($C1194,'Policy Characteristics'!$C:$C,0)))</f>
        <v>Industry</v>
      </c>
      <c r="B1194" s="262" t="str">
        <f>IF(ISBLANK(INDEX('Policy Characteristics'!B:B,MATCH($C1194,'Policy Characteristics'!$C:$C,0))),"",INDEX('Policy Characteristics'!B:B,MATCH($C1194,'Policy Characteristics'!$C:$C,0)))</f>
        <v>Hydrogen Combustion</v>
      </c>
      <c r="C1194" s="254" t="str">
        <f t="shared" si="46"/>
        <v>Fraction of Eligible Industrial Energy Use Shifted to Hydrogen</v>
      </c>
      <c r="D1194" s="6" t="s">
        <v>3057</v>
      </c>
      <c r="E1194" s="1" t="s">
        <v>3491</v>
      </c>
      <c r="F1194" t="s">
        <v>3020</v>
      </c>
      <c r="G1194" s="45" t="s">
        <v>3498</v>
      </c>
      <c r="H1194" s="43">
        <v>2114</v>
      </c>
      <c r="I1194" s="324" t="s">
        <v>43</v>
      </c>
      <c r="J1194" s="255" t="str">
        <f>IF(ISBLANK(INDEX('Policy Characteristics'!D:D,MATCH($C1194,'Policy Characteristics'!$C:$C,0))),"",INDEX('Policy Characteristics'!D:D,MATCH($C1194,'Policy Characteristics'!$C:$C,0)))</f>
        <v>Hydrogen Combustion</v>
      </c>
      <c r="K1194" s="254" t="str">
        <f>IF(ISBLANK(INDEX('Policy Characteristics'!E:E,MATCH($C1194,'Policy Characteristics'!$C:$C,0))),"",INDEX('Policy Characteristics'!E:E,MATCH($C1194,'Policy Characteristics'!$C:$C,0)))</f>
        <v>indst shift to hydrogen</v>
      </c>
      <c r="L1194" s="261">
        <f>IF(ISBLANK(INDEX('Policy Characteristics'!F:F,MATCH($C1194,'Policy Characteristics'!$C:$C,0))),"",INDEX('Policy Characteristics'!F:F,MATCH($C1194,'Policy Characteristics'!$C:$C,0)))</f>
        <v>0</v>
      </c>
      <c r="M1194" s="261">
        <f>IF(ISBLANK(INDEX('Policy Characteristics'!G:G,MATCH($C1194,'Policy Characteristics'!$C:$C,0))),"",INDEX('Policy Characteristics'!G:G,MATCH($C1194,'Policy Characteristics'!$C:$C,0)))</f>
        <v>1</v>
      </c>
      <c r="N1194" s="261">
        <f>IF(ISBLANK(INDEX('Policy Characteristics'!H:H,MATCH($C1194,'Policy Characteristics'!$C:$C,0))),"",INDEX('Policy Characteristics'!H:H,MATCH($C1194,'Policy Characteristics'!$C:$C,0)))</f>
        <v>0.01</v>
      </c>
      <c r="O1194" s="254" t="str">
        <f>IF(ISBLANK(INDEX('Policy Characteristics'!I:I,MATCH($C1194,'Policy Characteristics'!$C:$C,0))),"",INDEX('Policy Characteristics'!I:I,MATCH($C1194,'Policy Characteristics'!$C:$C,0)))</f>
        <v>% of fuel shifted</v>
      </c>
      <c r="P1194" s="254"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254" t="str">
        <f>IF(ISBLANK(INDEX('Policy Characteristics'!K:K,MATCH($C1194,'Policy Characteristics'!$C:$C,0))),"",INDEX('Policy Characteristics'!K:K,MATCH($C1194,'Policy Characteristics'!$C:$C,0)))</f>
        <v>industry-ag-main.html#fuel-switching</v>
      </c>
      <c r="R1194" s="254" t="str">
        <f>IF(ISBLANK(INDEX('Policy Characteristics'!L:L,MATCH($C1194,'Policy Characteristics'!$C:$C,0))),"",INDEX('Policy Characteristics'!L:L,MATCH($C1194,'Policy Characteristics'!$C:$C,0)))</f>
        <v>industry-elec-and-hydrogen.html</v>
      </c>
    </row>
    <row r="1195" spans="1:18" s="2" customFormat="1" x14ac:dyDescent="0.35">
      <c r="A1195" s="254" t="str">
        <f>IF(ISBLANK(INDEX('Policy Characteristics'!A:A,MATCH($C1195,'Policy Characteristics'!$C:$C,0))),"",INDEX('Policy Characteristics'!A:A,MATCH($C1195,'Policy Characteristics'!$C:$C,0)))</f>
        <v>Industry</v>
      </c>
      <c r="B1195" s="262" t="str">
        <f>IF(ISBLANK(INDEX('Policy Characteristics'!B:B,MATCH($C1195,'Policy Characteristics'!$C:$C,0))),"",INDEX('Policy Characteristics'!B:B,MATCH($C1195,'Policy Characteristics'!$C:$C,0)))</f>
        <v>Hydrogen Combustion</v>
      </c>
      <c r="C1195" s="254" t="str">
        <f t="shared" si="46"/>
        <v>Fraction of Eligible Industrial Energy Use Shifted to Hydrogen</v>
      </c>
      <c r="D1195" s="6" t="s">
        <v>3057</v>
      </c>
      <c r="E1195" s="1" t="s">
        <v>3492</v>
      </c>
      <c r="F1195" t="s">
        <v>3020</v>
      </c>
      <c r="G1195" s="45" t="s">
        <v>3499</v>
      </c>
      <c r="H1195" s="43">
        <v>2115</v>
      </c>
      <c r="I1195" s="324" t="s">
        <v>43</v>
      </c>
      <c r="J1195" s="255" t="str">
        <f>IF(ISBLANK(INDEX('Policy Characteristics'!D:D,MATCH($C1195,'Policy Characteristics'!$C:$C,0))),"",INDEX('Policy Characteristics'!D:D,MATCH($C1195,'Policy Characteristics'!$C:$C,0)))</f>
        <v>Hydrogen Combustion</v>
      </c>
      <c r="K1195" s="254" t="str">
        <f>IF(ISBLANK(INDEX('Policy Characteristics'!E:E,MATCH($C1195,'Policy Characteristics'!$C:$C,0))),"",INDEX('Policy Characteristics'!E:E,MATCH($C1195,'Policy Characteristics'!$C:$C,0)))</f>
        <v>indst shift to hydrogen</v>
      </c>
      <c r="L1195" s="261">
        <f>IF(ISBLANK(INDEX('Policy Characteristics'!F:F,MATCH($C1195,'Policy Characteristics'!$C:$C,0))),"",INDEX('Policy Characteristics'!F:F,MATCH($C1195,'Policy Characteristics'!$C:$C,0)))</f>
        <v>0</v>
      </c>
      <c r="M1195" s="261">
        <f>IF(ISBLANK(INDEX('Policy Characteristics'!G:G,MATCH($C1195,'Policy Characteristics'!$C:$C,0))),"",INDEX('Policy Characteristics'!G:G,MATCH($C1195,'Policy Characteristics'!$C:$C,0)))</f>
        <v>1</v>
      </c>
      <c r="N1195" s="261">
        <f>IF(ISBLANK(INDEX('Policy Characteristics'!H:H,MATCH($C1195,'Policy Characteristics'!$C:$C,0))),"",INDEX('Policy Characteristics'!H:H,MATCH($C1195,'Policy Characteristics'!$C:$C,0)))</f>
        <v>0.01</v>
      </c>
      <c r="O1195" s="254" t="str">
        <f>IF(ISBLANK(INDEX('Policy Characteristics'!I:I,MATCH($C1195,'Policy Characteristics'!$C:$C,0))),"",INDEX('Policy Characteristics'!I:I,MATCH($C1195,'Policy Characteristics'!$C:$C,0)))</f>
        <v>% of fuel shifted</v>
      </c>
      <c r="P1195" s="254"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254" t="str">
        <f>IF(ISBLANK(INDEX('Policy Characteristics'!K:K,MATCH($C1195,'Policy Characteristics'!$C:$C,0))),"",INDEX('Policy Characteristics'!K:K,MATCH($C1195,'Policy Characteristics'!$C:$C,0)))</f>
        <v>industry-ag-main.html#fuel-switching</v>
      </c>
      <c r="R1195" s="254" t="str">
        <f>IF(ISBLANK(INDEX('Policy Characteristics'!L:L,MATCH($C1195,'Policy Characteristics'!$C:$C,0))),"",INDEX('Policy Characteristics'!L:L,MATCH($C1195,'Policy Characteristics'!$C:$C,0)))</f>
        <v>industry-elec-and-hydrogen.html</v>
      </c>
    </row>
    <row r="1196" spans="1:18" s="2" customFormat="1" x14ac:dyDescent="0.35">
      <c r="A1196" s="254" t="str">
        <f>IF(ISBLANK(INDEX('Policy Characteristics'!A:A,MATCH($C1196,'Policy Characteristics'!$C:$C,0))),"",INDEX('Policy Characteristics'!A:A,MATCH($C1196,'Policy Characteristics'!$C:$C,0)))</f>
        <v>Industry</v>
      </c>
      <c r="B1196" s="262" t="str">
        <f>IF(ISBLANK(INDEX('Policy Characteristics'!B:B,MATCH($C1196,'Policy Characteristics'!$C:$C,0))),"",INDEX('Policy Characteristics'!B:B,MATCH($C1196,'Policy Characteristics'!$C:$C,0)))</f>
        <v>Hydrogen Combustion</v>
      </c>
      <c r="C1196" s="254" t="str">
        <f t="shared" si="46"/>
        <v>Fraction of Eligible Industrial Energy Use Shifted to Hydrogen</v>
      </c>
      <c r="D1196" s="6" t="s">
        <v>3057</v>
      </c>
      <c r="E1196" s="1" t="s">
        <v>3493</v>
      </c>
      <c r="F1196" t="s">
        <v>3020</v>
      </c>
      <c r="G1196" s="45" t="s">
        <v>3500</v>
      </c>
      <c r="H1196" s="43">
        <v>2116</v>
      </c>
      <c r="I1196" s="324" t="s">
        <v>43</v>
      </c>
      <c r="J1196" s="255" t="str">
        <f>IF(ISBLANK(INDEX('Policy Characteristics'!D:D,MATCH($C1196,'Policy Characteristics'!$C:$C,0))),"",INDEX('Policy Characteristics'!D:D,MATCH($C1196,'Policy Characteristics'!$C:$C,0)))</f>
        <v>Hydrogen Combustion</v>
      </c>
      <c r="K1196" s="254" t="str">
        <f>IF(ISBLANK(INDEX('Policy Characteristics'!E:E,MATCH($C1196,'Policy Characteristics'!$C:$C,0))),"",INDEX('Policy Characteristics'!E:E,MATCH($C1196,'Policy Characteristics'!$C:$C,0)))</f>
        <v>indst shift to hydrogen</v>
      </c>
      <c r="L1196" s="261">
        <f>IF(ISBLANK(INDEX('Policy Characteristics'!F:F,MATCH($C1196,'Policy Characteristics'!$C:$C,0))),"",INDEX('Policy Characteristics'!F:F,MATCH($C1196,'Policy Characteristics'!$C:$C,0)))</f>
        <v>0</v>
      </c>
      <c r="M1196" s="261">
        <f>IF(ISBLANK(INDEX('Policy Characteristics'!G:G,MATCH($C1196,'Policy Characteristics'!$C:$C,0))),"",INDEX('Policy Characteristics'!G:G,MATCH($C1196,'Policy Characteristics'!$C:$C,0)))</f>
        <v>1</v>
      </c>
      <c r="N1196" s="261">
        <f>IF(ISBLANK(INDEX('Policy Characteristics'!H:H,MATCH($C1196,'Policy Characteristics'!$C:$C,0))),"",INDEX('Policy Characteristics'!H:H,MATCH($C1196,'Policy Characteristics'!$C:$C,0)))</f>
        <v>0.01</v>
      </c>
      <c r="O1196" s="254" t="str">
        <f>IF(ISBLANK(INDEX('Policy Characteristics'!I:I,MATCH($C1196,'Policy Characteristics'!$C:$C,0))),"",INDEX('Policy Characteristics'!I:I,MATCH($C1196,'Policy Characteristics'!$C:$C,0)))</f>
        <v>% of fuel shifted</v>
      </c>
      <c r="P1196" s="254"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254" t="str">
        <f>IF(ISBLANK(INDEX('Policy Characteristics'!K:K,MATCH($C1196,'Policy Characteristics'!$C:$C,0))),"",INDEX('Policy Characteristics'!K:K,MATCH($C1196,'Policy Characteristics'!$C:$C,0)))</f>
        <v>industry-ag-main.html#fuel-switching</v>
      </c>
      <c r="R1196" s="254" t="str">
        <f>IF(ISBLANK(INDEX('Policy Characteristics'!L:L,MATCH($C1196,'Policy Characteristics'!$C:$C,0))),"",INDEX('Policy Characteristics'!L:L,MATCH($C1196,'Policy Characteristics'!$C:$C,0)))</f>
        <v>industry-elec-and-hydrogen.html</v>
      </c>
    </row>
    <row r="1197" spans="1:18" s="2" customFormat="1" x14ac:dyDescent="0.35">
      <c r="A1197" s="254" t="str">
        <f>IF(ISBLANK(INDEX('Policy Characteristics'!A:A,MATCH($C1197,'Policy Characteristics'!$C:$C,0))),"",INDEX('Policy Characteristics'!A:A,MATCH($C1197,'Policy Characteristics'!$C:$C,0)))</f>
        <v>Industry</v>
      </c>
      <c r="B1197" s="262" t="str">
        <f>IF(ISBLANK(INDEX('Policy Characteristics'!B:B,MATCH($C1197,'Policy Characteristics'!$C:$C,0))),"",INDEX('Policy Characteristics'!B:B,MATCH($C1197,'Policy Characteristics'!$C:$C,0)))</f>
        <v>Hydrogen Combustion</v>
      </c>
      <c r="C1197" s="254" t="str">
        <f t="shared" si="46"/>
        <v>Fraction of Eligible Industrial Energy Use Shifted to Hydrogen</v>
      </c>
      <c r="D1197" s="6" t="s">
        <v>3057</v>
      </c>
      <c r="E1197" s="1" t="s">
        <v>3494</v>
      </c>
      <c r="F1197" t="s">
        <v>3020</v>
      </c>
      <c r="G1197" s="45" t="s">
        <v>3501</v>
      </c>
      <c r="H1197" s="43">
        <v>2117</v>
      </c>
      <c r="I1197" s="324" t="s">
        <v>43</v>
      </c>
      <c r="J1197" s="255" t="str">
        <f>IF(ISBLANK(INDEX('Policy Characteristics'!D:D,MATCH($C1197,'Policy Characteristics'!$C:$C,0))),"",INDEX('Policy Characteristics'!D:D,MATCH($C1197,'Policy Characteristics'!$C:$C,0)))</f>
        <v>Hydrogen Combustion</v>
      </c>
      <c r="K1197" s="254" t="str">
        <f>IF(ISBLANK(INDEX('Policy Characteristics'!E:E,MATCH($C1197,'Policy Characteristics'!$C:$C,0))),"",INDEX('Policy Characteristics'!E:E,MATCH($C1197,'Policy Characteristics'!$C:$C,0)))</f>
        <v>indst shift to hydrogen</v>
      </c>
      <c r="L1197" s="261">
        <f>IF(ISBLANK(INDEX('Policy Characteristics'!F:F,MATCH($C1197,'Policy Characteristics'!$C:$C,0))),"",INDEX('Policy Characteristics'!F:F,MATCH($C1197,'Policy Characteristics'!$C:$C,0)))</f>
        <v>0</v>
      </c>
      <c r="M1197" s="261">
        <f>IF(ISBLANK(INDEX('Policy Characteristics'!G:G,MATCH($C1197,'Policy Characteristics'!$C:$C,0))),"",INDEX('Policy Characteristics'!G:G,MATCH($C1197,'Policy Characteristics'!$C:$C,0)))</f>
        <v>1</v>
      </c>
      <c r="N1197" s="261">
        <f>IF(ISBLANK(INDEX('Policy Characteristics'!H:H,MATCH($C1197,'Policy Characteristics'!$C:$C,0))),"",INDEX('Policy Characteristics'!H:H,MATCH($C1197,'Policy Characteristics'!$C:$C,0)))</f>
        <v>0.01</v>
      </c>
      <c r="O1197" s="254" t="str">
        <f>IF(ISBLANK(INDEX('Policy Characteristics'!I:I,MATCH($C1197,'Policy Characteristics'!$C:$C,0))),"",INDEX('Policy Characteristics'!I:I,MATCH($C1197,'Policy Characteristics'!$C:$C,0)))</f>
        <v>% of fuel shifted</v>
      </c>
      <c r="P1197" s="254"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254" t="str">
        <f>IF(ISBLANK(INDEX('Policy Characteristics'!K:K,MATCH($C1197,'Policy Characteristics'!$C:$C,0))),"",INDEX('Policy Characteristics'!K:K,MATCH($C1197,'Policy Characteristics'!$C:$C,0)))</f>
        <v>industry-ag-main.html#fuel-switching</v>
      </c>
      <c r="R1197" s="254" t="str">
        <f>IF(ISBLANK(INDEX('Policy Characteristics'!L:L,MATCH($C1197,'Policy Characteristics'!$C:$C,0))),"",INDEX('Policy Characteristics'!L:L,MATCH($C1197,'Policy Characteristics'!$C:$C,0)))</f>
        <v>industry-elec-and-hydrogen.html</v>
      </c>
    </row>
    <row r="1198" spans="1:18" s="2" customFormat="1" x14ac:dyDescent="0.35">
      <c r="A1198" s="254" t="str">
        <f>IF(ISBLANK(INDEX('Policy Characteristics'!A:A,MATCH($C1198,'Policy Characteristics'!$C:$C,0))),"",INDEX('Policy Characteristics'!A:A,MATCH($C1198,'Policy Characteristics'!$C:$C,0)))</f>
        <v>Industry</v>
      </c>
      <c r="B1198" s="262" t="str">
        <f>IF(ISBLANK(INDEX('Policy Characteristics'!B:B,MATCH($C1198,'Policy Characteristics'!$C:$C,0))),"",INDEX('Policy Characteristics'!B:B,MATCH($C1198,'Policy Characteristics'!$C:$C,0)))</f>
        <v>Hydrogen Combustion</v>
      </c>
      <c r="C1198" s="254" t="str">
        <f t="shared" si="46"/>
        <v>Fraction of Eligible Industrial Energy Use Shifted to Hydrogen</v>
      </c>
      <c r="D1198" s="6" t="s">
        <v>3057</v>
      </c>
      <c r="E1198" s="1" t="s">
        <v>3495</v>
      </c>
      <c r="F1198" t="s">
        <v>3020</v>
      </c>
      <c r="G1198" s="45" t="s">
        <v>3502</v>
      </c>
      <c r="H1198" s="43">
        <v>2118</v>
      </c>
      <c r="I1198" s="324" t="s">
        <v>44</v>
      </c>
      <c r="J1198" s="255" t="str">
        <f>IF(ISBLANK(INDEX('Policy Characteristics'!D:D,MATCH($C1198,'Policy Characteristics'!$C:$C,0))),"",INDEX('Policy Characteristics'!D:D,MATCH($C1198,'Policy Characteristics'!$C:$C,0)))</f>
        <v>Hydrogen Combustion</v>
      </c>
      <c r="K1198" s="254" t="str">
        <f>IF(ISBLANK(INDEX('Policy Characteristics'!E:E,MATCH($C1198,'Policy Characteristics'!$C:$C,0))),"",INDEX('Policy Characteristics'!E:E,MATCH($C1198,'Policy Characteristics'!$C:$C,0)))</f>
        <v>indst shift to hydrogen</v>
      </c>
      <c r="L1198" s="261">
        <f>IF(ISBLANK(INDEX('Policy Characteristics'!F:F,MATCH($C1198,'Policy Characteristics'!$C:$C,0))),"",INDEX('Policy Characteristics'!F:F,MATCH($C1198,'Policy Characteristics'!$C:$C,0)))</f>
        <v>0</v>
      </c>
      <c r="M1198" s="261">
        <f>IF(ISBLANK(INDEX('Policy Characteristics'!G:G,MATCH($C1198,'Policy Characteristics'!$C:$C,0))),"",INDEX('Policy Characteristics'!G:G,MATCH($C1198,'Policy Characteristics'!$C:$C,0)))</f>
        <v>1</v>
      </c>
      <c r="N1198" s="261">
        <f>IF(ISBLANK(INDEX('Policy Characteristics'!H:H,MATCH($C1198,'Policy Characteristics'!$C:$C,0))),"",INDEX('Policy Characteristics'!H:H,MATCH($C1198,'Policy Characteristics'!$C:$C,0)))</f>
        <v>0.01</v>
      </c>
      <c r="O1198" s="254" t="str">
        <f>IF(ISBLANK(INDEX('Policy Characteristics'!I:I,MATCH($C1198,'Policy Characteristics'!$C:$C,0))),"",INDEX('Policy Characteristics'!I:I,MATCH($C1198,'Policy Characteristics'!$C:$C,0)))</f>
        <v>% of fuel shifted</v>
      </c>
      <c r="P1198" s="254"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254" t="str">
        <f>IF(ISBLANK(INDEX('Policy Characteristics'!K:K,MATCH($C1198,'Policy Characteristics'!$C:$C,0))),"",INDEX('Policy Characteristics'!K:K,MATCH($C1198,'Policy Characteristics'!$C:$C,0)))</f>
        <v>industry-ag-main.html#fuel-switching</v>
      </c>
      <c r="R1198" s="254" t="str">
        <f>IF(ISBLANK(INDEX('Policy Characteristics'!L:L,MATCH($C1198,'Policy Characteristics'!$C:$C,0))),"",INDEX('Policy Characteristics'!L:L,MATCH($C1198,'Policy Characteristics'!$C:$C,0)))</f>
        <v>industry-elec-and-hydrogen.html</v>
      </c>
    </row>
    <row r="1199" spans="1:18" s="2" customFormat="1" x14ac:dyDescent="0.35">
      <c r="A1199" s="254" t="str">
        <f>IF(ISBLANK(INDEX('Policy Characteristics'!A:A,MATCH($C1199,'Policy Characteristics'!$C:$C,0))),"",INDEX('Policy Characteristics'!A:A,MATCH($C1199,'Policy Characteristics'!$C:$C,0)))</f>
        <v>Industry</v>
      </c>
      <c r="B1199" s="262" t="str">
        <f>IF(ISBLANK(INDEX('Policy Characteristics'!B:B,MATCH($C1199,'Policy Characteristics'!$C:$C,0))),"",INDEX('Policy Characteristics'!B:B,MATCH($C1199,'Policy Characteristics'!$C:$C,0)))</f>
        <v>Hydrogen Combustion</v>
      </c>
      <c r="C1199" s="254" t="str">
        <f t="shared" si="46"/>
        <v>Fraction of Eligible Industrial Energy Use Shifted to Hydrogen</v>
      </c>
      <c r="D1199" s="6" t="s">
        <v>3057</v>
      </c>
      <c r="E1199" s="1" t="s">
        <v>3496</v>
      </c>
      <c r="F1199" t="s">
        <v>3020</v>
      </c>
      <c r="G1199" s="45" t="s">
        <v>3503</v>
      </c>
      <c r="H1199" s="43">
        <v>2119</v>
      </c>
      <c r="I1199" s="324" t="s">
        <v>44</v>
      </c>
      <c r="J1199" s="255" t="str">
        <f>IF(ISBLANK(INDEX('Policy Characteristics'!D:D,MATCH($C1199,'Policy Characteristics'!$C:$C,0))),"",INDEX('Policy Characteristics'!D:D,MATCH($C1199,'Policy Characteristics'!$C:$C,0)))</f>
        <v>Hydrogen Combustion</v>
      </c>
      <c r="K1199" s="254" t="str">
        <f>IF(ISBLANK(INDEX('Policy Characteristics'!E:E,MATCH($C1199,'Policy Characteristics'!$C:$C,0))),"",INDEX('Policy Characteristics'!E:E,MATCH($C1199,'Policy Characteristics'!$C:$C,0)))</f>
        <v>indst shift to hydrogen</v>
      </c>
      <c r="L1199" s="261">
        <f>IF(ISBLANK(INDEX('Policy Characteristics'!F:F,MATCH($C1199,'Policy Characteristics'!$C:$C,0))),"",INDEX('Policy Characteristics'!F:F,MATCH($C1199,'Policy Characteristics'!$C:$C,0)))</f>
        <v>0</v>
      </c>
      <c r="M1199" s="261">
        <f>IF(ISBLANK(INDEX('Policy Characteristics'!G:G,MATCH($C1199,'Policy Characteristics'!$C:$C,0))),"",INDEX('Policy Characteristics'!G:G,MATCH($C1199,'Policy Characteristics'!$C:$C,0)))</f>
        <v>1</v>
      </c>
      <c r="N1199" s="261">
        <f>IF(ISBLANK(INDEX('Policy Characteristics'!H:H,MATCH($C1199,'Policy Characteristics'!$C:$C,0))),"",INDEX('Policy Characteristics'!H:H,MATCH($C1199,'Policy Characteristics'!$C:$C,0)))</f>
        <v>0.01</v>
      </c>
      <c r="O1199" s="254" t="str">
        <f>IF(ISBLANK(INDEX('Policy Characteristics'!I:I,MATCH($C1199,'Policy Characteristics'!$C:$C,0))),"",INDEX('Policy Characteristics'!I:I,MATCH($C1199,'Policy Characteristics'!$C:$C,0)))</f>
        <v>% of fuel shifted</v>
      </c>
      <c r="P1199" s="254"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254" t="str">
        <f>IF(ISBLANK(INDEX('Policy Characteristics'!K:K,MATCH($C1199,'Policy Characteristics'!$C:$C,0))),"",INDEX('Policy Characteristics'!K:K,MATCH($C1199,'Policy Characteristics'!$C:$C,0)))</f>
        <v>industry-ag-main.html#fuel-switching</v>
      </c>
      <c r="R1199" s="254" t="str">
        <f>IF(ISBLANK(INDEX('Policy Characteristics'!L:L,MATCH($C1199,'Policy Characteristics'!$C:$C,0))),"",INDEX('Policy Characteristics'!L:L,MATCH($C1199,'Policy Characteristics'!$C:$C,0)))</f>
        <v>industry-elec-and-hydrogen.html</v>
      </c>
    </row>
    <row r="1200" spans="1:18" s="2" customFormat="1" x14ac:dyDescent="0.35">
      <c r="A1200" s="254" t="str">
        <f>IF(ISBLANK(INDEX('Policy Characteristics'!A:A,MATCH($C1200,'Policy Characteristics'!$C:$C,0))),"",INDEX('Policy Characteristics'!A:A,MATCH($C1200,'Policy Characteristics'!$C:$C,0)))</f>
        <v>Industry</v>
      </c>
      <c r="B1200" s="262" t="str">
        <f>IF(ISBLANK(INDEX('Policy Characteristics'!B:B,MATCH($C1200,'Policy Characteristics'!$C:$C,0))),"",INDEX('Policy Characteristics'!B:B,MATCH($C1200,'Policy Characteristics'!$C:$C,0)))</f>
        <v>Hydrogen Combustion</v>
      </c>
      <c r="C1200" s="254" t="str">
        <f t="shared" si="46"/>
        <v>Fraction of Eligible Industrial Energy Use Shifted to Hydrogen</v>
      </c>
      <c r="D1200" s="6" t="s">
        <v>3057</v>
      </c>
      <c r="E1200" s="1" t="s">
        <v>3497</v>
      </c>
      <c r="F1200" t="s">
        <v>3020</v>
      </c>
      <c r="G1200" s="45" t="s">
        <v>3504</v>
      </c>
      <c r="H1200" s="43">
        <v>2120</v>
      </c>
      <c r="I1200" s="324" t="s">
        <v>44</v>
      </c>
      <c r="J1200" s="255" t="str">
        <f>IF(ISBLANK(INDEX('Policy Characteristics'!D:D,MATCH($C1200,'Policy Characteristics'!$C:$C,0))),"",INDEX('Policy Characteristics'!D:D,MATCH($C1200,'Policy Characteristics'!$C:$C,0)))</f>
        <v>Hydrogen Combustion</v>
      </c>
      <c r="K1200" s="254" t="str">
        <f>IF(ISBLANK(INDEX('Policy Characteristics'!E:E,MATCH($C1200,'Policy Characteristics'!$C:$C,0))),"",INDEX('Policy Characteristics'!E:E,MATCH($C1200,'Policy Characteristics'!$C:$C,0)))</f>
        <v>indst shift to hydrogen</v>
      </c>
      <c r="L1200" s="261">
        <f>IF(ISBLANK(INDEX('Policy Characteristics'!F:F,MATCH($C1200,'Policy Characteristics'!$C:$C,0))),"",INDEX('Policy Characteristics'!F:F,MATCH($C1200,'Policy Characteristics'!$C:$C,0)))</f>
        <v>0</v>
      </c>
      <c r="M1200" s="261">
        <f>IF(ISBLANK(INDEX('Policy Characteristics'!G:G,MATCH($C1200,'Policy Characteristics'!$C:$C,0))),"",INDEX('Policy Characteristics'!G:G,MATCH($C1200,'Policy Characteristics'!$C:$C,0)))</f>
        <v>1</v>
      </c>
      <c r="N1200" s="261">
        <f>IF(ISBLANK(INDEX('Policy Characteristics'!H:H,MATCH($C1200,'Policy Characteristics'!$C:$C,0))),"",INDEX('Policy Characteristics'!H:H,MATCH($C1200,'Policy Characteristics'!$C:$C,0)))</f>
        <v>0.01</v>
      </c>
      <c r="O1200" s="254" t="str">
        <f>IF(ISBLANK(INDEX('Policy Characteristics'!I:I,MATCH($C1200,'Policy Characteristics'!$C:$C,0))),"",INDEX('Policy Characteristics'!I:I,MATCH($C1200,'Policy Characteristics'!$C:$C,0)))</f>
        <v>% of fuel shifted</v>
      </c>
      <c r="P1200" s="254"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254" t="str">
        <f>IF(ISBLANK(INDEX('Policy Characteristics'!K:K,MATCH($C1200,'Policy Characteristics'!$C:$C,0))),"",INDEX('Policy Characteristics'!K:K,MATCH($C1200,'Policy Characteristics'!$C:$C,0)))</f>
        <v>industry-ag-main.html#fuel-switching</v>
      </c>
      <c r="R1200" s="254" t="str">
        <f>IF(ISBLANK(INDEX('Policy Characteristics'!L:L,MATCH($C1200,'Policy Characteristics'!$C:$C,0))),"",INDEX('Policy Characteristics'!L:L,MATCH($C1200,'Policy Characteristics'!$C:$C,0)))</f>
        <v>industry-elec-and-hydrogen.html</v>
      </c>
    </row>
    <row r="1201" spans="1:18" s="2" customFormat="1" x14ac:dyDescent="0.35">
      <c r="A1201" s="254" t="str">
        <f>IF(ISBLANK(INDEX('Policy Characteristics'!A:A,MATCH($C1201,'Policy Characteristics'!$C:$C,0))),"",INDEX('Policy Characteristics'!A:A,MATCH($C1201,'Policy Characteristics'!$C:$C,0)))</f>
        <v>Industry</v>
      </c>
      <c r="B1201" s="262" t="str">
        <f>IF(ISBLANK(INDEX('Policy Characteristics'!B:B,MATCH($C1201,'Policy Characteristics'!$C:$C,0))),"",INDEX('Policy Characteristics'!B:B,MATCH($C1201,'Policy Characteristics'!$C:$C,0)))</f>
        <v>Hydrogen Combustion</v>
      </c>
      <c r="C1201" s="254" t="str">
        <f t="shared" si="46"/>
        <v>Fraction of Eligible Industrial Energy Use Shifted to Hydrogen</v>
      </c>
      <c r="D1201" s="6" t="s">
        <v>3057</v>
      </c>
      <c r="E1201" s="1" t="s">
        <v>3638</v>
      </c>
      <c r="F1201" t="s">
        <v>3020</v>
      </c>
      <c r="G1201" s="45" t="s">
        <v>3638</v>
      </c>
      <c r="H1201" s="43">
        <v>2121</v>
      </c>
      <c r="I1201" s="324" t="s">
        <v>44</v>
      </c>
      <c r="J1201" s="255" t="str">
        <f>IF(ISBLANK(INDEX('Policy Characteristics'!D:D,MATCH($C1201,'Policy Characteristics'!$C:$C,0))),"",INDEX('Policy Characteristics'!D:D,MATCH($C1201,'Policy Characteristics'!$C:$C,0)))</f>
        <v>Hydrogen Combustion</v>
      </c>
      <c r="K1201" s="254" t="str">
        <f>IF(ISBLANK(INDEX('Policy Characteristics'!E:E,MATCH($C1201,'Policy Characteristics'!$C:$C,0))),"",INDEX('Policy Characteristics'!E:E,MATCH($C1201,'Policy Characteristics'!$C:$C,0)))</f>
        <v>indst shift to hydrogen</v>
      </c>
      <c r="L1201" s="261">
        <f>IF(ISBLANK(INDEX('Policy Characteristics'!F:F,MATCH($C1201,'Policy Characteristics'!$C:$C,0))),"",INDEX('Policy Characteristics'!F:F,MATCH($C1201,'Policy Characteristics'!$C:$C,0)))</f>
        <v>0</v>
      </c>
      <c r="M1201" s="261">
        <f>IF(ISBLANK(INDEX('Policy Characteristics'!G:G,MATCH($C1201,'Policy Characteristics'!$C:$C,0))),"",INDEX('Policy Characteristics'!G:G,MATCH($C1201,'Policy Characteristics'!$C:$C,0)))</f>
        <v>1</v>
      </c>
      <c r="N1201" s="261">
        <f>IF(ISBLANK(INDEX('Policy Characteristics'!H:H,MATCH($C1201,'Policy Characteristics'!$C:$C,0))),"",INDEX('Policy Characteristics'!H:H,MATCH($C1201,'Policy Characteristics'!$C:$C,0)))</f>
        <v>0.01</v>
      </c>
      <c r="O1201" s="254" t="str">
        <f>IF(ISBLANK(INDEX('Policy Characteristics'!I:I,MATCH($C1201,'Policy Characteristics'!$C:$C,0))),"",INDEX('Policy Characteristics'!I:I,MATCH($C1201,'Policy Characteristics'!$C:$C,0)))</f>
        <v>% of fuel shifted</v>
      </c>
      <c r="P1201" s="254"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254" t="str">
        <f>IF(ISBLANK(INDEX('Policy Characteristics'!K:K,MATCH($C1201,'Policy Characteristics'!$C:$C,0))),"",INDEX('Policy Characteristics'!K:K,MATCH($C1201,'Policy Characteristics'!$C:$C,0)))</f>
        <v>industry-ag-main.html#fuel-switching</v>
      </c>
      <c r="R1201" s="254" t="str">
        <f>IF(ISBLANK(INDEX('Policy Characteristics'!L:L,MATCH($C1201,'Policy Characteristics'!$C:$C,0))),"",INDEX('Policy Characteristics'!L:L,MATCH($C1201,'Policy Characteristics'!$C:$C,0)))</f>
        <v>industry-elec-and-hydrogen.html</v>
      </c>
    </row>
    <row r="1202" spans="1:18" s="2" customFormat="1" x14ac:dyDescent="0.35">
      <c r="A1202" s="254" t="str">
        <f>IF(ISBLANK(INDEX('Policy Characteristics'!A:A,MATCH($C1202,'Policy Characteristics'!$C:$C,0))),"",INDEX('Policy Characteristics'!A:A,MATCH($C1202,'Policy Characteristics'!$C:$C,0)))</f>
        <v>Industry</v>
      </c>
      <c r="B1202" s="262" t="str">
        <f>IF(ISBLANK(INDEX('Policy Characteristics'!B:B,MATCH($C1202,'Policy Characteristics'!$C:$C,0))),"",INDEX('Policy Characteristics'!B:B,MATCH($C1202,'Policy Characteristics'!$C:$C,0)))</f>
        <v>Hydrogen Combustion</v>
      </c>
      <c r="C1202" s="254" t="str">
        <f t="shared" si="46"/>
        <v>Fraction of Eligible Industrial Energy Use Shifted to Hydrogen</v>
      </c>
      <c r="D1202" s="6" t="s">
        <v>3058</v>
      </c>
      <c r="E1202" s="1" t="s">
        <v>3491</v>
      </c>
      <c r="F1202" t="s">
        <v>3021</v>
      </c>
      <c r="G1202" s="45" t="s">
        <v>3498</v>
      </c>
      <c r="H1202" s="43">
        <v>2122</v>
      </c>
      <c r="I1202" s="324" t="s">
        <v>44</v>
      </c>
      <c r="J1202" s="255" t="str">
        <f>IF(ISBLANK(INDEX('Policy Characteristics'!D:D,MATCH($C1202,'Policy Characteristics'!$C:$C,0))),"",INDEX('Policy Characteristics'!D:D,MATCH($C1202,'Policy Characteristics'!$C:$C,0)))</f>
        <v>Hydrogen Combustion</v>
      </c>
      <c r="K1202" s="254" t="str">
        <f>IF(ISBLANK(INDEX('Policy Characteristics'!E:E,MATCH($C1202,'Policy Characteristics'!$C:$C,0))),"",INDEX('Policy Characteristics'!E:E,MATCH($C1202,'Policy Characteristics'!$C:$C,0)))</f>
        <v>indst shift to hydrogen</v>
      </c>
      <c r="L1202" s="261">
        <f>IF(ISBLANK(INDEX('Policy Characteristics'!F:F,MATCH($C1202,'Policy Characteristics'!$C:$C,0))),"",INDEX('Policy Characteristics'!F:F,MATCH($C1202,'Policy Characteristics'!$C:$C,0)))</f>
        <v>0</v>
      </c>
      <c r="M1202" s="261">
        <f>IF(ISBLANK(INDEX('Policy Characteristics'!G:G,MATCH($C1202,'Policy Characteristics'!$C:$C,0))),"",INDEX('Policy Characteristics'!G:G,MATCH($C1202,'Policy Characteristics'!$C:$C,0)))</f>
        <v>1</v>
      </c>
      <c r="N1202" s="261">
        <f>IF(ISBLANK(INDEX('Policy Characteristics'!H:H,MATCH($C1202,'Policy Characteristics'!$C:$C,0))),"",INDEX('Policy Characteristics'!H:H,MATCH($C1202,'Policy Characteristics'!$C:$C,0)))</f>
        <v>0.01</v>
      </c>
      <c r="O1202" s="254" t="str">
        <f>IF(ISBLANK(INDEX('Policy Characteristics'!I:I,MATCH($C1202,'Policy Characteristics'!$C:$C,0))),"",INDEX('Policy Characteristics'!I:I,MATCH($C1202,'Policy Characteristics'!$C:$C,0)))</f>
        <v>% of fuel shifted</v>
      </c>
      <c r="P1202" s="254"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254" t="str">
        <f>IF(ISBLANK(INDEX('Policy Characteristics'!K:K,MATCH($C1202,'Policy Characteristics'!$C:$C,0))),"",INDEX('Policy Characteristics'!K:K,MATCH($C1202,'Policy Characteristics'!$C:$C,0)))</f>
        <v>industry-ag-main.html#fuel-switching</v>
      </c>
      <c r="R1202" s="254" t="str">
        <f>IF(ISBLANK(INDEX('Policy Characteristics'!L:L,MATCH($C1202,'Policy Characteristics'!$C:$C,0))),"",INDEX('Policy Characteristics'!L:L,MATCH($C1202,'Policy Characteristics'!$C:$C,0)))</f>
        <v>industry-elec-and-hydrogen.html</v>
      </c>
    </row>
    <row r="1203" spans="1:18" s="2" customFormat="1" x14ac:dyDescent="0.35">
      <c r="A1203" s="254" t="str">
        <f>IF(ISBLANK(INDEX('Policy Characteristics'!A:A,MATCH($C1203,'Policy Characteristics'!$C:$C,0))),"",INDEX('Policy Characteristics'!A:A,MATCH($C1203,'Policy Characteristics'!$C:$C,0)))</f>
        <v>Industry</v>
      </c>
      <c r="B1203" s="262" t="str">
        <f>IF(ISBLANK(INDEX('Policy Characteristics'!B:B,MATCH($C1203,'Policy Characteristics'!$C:$C,0))),"",INDEX('Policy Characteristics'!B:B,MATCH($C1203,'Policy Characteristics'!$C:$C,0)))</f>
        <v>Hydrogen Combustion</v>
      </c>
      <c r="C1203" s="254" t="str">
        <f t="shared" si="46"/>
        <v>Fraction of Eligible Industrial Energy Use Shifted to Hydrogen</v>
      </c>
      <c r="D1203" s="6" t="s">
        <v>3058</v>
      </c>
      <c r="E1203" s="1" t="s">
        <v>3492</v>
      </c>
      <c r="F1203" t="s">
        <v>3021</v>
      </c>
      <c r="G1203" s="45" t="s">
        <v>3499</v>
      </c>
      <c r="H1203" s="43">
        <v>2123</v>
      </c>
      <c r="I1203" s="324" t="s">
        <v>44</v>
      </c>
      <c r="J1203" s="255" t="str">
        <f>IF(ISBLANK(INDEX('Policy Characteristics'!D:D,MATCH($C1203,'Policy Characteristics'!$C:$C,0))),"",INDEX('Policy Characteristics'!D:D,MATCH($C1203,'Policy Characteristics'!$C:$C,0)))</f>
        <v>Hydrogen Combustion</v>
      </c>
      <c r="K1203" s="254" t="str">
        <f>IF(ISBLANK(INDEX('Policy Characteristics'!E:E,MATCH($C1203,'Policy Characteristics'!$C:$C,0))),"",INDEX('Policy Characteristics'!E:E,MATCH($C1203,'Policy Characteristics'!$C:$C,0)))</f>
        <v>indst shift to hydrogen</v>
      </c>
      <c r="L1203" s="261">
        <f>IF(ISBLANK(INDEX('Policy Characteristics'!F:F,MATCH($C1203,'Policy Characteristics'!$C:$C,0))),"",INDEX('Policy Characteristics'!F:F,MATCH($C1203,'Policy Characteristics'!$C:$C,0)))</f>
        <v>0</v>
      </c>
      <c r="M1203" s="261">
        <f>IF(ISBLANK(INDEX('Policy Characteristics'!G:G,MATCH($C1203,'Policy Characteristics'!$C:$C,0))),"",INDEX('Policy Characteristics'!G:G,MATCH($C1203,'Policy Characteristics'!$C:$C,0)))</f>
        <v>1</v>
      </c>
      <c r="N1203" s="261">
        <f>IF(ISBLANK(INDEX('Policy Characteristics'!H:H,MATCH($C1203,'Policy Characteristics'!$C:$C,0))),"",INDEX('Policy Characteristics'!H:H,MATCH($C1203,'Policy Characteristics'!$C:$C,0)))</f>
        <v>0.01</v>
      </c>
      <c r="O1203" s="254" t="str">
        <f>IF(ISBLANK(INDEX('Policy Characteristics'!I:I,MATCH($C1203,'Policy Characteristics'!$C:$C,0))),"",INDEX('Policy Characteristics'!I:I,MATCH($C1203,'Policy Characteristics'!$C:$C,0)))</f>
        <v>% of fuel shifted</v>
      </c>
      <c r="P1203" s="254"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254" t="str">
        <f>IF(ISBLANK(INDEX('Policy Characteristics'!K:K,MATCH($C1203,'Policy Characteristics'!$C:$C,0))),"",INDEX('Policy Characteristics'!K:K,MATCH($C1203,'Policy Characteristics'!$C:$C,0)))</f>
        <v>industry-ag-main.html#fuel-switching</v>
      </c>
      <c r="R1203" s="254" t="str">
        <f>IF(ISBLANK(INDEX('Policy Characteristics'!L:L,MATCH($C1203,'Policy Characteristics'!$C:$C,0))),"",INDEX('Policy Characteristics'!L:L,MATCH($C1203,'Policy Characteristics'!$C:$C,0)))</f>
        <v>industry-elec-and-hydrogen.html</v>
      </c>
    </row>
    <row r="1204" spans="1:18" s="2" customFormat="1" x14ac:dyDescent="0.35">
      <c r="A1204" s="254" t="str">
        <f>IF(ISBLANK(INDEX('Policy Characteristics'!A:A,MATCH($C1204,'Policy Characteristics'!$C:$C,0))),"",INDEX('Policy Characteristics'!A:A,MATCH($C1204,'Policy Characteristics'!$C:$C,0)))</f>
        <v>Industry</v>
      </c>
      <c r="B1204" s="262" t="str">
        <f>IF(ISBLANK(INDEX('Policy Characteristics'!B:B,MATCH($C1204,'Policy Characteristics'!$C:$C,0))),"",INDEX('Policy Characteristics'!B:B,MATCH($C1204,'Policy Characteristics'!$C:$C,0)))</f>
        <v>Hydrogen Combustion</v>
      </c>
      <c r="C1204" s="254" t="str">
        <f t="shared" si="46"/>
        <v>Fraction of Eligible Industrial Energy Use Shifted to Hydrogen</v>
      </c>
      <c r="D1204" s="6" t="s">
        <v>3058</v>
      </c>
      <c r="E1204" s="1" t="s">
        <v>3493</v>
      </c>
      <c r="F1204" t="s">
        <v>3021</v>
      </c>
      <c r="G1204" s="45" t="s">
        <v>3500</v>
      </c>
      <c r="H1204" s="43">
        <v>2124</v>
      </c>
      <c r="I1204" s="324" t="s">
        <v>44</v>
      </c>
      <c r="J1204" s="255" t="str">
        <f>IF(ISBLANK(INDEX('Policy Characteristics'!D:D,MATCH($C1204,'Policy Characteristics'!$C:$C,0))),"",INDEX('Policy Characteristics'!D:D,MATCH($C1204,'Policy Characteristics'!$C:$C,0)))</f>
        <v>Hydrogen Combustion</v>
      </c>
      <c r="K1204" s="254" t="str">
        <f>IF(ISBLANK(INDEX('Policy Characteristics'!E:E,MATCH($C1204,'Policy Characteristics'!$C:$C,0))),"",INDEX('Policy Characteristics'!E:E,MATCH($C1204,'Policy Characteristics'!$C:$C,0)))</f>
        <v>indst shift to hydrogen</v>
      </c>
      <c r="L1204" s="261">
        <f>IF(ISBLANK(INDEX('Policy Characteristics'!F:F,MATCH($C1204,'Policy Characteristics'!$C:$C,0))),"",INDEX('Policy Characteristics'!F:F,MATCH($C1204,'Policy Characteristics'!$C:$C,0)))</f>
        <v>0</v>
      </c>
      <c r="M1204" s="261">
        <f>IF(ISBLANK(INDEX('Policy Characteristics'!G:G,MATCH($C1204,'Policy Characteristics'!$C:$C,0))),"",INDEX('Policy Characteristics'!G:G,MATCH($C1204,'Policy Characteristics'!$C:$C,0)))</f>
        <v>1</v>
      </c>
      <c r="N1204" s="261">
        <f>IF(ISBLANK(INDEX('Policy Characteristics'!H:H,MATCH($C1204,'Policy Characteristics'!$C:$C,0))),"",INDEX('Policy Characteristics'!H:H,MATCH($C1204,'Policy Characteristics'!$C:$C,0)))</f>
        <v>0.01</v>
      </c>
      <c r="O1204" s="254" t="str">
        <f>IF(ISBLANK(INDEX('Policy Characteristics'!I:I,MATCH($C1204,'Policy Characteristics'!$C:$C,0))),"",INDEX('Policy Characteristics'!I:I,MATCH($C1204,'Policy Characteristics'!$C:$C,0)))</f>
        <v>% of fuel shifted</v>
      </c>
      <c r="P1204" s="254"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254" t="str">
        <f>IF(ISBLANK(INDEX('Policy Characteristics'!K:K,MATCH($C1204,'Policy Characteristics'!$C:$C,0))),"",INDEX('Policy Characteristics'!K:K,MATCH($C1204,'Policy Characteristics'!$C:$C,0)))</f>
        <v>industry-ag-main.html#fuel-switching</v>
      </c>
      <c r="R1204" s="254" t="str">
        <f>IF(ISBLANK(INDEX('Policy Characteristics'!L:L,MATCH($C1204,'Policy Characteristics'!$C:$C,0))),"",INDEX('Policy Characteristics'!L:L,MATCH($C1204,'Policy Characteristics'!$C:$C,0)))</f>
        <v>industry-elec-and-hydrogen.html</v>
      </c>
    </row>
    <row r="1205" spans="1:18" s="2" customFormat="1" x14ac:dyDescent="0.35">
      <c r="A1205" s="254" t="str">
        <f>IF(ISBLANK(INDEX('Policy Characteristics'!A:A,MATCH($C1205,'Policy Characteristics'!$C:$C,0))),"",INDEX('Policy Characteristics'!A:A,MATCH($C1205,'Policy Characteristics'!$C:$C,0)))</f>
        <v>Industry</v>
      </c>
      <c r="B1205" s="262" t="str">
        <f>IF(ISBLANK(INDEX('Policy Characteristics'!B:B,MATCH($C1205,'Policy Characteristics'!$C:$C,0))),"",INDEX('Policy Characteristics'!B:B,MATCH($C1205,'Policy Characteristics'!$C:$C,0)))</f>
        <v>Hydrogen Combustion</v>
      </c>
      <c r="C1205" s="254" t="str">
        <f t="shared" si="46"/>
        <v>Fraction of Eligible Industrial Energy Use Shifted to Hydrogen</v>
      </c>
      <c r="D1205" s="6" t="s">
        <v>3058</v>
      </c>
      <c r="E1205" s="1" t="s">
        <v>3494</v>
      </c>
      <c r="F1205" t="s">
        <v>3021</v>
      </c>
      <c r="G1205" s="45" t="s">
        <v>3501</v>
      </c>
      <c r="H1205" s="43">
        <v>2125</v>
      </c>
      <c r="I1205" s="324" t="s">
        <v>43</v>
      </c>
      <c r="J1205" s="255" t="str">
        <f>IF(ISBLANK(INDEX('Policy Characteristics'!D:D,MATCH($C1205,'Policy Characteristics'!$C:$C,0))),"",INDEX('Policy Characteristics'!D:D,MATCH($C1205,'Policy Characteristics'!$C:$C,0)))</f>
        <v>Hydrogen Combustion</v>
      </c>
      <c r="K1205" s="254" t="str">
        <f>IF(ISBLANK(INDEX('Policy Characteristics'!E:E,MATCH($C1205,'Policy Characteristics'!$C:$C,0))),"",INDEX('Policy Characteristics'!E:E,MATCH($C1205,'Policy Characteristics'!$C:$C,0)))</f>
        <v>indst shift to hydrogen</v>
      </c>
      <c r="L1205" s="261">
        <f>IF(ISBLANK(INDEX('Policy Characteristics'!F:F,MATCH($C1205,'Policy Characteristics'!$C:$C,0))),"",INDEX('Policy Characteristics'!F:F,MATCH($C1205,'Policy Characteristics'!$C:$C,0)))</f>
        <v>0</v>
      </c>
      <c r="M1205" s="261">
        <f>IF(ISBLANK(INDEX('Policy Characteristics'!G:G,MATCH($C1205,'Policy Characteristics'!$C:$C,0))),"",INDEX('Policy Characteristics'!G:G,MATCH($C1205,'Policy Characteristics'!$C:$C,0)))</f>
        <v>1</v>
      </c>
      <c r="N1205" s="261">
        <f>IF(ISBLANK(INDEX('Policy Characteristics'!H:H,MATCH($C1205,'Policy Characteristics'!$C:$C,0))),"",INDEX('Policy Characteristics'!H:H,MATCH($C1205,'Policy Characteristics'!$C:$C,0)))</f>
        <v>0.01</v>
      </c>
      <c r="O1205" s="254" t="str">
        <f>IF(ISBLANK(INDEX('Policy Characteristics'!I:I,MATCH($C1205,'Policy Characteristics'!$C:$C,0))),"",INDEX('Policy Characteristics'!I:I,MATCH($C1205,'Policy Characteristics'!$C:$C,0)))</f>
        <v>% of fuel shifted</v>
      </c>
      <c r="P1205" s="254"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254" t="str">
        <f>IF(ISBLANK(INDEX('Policy Characteristics'!K:K,MATCH($C1205,'Policy Characteristics'!$C:$C,0))),"",INDEX('Policy Characteristics'!K:K,MATCH($C1205,'Policy Characteristics'!$C:$C,0)))</f>
        <v>industry-ag-main.html#fuel-switching</v>
      </c>
      <c r="R1205" s="254" t="str">
        <f>IF(ISBLANK(INDEX('Policy Characteristics'!L:L,MATCH($C1205,'Policy Characteristics'!$C:$C,0))),"",INDEX('Policy Characteristics'!L:L,MATCH($C1205,'Policy Characteristics'!$C:$C,0)))</f>
        <v>industry-elec-and-hydrogen.html</v>
      </c>
    </row>
    <row r="1206" spans="1:18" s="2" customFormat="1" x14ac:dyDescent="0.35">
      <c r="A1206" s="254" t="str">
        <f>IF(ISBLANK(INDEX('Policy Characteristics'!A:A,MATCH($C1206,'Policy Characteristics'!$C:$C,0))),"",INDEX('Policy Characteristics'!A:A,MATCH($C1206,'Policy Characteristics'!$C:$C,0)))</f>
        <v>Industry</v>
      </c>
      <c r="B1206" s="262" t="str">
        <f>IF(ISBLANK(INDEX('Policy Characteristics'!B:B,MATCH($C1206,'Policy Characteristics'!$C:$C,0))),"",INDEX('Policy Characteristics'!B:B,MATCH($C1206,'Policy Characteristics'!$C:$C,0)))</f>
        <v>Hydrogen Combustion</v>
      </c>
      <c r="C1206" s="254" t="str">
        <f t="shared" si="46"/>
        <v>Fraction of Eligible Industrial Energy Use Shifted to Hydrogen</v>
      </c>
      <c r="D1206" s="6" t="s">
        <v>3058</v>
      </c>
      <c r="E1206" s="1" t="s">
        <v>3495</v>
      </c>
      <c r="F1206" t="s">
        <v>3021</v>
      </c>
      <c r="G1206" s="45" t="s">
        <v>3502</v>
      </c>
      <c r="H1206" s="43">
        <v>2126</v>
      </c>
      <c r="I1206" s="324" t="s">
        <v>44</v>
      </c>
      <c r="J1206" s="255" t="str">
        <f>IF(ISBLANK(INDEX('Policy Characteristics'!D:D,MATCH($C1206,'Policy Characteristics'!$C:$C,0))),"",INDEX('Policy Characteristics'!D:D,MATCH($C1206,'Policy Characteristics'!$C:$C,0)))</f>
        <v>Hydrogen Combustion</v>
      </c>
      <c r="K1206" s="254" t="str">
        <f>IF(ISBLANK(INDEX('Policy Characteristics'!E:E,MATCH($C1206,'Policy Characteristics'!$C:$C,0))),"",INDEX('Policy Characteristics'!E:E,MATCH($C1206,'Policy Characteristics'!$C:$C,0)))</f>
        <v>indst shift to hydrogen</v>
      </c>
      <c r="L1206" s="261">
        <f>IF(ISBLANK(INDEX('Policy Characteristics'!F:F,MATCH($C1206,'Policy Characteristics'!$C:$C,0))),"",INDEX('Policy Characteristics'!F:F,MATCH($C1206,'Policy Characteristics'!$C:$C,0)))</f>
        <v>0</v>
      </c>
      <c r="M1206" s="261">
        <f>IF(ISBLANK(INDEX('Policy Characteristics'!G:G,MATCH($C1206,'Policy Characteristics'!$C:$C,0))),"",INDEX('Policy Characteristics'!G:G,MATCH($C1206,'Policy Characteristics'!$C:$C,0)))</f>
        <v>1</v>
      </c>
      <c r="N1206" s="261">
        <f>IF(ISBLANK(INDEX('Policy Characteristics'!H:H,MATCH($C1206,'Policy Characteristics'!$C:$C,0))),"",INDEX('Policy Characteristics'!H:H,MATCH($C1206,'Policy Characteristics'!$C:$C,0)))</f>
        <v>0.01</v>
      </c>
      <c r="O1206" s="254" t="str">
        <f>IF(ISBLANK(INDEX('Policy Characteristics'!I:I,MATCH($C1206,'Policy Characteristics'!$C:$C,0))),"",INDEX('Policy Characteristics'!I:I,MATCH($C1206,'Policy Characteristics'!$C:$C,0)))</f>
        <v>% of fuel shifted</v>
      </c>
      <c r="P1206" s="254"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254" t="str">
        <f>IF(ISBLANK(INDEX('Policy Characteristics'!K:K,MATCH($C1206,'Policy Characteristics'!$C:$C,0))),"",INDEX('Policy Characteristics'!K:K,MATCH($C1206,'Policy Characteristics'!$C:$C,0)))</f>
        <v>industry-ag-main.html#fuel-switching</v>
      </c>
      <c r="R1206" s="254" t="str">
        <f>IF(ISBLANK(INDEX('Policy Characteristics'!L:L,MATCH($C1206,'Policy Characteristics'!$C:$C,0))),"",INDEX('Policy Characteristics'!L:L,MATCH($C1206,'Policy Characteristics'!$C:$C,0)))</f>
        <v>industry-elec-and-hydrogen.html</v>
      </c>
    </row>
    <row r="1207" spans="1:18" s="2" customFormat="1" x14ac:dyDescent="0.35">
      <c r="A1207" s="254" t="str">
        <f>IF(ISBLANK(INDEX('Policy Characteristics'!A:A,MATCH($C1207,'Policy Characteristics'!$C:$C,0))),"",INDEX('Policy Characteristics'!A:A,MATCH($C1207,'Policy Characteristics'!$C:$C,0)))</f>
        <v>Industry</v>
      </c>
      <c r="B1207" s="262" t="str">
        <f>IF(ISBLANK(INDEX('Policy Characteristics'!B:B,MATCH($C1207,'Policy Characteristics'!$C:$C,0))),"",INDEX('Policy Characteristics'!B:B,MATCH($C1207,'Policy Characteristics'!$C:$C,0)))</f>
        <v>Hydrogen Combustion</v>
      </c>
      <c r="C1207" s="254" t="str">
        <f t="shared" si="46"/>
        <v>Fraction of Eligible Industrial Energy Use Shifted to Hydrogen</v>
      </c>
      <c r="D1207" s="6" t="s">
        <v>3058</v>
      </c>
      <c r="E1207" s="1" t="s">
        <v>3496</v>
      </c>
      <c r="F1207" t="s">
        <v>3021</v>
      </c>
      <c r="G1207" s="45" t="s">
        <v>3503</v>
      </c>
      <c r="H1207" s="43">
        <v>2127</v>
      </c>
      <c r="I1207" s="324" t="s">
        <v>43</v>
      </c>
      <c r="J1207" s="255" t="str">
        <f>IF(ISBLANK(INDEX('Policy Characteristics'!D:D,MATCH($C1207,'Policy Characteristics'!$C:$C,0))),"",INDEX('Policy Characteristics'!D:D,MATCH($C1207,'Policy Characteristics'!$C:$C,0)))</f>
        <v>Hydrogen Combustion</v>
      </c>
      <c r="K1207" s="254" t="str">
        <f>IF(ISBLANK(INDEX('Policy Characteristics'!E:E,MATCH($C1207,'Policy Characteristics'!$C:$C,0))),"",INDEX('Policy Characteristics'!E:E,MATCH($C1207,'Policy Characteristics'!$C:$C,0)))</f>
        <v>indst shift to hydrogen</v>
      </c>
      <c r="L1207" s="261">
        <f>IF(ISBLANK(INDEX('Policy Characteristics'!F:F,MATCH($C1207,'Policy Characteristics'!$C:$C,0))),"",INDEX('Policy Characteristics'!F:F,MATCH($C1207,'Policy Characteristics'!$C:$C,0)))</f>
        <v>0</v>
      </c>
      <c r="M1207" s="261">
        <f>IF(ISBLANK(INDEX('Policy Characteristics'!G:G,MATCH($C1207,'Policy Characteristics'!$C:$C,0))),"",INDEX('Policy Characteristics'!G:G,MATCH($C1207,'Policy Characteristics'!$C:$C,0)))</f>
        <v>1</v>
      </c>
      <c r="N1207" s="261">
        <f>IF(ISBLANK(INDEX('Policy Characteristics'!H:H,MATCH($C1207,'Policy Characteristics'!$C:$C,0))),"",INDEX('Policy Characteristics'!H:H,MATCH($C1207,'Policy Characteristics'!$C:$C,0)))</f>
        <v>0.01</v>
      </c>
      <c r="O1207" s="254" t="str">
        <f>IF(ISBLANK(INDEX('Policy Characteristics'!I:I,MATCH($C1207,'Policy Characteristics'!$C:$C,0))),"",INDEX('Policy Characteristics'!I:I,MATCH($C1207,'Policy Characteristics'!$C:$C,0)))</f>
        <v>% of fuel shifted</v>
      </c>
      <c r="P1207" s="254"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254" t="str">
        <f>IF(ISBLANK(INDEX('Policy Characteristics'!K:K,MATCH($C1207,'Policy Characteristics'!$C:$C,0))),"",INDEX('Policy Characteristics'!K:K,MATCH($C1207,'Policy Characteristics'!$C:$C,0)))</f>
        <v>industry-ag-main.html#fuel-switching</v>
      </c>
      <c r="R1207" s="254" t="str">
        <f>IF(ISBLANK(INDEX('Policy Characteristics'!L:L,MATCH($C1207,'Policy Characteristics'!$C:$C,0))),"",INDEX('Policy Characteristics'!L:L,MATCH($C1207,'Policy Characteristics'!$C:$C,0)))</f>
        <v>industry-elec-and-hydrogen.html</v>
      </c>
    </row>
    <row r="1208" spans="1:18" s="2" customFormat="1" x14ac:dyDescent="0.35">
      <c r="A1208" s="254" t="str">
        <f>IF(ISBLANK(INDEX('Policy Characteristics'!A:A,MATCH($C1208,'Policy Characteristics'!$C:$C,0))),"",INDEX('Policy Characteristics'!A:A,MATCH($C1208,'Policy Characteristics'!$C:$C,0)))</f>
        <v>Industry</v>
      </c>
      <c r="B1208" s="262" t="str">
        <f>IF(ISBLANK(INDEX('Policy Characteristics'!B:B,MATCH($C1208,'Policy Characteristics'!$C:$C,0))),"",INDEX('Policy Characteristics'!B:B,MATCH($C1208,'Policy Characteristics'!$C:$C,0)))</f>
        <v>Hydrogen Combustion</v>
      </c>
      <c r="C1208" s="254" t="str">
        <f t="shared" si="46"/>
        <v>Fraction of Eligible Industrial Energy Use Shifted to Hydrogen</v>
      </c>
      <c r="D1208" s="6" t="s">
        <v>3058</v>
      </c>
      <c r="E1208" s="1" t="s">
        <v>3497</v>
      </c>
      <c r="F1208" t="s">
        <v>3021</v>
      </c>
      <c r="G1208" s="45" t="s">
        <v>3504</v>
      </c>
      <c r="H1208" s="43">
        <v>2128</v>
      </c>
      <c r="I1208" s="324" t="s">
        <v>44</v>
      </c>
      <c r="J1208" s="255" t="str">
        <f>IF(ISBLANK(INDEX('Policy Characteristics'!D:D,MATCH($C1208,'Policy Characteristics'!$C:$C,0))),"",INDEX('Policy Characteristics'!D:D,MATCH($C1208,'Policy Characteristics'!$C:$C,0)))</f>
        <v>Hydrogen Combustion</v>
      </c>
      <c r="K1208" s="254" t="str">
        <f>IF(ISBLANK(INDEX('Policy Characteristics'!E:E,MATCH($C1208,'Policy Characteristics'!$C:$C,0))),"",INDEX('Policy Characteristics'!E:E,MATCH($C1208,'Policy Characteristics'!$C:$C,0)))</f>
        <v>indst shift to hydrogen</v>
      </c>
      <c r="L1208" s="261">
        <f>IF(ISBLANK(INDEX('Policy Characteristics'!F:F,MATCH($C1208,'Policy Characteristics'!$C:$C,0))),"",INDEX('Policy Characteristics'!F:F,MATCH($C1208,'Policy Characteristics'!$C:$C,0)))</f>
        <v>0</v>
      </c>
      <c r="M1208" s="261">
        <f>IF(ISBLANK(INDEX('Policy Characteristics'!G:G,MATCH($C1208,'Policy Characteristics'!$C:$C,0))),"",INDEX('Policy Characteristics'!G:G,MATCH($C1208,'Policy Characteristics'!$C:$C,0)))</f>
        <v>1</v>
      </c>
      <c r="N1208" s="261">
        <f>IF(ISBLANK(INDEX('Policy Characteristics'!H:H,MATCH($C1208,'Policy Characteristics'!$C:$C,0))),"",INDEX('Policy Characteristics'!H:H,MATCH($C1208,'Policy Characteristics'!$C:$C,0)))</f>
        <v>0.01</v>
      </c>
      <c r="O1208" s="254" t="str">
        <f>IF(ISBLANK(INDEX('Policy Characteristics'!I:I,MATCH($C1208,'Policy Characteristics'!$C:$C,0))),"",INDEX('Policy Characteristics'!I:I,MATCH($C1208,'Policy Characteristics'!$C:$C,0)))</f>
        <v>% of fuel shifted</v>
      </c>
      <c r="P1208" s="254"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254" t="str">
        <f>IF(ISBLANK(INDEX('Policy Characteristics'!K:K,MATCH($C1208,'Policy Characteristics'!$C:$C,0))),"",INDEX('Policy Characteristics'!K:K,MATCH($C1208,'Policy Characteristics'!$C:$C,0)))</f>
        <v>industry-ag-main.html#fuel-switching</v>
      </c>
      <c r="R1208" s="254" t="str">
        <f>IF(ISBLANK(INDEX('Policy Characteristics'!L:L,MATCH($C1208,'Policy Characteristics'!$C:$C,0))),"",INDEX('Policy Characteristics'!L:L,MATCH($C1208,'Policy Characteristics'!$C:$C,0)))</f>
        <v>industry-elec-and-hydrogen.html</v>
      </c>
    </row>
    <row r="1209" spans="1:18" s="2" customFormat="1" x14ac:dyDescent="0.35">
      <c r="A1209" s="254" t="str">
        <f>IF(ISBLANK(INDEX('Policy Characteristics'!A:A,MATCH($C1209,'Policy Characteristics'!$C:$C,0))),"",INDEX('Policy Characteristics'!A:A,MATCH($C1209,'Policy Characteristics'!$C:$C,0)))</f>
        <v>Industry</v>
      </c>
      <c r="B1209" s="262" t="str">
        <f>IF(ISBLANK(INDEX('Policy Characteristics'!B:B,MATCH($C1209,'Policy Characteristics'!$C:$C,0))),"",INDEX('Policy Characteristics'!B:B,MATCH($C1209,'Policy Characteristics'!$C:$C,0)))</f>
        <v>Hydrogen Combustion</v>
      </c>
      <c r="C1209" s="254" t="str">
        <f t="shared" si="46"/>
        <v>Fraction of Eligible Industrial Energy Use Shifted to Hydrogen</v>
      </c>
      <c r="D1209" s="6" t="s">
        <v>3058</v>
      </c>
      <c r="E1209" s="1" t="s">
        <v>3638</v>
      </c>
      <c r="F1209" t="s">
        <v>3021</v>
      </c>
      <c r="G1209" s="45" t="s">
        <v>3638</v>
      </c>
      <c r="H1209" s="43">
        <v>2129</v>
      </c>
      <c r="I1209" s="324" t="s">
        <v>44</v>
      </c>
      <c r="J1209" s="255" t="str">
        <f>IF(ISBLANK(INDEX('Policy Characteristics'!D:D,MATCH($C1209,'Policy Characteristics'!$C:$C,0))),"",INDEX('Policy Characteristics'!D:D,MATCH($C1209,'Policy Characteristics'!$C:$C,0)))</f>
        <v>Hydrogen Combustion</v>
      </c>
      <c r="K1209" s="254" t="str">
        <f>IF(ISBLANK(INDEX('Policy Characteristics'!E:E,MATCH($C1209,'Policy Characteristics'!$C:$C,0))),"",INDEX('Policy Characteristics'!E:E,MATCH($C1209,'Policy Characteristics'!$C:$C,0)))</f>
        <v>indst shift to hydrogen</v>
      </c>
      <c r="L1209" s="261">
        <f>IF(ISBLANK(INDEX('Policy Characteristics'!F:F,MATCH($C1209,'Policy Characteristics'!$C:$C,0))),"",INDEX('Policy Characteristics'!F:F,MATCH($C1209,'Policy Characteristics'!$C:$C,0)))</f>
        <v>0</v>
      </c>
      <c r="M1209" s="261">
        <f>IF(ISBLANK(INDEX('Policy Characteristics'!G:G,MATCH($C1209,'Policy Characteristics'!$C:$C,0))),"",INDEX('Policy Characteristics'!G:G,MATCH($C1209,'Policy Characteristics'!$C:$C,0)))</f>
        <v>1</v>
      </c>
      <c r="N1209" s="261">
        <f>IF(ISBLANK(INDEX('Policy Characteristics'!H:H,MATCH($C1209,'Policy Characteristics'!$C:$C,0))),"",INDEX('Policy Characteristics'!H:H,MATCH($C1209,'Policy Characteristics'!$C:$C,0)))</f>
        <v>0.01</v>
      </c>
      <c r="O1209" s="254" t="str">
        <f>IF(ISBLANK(INDEX('Policy Characteristics'!I:I,MATCH($C1209,'Policy Characteristics'!$C:$C,0))),"",INDEX('Policy Characteristics'!I:I,MATCH($C1209,'Policy Characteristics'!$C:$C,0)))</f>
        <v>% of fuel shifted</v>
      </c>
      <c r="P1209" s="254"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254" t="str">
        <f>IF(ISBLANK(INDEX('Policy Characteristics'!K:K,MATCH($C1209,'Policy Characteristics'!$C:$C,0))),"",INDEX('Policy Characteristics'!K:K,MATCH($C1209,'Policy Characteristics'!$C:$C,0)))</f>
        <v>industry-ag-main.html#fuel-switching</v>
      </c>
      <c r="R1209" s="254" t="str">
        <f>IF(ISBLANK(INDEX('Policy Characteristics'!L:L,MATCH($C1209,'Policy Characteristics'!$C:$C,0))),"",INDEX('Policy Characteristics'!L:L,MATCH($C1209,'Policy Characteristics'!$C:$C,0)))</f>
        <v>industry-elec-and-hydrogen.html</v>
      </c>
    </row>
    <row r="1210" spans="1:18" s="2" customFormat="1" x14ac:dyDescent="0.35">
      <c r="A1210" s="254" t="str">
        <f>IF(ISBLANK(INDEX('Policy Characteristics'!A:A,MATCH($C1210,'Policy Characteristics'!$C:$C,0))),"",INDEX('Policy Characteristics'!A:A,MATCH($C1210,'Policy Characteristics'!$C:$C,0)))</f>
        <v>Industry</v>
      </c>
      <c r="B1210" s="262" t="str">
        <f>IF(ISBLANK(INDEX('Policy Characteristics'!B:B,MATCH($C1210,'Policy Characteristics'!$C:$C,0))),"",INDEX('Policy Characteristics'!B:B,MATCH($C1210,'Policy Characteristics'!$C:$C,0)))</f>
        <v>Hydrogen Combustion</v>
      </c>
      <c r="C1210" s="254" t="str">
        <f t="shared" si="46"/>
        <v>Fraction of Eligible Industrial Energy Use Shifted to Hydrogen</v>
      </c>
      <c r="D1210" s="6" t="s">
        <v>3059</v>
      </c>
      <c r="E1210" s="1" t="s">
        <v>3491</v>
      </c>
      <c r="F1210" t="s">
        <v>3022</v>
      </c>
      <c r="G1210" s="45" t="s">
        <v>3498</v>
      </c>
      <c r="H1210" s="43">
        <v>2130</v>
      </c>
      <c r="I1210" s="324" t="s">
        <v>43</v>
      </c>
      <c r="J1210" s="255" t="str">
        <f>IF(ISBLANK(INDEX('Policy Characteristics'!D:D,MATCH($C1210,'Policy Characteristics'!$C:$C,0))),"",INDEX('Policy Characteristics'!D:D,MATCH($C1210,'Policy Characteristics'!$C:$C,0)))</f>
        <v>Hydrogen Combustion</v>
      </c>
      <c r="K1210" s="254" t="str">
        <f>IF(ISBLANK(INDEX('Policy Characteristics'!E:E,MATCH($C1210,'Policy Characteristics'!$C:$C,0))),"",INDEX('Policy Characteristics'!E:E,MATCH($C1210,'Policy Characteristics'!$C:$C,0)))</f>
        <v>indst shift to hydrogen</v>
      </c>
      <c r="L1210" s="261">
        <f>IF(ISBLANK(INDEX('Policy Characteristics'!F:F,MATCH($C1210,'Policy Characteristics'!$C:$C,0))),"",INDEX('Policy Characteristics'!F:F,MATCH($C1210,'Policy Characteristics'!$C:$C,0)))</f>
        <v>0</v>
      </c>
      <c r="M1210" s="261">
        <f>IF(ISBLANK(INDEX('Policy Characteristics'!G:G,MATCH($C1210,'Policy Characteristics'!$C:$C,0))),"",INDEX('Policy Characteristics'!G:G,MATCH($C1210,'Policy Characteristics'!$C:$C,0)))</f>
        <v>1</v>
      </c>
      <c r="N1210" s="261">
        <f>IF(ISBLANK(INDEX('Policy Characteristics'!H:H,MATCH($C1210,'Policy Characteristics'!$C:$C,0))),"",INDEX('Policy Characteristics'!H:H,MATCH($C1210,'Policy Characteristics'!$C:$C,0)))</f>
        <v>0.01</v>
      </c>
      <c r="O1210" s="254" t="str">
        <f>IF(ISBLANK(INDEX('Policy Characteristics'!I:I,MATCH($C1210,'Policy Characteristics'!$C:$C,0))),"",INDEX('Policy Characteristics'!I:I,MATCH($C1210,'Policy Characteristics'!$C:$C,0)))</f>
        <v>% of fuel shifted</v>
      </c>
      <c r="P1210" s="254"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254" t="str">
        <f>IF(ISBLANK(INDEX('Policy Characteristics'!K:K,MATCH($C1210,'Policy Characteristics'!$C:$C,0))),"",INDEX('Policy Characteristics'!K:K,MATCH($C1210,'Policy Characteristics'!$C:$C,0)))</f>
        <v>industry-ag-main.html#fuel-switching</v>
      </c>
      <c r="R1210" s="254" t="str">
        <f>IF(ISBLANK(INDEX('Policy Characteristics'!L:L,MATCH($C1210,'Policy Characteristics'!$C:$C,0))),"",INDEX('Policy Characteristics'!L:L,MATCH($C1210,'Policy Characteristics'!$C:$C,0)))</f>
        <v>industry-elec-and-hydrogen.html</v>
      </c>
    </row>
    <row r="1211" spans="1:18" s="2" customFormat="1" x14ac:dyDescent="0.35">
      <c r="A1211" s="254" t="str">
        <f>IF(ISBLANK(INDEX('Policy Characteristics'!A:A,MATCH($C1211,'Policy Characteristics'!$C:$C,0))),"",INDEX('Policy Characteristics'!A:A,MATCH($C1211,'Policy Characteristics'!$C:$C,0)))</f>
        <v>Industry</v>
      </c>
      <c r="B1211" s="262" t="str">
        <f>IF(ISBLANK(INDEX('Policy Characteristics'!B:B,MATCH($C1211,'Policy Characteristics'!$C:$C,0))),"",INDEX('Policy Characteristics'!B:B,MATCH($C1211,'Policy Characteristics'!$C:$C,0)))</f>
        <v>Hydrogen Combustion</v>
      </c>
      <c r="C1211" s="254" t="str">
        <f t="shared" si="46"/>
        <v>Fraction of Eligible Industrial Energy Use Shifted to Hydrogen</v>
      </c>
      <c r="D1211" s="6" t="s">
        <v>3059</v>
      </c>
      <c r="E1211" s="1" t="s">
        <v>3492</v>
      </c>
      <c r="F1211" t="s">
        <v>3022</v>
      </c>
      <c r="G1211" s="45" t="s">
        <v>3499</v>
      </c>
      <c r="H1211" s="43">
        <v>2131</v>
      </c>
      <c r="I1211" s="324" t="s">
        <v>43</v>
      </c>
      <c r="J1211" s="255" t="str">
        <f>IF(ISBLANK(INDEX('Policy Characteristics'!D:D,MATCH($C1211,'Policy Characteristics'!$C:$C,0))),"",INDEX('Policy Characteristics'!D:D,MATCH($C1211,'Policy Characteristics'!$C:$C,0)))</f>
        <v>Hydrogen Combustion</v>
      </c>
      <c r="K1211" s="254" t="str">
        <f>IF(ISBLANK(INDEX('Policy Characteristics'!E:E,MATCH($C1211,'Policy Characteristics'!$C:$C,0))),"",INDEX('Policy Characteristics'!E:E,MATCH($C1211,'Policy Characteristics'!$C:$C,0)))</f>
        <v>indst shift to hydrogen</v>
      </c>
      <c r="L1211" s="261">
        <f>IF(ISBLANK(INDEX('Policy Characteristics'!F:F,MATCH($C1211,'Policy Characteristics'!$C:$C,0))),"",INDEX('Policy Characteristics'!F:F,MATCH($C1211,'Policy Characteristics'!$C:$C,0)))</f>
        <v>0</v>
      </c>
      <c r="M1211" s="261">
        <f>IF(ISBLANK(INDEX('Policy Characteristics'!G:G,MATCH($C1211,'Policy Characteristics'!$C:$C,0))),"",INDEX('Policy Characteristics'!G:G,MATCH($C1211,'Policy Characteristics'!$C:$C,0)))</f>
        <v>1</v>
      </c>
      <c r="N1211" s="261">
        <f>IF(ISBLANK(INDEX('Policy Characteristics'!H:H,MATCH($C1211,'Policy Characteristics'!$C:$C,0))),"",INDEX('Policy Characteristics'!H:H,MATCH($C1211,'Policy Characteristics'!$C:$C,0)))</f>
        <v>0.01</v>
      </c>
      <c r="O1211" s="254" t="str">
        <f>IF(ISBLANK(INDEX('Policy Characteristics'!I:I,MATCH($C1211,'Policy Characteristics'!$C:$C,0))),"",INDEX('Policy Characteristics'!I:I,MATCH($C1211,'Policy Characteristics'!$C:$C,0)))</f>
        <v>% of fuel shifted</v>
      </c>
      <c r="P1211" s="254"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254" t="str">
        <f>IF(ISBLANK(INDEX('Policy Characteristics'!K:K,MATCH($C1211,'Policy Characteristics'!$C:$C,0))),"",INDEX('Policy Characteristics'!K:K,MATCH($C1211,'Policy Characteristics'!$C:$C,0)))</f>
        <v>industry-ag-main.html#fuel-switching</v>
      </c>
      <c r="R1211" s="254" t="str">
        <f>IF(ISBLANK(INDEX('Policy Characteristics'!L:L,MATCH($C1211,'Policy Characteristics'!$C:$C,0))),"",INDEX('Policy Characteristics'!L:L,MATCH($C1211,'Policy Characteristics'!$C:$C,0)))</f>
        <v>industry-elec-and-hydrogen.html</v>
      </c>
    </row>
    <row r="1212" spans="1:18" s="2" customFormat="1" x14ac:dyDescent="0.35">
      <c r="A1212" s="254" t="str">
        <f>IF(ISBLANK(INDEX('Policy Characteristics'!A:A,MATCH($C1212,'Policy Characteristics'!$C:$C,0))),"",INDEX('Policy Characteristics'!A:A,MATCH($C1212,'Policy Characteristics'!$C:$C,0)))</f>
        <v>Industry</v>
      </c>
      <c r="B1212" s="262" t="str">
        <f>IF(ISBLANK(INDEX('Policy Characteristics'!B:B,MATCH($C1212,'Policy Characteristics'!$C:$C,0))),"",INDEX('Policy Characteristics'!B:B,MATCH($C1212,'Policy Characteristics'!$C:$C,0)))</f>
        <v>Hydrogen Combustion</v>
      </c>
      <c r="C1212" s="254" t="str">
        <f t="shared" si="46"/>
        <v>Fraction of Eligible Industrial Energy Use Shifted to Hydrogen</v>
      </c>
      <c r="D1212" s="6" t="s">
        <v>3059</v>
      </c>
      <c r="E1212" s="1" t="s">
        <v>3493</v>
      </c>
      <c r="F1212" t="s">
        <v>3022</v>
      </c>
      <c r="G1212" s="45" t="s">
        <v>3500</v>
      </c>
      <c r="H1212" s="43">
        <v>2132</v>
      </c>
      <c r="I1212" s="324" t="s">
        <v>43</v>
      </c>
      <c r="J1212" s="255" t="str">
        <f>IF(ISBLANK(INDEX('Policy Characteristics'!D:D,MATCH($C1212,'Policy Characteristics'!$C:$C,0))),"",INDEX('Policy Characteristics'!D:D,MATCH($C1212,'Policy Characteristics'!$C:$C,0)))</f>
        <v>Hydrogen Combustion</v>
      </c>
      <c r="K1212" s="254" t="str">
        <f>IF(ISBLANK(INDEX('Policy Characteristics'!E:E,MATCH($C1212,'Policy Characteristics'!$C:$C,0))),"",INDEX('Policy Characteristics'!E:E,MATCH($C1212,'Policy Characteristics'!$C:$C,0)))</f>
        <v>indst shift to hydrogen</v>
      </c>
      <c r="L1212" s="261">
        <f>IF(ISBLANK(INDEX('Policy Characteristics'!F:F,MATCH($C1212,'Policy Characteristics'!$C:$C,0))),"",INDEX('Policy Characteristics'!F:F,MATCH($C1212,'Policy Characteristics'!$C:$C,0)))</f>
        <v>0</v>
      </c>
      <c r="M1212" s="261">
        <f>IF(ISBLANK(INDEX('Policy Characteristics'!G:G,MATCH($C1212,'Policy Characteristics'!$C:$C,0))),"",INDEX('Policy Characteristics'!G:G,MATCH($C1212,'Policy Characteristics'!$C:$C,0)))</f>
        <v>1</v>
      </c>
      <c r="N1212" s="261">
        <f>IF(ISBLANK(INDEX('Policy Characteristics'!H:H,MATCH($C1212,'Policy Characteristics'!$C:$C,0))),"",INDEX('Policy Characteristics'!H:H,MATCH($C1212,'Policy Characteristics'!$C:$C,0)))</f>
        <v>0.01</v>
      </c>
      <c r="O1212" s="254" t="str">
        <f>IF(ISBLANK(INDEX('Policy Characteristics'!I:I,MATCH($C1212,'Policy Characteristics'!$C:$C,0))),"",INDEX('Policy Characteristics'!I:I,MATCH($C1212,'Policy Characteristics'!$C:$C,0)))</f>
        <v>% of fuel shifted</v>
      </c>
      <c r="P1212" s="254"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254" t="str">
        <f>IF(ISBLANK(INDEX('Policy Characteristics'!K:K,MATCH($C1212,'Policy Characteristics'!$C:$C,0))),"",INDEX('Policy Characteristics'!K:K,MATCH($C1212,'Policy Characteristics'!$C:$C,0)))</f>
        <v>industry-ag-main.html#fuel-switching</v>
      </c>
      <c r="R1212" s="254" t="str">
        <f>IF(ISBLANK(INDEX('Policy Characteristics'!L:L,MATCH($C1212,'Policy Characteristics'!$C:$C,0))),"",INDEX('Policy Characteristics'!L:L,MATCH($C1212,'Policy Characteristics'!$C:$C,0)))</f>
        <v>industry-elec-and-hydrogen.html</v>
      </c>
    </row>
    <row r="1213" spans="1:18" s="2" customFormat="1" x14ac:dyDescent="0.35">
      <c r="A1213" s="254" t="str">
        <f>IF(ISBLANK(INDEX('Policy Characteristics'!A:A,MATCH($C1213,'Policy Characteristics'!$C:$C,0))),"",INDEX('Policy Characteristics'!A:A,MATCH($C1213,'Policy Characteristics'!$C:$C,0)))</f>
        <v>Industry</v>
      </c>
      <c r="B1213" s="262" t="str">
        <f>IF(ISBLANK(INDEX('Policy Characteristics'!B:B,MATCH($C1213,'Policy Characteristics'!$C:$C,0))),"",INDEX('Policy Characteristics'!B:B,MATCH($C1213,'Policy Characteristics'!$C:$C,0)))</f>
        <v>Hydrogen Combustion</v>
      </c>
      <c r="C1213" s="254" t="str">
        <f t="shared" si="46"/>
        <v>Fraction of Eligible Industrial Energy Use Shifted to Hydrogen</v>
      </c>
      <c r="D1213" s="6" t="s">
        <v>3059</v>
      </c>
      <c r="E1213" s="1" t="s">
        <v>3494</v>
      </c>
      <c r="F1213" t="s">
        <v>3022</v>
      </c>
      <c r="G1213" s="45" t="s">
        <v>3501</v>
      </c>
      <c r="H1213" s="43">
        <v>2133</v>
      </c>
      <c r="I1213" s="324" t="s">
        <v>43</v>
      </c>
      <c r="J1213" s="255" t="str">
        <f>IF(ISBLANK(INDEX('Policy Characteristics'!D:D,MATCH($C1213,'Policy Characteristics'!$C:$C,0))),"",INDEX('Policy Characteristics'!D:D,MATCH($C1213,'Policy Characteristics'!$C:$C,0)))</f>
        <v>Hydrogen Combustion</v>
      </c>
      <c r="K1213" s="254" t="str">
        <f>IF(ISBLANK(INDEX('Policy Characteristics'!E:E,MATCH($C1213,'Policy Characteristics'!$C:$C,0))),"",INDEX('Policy Characteristics'!E:E,MATCH($C1213,'Policy Characteristics'!$C:$C,0)))</f>
        <v>indst shift to hydrogen</v>
      </c>
      <c r="L1213" s="261">
        <f>IF(ISBLANK(INDEX('Policy Characteristics'!F:F,MATCH($C1213,'Policy Characteristics'!$C:$C,0))),"",INDEX('Policy Characteristics'!F:F,MATCH($C1213,'Policy Characteristics'!$C:$C,0)))</f>
        <v>0</v>
      </c>
      <c r="M1213" s="261">
        <f>IF(ISBLANK(INDEX('Policy Characteristics'!G:G,MATCH($C1213,'Policy Characteristics'!$C:$C,0))),"",INDEX('Policy Characteristics'!G:G,MATCH($C1213,'Policy Characteristics'!$C:$C,0)))</f>
        <v>1</v>
      </c>
      <c r="N1213" s="261">
        <f>IF(ISBLANK(INDEX('Policy Characteristics'!H:H,MATCH($C1213,'Policy Characteristics'!$C:$C,0))),"",INDEX('Policy Characteristics'!H:H,MATCH($C1213,'Policy Characteristics'!$C:$C,0)))</f>
        <v>0.01</v>
      </c>
      <c r="O1213" s="254" t="str">
        <f>IF(ISBLANK(INDEX('Policy Characteristics'!I:I,MATCH($C1213,'Policy Characteristics'!$C:$C,0))),"",INDEX('Policy Characteristics'!I:I,MATCH($C1213,'Policy Characteristics'!$C:$C,0)))</f>
        <v>% of fuel shifted</v>
      </c>
      <c r="P1213" s="254"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254" t="str">
        <f>IF(ISBLANK(INDEX('Policy Characteristics'!K:K,MATCH($C1213,'Policy Characteristics'!$C:$C,0))),"",INDEX('Policy Characteristics'!K:K,MATCH($C1213,'Policy Characteristics'!$C:$C,0)))</f>
        <v>industry-ag-main.html#fuel-switching</v>
      </c>
      <c r="R1213" s="254" t="str">
        <f>IF(ISBLANK(INDEX('Policy Characteristics'!L:L,MATCH($C1213,'Policy Characteristics'!$C:$C,0))),"",INDEX('Policy Characteristics'!L:L,MATCH($C1213,'Policy Characteristics'!$C:$C,0)))</f>
        <v>industry-elec-and-hydrogen.html</v>
      </c>
    </row>
    <row r="1214" spans="1:18" s="2" customFormat="1" x14ac:dyDescent="0.35">
      <c r="A1214" s="254" t="str">
        <f>IF(ISBLANK(INDEX('Policy Characteristics'!A:A,MATCH($C1214,'Policy Characteristics'!$C:$C,0))),"",INDEX('Policy Characteristics'!A:A,MATCH($C1214,'Policy Characteristics'!$C:$C,0)))</f>
        <v>Industry</v>
      </c>
      <c r="B1214" s="262" t="str">
        <f>IF(ISBLANK(INDEX('Policy Characteristics'!B:B,MATCH($C1214,'Policy Characteristics'!$C:$C,0))),"",INDEX('Policy Characteristics'!B:B,MATCH($C1214,'Policy Characteristics'!$C:$C,0)))</f>
        <v>Hydrogen Combustion</v>
      </c>
      <c r="C1214" s="254" t="str">
        <f t="shared" si="46"/>
        <v>Fraction of Eligible Industrial Energy Use Shifted to Hydrogen</v>
      </c>
      <c r="D1214" s="6" t="s">
        <v>3059</v>
      </c>
      <c r="E1214" s="1" t="s">
        <v>3495</v>
      </c>
      <c r="F1214" t="s">
        <v>3022</v>
      </c>
      <c r="G1214" s="45" t="s">
        <v>3502</v>
      </c>
      <c r="H1214" s="43">
        <v>2134</v>
      </c>
      <c r="I1214" s="324" t="s">
        <v>43</v>
      </c>
      <c r="J1214" s="255" t="str">
        <f>IF(ISBLANK(INDEX('Policy Characteristics'!D:D,MATCH($C1214,'Policy Characteristics'!$C:$C,0))),"",INDEX('Policy Characteristics'!D:D,MATCH($C1214,'Policy Characteristics'!$C:$C,0)))</f>
        <v>Hydrogen Combustion</v>
      </c>
      <c r="K1214" s="254" t="str">
        <f>IF(ISBLANK(INDEX('Policy Characteristics'!E:E,MATCH($C1214,'Policy Characteristics'!$C:$C,0))),"",INDEX('Policy Characteristics'!E:E,MATCH($C1214,'Policy Characteristics'!$C:$C,0)))</f>
        <v>indst shift to hydrogen</v>
      </c>
      <c r="L1214" s="261">
        <f>IF(ISBLANK(INDEX('Policy Characteristics'!F:F,MATCH($C1214,'Policy Characteristics'!$C:$C,0))),"",INDEX('Policy Characteristics'!F:F,MATCH($C1214,'Policy Characteristics'!$C:$C,0)))</f>
        <v>0</v>
      </c>
      <c r="M1214" s="261">
        <f>IF(ISBLANK(INDEX('Policy Characteristics'!G:G,MATCH($C1214,'Policy Characteristics'!$C:$C,0))),"",INDEX('Policy Characteristics'!G:G,MATCH($C1214,'Policy Characteristics'!$C:$C,0)))</f>
        <v>1</v>
      </c>
      <c r="N1214" s="261">
        <f>IF(ISBLANK(INDEX('Policy Characteristics'!H:H,MATCH($C1214,'Policy Characteristics'!$C:$C,0))),"",INDEX('Policy Characteristics'!H:H,MATCH($C1214,'Policy Characteristics'!$C:$C,0)))</f>
        <v>0.01</v>
      </c>
      <c r="O1214" s="254" t="str">
        <f>IF(ISBLANK(INDEX('Policy Characteristics'!I:I,MATCH($C1214,'Policy Characteristics'!$C:$C,0))),"",INDEX('Policy Characteristics'!I:I,MATCH($C1214,'Policy Characteristics'!$C:$C,0)))</f>
        <v>% of fuel shifted</v>
      </c>
      <c r="P1214" s="254"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254" t="str">
        <f>IF(ISBLANK(INDEX('Policy Characteristics'!K:K,MATCH($C1214,'Policy Characteristics'!$C:$C,0))),"",INDEX('Policy Characteristics'!K:K,MATCH($C1214,'Policy Characteristics'!$C:$C,0)))</f>
        <v>industry-ag-main.html#fuel-switching</v>
      </c>
      <c r="R1214" s="254" t="str">
        <f>IF(ISBLANK(INDEX('Policy Characteristics'!L:L,MATCH($C1214,'Policy Characteristics'!$C:$C,0))),"",INDEX('Policy Characteristics'!L:L,MATCH($C1214,'Policy Characteristics'!$C:$C,0)))</f>
        <v>industry-elec-and-hydrogen.html</v>
      </c>
    </row>
    <row r="1215" spans="1:18" s="2" customFormat="1" x14ac:dyDescent="0.35">
      <c r="A1215" s="254" t="str">
        <f>IF(ISBLANK(INDEX('Policy Characteristics'!A:A,MATCH($C1215,'Policy Characteristics'!$C:$C,0))),"",INDEX('Policy Characteristics'!A:A,MATCH($C1215,'Policy Characteristics'!$C:$C,0)))</f>
        <v>Industry</v>
      </c>
      <c r="B1215" s="262" t="str">
        <f>IF(ISBLANK(INDEX('Policy Characteristics'!B:B,MATCH($C1215,'Policy Characteristics'!$C:$C,0))),"",INDEX('Policy Characteristics'!B:B,MATCH($C1215,'Policy Characteristics'!$C:$C,0)))</f>
        <v>Hydrogen Combustion</v>
      </c>
      <c r="C1215" s="254" t="str">
        <f t="shared" si="46"/>
        <v>Fraction of Eligible Industrial Energy Use Shifted to Hydrogen</v>
      </c>
      <c r="D1215" s="6" t="s">
        <v>3059</v>
      </c>
      <c r="E1215" s="1" t="s">
        <v>3496</v>
      </c>
      <c r="F1215" t="s">
        <v>3022</v>
      </c>
      <c r="G1215" s="45" t="s">
        <v>3503</v>
      </c>
      <c r="H1215" s="43">
        <v>2135</v>
      </c>
      <c r="I1215" s="324" t="s">
        <v>43</v>
      </c>
      <c r="J1215" s="255" t="str">
        <f>IF(ISBLANK(INDEX('Policy Characteristics'!D:D,MATCH($C1215,'Policy Characteristics'!$C:$C,0))),"",INDEX('Policy Characteristics'!D:D,MATCH($C1215,'Policy Characteristics'!$C:$C,0)))</f>
        <v>Hydrogen Combustion</v>
      </c>
      <c r="K1215" s="254" t="str">
        <f>IF(ISBLANK(INDEX('Policy Characteristics'!E:E,MATCH($C1215,'Policy Characteristics'!$C:$C,0))),"",INDEX('Policy Characteristics'!E:E,MATCH($C1215,'Policy Characteristics'!$C:$C,0)))</f>
        <v>indst shift to hydrogen</v>
      </c>
      <c r="L1215" s="261">
        <f>IF(ISBLANK(INDEX('Policy Characteristics'!F:F,MATCH($C1215,'Policy Characteristics'!$C:$C,0))),"",INDEX('Policy Characteristics'!F:F,MATCH($C1215,'Policy Characteristics'!$C:$C,0)))</f>
        <v>0</v>
      </c>
      <c r="M1215" s="261">
        <f>IF(ISBLANK(INDEX('Policy Characteristics'!G:G,MATCH($C1215,'Policy Characteristics'!$C:$C,0))),"",INDEX('Policy Characteristics'!G:G,MATCH($C1215,'Policy Characteristics'!$C:$C,0)))</f>
        <v>1</v>
      </c>
      <c r="N1215" s="261">
        <f>IF(ISBLANK(INDEX('Policy Characteristics'!H:H,MATCH($C1215,'Policy Characteristics'!$C:$C,0))),"",INDEX('Policy Characteristics'!H:H,MATCH($C1215,'Policy Characteristics'!$C:$C,0)))</f>
        <v>0.01</v>
      </c>
      <c r="O1215" s="254" t="str">
        <f>IF(ISBLANK(INDEX('Policy Characteristics'!I:I,MATCH($C1215,'Policy Characteristics'!$C:$C,0))),"",INDEX('Policy Characteristics'!I:I,MATCH($C1215,'Policy Characteristics'!$C:$C,0)))</f>
        <v>% of fuel shifted</v>
      </c>
      <c r="P1215" s="254"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254" t="str">
        <f>IF(ISBLANK(INDEX('Policy Characteristics'!K:K,MATCH($C1215,'Policy Characteristics'!$C:$C,0))),"",INDEX('Policy Characteristics'!K:K,MATCH($C1215,'Policy Characteristics'!$C:$C,0)))</f>
        <v>industry-ag-main.html#fuel-switching</v>
      </c>
      <c r="R1215" s="254" t="str">
        <f>IF(ISBLANK(INDEX('Policy Characteristics'!L:L,MATCH($C1215,'Policy Characteristics'!$C:$C,0))),"",INDEX('Policy Characteristics'!L:L,MATCH($C1215,'Policy Characteristics'!$C:$C,0)))</f>
        <v>industry-elec-and-hydrogen.html</v>
      </c>
    </row>
    <row r="1216" spans="1:18" s="2" customFormat="1" x14ac:dyDescent="0.35">
      <c r="A1216" s="254" t="str">
        <f>IF(ISBLANK(INDEX('Policy Characteristics'!A:A,MATCH($C1216,'Policy Characteristics'!$C:$C,0))),"",INDEX('Policy Characteristics'!A:A,MATCH($C1216,'Policy Characteristics'!$C:$C,0)))</f>
        <v>Industry</v>
      </c>
      <c r="B1216" s="262" t="str">
        <f>IF(ISBLANK(INDEX('Policy Characteristics'!B:B,MATCH($C1216,'Policy Characteristics'!$C:$C,0))),"",INDEX('Policy Characteristics'!B:B,MATCH($C1216,'Policy Characteristics'!$C:$C,0)))</f>
        <v>Hydrogen Combustion</v>
      </c>
      <c r="C1216" s="254" t="str">
        <f t="shared" si="46"/>
        <v>Fraction of Eligible Industrial Energy Use Shifted to Hydrogen</v>
      </c>
      <c r="D1216" s="6" t="s">
        <v>3059</v>
      </c>
      <c r="E1216" s="1" t="s">
        <v>3497</v>
      </c>
      <c r="F1216" t="s">
        <v>3022</v>
      </c>
      <c r="G1216" s="45" t="s">
        <v>3504</v>
      </c>
      <c r="H1216" s="43">
        <v>2136</v>
      </c>
      <c r="I1216" s="324" t="s">
        <v>44</v>
      </c>
      <c r="J1216" s="255" t="str">
        <f>IF(ISBLANK(INDEX('Policy Characteristics'!D:D,MATCH($C1216,'Policy Characteristics'!$C:$C,0))),"",INDEX('Policy Characteristics'!D:D,MATCH($C1216,'Policy Characteristics'!$C:$C,0)))</f>
        <v>Hydrogen Combustion</v>
      </c>
      <c r="K1216" s="254" t="str">
        <f>IF(ISBLANK(INDEX('Policy Characteristics'!E:E,MATCH($C1216,'Policy Characteristics'!$C:$C,0))),"",INDEX('Policy Characteristics'!E:E,MATCH($C1216,'Policy Characteristics'!$C:$C,0)))</f>
        <v>indst shift to hydrogen</v>
      </c>
      <c r="L1216" s="261">
        <f>IF(ISBLANK(INDEX('Policy Characteristics'!F:F,MATCH($C1216,'Policy Characteristics'!$C:$C,0))),"",INDEX('Policy Characteristics'!F:F,MATCH($C1216,'Policy Characteristics'!$C:$C,0)))</f>
        <v>0</v>
      </c>
      <c r="M1216" s="261">
        <f>IF(ISBLANK(INDEX('Policy Characteristics'!G:G,MATCH($C1216,'Policy Characteristics'!$C:$C,0))),"",INDEX('Policy Characteristics'!G:G,MATCH($C1216,'Policy Characteristics'!$C:$C,0)))</f>
        <v>1</v>
      </c>
      <c r="N1216" s="261">
        <f>IF(ISBLANK(INDEX('Policy Characteristics'!H:H,MATCH($C1216,'Policy Characteristics'!$C:$C,0))),"",INDEX('Policy Characteristics'!H:H,MATCH($C1216,'Policy Characteristics'!$C:$C,0)))</f>
        <v>0.01</v>
      </c>
      <c r="O1216" s="254" t="str">
        <f>IF(ISBLANK(INDEX('Policy Characteristics'!I:I,MATCH($C1216,'Policy Characteristics'!$C:$C,0))),"",INDEX('Policy Characteristics'!I:I,MATCH($C1216,'Policy Characteristics'!$C:$C,0)))</f>
        <v>% of fuel shifted</v>
      </c>
      <c r="P1216" s="254"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254" t="str">
        <f>IF(ISBLANK(INDEX('Policy Characteristics'!K:K,MATCH($C1216,'Policy Characteristics'!$C:$C,0))),"",INDEX('Policy Characteristics'!K:K,MATCH($C1216,'Policy Characteristics'!$C:$C,0)))</f>
        <v>industry-ag-main.html#fuel-switching</v>
      </c>
      <c r="R1216" s="254" t="str">
        <f>IF(ISBLANK(INDEX('Policy Characteristics'!L:L,MATCH($C1216,'Policy Characteristics'!$C:$C,0))),"",INDEX('Policy Characteristics'!L:L,MATCH($C1216,'Policy Characteristics'!$C:$C,0)))</f>
        <v>industry-elec-and-hydrogen.html</v>
      </c>
    </row>
    <row r="1217" spans="1:18" s="2" customFormat="1" x14ac:dyDescent="0.35">
      <c r="A1217" s="254" t="str">
        <f>IF(ISBLANK(INDEX('Policy Characteristics'!A:A,MATCH($C1217,'Policy Characteristics'!$C:$C,0))),"",INDEX('Policy Characteristics'!A:A,MATCH($C1217,'Policy Characteristics'!$C:$C,0)))</f>
        <v>Industry</v>
      </c>
      <c r="B1217" s="262" t="str">
        <f>IF(ISBLANK(INDEX('Policy Characteristics'!B:B,MATCH($C1217,'Policy Characteristics'!$C:$C,0))),"",INDEX('Policy Characteristics'!B:B,MATCH($C1217,'Policy Characteristics'!$C:$C,0)))</f>
        <v>Hydrogen Combustion</v>
      </c>
      <c r="C1217" s="254" t="str">
        <f t="shared" si="46"/>
        <v>Fraction of Eligible Industrial Energy Use Shifted to Hydrogen</v>
      </c>
      <c r="D1217" s="6" t="s">
        <v>3059</v>
      </c>
      <c r="E1217" s="1" t="s">
        <v>3638</v>
      </c>
      <c r="F1217" t="s">
        <v>3022</v>
      </c>
      <c r="G1217" s="45" t="s">
        <v>3638</v>
      </c>
      <c r="H1217" s="43">
        <v>2137</v>
      </c>
      <c r="I1217" s="324" t="s">
        <v>44</v>
      </c>
      <c r="J1217" s="255" t="str">
        <f>IF(ISBLANK(INDEX('Policy Characteristics'!D:D,MATCH($C1217,'Policy Characteristics'!$C:$C,0))),"",INDEX('Policy Characteristics'!D:D,MATCH($C1217,'Policy Characteristics'!$C:$C,0)))</f>
        <v>Hydrogen Combustion</v>
      </c>
      <c r="K1217" s="254" t="str">
        <f>IF(ISBLANK(INDEX('Policy Characteristics'!E:E,MATCH($C1217,'Policy Characteristics'!$C:$C,0))),"",INDEX('Policy Characteristics'!E:E,MATCH($C1217,'Policy Characteristics'!$C:$C,0)))</f>
        <v>indst shift to hydrogen</v>
      </c>
      <c r="L1217" s="261">
        <f>IF(ISBLANK(INDEX('Policy Characteristics'!F:F,MATCH($C1217,'Policy Characteristics'!$C:$C,0))),"",INDEX('Policy Characteristics'!F:F,MATCH($C1217,'Policy Characteristics'!$C:$C,0)))</f>
        <v>0</v>
      </c>
      <c r="M1217" s="261">
        <f>IF(ISBLANK(INDEX('Policy Characteristics'!G:G,MATCH($C1217,'Policy Characteristics'!$C:$C,0))),"",INDEX('Policy Characteristics'!G:G,MATCH($C1217,'Policy Characteristics'!$C:$C,0)))</f>
        <v>1</v>
      </c>
      <c r="N1217" s="261">
        <f>IF(ISBLANK(INDEX('Policy Characteristics'!H:H,MATCH($C1217,'Policy Characteristics'!$C:$C,0))),"",INDEX('Policy Characteristics'!H:H,MATCH($C1217,'Policy Characteristics'!$C:$C,0)))</f>
        <v>0.01</v>
      </c>
      <c r="O1217" s="254" t="str">
        <f>IF(ISBLANK(INDEX('Policy Characteristics'!I:I,MATCH($C1217,'Policy Characteristics'!$C:$C,0))),"",INDEX('Policy Characteristics'!I:I,MATCH($C1217,'Policy Characteristics'!$C:$C,0)))</f>
        <v>% of fuel shifted</v>
      </c>
      <c r="P1217" s="254"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254" t="str">
        <f>IF(ISBLANK(INDEX('Policy Characteristics'!K:K,MATCH($C1217,'Policy Characteristics'!$C:$C,0))),"",INDEX('Policy Characteristics'!K:K,MATCH($C1217,'Policy Characteristics'!$C:$C,0)))</f>
        <v>industry-ag-main.html#fuel-switching</v>
      </c>
      <c r="R1217" s="254" t="str">
        <f>IF(ISBLANK(INDEX('Policy Characteristics'!L:L,MATCH($C1217,'Policy Characteristics'!$C:$C,0))),"",INDEX('Policy Characteristics'!L:L,MATCH($C1217,'Policy Characteristics'!$C:$C,0)))</f>
        <v>industry-elec-and-hydrogen.html</v>
      </c>
    </row>
    <row r="1218" spans="1:18" s="2" customFormat="1" x14ac:dyDescent="0.35">
      <c r="A1218" s="254" t="str">
        <f>IF(ISBLANK(INDEX('Policy Characteristics'!A:A,MATCH($C1218,'Policy Characteristics'!$C:$C,0))),"",INDEX('Policy Characteristics'!A:A,MATCH($C1218,'Policy Characteristics'!$C:$C,0)))</f>
        <v>Industry</v>
      </c>
      <c r="B1218" s="262" t="str">
        <f>IF(ISBLANK(INDEX('Policy Characteristics'!B:B,MATCH($C1218,'Policy Characteristics'!$C:$C,0))),"",INDEX('Policy Characteristics'!B:B,MATCH($C1218,'Policy Characteristics'!$C:$C,0)))</f>
        <v>Hydrogen Combustion</v>
      </c>
      <c r="C1218" s="254" t="str">
        <f t="shared" si="46"/>
        <v>Fraction of Eligible Industrial Energy Use Shifted to Hydrogen</v>
      </c>
      <c r="D1218" s="6" t="s">
        <v>3060</v>
      </c>
      <c r="E1218" s="1" t="s">
        <v>3491</v>
      </c>
      <c r="F1218" t="s">
        <v>2575</v>
      </c>
      <c r="G1218" s="45" t="s">
        <v>3498</v>
      </c>
      <c r="H1218" s="43">
        <v>2138</v>
      </c>
      <c r="I1218" s="324" t="s">
        <v>43</v>
      </c>
      <c r="J1218" s="255" t="str">
        <f>IF(ISBLANK(INDEX('Policy Characteristics'!D:D,MATCH($C1218,'Policy Characteristics'!$C:$C,0))),"",INDEX('Policy Characteristics'!D:D,MATCH($C1218,'Policy Characteristics'!$C:$C,0)))</f>
        <v>Hydrogen Combustion</v>
      </c>
      <c r="K1218" s="254" t="str">
        <f>IF(ISBLANK(INDEX('Policy Characteristics'!E:E,MATCH($C1218,'Policy Characteristics'!$C:$C,0))),"",INDEX('Policy Characteristics'!E:E,MATCH($C1218,'Policy Characteristics'!$C:$C,0)))</f>
        <v>indst shift to hydrogen</v>
      </c>
      <c r="L1218" s="261">
        <f>IF(ISBLANK(INDEX('Policy Characteristics'!F:F,MATCH($C1218,'Policy Characteristics'!$C:$C,0))),"",INDEX('Policy Characteristics'!F:F,MATCH($C1218,'Policy Characteristics'!$C:$C,0)))</f>
        <v>0</v>
      </c>
      <c r="M1218" s="261">
        <f>IF(ISBLANK(INDEX('Policy Characteristics'!G:G,MATCH($C1218,'Policy Characteristics'!$C:$C,0))),"",INDEX('Policy Characteristics'!G:G,MATCH($C1218,'Policy Characteristics'!$C:$C,0)))</f>
        <v>1</v>
      </c>
      <c r="N1218" s="261">
        <f>IF(ISBLANK(INDEX('Policy Characteristics'!H:H,MATCH($C1218,'Policy Characteristics'!$C:$C,0))),"",INDEX('Policy Characteristics'!H:H,MATCH($C1218,'Policy Characteristics'!$C:$C,0)))</f>
        <v>0.01</v>
      </c>
      <c r="O1218" s="254" t="str">
        <f>IF(ISBLANK(INDEX('Policy Characteristics'!I:I,MATCH($C1218,'Policy Characteristics'!$C:$C,0))),"",INDEX('Policy Characteristics'!I:I,MATCH($C1218,'Policy Characteristics'!$C:$C,0)))</f>
        <v>% of fuel shifted</v>
      </c>
      <c r="P1218" s="254"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254" t="str">
        <f>IF(ISBLANK(INDEX('Policy Characteristics'!K:K,MATCH($C1218,'Policy Characteristics'!$C:$C,0))),"",INDEX('Policy Characteristics'!K:K,MATCH($C1218,'Policy Characteristics'!$C:$C,0)))</f>
        <v>industry-ag-main.html#fuel-switching</v>
      </c>
      <c r="R1218" s="254" t="str">
        <f>IF(ISBLANK(INDEX('Policy Characteristics'!L:L,MATCH($C1218,'Policy Characteristics'!$C:$C,0))),"",INDEX('Policy Characteristics'!L:L,MATCH($C1218,'Policy Characteristics'!$C:$C,0)))</f>
        <v>industry-elec-and-hydrogen.html</v>
      </c>
    </row>
    <row r="1219" spans="1:18" s="2" customFormat="1" x14ac:dyDescent="0.35">
      <c r="A1219" s="254" t="str">
        <f>IF(ISBLANK(INDEX('Policy Characteristics'!A:A,MATCH($C1219,'Policy Characteristics'!$C:$C,0))),"",INDEX('Policy Characteristics'!A:A,MATCH($C1219,'Policy Characteristics'!$C:$C,0)))</f>
        <v>Industry</v>
      </c>
      <c r="B1219" s="262" t="str">
        <f>IF(ISBLANK(INDEX('Policy Characteristics'!B:B,MATCH($C1219,'Policy Characteristics'!$C:$C,0))),"",INDEX('Policy Characteristics'!B:B,MATCH($C1219,'Policy Characteristics'!$C:$C,0)))</f>
        <v>Hydrogen Combustion</v>
      </c>
      <c r="C1219" s="254" t="str">
        <f t="shared" si="46"/>
        <v>Fraction of Eligible Industrial Energy Use Shifted to Hydrogen</v>
      </c>
      <c r="D1219" s="6" t="s">
        <v>3060</v>
      </c>
      <c r="E1219" s="1" t="s">
        <v>3492</v>
      </c>
      <c r="F1219" t="s">
        <v>2575</v>
      </c>
      <c r="G1219" s="45" t="s">
        <v>3499</v>
      </c>
      <c r="H1219" s="43">
        <v>2139</v>
      </c>
      <c r="I1219" s="324" t="s">
        <v>43</v>
      </c>
      <c r="J1219" s="255" t="str">
        <f>IF(ISBLANK(INDEX('Policy Characteristics'!D:D,MATCH($C1219,'Policy Characteristics'!$C:$C,0))),"",INDEX('Policy Characteristics'!D:D,MATCH($C1219,'Policy Characteristics'!$C:$C,0)))</f>
        <v>Hydrogen Combustion</v>
      </c>
      <c r="K1219" s="254" t="str">
        <f>IF(ISBLANK(INDEX('Policy Characteristics'!E:E,MATCH($C1219,'Policy Characteristics'!$C:$C,0))),"",INDEX('Policy Characteristics'!E:E,MATCH($C1219,'Policy Characteristics'!$C:$C,0)))</f>
        <v>indst shift to hydrogen</v>
      </c>
      <c r="L1219" s="261">
        <f>IF(ISBLANK(INDEX('Policy Characteristics'!F:F,MATCH($C1219,'Policy Characteristics'!$C:$C,0))),"",INDEX('Policy Characteristics'!F:F,MATCH($C1219,'Policy Characteristics'!$C:$C,0)))</f>
        <v>0</v>
      </c>
      <c r="M1219" s="261">
        <f>IF(ISBLANK(INDEX('Policy Characteristics'!G:G,MATCH($C1219,'Policy Characteristics'!$C:$C,0))),"",INDEX('Policy Characteristics'!G:G,MATCH($C1219,'Policy Characteristics'!$C:$C,0)))</f>
        <v>1</v>
      </c>
      <c r="N1219" s="261">
        <f>IF(ISBLANK(INDEX('Policy Characteristics'!H:H,MATCH($C1219,'Policy Characteristics'!$C:$C,0))),"",INDEX('Policy Characteristics'!H:H,MATCH($C1219,'Policy Characteristics'!$C:$C,0)))</f>
        <v>0.01</v>
      </c>
      <c r="O1219" s="254" t="str">
        <f>IF(ISBLANK(INDEX('Policy Characteristics'!I:I,MATCH($C1219,'Policy Characteristics'!$C:$C,0))),"",INDEX('Policy Characteristics'!I:I,MATCH($C1219,'Policy Characteristics'!$C:$C,0)))</f>
        <v>% of fuel shifted</v>
      </c>
      <c r="P1219" s="254"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254" t="str">
        <f>IF(ISBLANK(INDEX('Policy Characteristics'!K:K,MATCH($C1219,'Policy Characteristics'!$C:$C,0))),"",INDEX('Policy Characteristics'!K:K,MATCH($C1219,'Policy Characteristics'!$C:$C,0)))</f>
        <v>industry-ag-main.html#fuel-switching</v>
      </c>
      <c r="R1219" s="254" t="str">
        <f>IF(ISBLANK(INDEX('Policy Characteristics'!L:L,MATCH($C1219,'Policy Characteristics'!$C:$C,0))),"",INDEX('Policy Characteristics'!L:L,MATCH($C1219,'Policy Characteristics'!$C:$C,0)))</f>
        <v>industry-elec-and-hydrogen.html</v>
      </c>
    </row>
    <row r="1220" spans="1:18" s="2" customFormat="1" x14ac:dyDescent="0.35">
      <c r="A1220" s="254" t="str">
        <f>IF(ISBLANK(INDEX('Policy Characteristics'!A:A,MATCH($C1220,'Policy Characteristics'!$C:$C,0))),"",INDEX('Policy Characteristics'!A:A,MATCH($C1220,'Policy Characteristics'!$C:$C,0)))</f>
        <v>Industry</v>
      </c>
      <c r="B1220" s="262" t="str">
        <f>IF(ISBLANK(INDEX('Policy Characteristics'!B:B,MATCH($C1220,'Policy Characteristics'!$C:$C,0))),"",INDEX('Policy Characteristics'!B:B,MATCH($C1220,'Policy Characteristics'!$C:$C,0)))</f>
        <v>Hydrogen Combustion</v>
      </c>
      <c r="C1220" s="254" t="str">
        <f t="shared" si="46"/>
        <v>Fraction of Eligible Industrial Energy Use Shifted to Hydrogen</v>
      </c>
      <c r="D1220" s="6" t="s">
        <v>3060</v>
      </c>
      <c r="E1220" s="1" t="s">
        <v>3493</v>
      </c>
      <c r="F1220" t="s">
        <v>2575</v>
      </c>
      <c r="G1220" s="45" t="s">
        <v>3500</v>
      </c>
      <c r="H1220" s="43">
        <v>2140</v>
      </c>
      <c r="I1220" s="324" t="s">
        <v>43</v>
      </c>
      <c r="J1220" s="255" t="str">
        <f>IF(ISBLANK(INDEX('Policy Characteristics'!D:D,MATCH($C1220,'Policy Characteristics'!$C:$C,0))),"",INDEX('Policy Characteristics'!D:D,MATCH($C1220,'Policy Characteristics'!$C:$C,0)))</f>
        <v>Hydrogen Combustion</v>
      </c>
      <c r="K1220" s="254" t="str">
        <f>IF(ISBLANK(INDEX('Policy Characteristics'!E:E,MATCH($C1220,'Policy Characteristics'!$C:$C,0))),"",INDEX('Policy Characteristics'!E:E,MATCH($C1220,'Policy Characteristics'!$C:$C,0)))</f>
        <v>indst shift to hydrogen</v>
      </c>
      <c r="L1220" s="261">
        <f>IF(ISBLANK(INDEX('Policy Characteristics'!F:F,MATCH($C1220,'Policy Characteristics'!$C:$C,0))),"",INDEX('Policy Characteristics'!F:F,MATCH($C1220,'Policy Characteristics'!$C:$C,0)))</f>
        <v>0</v>
      </c>
      <c r="M1220" s="261">
        <f>IF(ISBLANK(INDEX('Policy Characteristics'!G:G,MATCH($C1220,'Policy Characteristics'!$C:$C,0))),"",INDEX('Policy Characteristics'!G:G,MATCH($C1220,'Policy Characteristics'!$C:$C,0)))</f>
        <v>1</v>
      </c>
      <c r="N1220" s="261">
        <f>IF(ISBLANK(INDEX('Policy Characteristics'!H:H,MATCH($C1220,'Policy Characteristics'!$C:$C,0))),"",INDEX('Policy Characteristics'!H:H,MATCH($C1220,'Policy Characteristics'!$C:$C,0)))</f>
        <v>0.01</v>
      </c>
      <c r="O1220" s="254" t="str">
        <f>IF(ISBLANK(INDEX('Policy Characteristics'!I:I,MATCH($C1220,'Policy Characteristics'!$C:$C,0))),"",INDEX('Policy Characteristics'!I:I,MATCH($C1220,'Policy Characteristics'!$C:$C,0)))</f>
        <v>% of fuel shifted</v>
      </c>
      <c r="P1220" s="254"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254" t="str">
        <f>IF(ISBLANK(INDEX('Policy Characteristics'!K:K,MATCH($C1220,'Policy Characteristics'!$C:$C,0))),"",INDEX('Policy Characteristics'!K:K,MATCH($C1220,'Policy Characteristics'!$C:$C,0)))</f>
        <v>industry-ag-main.html#fuel-switching</v>
      </c>
      <c r="R1220" s="254" t="str">
        <f>IF(ISBLANK(INDEX('Policy Characteristics'!L:L,MATCH($C1220,'Policy Characteristics'!$C:$C,0))),"",INDEX('Policy Characteristics'!L:L,MATCH($C1220,'Policy Characteristics'!$C:$C,0)))</f>
        <v>industry-elec-and-hydrogen.html</v>
      </c>
    </row>
    <row r="1221" spans="1:18" s="2" customFormat="1" x14ac:dyDescent="0.35">
      <c r="A1221" s="254" t="str">
        <f>IF(ISBLANK(INDEX('Policy Characteristics'!A:A,MATCH($C1221,'Policy Characteristics'!$C:$C,0))),"",INDEX('Policy Characteristics'!A:A,MATCH($C1221,'Policy Characteristics'!$C:$C,0)))</f>
        <v>Industry</v>
      </c>
      <c r="B1221" s="262" t="str">
        <f>IF(ISBLANK(INDEX('Policy Characteristics'!B:B,MATCH($C1221,'Policy Characteristics'!$C:$C,0))),"",INDEX('Policy Characteristics'!B:B,MATCH($C1221,'Policy Characteristics'!$C:$C,0)))</f>
        <v>Hydrogen Combustion</v>
      </c>
      <c r="C1221" s="254" t="str">
        <f t="shared" si="46"/>
        <v>Fraction of Eligible Industrial Energy Use Shifted to Hydrogen</v>
      </c>
      <c r="D1221" s="6" t="s">
        <v>3060</v>
      </c>
      <c r="E1221" s="1" t="s">
        <v>3494</v>
      </c>
      <c r="F1221" t="s">
        <v>2575</v>
      </c>
      <c r="G1221" s="45" t="s">
        <v>3501</v>
      </c>
      <c r="H1221" s="43">
        <v>2141</v>
      </c>
      <c r="I1221" s="324" t="s">
        <v>43</v>
      </c>
      <c r="J1221" s="255" t="str">
        <f>IF(ISBLANK(INDEX('Policy Characteristics'!D:D,MATCH($C1221,'Policy Characteristics'!$C:$C,0))),"",INDEX('Policy Characteristics'!D:D,MATCH($C1221,'Policy Characteristics'!$C:$C,0)))</f>
        <v>Hydrogen Combustion</v>
      </c>
      <c r="K1221" s="254" t="str">
        <f>IF(ISBLANK(INDEX('Policy Characteristics'!E:E,MATCH($C1221,'Policy Characteristics'!$C:$C,0))),"",INDEX('Policy Characteristics'!E:E,MATCH($C1221,'Policy Characteristics'!$C:$C,0)))</f>
        <v>indst shift to hydrogen</v>
      </c>
      <c r="L1221" s="261">
        <f>IF(ISBLANK(INDEX('Policy Characteristics'!F:F,MATCH($C1221,'Policy Characteristics'!$C:$C,0))),"",INDEX('Policy Characteristics'!F:F,MATCH($C1221,'Policy Characteristics'!$C:$C,0)))</f>
        <v>0</v>
      </c>
      <c r="M1221" s="261">
        <f>IF(ISBLANK(INDEX('Policy Characteristics'!G:G,MATCH($C1221,'Policy Characteristics'!$C:$C,0))),"",INDEX('Policy Characteristics'!G:G,MATCH($C1221,'Policy Characteristics'!$C:$C,0)))</f>
        <v>1</v>
      </c>
      <c r="N1221" s="261">
        <f>IF(ISBLANK(INDEX('Policy Characteristics'!H:H,MATCH($C1221,'Policy Characteristics'!$C:$C,0))),"",INDEX('Policy Characteristics'!H:H,MATCH($C1221,'Policy Characteristics'!$C:$C,0)))</f>
        <v>0.01</v>
      </c>
      <c r="O1221" s="254" t="str">
        <f>IF(ISBLANK(INDEX('Policy Characteristics'!I:I,MATCH($C1221,'Policy Characteristics'!$C:$C,0))),"",INDEX('Policy Characteristics'!I:I,MATCH($C1221,'Policy Characteristics'!$C:$C,0)))</f>
        <v>% of fuel shifted</v>
      </c>
      <c r="P1221" s="254"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254" t="str">
        <f>IF(ISBLANK(INDEX('Policy Characteristics'!K:K,MATCH($C1221,'Policy Characteristics'!$C:$C,0))),"",INDEX('Policy Characteristics'!K:K,MATCH($C1221,'Policy Characteristics'!$C:$C,0)))</f>
        <v>industry-ag-main.html#fuel-switching</v>
      </c>
      <c r="R1221" s="254" t="str">
        <f>IF(ISBLANK(INDEX('Policy Characteristics'!L:L,MATCH($C1221,'Policy Characteristics'!$C:$C,0))),"",INDEX('Policy Characteristics'!L:L,MATCH($C1221,'Policy Characteristics'!$C:$C,0)))</f>
        <v>industry-elec-and-hydrogen.html</v>
      </c>
    </row>
    <row r="1222" spans="1:18" s="2" customFormat="1" x14ac:dyDescent="0.35">
      <c r="A1222" s="254" t="str">
        <f>IF(ISBLANK(INDEX('Policy Characteristics'!A:A,MATCH($C1222,'Policy Characteristics'!$C:$C,0))),"",INDEX('Policy Characteristics'!A:A,MATCH($C1222,'Policy Characteristics'!$C:$C,0)))</f>
        <v>Industry</v>
      </c>
      <c r="B1222" s="262" t="str">
        <f>IF(ISBLANK(INDEX('Policy Characteristics'!B:B,MATCH($C1222,'Policy Characteristics'!$C:$C,0))),"",INDEX('Policy Characteristics'!B:B,MATCH($C1222,'Policy Characteristics'!$C:$C,0)))</f>
        <v>Hydrogen Combustion</v>
      </c>
      <c r="C1222" s="254" t="str">
        <f t="shared" si="46"/>
        <v>Fraction of Eligible Industrial Energy Use Shifted to Hydrogen</v>
      </c>
      <c r="D1222" s="6" t="s">
        <v>3060</v>
      </c>
      <c r="E1222" s="1" t="s">
        <v>3495</v>
      </c>
      <c r="F1222" t="s">
        <v>2575</v>
      </c>
      <c r="G1222" s="45" t="s">
        <v>3502</v>
      </c>
      <c r="H1222" s="43">
        <v>2142</v>
      </c>
      <c r="I1222" s="324" t="s">
        <v>43</v>
      </c>
      <c r="J1222" s="255" t="str">
        <f>IF(ISBLANK(INDEX('Policy Characteristics'!D:D,MATCH($C1222,'Policy Characteristics'!$C:$C,0))),"",INDEX('Policy Characteristics'!D:D,MATCH($C1222,'Policy Characteristics'!$C:$C,0)))</f>
        <v>Hydrogen Combustion</v>
      </c>
      <c r="K1222" s="254" t="str">
        <f>IF(ISBLANK(INDEX('Policy Characteristics'!E:E,MATCH($C1222,'Policy Characteristics'!$C:$C,0))),"",INDEX('Policy Characteristics'!E:E,MATCH($C1222,'Policy Characteristics'!$C:$C,0)))</f>
        <v>indst shift to hydrogen</v>
      </c>
      <c r="L1222" s="261">
        <f>IF(ISBLANK(INDEX('Policy Characteristics'!F:F,MATCH($C1222,'Policy Characteristics'!$C:$C,0))),"",INDEX('Policy Characteristics'!F:F,MATCH($C1222,'Policy Characteristics'!$C:$C,0)))</f>
        <v>0</v>
      </c>
      <c r="M1222" s="261">
        <f>IF(ISBLANK(INDEX('Policy Characteristics'!G:G,MATCH($C1222,'Policy Characteristics'!$C:$C,0))),"",INDEX('Policy Characteristics'!G:G,MATCH($C1222,'Policy Characteristics'!$C:$C,0)))</f>
        <v>1</v>
      </c>
      <c r="N1222" s="261">
        <f>IF(ISBLANK(INDEX('Policy Characteristics'!H:H,MATCH($C1222,'Policy Characteristics'!$C:$C,0))),"",INDEX('Policy Characteristics'!H:H,MATCH($C1222,'Policy Characteristics'!$C:$C,0)))</f>
        <v>0.01</v>
      </c>
      <c r="O1222" s="254" t="str">
        <f>IF(ISBLANK(INDEX('Policy Characteristics'!I:I,MATCH($C1222,'Policy Characteristics'!$C:$C,0))),"",INDEX('Policy Characteristics'!I:I,MATCH($C1222,'Policy Characteristics'!$C:$C,0)))</f>
        <v>% of fuel shifted</v>
      </c>
      <c r="P1222" s="254"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254" t="str">
        <f>IF(ISBLANK(INDEX('Policy Characteristics'!K:K,MATCH($C1222,'Policy Characteristics'!$C:$C,0))),"",INDEX('Policy Characteristics'!K:K,MATCH($C1222,'Policy Characteristics'!$C:$C,0)))</f>
        <v>industry-ag-main.html#fuel-switching</v>
      </c>
      <c r="R1222" s="254" t="str">
        <f>IF(ISBLANK(INDEX('Policy Characteristics'!L:L,MATCH($C1222,'Policy Characteristics'!$C:$C,0))),"",INDEX('Policy Characteristics'!L:L,MATCH($C1222,'Policy Characteristics'!$C:$C,0)))</f>
        <v>industry-elec-and-hydrogen.html</v>
      </c>
    </row>
    <row r="1223" spans="1:18" s="2" customFormat="1" x14ac:dyDescent="0.35">
      <c r="A1223" s="254" t="str">
        <f>IF(ISBLANK(INDEX('Policy Characteristics'!A:A,MATCH($C1223,'Policy Characteristics'!$C:$C,0))),"",INDEX('Policy Characteristics'!A:A,MATCH($C1223,'Policy Characteristics'!$C:$C,0)))</f>
        <v>Industry</v>
      </c>
      <c r="B1223" s="262" t="str">
        <f>IF(ISBLANK(INDEX('Policy Characteristics'!B:B,MATCH($C1223,'Policy Characteristics'!$C:$C,0))),"",INDEX('Policy Characteristics'!B:B,MATCH($C1223,'Policy Characteristics'!$C:$C,0)))</f>
        <v>Hydrogen Combustion</v>
      </c>
      <c r="C1223" s="254" t="str">
        <f t="shared" si="46"/>
        <v>Fraction of Eligible Industrial Energy Use Shifted to Hydrogen</v>
      </c>
      <c r="D1223" s="6" t="s">
        <v>3060</v>
      </c>
      <c r="E1223" s="1" t="s">
        <v>3496</v>
      </c>
      <c r="F1223" t="s">
        <v>2575</v>
      </c>
      <c r="G1223" s="45" t="s">
        <v>3503</v>
      </c>
      <c r="H1223" s="43">
        <v>2143</v>
      </c>
      <c r="I1223" s="324" t="s">
        <v>43</v>
      </c>
      <c r="J1223" s="255" t="str">
        <f>IF(ISBLANK(INDEX('Policy Characteristics'!D:D,MATCH($C1223,'Policy Characteristics'!$C:$C,0))),"",INDEX('Policy Characteristics'!D:D,MATCH($C1223,'Policy Characteristics'!$C:$C,0)))</f>
        <v>Hydrogen Combustion</v>
      </c>
      <c r="K1223" s="254" t="str">
        <f>IF(ISBLANK(INDEX('Policy Characteristics'!E:E,MATCH($C1223,'Policy Characteristics'!$C:$C,0))),"",INDEX('Policy Characteristics'!E:E,MATCH($C1223,'Policy Characteristics'!$C:$C,0)))</f>
        <v>indst shift to hydrogen</v>
      </c>
      <c r="L1223" s="261">
        <f>IF(ISBLANK(INDEX('Policy Characteristics'!F:F,MATCH($C1223,'Policy Characteristics'!$C:$C,0))),"",INDEX('Policy Characteristics'!F:F,MATCH($C1223,'Policy Characteristics'!$C:$C,0)))</f>
        <v>0</v>
      </c>
      <c r="M1223" s="261">
        <f>IF(ISBLANK(INDEX('Policy Characteristics'!G:G,MATCH($C1223,'Policy Characteristics'!$C:$C,0))),"",INDEX('Policy Characteristics'!G:G,MATCH($C1223,'Policy Characteristics'!$C:$C,0)))</f>
        <v>1</v>
      </c>
      <c r="N1223" s="261">
        <f>IF(ISBLANK(INDEX('Policy Characteristics'!H:H,MATCH($C1223,'Policy Characteristics'!$C:$C,0))),"",INDEX('Policy Characteristics'!H:H,MATCH($C1223,'Policy Characteristics'!$C:$C,0)))</f>
        <v>0.01</v>
      </c>
      <c r="O1223" s="254" t="str">
        <f>IF(ISBLANK(INDEX('Policy Characteristics'!I:I,MATCH($C1223,'Policy Characteristics'!$C:$C,0))),"",INDEX('Policy Characteristics'!I:I,MATCH($C1223,'Policy Characteristics'!$C:$C,0)))</f>
        <v>% of fuel shifted</v>
      </c>
      <c r="P1223" s="254"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254" t="str">
        <f>IF(ISBLANK(INDEX('Policy Characteristics'!K:K,MATCH($C1223,'Policy Characteristics'!$C:$C,0))),"",INDEX('Policy Characteristics'!K:K,MATCH($C1223,'Policy Characteristics'!$C:$C,0)))</f>
        <v>industry-ag-main.html#fuel-switching</v>
      </c>
      <c r="R1223" s="254" t="str">
        <f>IF(ISBLANK(INDEX('Policy Characteristics'!L:L,MATCH($C1223,'Policy Characteristics'!$C:$C,0))),"",INDEX('Policy Characteristics'!L:L,MATCH($C1223,'Policy Characteristics'!$C:$C,0)))</f>
        <v>industry-elec-and-hydrogen.html</v>
      </c>
    </row>
    <row r="1224" spans="1:18" s="2" customFormat="1" x14ac:dyDescent="0.35">
      <c r="A1224" s="254" t="str">
        <f>IF(ISBLANK(INDEX('Policy Characteristics'!A:A,MATCH($C1224,'Policy Characteristics'!$C:$C,0))),"",INDEX('Policy Characteristics'!A:A,MATCH($C1224,'Policy Characteristics'!$C:$C,0)))</f>
        <v>Industry</v>
      </c>
      <c r="B1224" s="262" t="str">
        <f>IF(ISBLANK(INDEX('Policy Characteristics'!B:B,MATCH($C1224,'Policy Characteristics'!$C:$C,0))),"",INDEX('Policy Characteristics'!B:B,MATCH($C1224,'Policy Characteristics'!$C:$C,0)))</f>
        <v>Hydrogen Combustion</v>
      </c>
      <c r="C1224" s="254" t="str">
        <f t="shared" si="46"/>
        <v>Fraction of Eligible Industrial Energy Use Shifted to Hydrogen</v>
      </c>
      <c r="D1224" s="6" t="s">
        <v>3060</v>
      </c>
      <c r="E1224" s="1" t="s">
        <v>3497</v>
      </c>
      <c r="F1224" t="s">
        <v>2575</v>
      </c>
      <c r="G1224" s="45" t="s">
        <v>3504</v>
      </c>
      <c r="H1224" s="43">
        <v>2144</v>
      </c>
      <c r="I1224" s="324" t="s">
        <v>44</v>
      </c>
      <c r="J1224" s="255" t="str">
        <f>IF(ISBLANK(INDEX('Policy Characteristics'!D:D,MATCH($C1224,'Policy Characteristics'!$C:$C,0))),"",INDEX('Policy Characteristics'!D:D,MATCH($C1224,'Policy Characteristics'!$C:$C,0)))</f>
        <v>Hydrogen Combustion</v>
      </c>
      <c r="K1224" s="254" t="str">
        <f>IF(ISBLANK(INDEX('Policy Characteristics'!E:E,MATCH($C1224,'Policy Characteristics'!$C:$C,0))),"",INDEX('Policy Characteristics'!E:E,MATCH($C1224,'Policy Characteristics'!$C:$C,0)))</f>
        <v>indst shift to hydrogen</v>
      </c>
      <c r="L1224" s="261">
        <f>IF(ISBLANK(INDEX('Policy Characteristics'!F:F,MATCH($C1224,'Policy Characteristics'!$C:$C,0))),"",INDEX('Policy Characteristics'!F:F,MATCH($C1224,'Policy Characteristics'!$C:$C,0)))</f>
        <v>0</v>
      </c>
      <c r="M1224" s="261">
        <f>IF(ISBLANK(INDEX('Policy Characteristics'!G:G,MATCH($C1224,'Policy Characteristics'!$C:$C,0))),"",INDEX('Policy Characteristics'!G:G,MATCH($C1224,'Policy Characteristics'!$C:$C,0)))</f>
        <v>1</v>
      </c>
      <c r="N1224" s="261">
        <f>IF(ISBLANK(INDEX('Policy Characteristics'!H:H,MATCH($C1224,'Policy Characteristics'!$C:$C,0))),"",INDEX('Policy Characteristics'!H:H,MATCH($C1224,'Policy Characteristics'!$C:$C,0)))</f>
        <v>0.01</v>
      </c>
      <c r="O1224" s="254" t="str">
        <f>IF(ISBLANK(INDEX('Policy Characteristics'!I:I,MATCH($C1224,'Policy Characteristics'!$C:$C,0))),"",INDEX('Policy Characteristics'!I:I,MATCH($C1224,'Policy Characteristics'!$C:$C,0)))</f>
        <v>% of fuel shifted</v>
      </c>
      <c r="P1224" s="254"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254" t="str">
        <f>IF(ISBLANK(INDEX('Policy Characteristics'!K:K,MATCH($C1224,'Policy Characteristics'!$C:$C,0))),"",INDEX('Policy Characteristics'!K:K,MATCH($C1224,'Policy Characteristics'!$C:$C,0)))</f>
        <v>industry-ag-main.html#fuel-switching</v>
      </c>
      <c r="R1224" s="254" t="str">
        <f>IF(ISBLANK(INDEX('Policy Characteristics'!L:L,MATCH($C1224,'Policy Characteristics'!$C:$C,0))),"",INDEX('Policy Characteristics'!L:L,MATCH($C1224,'Policy Characteristics'!$C:$C,0)))</f>
        <v>industry-elec-and-hydrogen.html</v>
      </c>
    </row>
    <row r="1225" spans="1:18" s="2" customFormat="1" x14ac:dyDescent="0.35">
      <c r="A1225" s="254" t="str">
        <f>IF(ISBLANK(INDEX('Policy Characteristics'!A:A,MATCH($C1225,'Policy Characteristics'!$C:$C,0))),"",INDEX('Policy Characteristics'!A:A,MATCH($C1225,'Policy Characteristics'!$C:$C,0)))</f>
        <v>Industry</v>
      </c>
      <c r="B1225" s="262" t="str">
        <f>IF(ISBLANK(INDEX('Policy Characteristics'!B:B,MATCH($C1225,'Policy Characteristics'!$C:$C,0))),"",INDEX('Policy Characteristics'!B:B,MATCH($C1225,'Policy Characteristics'!$C:$C,0)))</f>
        <v>Hydrogen Combustion</v>
      </c>
      <c r="C1225" s="254" t="str">
        <f t="shared" si="46"/>
        <v>Fraction of Eligible Industrial Energy Use Shifted to Hydrogen</v>
      </c>
      <c r="D1225" s="6" t="s">
        <v>3060</v>
      </c>
      <c r="E1225" s="1" t="s">
        <v>3638</v>
      </c>
      <c r="F1225" t="s">
        <v>2575</v>
      </c>
      <c r="G1225" s="45" t="s">
        <v>3638</v>
      </c>
      <c r="H1225" s="43">
        <v>2145</v>
      </c>
      <c r="I1225" s="324" t="s">
        <v>43</v>
      </c>
      <c r="J1225" s="255" t="str">
        <f>IF(ISBLANK(INDEX('Policy Characteristics'!D:D,MATCH($C1225,'Policy Characteristics'!$C:$C,0))),"",INDEX('Policy Characteristics'!D:D,MATCH($C1225,'Policy Characteristics'!$C:$C,0)))</f>
        <v>Hydrogen Combustion</v>
      </c>
      <c r="K1225" s="254" t="str">
        <f>IF(ISBLANK(INDEX('Policy Characteristics'!E:E,MATCH($C1225,'Policy Characteristics'!$C:$C,0))),"",INDEX('Policy Characteristics'!E:E,MATCH($C1225,'Policy Characteristics'!$C:$C,0)))</f>
        <v>indst shift to hydrogen</v>
      </c>
      <c r="L1225" s="261">
        <f>IF(ISBLANK(INDEX('Policy Characteristics'!F:F,MATCH($C1225,'Policy Characteristics'!$C:$C,0))),"",INDEX('Policy Characteristics'!F:F,MATCH($C1225,'Policy Characteristics'!$C:$C,0)))</f>
        <v>0</v>
      </c>
      <c r="M1225" s="261">
        <f>IF(ISBLANK(INDEX('Policy Characteristics'!G:G,MATCH($C1225,'Policy Characteristics'!$C:$C,0))),"",INDEX('Policy Characteristics'!G:G,MATCH($C1225,'Policy Characteristics'!$C:$C,0)))</f>
        <v>1</v>
      </c>
      <c r="N1225" s="261">
        <f>IF(ISBLANK(INDEX('Policy Characteristics'!H:H,MATCH($C1225,'Policy Characteristics'!$C:$C,0))),"",INDEX('Policy Characteristics'!H:H,MATCH($C1225,'Policy Characteristics'!$C:$C,0)))</f>
        <v>0.01</v>
      </c>
      <c r="O1225" s="254" t="str">
        <f>IF(ISBLANK(INDEX('Policy Characteristics'!I:I,MATCH($C1225,'Policy Characteristics'!$C:$C,0))),"",INDEX('Policy Characteristics'!I:I,MATCH($C1225,'Policy Characteristics'!$C:$C,0)))</f>
        <v>% of fuel shifted</v>
      </c>
      <c r="P1225" s="254"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254" t="str">
        <f>IF(ISBLANK(INDEX('Policy Characteristics'!K:K,MATCH($C1225,'Policy Characteristics'!$C:$C,0))),"",INDEX('Policy Characteristics'!K:K,MATCH($C1225,'Policy Characteristics'!$C:$C,0)))</f>
        <v>industry-ag-main.html#fuel-switching</v>
      </c>
      <c r="R1225" s="254" t="str">
        <f>IF(ISBLANK(INDEX('Policy Characteristics'!L:L,MATCH($C1225,'Policy Characteristics'!$C:$C,0))),"",INDEX('Policy Characteristics'!L:L,MATCH($C1225,'Policy Characteristics'!$C:$C,0)))</f>
        <v>industry-elec-and-hydrogen.html</v>
      </c>
    </row>
    <row r="1226" spans="1:18" s="2" customFormat="1" x14ac:dyDescent="0.35">
      <c r="A1226" s="254" t="str">
        <f>IF(ISBLANK(INDEX('Policy Characteristics'!A:A,MATCH($C1226,'Policy Characteristics'!$C:$C,0))),"",INDEX('Policy Characteristics'!A:A,MATCH($C1226,'Policy Characteristics'!$C:$C,0)))</f>
        <v>Industry</v>
      </c>
      <c r="B1226" s="262" t="str">
        <f>IF(ISBLANK(INDEX('Policy Characteristics'!B:B,MATCH($C1226,'Policy Characteristics'!$C:$C,0))),"",INDEX('Policy Characteristics'!B:B,MATCH($C1226,'Policy Characteristics'!$C:$C,0)))</f>
        <v>Hydrogen Combustion</v>
      </c>
      <c r="C1226" s="254" t="str">
        <f t="shared" si="46"/>
        <v>Fraction of Eligible Industrial Energy Use Shifted to Hydrogen</v>
      </c>
      <c r="D1226" s="6" t="s">
        <v>3061</v>
      </c>
      <c r="E1226" s="1" t="s">
        <v>3491</v>
      </c>
      <c r="F1226" t="s">
        <v>3023</v>
      </c>
      <c r="G1226" s="45" t="s">
        <v>3498</v>
      </c>
      <c r="H1226" s="43">
        <v>2146</v>
      </c>
      <c r="I1226" s="324" t="s">
        <v>43</v>
      </c>
      <c r="J1226" s="255" t="str">
        <f>IF(ISBLANK(INDEX('Policy Characteristics'!D:D,MATCH($C1226,'Policy Characteristics'!$C:$C,0))),"",INDEX('Policy Characteristics'!D:D,MATCH($C1226,'Policy Characteristics'!$C:$C,0)))</f>
        <v>Hydrogen Combustion</v>
      </c>
      <c r="K1226" s="254" t="str">
        <f>IF(ISBLANK(INDEX('Policy Characteristics'!E:E,MATCH($C1226,'Policy Characteristics'!$C:$C,0))),"",INDEX('Policy Characteristics'!E:E,MATCH($C1226,'Policy Characteristics'!$C:$C,0)))</f>
        <v>indst shift to hydrogen</v>
      </c>
      <c r="L1226" s="261">
        <f>IF(ISBLANK(INDEX('Policy Characteristics'!F:F,MATCH($C1226,'Policy Characteristics'!$C:$C,0))),"",INDEX('Policy Characteristics'!F:F,MATCH($C1226,'Policy Characteristics'!$C:$C,0)))</f>
        <v>0</v>
      </c>
      <c r="M1226" s="261">
        <f>IF(ISBLANK(INDEX('Policy Characteristics'!G:G,MATCH($C1226,'Policy Characteristics'!$C:$C,0))),"",INDEX('Policy Characteristics'!G:G,MATCH($C1226,'Policy Characteristics'!$C:$C,0)))</f>
        <v>1</v>
      </c>
      <c r="N1226" s="261">
        <f>IF(ISBLANK(INDEX('Policy Characteristics'!H:H,MATCH($C1226,'Policy Characteristics'!$C:$C,0))),"",INDEX('Policy Characteristics'!H:H,MATCH($C1226,'Policy Characteristics'!$C:$C,0)))</f>
        <v>0.01</v>
      </c>
      <c r="O1226" s="254" t="str">
        <f>IF(ISBLANK(INDEX('Policy Characteristics'!I:I,MATCH($C1226,'Policy Characteristics'!$C:$C,0))),"",INDEX('Policy Characteristics'!I:I,MATCH($C1226,'Policy Characteristics'!$C:$C,0)))</f>
        <v>% of fuel shifted</v>
      </c>
      <c r="P1226" s="254"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254" t="str">
        <f>IF(ISBLANK(INDEX('Policy Characteristics'!K:K,MATCH($C1226,'Policy Characteristics'!$C:$C,0))),"",INDEX('Policy Characteristics'!K:K,MATCH($C1226,'Policy Characteristics'!$C:$C,0)))</f>
        <v>industry-ag-main.html#fuel-switching</v>
      </c>
      <c r="R1226" s="254" t="str">
        <f>IF(ISBLANK(INDEX('Policy Characteristics'!L:L,MATCH($C1226,'Policy Characteristics'!$C:$C,0))),"",INDEX('Policy Characteristics'!L:L,MATCH($C1226,'Policy Characteristics'!$C:$C,0)))</f>
        <v>industry-elec-and-hydrogen.html</v>
      </c>
    </row>
    <row r="1227" spans="1:18" s="2" customFormat="1" x14ac:dyDescent="0.35">
      <c r="A1227" s="254" t="str">
        <f>IF(ISBLANK(INDEX('Policy Characteristics'!A:A,MATCH($C1227,'Policy Characteristics'!$C:$C,0))),"",INDEX('Policy Characteristics'!A:A,MATCH($C1227,'Policy Characteristics'!$C:$C,0)))</f>
        <v>Industry</v>
      </c>
      <c r="B1227" s="262" t="str">
        <f>IF(ISBLANK(INDEX('Policy Characteristics'!B:B,MATCH($C1227,'Policy Characteristics'!$C:$C,0))),"",INDEX('Policy Characteristics'!B:B,MATCH($C1227,'Policy Characteristics'!$C:$C,0)))</f>
        <v>Hydrogen Combustion</v>
      </c>
      <c r="C1227" s="254" t="str">
        <f t="shared" si="46"/>
        <v>Fraction of Eligible Industrial Energy Use Shifted to Hydrogen</v>
      </c>
      <c r="D1227" s="6" t="s">
        <v>3061</v>
      </c>
      <c r="E1227" s="1" t="s">
        <v>3492</v>
      </c>
      <c r="F1227" t="s">
        <v>3023</v>
      </c>
      <c r="G1227" s="45" t="s">
        <v>3499</v>
      </c>
      <c r="H1227" s="43">
        <v>2147</v>
      </c>
      <c r="I1227" s="324" t="s">
        <v>43</v>
      </c>
      <c r="J1227" s="255" t="str">
        <f>IF(ISBLANK(INDEX('Policy Characteristics'!D:D,MATCH($C1227,'Policy Characteristics'!$C:$C,0))),"",INDEX('Policy Characteristics'!D:D,MATCH($C1227,'Policy Characteristics'!$C:$C,0)))</f>
        <v>Hydrogen Combustion</v>
      </c>
      <c r="K1227" s="254" t="str">
        <f>IF(ISBLANK(INDEX('Policy Characteristics'!E:E,MATCH($C1227,'Policy Characteristics'!$C:$C,0))),"",INDEX('Policy Characteristics'!E:E,MATCH($C1227,'Policy Characteristics'!$C:$C,0)))</f>
        <v>indst shift to hydrogen</v>
      </c>
      <c r="L1227" s="261">
        <f>IF(ISBLANK(INDEX('Policy Characteristics'!F:F,MATCH($C1227,'Policy Characteristics'!$C:$C,0))),"",INDEX('Policy Characteristics'!F:F,MATCH($C1227,'Policy Characteristics'!$C:$C,0)))</f>
        <v>0</v>
      </c>
      <c r="M1227" s="261">
        <f>IF(ISBLANK(INDEX('Policy Characteristics'!G:G,MATCH($C1227,'Policy Characteristics'!$C:$C,0))),"",INDEX('Policy Characteristics'!G:G,MATCH($C1227,'Policy Characteristics'!$C:$C,0)))</f>
        <v>1</v>
      </c>
      <c r="N1227" s="261">
        <f>IF(ISBLANK(INDEX('Policy Characteristics'!H:H,MATCH($C1227,'Policy Characteristics'!$C:$C,0))),"",INDEX('Policy Characteristics'!H:H,MATCH($C1227,'Policy Characteristics'!$C:$C,0)))</f>
        <v>0.01</v>
      </c>
      <c r="O1227" s="254" t="str">
        <f>IF(ISBLANK(INDEX('Policy Characteristics'!I:I,MATCH($C1227,'Policy Characteristics'!$C:$C,0))),"",INDEX('Policy Characteristics'!I:I,MATCH($C1227,'Policy Characteristics'!$C:$C,0)))</f>
        <v>% of fuel shifted</v>
      </c>
      <c r="P1227" s="254"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254" t="str">
        <f>IF(ISBLANK(INDEX('Policy Characteristics'!K:K,MATCH($C1227,'Policy Characteristics'!$C:$C,0))),"",INDEX('Policy Characteristics'!K:K,MATCH($C1227,'Policy Characteristics'!$C:$C,0)))</f>
        <v>industry-ag-main.html#fuel-switching</v>
      </c>
      <c r="R1227" s="254" t="str">
        <f>IF(ISBLANK(INDEX('Policy Characteristics'!L:L,MATCH($C1227,'Policy Characteristics'!$C:$C,0))),"",INDEX('Policy Characteristics'!L:L,MATCH($C1227,'Policy Characteristics'!$C:$C,0)))</f>
        <v>industry-elec-and-hydrogen.html</v>
      </c>
    </row>
    <row r="1228" spans="1:18" s="2" customFormat="1" x14ac:dyDescent="0.35">
      <c r="A1228" s="254" t="str">
        <f>IF(ISBLANK(INDEX('Policy Characteristics'!A:A,MATCH($C1228,'Policy Characteristics'!$C:$C,0))),"",INDEX('Policy Characteristics'!A:A,MATCH($C1228,'Policy Characteristics'!$C:$C,0)))</f>
        <v>Industry</v>
      </c>
      <c r="B1228" s="262" t="str">
        <f>IF(ISBLANK(INDEX('Policy Characteristics'!B:B,MATCH($C1228,'Policy Characteristics'!$C:$C,0))),"",INDEX('Policy Characteristics'!B:B,MATCH($C1228,'Policy Characteristics'!$C:$C,0)))</f>
        <v>Hydrogen Combustion</v>
      </c>
      <c r="C1228" s="254" t="str">
        <f t="shared" si="46"/>
        <v>Fraction of Eligible Industrial Energy Use Shifted to Hydrogen</v>
      </c>
      <c r="D1228" s="6" t="s">
        <v>3061</v>
      </c>
      <c r="E1228" s="1" t="s">
        <v>3493</v>
      </c>
      <c r="F1228" t="s">
        <v>3023</v>
      </c>
      <c r="G1228" s="45" t="s">
        <v>3500</v>
      </c>
      <c r="H1228" s="43">
        <v>2148</v>
      </c>
      <c r="I1228" s="324" t="s">
        <v>43</v>
      </c>
      <c r="J1228" s="255" t="str">
        <f>IF(ISBLANK(INDEX('Policy Characteristics'!D:D,MATCH($C1228,'Policy Characteristics'!$C:$C,0))),"",INDEX('Policy Characteristics'!D:D,MATCH($C1228,'Policy Characteristics'!$C:$C,0)))</f>
        <v>Hydrogen Combustion</v>
      </c>
      <c r="K1228" s="254" t="str">
        <f>IF(ISBLANK(INDEX('Policy Characteristics'!E:E,MATCH($C1228,'Policy Characteristics'!$C:$C,0))),"",INDEX('Policy Characteristics'!E:E,MATCH($C1228,'Policy Characteristics'!$C:$C,0)))</f>
        <v>indst shift to hydrogen</v>
      </c>
      <c r="L1228" s="261">
        <f>IF(ISBLANK(INDEX('Policy Characteristics'!F:F,MATCH($C1228,'Policy Characteristics'!$C:$C,0))),"",INDEX('Policy Characteristics'!F:F,MATCH($C1228,'Policy Characteristics'!$C:$C,0)))</f>
        <v>0</v>
      </c>
      <c r="M1228" s="261">
        <f>IF(ISBLANK(INDEX('Policy Characteristics'!G:G,MATCH($C1228,'Policy Characteristics'!$C:$C,0))),"",INDEX('Policy Characteristics'!G:G,MATCH($C1228,'Policy Characteristics'!$C:$C,0)))</f>
        <v>1</v>
      </c>
      <c r="N1228" s="261">
        <f>IF(ISBLANK(INDEX('Policy Characteristics'!H:H,MATCH($C1228,'Policy Characteristics'!$C:$C,0))),"",INDEX('Policy Characteristics'!H:H,MATCH($C1228,'Policy Characteristics'!$C:$C,0)))</f>
        <v>0.01</v>
      </c>
      <c r="O1228" s="254" t="str">
        <f>IF(ISBLANK(INDEX('Policy Characteristics'!I:I,MATCH($C1228,'Policy Characteristics'!$C:$C,0))),"",INDEX('Policy Characteristics'!I:I,MATCH($C1228,'Policy Characteristics'!$C:$C,0)))</f>
        <v>% of fuel shifted</v>
      </c>
      <c r="P1228" s="254"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254" t="str">
        <f>IF(ISBLANK(INDEX('Policy Characteristics'!K:K,MATCH($C1228,'Policy Characteristics'!$C:$C,0))),"",INDEX('Policy Characteristics'!K:K,MATCH($C1228,'Policy Characteristics'!$C:$C,0)))</f>
        <v>industry-ag-main.html#fuel-switching</v>
      </c>
      <c r="R1228" s="254" t="str">
        <f>IF(ISBLANK(INDEX('Policy Characteristics'!L:L,MATCH($C1228,'Policy Characteristics'!$C:$C,0))),"",INDEX('Policy Characteristics'!L:L,MATCH($C1228,'Policy Characteristics'!$C:$C,0)))</f>
        <v>industry-elec-and-hydrogen.html</v>
      </c>
    </row>
    <row r="1229" spans="1:18" s="2" customFormat="1" x14ac:dyDescent="0.35">
      <c r="A1229" s="254" t="str">
        <f>IF(ISBLANK(INDEX('Policy Characteristics'!A:A,MATCH($C1229,'Policy Characteristics'!$C:$C,0))),"",INDEX('Policy Characteristics'!A:A,MATCH($C1229,'Policy Characteristics'!$C:$C,0)))</f>
        <v>Industry</v>
      </c>
      <c r="B1229" s="262" t="str">
        <f>IF(ISBLANK(INDEX('Policy Characteristics'!B:B,MATCH($C1229,'Policy Characteristics'!$C:$C,0))),"",INDEX('Policy Characteristics'!B:B,MATCH($C1229,'Policy Characteristics'!$C:$C,0)))</f>
        <v>Hydrogen Combustion</v>
      </c>
      <c r="C1229" s="254" t="str">
        <f t="shared" si="46"/>
        <v>Fraction of Eligible Industrial Energy Use Shifted to Hydrogen</v>
      </c>
      <c r="D1229" s="6" t="s">
        <v>3061</v>
      </c>
      <c r="E1229" s="1" t="s">
        <v>3494</v>
      </c>
      <c r="F1229" t="s">
        <v>3023</v>
      </c>
      <c r="G1229" s="45" t="s">
        <v>3501</v>
      </c>
      <c r="H1229" s="43">
        <v>2149</v>
      </c>
      <c r="I1229" s="324" t="s">
        <v>43</v>
      </c>
      <c r="J1229" s="255" t="str">
        <f>IF(ISBLANK(INDEX('Policy Characteristics'!D:D,MATCH($C1229,'Policy Characteristics'!$C:$C,0))),"",INDEX('Policy Characteristics'!D:D,MATCH($C1229,'Policy Characteristics'!$C:$C,0)))</f>
        <v>Hydrogen Combustion</v>
      </c>
      <c r="K1229" s="254" t="str">
        <f>IF(ISBLANK(INDEX('Policy Characteristics'!E:E,MATCH($C1229,'Policy Characteristics'!$C:$C,0))),"",INDEX('Policy Characteristics'!E:E,MATCH($C1229,'Policy Characteristics'!$C:$C,0)))</f>
        <v>indst shift to hydrogen</v>
      </c>
      <c r="L1229" s="261">
        <f>IF(ISBLANK(INDEX('Policy Characteristics'!F:F,MATCH($C1229,'Policy Characteristics'!$C:$C,0))),"",INDEX('Policy Characteristics'!F:F,MATCH($C1229,'Policy Characteristics'!$C:$C,0)))</f>
        <v>0</v>
      </c>
      <c r="M1229" s="261">
        <f>IF(ISBLANK(INDEX('Policy Characteristics'!G:G,MATCH($C1229,'Policy Characteristics'!$C:$C,0))),"",INDEX('Policy Characteristics'!G:G,MATCH($C1229,'Policy Characteristics'!$C:$C,0)))</f>
        <v>1</v>
      </c>
      <c r="N1229" s="261">
        <f>IF(ISBLANK(INDEX('Policy Characteristics'!H:H,MATCH($C1229,'Policy Characteristics'!$C:$C,0))),"",INDEX('Policy Characteristics'!H:H,MATCH($C1229,'Policy Characteristics'!$C:$C,0)))</f>
        <v>0.01</v>
      </c>
      <c r="O1229" s="254" t="str">
        <f>IF(ISBLANK(INDEX('Policy Characteristics'!I:I,MATCH($C1229,'Policy Characteristics'!$C:$C,0))),"",INDEX('Policy Characteristics'!I:I,MATCH($C1229,'Policy Characteristics'!$C:$C,0)))</f>
        <v>% of fuel shifted</v>
      </c>
      <c r="P1229" s="254"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254" t="str">
        <f>IF(ISBLANK(INDEX('Policy Characteristics'!K:K,MATCH($C1229,'Policy Characteristics'!$C:$C,0))),"",INDEX('Policy Characteristics'!K:K,MATCH($C1229,'Policy Characteristics'!$C:$C,0)))</f>
        <v>industry-ag-main.html#fuel-switching</v>
      </c>
      <c r="R1229" s="254" t="str">
        <f>IF(ISBLANK(INDEX('Policy Characteristics'!L:L,MATCH($C1229,'Policy Characteristics'!$C:$C,0))),"",INDEX('Policy Characteristics'!L:L,MATCH($C1229,'Policy Characteristics'!$C:$C,0)))</f>
        <v>industry-elec-and-hydrogen.html</v>
      </c>
    </row>
    <row r="1230" spans="1:18" s="2" customFormat="1" x14ac:dyDescent="0.35">
      <c r="A1230" s="254" t="str">
        <f>IF(ISBLANK(INDEX('Policy Characteristics'!A:A,MATCH($C1230,'Policy Characteristics'!$C:$C,0))),"",INDEX('Policy Characteristics'!A:A,MATCH($C1230,'Policy Characteristics'!$C:$C,0)))</f>
        <v>Industry</v>
      </c>
      <c r="B1230" s="262" t="str">
        <f>IF(ISBLANK(INDEX('Policy Characteristics'!B:B,MATCH($C1230,'Policy Characteristics'!$C:$C,0))),"",INDEX('Policy Characteristics'!B:B,MATCH($C1230,'Policy Characteristics'!$C:$C,0)))</f>
        <v>Hydrogen Combustion</v>
      </c>
      <c r="C1230" s="254" t="str">
        <f t="shared" si="46"/>
        <v>Fraction of Eligible Industrial Energy Use Shifted to Hydrogen</v>
      </c>
      <c r="D1230" s="6" t="s">
        <v>3061</v>
      </c>
      <c r="E1230" s="1" t="s">
        <v>3495</v>
      </c>
      <c r="F1230" t="s">
        <v>3023</v>
      </c>
      <c r="G1230" s="45" t="s">
        <v>3502</v>
      </c>
      <c r="H1230" s="43">
        <v>2150</v>
      </c>
      <c r="I1230" s="324" t="s">
        <v>44</v>
      </c>
      <c r="J1230" s="255" t="str">
        <f>IF(ISBLANK(INDEX('Policy Characteristics'!D:D,MATCH($C1230,'Policy Characteristics'!$C:$C,0))),"",INDEX('Policy Characteristics'!D:D,MATCH($C1230,'Policy Characteristics'!$C:$C,0)))</f>
        <v>Hydrogen Combustion</v>
      </c>
      <c r="K1230" s="254" t="str">
        <f>IF(ISBLANK(INDEX('Policy Characteristics'!E:E,MATCH($C1230,'Policy Characteristics'!$C:$C,0))),"",INDEX('Policy Characteristics'!E:E,MATCH($C1230,'Policy Characteristics'!$C:$C,0)))</f>
        <v>indst shift to hydrogen</v>
      </c>
      <c r="L1230" s="261">
        <f>IF(ISBLANK(INDEX('Policy Characteristics'!F:F,MATCH($C1230,'Policy Characteristics'!$C:$C,0))),"",INDEX('Policy Characteristics'!F:F,MATCH($C1230,'Policy Characteristics'!$C:$C,0)))</f>
        <v>0</v>
      </c>
      <c r="M1230" s="261">
        <f>IF(ISBLANK(INDEX('Policy Characteristics'!G:G,MATCH($C1230,'Policy Characteristics'!$C:$C,0))),"",INDEX('Policy Characteristics'!G:G,MATCH($C1230,'Policy Characteristics'!$C:$C,0)))</f>
        <v>1</v>
      </c>
      <c r="N1230" s="261">
        <f>IF(ISBLANK(INDEX('Policy Characteristics'!H:H,MATCH($C1230,'Policy Characteristics'!$C:$C,0))),"",INDEX('Policy Characteristics'!H:H,MATCH($C1230,'Policy Characteristics'!$C:$C,0)))</f>
        <v>0.01</v>
      </c>
      <c r="O1230" s="254" t="str">
        <f>IF(ISBLANK(INDEX('Policy Characteristics'!I:I,MATCH($C1230,'Policy Characteristics'!$C:$C,0))),"",INDEX('Policy Characteristics'!I:I,MATCH($C1230,'Policy Characteristics'!$C:$C,0)))</f>
        <v>% of fuel shifted</v>
      </c>
      <c r="P1230" s="254"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254" t="str">
        <f>IF(ISBLANK(INDEX('Policy Characteristics'!K:K,MATCH($C1230,'Policy Characteristics'!$C:$C,0))),"",INDEX('Policy Characteristics'!K:K,MATCH($C1230,'Policy Characteristics'!$C:$C,0)))</f>
        <v>industry-ag-main.html#fuel-switching</v>
      </c>
      <c r="R1230" s="254" t="str">
        <f>IF(ISBLANK(INDEX('Policy Characteristics'!L:L,MATCH($C1230,'Policy Characteristics'!$C:$C,0))),"",INDEX('Policy Characteristics'!L:L,MATCH($C1230,'Policy Characteristics'!$C:$C,0)))</f>
        <v>industry-elec-and-hydrogen.html</v>
      </c>
    </row>
    <row r="1231" spans="1:18" s="2" customFormat="1" x14ac:dyDescent="0.35">
      <c r="A1231" s="254" t="str">
        <f>IF(ISBLANK(INDEX('Policy Characteristics'!A:A,MATCH($C1231,'Policy Characteristics'!$C:$C,0))),"",INDEX('Policy Characteristics'!A:A,MATCH($C1231,'Policy Characteristics'!$C:$C,0)))</f>
        <v>Industry</v>
      </c>
      <c r="B1231" s="262" t="str">
        <f>IF(ISBLANK(INDEX('Policy Characteristics'!B:B,MATCH($C1231,'Policy Characteristics'!$C:$C,0))),"",INDEX('Policy Characteristics'!B:B,MATCH($C1231,'Policy Characteristics'!$C:$C,0)))</f>
        <v>Hydrogen Combustion</v>
      </c>
      <c r="C1231" s="254" t="str">
        <f t="shared" si="46"/>
        <v>Fraction of Eligible Industrial Energy Use Shifted to Hydrogen</v>
      </c>
      <c r="D1231" s="6" t="s">
        <v>3061</v>
      </c>
      <c r="E1231" s="1" t="s">
        <v>3496</v>
      </c>
      <c r="F1231" t="s">
        <v>3023</v>
      </c>
      <c r="G1231" s="45" t="s">
        <v>3503</v>
      </c>
      <c r="H1231" s="43">
        <v>2151</v>
      </c>
      <c r="I1231" s="324" t="s">
        <v>44</v>
      </c>
      <c r="J1231" s="255" t="str">
        <f>IF(ISBLANK(INDEX('Policy Characteristics'!D:D,MATCH($C1231,'Policy Characteristics'!$C:$C,0))),"",INDEX('Policy Characteristics'!D:D,MATCH($C1231,'Policy Characteristics'!$C:$C,0)))</f>
        <v>Hydrogen Combustion</v>
      </c>
      <c r="K1231" s="254" t="str">
        <f>IF(ISBLANK(INDEX('Policy Characteristics'!E:E,MATCH($C1231,'Policy Characteristics'!$C:$C,0))),"",INDEX('Policy Characteristics'!E:E,MATCH($C1231,'Policy Characteristics'!$C:$C,0)))</f>
        <v>indst shift to hydrogen</v>
      </c>
      <c r="L1231" s="261">
        <f>IF(ISBLANK(INDEX('Policy Characteristics'!F:F,MATCH($C1231,'Policy Characteristics'!$C:$C,0))),"",INDEX('Policy Characteristics'!F:F,MATCH($C1231,'Policy Characteristics'!$C:$C,0)))</f>
        <v>0</v>
      </c>
      <c r="M1231" s="261">
        <f>IF(ISBLANK(INDEX('Policy Characteristics'!G:G,MATCH($C1231,'Policy Characteristics'!$C:$C,0))),"",INDEX('Policy Characteristics'!G:G,MATCH($C1231,'Policy Characteristics'!$C:$C,0)))</f>
        <v>1</v>
      </c>
      <c r="N1231" s="261">
        <f>IF(ISBLANK(INDEX('Policy Characteristics'!H:H,MATCH($C1231,'Policy Characteristics'!$C:$C,0))),"",INDEX('Policy Characteristics'!H:H,MATCH($C1231,'Policy Characteristics'!$C:$C,0)))</f>
        <v>0.01</v>
      </c>
      <c r="O1231" s="254" t="str">
        <f>IF(ISBLANK(INDEX('Policy Characteristics'!I:I,MATCH($C1231,'Policy Characteristics'!$C:$C,0))),"",INDEX('Policy Characteristics'!I:I,MATCH($C1231,'Policy Characteristics'!$C:$C,0)))</f>
        <v>% of fuel shifted</v>
      </c>
      <c r="P1231" s="254"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254" t="str">
        <f>IF(ISBLANK(INDEX('Policy Characteristics'!K:K,MATCH($C1231,'Policy Characteristics'!$C:$C,0))),"",INDEX('Policy Characteristics'!K:K,MATCH($C1231,'Policy Characteristics'!$C:$C,0)))</f>
        <v>industry-ag-main.html#fuel-switching</v>
      </c>
      <c r="R1231" s="254" t="str">
        <f>IF(ISBLANK(INDEX('Policy Characteristics'!L:L,MATCH($C1231,'Policy Characteristics'!$C:$C,0))),"",INDEX('Policy Characteristics'!L:L,MATCH($C1231,'Policy Characteristics'!$C:$C,0)))</f>
        <v>industry-elec-and-hydrogen.html</v>
      </c>
    </row>
    <row r="1232" spans="1:18" s="2" customFormat="1" x14ac:dyDescent="0.35">
      <c r="A1232" s="254" t="str">
        <f>IF(ISBLANK(INDEX('Policy Characteristics'!A:A,MATCH($C1232,'Policy Characteristics'!$C:$C,0))),"",INDEX('Policy Characteristics'!A:A,MATCH($C1232,'Policy Characteristics'!$C:$C,0)))</f>
        <v>Industry</v>
      </c>
      <c r="B1232" s="262" t="str">
        <f>IF(ISBLANK(INDEX('Policy Characteristics'!B:B,MATCH($C1232,'Policy Characteristics'!$C:$C,0))),"",INDEX('Policy Characteristics'!B:B,MATCH($C1232,'Policy Characteristics'!$C:$C,0)))</f>
        <v>Hydrogen Combustion</v>
      </c>
      <c r="C1232" s="254" t="str">
        <f t="shared" si="46"/>
        <v>Fraction of Eligible Industrial Energy Use Shifted to Hydrogen</v>
      </c>
      <c r="D1232" s="6" t="s">
        <v>3061</v>
      </c>
      <c r="E1232" s="1" t="s">
        <v>3497</v>
      </c>
      <c r="F1232" t="s">
        <v>3023</v>
      </c>
      <c r="G1232" s="45" t="s">
        <v>3504</v>
      </c>
      <c r="H1232" s="43">
        <v>2152</v>
      </c>
      <c r="I1232" s="324" t="s">
        <v>44</v>
      </c>
      <c r="J1232" s="255" t="str">
        <f>IF(ISBLANK(INDEX('Policy Characteristics'!D:D,MATCH($C1232,'Policy Characteristics'!$C:$C,0))),"",INDEX('Policy Characteristics'!D:D,MATCH($C1232,'Policy Characteristics'!$C:$C,0)))</f>
        <v>Hydrogen Combustion</v>
      </c>
      <c r="K1232" s="254" t="str">
        <f>IF(ISBLANK(INDEX('Policy Characteristics'!E:E,MATCH($C1232,'Policy Characteristics'!$C:$C,0))),"",INDEX('Policy Characteristics'!E:E,MATCH($C1232,'Policy Characteristics'!$C:$C,0)))</f>
        <v>indst shift to hydrogen</v>
      </c>
      <c r="L1232" s="261">
        <f>IF(ISBLANK(INDEX('Policy Characteristics'!F:F,MATCH($C1232,'Policy Characteristics'!$C:$C,0))),"",INDEX('Policy Characteristics'!F:F,MATCH($C1232,'Policy Characteristics'!$C:$C,0)))</f>
        <v>0</v>
      </c>
      <c r="M1232" s="261">
        <f>IF(ISBLANK(INDEX('Policy Characteristics'!G:G,MATCH($C1232,'Policy Characteristics'!$C:$C,0))),"",INDEX('Policy Characteristics'!G:G,MATCH($C1232,'Policy Characteristics'!$C:$C,0)))</f>
        <v>1</v>
      </c>
      <c r="N1232" s="261">
        <f>IF(ISBLANK(INDEX('Policy Characteristics'!H:H,MATCH($C1232,'Policy Characteristics'!$C:$C,0))),"",INDEX('Policy Characteristics'!H:H,MATCH($C1232,'Policy Characteristics'!$C:$C,0)))</f>
        <v>0.01</v>
      </c>
      <c r="O1232" s="254" t="str">
        <f>IF(ISBLANK(INDEX('Policy Characteristics'!I:I,MATCH($C1232,'Policy Characteristics'!$C:$C,0))),"",INDEX('Policy Characteristics'!I:I,MATCH($C1232,'Policy Characteristics'!$C:$C,0)))</f>
        <v>% of fuel shifted</v>
      </c>
      <c r="P1232" s="254"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254" t="str">
        <f>IF(ISBLANK(INDEX('Policy Characteristics'!K:K,MATCH($C1232,'Policy Characteristics'!$C:$C,0))),"",INDEX('Policy Characteristics'!K:K,MATCH($C1232,'Policy Characteristics'!$C:$C,0)))</f>
        <v>industry-ag-main.html#fuel-switching</v>
      </c>
      <c r="R1232" s="254" t="str">
        <f>IF(ISBLANK(INDEX('Policy Characteristics'!L:L,MATCH($C1232,'Policy Characteristics'!$C:$C,0))),"",INDEX('Policy Characteristics'!L:L,MATCH($C1232,'Policy Characteristics'!$C:$C,0)))</f>
        <v>industry-elec-and-hydrogen.html</v>
      </c>
    </row>
    <row r="1233" spans="1:18" s="2" customFormat="1" x14ac:dyDescent="0.35">
      <c r="A1233" s="254" t="str">
        <f>IF(ISBLANK(INDEX('Policy Characteristics'!A:A,MATCH($C1233,'Policy Characteristics'!$C:$C,0))),"",INDEX('Policy Characteristics'!A:A,MATCH($C1233,'Policy Characteristics'!$C:$C,0)))</f>
        <v>Industry</v>
      </c>
      <c r="B1233" s="262" t="str">
        <f>IF(ISBLANK(INDEX('Policy Characteristics'!B:B,MATCH($C1233,'Policy Characteristics'!$C:$C,0))),"",INDEX('Policy Characteristics'!B:B,MATCH($C1233,'Policy Characteristics'!$C:$C,0)))</f>
        <v>Hydrogen Combustion</v>
      </c>
      <c r="C1233" s="254" t="str">
        <f t="shared" si="46"/>
        <v>Fraction of Eligible Industrial Energy Use Shifted to Hydrogen</v>
      </c>
      <c r="D1233" s="6" t="s">
        <v>3061</v>
      </c>
      <c r="E1233" s="1" t="s">
        <v>3638</v>
      </c>
      <c r="F1233" t="s">
        <v>3023</v>
      </c>
      <c r="G1233" s="45" t="s">
        <v>3638</v>
      </c>
      <c r="H1233" s="43">
        <v>2153</v>
      </c>
      <c r="I1233" s="324" t="s">
        <v>44</v>
      </c>
      <c r="J1233" s="255" t="str">
        <f>IF(ISBLANK(INDEX('Policy Characteristics'!D:D,MATCH($C1233,'Policy Characteristics'!$C:$C,0))),"",INDEX('Policy Characteristics'!D:D,MATCH($C1233,'Policy Characteristics'!$C:$C,0)))</f>
        <v>Hydrogen Combustion</v>
      </c>
      <c r="K1233" s="254" t="str">
        <f>IF(ISBLANK(INDEX('Policy Characteristics'!E:E,MATCH($C1233,'Policy Characteristics'!$C:$C,0))),"",INDEX('Policy Characteristics'!E:E,MATCH($C1233,'Policy Characteristics'!$C:$C,0)))</f>
        <v>indst shift to hydrogen</v>
      </c>
      <c r="L1233" s="261">
        <f>IF(ISBLANK(INDEX('Policy Characteristics'!F:F,MATCH($C1233,'Policy Characteristics'!$C:$C,0))),"",INDEX('Policy Characteristics'!F:F,MATCH($C1233,'Policy Characteristics'!$C:$C,0)))</f>
        <v>0</v>
      </c>
      <c r="M1233" s="261">
        <f>IF(ISBLANK(INDEX('Policy Characteristics'!G:G,MATCH($C1233,'Policy Characteristics'!$C:$C,0))),"",INDEX('Policy Characteristics'!G:G,MATCH($C1233,'Policy Characteristics'!$C:$C,0)))</f>
        <v>1</v>
      </c>
      <c r="N1233" s="261">
        <f>IF(ISBLANK(INDEX('Policy Characteristics'!H:H,MATCH($C1233,'Policy Characteristics'!$C:$C,0))),"",INDEX('Policy Characteristics'!H:H,MATCH($C1233,'Policy Characteristics'!$C:$C,0)))</f>
        <v>0.01</v>
      </c>
      <c r="O1233" s="254" t="str">
        <f>IF(ISBLANK(INDEX('Policy Characteristics'!I:I,MATCH($C1233,'Policy Characteristics'!$C:$C,0))),"",INDEX('Policy Characteristics'!I:I,MATCH($C1233,'Policy Characteristics'!$C:$C,0)))</f>
        <v>% of fuel shifted</v>
      </c>
      <c r="P1233" s="254"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254" t="str">
        <f>IF(ISBLANK(INDEX('Policy Characteristics'!K:K,MATCH($C1233,'Policy Characteristics'!$C:$C,0))),"",INDEX('Policy Characteristics'!K:K,MATCH($C1233,'Policy Characteristics'!$C:$C,0)))</f>
        <v>industry-ag-main.html#fuel-switching</v>
      </c>
      <c r="R1233" s="254" t="str">
        <f>IF(ISBLANK(INDEX('Policy Characteristics'!L:L,MATCH($C1233,'Policy Characteristics'!$C:$C,0))),"",INDEX('Policy Characteristics'!L:L,MATCH($C1233,'Policy Characteristics'!$C:$C,0)))</f>
        <v>industry-elec-and-hydrogen.html</v>
      </c>
    </row>
    <row r="1234" spans="1:18" s="2" customFormat="1" x14ac:dyDescent="0.35">
      <c r="A1234" s="254" t="str">
        <f>IF(ISBLANK(INDEX('Policy Characteristics'!A:A,MATCH($C1234,'Policy Characteristics'!$C:$C,0))),"",INDEX('Policy Characteristics'!A:A,MATCH($C1234,'Policy Characteristics'!$C:$C,0)))</f>
        <v>Industry</v>
      </c>
      <c r="B1234" s="262" t="str">
        <f>IF(ISBLANK(INDEX('Policy Characteristics'!B:B,MATCH($C1234,'Policy Characteristics'!$C:$C,0))),"",INDEX('Policy Characteristics'!B:B,MATCH($C1234,'Policy Characteristics'!$C:$C,0)))</f>
        <v>Hydrogen Combustion</v>
      </c>
      <c r="C1234" s="254" t="str">
        <f t="shared" si="46"/>
        <v>Fraction of Eligible Industrial Energy Use Shifted to Hydrogen</v>
      </c>
      <c r="D1234" s="6" t="s">
        <v>3062</v>
      </c>
      <c r="E1234" s="1" t="s">
        <v>3491</v>
      </c>
      <c r="F1234" t="s">
        <v>3024</v>
      </c>
      <c r="G1234" s="45" t="s">
        <v>3498</v>
      </c>
      <c r="H1234" s="43">
        <v>2154</v>
      </c>
      <c r="I1234" s="324" t="s">
        <v>43</v>
      </c>
      <c r="J1234" s="255" t="str">
        <f>IF(ISBLANK(INDEX('Policy Characteristics'!D:D,MATCH($C1234,'Policy Characteristics'!$C:$C,0))),"",INDEX('Policy Characteristics'!D:D,MATCH($C1234,'Policy Characteristics'!$C:$C,0)))</f>
        <v>Hydrogen Combustion</v>
      </c>
      <c r="K1234" s="254" t="str">
        <f>IF(ISBLANK(INDEX('Policy Characteristics'!E:E,MATCH($C1234,'Policy Characteristics'!$C:$C,0))),"",INDEX('Policy Characteristics'!E:E,MATCH($C1234,'Policy Characteristics'!$C:$C,0)))</f>
        <v>indst shift to hydrogen</v>
      </c>
      <c r="L1234" s="261">
        <f>IF(ISBLANK(INDEX('Policy Characteristics'!F:F,MATCH($C1234,'Policy Characteristics'!$C:$C,0))),"",INDEX('Policy Characteristics'!F:F,MATCH($C1234,'Policy Characteristics'!$C:$C,0)))</f>
        <v>0</v>
      </c>
      <c r="M1234" s="261">
        <f>IF(ISBLANK(INDEX('Policy Characteristics'!G:G,MATCH($C1234,'Policy Characteristics'!$C:$C,0))),"",INDEX('Policy Characteristics'!G:G,MATCH($C1234,'Policy Characteristics'!$C:$C,0)))</f>
        <v>1</v>
      </c>
      <c r="N1234" s="261">
        <f>IF(ISBLANK(INDEX('Policy Characteristics'!H:H,MATCH($C1234,'Policy Characteristics'!$C:$C,0))),"",INDEX('Policy Characteristics'!H:H,MATCH($C1234,'Policy Characteristics'!$C:$C,0)))</f>
        <v>0.01</v>
      </c>
      <c r="O1234" s="254" t="str">
        <f>IF(ISBLANK(INDEX('Policy Characteristics'!I:I,MATCH($C1234,'Policy Characteristics'!$C:$C,0))),"",INDEX('Policy Characteristics'!I:I,MATCH($C1234,'Policy Characteristics'!$C:$C,0)))</f>
        <v>% of fuel shifted</v>
      </c>
      <c r="P1234" s="254"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254" t="str">
        <f>IF(ISBLANK(INDEX('Policy Characteristics'!K:K,MATCH($C1234,'Policy Characteristics'!$C:$C,0))),"",INDEX('Policy Characteristics'!K:K,MATCH($C1234,'Policy Characteristics'!$C:$C,0)))</f>
        <v>industry-ag-main.html#fuel-switching</v>
      </c>
      <c r="R1234" s="254" t="str">
        <f>IF(ISBLANK(INDEX('Policy Characteristics'!L:L,MATCH($C1234,'Policy Characteristics'!$C:$C,0))),"",INDEX('Policy Characteristics'!L:L,MATCH($C1234,'Policy Characteristics'!$C:$C,0)))</f>
        <v>industry-elec-and-hydrogen.html</v>
      </c>
    </row>
    <row r="1235" spans="1:18" s="2" customFormat="1" x14ac:dyDescent="0.35">
      <c r="A1235" s="254" t="str">
        <f>IF(ISBLANK(INDEX('Policy Characteristics'!A:A,MATCH($C1235,'Policy Characteristics'!$C:$C,0))),"",INDEX('Policy Characteristics'!A:A,MATCH($C1235,'Policy Characteristics'!$C:$C,0)))</f>
        <v>Industry</v>
      </c>
      <c r="B1235" s="262" t="str">
        <f>IF(ISBLANK(INDEX('Policy Characteristics'!B:B,MATCH($C1235,'Policy Characteristics'!$C:$C,0))),"",INDEX('Policy Characteristics'!B:B,MATCH($C1235,'Policy Characteristics'!$C:$C,0)))</f>
        <v>Hydrogen Combustion</v>
      </c>
      <c r="C1235" s="254" t="str">
        <f t="shared" si="46"/>
        <v>Fraction of Eligible Industrial Energy Use Shifted to Hydrogen</v>
      </c>
      <c r="D1235" s="6" t="s">
        <v>3062</v>
      </c>
      <c r="E1235" s="1" t="s">
        <v>3492</v>
      </c>
      <c r="F1235" t="s">
        <v>3024</v>
      </c>
      <c r="G1235" s="45" t="s">
        <v>3499</v>
      </c>
      <c r="H1235" s="43">
        <v>2155</v>
      </c>
      <c r="I1235" s="324" t="s">
        <v>43</v>
      </c>
      <c r="J1235" s="255" t="str">
        <f>IF(ISBLANK(INDEX('Policy Characteristics'!D:D,MATCH($C1235,'Policy Characteristics'!$C:$C,0))),"",INDEX('Policy Characteristics'!D:D,MATCH($C1235,'Policy Characteristics'!$C:$C,0)))</f>
        <v>Hydrogen Combustion</v>
      </c>
      <c r="K1235" s="254" t="str">
        <f>IF(ISBLANK(INDEX('Policy Characteristics'!E:E,MATCH($C1235,'Policy Characteristics'!$C:$C,0))),"",INDEX('Policy Characteristics'!E:E,MATCH($C1235,'Policy Characteristics'!$C:$C,0)))</f>
        <v>indst shift to hydrogen</v>
      </c>
      <c r="L1235" s="261">
        <f>IF(ISBLANK(INDEX('Policy Characteristics'!F:F,MATCH($C1235,'Policy Characteristics'!$C:$C,0))),"",INDEX('Policy Characteristics'!F:F,MATCH($C1235,'Policy Characteristics'!$C:$C,0)))</f>
        <v>0</v>
      </c>
      <c r="M1235" s="261">
        <f>IF(ISBLANK(INDEX('Policy Characteristics'!G:G,MATCH($C1235,'Policy Characteristics'!$C:$C,0))),"",INDEX('Policy Characteristics'!G:G,MATCH($C1235,'Policy Characteristics'!$C:$C,0)))</f>
        <v>1</v>
      </c>
      <c r="N1235" s="261">
        <f>IF(ISBLANK(INDEX('Policy Characteristics'!H:H,MATCH($C1235,'Policy Characteristics'!$C:$C,0))),"",INDEX('Policy Characteristics'!H:H,MATCH($C1235,'Policy Characteristics'!$C:$C,0)))</f>
        <v>0.01</v>
      </c>
      <c r="O1235" s="254" t="str">
        <f>IF(ISBLANK(INDEX('Policy Characteristics'!I:I,MATCH($C1235,'Policy Characteristics'!$C:$C,0))),"",INDEX('Policy Characteristics'!I:I,MATCH($C1235,'Policy Characteristics'!$C:$C,0)))</f>
        <v>% of fuel shifted</v>
      </c>
      <c r="P1235" s="254"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254" t="str">
        <f>IF(ISBLANK(INDEX('Policy Characteristics'!K:K,MATCH($C1235,'Policy Characteristics'!$C:$C,0))),"",INDEX('Policy Characteristics'!K:K,MATCH($C1235,'Policy Characteristics'!$C:$C,0)))</f>
        <v>industry-ag-main.html#fuel-switching</v>
      </c>
      <c r="R1235" s="254" t="str">
        <f>IF(ISBLANK(INDEX('Policy Characteristics'!L:L,MATCH($C1235,'Policy Characteristics'!$C:$C,0))),"",INDEX('Policy Characteristics'!L:L,MATCH($C1235,'Policy Characteristics'!$C:$C,0)))</f>
        <v>industry-elec-and-hydrogen.html</v>
      </c>
    </row>
    <row r="1236" spans="1:18" s="2" customFormat="1" x14ac:dyDescent="0.35">
      <c r="A1236" s="254" t="str">
        <f>IF(ISBLANK(INDEX('Policy Characteristics'!A:A,MATCH($C1236,'Policy Characteristics'!$C:$C,0))),"",INDEX('Policy Characteristics'!A:A,MATCH($C1236,'Policy Characteristics'!$C:$C,0)))</f>
        <v>Industry</v>
      </c>
      <c r="B1236" s="262" t="str">
        <f>IF(ISBLANK(INDEX('Policy Characteristics'!B:B,MATCH($C1236,'Policy Characteristics'!$C:$C,0))),"",INDEX('Policy Characteristics'!B:B,MATCH($C1236,'Policy Characteristics'!$C:$C,0)))</f>
        <v>Hydrogen Combustion</v>
      </c>
      <c r="C1236" s="254" t="str">
        <f t="shared" si="46"/>
        <v>Fraction of Eligible Industrial Energy Use Shifted to Hydrogen</v>
      </c>
      <c r="D1236" s="6" t="s">
        <v>3062</v>
      </c>
      <c r="E1236" s="1" t="s">
        <v>3493</v>
      </c>
      <c r="F1236" t="s">
        <v>3024</v>
      </c>
      <c r="G1236" s="45" t="s">
        <v>3500</v>
      </c>
      <c r="H1236" s="43">
        <v>2156</v>
      </c>
      <c r="I1236" s="324" t="s">
        <v>43</v>
      </c>
      <c r="J1236" s="255" t="str">
        <f>IF(ISBLANK(INDEX('Policy Characteristics'!D:D,MATCH($C1236,'Policy Characteristics'!$C:$C,0))),"",INDEX('Policy Characteristics'!D:D,MATCH($C1236,'Policy Characteristics'!$C:$C,0)))</f>
        <v>Hydrogen Combustion</v>
      </c>
      <c r="K1236" s="254" t="str">
        <f>IF(ISBLANK(INDEX('Policy Characteristics'!E:E,MATCH($C1236,'Policy Characteristics'!$C:$C,0))),"",INDEX('Policy Characteristics'!E:E,MATCH($C1236,'Policy Characteristics'!$C:$C,0)))</f>
        <v>indst shift to hydrogen</v>
      </c>
      <c r="L1236" s="261">
        <f>IF(ISBLANK(INDEX('Policy Characteristics'!F:F,MATCH($C1236,'Policy Characteristics'!$C:$C,0))),"",INDEX('Policy Characteristics'!F:F,MATCH($C1236,'Policy Characteristics'!$C:$C,0)))</f>
        <v>0</v>
      </c>
      <c r="M1236" s="261">
        <f>IF(ISBLANK(INDEX('Policy Characteristics'!G:G,MATCH($C1236,'Policy Characteristics'!$C:$C,0))),"",INDEX('Policy Characteristics'!G:G,MATCH($C1236,'Policy Characteristics'!$C:$C,0)))</f>
        <v>1</v>
      </c>
      <c r="N1236" s="261">
        <f>IF(ISBLANK(INDEX('Policy Characteristics'!H:H,MATCH($C1236,'Policy Characteristics'!$C:$C,0))),"",INDEX('Policy Characteristics'!H:H,MATCH($C1236,'Policy Characteristics'!$C:$C,0)))</f>
        <v>0.01</v>
      </c>
      <c r="O1236" s="254" t="str">
        <f>IF(ISBLANK(INDEX('Policy Characteristics'!I:I,MATCH($C1236,'Policy Characteristics'!$C:$C,0))),"",INDEX('Policy Characteristics'!I:I,MATCH($C1236,'Policy Characteristics'!$C:$C,0)))</f>
        <v>% of fuel shifted</v>
      </c>
      <c r="P1236" s="254"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254" t="str">
        <f>IF(ISBLANK(INDEX('Policy Characteristics'!K:K,MATCH($C1236,'Policy Characteristics'!$C:$C,0))),"",INDEX('Policy Characteristics'!K:K,MATCH($C1236,'Policy Characteristics'!$C:$C,0)))</f>
        <v>industry-ag-main.html#fuel-switching</v>
      </c>
      <c r="R1236" s="254" t="str">
        <f>IF(ISBLANK(INDEX('Policy Characteristics'!L:L,MATCH($C1236,'Policy Characteristics'!$C:$C,0))),"",INDEX('Policy Characteristics'!L:L,MATCH($C1236,'Policy Characteristics'!$C:$C,0)))</f>
        <v>industry-elec-and-hydrogen.html</v>
      </c>
    </row>
    <row r="1237" spans="1:18" s="2" customFormat="1" x14ac:dyDescent="0.35">
      <c r="A1237" s="254" t="str">
        <f>IF(ISBLANK(INDEX('Policy Characteristics'!A:A,MATCH($C1237,'Policy Characteristics'!$C:$C,0))),"",INDEX('Policy Characteristics'!A:A,MATCH($C1237,'Policy Characteristics'!$C:$C,0)))</f>
        <v>Industry</v>
      </c>
      <c r="B1237" s="262" t="str">
        <f>IF(ISBLANK(INDEX('Policy Characteristics'!B:B,MATCH($C1237,'Policy Characteristics'!$C:$C,0))),"",INDEX('Policy Characteristics'!B:B,MATCH($C1237,'Policy Characteristics'!$C:$C,0)))</f>
        <v>Hydrogen Combustion</v>
      </c>
      <c r="C1237" s="254" t="str">
        <f t="shared" si="46"/>
        <v>Fraction of Eligible Industrial Energy Use Shifted to Hydrogen</v>
      </c>
      <c r="D1237" s="6" t="s">
        <v>3062</v>
      </c>
      <c r="E1237" s="1" t="s">
        <v>3494</v>
      </c>
      <c r="F1237" t="s">
        <v>3024</v>
      </c>
      <c r="G1237" s="45" t="s">
        <v>3501</v>
      </c>
      <c r="H1237" s="43">
        <v>2157</v>
      </c>
      <c r="I1237" s="324" t="s">
        <v>43</v>
      </c>
      <c r="J1237" s="255" t="str">
        <f>IF(ISBLANK(INDEX('Policy Characteristics'!D:D,MATCH($C1237,'Policy Characteristics'!$C:$C,0))),"",INDEX('Policy Characteristics'!D:D,MATCH($C1237,'Policy Characteristics'!$C:$C,0)))</f>
        <v>Hydrogen Combustion</v>
      </c>
      <c r="K1237" s="254" t="str">
        <f>IF(ISBLANK(INDEX('Policy Characteristics'!E:E,MATCH($C1237,'Policy Characteristics'!$C:$C,0))),"",INDEX('Policy Characteristics'!E:E,MATCH($C1237,'Policy Characteristics'!$C:$C,0)))</f>
        <v>indst shift to hydrogen</v>
      </c>
      <c r="L1237" s="261">
        <f>IF(ISBLANK(INDEX('Policy Characteristics'!F:F,MATCH($C1237,'Policy Characteristics'!$C:$C,0))),"",INDEX('Policy Characteristics'!F:F,MATCH($C1237,'Policy Characteristics'!$C:$C,0)))</f>
        <v>0</v>
      </c>
      <c r="M1237" s="261">
        <f>IF(ISBLANK(INDEX('Policy Characteristics'!G:G,MATCH($C1237,'Policy Characteristics'!$C:$C,0))),"",INDEX('Policy Characteristics'!G:G,MATCH($C1237,'Policy Characteristics'!$C:$C,0)))</f>
        <v>1</v>
      </c>
      <c r="N1237" s="261">
        <f>IF(ISBLANK(INDEX('Policy Characteristics'!H:H,MATCH($C1237,'Policy Characteristics'!$C:$C,0))),"",INDEX('Policy Characteristics'!H:H,MATCH($C1237,'Policy Characteristics'!$C:$C,0)))</f>
        <v>0.01</v>
      </c>
      <c r="O1237" s="254" t="str">
        <f>IF(ISBLANK(INDEX('Policy Characteristics'!I:I,MATCH($C1237,'Policy Characteristics'!$C:$C,0))),"",INDEX('Policy Characteristics'!I:I,MATCH($C1237,'Policy Characteristics'!$C:$C,0)))</f>
        <v>% of fuel shifted</v>
      </c>
      <c r="P1237" s="254"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254" t="str">
        <f>IF(ISBLANK(INDEX('Policy Characteristics'!K:K,MATCH($C1237,'Policy Characteristics'!$C:$C,0))),"",INDEX('Policy Characteristics'!K:K,MATCH($C1237,'Policy Characteristics'!$C:$C,0)))</f>
        <v>industry-ag-main.html#fuel-switching</v>
      </c>
      <c r="R1237" s="254" t="str">
        <f>IF(ISBLANK(INDEX('Policy Characteristics'!L:L,MATCH($C1237,'Policy Characteristics'!$C:$C,0))),"",INDEX('Policy Characteristics'!L:L,MATCH($C1237,'Policy Characteristics'!$C:$C,0)))</f>
        <v>industry-elec-and-hydrogen.html</v>
      </c>
    </row>
    <row r="1238" spans="1:18" s="2" customFormat="1" x14ac:dyDescent="0.35">
      <c r="A1238" s="254" t="str">
        <f>IF(ISBLANK(INDEX('Policy Characteristics'!A:A,MATCH($C1238,'Policy Characteristics'!$C:$C,0))),"",INDEX('Policy Characteristics'!A:A,MATCH($C1238,'Policy Characteristics'!$C:$C,0)))</f>
        <v>Industry</v>
      </c>
      <c r="B1238" s="262" t="str">
        <f>IF(ISBLANK(INDEX('Policy Characteristics'!B:B,MATCH($C1238,'Policy Characteristics'!$C:$C,0))),"",INDEX('Policy Characteristics'!B:B,MATCH($C1238,'Policy Characteristics'!$C:$C,0)))</f>
        <v>Hydrogen Combustion</v>
      </c>
      <c r="C1238" s="254" t="str">
        <f t="shared" si="46"/>
        <v>Fraction of Eligible Industrial Energy Use Shifted to Hydrogen</v>
      </c>
      <c r="D1238" s="6" t="s">
        <v>3062</v>
      </c>
      <c r="E1238" s="1" t="s">
        <v>3495</v>
      </c>
      <c r="F1238" t="s">
        <v>3024</v>
      </c>
      <c r="G1238" s="45" t="s">
        <v>3502</v>
      </c>
      <c r="H1238" s="43">
        <v>2158</v>
      </c>
      <c r="I1238" s="324" t="s">
        <v>44</v>
      </c>
      <c r="J1238" s="255" t="str">
        <f>IF(ISBLANK(INDEX('Policy Characteristics'!D:D,MATCH($C1238,'Policy Characteristics'!$C:$C,0))),"",INDEX('Policy Characteristics'!D:D,MATCH($C1238,'Policy Characteristics'!$C:$C,0)))</f>
        <v>Hydrogen Combustion</v>
      </c>
      <c r="K1238" s="254" t="str">
        <f>IF(ISBLANK(INDEX('Policy Characteristics'!E:E,MATCH($C1238,'Policy Characteristics'!$C:$C,0))),"",INDEX('Policy Characteristics'!E:E,MATCH($C1238,'Policy Characteristics'!$C:$C,0)))</f>
        <v>indst shift to hydrogen</v>
      </c>
      <c r="L1238" s="261">
        <f>IF(ISBLANK(INDEX('Policy Characteristics'!F:F,MATCH($C1238,'Policy Characteristics'!$C:$C,0))),"",INDEX('Policy Characteristics'!F:F,MATCH($C1238,'Policy Characteristics'!$C:$C,0)))</f>
        <v>0</v>
      </c>
      <c r="M1238" s="261">
        <f>IF(ISBLANK(INDEX('Policy Characteristics'!G:G,MATCH($C1238,'Policy Characteristics'!$C:$C,0))),"",INDEX('Policy Characteristics'!G:G,MATCH($C1238,'Policy Characteristics'!$C:$C,0)))</f>
        <v>1</v>
      </c>
      <c r="N1238" s="261">
        <f>IF(ISBLANK(INDEX('Policy Characteristics'!H:H,MATCH($C1238,'Policy Characteristics'!$C:$C,0))),"",INDEX('Policy Characteristics'!H:H,MATCH($C1238,'Policy Characteristics'!$C:$C,0)))</f>
        <v>0.01</v>
      </c>
      <c r="O1238" s="254" t="str">
        <f>IF(ISBLANK(INDEX('Policy Characteristics'!I:I,MATCH($C1238,'Policy Characteristics'!$C:$C,0))),"",INDEX('Policy Characteristics'!I:I,MATCH($C1238,'Policy Characteristics'!$C:$C,0)))</f>
        <v>% of fuel shifted</v>
      </c>
      <c r="P1238" s="254"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254" t="str">
        <f>IF(ISBLANK(INDEX('Policy Characteristics'!K:K,MATCH($C1238,'Policy Characteristics'!$C:$C,0))),"",INDEX('Policy Characteristics'!K:K,MATCH($C1238,'Policy Characteristics'!$C:$C,0)))</f>
        <v>industry-ag-main.html#fuel-switching</v>
      </c>
      <c r="R1238" s="254" t="str">
        <f>IF(ISBLANK(INDEX('Policy Characteristics'!L:L,MATCH($C1238,'Policy Characteristics'!$C:$C,0))),"",INDEX('Policy Characteristics'!L:L,MATCH($C1238,'Policy Characteristics'!$C:$C,0)))</f>
        <v>industry-elec-and-hydrogen.html</v>
      </c>
    </row>
    <row r="1239" spans="1:18" s="2" customFormat="1" x14ac:dyDescent="0.35">
      <c r="A1239" s="254" t="str">
        <f>IF(ISBLANK(INDEX('Policy Characteristics'!A:A,MATCH($C1239,'Policy Characteristics'!$C:$C,0))),"",INDEX('Policy Characteristics'!A:A,MATCH($C1239,'Policy Characteristics'!$C:$C,0)))</f>
        <v>Industry</v>
      </c>
      <c r="B1239" s="262" t="str">
        <f>IF(ISBLANK(INDEX('Policy Characteristics'!B:B,MATCH($C1239,'Policy Characteristics'!$C:$C,0))),"",INDEX('Policy Characteristics'!B:B,MATCH($C1239,'Policy Characteristics'!$C:$C,0)))</f>
        <v>Hydrogen Combustion</v>
      </c>
      <c r="C1239" s="254" t="str">
        <f t="shared" si="46"/>
        <v>Fraction of Eligible Industrial Energy Use Shifted to Hydrogen</v>
      </c>
      <c r="D1239" s="6" t="s">
        <v>3062</v>
      </c>
      <c r="E1239" s="1" t="s">
        <v>3496</v>
      </c>
      <c r="F1239" t="s">
        <v>3024</v>
      </c>
      <c r="G1239" s="45" t="s">
        <v>3503</v>
      </c>
      <c r="H1239" s="43">
        <v>2159</v>
      </c>
      <c r="I1239" s="324" t="s">
        <v>44</v>
      </c>
      <c r="J1239" s="255" t="str">
        <f>IF(ISBLANK(INDEX('Policy Characteristics'!D:D,MATCH($C1239,'Policy Characteristics'!$C:$C,0))),"",INDEX('Policy Characteristics'!D:D,MATCH($C1239,'Policy Characteristics'!$C:$C,0)))</f>
        <v>Hydrogen Combustion</v>
      </c>
      <c r="K1239" s="254" t="str">
        <f>IF(ISBLANK(INDEX('Policy Characteristics'!E:E,MATCH($C1239,'Policy Characteristics'!$C:$C,0))),"",INDEX('Policy Characteristics'!E:E,MATCH($C1239,'Policy Characteristics'!$C:$C,0)))</f>
        <v>indst shift to hydrogen</v>
      </c>
      <c r="L1239" s="261">
        <f>IF(ISBLANK(INDEX('Policy Characteristics'!F:F,MATCH($C1239,'Policy Characteristics'!$C:$C,0))),"",INDEX('Policy Characteristics'!F:F,MATCH($C1239,'Policy Characteristics'!$C:$C,0)))</f>
        <v>0</v>
      </c>
      <c r="M1239" s="261">
        <f>IF(ISBLANK(INDEX('Policy Characteristics'!G:G,MATCH($C1239,'Policy Characteristics'!$C:$C,0))),"",INDEX('Policy Characteristics'!G:G,MATCH($C1239,'Policy Characteristics'!$C:$C,0)))</f>
        <v>1</v>
      </c>
      <c r="N1239" s="261">
        <f>IF(ISBLANK(INDEX('Policy Characteristics'!H:H,MATCH($C1239,'Policy Characteristics'!$C:$C,0))),"",INDEX('Policy Characteristics'!H:H,MATCH($C1239,'Policy Characteristics'!$C:$C,0)))</f>
        <v>0.01</v>
      </c>
      <c r="O1239" s="254" t="str">
        <f>IF(ISBLANK(INDEX('Policy Characteristics'!I:I,MATCH($C1239,'Policy Characteristics'!$C:$C,0))),"",INDEX('Policy Characteristics'!I:I,MATCH($C1239,'Policy Characteristics'!$C:$C,0)))</f>
        <v>% of fuel shifted</v>
      </c>
      <c r="P1239" s="254"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254" t="str">
        <f>IF(ISBLANK(INDEX('Policy Characteristics'!K:K,MATCH($C1239,'Policy Characteristics'!$C:$C,0))),"",INDEX('Policy Characteristics'!K:K,MATCH($C1239,'Policy Characteristics'!$C:$C,0)))</f>
        <v>industry-ag-main.html#fuel-switching</v>
      </c>
      <c r="R1239" s="254" t="str">
        <f>IF(ISBLANK(INDEX('Policy Characteristics'!L:L,MATCH($C1239,'Policy Characteristics'!$C:$C,0))),"",INDEX('Policy Characteristics'!L:L,MATCH($C1239,'Policy Characteristics'!$C:$C,0)))</f>
        <v>industry-elec-and-hydrogen.html</v>
      </c>
    </row>
    <row r="1240" spans="1:18" s="2" customFormat="1" x14ac:dyDescent="0.35">
      <c r="A1240" s="254" t="str">
        <f>IF(ISBLANK(INDEX('Policy Characteristics'!A:A,MATCH($C1240,'Policy Characteristics'!$C:$C,0))),"",INDEX('Policy Characteristics'!A:A,MATCH($C1240,'Policy Characteristics'!$C:$C,0)))</f>
        <v>Industry</v>
      </c>
      <c r="B1240" s="262" t="str">
        <f>IF(ISBLANK(INDEX('Policy Characteristics'!B:B,MATCH($C1240,'Policy Characteristics'!$C:$C,0))),"",INDEX('Policy Characteristics'!B:B,MATCH($C1240,'Policy Characteristics'!$C:$C,0)))</f>
        <v>Hydrogen Combustion</v>
      </c>
      <c r="C1240" s="254" t="str">
        <f t="shared" si="46"/>
        <v>Fraction of Eligible Industrial Energy Use Shifted to Hydrogen</v>
      </c>
      <c r="D1240" s="6" t="s">
        <v>3062</v>
      </c>
      <c r="E1240" s="1" t="s">
        <v>3497</v>
      </c>
      <c r="F1240" t="s">
        <v>3024</v>
      </c>
      <c r="G1240" s="45" t="s">
        <v>3504</v>
      </c>
      <c r="H1240" s="43">
        <v>2160</v>
      </c>
      <c r="I1240" s="324" t="s">
        <v>44</v>
      </c>
      <c r="J1240" s="255" t="str">
        <f>IF(ISBLANK(INDEX('Policy Characteristics'!D:D,MATCH($C1240,'Policy Characteristics'!$C:$C,0))),"",INDEX('Policy Characteristics'!D:D,MATCH($C1240,'Policy Characteristics'!$C:$C,0)))</f>
        <v>Hydrogen Combustion</v>
      </c>
      <c r="K1240" s="254" t="str">
        <f>IF(ISBLANK(INDEX('Policy Characteristics'!E:E,MATCH($C1240,'Policy Characteristics'!$C:$C,0))),"",INDEX('Policy Characteristics'!E:E,MATCH($C1240,'Policy Characteristics'!$C:$C,0)))</f>
        <v>indst shift to hydrogen</v>
      </c>
      <c r="L1240" s="261">
        <f>IF(ISBLANK(INDEX('Policy Characteristics'!F:F,MATCH($C1240,'Policy Characteristics'!$C:$C,0))),"",INDEX('Policy Characteristics'!F:F,MATCH($C1240,'Policy Characteristics'!$C:$C,0)))</f>
        <v>0</v>
      </c>
      <c r="M1240" s="261">
        <f>IF(ISBLANK(INDEX('Policy Characteristics'!G:G,MATCH($C1240,'Policy Characteristics'!$C:$C,0))),"",INDEX('Policy Characteristics'!G:G,MATCH($C1240,'Policy Characteristics'!$C:$C,0)))</f>
        <v>1</v>
      </c>
      <c r="N1240" s="261">
        <f>IF(ISBLANK(INDEX('Policy Characteristics'!H:H,MATCH($C1240,'Policy Characteristics'!$C:$C,0))),"",INDEX('Policy Characteristics'!H:H,MATCH($C1240,'Policy Characteristics'!$C:$C,0)))</f>
        <v>0.01</v>
      </c>
      <c r="O1240" s="254" t="str">
        <f>IF(ISBLANK(INDEX('Policy Characteristics'!I:I,MATCH($C1240,'Policy Characteristics'!$C:$C,0))),"",INDEX('Policy Characteristics'!I:I,MATCH($C1240,'Policy Characteristics'!$C:$C,0)))</f>
        <v>% of fuel shifted</v>
      </c>
      <c r="P1240" s="254"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254" t="str">
        <f>IF(ISBLANK(INDEX('Policy Characteristics'!K:K,MATCH($C1240,'Policy Characteristics'!$C:$C,0))),"",INDEX('Policy Characteristics'!K:K,MATCH($C1240,'Policy Characteristics'!$C:$C,0)))</f>
        <v>industry-ag-main.html#fuel-switching</v>
      </c>
      <c r="R1240" s="254" t="str">
        <f>IF(ISBLANK(INDEX('Policy Characteristics'!L:L,MATCH($C1240,'Policy Characteristics'!$C:$C,0))),"",INDEX('Policy Characteristics'!L:L,MATCH($C1240,'Policy Characteristics'!$C:$C,0)))</f>
        <v>industry-elec-and-hydrogen.html</v>
      </c>
    </row>
    <row r="1241" spans="1:18" s="2" customFormat="1" x14ac:dyDescent="0.35">
      <c r="A1241" s="254" t="str">
        <f>IF(ISBLANK(INDEX('Policy Characteristics'!A:A,MATCH($C1241,'Policy Characteristics'!$C:$C,0))),"",INDEX('Policy Characteristics'!A:A,MATCH($C1241,'Policy Characteristics'!$C:$C,0)))</f>
        <v>Industry</v>
      </c>
      <c r="B1241" s="262" t="str">
        <f>IF(ISBLANK(INDEX('Policy Characteristics'!B:B,MATCH($C1241,'Policy Characteristics'!$C:$C,0))),"",INDEX('Policy Characteristics'!B:B,MATCH($C1241,'Policy Characteristics'!$C:$C,0)))</f>
        <v>Hydrogen Combustion</v>
      </c>
      <c r="C1241" s="254" t="str">
        <f t="shared" si="46"/>
        <v>Fraction of Eligible Industrial Energy Use Shifted to Hydrogen</v>
      </c>
      <c r="D1241" s="6" t="s">
        <v>3062</v>
      </c>
      <c r="E1241" s="1" t="s">
        <v>3638</v>
      </c>
      <c r="F1241" t="s">
        <v>3024</v>
      </c>
      <c r="G1241" s="45" t="s">
        <v>3638</v>
      </c>
      <c r="H1241" s="43">
        <v>2161</v>
      </c>
      <c r="I1241" s="324" t="s">
        <v>44</v>
      </c>
      <c r="J1241" s="255" t="str">
        <f>IF(ISBLANK(INDEX('Policy Characteristics'!D:D,MATCH($C1241,'Policy Characteristics'!$C:$C,0))),"",INDEX('Policy Characteristics'!D:D,MATCH($C1241,'Policy Characteristics'!$C:$C,0)))</f>
        <v>Hydrogen Combustion</v>
      </c>
      <c r="K1241" s="254" t="str">
        <f>IF(ISBLANK(INDEX('Policy Characteristics'!E:E,MATCH($C1241,'Policy Characteristics'!$C:$C,0))),"",INDEX('Policy Characteristics'!E:E,MATCH($C1241,'Policy Characteristics'!$C:$C,0)))</f>
        <v>indst shift to hydrogen</v>
      </c>
      <c r="L1241" s="261">
        <f>IF(ISBLANK(INDEX('Policy Characteristics'!F:F,MATCH($C1241,'Policy Characteristics'!$C:$C,0))),"",INDEX('Policy Characteristics'!F:F,MATCH($C1241,'Policy Characteristics'!$C:$C,0)))</f>
        <v>0</v>
      </c>
      <c r="M1241" s="261">
        <f>IF(ISBLANK(INDEX('Policy Characteristics'!G:G,MATCH($C1241,'Policy Characteristics'!$C:$C,0))),"",INDEX('Policy Characteristics'!G:G,MATCH($C1241,'Policy Characteristics'!$C:$C,0)))</f>
        <v>1</v>
      </c>
      <c r="N1241" s="261">
        <f>IF(ISBLANK(INDEX('Policy Characteristics'!H:H,MATCH($C1241,'Policy Characteristics'!$C:$C,0))),"",INDEX('Policy Characteristics'!H:H,MATCH($C1241,'Policy Characteristics'!$C:$C,0)))</f>
        <v>0.01</v>
      </c>
      <c r="O1241" s="254" t="str">
        <f>IF(ISBLANK(INDEX('Policy Characteristics'!I:I,MATCH($C1241,'Policy Characteristics'!$C:$C,0))),"",INDEX('Policy Characteristics'!I:I,MATCH($C1241,'Policy Characteristics'!$C:$C,0)))</f>
        <v>% of fuel shifted</v>
      </c>
      <c r="P1241" s="254"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254" t="str">
        <f>IF(ISBLANK(INDEX('Policy Characteristics'!K:K,MATCH($C1241,'Policy Characteristics'!$C:$C,0))),"",INDEX('Policy Characteristics'!K:K,MATCH($C1241,'Policy Characteristics'!$C:$C,0)))</f>
        <v>industry-ag-main.html#fuel-switching</v>
      </c>
      <c r="R1241" s="254" t="str">
        <f>IF(ISBLANK(INDEX('Policy Characteristics'!L:L,MATCH($C1241,'Policy Characteristics'!$C:$C,0))),"",INDEX('Policy Characteristics'!L:L,MATCH($C1241,'Policy Characteristics'!$C:$C,0)))</f>
        <v>industry-elec-and-hydrogen.html</v>
      </c>
    </row>
    <row r="1242" spans="1:18" s="2" customFormat="1" x14ac:dyDescent="0.35">
      <c r="A1242" s="254" t="str">
        <f>IF(ISBLANK(INDEX('Policy Characteristics'!A:A,MATCH($C1242,'Policy Characteristics'!$C:$C,0))),"",INDEX('Policy Characteristics'!A:A,MATCH($C1242,'Policy Characteristics'!$C:$C,0)))</f>
        <v>Industry</v>
      </c>
      <c r="B1242" s="262" t="str">
        <f>IF(ISBLANK(INDEX('Policy Characteristics'!B:B,MATCH($C1242,'Policy Characteristics'!$C:$C,0))),"",INDEX('Policy Characteristics'!B:B,MATCH($C1242,'Policy Characteristics'!$C:$C,0)))</f>
        <v>Hydrogen Combustion</v>
      </c>
      <c r="C1242" s="254" t="str">
        <f t="shared" si="46"/>
        <v>Fraction of Eligible Industrial Energy Use Shifted to Hydrogen</v>
      </c>
      <c r="D1242" s="6" t="s">
        <v>3063</v>
      </c>
      <c r="E1242" s="1" t="s">
        <v>3491</v>
      </c>
      <c r="F1242" t="s">
        <v>3025</v>
      </c>
      <c r="G1242" s="45" t="s">
        <v>3498</v>
      </c>
      <c r="H1242" s="43">
        <v>2162</v>
      </c>
      <c r="I1242" s="324" t="s">
        <v>43</v>
      </c>
      <c r="J1242" s="255" t="str">
        <f>IF(ISBLANK(INDEX('Policy Characteristics'!D:D,MATCH($C1242,'Policy Characteristics'!$C:$C,0))),"",INDEX('Policy Characteristics'!D:D,MATCH($C1242,'Policy Characteristics'!$C:$C,0)))</f>
        <v>Hydrogen Combustion</v>
      </c>
      <c r="K1242" s="254" t="str">
        <f>IF(ISBLANK(INDEX('Policy Characteristics'!E:E,MATCH($C1242,'Policy Characteristics'!$C:$C,0))),"",INDEX('Policy Characteristics'!E:E,MATCH($C1242,'Policy Characteristics'!$C:$C,0)))</f>
        <v>indst shift to hydrogen</v>
      </c>
      <c r="L1242" s="261">
        <f>IF(ISBLANK(INDEX('Policy Characteristics'!F:F,MATCH($C1242,'Policy Characteristics'!$C:$C,0))),"",INDEX('Policy Characteristics'!F:F,MATCH($C1242,'Policy Characteristics'!$C:$C,0)))</f>
        <v>0</v>
      </c>
      <c r="M1242" s="261">
        <f>IF(ISBLANK(INDEX('Policy Characteristics'!G:G,MATCH($C1242,'Policy Characteristics'!$C:$C,0))),"",INDEX('Policy Characteristics'!G:G,MATCH($C1242,'Policy Characteristics'!$C:$C,0)))</f>
        <v>1</v>
      </c>
      <c r="N1242" s="261">
        <f>IF(ISBLANK(INDEX('Policy Characteristics'!H:H,MATCH($C1242,'Policy Characteristics'!$C:$C,0))),"",INDEX('Policy Characteristics'!H:H,MATCH($C1242,'Policy Characteristics'!$C:$C,0)))</f>
        <v>0.01</v>
      </c>
      <c r="O1242" s="254" t="str">
        <f>IF(ISBLANK(INDEX('Policy Characteristics'!I:I,MATCH($C1242,'Policy Characteristics'!$C:$C,0))),"",INDEX('Policy Characteristics'!I:I,MATCH($C1242,'Policy Characteristics'!$C:$C,0)))</f>
        <v>% of fuel shifted</v>
      </c>
      <c r="P1242" s="254"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254" t="str">
        <f>IF(ISBLANK(INDEX('Policy Characteristics'!K:K,MATCH($C1242,'Policy Characteristics'!$C:$C,0))),"",INDEX('Policy Characteristics'!K:K,MATCH($C1242,'Policy Characteristics'!$C:$C,0)))</f>
        <v>industry-ag-main.html#fuel-switching</v>
      </c>
      <c r="R1242" s="254" t="str">
        <f>IF(ISBLANK(INDEX('Policy Characteristics'!L:L,MATCH($C1242,'Policy Characteristics'!$C:$C,0))),"",INDEX('Policy Characteristics'!L:L,MATCH($C1242,'Policy Characteristics'!$C:$C,0)))</f>
        <v>industry-elec-and-hydrogen.html</v>
      </c>
    </row>
    <row r="1243" spans="1:18" s="2" customFormat="1" x14ac:dyDescent="0.35">
      <c r="A1243" s="254" t="str">
        <f>IF(ISBLANK(INDEX('Policy Characteristics'!A:A,MATCH($C1243,'Policy Characteristics'!$C:$C,0))),"",INDEX('Policy Characteristics'!A:A,MATCH($C1243,'Policy Characteristics'!$C:$C,0)))</f>
        <v>Industry</v>
      </c>
      <c r="B1243" s="262" t="str">
        <f>IF(ISBLANK(INDEX('Policy Characteristics'!B:B,MATCH($C1243,'Policy Characteristics'!$C:$C,0))),"",INDEX('Policy Characteristics'!B:B,MATCH($C1243,'Policy Characteristics'!$C:$C,0)))</f>
        <v>Hydrogen Combustion</v>
      </c>
      <c r="C1243" s="254" t="str">
        <f t="shared" si="46"/>
        <v>Fraction of Eligible Industrial Energy Use Shifted to Hydrogen</v>
      </c>
      <c r="D1243" s="6" t="s">
        <v>3063</v>
      </c>
      <c r="E1243" s="1" t="s">
        <v>3492</v>
      </c>
      <c r="F1243" t="s">
        <v>3025</v>
      </c>
      <c r="G1243" s="45" t="s">
        <v>3499</v>
      </c>
      <c r="H1243" s="43">
        <v>2163</v>
      </c>
      <c r="I1243" s="324" t="s">
        <v>43</v>
      </c>
      <c r="J1243" s="255" t="str">
        <f>IF(ISBLANK(INDEX('Policy Characteristics'!D:D,MATCH($C1243,'Policy Characteristics'!$C:$C,0))),"",INDEX('Policy Characteristics'!D:D,MATCH($C1243,'Policy Characteristics'!$C:$C,0)))</f>
        <v>Hydrogen Combustion</v>
      </c>
      <c r="K1243" s="254" t="str">
        <f>IF(ISBLANK(INDEX('Policy Characteristics'!E:E,MATCH($C1243,'Policy Characteristics'!$C:$C,0))),"",INDEX('Policy Characteristics'!E:E,MATCH($C1243,'Policy Characteristics'!$C:$C,0)))</f>
        <v>indst shift to hydrogen</v>
      </c>
      <c r="L1243" s="261">
        <f>IF(ISBLANK(INDEX('Policy Characteristics'!F:F,MATCH($C1243,'Policy Characteristics'!$C:$C,0))),"",INDEX('Policy Characteristics'!F:F,MATCH($C1243,'Policy Characteristics'!$C:$C,0)))</f>
        <v>0</v>
      </c>
      <c r="M1243" s="261">
        <f>IF(ISBLANK(INDEX('Policy Characteristics'!G:G,MATCH($C1243,'Policy Characteristics'!$C:$C,0))),"",INDEX('Policy Characteristics'!G:G,MATCH($C1243,'Policy Characteristics'!$C:$C,0)))</f>
        <v>1</v>
      </c>
      <c r="N1243" s="261">
        <f>IF(ISBLANK(INDEX('Policy Characteristics'!H:H,MATCH($C1243,'Policy Characteristics'!$C:$C,0))),"",INDEX('Policy Characteristics'!H:H,MATCH($C1243,'Policy Characteristics'!$C:$C,0)))</f>
        <v>0.01</v>
      </c>
      <c r="O1243" s="254" t="str">
        <f>IF(ISBLANK(INDEX('Policy Characteristics'!I:I,MATCH($C1243,'Policy Characteristics'!$C:$C,0))),"",INDEX('Policy Characteristics'!I:I,MATCH($C1243,'Policy Characteristics'!$C:$C,0)))</f>
        <v>% of fuel shifted</v>
      </c>
      <c r="P1243" s="254"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254" t="str">
        <f>IF(ISBLANK(INDEX('Policy Characteristics'!K:K,MATCH($C1243,'Policy Characteristics'!$C:$C,0))),"",INDEX('Policy Characteristics'!K:K,MATCH($C1243,'Policy Characteristics'!$C:$C,0)))</f>
        <v>industry-ag-main.html#fuel-switching</v>
      </c>
      <c r="R1243" s="254" t="str">
        <f>IF(ISBLANK(INDEX('Policy Characteristics'!L:L,MATCH($C1243,'Policy Characteristics'!$C:$C,0))),"",INDEX('Policy Characteristics'!L:L,MATCH($C1243,'Policy Characteristics'!$C:$C,0)))</f>
        <v>industry-elec-and-hydrogen.html</v>
      </c>
    </row>
    <row r="1244" spans="1:18" s="2" customFormat="1" x14ac:dyDescent="0.35">
      <c r="A1244" s="254" t="str">
        <f>IF(ISBLANK(INDEX('Policy Characteristics'!A:A,MATCH($C1244,'Policy Characteristics'!$C:$C,0))),"",INDEX('Policy Characteristics'!A:A,MATCH($C1244,'Policy Characteristics'!$C:$C,0)))</f>
        <v>Industry</v>
      </c>
      <c r="B1244" s="262" t="str">
        <f>IF(ISBLANK(INDEX('Policy Characteristics'!B:B,MATCH($C1244,'Policy Characteristics'!$C:$C,0))),"",INDEX('Policy Characteristics'!B:B,MATCH($C1244,'Policy Characteristics'!$C:$C,0)))</f>
        <v>Hydrogen Combustion</v>
      </c>
      <c r="C1244" s="254" t="str">
        <f t="shared" ref="C1244:C1307" si="47">C$1114</f>
        <v>Fraction of Eligible Industrial Energy Use Shifted to Hydrogen</v>
      </c>
      <c r="D1244" s="6" t="s">
        <v>3063</v>
      </c>
      <c r="E1244" s="1" t="s">
        <v>3493</v>
      </c>
      <c r="F1244" t="s">
        <v>3025</v>
      </c>
      <c r="G1244" s="45" t="s">
        <v>3500</v>
      </c>
      <c r="H1244" s="43">
        <v>2164</v>
      </c>
      <c r="I1244" s="324" t="s">
        <v>43</v>
      </c>
      <c r="J1244" s="255" t="str">
        <f>IF(ISBLANK(INDEX('Policy Characteristics'!D:D,MATCH($C1244,'Policy Characteristics'!$C:$C,0))),"",INDEX('Policy Characteristics'!D:D,MATCH($C1244,'Policy Characteristics'!$C:$C,0)))</f>
        <v>Hydrogen Combustion</v>
      </c>
      <c r="K1244" s="254" t="str">
        <f>IF(ISBLANK(INDEX('Policy Characteristics'!E:E,MATCH($C1244,'Policy Characteristics'!$C:$C,0))),"",INDEX('Policy Characteristics'!E:E,MATCH($C1244,'Policy Characteristics'!$C:$C,0)))</f>
        <v>indst shift to hydrogen</v>
      </c>
      <c r="L1244" s="261">
        <f>IF(ISBLANK(INDEX('Policy Characteristics'!F:F,MATCH($C1244,'Policy Characteristics'!$C:$C,0))),"",INDEX('Policy Characteristics'!F:F,MATCH($C1244,'Policy Characteristics'!$C:$C,0)))</f>
        <v>0</v>
      </c>
      <c r="M1244" s="261">
        <f>IF(ISBLANK(INDEX('Policy Characteristics'!G:G,MATCH($C1244,'Policy Characteristics'!$C:$C,0))),"",INDEX('Policy Characteristics'!G:G,MATCH($C1244,'Policy Characteristics'!$C:$C,0)))</f>
        <v>1</v>
      </c>
      <c r="N1244" s="261">
        <f>IF(ISBLANK(INDEX('Policy Characteristics'!H:H,MATCH($C1244,'Policy Characteristics'!$C:$C,0))),"",INDEX('Policy Characteristics'!H:H,MATCH($C1244,'Policy Characteristics'!$C:$C,0)))</f>
        <v>0.01</v>
      </c>
      <c r="O1244" s="254" t="str">
        <f>IF(ISBLANK(INDEX('Policy Characteristics'!I:I,MATCH($C1244,'Policy Characteristics'!$C:$C,0))),"",INDEX('Policy Characteristics'!I:I,MATCH($C1244,'Policy Characteristics'!$C:$C,0)))</f>
        <v>% of fuel shifted</v>
      </c>
      <c r="P1244" s="254"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254" t="str">
        <f>IF(ISBLANK(INDEX('Policy Characteristics'!K:K,MATCH($C1244,'Policy Characteristics'!$C:$C,0))),"",INDEX('Policy Characteristics'!K:K,MATCH($C1244,'Policy Characteristics'!$C:$C,0)))</f>
        <v>industry-ag-main.html#fuel-switching</v>
      </c>
      <c r="R1244" s="254" t="str">
        <f>IF(ISBLANK(INDEX('Policy Characteristics'!L:L,MATCH($C1244,'Policy Characteristics'!$C:$C,0))),"",INDEX('Policy Characteristics'!L:L,MATCH($C1244,'Policy Characteristics'!$C:$C,0)))</f>
        <v>industry-elec-and-hydrogen.html</v>
      </c>
    </row>
    <row r="1245" spans="1:18" s="2" customFormat="1" x14ac:dyDescent="0.35">
      <c r="A1245" s="254" t="str">
        <f>IF(ISBLANK(INDEX('Policy Characteristics'!A:A,MATCH($C1245,'Policy Characteristics'!$C:$C,0))),"",INDEX('Policy Characteristics'!A:A,MATCH($C1245,'Policy Characteristics'!$C:$C,0)))</f>
        <v>Industry</v>
      </c>
      <c r="B1245" s="262" t="str">
        <f>IF(ISBLANK(INDEX('Policy Characteristics'!B:B,MATCH($C1245,'Policy Characteristics'!$C:$C,0))),"",INDEX('Policy Characteristics'!B:B,MATCH($C1245,'Policy Characteristics'!$C:$C,0)))</f>
        <v>Hydrogen Combustion</v>
      </c>
      <c r="C1245" s="254" t="str">
        <f t="shared" si="47"/>
        <v>Fraction of Eligible Industrial Energy Use Shifted to Hydrogen</v>
      </c>
      <c r="D1245" s="6" t="s">
        <v>3063</v>
      </c>
      <c r="E1245" s="1" t="s">
        <v>3494</v>
      </c>
      <c r="F1245" t="s">
        <v>3025</v>
      </c>
      <c r="G1245" s="45" t="s">
        <v>3501</v>
      </c>
      <c r="H1245" s="43">
        <v>2165</v>
      </c>
      <c r="I1245" s="324" t="s">
        <v>43</v>
      </c>
      <c r="J1245" s="255" t="str">
        <f>IF(ISBLANK(INDEX('Policy Characteristics'!D:D,MATCH($C1245,'Policy Characteristics'!$C:$C,0))),"",INDEX('Policy Characteristics'!D:D,MATCH($C1245,'Policy Characteristics'!$C:$C,0)))</f>
        <v>Hydrogen Combustion</v>
      </c>
      <c r="K1245" s="254" t="str">
        <f>IF(ISBLANK(INDEX('Policy Characteristics'!E:E,MATCH($C1245,'Policy Characteristics'!$C:$C,0))),"",INDEX('Policy Characteristics'!E:E,MATCH($C1245,'Policy Characteristics'!$C:$C,0)))</f>
        <v>indst shift to hydrogen</v>
      </c>
      <c r="L1245" s="261">
        <f>IF(ISBLANK(INDEX('Policy Characteristics'!F:F,MATCH($C1245,'Policy Characteristics'!$C:$C,0))),"",INDEX('Policy Characteristics'!F:F,MATCH($C1245,'Policy Characteristics'!$C:$C,0)))</f>
        <v>0</v>
      </c>
      <c r="M1245" s="261">
        <f>IF(ISBLANK(INDEX('Policy Characteristics'!G:G,MATCH($C1245,'Policy Characteristics'!$C:$C,0))),"",INDEX('Policy Characteristics'!G:G,MATCH($C1245,'Policy Characteristics'!$C:$C,0)))</f>
        <v>1</v>
      </c>
      <c r="N1245" s="261">
        <f>IF(ISBLANK(INDEX('Policy Characteristics'!H:H,MATCH($C1245,'Policy Characteristics'!$C:$C,0))),"",INDEX('Policy Characteristics'!H:H,MATCH($C1245,'Policy Characteristics'!$C:$C,0)))</f>
        <v>0.01</v>
      </c>
      <c r="O1245" s="254" t="str">
        <f>IF(ISBLANK(INDEX('Policy Characteristics'!I:I,MATCH($C1245,'Policy Characteristics'!$C:$C,0))),"",INDEX('Policy Characteristics'!I:I,MATCH($C1245,'Policy Characteristics'!$C:$C,0)))</f>
        <v>% of fuel shifted</v>
      </c>
      <c r="P1245" s="254"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254" t="str">
        <f>IF(ISBLANK(INDEX('Policy Characteristics'!K:K,MATCH($C1245,'Policy Characteristics'!$C:$C,0))),"",INDEX('Policy Characteristics'!K:K,MATCH($C1245,'Policy Characteristics'!$C:$C,0)))</f>
        <v>industry-ag-main.html#fuel-switching</v>
      </c>
      <c r="R1245" s="254" t="str">
        <f>IF(ISBLANK(INDEX('Policy Characteristics'!L:L,MATCH($C1245,'Policy Characteristics'!$C:$C,0))),"",INDEX('Policy Characteristics'!L:L,MATCH($C1245,'Policy Characteristics'!$C:$C,0)))</f>
        <v>industry-elec-and-hydrogen.html</v>
      </c>
    </row>
    <row r="1246" spans="1:18" s="2" customFormat="1" x14ac:dyDescent="0.35">
      <c r="A1246" s="254" t="str">
        <f>IF(ISBLANK(INDEX('Policy Characteristics'!A:A,MATCH($C1246,'Policy Characteristics'!$C:$C,0))),"",INDEX('Policy Characteristics'!A:A,MATCH($C1246,'Policy Characteristics'!$C:$C,0)))</f>
        <v>Industry</v>
      </c>
      <c r="B1246" s="262" t="str">
        <f>IF(ISBLANK(INDEX('Policy Characteristics'!B:B,MATCH($C1246,'Policy Characteristics'!$C:$C,0))),"",INDEX('Policy Characteristics'!B:B,MATCH($C1246,'Policy Characteristics'!$C:$C,0)))</f>
        <v>Hydrogen Combustion</v>
      </c>
      <c r="C1246" s="254" t="str">
        <f t="shared" si="47"/>
        <v>Fraction of Eligible Industrial Energy Use Shifted to Hydrogen</v>
      </c>
      <c r="D1246" s="6" t="s">
        <v>3063</v>
      </c>
      <c r="E1246" s="1" t="s">
        <v>3495</v>
      </c>
      <c r="F1246" t="s">
        <v>3025</v>
      </c>
      <c r="G1246" s="45" t="s">
        <v>3502</v>
      </c>
      <c r="H1246" s="43">
        <v>2166</v>
      </c>
      <c r="I1246" s="324" t="s">
        <v>44</v>
      </c>
      <c r="J1246" s="255" t="str">
        <f>IF(ISBLANK(INDEX('Policy Characteristics'!D:D,MATCH($C1246,'Policy Characteristics'!$C:$C,0))),"",INDEX('Policy Characteristics'!D:D,MATCH($C1246,'Policy Characteristics'!$C:$C,0)))</f>
        <v>Hydrogen Combustion</v>
      </c>
      <c r="K1246" s="254" t="str">
        <f>IF(ISBLANK(INDEX('Policy Characteristics'!E:E,MATCH($C1246,'Policy Characteristics'!$C:$C,0))),"",INDEX('Policy Characteristics'!E:E,MATCH($C1246,'Policy Characteristics'!$C:$C,0)))</f>
        <v>indst shift to hydrogen</v>
      </c>
      <c r="L1246" s="261">
        <f>IF(ISBLANK(INDEX('Policy Characteristics'!F:F,MATCH($C1246,'Policy Characteristics'!$C:$C,0))),"",INDEX('Policy Characteristics'!F:F,MATCH($C1246,'Policy Characteristics'!$C:$C,0)))</f>
        <v>0</v>
      </c>
      <c r="M1246" s="261">
        <f>IF(ISBLANK(INDEX('Policy Characteristics'!G:G,MATCH($C1246,'Policy Characteristics'!$C:$C,0))),"",INDEX('Policy Characteristics'!G:G,MATCH($C1246,'Policy Characteristics'!$C:$C,0)))</f>
        <v>1</v>
      </c>
      <c r="N1246" s="261">
        <f>IF(ISBLANK(INDEX('Policy Characteristics'!H:H,MATCH($C1246,'Policy Characteristics'!$C:$C,0))),"",INDEX('Policy Characteristics'!H:H,MATCH($C1246,'Policy Characteristics'!$C:$C,0)))</f>
        <v>0.01</v>
      </c>
      <c r="O1246" s="254" t="str">
        <f>IF(ISBLANK(INDEX('Policy Characteristics'!I:I,MATCH($C1246,'Policy Characteristics'!$C:$C,0))),"",INDEX('Policy Characteristics'!I:I,MATCH($C1246,'Policy Characteristics'!$C:$C,0)))</f>
        <v>% of fuel shifted</v>
      </c>
      <c r="P1246" s="254"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254" t="str">
        <f>IF(ISBLANK(INDEX('Policy Characteristics'!K:K,MATCH($C1246,'Policy Characteristics'!$C:$C,0))),"",INDEX('Policy Characteristics'!K:K,MATCH($C1246,'Policy Characteristics'!$C:$C,0)))</f>
        <v>industry-ag-main.html#fuel-switching</v>
      </c>
      <c r="R1246" s="254" t="str">
        <f>IF(ISBLANK(INDEX('Policy Characteristics'!L:L,MATCH($C1246,'Policy Characteristics'!$C:$C,0))),"",INDEX('Policy Characteristics'!L:L,MATCH($C1246,'Policy Characteristics'!$C:$C,0)))</f>
        <v>industry-elec-and-hydrogen.html</v>
      </c>
    </row>
    <row r="1247" spans="1:18" s="2" customFormat="1" x14ac:dyDescent="0.35">
      <c r="A1247" s="254" t="str">
        <f>IF(ISBLANK(INDEX('Policy Characteristics'!A:A,MATCH($C1247,'Policy Characteristics'!$C:$C,0))),"",INDEX('Policy Characteristics'!A:A,MATCH($C1247,'Policy Characteristics'!$C:$C,0)))</f>
        <v>Industry</v>
      </c>
      <c r="B1247" s="262" t="str">
        <f>IF(ISBLANK(INDEX('Policy Characteristics'!B:B,MATCH($C1247,'Policy Characteristics'!$C:$C,0))),"",INDEX('Policy Characteristics'!B:B,MATCH($C1247,'Policy Characteristics'!$C:$C,0)))</f>
        <v>Hydrogen Combustion</v>
      </c>
      <c r="C1247" s="254" t="str">
        <f t="shared" si="47"/>
        <v>Fraction of Eligible Industrial Energy Use Shifted to Hydrogen</v>
      </c>
      <c r="D1247" s="6" t="s">
        <v>3063</v>
      </c>
      <c r="E1247" s="1" t="s">
        <v>3496</v>
      </c>
      <c r="F1247" t="s">
        <v>3025</v>
      </c>
      <c r="G1247" s="45" t="s">
        <v>3503</v>
      </c>
      <c r="H1247" s="43">
        <v>2167</v>
      </c>
      <c r="I1247" s="324" t="s">
        <v>44</v>
      </c>
      <c r="J1247" s="255" t="str">
        <f>IF(ISBLANK(INDEX('Policy Characteristics'!D:D,MATCH($C1247,'Policy Characteristics'!$C:$C,0))),"",INDEX('Policy Characteristics'!D:D,MATCH($C1247,'Policy Characteristics'!$C:$C,0)))</f>
        <v>Hydrogen Combustion</v>
      </c>
      <c r="K1247" s="254" t="str">
        <f>IF(ISBLANK(INDEX('Policy Characteristics'!E:E,MATCH($C1247,'Policy Characteristics'!$C:$C,0))),"",INDEX('Policy Characteristics'!E:E,MATCH($C1247,'Policy Characteristics'!$C:$C,0)))</f>
        <v>indst shift to hydrogen</v>
      </c>
      <c r="L1247" s="261">
        <f>IF(ISBLANK(INDEX('Policy Characteristics'!F:F,MATCH($C1247,'Policy Characteristics'!$C:$C,0))),"",INDEX('Policy Characteristics'!F:F,MATCH($C1247,'Policy Characteristics'!$C:$C,0)))</f>
        <v>0</v>
      </c>
      <c r="M1247" s="261">
        <f>IF(ISBLANK(INDEX('Policy Characteristics'!G:G,MATCH($C1247,'Policy Characteristics'!$C:$C,0))),"",INDEX('Policy Characteristics'!G:G,MATCH($C1247,'Policy Characteristics'!$C:$C,0)))</f>
        <v>1</v>
      </c>
      <c r="N1247" s="261">
        <f>IF(ISBLANK(INDEX('Policy Characteristics'!H:H,MATCH($C1247,'Policy Characteristics'!$C:$C,0))),"",INDEX('Policy Characteristics'!H:H,MATCH($C1247,'Policy Characteristics'!$C:$C,0)))</f>
        <v>0.01</v>
      </c>
      <c r="O1247" s="254" t="str">
        <f>IF(ISBLANK(INDEX('Policy Characteristics'!I:I,MATCH($C1247,'Policy Characteristics'!$C:$C,0))),"",INDEX('Policy Characteristics'!I:I,MATCH($C1247,'Policy Characteristics'!$C:$C,0)))</f>
        <v>% of fuel shifted</v>
      </c>
      <c r="P1247" s="254"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254" t="str">
        <f>IF(ISBLANK(INDEX('Policy Characteristics'!K:K,MATCH($C1247,'Policy Characteristics'!$C:$C,0))),"",INDEX('Policy Characteristics'!K:K,MATCH($C1247,'Policy Characteristics'!$C:$C,0)))</f>
        <v>industry-ag-main.html#fuel-switching</v>
      </c>
      <c r="R1247" s="254" t="str">
        <f>IF(ISBLANK(INDEX('Policy Characteristics'!L:L,MATCH($C1247,'Policy Characteristics'!$C:$C,0))),"",INDEX('Policy Characteristics'!L:L,MATCH($C1247,'Policy Characteristics'!$C:$C,0)))</f>
        <v>industry-elec-and-hydrogen.html</v>
      </c>
    </row>
    <row r="1248" spans="1:18" s="2" customFormat="1" x14ac:dyDescent="0.35">
      <c r="A1248" s="254" t="str">
        <f>IF(ISBLANK(INDEX('Policy Characteristics'!A:A,MATCH($C1248,'Policy Characteristics'!$C:$C,0))),"",INDEX('Policy Characteristics'!A:A,MATCH($C1248,'Policy Characteristics'!$C:$C,0)))</f>
        <v>Industry</v>
      </c>
      <c r="B1248" s="262" t="str">
        <f>IF(ISBLANK(INDEX('Policy Characteristics'!B:B,MATCH($C1248,'Policy Characteristics'!$C:$C,0))),"",INDEX('Policy Characteristics'!B:B,MATCH($C1248,'Policy Characteristics'!$C:$C,0)))</f>
        <v>Hydrogen Combustion</v>
      </c>
      <c r="C1248" s="254" t="str">
        <f t="shared" si="47"/>
        <v>Fraction of Eligible Industrial Energy Use Shifted to Hydrogen</v>
      </c>
      <c r="D1248" s="6" t="s">
        <v>3063</v>
      </c>
      <c r="E1248" s="1" t="s">
        <v>3497</v>
      </c>
      <c r="F1248" t="s">
        <v>3025</v>
      </c>
      <c r="G1248" s="45" t="s">
        <v>3504</v>
      </c>
      <c r="H1248" s="43">
        <v>2168</v>
      </c>
      <c r="I1248" s="324" t="s">
        <v>44</v>
      </c>
      <c r="J1248" s="255" t="str">
        <f>IF(ISBLANK(INDEX('Policy Characteristics'!D:D,MATCH($C1248,'Policy Characteristics'!$C:$C,0))),"",INDEX('Policy Characteristics'!D:D,MATCH($C1248,'Policy Characteristics'!$C:$C,0)))</f>
        <v>Hydrogen Combustion</v>
      </c>
      <c r="K1248" s="254" t="str">
        <f>IF(ISBLANK(INDEX('Policy Characteristics'!E:E,MATCH($C1248,'Policy Characteristics'!$C:$C,0))),"",INDEX('Policy Characteristics'!E:E,MATCH($C1248,'Policy Characteristics'!$C:$C,0)))</f>
        <v>indst shift to hydrogen</v>
      </c>
      <c r="L1248" s="261">
        <f>IF(ISBLANK(INDEX('Policy Characteristics'!F:F,MATCH($C1248,'Policy Characteristics'!$C:$C,0))),"",INDEX('Policy Characteristics'!F:F,MATCH($C1248,'Policy Characteristics'!$C:$C,0)))</f>
        <v>0</v>
      </c>
      <c r="M1248" s="261">
        <f>IF(ISBLANK(INDEX('Policy Characteristics'!G:G,MATCH($C1248,'Policy Characteristics'!$C:$C,0))),"",INDEX('Policy Characteristics'!G:G,MATCH($C1248,'Policy Characteristics'!$C:$C,0)))</f>
        <v>1</v>
      </c>
      <c r="N1248" s="261">
        <f>IF(ISBLANK(INDEX('Policy Characteristics'!H:H,MATCH($C1248,'Policy Characteristics'!$C:$C,0))),"",INDEX('Policy Characteristics'!H:H,MATCH($C1248,'Policy Characteristics'!$C:$C,0)))</f>
        <v>0.01</v>
      </c>
      <c r="O1248" s="254" t="str">
        <f>IF(ISBLANK(INDEX('Policy Characteristics'!I:I,MATCH($C1248,'Policy Characteristics'!$C:$C,0))),"",INDEX('Policy Characteristics'!I:I,MATCH($C1248,'Policy Characteristics'!$C:$C,0)))</f>
        <v>% of fuel shifted</v>
      </c>
      <c r="P1248" s="254"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254" t="str">
        <f>IF(ISBLANK(INDEX('Policy Characteristics'!K:K,MATCH($C1248,'Policy Characteristics'!$C:$C,0))),"",INDEX('Policy Characteristics'!K:K,MATCH($C1248,'Policy Characteristics'!$C:$C,0)))</f>
        <v>industry-ag-main.html#fuel-switching</v>
      </c>
      <c r="R1248" s="254" t="str">
        <f>IF(ISBLANK(INDEX('Policy Characteristics'!L:L,MATCH($C1248,'Policy Characteristics'!$C:$C,0))),"",INDEX('Policy Characteristics'!L:L,MATCH($C1248,'Policy Characteristics'!$C:$C,0)))</f>
        <v>industry-elec-and-hydrogen.html</v>
      </c>
    </row>
    <row r="1249" spans="1:18" s="2" customFormat="1" x14ac:dyDescent="0.35">
      <c r="A1249" s="254" t="str">
        <f>IF(ISBLANK(INDEX('Policy Characteristics'!A:A,MATCH($C1249,'Policy Characteristics'!$C:$C,0))),"",INDEX('Policy Characteristics'!A:A,MATCH($C1249,'Policy Characteristics'!$C:$C,0)))</f>
        <v>Industry</v>
      </c>
      <c r="B1249" s="262" t="str">
        <f>IF(ISBLANK(INDEX('Policy Characteristics'!B:B,MATCH($C1249,'Policy Characteristics'!$C:$C,0))),"",INDEX('Policy Characteristics'!B:B,MATCH($C1249,'Policy Characteristics'!$C:$C,0)))</f>
        <v>Hydrogen Combustion</v>
      </c>
      <c r="C1249" s="254" t="str">
        <f t="shared" si="47"/>
        <v>Fraction of Eligible Industrial Energy Use Shifted to Hydrogen</v>
      </c>
      <c r="D1249" s="6" t="s">
        <v>3063</v>
      </c>
      <c r="E1249" s="1" t="s">
        <v>3638</v>
      </c>
      <c r="F1249" t="s">
        <v>3025</v>
      </c>
      <c r="G1249" s="45" t="s">
        <v>3638</v>
      </c>
      <c r="H1249" s="43">
        <v>2169</v>
      </c>
      <c r="I1249" s="324" t="s">
        <v>43</v>
      </c>
      <c r="J1249" s="255" t="str">
        <f>IF(ISBLANK(INDEX('Policy Characteristics'!D:D,MATCH($C1249,'Policy Characteristics'!$C:$C,0))),"",INDEX('Policy Characteristics'!D:D,MATCH($C1249,'Policy Characteristics'!$C:$C,0)))</f>
        <v>Hydrogen Combustion</v>
      </c>
      <c r="K1249" s="254" t="str">
        <f>IF(ISBLANK(INDEX('Policy Characteristics'!E:E,MATCH($C1249,'Policy Characteristics'!$C:$C,0))),"",INDEX('Policy Characteristics'!E:E,MATCH($C1249,'Policy Characteristics'!$C:$C,0)))</f>
        <v>indst shift to hydrogen</v>
      </c>
      <c r="L1249" s="261">
        <f>IF(ISBLANK(INDEX('Policy Characteristics'!F:F,MATCH($C1249,'Policy Characteristics'!$C:$C,0))),"",INDEX('Policy Characteristics'!F:F,MATCH($C1249,'Policy Characteristics'!$C:$C,0)))</f>
        <v>0</v>
      </c>
      <c r="M1249" s="261">
        <f>IF(ISBLANK(INDEX('Policy Characteristics'!G:G,MATCH($C1249,'Policy Characteristics'!$C:$C,0))),"",INDEX('Policy Characteristics'!G:G,MATCH($C1249,'Policy Characteristics'!$C:$C,0)))</f>
        <v>1</v>
      </c>
      <c r="N1249" s="261">
        <f>IF(ISBLANK(INDEX('Policy Characteristics'!H:H,MATCH($C1249,'Policy Characteristics'!$C:$C,0))),"",INDEX('Policy Characteristics'!H:H,MATCH($C1249,'Policy Characteristics'!$C:$C,0)))</f>
        <v>0.01</v>
      </c>
      <c r="O1249" s="254" t="str">
        <f>IF(ISBLANK(INDEX('Policy Characteristics'!I:I,MATCH($C1249,'Policy Characteristics'!$C:$C,0))),"",INDEX('Policy Characteristics'!I:I,MATCH($C1249,'Policy Characteristics'!$C:$C,0)))</f>
        <v>% of fuel shifted</v>
      </c>
      <c r="P1249" s="254"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254" t="str">
        <f>IF(ISBLANK(INDEX('Policy Characteristics'!K:K,MATCH($C1249,'Policy Characteristics'!$C:$C,0))),"",INDEX('Policy Characteristics'!K:K,MATCH($C1249,'Policy Characteristics'!$C:$C,0)))</f>
        <v>industry-ag-main.html#fuel-switching</v>
      </c>
      <c r="R1249" s="254" t="str">
        <f>IF(ISBLANK(INDEX('Policy Characteristics'!L:L,MATCH($C1249,'Policy Characteristics'!$C:$C,0))),"",INDEX('Policy Characteristics'!L:L,MATCH($C1249,'Policy Characteristics'!$C:$C,0)))</f>
        <v>industry-elec-and-hydrogen.html</v>
      </c>
    </row>
    <row r="1250" spans="1:18" s="2" customFormat="1" x14ac:dyDescent="0.35">
      <c r="A1250" s="254" t="str">
        <f>IF(ISBLANK(INDEX('Policy Characteristics'!A:A,MATCH($C1250,'Policy Characteristics'!$C:$C,0))),"",INDEX('Policy Characteristics'!A:A,MATCH($C1250,'Policy Characteristics'!$C:$C,0)))</f>
        <v>Industry</v>
      </c>
      <c r="B1250" s="262" t="str">
        <f>IF(ISBLANK(INDEX('Policy Characteristics'!B:B,MATCH($C1250,'Policy Characteristics'!$C:$C,0))),"",INDEX('Policy Characteristics'!B:B,MATCH($C1250,'Policy Characteristics'!$C:$C,0)))</f>
        <v>Hydrogen Combustion</v>
      </c>
      <c r="C1250" s="254" t="str">
        <f t="shared" si="47"/>
        <v>Fraction of Eligible Industrial Energy Use Shifted to Hydrogen</v>
      </c>
      <c r="D1250" s="6" t="s">
        <v>3064</v>
      </c>
      <c r="E1250" s="1" t="s">
        <v>3491</v>
      </c>
      <c r="F1250" t="s">
        <v>3026</v>
      </c>
      <c r="G1250" s="45" t="s">
        <v>3498</v>
      </c>
      <c r="H1250" s="43">
        <v>2170</v>
      </c>
      <c r="I1250" s="324" t="s">
        <v>43</v>
      </c>
      <c r="J1250" s="255" t="str">
        <f>IF(ISBLANK(INDEX('Policy Characteristics'!D:D,MATCH($C1250,'Policy Characteristics'!$C:$C,0))),"",INDEX('Policy Characteristics'!D:D,MATCH($C1250,'Policy Characteristics'!$C:$C,0)))</f>
        <v>Hydrogen Combustion</v>
      </c>
      <c r="K1250" s="254" t="str">
        <f>IF(ISBLANK(INDEX('Policy Characteristics'!E:E,MATCH($C1250,'Policy Characteristics'!$C:$C,0))),"",INDEX('Policy Characteristics'!E:E,MATCH($C1250,'Policy Characteristics'!$C:$C,0)))</f>
        <v>indst shift to hydrogen</v>
      </c>
      <c r="L1250" s="261">
        <f>IF(ISBLANK(INDEX('Policy Characteristics'!F:F,MATCH($C1250,'Policy Characteristics'!$C:$C,0))),"",INDEX('Policy Characteristics'!F:F,MATCH($C1250,'Policy Characteristics'!$C:$C,0)))</f>
        <v>0</v>
      </c>
      <c r="M1250" s="261">
        <f>IF(ISBLANK(INDEX('Policy Characteristics'!G:G,MATCH($C1250,'Policy Characteristics'!$C:$C,0))),"",INDEX('Policy Characteristics'!G:G,MATCH($C1250,'Policy Characteristics'!$C:$C,0)))</f>
        <v>1</v>
      </c>
      <c r="N1250" s="261">
        <f>IF(ISBLANK(INDEX('Policy Characteristics'!H:H,MATCH($C1250,'Policy Characteristics'!$C:$C,0))),"",INDEX('Policy Characteristics'!H:H,MATCH($C1250,'Policy Characteristics'!$C:$C,0)))</f>
        <v>0.01</v>
      </c>
      <c r="O1250" s="254" t="str">
        <f>IF(ISBLANK(INDEX('Policy Characteristics'!I:I,MATCH($C1250,'Policy Characteristics'!$C:$C,0))),"",INDEX('Policy Characteristics'!I:I,MATCH($C1250,'Policy Characteristics'!$C:$C,0)))</f>
        <v>% of fuel shifted</v>
      </c>
      <c r="P1250" s="254"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254" t="str">
        <f>IF(ISBLANK(INDEX('Policy Characteristics'!K:K,MATCH($C1250,'Policy Characteristics'!$C:$C,0))),"",INDEX('Policy Characteristics'!K:K,MATCH($C1250,'Policy Characteristics'!$C:$C,0)))</f>
        <v>industry-ag-main.html#fuel-switching</v>
      </c>
      <c r="R1250" s="254" t="str">
        <f>IF(ISBLANK(INDEX('Policy Characteristics'!L:L,MATCH($C1250,'Policy Characteristics'!$C:$C,0))),"",INDEX('Policy Characteristics'!L:L,MATCH($C1250,'Policy Characteristics'!$C:$C,0)))</f>
        <v>industry-elec-and-hydrogen.html</v>
      </c>
    </row>
    <row r="1251" spans="1:18" s="2" customFormat="1" x14ac:dyDescent="0.35">
      <c r="A1251" s="254" t="str">
        <f>IF(ISBLANK(INDEX('Policy Characteristics'!A:A,MATCH($C1251,'Policy Characteristics'!$C:$C,0))),"",INDEX('Policy Characteristics'!A:A,MATCH($C1251,'Policy Characteristics'!$C:$C,0)))</f>
        <v>Industry</v>
      </c>
      <c r="B1251" s="262" t="str">
        <f>IF(ISBLANK(INDEX('Policy Characteristics'!B:B,MATCH($C1251,'Policy Characteristics'!$C:$C,0))),"",INDEX('Policy Characteristics'!B:B,MATCH($C1251,'Policy Characteristics'!$C:$C,0)))</f>
        <v>Hydrogen Combustion</v>
      </c>
      <c r="C1251" s="254" t="str">
        <f t="shared" si="47"/>
        <v>Fraction of Eligible Industrial Energy Use Shifted to Hydrogen</v>
      </c>
      <c r="D1251" s="6" t="s">
        <v>3064</v>
      </c>
      <c r="E1251" s="1" t="s">
        <v>3492</v>
      </c>
      <c r="F1251" t="s">
        <v>3026</v>
      </c>
      <c r="G1251" s="45" t="s">
        <v>3499</v>
      </c>
      <c r="H1251" s="43">
        <v>2171</v>
      </c>
      <c r="I1251" s="324" t="s">
        <v>43</v>
      </c>
      <c r="J1251" s="255" t="str">
        <f>IF(ISBLANK(INDEX('Policy Characteristics'!D:D,MATCH($C1251,'Policy Characteristics'!$C:$C,0))),"",INDEX('Policy Characteristics'!D:D,MATCH($C1251,'Policy Characteristics'!$C:$C,0)))</f>
        <v>Hydrogen Combustion</v>
      </c>
      <c r="K1251" s="254" t="str">
        <f>IF(ISBLANK(INDEX('Policy Characteristics'!E:E,MATCH($C1251,'Policy Characteristics'!$C:$C,0))),"",INDEX('Policy Characteristics'!E:E,MATCH($C1251,'Policy Characteristics'!$C:$C,0)))</f>
        <v>indst shift to hydrogen</v>
      </c>
      <c r="L1251" s="261">
        <f>IF(ISBLANK(INDEX('Policy Characteristics'!F:F,MATCH($C1251,'Policy Characteristics'!$C:$C,0))),"",INDEX('Policy Characteristics'!F:F,MATCH($C1251,'Policy Characteristics'!$C:$C,0)))</f>
        <v>0</v>
      </c>
      <c r="M1251" s="261">
        <f>IF(ISBLANK(INDEX('Policy Characteristics'!G:G,MATCH($C1251,'Policy Characteristics'!$C:$C,0))),"",INDEX('Policy Characteristics'!G:G,MATCH($C1251,'Policy Characteristics'!$C:$C,0)))</f>
        <v>1</v>
      </c>
      <c r="N1251" s="261">
        <f>IF(ISBLANK(INDEX('Policy Characteristics'!H:H,MATCH($C1251,'Policy Characteristics'!$C:$C,0))),"",INDEX('Policy Characteristics'!H:H,MATCH($C1251,'Policy Characteristics'!$C:$C,0)))</f>
        <v>0.01</v>
      </c>
      <c r="O1251" s="254" t="str">
        <f>IF(ISBLANK(INDEX('Policy Characteristics'!I:I,MATCH($C1251,'Policy Characteristics'!$C:$C,0))),"",INDEX('Policy Characteristics'!I:I,MATCH($C1251,'Policy Characteristics'!$C:$C,0)))</f>
        <v>% of fuel shifted</v>
      </c>
      <c r="P1251" s="254"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254" t="str">
        <f>IF(ISBLANK(INDEX('Policy Characteristics'!K:K,MATCH($C1251,'Policy Characteristics'!$C:$C,0))),"",INDEX('Policy Characteristics'!K:K,MATCH($C1251,'Policy Characteristics'!$C:$C,0)))</f>
        <v>industry-ag-main.html#fuel-switching</v>
      </c>
      <c r="R1251" s="254" t="str">
        <f>IF(ISBLANK(INDEX('Policy Characteristics'!L:L,MATCH($C1251,'Policy Characteristics'!$C:$C,0))),"",INDEX('Policy Characteristics'!L:L,MATCH($C1251,'Policy Characteristics'!$C:$C,0)))</f>
        <v>industry-elec-and-hydrogen.html</v>
      </c>
    </row>
    <row r="1252" spans="1:18" s="2" customFormat="1" x14ac:dyDescent="0.35">
      <c r="A1252" s="254" t="str">
        <f>IF(ISBLANK(INDEX('Policy Characteristics'!A:A,MATCH($C1252,'Policy Characteristics'!$C:$C,0))),"",INDEX('Policy Characteristics'!A:A,MATCH($C1252,'Policy Characteristics'!$C:$C,0)))</f>
        <v>Industry</v>
      </c>
      <c r="B1252" s="262" t="str">
        <f>IF(ISBLANK(INDEX('Policy Characteristics'!B:B,MATCH($C1252,'Policy Characteristics'!$C:$C,0))),"",INDEX('Policy Characteristics'!B:B,MATCH($C1252,'Policy Characteristics'!$C:$C,0)))</f>
        <v>Hydrogen Combustion</v>
      </c>
      <c r="C1252" s="254" t="str">
        <f t="shared" si="47"/>
        <v>Fraction of Eligible Industrial Energy Use Shifted to Hydrogen</v>
      </c>
      <c r="D1252" s="6" t="s">
        <v>3064</v>
      </c>
      <c r="E1252" s="1" t="s">
        <v>3493</v>
      </c>
      <c r="F1252" t="s">
        <v>3026</v>
      </c>
      <c r="G1252" s="45" t="s">
        <v>3500</v>
      </c>
      <c r="H1252" s="43">
        <v>2172</v>
      </c>
      <c r="I1252" s="324" t="s">
        <v>43</v>
      </c>
      <c r="J1252" s="255" t="str">
        <f>IF(ISBLANK(INDEX('Policy Characteristics'!D:D,MATCH($C1252,'Policy Characteristics'!$C:$C,0))),"",INDEX('Policy Characteristics'!D:D,MATCH($C1252,'Policy Characteristics'!$C:$C,0)))</f>
        <v>Hydrogen Combustion</v>
      </c>
      <c r="K1252" s="254" t="str">
        <f>IF(ISBLANK(INDEX('Policy Characteristics'!E:E,MATCH($C1252,'Policy Characteristics'!$C:$C,0))),"",INDEX('Policy Characteristics'!E:E,MATCH($C1252,'Policy Characteristics'!$C:$C,0)))</f>
        <v>indst shift to hydrogen</v>
      </c>
      <c r="L1252" s="261">
        <f>IF(ISBLANK(INDEX('Policy Characteristics'!F:F,MATCH($C1252,'Policy Characteristics'!$C:$C,0))),"",INDEX('Policy Characteristics'!F:F,MATCH($C1252,'Policy Characteristics'!$C:$C,0)))</f>
        <v>0</v>
      </c>
      <c r="M1252" s="261">
        <f>IF(ISBLANK(INDEX('Policy Characteristics'!G:G,MATCH($C1252,'Policy Characteristics'!$C:$C,0))),"",INDEX('Policy Characteristics'!G:G,MATCH($C1252,'Policy Characteristics'!$C:$C,0)))</f>
        <v>1</v>
      </c>
      <c r="N1252" s="261">
        <f>IF(ISBLANK(INDEX('Policy Characteristics'!H:H,MATCH($C1252,'Policy Characteristics'!$C:$C,0))),"",INDEX('Policy Characteristics'!H:H,MATCH($C1252,'Policy Characteristics'!$C:$C,0)))</f>
        <v>0.01</v>
      </c>
      <c r="O1252" s="254" t="str">
        <f>IF(ISBLANK(INDEX('Policy Characteristics'!I:I,MATCH($C1252,'Policy Characteristics'!$C:$C,0))),"",INDEX('Policy Characteristics'!I:I,MATCH($C1252,'Policy Characteristics'!$C:$C,0)))</f>
        <v>% of fuel shifted</v>
      </c>
      <c r="P1252" s="254"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254" t="str">
        <f>IF(ISBLANK(INDEX('Policy Characteristics'!K:K,MATCH($C1252,'Policy Characteristics'!$C:$C,0))),"",INDEX('Policy Characteristics'!K:K,MATCH($C1252,'Policy Characteristics'!$C:$C,0)))</f>
        <v>industry-ag-main.html#fuel-switching</v>
      </c>
      <c r="R1252" s="254" t="str">
        <f>IF(ISBLANK(INDEX('Policy Characteristics'!L:L,MATCH($C1252,'Policy Characteristics'!$C:$C,0))),"",INDEX('Policy Characteristics'!L:L,MATCH($C1252,'Policy Characteristics'!$C:$C,0)))</f>
        <v>industry-elec-and-hydrogen.html</v>
      </c>
    </row>
    <row r="1253" spans="1:18" s="2" customFormat="1" x14ac:dyDescent="0.35">
      <c r="A1253" s="254" t="str">
        <f>IF(ISBLANK(INDEX('Policy Characteristics'!A:A,MATCH($C1253,'Policy Characteristics'!$C:$C,0))),"",INDEX('Policy Characteristics'!A:A,MATCH($C1253,'Policy Characteristics'!$C:$C,0)))</f>
        <v>Industry</v>
      </c>
      <c r="B1253" s="262" t="str">
        <f>IF(ISBLANK(INDEX('Policy Characteristics'!B:B,MATCH($C1253,'Policy Characteristics'!$C:$C,0))),"",INDEX('Policy Characteristics'!B:B,MATCH($C1253,'Policy Characteristics'!$C:$C,0)))</f>
        <v>Hydrogen Combustion</v>
      </c>
      <c r="C1253" s="254" t="str">
        <f t="shared" si="47"/>
        <v>Fraction of Eligible Industrial Energy Use Shifted to Hydrogen</v>
      </c>
      <c r="D1253" s="6" t="s">
        <v>3064</v>
      </c>
      <c r="E1253" s="1" t="s">
        <v>3494</v>
      </c>
      <c r="F1253" t="s">
        <v>3026</v>
      </c>
      <c r="G1253" s="45" t="s">
        <v>3501</v>
      </c>
      <c r="H1253" s="43">
        <v>2173</v>
      </c>
      <c r="I1253" s="324" t="s">
        <v>43</v>
      </c>
      <c r="J1253" s="255" t="str">
        <f>IF(ISBLANK(INDEX('Policy Characteristics'!D:D,MATCH($C1253,'Policy Characteristics'!$C:$C,0))),"",INDEX('Policy Characteristics'!D:D,MATCH($C1253,'Policy Characteristics'!$C:$C,0)))</f>
        <v>Hydrogen Combustion</v>
      </c>
      <c r="K1253" s="254" t="str">
        <f>IF(ISBLANK(INDEX('Policy Characteristics'!E:E,MATCH($C1253,'Policy Characteristics'!$C:$C,0))),"",INDEX('Policy Characteristics'!E:E,MATCH($C1253,'Policy Characteristics'!$C:$C,0)))</f>
        <v>indst shift to hydrogen</v>
      </c>
      <c r="L1253" s="261">
        <f>IF(ISBLANK(INDEX('Policy Characteristics'!F:F,MATCH($C1253,'Policy Characteristics'!$C:$C,0))),"",INDEX('Policy Characteristics'!F:F,MATCH($C1253,'Policy Characteristics'!$C:$C,0)))</f>
        <v>0</v>
      </c>
      <c r="M1253" s="261">
        <f>IF(ISBLANK(INDEX('Policy Characteristics'!G:G,MATCH($C1253,'Policy Characteristics'!$C:$C,0))),"",INDEX('Policy Characteristics'!G:G,MATCH($C1253,'Policy Characteristics'!$C:$C,0)))</f>
        <v>1</v>
      </c>
      <c r="N1253" s="261">
        <f>IF(ISBLANK(INDEX('Policy Characteristics'!H:H,MATCH($C1253,'Policy Characteristics'!$C:$C,0))),"",INDEX('Policy Characteristics'!H:H,MATCH($C1253,'Policy Characteristics'!$C:$C,0)))</f>
        <v>0.01</v>
      </c>
      <c r="O1253" s="254" t="str">
        <f>IF(ISBLANK(INDEX('Policy Characteristics'!I:I,MATCH($C1253,'Policy Characteristics'!$C:$C,0))),"",INDEX('Policy Characteristics'!I:I,MATCH($C1253,'Policy Characteristics'!$C:$C,0)))</f>
        <v>% of fuel shifted</v>
      </c>
      <c r="P1253" s="254"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254" t="str">
        <f>IF(ISBLANK(INDEX('Policy Characteristics'!K:K,MATCH($C1253,'Policy Characteristics'!$C:$C,0))),"",INDEX('Policy Characteristics'!K:K,MATCH($C1253,'Policy Characteristics'!$C:$C,0)))</f>
        <v>industry-ag-main.html#fuel-switching</v>
      </c>
      <c r="R1253" s="254" t="str">
        <f>IF(ISBLANK(INDEX('Policy Characteristics'!L:L,MATCH($C1253,'Policy Characteristics'!$C:$C,0))),"",INDEX('Policy Characteristics'!L:L,MATCH($C1253,'Policy Characteristics'!$C:$C,0)))</f>
        <v>industry-elec-and-hydrogen.html</v>
      </c>
    </row>
    <row r="1254" spans="1:18" s="2" customFormat="1" x14ac:dyDescent="0.35">
      <c r="A1254" s="254" t="str">
        <f>IF(ISBLANK(INDEX('Policy Characteristics'!A:A,MATCH($C1254,'Policy Characteristics'!$C:$C,0))),"",INDEX('Policy Characteristics'!A:A,MATCH($C1254,'Policy Characteristics'!$C:$C,0)))</f>
        <v>Industry</v>
      </c>
      <c r="B1254" s="262" t="str">
        <f>IF(ISBLANK(INDEX('Policy Characteristics'!B:B,MATCH($C1254,'Policy Characteristics'!$C:$C,0))),"",INDEX('Policy Characteristics'!B:B,MATCH($C1254,'Policy Characteristics'!$C:$C,0)))</f>
        <v>Hydrogen Combustion</v>
      </c>
      <c r="C1254" s="254" t="str">
        <f t="shared" si="47"/>
        <v>Fraction of Eligible Industrial Energy Use Shifted to Hydrogen</v>
      </c>
      <c r="D1254" s="6" t="s">
        <v>3064</v>
      </c>
      <c r="E1254" s="1" t="s">
        <v>3495</v>
      </c>
      <c r="F1254" t="s">
        <v>3026</v>
      </c>
      <c r="G1254" s="45" t="s">
        <v>3502</v>
      </c>
      <c r="H1254" s="43">
        <v>2174</v>
      </c>
      <c r="I1254" s="324" t="s">
        <v>44</v>
      </c>
      <c r="J1254" s="255" t="str">
        <f>IF(ISBLANK(INDEX('Policy Characteristics'!D:D,MATCH($C1254,'Policy Characteristics'!$C:$C,0))),"",INDEX('Policy Characteristics'!D:D,MATCH($C1254,'Policy Characteristics'!$C:$C,0)))</f>
        <v>Hydrogen Combustion</v>
      </c>
      <c r="K1254" s="254" t="str">
        <f>IF(ISBLANK(INDEX('Policy Characteristics'!E:E,MATCH($C1254,'Policy Characteristics'!$C:$C,0))),"",INDEX('Policy Characteristics'!E:E,MATCH($C1254,'Policy Characteristics'!$C:$C,0)))</f>
        <v>indst shift to hydrogen</v>
      </c>
      <c r="L1254" s="261">
        <f>IF(ISBLANK(INDEX('Policy Characteristics'!F:F,MATCH($C1254,'Policy Characteristics'!$C:$C,0))),"",INDEX('Policy Characteristics'!F:F,MATCH($C1254,'Policy Characteristics'!$C:$C,0)))</f>
        <v>0</v>
      </c>
      <c r="M1254" s="261">
        <f>IF(ISBLANK(INDEX('Policy Characteristics'!G:G,MATCH($C1254,'Policy Characteristics'!$C:$C,0))),"",INDEX('Policy Characteristics'!G:G,MATCH($C1254,'Policy Characteristics'!$C:$C,0)))</f>
        <v>1</v>
      </c>
      <c r="N1254" s="261">
        <f>IF(ISBLANK(INDEX('Policy Characteristics'!H:H,MATCH($C1254,'Policy Characteristics'!$C:$C,0))),"",INDEX('Policy Characteristics'!H:H,MATCH($C1254,'Policy Characteristics'!$C:$C,0)))</f>
        <v>0.01</v>
      </c>
      <c r="O1254" s="254" t="str">
        <f>IF(ISBLANK(INDEX('Policy Characteristics'!I:I,MATCH($C1254,'Policy Characteristics'!$C:$C,0))),"",INDEX('Policy Characteristics'!I:I,MATCH($C1254,'Policy Characteristics'!$C:$C,0)))</f>
        <v>% of fuel shifted</v>
      </c>
      <c r="P1254" s="254"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254" t="str">
        <f>IF(ISBLANK(INDEX('Policy Characteristics'!K:K,MATCH($C1254,'Policy Characteristics'!$C:$C,0))),"",INDEX('Policy Characteristics'!K:K,MATCH($C1254,'Policy Characteristics'!$C:$C,0)))</f>
        <v>industry-ag-main.html#fuel-switching</v>
      </c>
      <c r="R1254" s="254" t="str">
        <f>IF(ISBLANK(INDEX('Policy Characteristics'!L:L,MATCH($C1254,'Policy Characteristics'!$C:$C,0))),"",INDEX('Policy Characteristics'!L:L,MATCH($C1254,'Policy Characteristics'!$C:$C,0)))</f>
        <v>industry-elec-and-hydrogen.html</v>
      </c>
    </row>
    <row r="1255" spans="1:18" s="2" customFormat="1" x14ac:dyDescent="0.35">
      <c r="A1255" s="254" t="str">
        <f>IF(ISBLANK(INDEX('Policy Characteristics'!A:A,MATCH($C1255,'Policy Characteristics'!$C:$C,0))),"",INDEX('Policy Characteristics'!A:A,MATCH($C1255,'Policy Characteristics'!$C:$C,0)))</f>
        <v>Industry</v>
      </c>
      <c r="B1255" s="262" t="str">
        <f>IF(ISBLANK(INDEX('Policy Characteristics'!B:B,MATCH($C1255,'Policy Characteristics'!$C:$C,0))),"",INDEX('Policy Characteristics'!B:B,MATCH($C1255,'Policy Characteristics'!$C:$C,0)))</f>
        <v>Hydrogen Combustion</v>
      </c>
      <c r="C1255" s="254" t="str">
        <f t="shared" si="47"/>
        <v>Fraction of Eligible Industrial Energy Use Shifted to Hydrogen</v>
      </c>
      <c r="D1255" s="6" t="s">
        <v>3064</v>
      </c>
      <c r="E1255" s="1" t="s">
        <v>3496</v>
      </c>
      <c r="F1255" t="s">
        <v>3026</v>
      </c>
      <c r="G1255" s="45" t="s">
        <v>3503</v>
      </c>
      <c r="H1255" s="43">
        <v>2175</v>
      </c>
      <c r="I1255" s="324" t="s">
        <v>44</v>
      </c>
      <c r="J1255" s="255" t="str">
        <f>IF(ISBLANK(INDEX('Policy Characteristics'!D:D,MATCH($C1255,'Policy Characteristics'!$C:$C,0))),"",INDEX('Policy Characteristics'!D:D,MATCH($C1255,'Policy Characteristics'!$C:$C,0)))</f>
        <v>Hydrogen Combustion</v>
      </c>
      <c r="K1255" s="254" t="str">
        <f>IF(ISBLANK(INDEX('Policy Characteristics'!E:E,MATCH($C1255,'Policy Characteristics'!$C:$C,0))),"",INDEX('Policy Characteristics'!E:E,MATCH($C1255,'Policy Characteristics'!$C:$C,0)))</f>
        <v>indst shift to hydrogen</v>
      </c>
      <c r="L1255" s="261">
        <f>IF(ISBLANK(INDEX('Policy Characteristics'!F:F,MATCH($C1255,'Policy Characteristics'!$C:$C,0))),"",INDEX('Policy Characteristics'!F:F,MATCH($C1255,'Policy Characteristics'!$C:$C,0)))</f>
        <v>0</v>
      </c>
      <c r="M1255" s="261">
        <f>IF(ISBLANK(INDEX('Policy Characteristics'!G:G,MATCH($C1255,'Policy Characteristics'!$C:$C,0))),"",INDEX('Policy Characteristics'!G:G,MATCH($C1255,'Policy Characteristics'!$C:$C,0)))</f>
        <v>1</v>
      </c>
      <c r="N1255" s="261">
        <f>IF(ISBLANK(INDEX('Policy Characteristics'!H:H,MATCH($C1255,'Policy Characteristics'!$C:$C,0))),"",INDEX('Policy Characteristics'!H:H,MATCH($C1255,'Policy Characteristics'!$C:$C,0)))</f>
        <v>0.01</v>
      </c>
      <c r="O1255" s="254" t="str">
        <f>IF(ISBLANK(INDEX('Policy Characteristics'!I:I,MATCH($C1255,'Policy Characteristics'!$C:$C,0))),"",INDEX('Policy Characteristics'!I:I,MATCH($C1255,'Policy Characteristics'!$C:$C,0)))</f>
        <v>% of fuel shifted</v>
      </c>
      <c r="P1255" s="254"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254" t="str">
        <f>IF(ISBLANK(INDEX('Policy Characteristics'!K:K,MATCH($C1255,'Policy Characteristics'!$C:$C,0))),"",INDEX('Policy Characteristics'!K:K,MATCH($C1255,'Policy Characteristics'!$C:$C,0)))</f>
        <v>industry-ag-main.html#fuel-switching</v>
      </c>
      <c r="R1255" s="254" t="str">
        <f>IF(ISBLANK(INDEX('Policy Characteristics'!L:L,MATCH($C1255,'Policy Characteristics'!$C:$C,0))),"",INDEX('Policy Characteristics'!L:L,MATCH($C1255,'Policy Characteristics'!$C:$C,0)))</f>
        <v>industry-elec-and-hydrogen.html</v>
      </c>
    </row>
    <row r="1256" spans="1:18" s="2" customFormat="1" x14ac:dyDescent="0.35">
      <c r="A1256" s="254" t="str">
        <f>IF(ISBLANK(INDEX('Policy Characteristics'!A:A,MATCH($C1256,'Policy Characteristics'!$C:$C,0))),"",INDEX('Policy Characteristics'!A:A,MATCH($C1256,'Policy Characteristics'!$C:$C,0)))</f>
        <v>Industry</v>
      </c>
      <c r="B1256" s="262" t="str">
        <f>IF(ISBLANK(INDEX('Policy Characteristics'!B:B,MATCH($C1256,'Policy Characteristics'!$C:$C,0))),"",INDEX('Policy Characteristics'!B:B,MATCH($C1256,'Policy Characteristics'!$C:$C,0)))</f>
        <v>Hydrogen Combustion</v>
      </c>
      <c r="C1256" s="254" t="str">
        <f t="shared" si="47"/>
        <v>Fraction of Eligible Industrial Energy Use Shifted to Hydrogen</v>
      </c>
      <c r="D1256" s="6" t="s">
        <v>3064</v>
      </c>
      <c r="E1256" s="1" t="s">
        <v>3497</v>
      </c>
      <c r="F1256" t="s">
        <v>3026</v>
      </c>
      <c r="G1256" s="45" t="s">
        <v>3504</v>
      </c>
      <c r="H1256" s="43">
        <v>2176</v>
      </c>
      <c r="I1256" s="324" t="s">
        <v>44</v>
      </c>
      <c r="J1256" s="255" t="str">
        <f>IF(ISBLANK(INDEX('Policy Characteristics'!D:D,MATCH($C1256,'Policy Characteristics'!$C:$C,0))),"",INDEX('Policy Characteristics'!D:D,MATCH($C1256,'Policy Characteristics'!$C:$C,0)))</f>
        <v>Hydrogen Combustion</v>
      </c>
      <c r="K1256" s="254" t="str">
        <f>IF(ISBLANK(INDEX('Policy Characteristics'!E:E,MATCH($C1256,'Policy Characteristics'!$C:$C,0))),"",INDEX('Policy Characteristics'!E:E,MATCH($C1256,'Policy Characteristics'!$C:$C,0)))</f>
        <v>indst shift to hydrogen</v>
      </c>
      <c r="L1256" s="261">
        <f>IF(ISBLANK(INDEX('Policy Characteristics'!F:F,MATCH($C1256,'Policy Characteristics'!$C:$C,0))),"",INDEX('Policy Characteristics'!F:F,MATCH($C1256,'Policy Characteristics'!$C:$C,0)))</f>
        <v>0</v>
      </c>
      <c r="M1256" s="261">
        <f>IF(ISBLANK(INDEX('Policy Characteristics'!G:G,MATCH($C1256,'Policy Characteristics'!$C:$C,0))),"",INDEX('Policy Characteristics'!G:G,MATCH($C1256,'Policy Characteristics'!$C:$C,0)))</f>
        <v>1</v>
      </c>
      <c r="N1256" s="261">
        <f>IF(ISBLANK(INDEX('Policy Characteristics'!H:H,MATCH($C1256,'Policy Characteristics'!$C:$C,0))),"",INDEX('Policy Characteristics'!H:H,MATCH($C1256,'Policy Characteristics'!$C:$C,0)))</f>
        <v>0.01</v>
      </c>
      <c r="O1256" s="254" t="str">
        <f>IF(ISBLANK(INDEX('Policy Characteristics'!I:I,MATCH($C1256,'Policy Characteristics'!$C:$C,0))),"",INDEX('Policy Characteristics'!I:I,MATCH($C1256,'Policy Characteristics'!$C:$C,0)))</f>
        <v>% of fuel shifted</v>
      </c>
      <c r="P1256" s="254"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254" t="str">
        <f>IF(ISBLANK(INDEX('Policy Characteristics'!K:K,MATCH($C1256,'Policy Characteristics'!$C:$C,0))),"",INDEX('Policy Characteristics'!K:K,MATCH($C1256,'Policy Characteristics'!$C:$C,0)))</f>
        <v>industry-ag-main.html#fuel-switching</v>
      </c>
      <c r="R1256" s="254" t="str">
        <f>IF(ISBLANK(INDEX('Policy Characteristics'!L:L,MATCH($C1256,'Policy Characteristics'!$C:$C,0))),"",INDEX('Policy Characteristics'!L:L,MATCH($C1256,'Policy Characteristics'!$C:$C,0)))</f>
        <v>industry-elec-and-hydrogen.html</v>
      </c>
    </row>
    <row r="1257" spans="1:18" s="2" customFormat="1" x14ac:dyDescent="0.35">
      <c r="A1257" s="254" t="str">
        <f>IF(ISBLANK(INDEX('Policy Characteristics'!A:A,MATCH($C1257,'Policy Characteristics'!$C:$C,0))),"",INDEX('Policy Characteristics'!A:A,MATCH($C1257,'Policy Characteristics'!$C:$C,0)))</f>
        <v>Industry</v>
      </c>
      <c r="B1257" s="262" t="str">
        <f>IF(ISBLANK(INDEX('Policy Characteristics'!B:B,MATCH($C1257,'Policy Characteristics'!$C:$C,0))),"",INDEX('Policy Characteristics'!B:B,MATCH($C1257,'Policy Characteristics'!$C:$C,0)))</f>
        <v>Hydrogen Combustion</v>
      </c>
      <c r="C1257" s="254" t="str">
        <f t="shared" si="47"/>
        <v>Fraction of Eligible Industrial Energy Use Shifted to Hydrogen</v>
      </c>
      <c r="D1257" s="6" t="s">
        <v>3064</v>
      </c>
      <c r="E1257" s="1" t="s">
        <v>3638</v>
      </c>
      <c r="F1257" t="s">
        <v>3026</v>
      </c>
      <c r="G1257" s="45" t="s">
        <v>3638</v>
      </c>
      <c r="H1257" s="43">
        <v>2177</v>
      </c>
      <c r="I1257" s="324" t="s">
        <v>44</v>
      </c>
      <c r="J1257" s="255" t="str">
        <f>IF(ISBLANK(INDEX('Policy Characteristics'!D:D,MATCH($C1257,'Policy Characteristics'!$C:$C,0))),"",INDEX('Policy Characteristics'!D:D,MATCH($C1257,'Policy Characteristics'!$C:$C,0)))</f>
        <v>Hydrogen Combustion</v>
      </c>
      <c r="K1257" s="254" t="str">
        <f>IF(ISBLANK(INDEX('Policy Characteristics'!E:E,MATCH($C1257,'Policy Characteristics'!$C:$C,0))),"",INDEX('Policy Characteristics'!E:E,MATCH($C1257,'Policy Characteristics'!$C:$C,0)))</f>
        <v>indst shift to hydrogen</v>
      </c>
      <c r="L1257" s="261">
        <f>IF(ISBLANK(INDEX('Policy Characteristics'!F:F,MATCH($C1257,'Policy Characteristics'!$C:$C,0))),"",INDEX('Policy Characteristics'!F:F,MATCH($C1257,'Policy Characteristics'!$C:$C,0)))</f>
        <v>0</v>
      </c>
      <c r="M1257" s="261">
        <f>IF(ISBLANK(INDEX('Policy Characteristics'!G:G,MATCH($C1257,'Policy Characteristics'!$C:$C,0))),"",INDEX('Policy Characteristics'!G:G,MATCH($C1257,'Policy Characteristics'!$C:$C,0)))</f>
        <v>1</v>
      </c>
      <c r="N1257" s="261">
        <f>IF(ISBLANK(INDEX('Policy Characteristics'!H:H,MATCH($C1257,'Policy Characteristics'!$C:$C,0))),"",INDEX('Policy Characteristics'!H:H,MATCH($C1257,'Policy Characteristics'!$C:$C,0)))</f>
        <v>0.01</v>
      </c>
      <c r="O1257" s="254" t="str">
        <f>IF(ISBLANK(INDEX('Policy Characteristics'!I:I,MATCH($C1257,'Policy Characteristics'!$C:$C,0))),"",INDEX('Policy Characteristics'!I:I,MATCH($C1257,'Policy Characteristics'!$C:$C,0)))</f>
        <v>% of fuel shifted</v>
      </c>
      <c r="P1257" s="254"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254" t="str">
        <f>IF(ISBLANK(INDEX('Policy Characteristics'!K:K,MATCH($C1257,'Policy Characteristics'!$C:$C,0))),"",INDEX('Policy Characteristics'!K:K,MATCH($C1257,'Policy Characteristics'!$C:$C,0)))</f>
        <v>industry-ag-main.html#fuel-switching</v>
      </c>
      <c r="R1257" s="254" t="str">
        <f>IF(ISBLANK(INDEX('Policy Characteristics'!L:L,MATCH($C1257,'Policy Characteristics'!$C:$C,0))),"",INDEX('Policy Characteristics'!L:L,MATCH($C1257,'Policy Characteristics'!$C:$C,0)))</f>
        <v>industry-elec-and-hydrogen.html</v>
      </c>
    </row>
    <row r="1258" spans="1:18" s="2" customFormat="1" x14ac:dyDescent="0.35">
      <c r="A1258" s="254" t="str">
        <f>IF(ISBLANK(INDEX('Policy Characteristics'!A:A,MATCH($C1258,'Policy Characteristics'!$C:$C,0))),"",INDEX('Policy Characteristics'!A:A,MATCH($C1258,'Policy Characteristics'!$C:$C,0)))</f>
        <v>Industry</v>
      </c>
      <c r="B1258" s="262" t="str">
        <f>IF(ISBLANK(INDEX('Policy Characteristics'!B:B,MATCH($C1258,'Policy Characteristics'!$C:$C,0))),"",INDEX('Policy Characteristics'!B:B,MATCH($C1258,'Policy Characteristics'!$C:$C,0)))</f>
        <v>Hydrogen Combustion</v>
      </c>
      <c r="C1258" s="254" t="str">
        <f t="shared" si="47"/>
        <v>Fraction of Eligible Industrial Energy Use Shifted to Hydrogen</v>
      </c>
      <c r="D1258" s="6" t="s">
        <v>3065</v>
      </c>
      <c r="E1258" s="1" t="s">
        <v>3491</v>
      </c>
      <c r="F1258" t="s">
        <v>3027</v>
      </c>
      <c r="G1258" s="45" t="s">
        <v>3498</v>
      </c>
      <c r="H1258" s="43">
        <v>2178</v>
      </c>
      <c r="I1258" s="324" t="s">
        <v>43</v>
      </c>
      <c r="J1258" s="255" t="str">
        <f>IF(ISBLANK(INDEX('Policy Characteristics'!D:D,MATCH($C1258,'Policy Characteristics'!$C:$C,0))),"",INDEX('Policy Characteristics'!D:D,MATCH($C1258,'Policy Characteristics'!$C:$C,0)))</f>
        <v>Hydrogen Combustion</v>
      </c>
      <c r="K1258" s="254" t="str">
        <f>IF(ISBLANK(INDEX('Policy Characteristics'!E:E,MATCH($C1258,'Policy Characteristics'!$C:$C,0))),"",INDEX('Policy Characteristics'!E:E,MATCH($C1258,'Policy Characteristics'!$C:$C,0)))</f>
        <v>indst shift to hydrogen</v>
      </c>
      <c r="L1258" s="261">
        <f>IF(ISBLANK(INDEX('Policy Characteristics'!F:F,MATCH($C1258,'Policy Characteristics'!$C:$C,0))),"",INDEX('Policy Characteristics'!F:F,MATCH($C1258,'Policy Characteristics'!$C:$C,0)))</f>
        <v>0</v>
      </c>
      <c r="M1258" s="261">
        <f>IF(ISBLANK(INDEX('Policy Characteristics'!G:G,MATCH($C1258,'Policy Characteristics'!$C:$C,0))),"",INDEX('Policy Characteristics'!G:G,MATCH($C1258,'Policy Characteristics'!$C:$C,0)))</f>
        <v>1</v>
      </c>
      <c r="N1258" s="261">
        <f>IF(ISBLANK(INDEX('Policy Characteristics'!H:H,MATCH($C1258,'Policy Characteristics'!$C:$C,0))),"",INDEX('Policy Characteristics'!H:H,MATCH($C1258,'Policy Characteristics'!$C:$C,0)))</f>
        <v>0.01</v>
      </c>
      <c r="O1258" s="254" t="str">
        <f>IF(ISBLANK(INDEX('Policy Characteristics'!I:I,MATCH($C1258,'Policy Characteristics'!$C:$C,0))),"",INDEX('Policy Characteristics'!I:I,MATCH($C1258,'Policy Characteristics'!$C:$C,0)))</f>
        <v>% of fuel shifted</v>
      </c>
      <c r="P1258" s="254"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254" t="str">
        <f>IF(ISBLANK(INDEX('Policy Characteristics'!K:K,MATCH($C1258,'Policy Characteristics'!$C:$C,0))),"",INDEX('Policy Characteristics'!K:K,MATCH($C1258,'Policy Characteristics'!$C:$C,0)))</f>
        <v>industry-ag-main.html#fuel-switching</v>
      </c>
      <c r="R1258" s="254" t="str">
        <f>IF(ISBLANK(INDEX('Policy Characteristics'!L:L,MATCH($C1258,'Policy Characteristics'!$C:$C,0))),"",INDEX('Policy Characteristics'!L:L,MATCH($C1258,'Policy Characteristics'!$C:$C,0)))</f>
        <v>industry-elec-and-hydrogen.html</v>
      </c>
    </row>
    <row r="1259" spans="1:18" s="2" customFormat="1" x14ac:dyDescent="0.35">
      <c r="A1259" s="254" t="str">
        <f>IF(ISBLANK(INDEX('Policy Characteristics'!A:A,MATCH($C1259,'Policy Characteristics'!$C:$C,0))),"",INDEX('Policy Characteristics'!A:A,MATCH($C1259,'Policy Characteristics'!$C:$C,0)))</f>
        <v>Industry</v>
      </c>
      <c r="B1259" s="262" t="str">
        <f>IF(ISBLANK(INDEX('Policy Characteristics'!B:B,MATCH($C1259,'Policy Characteristics'!$C:$C,0))),"",INDEX('Policy Characteristics'!B:B,MATCH($C1259,'Policy Characteristics'!$C:$C,0)))</f>
        <v>Hydrogen Combustion</v>
      </c>
      <c r="C1259" s="254" t="str">
        <f t="shared" si="47"/>
        <v>Fraction of Eligible Industrial Energy Use Shifted to Hydrogen</v>
      </c>
      <c r="D1259" s="6" t="s">
        <v>3065</v>
      </c>
      <c r="E1259" s="1" t="s">
        <v>3492</v>
      </c>
      <c r="F1259" t="s">
        <v>3027</v>
      </c>
      <c r="G1259" s="45" t="s">
        <v>3499</v>
      </c>
      <c r="H1259" s="43">
        <v>2179</v>
      </c>
      <c r="I1259" s="324" t="s">
        <v>43</v>
      </c>
      <c r="J1259" s="255" t="str">
        <f>IF(ISBLANK(INDEX('Policy Characteristics'!D:D,MATCH($C1259,'Policy Characteristics'!$C:$C,0))),"",INDEX('Policy Characteristics'!D:D,MATCH($C1259,'Policy Characteristics'!$C:$C,0)))</f>
        <v>Hydrogen Combustion</v>
      </c>
      <c r="K1259" s="254" t="str">
        <f>IF(ISBLANK(INDEX('Policy Characteristics'!E:E,MATCH($C1259,'Policy Characteristics'!$C:$C,0))),"",INDEX('Policy Characteristics'!E:E,MATCH($C1259,'Policy Characteristics'!$C:$C,0)))</f>
        <v>indst shift to hydrogen</v>
      </c>
      <c r="L1259" s="261">
        <f>IF(ISBLANK(INDEX('Policy Characteristics'!F:F,MATCH($C1259,'Policy Characteristics'!$C:$C,0))),"",INDEX('Policy Characteristics'!F:F,MATCH($C1259,'Policy Characteristics'!$C:$C,0)))</f>
        <v>0</v>
      </c>
      <c r="M1259" s="261">
        <f>IF(ISBLANK(INDEX('Policy Characteristics'!G:G,MATCH($C1259,'Policy Characteristics'!$C:$C,0))),"",INDEX('Policy Characteristics'!G:G,MATCH($C1259,'Policy Characteristics'!$C:$C,0)))</f>
        <v>1</v>
      </c>
      <c r="N1259" s="261">
        <f>IF(ISBLANK(INDEX('Policy Characteristics'!H:H,MATCH($C1259,'Policy Characteristics'!$C:$C,0))),"",INDEX('Policy Characteristics'!H:H,MATCH($C1259,'Policy Characteristics'!$C:$C,0)))</f>
        <v>0.01</v>
      </c>
      <c r="O1259" s="254" t="str">
        <f>IF(ISBLANK(INDEX('Policy Characteristics'!I:I,MATCH($C1259,'Policy Characteristics'!$C:$C,0))),"",INDEX('Policy Characteristics'!I:I,MATCH($C1259,'Policy Characteristics'!$C:$C,0)))</f>
        <v>% of fuel shifted</v>
      </c>
      <c r="P1259" s="254"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254" t="str">
        <f>IF(ISBLANK(INDEX('Policy Characteristics'!K:K,MATCH($C1259,'Policy Characteristics'!$C:$C,0))),"",INDEX('Policy Characteristics'!K:K,MATCH($C1259,'Policy Characteristics'!$C:$C,0)))</f>
        <v>industry-ag-main.html#fuel-switching</v>
      </c>
      <c r="R1259" s="254" t="str">
        <f>IF(ISBLANK(INDEX('Policy Characteristics'!L:L,MATCH($C1259,'Policy Characteristics'!$C:$C,0))),"",INDEX('Policy Characteristics'!L:L,MATCH($C1259,'Policy Characteristics'!$C:$C,0)))</f>
        <v>industry-elec-and-hydrogen.html</v>
      </c>
    </row>
    <row r="1260" spans="1:18" s="2" customFormat="1" x14ac:dyDescent="0.35">
      <c r="A1260" s="254" t="str">
        <f>IF(ISBLANK(INDEX('Policy Characteristics'!A:A,MATCH($C1260,'Policy Characteristics'!$C:$C,0))),"",INDEX('Policy Characteristics'!A:A,MATCH($C1260,'Policy Characteristics'!$C:$C,0)))</f>
        <v>Industry</v>
      </c>
      <c r="B1260" s="262" t="str">
        <f>IF(ISBLANK(INDEX('Policy Characteristics'!B:B,MATCH($C1260,'Policy Characteristics'!$C:$C,0))),"",INDEX('Policy Characteristics'!B:B,MATCH($C1260,'Policy Characteristics'!$C:$C,0)))</f>
        <v>Hydrogen Combustion</v>
      </c>
      <c r="C1260" s="254" t="str">
        <f t="shared" si="47"/>
        <v>Fraction of Eligible Industrial Energy Use Shifted to Hydrogen</v>
      </c>
      <c r="D1260" s="6" t="s">
        <v>3065</v>
      </c>
      <c r="E1260" s="1" t="s">
        <v>3493</v>
      </c>
      <c r="F1260" t="s">
        <v>3027</v>
      </c>
      <c r="G1260" s="45" t="s">
        <v>3500</v>
      </c>
      <c r="H1260" s="43">
        <v>2180</v>
      </c>
      <c r="I1260" s="324" t="s">
        <v>43</v>
      </c>
      <c r="J1260" s="255" t="str">
        <f>IF(ISBLANK(INDEX('Policy Characteristics'!D:D,MATCH($C1260,'Policy Characteristics'!$C:$C,0))),"",INDEX('Policy Characteristics'!D:D,MATCH($C1260,'Policy Characteristics'!$C:$C,0)))</f>
        <v>Hydrogen Combustion</v>
      </c>
      <c r="K1260" s="254" t="str">
        <f>IF(ISBLANK(INDEX('Policy Characteristics'!E:E,MATCH($C1260,'Policy Characteristics'!$C:$C,0))),"",INDEX('Policy Characteristics'!E:E,MATCH($C1260,'Policy Characteristics'!$C:$C,0)))</f>
        <v>indst shift to hydrogen</v>
      </c>
      <c r="L1260" s="261">
        <f>IF(ISBLANK(INDEX('Policy Characteristics'!F:F,MATCH($C1260,'Policy Characteristics'!$C:$C,0))),"",INDEX('Policy Characteristics'!F:F,MATCH($C1260,'Policy Characteristics'!$C:$C,0)))</f>
        <v>0</v>
      </c>
      <c r="M1260" s="261">
        <f>IF(ISBLANK(INDEX('Policy Characteristics'!G:G,MATCH($C1260,'Policy Characteristics'!$C:$C,0))),"",INDEX('Policy Characteristics'!G:G,MATCH($C1260,'Policy Characteristics'!$C:$C,0)))</f>
        <v>1</v>
      </c>
      <c r="N1260" s="261">
        <f>IF(ISBLANK(INDEX('Policy Characteristics'!H:H,MATCH($C1260,'Policy Characteristics'!$C:$C,0))),"",INDEX('Policy Characteristics'!H:H,MATCH($C1260,'Policy Characteristics'!$C:$C,0)))</f>
        <v>0.01</v>
      </c>
      <c r="O1260" s="254" t="str">
        <f>IF(ISBLANK(INDEX('Policy Characteristics'!I:I,MATCH($C1260,'Policy Characteristics'!$C:$C,0))),"",INDEX('Policy Characteristics'!I:I,MATCH($C1260,'Policy Characteristics'!$C:$C,0)))</f>
        <v>% of fuel shifted</v>
      </c>
      <c r="P1260" s="254"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254" t="str">
        <f>IF(ISBLANK(INDEX('Policy Characteristics'!K:K,MATCH($C1260,'Policy Characteristics'!$C:$C,0))),"",INDEX('Policy Characteristics'!K:K,MATCH($C1260,'Policy Characteristics'!$C:$C,0)))</f>
        <v>industry-ag-main.html#fuel-switching</v>
      </c>
      <c r="R1260" s="254" t="str">
        <f>IF(ISBLANK(INDEX('Policy Characteristics'!L:L,MATCH($C1260,'Policy Characteristics'!$C:$C,0))),"",INDEX('Policy Characteristics'!L:L,MATCH($C1260,'Policy Characteristics'!$C:$C,0)))</f>
        <v>industry-elec-and-hydrogen.html</v>
      </c>
    </row>
    <row r="1261" spans="1:18" s="2" customFormat="1" x14ac:dyDescent="0.35">
      <c r="A1261" s="254" t="str">
        <f>IF(ISBLANK(INDEX('Policy Characteristics'!A:A,MATCH($C1261,'Policy Characteristics'!$C:$C,0))),"",INDEX('Policy Characteristics'!A:A,MATCH($C1261,'Policy Characteristics'!$C:$C,0)))</f>
        <v>Industry</v>
      </c>
      <c r="B1261" s="262" t="str">
        <f>IF(ISBLANK(INDEX('Policy Characteristics'!B:B,MATCH($C1261,'Policy Characteristics'!$C:$C,0))),"",INDEX('Policy Characteristics'!B:B,MATCH($C1261,'Policy Characteristics'!$C:$C,0)))</f>
        <v>Hydrogen Combustion</v>
      </c>
      <c r="C1261" s="254" t="str">
        <f t="shared" si="47"/>
        <v>Fraction of Eligible Industrial Energy Use Shifted to Hydrogen</v>
      </c>
      <c r="D1261" s="6" t="s">
        <v>3065</v>
      </c>
      <c r="E1261" s="1" t="s">
        <v>3494</v>
      </c>
      <c r="F1261" t="s">
        <v>3027</v>
      </c>
      <c r="G1261" s="45" t="s">
        <v>3501</v>
      </c>
      <c r="H1261" s="43">
        <v>2181</v>
      </c>
      <c r="I1261" s="324" t="s">
        <v>43</v>
      </c>
      <c r="J1261" s="255" t="str">
        <f>IF(ISBLANK(INDEX('Policy Characteristics'!D:D,MATCH($C1261,'Policy Characteristics'!$C:$C,0))),"",INDEX('Policy Characteristics'!D:D,MATCH($C1261,'Policy Characteristics'!$C:$C,0)))</f>
        <v>Hydrogen Combustion</v>
      </c>
      <c r="K1261" s="254" t="str">
        <f>IF(ISBLANK(INDEX('Policy Characteristics'!E:E,MATCH($C1261,'Policy Characteristics'!$C:$C,0))),"",INDEX('Policy Characteristics'!E:E,MATCH($C1261,'Policy Characteristics'!$C:$C,0)))</f>
        <v>indst shift to hydrogen</v>
      </c>
      <c r="L1261" s="261">
        <f>IF(ISBLANK(INDEX('Policy Characteristics'!F:F,MATCH($C1261,'Policy Characteristics'!$C:$C,0))),"",INDEX('Policy Characteristics'!F:F,MATCH($C1261,'Policy Characteristics'!$C:$C,0)))</f>
        <v>0</v>
      </c>
      <c r="M1261" s="261">
        <f>IF(ISBLANK(INDEX('Policy Characteristics'!G:G,MATCH($C1261,'Policy Characteristics'!$C:$C,0))),"",INDEX('Policy Characteristics'!G:G,MATCH($C1261,'Policy Characteristics'!$C:$C,0)))</f>
        <v>1</v>
      </c>
      <c r="N1261" s="261">
        <f>IF(ISBLANK(INDEX('Policy Characteristics'!H:H,MATCH($C1261,'Policy Characteristics'!$C:$C,0))),"",INDEX('Policy Characteristics'!H:H,MATCH($C1261,'Policy Characteristics'!$C:$C,0)))</f>
        <v>0.01</v>
      </c>
      <c r="O1261" s="254" t="str">
        <f>IF(ISBLANK(INDEX('Policy Characteristics'!I:I,MATCH($C1261,'Policy Characteristics'!$C:$C,0))),"",INDEX('Policy Characteristics'!I:I,MATCH($C1261,'Policy Characteristics'!$C:$C,0)))</f>
        <v>% of fuel shifted</v>
      </c>
      <c r="P1261" s="254"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254" t="str">
        <f>IF(ISBLANK(INDEX('Policy Characteristics'!K:K,MATCH($C1261,'Policy Characteristics'!$C:$C,0))),"",INDEX('Policy Characteristics'!K:K,MATCH($C1261,'Policy Characteristics'!$C:$C,0)))</f>
        <v>industry-ag-main.html#fuel-switching</v>
      </c>
      <c r="R1261" s="254" t="str">
        <f>IF(ISBLANK(INDEX('Policy Characteristics'!L:L,MATCH($C1261,'Policy Characteristics'!$C:$C,0))),"",INDEX('Policy Characteristics'!L:L,MATCH($C1261,'Policy Characteristics'!$C:$C,0)))</f>
        <v>industry-elec-and-hydrogen.html</v>
      </c>
    </row>
    <row r="1262" spans="1:18" s="2" customFormat="1" x14ac:dyDescent="0.35">
      <c r="A1262" s="254" t="str">
        <f>IF(ISBLANK(INDEX('Policy Characteristics'!A:A,MATCH($C1262,'Policy Characteristics'!$C:$C,0))),"",INDEX('Policy Characteristics'!A:A,MATCH($C1262,'Policy Characteristics'!$C:$C,0)))</f>
        <v>Industry</v>
      </c>
      <c r="B1262" s="262" t="str">
        <f>IF(ISBLANK(INDEX('Policy Characteristics'!B:B,MATCH($C1262,'Policy Characteristics'!$C:$C,0))),"",INDEX('Policy Characteristics'!B:B,MATCH($C1262,'Policy Characteristics'!$C:$C,0)))</f>
        <v>Hydrogen Combustion</v>
      </c>
      <c r="C1262" s="254" t="str">
        <f t="shared" si="47"/>
        <v>Fraction of Eligible Industrial Energy Use Shifted to Hydrogen</v>
      </c>
      <c r="D1262" s="6" t="s">
        <v>3065</v>
      </c>
      <c r="E1262" s="1" t="s">
        <v>3495</v>
      </c>
      <c r="F1262" t="s">
        <v>3027</v>
      </c>
      <c r="G1262" s="45" t="s">
        <v>3502</v>
      </c>
      <c r="H1262" s="43">
        <v>2182</v>
      </c>
      <c r="I1262" s="324" t="s">
        <v>44</v>
      </c>
      <c r="J1262" s="255" t="str">
        <f>IF(ISBLANK(INDEX('Policy Characteristics'!D:D,MATCH($C1262,'Policy Characteristics'!$C:$C,0))),"",INDEX('Policy Characteristics'!D:D,MATCH($C1262,'Policy Characteristics'!$C:$C,0)))</f>
        <v>Hydrogen Combustion</v>
      </c>
      <c r="K1262" s="254" t="str">
        <f>IF(ISBLANK(INDEX('Policy Characteristics'!E:E,MATCH($C1262,'Policy Characteristics'!$C:$C,0))),"",INDEX('Policy Characteristics'!E:E,MATCH($C1262,'Policy Characteristics'!$C:$C,0)))</f>
        <v>indst shift to hydrogen</v>
      </c>
      <c r="L1262" s="261">
        <f>IF(ISBLANK(INDEX('Policy Characteristics'!F:F,MATCH($C1262,'Policy Characteristics'!$C:$C,0))),"",INDEX('Policy Characteristics'!F:F,MATCH($C1262,'Policy Characteristics'!$C:$C,0)))</f>
        <v>0</v>
      </c>
      <c r="M1262" s="261">
        <f>IF(ISBLANK(INDEX('Policy Characteristics'!G:G,MATCH($C1262,'Policy Characteristics'!$C:$C,0))),"",INDEX('Policy Characteristics'!G:G,MATCH($C1262,'Policy Characteristics'!$C:$C,0)))</f>
        <v>1</v>
      </c>
      <c r="N1262" s="261">
        <f>IF(ISBLANK(INDEX('Policy Characteristics'!H:H,MATCH($C1262,'Policy Characteristics'!$C:$C,0))),"",INDEX('Policy Characteristics'!H:H,MATCH($C1262,'Policy Characteristics'!$C:$C,0)))</f>
        <v>0.01</v>
      </c>
      <c r="O1262" s="254" t="str">
        <f>IF(ISBLANK(INDEX('Policy Characteristics'!I:I,MATCH($C1262,'Policy Characteristics'!$C:$C,0))),"",INDEX('Policy Characteristics'!I:I,MATCH($C1262,'Policy Characteristics'!$C:$C,0)))</f>
        <v>% of fuel shifted</v>
      </c>
      <c r="P1262" s="254"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254" t="str">
        <f>IF(ISBLANK(INDEX('Policy Characteristics'!K:K,MATCH($C1262,'Policy Characteristics'!$C:$C,0))),"",INDEX('Policy Characteristics'!K:K,MATCH($C1262,'Policy Characteristics'!$C:$C,0)))</f>
        <v>industry-ag-main.html#fuel-switching</v>
      </c>
      <c r="R1262" s="254" t="str">
        <f>IF(ISBLANK(INDEX('Policy Characteristics'!L:L,MATCH($C1262,'Policy Characteristics'!$C:$C,0))),"",INDEX('Policy Characteristics'!L:L,MATCH($C1262,'Policy Characteristics'!$C:$C,0)))</f>
        <v>industry-elec-and-hydrogen.html</v>
      </c>
    </row>
    <row r="1263" spans="1:18" s="2" customFormat="1" x14ac:dyDescent="0.35">
      <c r="A1263" s="254" t="str">
        <f>IF(ISBLANK(INDEX('Policy Characteristics'!A:A,MATCH($C1263,'Policy Characteristics'!$C:$C,0))),"",INDEX('Policy Characteristics'!A:A,MATCH($C1263,'Policy Characteristics'!$C:$C,0)))</f>
        <v>Industry</v>
      </c>
      <c r="B1263" s="262" t="str">
        <f>IF(ISBLANK(INDEX('Policy Characteristics'!B:B,MATCH($C1263,'Policy Characteristics'!$C:$C,0))),"",INDEX('Policy Characteristics'!B:B,MATCH($C1263,'Policy Characteristics'!$C:$C,0)))</f>
        <v>Hydrogen Combustion</v>
      </c>
      <c r="C1263" s="254" t="str">
        <f t="shared" si="47"/>
        <v>Fraction of Eligible Industrial Energy Use Shifted to Hydrogen</v>
      </c>
      <c r="D1263" s="6" t="s">
        <v>3065</v>
      </c>
      <c r="E1263" s="1" t="s">
        <v>3496</v>
      </c>
      <c r="F1263" t="s">
        <v>3027</v>
      </c>
      <c r="G1263" s="45" t="s">
        <v>3503</v>
      </c>
      <c r="H1263" s="43">
        <v>2183</v>
      </c>
      <c r="I1263" s="324" t="s">
        <v>43</v>
      </c>
      <c r="J1263" s="255" t="str">
        <f>IF(ISBLANK(INDEX('Policy Characteristics'!D:D,MATCH($C1263,'Policy Characteristics'!$C:$C,0))),"",INDEX('Policy Characteristics'!D:D,MATCH($C1263,'Policy Characteristics'!$C:$C,0)))</f>
        <v>Hydrogen Combustion</v>
      </c>
      <c r="K1263" s="254" t="str">
        <f>IF(ISBLANK(INDEX('Policy Characteristics'!E:E,MATCH($C1263,'Policy Characteristics'!$C:$C,0))),"",INDEX('Policy Characteristics'!E:E,MATCH($C1263,'Policy Characteristics'!$C:$C,0)))</f>
        <v>indst shift to hydrogen</v>
      </c>
      <c r="L1263" s="261">
        <f>IF(ISBLANK(INDEX('Policy Characteristics'!F:F,MATCH($C1263,'Policy Characteristics'!$C:$C,0))),"",INDEX('Policy Characteristics'!F:F,MATCH($C1263,'Policy Characteristics'!$C:$C,0)))</f>
        <v>0</v>
      </c>
      <c r="M1263" s="261">
        <f>IF(ISBLANK(INDEX('Policy Characteristics'!G:G,MATCH($C1263,'Policy Characteristics'!$C:$C,0))),"",INDEX('Policy Characteristics'!G:G,MATCH($C1263,'Policy Characteristics'!$C:$C,0)))</f>
        <v>1</v>
      </c>
      <c r="N1263" s="261">
        <f>IF(ISBLANK(INDEX('Policy Characteristics'!H:H,MATCH($C1263,'Policy Characteristics'!$C:$C,0))),"",INDEX('Policy Characteristics'!H:H,MATCH($C1263,'Policy Characteristics'!$C:$C,0)))</f>
        <v>0.01</v>
      </c>
      <c r="O1263" s="254" t="str">
        <f>IF(ISBLANK(INDEX('Policy Characteristics'!I:I,MATCH($C1263,'Policy Characteristics'!$C:$C,0))),"",INDEX('Policy Characteristics'!I:I,MATCH($C1263,'Policy Characteristics'!$C:$C,0)))</f>
        <v>% of fuel shifted</v>
      </c>
      <c r="P1263" s="254"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254" t="str">
        <f>IF(ISBLANK(INDEX('Policy Characteristics'!K:K,MATCH($C1263,'Policy Characteristics'!$C:$C,0))),"",INDEX('Policy Characteristics'!K:K,MATCH($C1263,'Policy Characteristics'!$C:$C,0)))</f>
        <v>industry-ag-main.html#fuel-switching</v>
      </c>
      <c r="R1263" s="254" t="str">
        <f>IF(ISBLANK(INDEX('Policy Characteristics'!L:L,MATCH($C1263,'Policy Characteristics'!$C:$C,0))),"",INDEX('Policy Characteristics'!L:L,MATCH($C1263,'Policy Characteristics'!$C:$C,0)))</f>
        <v>industry-elec-and-hydrogen.html</v>
      </c>
    </row>
    <row r="1264" spans="1:18" s="2" customFormat="1" x14ac:dyDescent="0.35">
      <c r="A1264" s="254" t="str">
        <f>IF(ISBLANK(INDEX('Policy Characteristics'!A:A,MATCH($C1264,'Policy Characteristics'!$C:$C,0))),"",INDEX('Policy Characteristics'!A:A,MATCH($C1264,'Policy Characteristics'!$C:$C,0)))</f>
        <v>Industry</v>
      </c>
      <c r="B1264" s="262" t="str">
        <f>IF(ISBLANK(INDEX('Policy Characteristics'!B:B,MATCH($C1264,'Policy Characteristics'!$C:$C,0))),"",INDEX('Policy Characteristics'!B:B,MATCH($C1264,'Policy Characteristics'!$C:$C,0)))</f>
        <v>Hydrogen Combustion</v>
      </c>
      <c r="C1264" s="254" t="str">
        <f t="shared" si="47"/>
        <v>Fraction of Eligible Industrial Energy Use Shifted to Hydrogen</v>
      </c>
      <c r="D1264" s="6" t="s">
        <v>3065</v>
      </c>
      <c r="E1264" s="1" t="s">
        <v>3497</v>
      </c>
      <c r="F1264" t="s">
        <v>3027</v>
      </c>
      <c r="G1264" s="45" t="s">
        <v>3504</v>
      </c>
      <c r="H1264" s="43">
        <v>2184</v>
      </c>
      <c r="I1264" s="324" t="s">
        <v>44</v>
      </c>
      <c r="J1264" s="255" t="str">
        <f>IF(ISBLANK(INDEX('Policy Characteristics'!D:D,MATCH($C1264,'Policy Characteristics'!$C:$C,0))),"",INDEX('Policy Characteristics'!D:D,MATCH($C1264,'Policy Characteristics'!$C:$C,0)))</f>
        <v>Hydrogen Combustion</v>
      </c>
      <c r="K1264" s="254" t="str">
        <f>IF(ISBLANK(INDEX('Policy Characteristics'!E:E,MATCH($C1264,'Policy Characteristics'!$C:$C,0))),"",INDEX('Policy Characteristics'!E:E,MATCH($C1264,'Policy Characteristics'!$C:$C,0)))</f>
        <v>indst shift to hydrogen</v>
      </c>
      <c r="L1264" s="261">
        <f>IF(ISBLANK(INDEX('Policy Characteristics'!F:F,MATCH($C1264,'Policy Characteristics'!$C:$C,0))),"",INDEX('Policy Characteristics'!F:F,MATCH($C1264,'Policy Characteristics'!$C:$C,0)))</f>
        <v>0</v>
      </c>
      <c r="M1264" s="261">
        <f>IF(ISBLANK(INDEX('Policy Characteristics'!G:G,MATCH($C1264,'Policy Characteristics'!$C:$C,0))),"",INDEX('Policy Characteristics'!G:G,MATCH($C1264,'Policy Characteristics'!$C:$C,0)))</f>
        <v>1</v>
      </c>
      <c r="N1264" s="261">
        <f>IF(ISBLANK(INDEX('Policy Characteristics'!H:H,MATCH($C1264,'Policy Characteristics'!$C:$C,0))),"",INDEX('Policy Characteristics'!H:H,MATCH($C1264,'Policy Characteristics'!$C:$C,0)))</f>
        <v>0.01</v>
      </c>
      <c r="O1264" s="254" t="str">
        <f>IF(ISBLANK(INDEX('Policy Characteristics'!I:I,MATCH($C1264,'Policy Characteristics'!$C:$C,0))),"",INDEX('Policy Characteristics'!I:I,MATCH($C1264,'Policy Characteristics'!$C:$C,0)))</f>
        <v>% of fuel shifted</v>
      </c>
      <c r="P1264" s="254"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254" t="str">
        <f>IF(ISBLANK(INDEX('Policy Characteristics'!K:K,MATCH($C1264,'Policy Characteristics'!$C:$C,0))),"",INDEX('Policy Characteristics'!K:K,MATCH($C1264,'Policy Characteristics'!$C:$C,0)))</f>
        <v>industry-ag-main.html#fuel-switching</v>
      </c>
      <c r="R1264" s="254" t="str">
        <f>IF(ISBLANK(INDEX('Policy Characteristics'!L:L,MATCH($C1264,'Policy Characteristics'!$C:$C,0))),"",INDEX('Policy Characteristics'!L:L,MATCH($C1264,'Policy Characteristics'!$C:$C,0)))</f>
        <v>industry-elec-and-hydrogen.html</v>
      </c>
    </row>
    <row r="1265" spans="1:18" s="2" customFormat="1" x14ac:dyDescent="0.35">
      <c r="A1265" s="254" t="str">
        <f>IF(ISBLANK(INDEX('Policy Characteristics'!A:A,MATCH($C1265,'Policy Characteristics'!$C:$C,0))),"",INDEX('Policy Characteristics'!A:A,MATCH($C1265,'Policy Characteristics'!$C:$C,0)))</f>
        <v>Industry</v>
      </c>
      <c r="B1265" s="262" t="str">
        <f>IF(ISBLANK(INDEX('Policy Characteristics'!B:B,MATCH($C1265,'Policy Characteristics'!$C:$C,0))),"",INDEX('Policy Characteristics'!B:B,MATCH($C1265,'Policy Characteristics'!$C:$C,0)))</f>
        <v>Hydrogen Combustion</v>
      </c>
      <c r="C1265" s="254" t="str">
        <f t="shared" si="47"/>
        <v>Fraction of Eligible Industrial Energy Use Shifted to Hydrogen</v>
      </c>
      <c r="D1265" s="6" t="s">
        <v>3065</v>
      </c>
      <c r="E1265" s="1" t="s">
        <v>3638</v>
      </c>
      <c r="F1265" t="s">
        <v>3027</v>
      </c>
      <c r="G1265" s="45" t="s">
        <v>3638</v>
      </c>
      <c r="H1265" s="43">
        <v>2185</v>
      </c>
      <c r="I1265" s="324" t="s">
        <v>43</v>
      </c>
      <c r="J1265" s="255" t="str">
        <f>IF(ISBLANK(INDEX('Policy Characteristics'!D:D,MATCH($C1265,'Policy Characteristics'!$C:$C,0))),"",INDEX('Policy Characteristics'!D:D,MATCH($C1265,'Policy Characteristics'!$C:$C,0)))</f>
        <v>Hydrogen Combustion</v>
      </c>
      <c r="K1265" s="254" t="str">
        <f>IF(ISBLANK(INDEX('Policy Characteristics'!E:E,MATCH($C1265,'Policy Characteristics'!$C:$C,0))),"",INDEX('Policy Characteristics'!E:E,MATCH($C1265,'Policy Characteristics'!$C:$C,0)))</f>
        <v>indst shift to hydrogen</v>
      </c>
      <c r="L1265" s="261">
        <f>IF(ISBLANK(INDEX('Policy Characteristics'!F:F,MATCH($C1265,'Policy Characteristics'!$C:$C,0))),"",INDEX('Policy Characteristics'!F:F,MATCH($C1265,'Policy Characteristics'!$C:$C,0)))</f>
        <v>0</v>
      </c>
      <c r="M1265" s="261">
        <f>IF(ISBLANK(INDEX('Policy Characteristics'!G:G,MATCH($C1265,'Policy Characteristics'!$C:$C,0))),"",INDEX('Policy Characteristics'!G:G,MATCH($C1265,'Policy Characteristics'!$C:$C,0)))</f>
        <v>1</v>
      </c>
      <c r="N1265" s="261">
        <f>IF(ISBLANK(INDEX('Policy Characteristics'!H:H,MATCH($C1265,'Policy Characteristics'!$C:$C,0))),"",INDEX('Policy Characteristics'!H:H,MATCH($C1265,'Policy Characteristics'!$C:$C,0)))</f>
        <v>0.01</v>
      </c>
      <c r="O1265" s="254" t="str">
        <f>IF(ISBLANK(INDEX('Policy Characteristics'!I:I,MATCH($C1265,'Policy Characteristics'!$C:$C,0))),"",INDEX('Policy Characteristics'!I:I,MATCH($C1265,'Policy Characteristics'!$C:$C,0)))</f>
        <v>% of fuel shifted</v>
      </c>
      <c r="P1265" s="254"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254" t="str">
        <f>IF(ISBLANK(INDEX('Policy Characteristics'!K:K,MATCH($C1265,'Policy Characteristics'!$C:$C,0))),"",INDEX('Policy Characteristics'!K:K,MATCH($C1265,'Policy Characteristics'!$C:$C,0)))</f>
        <v>industry-ag-main.html#fuel-switching</v>
      </c>
      <c r="R1265" s="254" t="str">
        <f>IF(ISBLANK(INDEX('Policy Characteristics'!L:L,MATCH($C1265,'Policy Characteristics'!$C:$C,0))),"",INDEX('Policy Characteristics'!L:L,MATCH($C1265,'Policy Characteristics'!$C:$C,0)))</f>
        <v>industry-elec-and-hydrogen.html</v>
      </c>
    </row>
    <row r="1266" spans="1:18" s="2" customFormat="1" x14ac:dyDescent="0.35">
      <c r="A1266" s="254" t="str">
        <f>IF(ISBLANK(INDEX('Policy Characteristics'!A:A,MATCH($C1266,'Policy Characteristics'!$C:$C,0))),"",INDEX('Policy Characteristics'!A:A,MATCH($C1266,'Policy Characteristics'!$C:$C,0)))</f>
        <v>Industry</v>
      </c>
      <c r="B1266" s="262" t="str">
        <f>IF(ISBLANK(INDEX('Policy Characteristics'!B:B,MATCH($C1266,'Policy Characteristics'!$C:$C,0))),"",INDEX('Policy Characteristics'!B:B,MATCH($C1266,'Policy Characteristics'!$C:$C,0)))</f>
        <v>Hydrogen Combustion</v>
      </c>
      <c r="C1266" s="254" t="str">
        <f t="shared" si="47"/>
        <v>Fraction of Eligible Industrial Energy Use Shifted to Hydrogen</v>
      </c>
      <c r="D1266" s="6" t="s">
        <v>3066</v>
      </c>
      <c r="E1266" s="1" t="s">
        <v>3491</v>
      </c>
      <c r="F1266" t="s">
        <v>3028</v>
      </c>
      <c r="G1266" s="45" t="s">
        <v>3498</v>
      </c>
      <c r="H1266" s="43">
        <v>2186</v>
      </c>
      <c r="I1266" s="324" t="s">
        <v>43</v>
      </c>
      <c r="J1266" s="255" t="str">
        <f>IF(ISBLANK(INDEX('Policy Characteristics'!D:D,MATCH($C1266,'Policy Characteristics'!$C:$C,0))),"",INDEX('Policy Characteristics'!D:D,MATCH($C1266,'Policy Characteristics'!$C:$C,0)))</f>
        <v>Hydrogen Combustion</v>
      </c>
      <c r="K1266" s="254" t="str">
        <f>IF(ISBLANK(INDEX('Policy Characteristics'!E:E,MATCH($C1266,'Policy Characteristics'!$C:$C,0))),"",INDEX('Policy Characteristics'!E:E,MATCH($C1266,'Policy Characteristics'!$C:$C,0)))</f>
        <v>indst shift to hydrogen</v>
      </c>
      <c r="L1266" s="261">
        <f>IF(ISBLANK(INDEX('Policy Characteristics'!F:F,MATCH($C1266,'Policy Characteristics'!$C:$C,0))),"",INDEX('Policy Characteristics'!F:F,MATCH($C1266,'Policy Characteristics'!$C:$C,0)))</f>
        <v>0</v>
      </c>
      <c r="M1266" s="261">
        <f>IF(ISBLANK(INDEX('Policy Characteristics'!G:G,MATCH($C1266,'Policy Characteristics'!$C:$C,0))),"",INDEX('Policy Characteristics'!G:G,MATCH($C1266,'Policy Characteristics'!$C:$C,0)))</f>
        <v>1</v>
      </c>
      <c r="N1266" s="261">
        <f>IF(ISBLANK(INDEX('Policy Characteristics'!H:H,MATCH($C1266,'Policy Characteristics'!$C:$C,0))),"",INDEX('Policy Characteristics'!H:H,MATCH($C1266,'Policy Characteristics'!$C:$C,0)))</f>
        <v>0.01</v>
      </c>
      <c r="O1266" s="254" t="str">
        <f>IF(ISBLANK(INDEX('Policy Characteristics'!I:I,MATCH($C1266,'Policy Characteristics'!$C:$C,0))),"",INDEX('Policy Characteristics'!I:I,MATCH($C1266,'Policy Characteristics'!$C:$C,0)))</f>
        <v>% of fuel shifted</v>
      </c>
      <c r="P1266" s="254"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254" t="str">
        <f>IF(ISBLANK(INDEX('Policy Characteristics'!K:K,MATCH($C1266,'Policy Characteristics'!$C:$C,0))),"",INDEX('Policy Characteristics'!K:K,MATCH($C1266,'Policy Characteristics'!$C:$C,0)))</f>
        <v>industry-ag-main.html#fuel-switching</v>
      </c>
      <c r="R1266" s="254" t="str">
        <f>IF(ISBLANK(INDEX('Policy Characteristics'!L:L,MATCH($C1266,'Policy Characteristics'!$C:$C,0))),"",INDEX('Policy Characteristics'!L:L,MATCH($C1266,'Policy Characteristics'!$C:$C,0)))</f>
        <v>industry-elec-and-hydrogen.html</v>
      </c>
    </row>
    <row r="1267" spans="1:18" s="2" customFormat="1" x14ac:dyDescent="0.35">
      <c r="A1267" s="254" t="str">
        <f>IF(ISBLANK(INDEX('Policy Characteristics'!A:A,MATCH($C1267,'Policy Characteristics'!$C:$C,0))),"",INDEX('Policy Characteristics'!A:A,MATCH($C1267,'Policy Characteristics'!$C:$C,0)))</f>
        <v>Industry</v>
      </c>
      <c r="B1267" s="262" t="str">
        <f>IF(ISBLANK(INDEX('Policy Characteristics'!B:B,MATCH($C1267,'Policy Characteristics'!$C:$C,0))),"",INDEX('Policy Characteristics'!B:B,MATCH($C1267,'Policy Characteristics'!$C:$C,0)))</f>
        <v>Hydrogen Combustion</v>
      </c>
      <c r="C1267" s="254" t="str">
        <f t="shared" si="47"/>
        <v>Fraction of Eligible Industrial Energy Use Shifted to Hydrogen</v>
      </c>
      <c r="D1267" s="6" t="s">
        <v>3066</v>
      </c>
      <c r="E1267" s="1" t="s">
        <v>3492</v>
      </c>
      <c r="F1267" t="s">
        <v>3028</v>
      </c>
      <c r="G1267" s="45" t="s">
        <v>3499</v>
      </c>
      <c r="H1267" s="43">
        <v>2187</v>
      </c>
      <c r="I1267" s="324" t="s">
        <v>43</v>
      </c>
      <c r="J1267" s="255" t="str">
        <f>IF(ISBLANK(INDEX('Policy Characteristics'!D:D,MATCH($C1267,'Policy Characteristics'!$C:$C,0))),"",INDEX('Policy Characteristics'!D:D,MATCH($C1267,'Policy Characteristics'!$C:$C,0)))</f>
        <v>Hydrogen Combustion</v>
      </c>
      <c r="K1267" s="254" t="str">
        <f>IF(ISBLANK(INDEX('Policy Characteristics'!E:E,MATCH($C1267,'Policy Characteristics'!$C:$C,0))),"",INDEX('Policy Characteristics'!E:E,MATCH($C1267,'Policy Characteristics'!$C:$C,0)))</f>
        <v>indst shift to hydrogen</v>
      </c>
      <c r="L1267" s="261">
        <f>IF(ISBLANK(INDEX('Policy Characteristics'!F:F,MATCH($C1267,'Policy Characteristics'!$C:$C,0))),"",INDEX('Policy Characteristics'!F:F,MATCH($C1267,'Policy Characteristics'!$C:$C,0)))</f>
        <v>0</v>
      </c>
      <c r="M1267" s="261">
        <f>IF(ISBLANK(INDEX('Policy Characteristics'!G:G,MATCH($C1267,'Policy Characteristics'!$C:$C,0))),"",INDEX('Policy Characteristics'!G:G,MATCH($C1267,'Policy Characteristics'!$C:$C,0)))</f>
        <v>1</v>
      </c>
      <c r="N1267" s="261">
        <f>IF(ISBLANK(INDEX('Policy Characteristics'!H:H,MATCH($C1267,'Policy Characteristics'!$C:$C,0))),"",INDEX('Policy Characteristics'!H:H,MATCH($C1267,'Policy Characteristics'!$C:$C,0)))</f>
        <v>0.01</v>
      </c>
      <c r="O1267" s="254" t="str">
        <f>IF(ISBLANK(INDEX('Policy Characteristics'!I:I,MATCH($C1267,'Policy Characteristics'!$C:$C,0))),"",INDEX('Policy Characteristics'!I:I,MATCH($C1267,'Policy Characteristics'!$C:$C,0)))</f>
        <v>% of fuel shifted</v>
      </c>
      <c r="P1267" s="254"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254" t="str">
        <f>IF(ISBLANK(INDEX('Policy Characteristics'!K:K,MATCH($C1267,'Policy Characteristics'!$C:$C,0))),"",INDEX('Policy Characteristics'!K:K,MATCH($C1267,'Policy Characteristics'!$C:$C,0)))</f>
        <v>industry-ag-main.html#fuel-switching</v>
      </c>
      <c r="R1267" s="254" t="str">
        <f>IF(ISBLANK(INDEX('Policy Characteristics'!L:L,MATCH($C1267,'Policy Characteristics'!$C:$C,0))),"",INDEX('Policy Characteristics'!L:L,MATCH($C1267,'Policy Characteristics'!$C:$C,0)))</f>
        <v>industry-elec-and-hydrogen.html</v>
      </c>
    </row>
    <row r="1268" spans="1:18" s="2" customFormat="1" x14ac:dyDescent="0.35">
      <c r="A1268" s="254" t="str">
        <f>IF(ISBLANK(INDEX('Policy Characteristics'!A:A,MATCH($C1268,'Policy Characteristics'!$C:$C,0))),"",INDEX('Policy Characteristics'!A:A,MATCH($C1268,'Policy Characteristics'!$C:$C,0)))</f>
        <v>Industry</v>
      </c>
      <c r="B1268" s="262" t="str">
        <f>IF(ISBLANK(INDEX('Policy Characteristics'!B:B,MATCH($C1268,'Policy Characteristics'!$C:$C,0))),"",INDEX('Policy Characteristics'!B:B,MATCH($C1268,'Policy Characteristics'!$C:$C,0)))</f>
        <v>Hydrogen Combustion</v>
      </c>
      <c r="C1268" s="254" t="str">
        <f t="shared" si="47"/>
        <v>Fraction of Eligible Industrial Energy Use Shifted to Hydrogen</v>
      </c>
      <c r="D1268" s="6" t="s">
        <v>3066</v>
      </c>
      <c r="E1268" s="1" t="s">
        <v>3493</v>
      </c>
      <c r="F1268" t="s">
        <v>3028</v>
      </c>
      <c r="G1268" s="45" t="s">
        <v>3500</v>
      </c>
      <c r="H1268" s="43">
        <v>2188</v>
      </c>
      <c r="I1268" s="324" t="s">
        <v>43</v>
      </c>
      <c r="J1268" s="255" t="str">
        <f>IF(ISBLANK(INDEX('Policy Characteristics'!D:D,MATCH($C1268,'Policy Characteristics'!$C:$C,0))),"",INDEX('Policy Characteristics'!D:D,MATCH($C1268,'Policy Characteristics'!$C:$C,0)))</f>
        <v>Hydrogen Combustion</v>
      </c>
      <c r="K1268" s="254" t="str">
        <f>IF(ISBLANK(INDEX('Policy Characteristics'!E:E,MATCH($C1268,'Policy Characteristics'!$C:$C,0))),"",INDEX('Policy Characteristics'!E:E,MATCH($C1268,'Policy Characteristics'!$C:$C,0)))</f>
        <v>indst shift to hydrogen</v>
      </c>
      <c r="L1268" s="261">
        <f>IF(ISBLANK(INDEX('Policy Characteristics'!F:F,MATCH($C1268,'Policy Characteristics'!$C:$C,0))),"",INDEX('Policy Characteristics'!F:F,MATCH($C1268,'Policy Characteristics'!$C:$C,0)))</f>
        <v>0</v>
      </c>
      <c r="M1268" s="261">
        <f>IF(ISBLANK(INDEX('Policy Characteristics'!G:G,MATCH($C1268,'Policy Characteristics'!$C:$C,0))),"",INDEX('Policy Characteristics'!G:G,MATCH($C1268,'Policy Characteristics'!$C:$C,0)))</f>
        <v>1</v>
      </c>
      <c r="N1268" s="261">
        <f>IF(ISBLANK(INDEX('Policy Characteristics'!H:H,MATCH($C1268,'Policy Characteristics'!$C:$C,0))),"",INDEX('Policy Characteristics'!H:H,MATCH($C1268,'Policy Characteristics'!$C:$C,0)))</f>
        <v>0.01</v>
      </c>
      <c r="O1268" s="254" t="str">
        <f>IF(ISBLANK(INDEX('Policy Characteristics'!I:I,MATCH($C1268,'Policy Characteristics'!$C:$C,0))),"",INDEX('Policy Characteristics'!I:I,MATCH($C1268,'Policy Characteristics'!$C:$C,0)))</f>
        <v>% of fuel shifted</v>
      </c>
      <c r="P1268" s="254"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254" t="str">
        <f>IF(ISBLANK(INDEX('Policy Characteristics'!K:K,MATCH($C1268,'Policy Characteristics'!$C:$C,0))),"",INDEX('Policy Characteristics'!K:K,MATCH($C1268,'Policy Characteristics'!$C:$C,0)))</f>
        <v>industry-ag-main.html#fuel-switching</v>
      </c>
      <c r="R1268" s="254" t="str">
        <f>IF(ISBLANK(INDEX('Policy Characteristics'!L:L,MATCH($C1268,'Policy Characteristics'!$C:$C,0))),"",INDEX('Policy Characteristics'!L:L,MATCH($C1268,'Policy Characteristics'!$C:$C,0)))</f>
        <v>industry-elec-and-hydrogen.html</v>
      </c>
    </row>
    <row r="1269" spans="1:18" s="2" customFormat="1" x14ac:dyDescent="0.35">
      <c r="A1269" s="254" t="str">
        <f>IF(ISBLANK(INDEX('Policy Characteristics'!A:A,MATCH($C1269,'Policy Characteristics'!$C:$C,0))),"",INDEX('Policy Characteristics'!A:A,MATCH($C1269,'Policy Characteristics'!$C:$C,0)))</f>
        <v>Industry</v>
      </c>
      <c r="B1269" s="262" t="str">
        <f>IF(ISBLANK(INDEX('Policy Characteristics'!B:B,MATCH($C1269,'Policy Characteristics'!$C:$C,0))),"",INDEX('Policy Characteristics'!B:B,MATCH($C1269,'Policy Characteristics'!$C:$C,0)))</f>
        <v>Hydrogen Combustion</v>
      </c>
      <c r="C1269" s="254" t="str">
        <f t="shared" si="47"/>
        <v>Fraction of Eligible Industrial Energy Use Shifted to Hydrogen</v>
      </c>
      <c r="D1269" s="6" t="s">
        <v>3066</v>
      </c>
      <c r="E1269" s="1" t="s">
        <v>3494</v>
      </c>
      <c r="F1269" t="s">
        <v>3028</v>
      </c>
      <c r="G1269" s="45" t="s">
        <v>3501</v>
      </c>
      <c r="H1269" s="43">
        <v>2189</v>
      </c>
      <c r="I1269" s="324" t="s">
        <v>43</v>
      </c>
      <c r="J1269" s="255" t="str">
        <f>IF(ISBLANK(INDEX('Policy Characteristics'!D:D,MATCH($C1269,'Policy Characteristics'!$C:$C,0))),"",INDEX('Policy Characteristics'!D:D,MATCH($C1269,'Policy Characteristics'!$C:$C,0)))</f>
        <v>Hydrogen Combustion</v>
      </c>
      <c r="K1269" s="254" t="str">
        <f>IF(ISBLANK(INDEX('Policy Characteristics'!E:E,MATCH($C1269,'Policy Characteristics'!$C:$C,0))),"",INDEX('Policy Characteristics'!E:E,MATCH($C1269,'Policy Characteristics'!$C:$C,0)))</f>
        <v>indst shift to hydrogen</v>
      </c>
      <c r="L1269" s="261">
        <f>IF(ISBLANK(INDEX('Policy Characteristics'!F:F,MATCH($C1269,'Policy Characteristics'!$C:$C,0))),"",INDEX('Policy Characteristics'!F:F,MATCH($C1269,'Policy Characteristics'!$C:$C,0)))</f>
        <v>0</v>
      </c>
      <c r="M1269" s="261">
        <f>IF(ISBLANK(INDEX('Policy Characteristics'!G:G,MATCH($C1269,'Policy Characteristics'!$C:$C,0))),"",INDEX('Policy Characteristics'!G:G,MATCH($C1269,'Policy Characteristics'!$C:$C,0)))</f>
        <v>1</v>
      </c>
      <c r="N1269" s="261">
        <f>IF(ISBLANK(INDEX('Policy Characteristics'!H:H,MATCH($C1269,'Policy Characteristics'!$C:$C,0))),"",INDEX('Policy Characteristics'!H:H,MATCH($C1269,'Policy Characteristics'!$C:$C,0)))</f>
        <v>0.01</v>
      </c>
      <c r="O1269" s="254" t="str">
        <f>IF(ISBLANK(INDEX('Policy Characteristics'!I:I,MATCH($C1269,'Policy Characteristics'!$C:$C,0))),"",INDEX('Policy Characteristics'!I:I,MATCH($C1269,'Policy Characteristics'!$C:$C,0)))</f>
        <v>% of fuel shifted</v>
      </c>
      <c r="P1269" s="254"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254" t="str">
        <f>IF(ISBLANK(INDEX('Policy Characteristics'!K:K,MATCH($C1269,'Policy Characteristics'!$C:$C,0))),"",INDEX('Policy Characteristics'!K:K,MATCH($C1269,'Policy Characteristics'!$C:$C,0)))</f>
        <v>industry-ag-main.html#fuel-switching</v>
      </c>
      <c r="R1269" s="254" t="str">
        <f>IF(ISBLANK(INDEX('Policy Characteristics'!L:L,MATCH($C1269,'Policy Characteristics'!$C:$C,0))),"",INDEX('Policy Characteristics'!L:L,MATCH($C1269,'Policy Characteristics'!$C:$C,0)))</f>
        <v>industry-elec-and-hydrogen.html</v>
      </c>
    </row>
    <row r="1270" spans="1:18" s="2" customFormat="1" x14ac:dyDescent="0.35">
      <c r="A1270" s="254" t="str">
        <f>IF(ISBLANK(INDEX('Policy Characteristics'!A:A,MATCH($C1270,'Policy Characteristics'!$C:$C,0))),"",INDEX('Policy Characteristics'!A:A,MATCH($C1270,'Policy Characteristics'!$C:$C,0)))</f>
        <v>Industry</v>
      </c>
      <c r="B1270" s="262" t="str">
        <f>IF(ISBLANK(INDEX('Policy Characteristics'!B:B,MATCH($C1270,'Policy Characteristics'!$C:$C,0))),"",INDEX('Policy Characteristics'!B:B,MATCH($C1270,'Policy Characteristics'!$C:$C,0)))</f>
        <v>Hydrogen Combustion</v>
      </c>
      <c r="C1270" s="254" t="str">
        <f t="shared" si="47"/>
        <v>Fraction of Eligible Industrial Energy Use Shifted to Hydrogen</v>
      </c>
      <c r="D1270" s="6" t="s">
        <v>3066</v>
      </c>
      <c r="E1270" s="1" t="s">
        <v>3495</v>
      </c>
      <c r="F1270" t="s">
        <v>3028</v>
      </c>
      <c r="G1270" s="45" t="s">
        <v>3502</v>
      </c>
      <c r="H1270" s="43">
        <v>2190</v>
      </c>
      <c r="I1270" s="324" t="s">
        <v>44</v>
      </c>
      <c r="J1270" s="255" t="str">
        <f>IF(ISBLANK(INDEX('Policy Characteristics'!D:D,MATCH($C1270,'Policy Characteristics'!$C:$C,0))),"",INDEX('Policy Characteristics'!D:D,MATCH($C1270,'Policy Characteristics'!$C:$C,0)))</f>
        <v>Hydrogen Combustion</v>
      </c>
      <c r="K1270" s="254" t="str">
        <f>IF(ISBLANK(INDEX('Policy Characteristics'!E:E,MATCH($C1270,'Policy Characteristics'!$C:$C,0))),"",INDEX('Policy Characteristics'!E:E,MATCH($C1270,'Policy Characteristics'!$C:$C,0)))</f>
        <v>indst shift to hydrogen</v>
      </c>
      <c r="L1270" s="261">
        <f>IF(ISBLANK(INDEX('Policy Characteristics'!F:F,MATCH($C1270,'Policy Characteristics'!$C:$C,0))),"",INDEX('Policy Characteristics'!F:F,MATCH($C1270,'Policy Characteristics'!$C:$C,0)))</f>
        <v>0</v>
      </c>
      <c r="M1270" s="261">
        <f>IF(ISBLANK(INDEX('Policy Characteristics'!G:G,MATCH($C1270,'Policy Characteristics'!$C:$C,0))),"",INDEX('Policy Characteristics'!G:G,MATCH($C1270,'Policy Characteristics'!$C:$C,0)))</f>
        <v>1</v>
      </c>
      <c r="N1270" s="261">
        <f>IF(ISBLANK(INDEX('Policy Characteristics'!H:H,MATCH($C1270,'Policy Characteristics'!$C:$C,0))),"",INDEX('Policy Characteristics'!H:H,MATCH($C1270,'Policy Characteristics'!$C:$C,0)))</f>
        <v>0.01</v>
      </c>
      <c r="O1270" s="254" t="str">
        <f>IF(ISBLANK(INDEX('Policy Characteristics'!I:I,MATCH($C1270,'Policy Characteristics'!$C:$C,0))),"",INDEX('Policy Characteristics'!I:I,MATCH($C1270,'Policy Characteristics'!$C:$C,0)))</f>
        <v>% of fuel shifted</v>
      </c>
      <c r="P1270" s="254"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254" t="str">
        <f>IF(ISBLANK(INDEX('Policy Characteristics'!K:K,MATCH($C1270,'Policy Characteristics'!$C:$C,0))),"",INDEX('Policy Characteristics'!K:K,MATCH($C1270,'Policy Characteristics'!$C:$C,0)))</f>
        <v>industry-ag-main.html#fuel-switching</v>
      </c>
      <c r="R1270" s="254" t="str">
        <f>IF(ISBLANK(INDEX('Policy Characteristics'!L:L,MATCH($C1270,'Policy Characteristics'!$C:$C,0))),"",INDEX('Policy Characteristics'!L:L,MATCH($C1270,'Policy Characteristics'!$C:$C,0)))</f>
        <v>industry-elec-and-hydrogen.html</v>
      </c>
    </row>
    <row r="1271" spans="1:18" s="2" customFormat="1" x14ac:dyDescent="0.35">
      <c r="A1271" s="254" t="str">
        <f>IF(ISBLANK(INDEX('Policy Characteristics'!A:A,MATCH($C1271,'Policy Characteristics'!$C:$C,0))),"",INDEX('Policy Characteristics'!A:A,MATCH($C1271,'Policy Characteristics'!$C:$C,0)))</f>
        <v>Industry</v>
      </c>
      <c r="B1271" s="262" t="str">
        <f>IF(ISBLANK(INDEX('Policy Characteristics'!B:B,MATCH($C1271,'Policy Characteristics'!$C:$C,0))),"",INDEX('Policy Characteristics'!B:B,MATCH($C1271,'Policy Characteristics'!$C:$C,0)))</f>
        <v>Hydrogen Combustion</v>
      </c>
      <c r="C1271" s="254" t="str">
        <f t="shared" si="47"/>
        <v>Fraction of Eligible Industrial Energy Use Shifted to Hydrogen</v>
      </c>
      <c r="D1271" s="6" t="s">
        <v>3066</v>
      </c>
      <c r="E1271" s="1" t="s">
        <v>3496</v>
      </c>
      <c r="F1271" t="s">
        <v>3028</v>
      </c>
      <c r="G1271" s="45" t="s">
        <v>3503</v>
      </c>
      <c r="H1271" s="43">
        <v>2191</v>
      </c>
      <c r="I1271" s="324" t="s">
        <v>44</v>
      </c>
      <c r="J1271" s="255" t="str">
        <f>IF(ISBLANK(INDEX('Policy Characteristics'!D:D,MATCH($C1271,'Policy Characteristics'!$C:$C,0))),"",INDEX('Policy Characteristics'!D:D,MATCH($C1271,'Policy Characteristics'!$C:$C,0)))</f>
        <v>Hydrogen Combustion</v>
      </c>
      <c r="K1271" s="254" t="str">
        <f>IF(ISBLANK(INDEX('Policy Characteristics'!E:E,MATCH($C1271,'Policy Characteristics'!$C:$C,0))),"",INDEX('Policy Characteristics'!E:E,MATCH($C1271,'Policy Characteristics'!$C:$C,0)))</f>
        <v>indst shift to hydrogen</v>
      </c>
      <c r="L1271" s="261">
        <f>IF(ISBLANK(INDEX('Policy Characteristics'!F:F,MATCH($C1271,'Policy Characteristics'!$C:$C,0))),"",INDEX('Policy Characteristics'!F:F,MATCH($C1271,'Policy Characteristics'!$C:$C,0)))</f>
        <v>0</v>
      </c>
      <c r="M1271" s="261">
        <f>IF(ISBLANK(INDEX('Policy Characteristics'!G:G,MATCH($C1271,'Policy Characteristics'!$C:$C,0))),"",INDEX('Policy Characteristics'!G:G,MATCH($C1271,'Policy Characteristics'!$C:$C,0)))</f>
        <v>1</v>
      </c>
      <c r="N1271" s="261">
        <f>IF(ISBLANK(INDEX('Policy Characteristics'!H:H,MATCH($C1271,'Policy Characteristics'!$C:$C,0))),"",INDEX('Policy Characteristics'!H:H,MATCH($C1271,'Policy Characteristics'!$C:$C,0)))</f>
        <v>0.01</v>
      </c>
      <c r="O1271" s="254" t="str">
        <f>IF(ISBLANK(INDEX('Policy Characteristics'!I:I,MATCH($C1271,'Policy Characteristics'!$C:$C,0))),"",INDEX('Policy Characteristics'!I:I,MATCH($C1271,'Policy Characteristics'!$C:$C,0)))</f>
        <v>% of fuel shifted</v>
      </c>
      <c r="P1271" s="254"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254" t="str">
        <f>IF(ISBLANK(INDEX('Policy Characteristics'!K:K,MATCH($C1271,'Policy Characteristics'!$C:$C,0))),"",INDEX('Policy Characteristics'!K:K,MATCH($C1271,'Policy Characteristics'!$C:$C,0)))</f>
        <v>industry-ag-main.html#fuel-switching</v>
      </c>
      <c r="R1271" s="254" t="str">
        <f>IF(ISBLANK(INDEX('Policy Characteristics'!L:L,MATCH($C1271,'Policy Characteristics'!$C:$C,0))),"",INDEX('Policy Characteristics'!L:L,MATCH($C1271,'Policy Characteristics'!$C:$C,0)))</f>
        <v>industry-elec-and-hydrogen.html</v>
      </c>
    </row>
    <row r="1272" spans="1:18" s="2" customFormat="1" x14ac:dyDescent="0.35">
      <c r="A1272" s="254" t="str">
        <f>IF(ISBLANK(INDEX('Policy Characteristics'!A:A,MATCH($C1272,'Policy Characteristics'!$C:$C,0))),"",INDEX('Policy Characteristics'!A:A,MATCH($C1272,'Policy Characteristics'!$C:$C,0)))</f>
        <v>Industry</v>
      </c>
      <c r="B1272" s="262" t="str">
        <f>IF(ISBLANK(INDEX('Policy Characteristics'!B:B,MATCH($C1272,'Policy Characteristics'!$C:$C,0))),"",INDEX('Policy Characteristics'!B:B,MATCH($C1272,'Policy Characteristics'!$C:$C,0)))</f>
        <v>Hydrogen Combustion</v>
      </c>
      <c r="C1272" s="254" t="str">
        <f t="shared" si="47"/>
        <v>Fraction of Eligible Industrial Energy Use Shifted to Hydrogen</v>
      </c>
      <c r="D1272" s="6" t="s">
        <v>3066</v>
      </c>
      <c r="E1272" s="1" t="s">
        <v>3497</v>
      </c>
      <c r="F1272" t="s">
        <v>3028</v>
      </c>
      <c r="G1272" s="45" t="s">
        <v>3504</v>
      </c>
      <c r="H1272" s="43">
        <v>2192</v>
      </c>
      <c r="I1272" s="324" t="s">
        <v>44</v>
      </c>
      <c r="J1272" s="255" t="str">
        <f>IF(ISBLANK(INDEX('Policy Characteristics'!D:D,MATCH($C1272,'Policy Characteristics'!$C:$C,0))),"",INDEX('Policy Characteristics'!D:D,MATCH($C1272,'Policy Characteristics'!$C:$C,0)))</f>
        <v>Hydrogen Combustion</v>
      </c>
      <c r="K1272" s="254" t="str">
        <f>IF(ISBLANK(INDEX('Policy Characteristics'!E:E,MATCH($C1272,'Policy Characteristics'!$C:$C,0))),"",INDEX('Policy Characteristics'!E:E,MATCH($C1272,'Policy Characteristics'!$C:$C,0)))</f>
        <v>indst shift to hydrogen</v>
      </c>
      <c r="L1272" s="261">
        <f>IF(ISBLANK(INDEX('Policy Characteristics'!F:F,MATCH($C1272,'Policy Characteristics'!$C:$C,0))),"",INDEX('Policy Characteristics'!F:F,MATCH($C1272,'Policy Characteristics'!$C:$C,0)))</f>
        <v>0</v>
      </c>
      <c r="M1272" s="261">
        <f>IF(ISBLANK(INDEX('Policy Characteristics'!G:G,MATCH($C1272,'Policy Characteristics'!$C:$C,0))),"",INDEX('Policy Characteristics'!G:G,MATCH($C1272,'Policy Characteristics'!$C:$C,0)))</f>
        <v>1</v>
      </c>
      <c r="N1272" s="261">
        <f>IF(ISBLANK(INDEX('Policy Characteristics'!H:H,MATCH($C1272,'Policy Characteristics'!$C:$C,0))),"",INDEX('Policy Characteristics'!H:H,MATCH($C1272,'Policy Characteristics'!$C:$C,0)))</f>
        <v>0.01</v>
      </c>
      <c r="O1272" s="254" t="str">
        <f>IF(ISBLANK(INDEX('Policy Characteristics'!I:I,MATCH($C1272,'Policy Characteristics'!$C:$C,0))),"",INDEX('Policy Characteristics'!I:I,MATCH($C1272,'Policy Characteristics'!$C:$C,0)))</f>
        <v>% of fuel shifted</v>
      </c>
      <c r="P1272" s="254"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254" t="str">
        <f>IF(ISBLANK(INDEX('Policy Characteristics'!K:K,MATCH($C1272,'Policy Characteristics'!$C:$C,0))),"",INDEX('Policy Characteristics'!K:K,MATCH($C1272,'Policy Characteristics'!$C:$C,0)))</f>
        <v>industry-ag-main.html#fuel-switching</v>
      </c>
      <c r="R1272" s="254" t="str">
        <f>IF(ISBLANK(INDEX('Policy Characteristics'!L:L,MATCH($C1272,'Policy Characteristics'!$C:$C,0))),"",INDEX('Policy Characteristics'!L:L,MATCH($C1272,'Policy Characteristics'!$C:$C,0)))</f>
        <v>industry-elec-and-hydrogen.html</v>
      </c>
    </row>
    <row r="1273" spans="1:18" s="2" customFormat="1" x14ac:dyDescent="0.35">
      <c r="A1273" s="254" t="str">
        <f>IF(ISBLANK(INDEX('Policy Characteristics'!A:A,MATCH($C1273,'Policy Characteristics'!$C:$C,0))),"",INDEX('Policy Characteristics'!A:A,MATCH($C1273,'Policy Characteristics'!$C:$C,0)))</f>
        <v>Industry</v>
      </c>
      <c r="B1273" s="262" t="str">
        <f>IF(ISBLANK(INDEX('Policy Characteristics'!B:B,MATCH($C1273,'Policy Characteristics'!$C:$C,0))),"",INDEX('Policy Characteristics'!B:B,MATCH($C1273,'Policy Characteristics'!$C:$C,0)))</f>
        <v>Hydrogen Combustion</v>
      </c>
      <c r="C1273" s="254" t="str">
        <f t="shared" si="47"/>
        <v>Fraction of Eligible Industrial Energy Use Shifted to Hydrogen</v>
      </c>
      <c r="D1273" s="6" t="s">
        <v>3066</v>
      </c>
      <c r="E1273" s="1" t="s">
        <v>3638</v>
      </c>
      <c r="F1273" t="s">
        <v>3028</v>
      </c>
      <c r="G1273" s="45" t="s">
        <v>3638</v>
      </c>
      <c r="H1273" s="43">
        <v>2193</v>
      </c>
      <c r="I1273" s="324" t="s">
        <v>43</v>
      </c>
      <c r="J1273" s="255" t="str">
        <f>IF(ISBLANK(INDEX('Policy Characteristics'!D:D,MATCH($C1273,'Policy Characteristics'!$C:$C,0))),"",INDEX('Policy Characteristics'!D:D,MATCH($C1273,'Policy Characteristics'!$C:$C,0)))</f>
        <v>Hydrogen Combustion</v>
      </c>
      <c r="K1273" s="254" t="str">
        <f>IF(ISBLANK(INDEX('Policy Characteristics'!E:E,MATCH($C1273,'Policy Characteristics'!$C:$C,0))),"",INDEX('Policy Characteristics'!E:E,MATCH($C1273,'Policy Characteristics'!$C:$C,0)))</f>
        <v>indst shift to hydrogen</v>
      </c>
      <c r="L1273" s="261">
        <f>IF(ISBLANK(INDEX('Policy Characteristics'!F:F,MATCH($C1273,'Policy Characteristics'!$C:$C,0))),"",INDEX('Policy Characteristics'!F:F,MATCH($C1273,'Policy Characteristics'!$C:$C,0)))</f>
        <v>0</v>
      </c>
      <c r="M1273" s="261">
        <f>IF(ISBLANK(INDEX('Policy Characteristics'!G:G,MATCH($C1273,'Policy Characteristics'!$C:$C,0))),"",INDEX('Policy Characteristics'!G:G,MATCH($C1273,'Policy Characteristics'!$C:$C,0)))</f>
        <v>1</v>
      </c>
      <c r="N1273" s="261">
        <f>IF(ISBLANK(INDEX('Policy Characteristics'!H:H,MATCH($C1273,'Policy Characteristics'!$C:$C,0))),"",INDEX('Policy Characteristics'!H:H,MATCH($C1273,'Policy Characteristics'!$C:$C,0)))</f>
        <v>0.01</v>
      </c>
      <c r="O1273" s="254" t="str">
        <f>IF(ISBLANK(INDEX('Policy Characteristics'!I:I,MATCH($C1273,'Policy Characteristics'!$C:$C,0))),"",INDEX('Policy Characteristics'!I:I,MATCH($C1273,'Policy Characteristics'!$C:$C,0)))</f>
        <v>% of fuel shifted</v>
      </c>
      <c r="P1273" s="254"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254" t="str">
        <f>IF(ISBLANK(INDEX('Policy Characteristics'!K:K,MATCH($C1273,'Policy Characteristics'!$C:$C,0))),"",INDEX('Policy Characteristics'!K:K,MATCH($C1273,'Policy Characteristics'!$C:$C,0)))</f>
        <v>industry-ag-main.html#fuel-switching</v>
      </c>
      <c r="R1273" s="254" t="str">
        <f>IF(ISBLANK(INDEX('Policy Characteristics'!L:L,MATCH($C1273,'Policy Characteristics'!$C:$C,0))),"",INDEX('Policy Characteristics'!L:L,MATCH($C1273,'Policy Characteristics'!$C:$C,0)))</f>
        <v>industry-elec-and-hydrogen.html</v>
      </c>
    </row>
    <row r="1274" spans="1:18" s="2" customFormat="1" x14ac:dyDescent="0.35">
      <c r="A1274" s="254" t="str">
        <f>IF(ISBLANK(INDEX('Policy Characteristics'!A:A,MATCH($C1274,'Policy Characteristics'!$C:$C,0))),"",INDEX('Policy Characteristics'!A:A,MATCH($C1274,'Policy Characteristics'!$C:$C,0)))</f>
        <v>Industry</v>
      </c>
      <c r="B1274" s="262" t="str">
        <f>IF(ISBLANK(INDEX('Policy Characteristics'!B:B,MATCH($C1274,'Policy Characteristics'!$C:$C,0))),"",INDEX('Policy Characteristics'!B:B,MATCH($C1274,'Policy Characteristics'!$C:$C,0)))</f>
        <v>Hydrogen Combustion</v>
      </c>
      <c r="C1274" s="254" t="str">
        <f t="shared" si="47"/>
        <v>Fraction of Eligible Industrial Energy Use Shifted to Hydrogen</v>
      </c>
      <c r="D1274" s="6" t="s">
        <v>3067</v>
      </c>
      <c r="E1274" s="1" t="s">
        <v>3491</v>
      </c>
      <c r="F1274" t="s">
        <v>3029</v>
      </c>
      <c r="G1274" s="45" t="s">
        <v>3498</v>
      </c>
      <c r="H1274" s="43">
        <v>2194</v>
      </c>
      <c r="I1274" s="324" t="s">
        <v>43</v>
      </c>
      <c r="J1274" s="255" t="str">
        <f>IF(ISBLANK(INDEX('Policy Characteristics'!D:D,MATCH($C1274,'Policy Characteristics'!$C:$C,0))),"",INDEX('Policy Characteristics'!D:D,MATCH($C1274,'Policy Characteristics'!$C:$C,0)))</f>
        <v>Hydrogen Combustion</v>
      </c>
      <c r="K1274" s="254" t="str">
        <f>IF(ISBLANK(INDEX('Policy Characteristics'!E:E,MATCH($C1274,'Policy Characteristics'!$C:$C,0))),"",INDEX('Policy Characteristics'!E:E,MATCH($C1274,'Policy Characteristics'!$C:$C,0)))</f>
        <v>indst shift to hydrogen</v>
      </c>
      <c r="L1274" s="261">
        <f>IF(ISBLANK(INDEX('Policy Characteristics'!F:F,MATCH($C1274,'Policy Characteristics'!$C:$C,0))),"",INDEX('Policy Characteristics'!F:F,MATCH($C1274,'Policy Characteristics'!$C:$C,0)))</f>
        <v>0</v>
      </c>
      <c r="M1274" s="261">
        <f>IF(ISBLANK(INDEX('Policy Characteristics'!G:G,MATCH($C1274,'Policy Characteristics'!$C:$C,0))),"",INDEX('Policy Characteristics'!G:G,MATCH($C1274,'Policy Characteristics'!$C:$C,0)))</f>
        <v>1</v>
      </c>
      <c r="N1274" s="261">
        <f>IF(ISBLANK(INDEX('Policy Characteristics'!H:H,MATCH($C1274,'Policy Characteristics'!$C:$C,0))),"",INDEX('Policy Characteristics'!H:H,MATCH($C1274,'Policy Characteristics'!$C:$C,0)))</f>
        <v>0.01</v>
      </c>
      <c r="O1274" s="254" t="str">
        <f>IF(ISBLANK(INDEX('Policy Characteristics'!I:I,MATCH($C1274,'Policy Characteristics'!$C:$C,0))),"",INDEX('Policy Characteristics'!I:I,MATCH($C1274,'Policy Characteristics'!$C:$C,0)))</f>
        <v>% of fuel shifted</v>
      </c>
      <c r="P1274" s="254"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254" t="str">
        <f>IF(ISBLANK(INDEX('Policy Characteristics'!K:K,MATCH($C1274,'Policy Characteristics'!$C:$C,0))),"",INDEX('Policy Characteristics'!K:K,MATCH($C1274,'Policy Characteristics'!$C:$C,0)))</f>
        <v>industry-ag-main.html#fuel-switching</v>
      </c>
      <c r="R1274" s="254" t="str">
        <f>IF(ISBLANK(INDEX('Policy Characteristics'!L:L,MATCH($C1274,'Policy Characteristics'!$C:$C,0))),"",INDEX('Policy Characteristics'!L:L,MATCH($C1274,'Policy Characteristics'!$C:$C,0)))</f>
        <v>industry-elec-and-hydrogen.html</v>
      </c>
    </row>
    <row r="1275" spans="1:18" s="2" customFormat="1" x14ac:dyDescent="0.35">
      <c r="A1275" s="254" t="str">
        <f>IF(ISBLANK(INDEX('Policy Characteristics'!A:A,MATCH($C1275,'Policy Characteristics'!$C:$C,0))),"",INDEX('Policy Characteristics'!A:A,MATCH($C1275,'Policy Characteristics'!$C:$C,0)))</f>
        <v>Industry</v>
      </c>
      <c r="B1275" s="262" t="str">
        <f>IF(ISBLANK(INDEX('Policy Characteristics'!B:B,MATCH($C1275,'Policy Characteristics'!$C:$C,0))),"",INDEX('Policy Characteristics'!B:B,MATCH($C1275,'Policy Characteristics'!$C:$C,0)))</f>
        <v>Hydrogen Combustion</v>
      </c>
      <c r="C1275" s="254" t="str">
        <f t="shared" si="47"/>
        <v>Fraction of Eligible Industrial Energy Use Shifted to Hydrogen</v>
      </c>
      <c r="D1275" s="6" t="s">
        <v>3067</v>
      </c>
      <c r="E1275" s="1" t="s">
        <v>3492</v>
      </c>
      <c r="F1275" t="s">
        <v>3029</v>
      </c>
      <c r="G1275" s="45" t="s">
        <v>3499</v>
      </c>
      <c r="H1275" s="43">
        <v>2195</v>
      </c>
      <c r="I1275" s="324" t="s">
        <v>43</v>
      </c>
      <c r="J1275" s="255" t="str">
        <f>IF(ISBLANK(INDEX('Policy Characteristics'!D:D,MATCH($C1275,'Policy Characteristics'!$C:$C,0))),"",INDEX('Policy Characteristics'!D:D,MATCH($C1275,'Policy Characteristics'!$C:$C,0)))</f>
        <v>Hydrogen Combustion</v>
      </c>
      <c r="K1275" s="254" t="str">
        <f>IF(ISBLANK(INDEX('Policy Characteristics'!E:E,MATCH($C1275,'Policy Characteristics'!$C:$C,0))),"",INDEX('Policy Characteristics'!E:E,MATCH($C1275,'Policy Characteristics'!$C:$C,0)))</f>
        <v>indst shift to hydrogen</v>
      </c>
      <c r="L1275" s="261">
        <f>IF(ISBLANK(INDEX('Policy Characteristics'!F:F,MATCH($C1275,'Policy Characteristics'!$C:$C,0))),"",INDEX('Policy Characteristics'!F:F,MATCH($C1275,'Policy Characteristics'!$C:$C,0)))</f>
        <v>0</v>
      </c>
      <c r="M1275" s="261">
        <f>IF(ISBLANK(INDEX('Policy Characteristics'!G:G,MATCH($C1275,'Policy Characteristics'!$C:$C,0))),"",INDEX('Policy Characteristics'!G:G,MATCH($C1275,'Policy Characteristics'!$C:$C,0)))</f>
        <v>1</v>
      </c>
      <c r="N1275" s="261">
        <f>IF(ISBLANK(INDEX('Policy Characteristics'!H:H,MATCH($C1275,'Policy Characteristics'!$C:$C,0))),"",INDEX('Policy Characteristics'!H:H,MATCH($C1275,'Policy Characteristics'!$C:$C,0)))</f>
        <v>0.01</v>
      </c>
      <c r="O1275" s="254" t="str">
        <f>IF(ISBLANK(INDEX('Policy Characteristics'!I:I,MATCH($C1275,'Policy Characteristics'!$C:$C,0))),"",INDEX('Policy Characteristics'!I:I,MATCH($C1275,'Policy Characteristics'!$C:$C,0)))</f>
        <v>% of fuel shifted</v>
      </c>
      <c r="P1275" s="254"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254" t="str">
        <f>IF(ISBLANK(INDEX('Policy Characteristics'!K:K,MATCH($C1275,'Policy Characteristics'!$C:$C,0))),"",INDEX('Policy Characteristics'!K:K,MATCH($C1275,'Policy Characteristics'!$C:$C,0)))</f>
        <v>industry-ag-main.html#fuel-switching</v>
      </c>
      <c r="R1275" s="254" t="str">
        <f>IF(ISBLANK(INDEX('Policy Characteristics'!L:L,MATCH($C1275,'Policy Characteristics'!$C:$C,0))),"",INDEX('Policy Characteristics'!L:L,MATCH($C1275,'Policy Characteristics'!$C:$C,0)))</f>
        <v>industry-elec-and-hydrogen.html</v>
      </c>
    </row>
    <row r="1276" spans="1:18" s="2" customFormat="1" x14ac:dyDescent="0.35">
      <c r="A1276" s="254" t="str">
        <f>IF(ISBLANK(INDEX('Policy Characteristics'!A:A,MATCH($C1276,'Policy Characteristics'!$C:$C,0))),"",INDEX('Policy Characteristics'!A:A,MATCH($C1276,'Policy Characteristics'!$C:$C,0)))</f>
        <v>Industry</v>
      </c>
      <c r="B1276" s="262" t="str">
        <f>IF(ISBLANK(INDEX('Policy Characteristics'!B:B,MATCH($C1276,'Policy Characteristics'!$C:$C,0))),"",INDEX('Policy Characteristics'!B:B,MATCH($C1276,'Policy Characteristics'!$C:$C,0)))</f>
        <v>Hydrogen Combustion</v>
      </c>
      <c r="C1276" s="254" t="str">
        <f t="shared" si="47"/>
        <v>Fraction of Eligible Industrial Energy Use Shifted to Hydrogen</v>
      </c>
      <c r="D1276" s="6" t="s">
        <v>3067</v>
      </c>
      <c r="E1276" s="1" t="s">
        <v>3493</v>
      </c>
      <c r="F1276" t="s">
        <v>3029</v>
      </c>
      <c r="G1276" s="45" t="s">
        <v>3500</v>
      </c>
      <c r="H1276" s="43">
        <v>2196</v>
      </c>
      <c r="I1276" s="324" t="s">
        <v>43</v>
      </c>
      <c r="J1276" s="255" t="str">
        <f>IF(ISBLANK(INDEX('Policy Characteristics'!D:D,MATCH($C1276,'Policy Characteristics'!$C:$C,0))),"",INDEX('Policy Characteristics'!D:D,MATCH($C1276,'Policy Characteristics'!$C:$C,0)))</f>
        <v>Hydrogen Combustion</v>
      </c>
      <c r="K1276" s="254" t="str">
        <f>IF(ISBLANK(INDEX('Policy Characteristics'!E:E,MATCH($C1276,'Policy Characteristics'!$C:$C,0))),"",INDEX('Policy Characteristics'!E:E,MATCH($C1276,'Policy Characteristics'!$C:$C,0)))</f>
        <v>indst shift to hydrogen</v>
      </c>
      <c r="L1276" s="261">
        <f>IF(ISBLANK(INDEX('Policy Characteristics'!F:F,MATCH($C1276,'Policy Characteristics'!$C:$C,0))),"",INDEX('Policy Characteristics'!F:F,MATCH($C1276,'Policy Characteristics'!$C:$C,0)))</f>
        <v>0</v>
      </c>
      <c r="M1276" s="261">
        <f>IF(ISBLANK(INDEX('Policy Characteristics'!G:G,MATCH($C1276,'Policy Characteristics'!$C:$C,0))),"",INDEX('Policy Characteristics'!G:G,MATCH($C1276,'Policy Characteristics'!$C:$C,0)))</f>
        <v>1</v>
      </c>
      <c r="N1276" s="261">
        <f>IF(ISBLANK(INDEX('Policy Characteristics'!H:H,MATCH($C1276,'Policy Characteristics'!$C:$C,0))),"",INDEX('Policy Characteristics'!H:H,MATCH($C1276,'Policy Characteristics'!$C:$C,0)))</f>
        <v>0.01</v>
      </c>
      <c r="O1276" s="254" t="str">
        <f>IF(ISBLANK(INDEX('Policy Characteristics'!I:I,MATCH($C1276,'Policy Characteristics'!$C:$C,0))),"",INDEX('Policy Characteristics'!I:I,MATCH($C1276,'Policy Characteristics'!$C:$C,0)))</f>
        <v>% of fuel shifted</v>
      </c>
      <c r="P1276" s="254"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254" t="str">
        <f>IF(ISBLANK(INDEX('Policy Characteristics'!K:K,MATCH($C1276,'Policy Characteristics'!$C:$C,0))),"",INDEX('Policy Characteristics'!K:K,MATCH($C1276,'Policy Characteristics'!$C:$C,0)))</f>
        <v>industry-ag-main.html#fuel-switching</v>
      </c>
      <c r="R1276" s="254" t="str">
        <f>IF(ISBLANK(INDEX('Policy Characteristics'!L:L,MATCH($C1276,'Policy Characteristics'!$C:$C,0))),"",INDEX('Policy Characteristics'!L:L,MATCH($C1276,'Policy Characteristics'!$C:$C,0)))</f>
        <v>industry-elec-and-hydrogen.html</v>
      </c>
    </row>
    <row r="1277" spans="1:18" s="2" customFormat="1" x14ac:dyDescent="0.35">
      <c r="A1277" s="254" t="str">
        <f>IF(ISBLANK(INDEX('Policy Characteristics'!A:A,MATCH($C1277,'Policy Characteristics'!$C:$C,0))),"",INDEX('Policy Characteristics'!A:A,MATCH($C1277,'Policy Characteristics'!$C:$C,0)))</f>
        <v>Industry</v>
      </c>
      <c r="B1277" s="262" t="str">
        <f>IF(ISBLANK(INDEX('Policy Characteristics'!B:B,MATCH($C1277,'Policy Characteristics'!$C:$C,0))),"",INDEX('Policy Characteristics'!B:B,MATCH($C1277,'Policy Characteristics'!$C:$C,0)))</f>
        <v>Hydrogen Combustion</v>
      </c>
      <c r="C1277" s="254" t="str">
        <f t="shared" si="47"/>
        <v>Fraction of Eligible Industrial Energy Use Shifted to Hydrogen</v>
      </c>
      <c r="D1277" s="6" t="s">
        <v>3067</v>
      </c>
      <c r="E1277" s="1" t="s">
        <v>3494</v>
      </c>
      <c r="F1277" t="s">
        <v>3029</v>
      </c>
      <c r="G1277" s="45" t="s">
        <v>3501</v>
      </c>
      <c r="H1277" s="43">
        <v>2197</v>
      </c>
      <c r="I1277" s="324" t="s">
        <v>43</v>
      </c>
      <c r="J1277" s="255" t="str">
        <f>IF(ISBLANK(INDEX('Policy Characteristics'!D:D,MATCH($C1277,'Policy Characteristics'!$C:$C,0))),"",INDEX('Policy Characteristics'!D:D,MATCH($C1277,'Policy Characteristics'!$C:$C,0)))</f>
        <v>Hydrogen Combustion</v>
      </c>
      <c r="K1277" s="254" t="str">
        <f>IF(ISBLANK(INDEX('Policy Characteristics'!E:E,MATCH($C1277,'Policy Characteristics'!$C:$C,0))),"",INDEX('Policy Characteristics'!E:E,MATCH($C1277,'Policy Characteristics'!$C:$C,0)))</f>
        <v>indst shift to hydrogen</v>
      </c>
      <c r="L1277" s="261">
        <f>IF(ISBLANK(INDEX('Policy Characteristics'!F:F,MATCH($C1277,'Policy Characteristics'!$C:$C,0))),"",INDEX('Policy Characteristics'!F:F,MATCH($C1277,'Policy Characteristics'!$C:$C,0)))</f>
        <v>0</v>
      </c>
      <c r="M1277" s="261">
        <f>IF(ISBLANK(INDEX('Policy Characteristics'!G:G,MATCH($C1277,'Policy Characteristics'!$C:$C,0))),"",INDEX('Policy Characteristics'!G:G,MATCH($C1277,'Policy Characteristics'!$C:$C,0)))</f>
        <v>1</v>
      </c>
      <c r="N1277" s="261">
        <f>IF(ISBLANK(INDEX('Policy Characteristics'!H:H,MATCH($C1277,'Policy Characteristics'!$C:$C,0))),"",INDEX('Policy Characteristics'!H:H,MATCH($C1277,'Policy Characteristics'!$C:$C,0)))</f>
        <v>0.01</v>
      </c>
      <c r="O1277" s="254" t="str">
        <f>IF(ISBLANK(INDEX('Policy Characteristics'!I:I,MATCH($C1277,'Policy Characteristics'!$C:$C,0))),"",INDEX('Policy Characteristics'!I:I,MATCH($C1277,'Policy Characteristics'!$C:$C,0)))</f>
        <v>% of fuel shifted</v>
      </c>
      <c r="P1277" s="254"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254" t="str">
        <f>IF(ISBLANK(INDEX('Policy Characteristics'!K:K,MATCH($C1277,'Policy Characteristics'!$C:$C,0))),"",INDEX('Policy Characteristics'!K:K,MATCH($C1277,'Policy Characteristics'!$C:$C,0)))</f>
        <v>industry-ag-main.html#fuel-switching</v>
      </c>
      <c r="R1277" s="254" t="str">
        <f>IF(ISBLANK(INDEX('Policy Characteristics'!L:L,MATCH($C1277,'Policy Characteristics'!$C:$C,0))),"",INDEX('Policy Characteristics'!L:L,MATCH($C1277,'Policy Characteristics'!$C:$C,0)))</f>
        <v>industry-elec-and-hydrogen.html</v>
      </c>
    </row>
    <row r="1278" spans="1:18" s="2" customFormat="1" x14ac:dyDescent="0.35">
      <c r="A1278" s="254" t="str">
        <f>IF(ISBLANK(INDEX('Policy Characteristics'!A:A,MATCH($C1278,'Policy Characteristics'!$C:$C,0))),"",INDEX('Policy Characteristics'!A:A,MATCH($C1278,'Policy Characteristics'!$C:$C,0)))</f>
        <v>Industry</v>
      </c>
      <c r="B1278" s="262" t="str">
        <f>IF(ISBLANK(INDEX('Policy Characteristics'!B:B,MATCH($C1278,'Policy Characteristics'!$C:$C,0))),"",INDEX('Policy Characteristics'!B:B,MATCH($C1278,'Policy Characteristics'!$C:$C,0)))</f>
        <v>Hydrogen Combustion</v>
      </c>
      <c r="C1278" s="254" t="str">
        <f t="shared" si="47"/>
        <v>Fraction of Eligible Industrial Energy Use Shifted to Hydrogen</v>
      </c>
      <c r="D1278" s="6" t="s">
        <v>3067</v>
      </c>
      <c r="E1278" s="1" t="s">
        <v>3495</v>
      </c>
      <c r="F1278" t="s">
        <v>3029</v>
      </c>
      <c r="G1278" s="45" t="s">
        <v>3502</v>
      </c>
      <c r="H1278" s="43">
        <v>2198</v>
      </c>
      <c r="I1278" s="324" t="s">
        <v>44</v>
      </c>
      <c r="J1278" s="255" t="str">
        <f>IF(ISBLANK(INDEX('Policy Characteristics'!D:D,MATCH($C1278,'Policy Characteristics'!$C:$C,0))),"",INDEX('Policy Characteristics'!D:D,MATCH($C1278,'Policy Characteristics'!$C:$C,0)))</f>
        <v>Hydrogen Combustion</v>
      </c>
      <c r="K1278" s="254" t="str">
        <f>IF(ISBLANK(INDEX('Policy Characteristics'!E:E,MATCH($C1278,'Policy Characteristics'!$C:$C,0))),"",INDEX('Policy Characteristics'!E:E,MATCH($C1278,'Policy Characteristics'!$C:$C,0)))</f>
        <v>indst shift to hydrogen</v>
      </c>
      <c r="L1278" s="261">
        <f>IF(ISBLANK(INDEX('Policy Characteristics'!F:F,MATCH($C1278,'Policy Characteristics'!$C:$C,0))),"",INDEX('Policy Characteristics'!F:F,MATCH($C1278,'Policy Characteristics'!$C:$C,0)))</f>
        <v>0</v>
      </c>
      <c r="M1278" s="261">
        <f>IF(ISBLANK(INDEX('Policy Characteristics'!G:G,MATCH($C1278,'Policy Characteristics'!$C:$C,0))),"",INDEX('Policy Characteristics'!G:G,MATCH($C1278,'Policy Characteristics'!$C:$C,0)))</f>
        <v>1</v>
      </c>
      <c r="N1278" s="261">
        <f>IF(ISBLANK(INDEX('Policy Characteristics'!H:H,MATCH($C1278,'Policy Characteristics'!$C:$C,0))),"",INDEX('Policy Characteristics'!H:H,MATCH($C1278,'Policy Characteristics'!$C:$C,0)))</f>
        <v>0.01</v>
      </c>
      <c r="O1278" s="254" t="str">
        <f>IF(ISBLANK(INDEX('Policy Characteristics'!I:I,MATCH($C1278,'Policy Characteristics'!$C:$C,0))),"",INDEX('Policy Characteristics'!I:I,MATCH($C1278,'Policy Characteristics'!$C:$C,0)))</f>
        <v>% of fuel shifted</v>
      </c>
      <c r="P1278" s="254"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254" t="str">
        <f>IF(ISBLANK(INDEX('Policy Characteristics'!K:K,MATCH($C1278,'Policy Characteristics'!$C:$C,0))),"",INDEX('Policy Characteristics'!K:K,MATCH($C1278,'Policy Characteristics'!$C:$C,0)))</f>
        <v>industry-ag-main.html#fuel-switching</v>
      </c>
      <c r="R1278" s="254" t="str">
        <f>IF(ISBLANK(INDEX('Policy Characteristics'!L:L,MATCH($C1278,'Policy Characteristics'!$C:$C,0))),"",INDEX('Policy Characteristics'!L:L,MATCH($C1278,'Policy Characteristics'!$C:$C,0)))</f>
        <v>industry-elec-and-hydrogen.html</v>
      </c>
    </row>
    <row r="1279" spans="1:18" s="2" customFormat="1" x14ac:dyDescent="0.35">
      <c r="A1279" s="254" t="str">
        <f>IF(ISBLANK(INDEX('Policy Characteristics'!A:A,MATCH($C1279,'Policy Characteristics'!$C:$C,0))),"",INDEX('Policy Characteristics'!A:A,MATCH($C1279,'Policy Characteristics'!$C:$C,0)))</f>
        <v>Industry</v>
      </c>
      <c r="B1279" s="262" t="str">
        <f>IF(ISBLANK(INDEX('Policy Characteristics'!B:B,MATCH($C1279,'Policy Characteristics'!$C:$C,0))),"",INDEX('Policy Characteristics'!B:B,MATCH($C1279,'Policy Characteristics'!$C:$C,0)))</f>
        <v>Hydrogen Combustion</v>
      </c>
      <c r="C1279" s="254" t="str">
        <f t="shared" si="47"/>
        <v>Fraction of Eligible Industrial Energy Use Shifted to Hydrogen</v>
      </c>
      <c r="D1279" s="6" t="s">
        <v>3067</v>
      </c>
      <c r="E1279" s="1" t="s">
        <v>3496</v>
      </c>
      <c r="F1279" t="s">
        <v>3029</v>
      </c>
      <c r="G1279" s="45" t="s">
        <v>3503</v>
      </c>
      <c r="H1279" s="43">
        <v>2199</v>
      </c>
      <c r="I1279" s="324" t="s">
        <v>43</v>
      </c>
      <c r="J1279" s="255" t="str">
        <f>IF(ISBLANK(INDEX('Policy Characteristics'!D:D,MATCH($C1279,'Policy Characteristics'!$C:$C,0))),"",INDEX('Policy Characteristics'!D:D,MATCH($C1279,'Policy Characteristics'!$C:$C,0)))</f>
        <v>Hydrogen Combustion</v>
      </c>
      <c r="K1279" s="254" t="str">
        <f>IF(ISBLANK(INDEX('Policy Characteristics'!E:E,MATCH($C1279,'Policy Characteristics'!$C:$C,0))),"",INDEX('Policy Characteristics'!E:E,MATCH($C1279,'Policy Characteristics'!$C:$C,0)))</f>
        <v>indst shift to hydrogen</v>
      </c>
      <c r="L1279" s="261">
        <f>IF(ISBLANK(INDEX('Policy Characteristics'!F:F,MATCH($C1279,'Policy Characteristics'!$C:$C,0))),"",INDEX('Policy Characteristics'!F:F,MATCH($C1279,'Policy Characteristics'!$C:$C,0)))</f>
        <v>0</v>
      </c>
      <c r="M1279" s="261">
        <f>IF(ISBLANK(INDEX('Policy Characteristics'!G:G,MATCH($C1279,'Policy Characteristics'!$C:$C,0))),"",INDEX('Policy Characteristics'!G:G,MATCH($C1279,'Policy Characteristics'!$C:$C,0)))</f>
        <v>1</v>
      </c>
      <c r="N1279" s="261">
        <f>IF(ISBLANK(INDEX('Policy Characteristics'!H:H,MATCH($C1279,'Policy Characteristics'!$C:$C,0))),"",INDEX('Policy Characteristics'!H:H,MATCH($C1279,'Policy Characteristics'!$C:$C,0)))</f>
        <v>0.01</v>
      </c>
      <c r="O1279" s="254" t="str">
        <f>IF(ISBLANK(INDEX('Policy Characteristics'!I:I,MATCH($C1279,'Policy Characteristics'!$C:$C,0))),"",INDEX('Policy Characteristics'!I:I,MATCH($C1279,'Policy Characteristics'!$C:$C,0)))</f>
        <v>% of fuel shifted</v>
      </c>
      <c r="P1279" s="254"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254" t="str">
        <f>IF(ISBLANK(INDEX('Policy Characteristics'!K:K,MATCH($C1279,'Policy Characteristics'!$C:$C,0))),"",INDEX('Policy Characteristics'!K:K,MATCH($C1279,'Policy Characteristics'!$C:$C,0)))</f>
        <v>industry-ag-main.html#fuel-switching</v>
      </c>
      <c r="R1279" s="254" t="str">
        <f>IF(ISBLANK(INDEX('Policy Characteristics'!L:L,MATCH($C1279,'Policy Characteristics'!$C:$C,0))),"",INDEX('Policy Characteristics'!L:L,MATCH($C1279,'Policy Characteristics'!$C:$C,0)))</f>
        <v>industry-elec-and-hydrogen.html</v>
      </c>
    </row>
    <row r="1280" spans="1:18" s="2" customFormat="1" x14ac:dyDescent="0.35">
      <c r="A1280" s="254" t="str">
        <f>IF(ISBLANK(INDEX('Policy Characteristics'!A:A,MATCH($C1280,'Policy Characteristics'!$C:$C,0))),"",INDEX('Policy Characteristics'!A:A,MATCH($C1280,'Policy Characteristics'!$C:$C,0)))</f>
        <v>Industry</v>
      </c>
      <c r="B1280" s="262" t="str">
        <f>IF(ISBLANK(INDEX('Policy Characteristics'!B:B,MATCH($C1280,'Policy Characteristics'!$C:$C,0))),"",INDEX('Policy Characteristics'!B:B,MATCH($C1280,'Policy Characteristics'!$C:$C,0)))</f>
        <v>Hydrogen Combustion</v>
      </c>
      <c r="C1280" s="254" t="str">
        <f t="shared" si="47"/>
        <v>Fraction of Eligible Industrial Energy Use Shifted to Hydrogen</v>
      </c>
      <c r="D1280" s="6" t="s">
        <v>3067</v>
      </c>
      <c r="E1280" s="1" t="s">
        <v>3497</v>
      </c>
      <c r="F1280" t="s">
        <v>3029</v>
      </c>
      <c r="G1280" s="45" t="s">
        <v>3504</v>
      </c>
      <c r="H1280" s="43">
        <v>2200</v>
      </c>
      <c r="I1280" s="324" t="s">
        <v>44</v>
      </c>
      <c r="J1280" s="255" t="str">
        <f>IF(ISBLANK(INDEX('Policy Characteristics'!D:D,MATCH($C1280,'Policy Characteristics'!$C:$C,0))),"",INDEX('Policy Characteristics'!D:D,MATCH($C1280,'Policy Characteristics'!$C:$C,0)))</f>
        <v>Hydrogen Combustion</v>
      </c>
      <c r="K1280" s="254" t="str">
        <f>IF(ISBLANK(INDEX('Policy Characteristics'!E:E,MATCH($C1280,'Policy Characteristics'!$C:$C,0))),"",INDEX('Policy Characteristics'!E:E,MATCH($C1280,'Policy Characteristics'!$C:$C,0)))</f>
        <v>indst shift to hydrogen</v>
      </c>
      <c r="L1280" s="261">
        <f>IF(ISBLANK(INDEX('Policy Characteristics'!F:F,MATCH($C1280,'Policy Characteristics'!$C:$C,0))),"",INDEX('Policy Characteristics'!F:F,MATCH($C1280,'Policy Characteristics'!$C:$C,0)))</f>
        <v>0</v>
      </c>
      <c r="M1280" s="261">
        <f>IF(ISBLANK(INDEX('Policy Characteristics'!G:G,MATCH($C1280,'Policy Characteristics'!$C:$C,0))),"",INDEX('Policy Characteristics'!G:G,MATCH($C1280,'Policy Characteristics'!$C:$C,0)))</f>
        <v>1</v>
      </c>
      <c r="N1280" s="261">
        <f>IF(ISBLANK(INDEX('Policy Characteristics'!H:H,MATCH($C1280,'Policy Characteristics'!$C:$C,0))),"",INDEX('Policy Characteristics'!H:H,MATCH($C1280,'Policy Characteristics'!$C:$C,0)))</f>
        <v>0.01</v>
      </c>
      <c r="O1280" s="254" t="str">
        <f>IF(ISBLANK(INDEX('Policy Characteristics'!I:I,MATCH($C1280,'Policy Characteristics'!$C:$C,0))),"",INDEX('Policy Characteristics'!I:I,MATCH($C1280,'Policy Characteristics'!$C:$C,0)))</f>
        <v>% of fuel shifted</v>
      </c>
      <c r="P1280" s="254"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254" t="str">
        <f>IF(ISBLANK(INDEX('Policy Characteristics'!K:K,MATCH($C1280,'Policy Characteristics'!$C:$C,0))),"",INDEX('Policy Characteristics'!K:K,MATCH($C1280,'Policy Characteristics'!$C:$C,0)))</f>
        <v>industry-ag-main.html#fuel-switching</v>
      </c>
      <c r="R1280" s="254" t="str">
        <f>IF(ISBLANK(INDEX('Policy Characteristics'!L:L,MATCH($C1280,'Policy Characteristics'!$C:$C,0))),"",INDEX('Policy Characteristics'!L:L,MATCH($C1280,'Policy Characteristics'!$C:$C,0)))</f>
        <v>industry-elec-and-hydrogen.html</v>
      </c>
    </row>
    <row r="1281" spans="1:18" s="2" customFormat="1" x14ac:dyDescent="0.35">
      <c r="A1281" s="254" t="str">
        <f>IF(ISBLANK(INDEX('Policy Characteristics'!A:A,MATCH($C1281,'Policy Characteristics'!$C:$C,0))),"",INDEX('Policy Characteristics'!A:A,MATCH($C1281,'Policy Characteristics'!$C:$C,0)))</f>
        <v>Industry</v>
      </c>
      <c r="B1281" s="262" t="str">
        <f>IF(ISBLANK(INDEX('Policy Characteristics'!B:B,MATCH($C1281,'Policy Characteristics'!$C:$C,0))),"",INDEX('Policy Characteristics'!B:B,MATCH($C1281,'Policy Characteristics'!$C:$C,0)))</f>
        <v>Hydrogen Combustion</v>
      </c>
      <c r="C1281" s="254" t="str">
        <f t="shared" si="47"/>
        <v>Fraction of Eligible Industrial Energy Use Shifted to Hydrogen</v>
      </c>
      <c r="D1281" s="6" t="s">
        <v>3067</v>
      </c>
      <c r="E1281" s="1" t="s">
        <v>3638</v>
      </c>
      <c r="F1281" t="s">
        <v>3029</v>
      </c>
      <c r="G1281" s="45" t="s">
        <v>3638</v>
      </c>
      <c r="H1281" s="43">
        <v>2201</v>
      </c>
      <c r="I1281" s="324" t="s">
        <v>44</v>
      </c>
      <c r="J1281" s="255" t="str">
        <f>IF(ISBLANK(INDEX('Policy Characteristics'!D:D,MATCH($C1281,'Policy Characteristics'!$C:$C,0))),"",INDEX('Policy Characteristics'!D:D,MATCH($C1281,'Policy Characteristics'!$C:$C,0)))</f>
        <v>Hydrogen Combustion</v>
      </c>
      <c r="K1281" s="254" t="str">
        <f>IF(ISBLANK(INDEX('Policy Characteristics'!E:E,MATCH($C1281,'Policy Characteristics'!$C:$C,0))),"",INDEX('Policy Characteristics'!E:E,MATCH($C1281,'Policy Characteristics'!$C:$C,0)))</f>
        <v>indst shift to hydrogen</v>
      </c>
      <c r="L1281" s="261">
        <f>IF(ISBLANK(INDEX('Policy Characteristics'!F:F,MATCH($C1281,'Policy Characteristics'!$C:$C,0))),"",INDEX('Policy Characteristics'!F:F,MATCH($C1281,'Policy Characteristics'!$C:$C,0)))</f>
        <v>0</v>
      </c>
      <c r="M1281" s="261">
        <f>IF(ISBLANK(INDEX('Policy Characteristics'!G:G,MATCH($C1281,'Policy Characteristics'!$C:$C,0))),"",INDEX('Policy Characteristics'!G:G,MATCH($C1281,'Policy Characteristics'!$C:$C,0)))</f>
        <v>1</v>
      </c>
      <c r="N1281" s="261">
        <f>IF(ISBLANK(INDEX('Policy Characteristics'!H:H,MATCH($C1281,'Policy Characteristics'!$C:$C,0))),"",INDEX('Policy Characteristics'!H:H,MATCH($C1281,'Policy Characteristics'!$C:$C,0)))</f>
        <v>0.01</v>
      </c>
      <c r="O1281" s="254" t="str">
        <f>IF(ISBLANK(INDEX('Policy Characteristics'!I:I,MATCH($C1281,'Policy Characteristics'!$C:$C,0))),"",INDEX('Policy Characteristics'!I:I,MATCH($C1281,'Policy Characteristics'!$C:$C,0)))</f>
        <v>% of fuel shifted</v>
      </c>
      <c r="P1281" s="254"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254" t="str">
        <f>IF(ISBLANK(INDEX('Policy Characteristics'!K:K,MATCH($C1281,'Policy Characteristics'!$C:$C,0))),"",INDEX('Policy Characteristics'!K:K,MATCH($C1281,'Policy Characteristics'!$C:$C,0)))</f>
        <v>industry-ag-main.html#fuel-switching</v>
      </c>
      <c r="R1281" s="254" t="str">
        <f>IF(ISBLANK(INDEX('Policy Characteristics'!L:L,MATCH($C1281,'Policy Characteristics'!$C:$C,0))),"",INDEX('Policy Characteristics'!L:L,MATCH($C1281,'Policy Characteristics'!$C:$C,0)))</f>
        <v>industry-elec-and-hydrogen.html</v>
      </c>
    </row>
    <row r="1282" spans="1:18" s="2" customFormat="1" x14ac:dyDescent="0.35">
      <c r="A1282" s="254" t="str">
        <f>IF(ISBLANK(INDEX('Policy Characteristics'!A:A,MATCH($C1282,'Policy Characteristics'!$C:$C,0))),"",INDEX('Policy Characteristics'!A:A,MATCH($C1282,'Policy Characteristics'!$C:$C,0)))</f>
        <v>Industry</v>
      </c>
      <c r="B1282" s="262" t="str">
        <f>IF(ISBLANK(INDEX('Policy Characteristics'!B:B,MATCH($C1282,'Policy Characteristics'!$C:$C,0))),"",INDEX('Policy Characteristics'!B:B,MATCH($C1282,'Policy Characteristics'!$C:$C,0)))</f>
        <v>Hydrogen Combustion</v>
      </c>
      <c r="C1282" s="254" t="str">
        <f t="shared" si="47"/>
        <v>Fraction of Eligible Industrial Energy Use Shifted to Hydrogen</v>
      </c>
      <c r="D1282" s="6" t="s">
        <v>3068</v>
      </c>
      <c r="E1282" s="1" t="s">
        <v>3491</v>
      </c>
      <c r="F1282" t="s">
        <v>3030</v>
      </c>
      <c r="G1282" s="45" t="s">
        <v>3498</v>
      </c>
      <c r="H1282" s="43">
        <v>2202</v>
      </c>
      <c r="I1282" s="324" t="s">
        <v>43</v>
      </c>
      <c r="J1282" s="255" t="str">
        <f>IF(ISBLANK(INDEX('Policy Characteristics'!D:D,MATCH($C1282,'Policy Characteristics'!$C:$C,0))),"",INDEX('Policy Characteristics'!D:D,MATCH($C1282,'Policy Characteristics'!$C:$C,0)))</f>
        <v>Hydrogen Combustion</v>
      </c>
      <c r="K1282" s="254" t="str">
        <f>IF(ISBLANK(INDEX('Policy Characteristics'!E:E,MATCH($C1282,'Policy Characteristics'!$C:$C,0))),"",INDEX('Policy Characteristics'!E:E,MATCH($C1282,'Policy Characteristics'!$C:$C,0)))</f>
        <v>indst shift to hydrogen</v>
      </c>
      <c r="L1282" s="261">
        <f>IF(ISBLANK(INDEX('Policy Characteristics'!F:F,MATCH($C1282,'Policy Characteristics'!$C:$C,0))),"",INDEX('Policy Characteristics'!F:F,MATCH($C1282,'Policy Characteristics'!$C:$C,0)))</f>
        <v>0</v>
      </c>
      <c r="M1282" s="261">
        <f>IF(ISBLANK(INDEX('Policy Characteristics'!G:G,MATCH($C1282,'Policy Characteristics'!$C:$C,0))),"",INDEX('Policy Characteristics'!G:G,MATCH($C1282,'Policy Characteristics'!$C:$C,0)))</f>
        <v>1</v>
      </c>
      <c r="N1282" s="261">
        <f>IF(ISBLANK(INDEX('Policy Characteristics'!H:H,MATCH($C1282,'Policy Characteristics'!$C:$C,0))),"",INDEX('Policy Characteristics'!H:H,MATCH($C1282,'Policy Characteristics'!$C:$C,0)))</f>
        <v>0.01</v>
      </c>
      <c r="O1282" s="254" t="str">
        <f>IF(ISBLANK(INDEX('Policy Characteristics'!I:I,MATCH($C1282,'Policy Characteristics'!$C:$C,0))),"",INDEX('Policy Characteristics'!I:I,MATCH($C1282,'Policy Characteristics'!$C:$C,0)))</f>
        <v>% of fuel shifted</v>
      </c>
      <c r="P1282" s="254"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254" t="str">
        <f>IF(ISBLANK(INDEX('Policy Characteristics'!K:K,MATCH($C1282,'Policy Characteristics'!$C:$C,0))),"",INDEX('Policy Characteristics'!K:K,MATCH($C1282,'Policy Characteristics'!$C:$C,0)))</f>
        <v>industry-ag-main.html#fuel-switching</v>
      </c>
      <c r="R1282" s="254" t="str">
        <f>IF(ISBLANK(INDEX('Policy Characteristics'!L:L,MATCH($C1282,'Policy Characteristics'!$C:$C,0))),"",INDEX('Policy Characteristics'!L:L,MATCH($C1282,'Policy Characteristics'!$C:$C,0)))</f>
        <v>industry-elec-and-hydrogen.html</v>
      </c>
    </row>
    <row r="1283" spans="1:18" s="2" customFormat="1" x14ac:dyDescent="0.35">
      <c r="A1283" s="254" t="str">
        <f>IF(ISBLANK(INDEX('Policy Characteristics'!A:A,MATCH($C1283,'Policy Characteristics'!$C:$C,0))),"",INDEX('Policy Characteristics'!A:A,MATCH($C1283,'Policy Characteristics'!$C:$C,0)))</f>
        <v>Industry</v>
      </c>
      <c r="B1283" s="262" t="str">
        <f>IF(ISBLANK(INDEX('Policy Characteristics'!B:B,MATCH($C1283,'Policy Characteristics'!$C:$C,0))),"",INDEX('Policy Characteristics'!B:B,MATCH($C1283,'Policy Characteristics'!$C:$C,0)))</f>
        <v>Hydrogen Combustion</v>
      </c>
      <c r="C1283" s="254" t="str">
        <f t="shared" si="47"/>
        <v>Fraction of Eligible Industrial Energy Use Shifted to Hydrogen</v>
      </c>
      <c r="D1283" s="6" t="s">
        <v>3068</v>
      </c>
      <c r="E1283" s="1" t="s">
        <v>3492</v>
      </c>
      <c r="F1283" t="s">
        <v>3030</v>
      </c>
      <c r="G1283" s="45" t="s">
        <v>3499</v>
      </c>
      <c r="H1283" s="43">
        <v>2203</v>
      </c>
      <c r="I1283" s="324" t="s">
        <v>43</v>
      </c>
      <c r="J1283" s="255" t="str">
        <f>IF(ISBLANK(INDEX('Policy Characteristics'!D:D,MATCH($C1283,'Policy Characteristics'!$C:$C,0))),"",INDEX('Policy Characteristics'!D:D,MATCH($C1283,'Policy Characteristics'!$C:$C,0)))</f>
        <v>Hydrogen Combustion</v>
      </c>
      <c r="K1283" s="254" t="str">
        <f>IF(ISBLANK(INDEX('Policy Characteristics'!E:E,MATCH($C1283,'Policy Characteristics'!$C:$C,0))),"",INDEX('Policy Characteristics'!E:E,MATCH($C1283,'Policy Characteristics'!$C:$C,0)))</f>
        <v>indst shift to hydrogen</v>
      </c>
      <c r="L1283" s="261">
        <f>IF(ISBLANK(INDEX('Policy Characteristics'!F:F,MATCH($C1283,'Policy Characteristics'!$C:$C,0))),"",INDEX('Policy Characteristics'!F:F,MATCH($C1283,'Policy Characteristics'!$C:$C,0)))</f>
        <v>0</v>
      </c>
      <c r="M1283" s="261">
        <f>IF(ISBLANK(INDEX('Policy Characteristics'!G:G,MATCH($C1283,'Policy Characteristics'!$C:$C,0))),"",INDEX('Policy Characteristics'!G:G,MATCH($C1283,'Policy Characteristics'!$C:$C,0)))</f>
        <v>1</v>
      </c>
      <c r="N1283" s="261">
        <f>IF(ISBLANK(INDEX('Policy Characteristics'!H:H,MATCH($C1283,'Policy Characteristics'!$C:$C,0))),"",INDEX('Policy Characteristics'!H:H,MATCH($C1283,'Policy Characteristics'!$C:$C,0)))</f>
        <v>0.01</v>
      </c>
      <c r="O1283" s="254" t="str">
        <f>IF(ISBLANK(INDEX('Policy Characteristics'!I:I,MATCH($C1283,'Policy Characteristics'!$C:$C,0))),"",INDEX('Policy Characteristics'!I:I,MATCH($C1283,'Policy Characteristics'!$C:$C,0)))</f>
        <v>% of fuel shifted</v>
      </c>
      <c r="P1283" s="254"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254" t="str">
        <f>IF(ISBLANK(INDEX('Policy Characteristics'!K:K,MATCH($C1283,'Policy Characteristics'!$C:$C,0))),"",INDEX('Policy Characteristics'!K:K,MATCH($C1283,'Policy Characteristics'!$C:$C,0)))</f>
        <v>industry-ag-main.html#fuel-switching</v>
      </c>
      <c r="R1283" s="254" t="str">
        <f>IF(ISBLANK(INDEX('Policy Characteristics'!L:L,MATCH($C1283,'Policy Characteristics'!$C:$C,0))),"",INDEX('Policy Characteristics'!L:L,MATCH($C1283,'Policy Characteristics'!$C:$C,0)))</f>
        <v>industry-elec-and-hydrogen.html</v>
      </c>
    </row>
    <row r="1284" spans="1:18" s="2" customFormat="1" x14ac:dyDescent="0.35">
      <c r="A1284" s="254" t="str">
        <f>IF(ISBLANK(INDEX('Policy Characteristics'!A:A,MATCH($C1284,'Policy Characteristics'!$C:$C,0))),"",INDEX('Policy Characteristics'!A:A,MATCH($C1284,'Policy Characteristics'!$C:$C,0)))</f>
        <v>Industry</v>
      </c>
      <c r="B1284" s="262" t="str">
        <f>IF(ISBLANK(INDEX('Policy Characteristics'!B:B,MATCH($C1284,'Policy Characteristics'!$C:$C,0))),"",INDEX('Policy Characteristics'!B:B,MATCH($C1284,'Policy Characteristics'!$C:$C,0)))</f>
        <v>Hydrogen Combustion</v>
      </c>
      <c r="C1284" s="254" t="str">
        <f t="shared" si="47"/>
        <v>Fraction of Eligible Industrial Energy Use Shifted to Hydrogen</v>
      </c>
      <c r="D1284" s="6" t="s">
        <v>3068</v>
      </c>
      <c r="E1284" s="1" t="s">
        <v>3493</v>
      </c>
      <c r="F1284" t="s">
        <v>3030</v>
      </c>
      <c r="G1284" s="45" t="s">
        <v>3500</v>
      </c>
      <c r="H1284" s="43">
        <v>2204</v>
      </c>
      <c r="I1284" s="324" t="s">
        <v>43</v>
      </c>
      <c r="J1284" s="255" t="str">
        <f>IF(ISBLANK(INDEX('Policy Characteristics'!D:D,MATCH($C1284,'Policy Characteristics'!$C:$C,0))),"",INDEX('Policy Characteristics'!D:D,MATCH($C1284,'Policy Characteristics'!$C:$C,0)))</f>
        <v>Hydrogen Combustion</v>
      </c>
      <c r="K1284" s="254" t="str">
        <f>IF(ISBLANK(INDEX('Policy Characteristics'!E:E,MATCH($C1284,'Policy Characteristics'!$C:$C,0))),"",INDEX('Policy Characteristics'!E:E,MATCH($C1284,'Policy Characteristics'!$C:$C,0)))</f>
        <v>indst shift to hydrogen</v>
      </c>
      <c r="L1284" s="261">
        <f>IF(ISBLANK(INDEX('Policy Characteristics'!F:F,MATCH($C1284,'Policy Characteristics'!$C:$C,0))),"",INDEX('Policy Characteristics'!F:F,MATCH($C1284,'Policy Characteristics'!$C:$C,0)))</f>
        <v>0</v>
      </c>
      <c r="M1284" s="261">
        <f>IF(ISBLANK(INDEX('Policy Characteristics'!G:G,MATCH($C1284,'Policy Characteristics'!$C:$C,0))),"",INDEX('Policy Characteristics'!G:G,MATCH($C1284,'Policy Characteristics'!$C:$C,0)))</f>
        <v>1</v>
      </c>
      <c r="N1284" s="261">
        <f>IF(ISBLANK(INDEX('Policy Characteristics'!H:H,MATCH($C1284,'Policy Characteristics'!$C:$C,0))),"",INDEX('Policy Characteristics'!H:H,MATCH($C1284,'Policy Characteristics'!$C:$C,0)))</f>
        <v>0.01</v>
      </c>
      <c r="O1284" s="254" t="str">
        <f>IF(ISBLANK(INDEX('Policy Characteristics'!I:I,MATCH($C1284,'Policy Characteristics'!$C:$C,0))),"",INDEX('Policy Characteristics'!I:I,MATCH($C1284,'Policy Characteristics'!$C:$C,0)))</f>
        <v>% of fuel shifted</v>
      </c>
      <c r="P1284" s="254"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254" t="str">
        <f>IF(ISBLANK(INDEX('Policy Characteristics'!K:K,MATCH($C1284,'Policy Characteristics'!$C:$C,0))),"",INDEX('Policy Characteristics'!K:K,MATCH($C1284,'Policy Characteristics'!$C:$C,0)))</f>
        <v>industry-ag-main.html#fuel-switching</v>
      </c>
      <c r="R1284" s="254" t="str">
        <f>IF(ISBLANK(INDEX('Policy Characteristics'!L:L,MATCH($C1284,'Policy Characteristics'!$C:$C,0))),"",INDEX('Policy Characteristics'!L:L,MATCH($C1284,'Policy Characteristics'!$C:$C,0)))</f>
        <v>industry-elec-and-hydrogen.html</v>
      </c>
    </row>
    <row r="1285" spans="1:18" s="2" customFormat="1" x14ac:dyDescent="0.35">
      <c r="A1285" s="254" t="str">
        <f>IF(ISBLANK(INDEX('Policy Characteristics'!A:A,MATCH($C1285,'Policy Characteristics'!$C:$C,0))),"",INDEX('Policy Characteristics'!A:A,MATCH($C1285,'Policy Characteristics'!$C:$C,0)))</f>
        <v>Industry</v>
      </c>
      <c r="B1285" s="262" t="str">
        <f>IF(ISBLANK(INDEX('Policy Characteristics'!B:B,MATCH($C1285,'Policy Characteristics'!$C:$C,0))),"",INDEX('Policy Characteristics'!B:B,MATCH($C1285,'Policy Characteristics'!$C:$C,0)))</f>
        <v>Hydrogen Combustion</v>
      </c>
      <c r="C1285" s="254" t="str">
        <f t="shared" si="47"/>
        <v>Fraction of Eligible Industrial Energy Use Shifted to Hydrogen</v>
      </c>
      <c r="D1285" s="6" t="s">
        <v>3068</v>
      </c>
      <c r="E1285" s="1" t="s">
        <v>3494</v>
      </c>
      <c r="F1285" t="s">
        <v>3030</v>
      </c>
      <c r="G1285" s="45" t="s">
        <v>3501</v>
      </c>
      <c r="H1285" s="43">
        <v>2205</v>
      </c>
      <c r="I1285" s="324" t="s">
        <v>43</v>
      </c>
      <c r="J1285" s="255" t="str">
        <f>IF(ISBLANK(INDEX('Policy Characteristics'!D:D,MATCH($C1285,'Policy Characteristics'!$C:$C,0))),"",INDEX('Policy Characteristics'!D:D,MATCH($C1285,'Policy Characteristics'!$C:$C,0)))</f>
        <v>Hydrogen Combustion</v>
      </c>
      <c r="K1285" s="254" t="str">
        <f>IF(ISBLANK(INDEX('Policy Characteristics'!E:E,MATCH($C1285,'Policy Characteristics'!$C:$C,0))),"",INDEX('Policy Characteristics'!E:E,MATCH($C1285,'Policy Characteristics'!$C:$C,0)))</f>
        <v>indst shift to hydrogen</v>
      </c>
      <c r="L1285" s="261">
        <f>IF(ISBLANK(INDEX('Policy Characteristics'!F:F,MATCH($C1285,'Policy Characteristics'!$C:$C,0))),"",INDEX('Policy Characteristics'!F:F,MATCH($C1285,'Policy Characteristics'!$C:$C,0)))</f>
        <v>0</v>
      </c>
      <c r="M1285" s="261">
        <f>IF(ISBLANK(INDEX('Policy Characteristics'!G:G,MATCH($C1285,'Policy Characteristics'!$C:$C,0))),"",INDEX('Policy Characteristics'!G:G,MATCH($C1285,'Policy Characteristics'!$C:$C,0)))</f>
        <v>1</v>
      </c>
      <c r="N1285" s="261">
        <f>IF(ISBLANK(INDEX('Policy Characteristics'!H:H,MATCH($C1285,'Policy Characteristics'!$C:$C,0))),"",INDEX('Policy Characteristics'!H:H,MATCH($C1285,'Policy Characteristics'!$C:$C,0)))</f>
        <v>0.01</v>
      </c>
      <c r="O1285" s="254" t="str">
        <f>IF(ISBLANK(INDEX('Policy Characteristics'!I:I,MATCH($C1285,'Policy Characteristics'!$C:$C,0))),"",INDEX('Policy Characteristics'!I:I,MATCH($C1285,'Policy Characteristics'!$C:$C,0)))</f>
        <v>% of fuel shifted</v>
      </c>
      <c r="P1285" s="254"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254" t="str">
        <f>IF(ISBLANK(INDEX('Policy Characteristics'!K:K,MATCH($C1285,'Policy Characteristics'!$C:$C,0))),"",INDEX('Policy Characteristics'!K:K,MATCH($C1285,'Policy Characteristics'!$C:$C,0)))</f>
        <v>industry-ag-main.html#fuel-switching</v>
      </c>
      <c r="R1285" s="254" t="str">
        <f>IF(ISBLANK(INDEX('Policy Characteristics'!L:L,MATCH($C1285,'Policy Characteristics'!$C:$C,0))),"",INDEX('Policy Characteristics'!L:L,MATCH($C1285,'Policy Characteristics'!$C:$C,0)))</f>
        <v>industry-elec-and-hydrogen.html</v>
      </c>
    </row>
    <row r="1286" spans="1:18" s="2" customFormat="1" x14ac:dyDescent="0.35">
      <c r="A1286" s="254" t="str">
        <f>IF(ISBLANK(INDEX('Policy Characteristics'!A:A,MATCH($C1286,'Policy Characteristics'!$C:$C,0))),"",INDEX('Policy Characteristics'!A:A,MATCH($C1286,'Policy Characteristics'!$C:$C,0)))</f>
        <v>Industry</v>
      </c>
      <c r="B1286" s="262" t="str">
        <f>IF(ISBLANK(INDEX('Policy Characteristics'!B:B,MATCH($C1286,'Policy Characteristics'!$C:$C,0))),"",INDEX('Policy Characteristics'!B:B,MATCH($C1286,'Policy Characteristics'!$C:$C,0)))</f>
        <v>Hydrogen Combustion</v>
      </c>
      <c r="C1286" s="254" t="str">
        <f t="shared" si="47"/>
        <v>Fraction of Eligible Industrial Energy Use Shifted to Hydrogen</v>
      </c>
      <c r="D1286" s="6" t="s">
        <v>3068</v>
      </c>
      <c r="E1286" s="1" t="s">
        <v>3495</v>
      </c>
      <c r="F1286" t="s">
        <v>3030</v>
      </c>
      <c r="G1286" s="45" t="s">
        <v>3502</v>
      </c>
      <c r="H1286" s="43">
        <v>2206</v>
      </c>
      <c r="I1286" s="324" t="s">
        <v>44</v>
      </c>
      <c r="J1286" s="255" t="str">
        <f>IF(ISBLANK(INDEX('Policy Characteristics'!D:D,MATCH($C1286,'Policy Characteristics'!$C:$C,0))),"",INDEX('Policy Characteristics'!D:D,MATCH($C1286,'Policy Characteristics'!$C:$C,0)))</f>
        <v>Hydrogen Combustion</v>
      </c>
      <c r="K1286" s="254" t="str">
        <f>IF(ISBLANK(INDEX('Policy Characteristics'!E:E,MATCH($C1286,'Policy Characteristics'!$C:$C,0))),"",INDEX('Policy Characteristics'!E:E,MATCH($C1286,'Policy Characteristics'!$C:$C,0)))</f>
        <v>indst shift to hydrogen</v>
      </c>
      <c r="L1286" s="261">
        <f>IF(ISBLANK(INDEX('Policy Characteristics'!F:F,MATCH($C1286,'Policy Characteristics'!$C:$C,0))),"",INDEX('Policy Characteristics'!F:F,MATCH($C1286,'Policy Characteristics'!$C:$C,0)))</f>
        <v>0</v>
      </c>
      <c r="M1286" s="261">
        <f>IF(ISBLANK(INDEX('Policy Characteristics'!G:G,MATCH($C1286,'Policy Characteristics'!$C:$C,0))),"",INDEX('Policy Characteristics'!G:G,MATCH($C1286,'Policy Characteristics'!$C:$C,0)))</f>
        <v>1</v>
      </c>
      <c r="N1286" s="261">
        <f>IF(ISBLANK(INDEX('Policy Characteristics'!H:H,MATCH($C1286,'Policy Characteristics'!$C:$C,0))),"",INDEX('Policy Characteristics'!H:H,MATCH($C1286,'Policy Characteristics'!$C:$C,0)))</f>
        <v>0.01</v>
      </c>
      <c r="O1286" s="254" t="str">
        <f>IF(ISBLANK(INDEX('Policy Characteristics'!I:I,MATCH($C1286,'Policy Characteristics'!$C:$C,0))),"",INDEX('Policy Characteristics'!I:I,MATCH($C1286,'Policy Characteristics'!$C:$C,0)))</f>
        <v>% of fuel shifted</v>
      </c>
      <c r="P1286" s="254"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254" t="str">
        <f>IF(ISBLANK(INDEX('Policy Characteristics'!K:K,MATCH($C1286,'Policy Characteristics'!$C:$C,0))),"",INDEX('Policy Characteristics'!K:K,MATCH($C1286,'Policy Characteristics'!$C:$C,0)))</f>
        <v>industry-ag-main.html#fuel-switching</v>
      </c>
      <c r="R1286" s="254" t="str">
        <f>IF(ISBLANK(INDEX('Policy Characteristics'!L:L,MATCH($C1286,'Policy Characteristics'!$C:$C,0))),"",INDEX('Policy Characteristics'!L:L,MATCH($C1286,'Policy Characteristics'!$C:$C,0)))</f>
        <v>industry-elec-and-hydrogen.html</v>
      </c>
    </row>
    <row r="1287" spans="1:18" s="2" customFormat="1" x14ac:dyDescent="0.35">
      <c r="A1287" s="254" t="str">
        <f>IF(ISBLANK(INDEX('Policy Characteristics'!A:A,MATCH($C1287,'Policy Characteristics'!$C:$C,0))),"",INDEX('Policy Characteristics'!A:A,MATCH($C1287,'Policy Characteristics'!$C:$C,0)))</f>
        <v>Industry</v>
      </c>
      <c r="B1287" s="262" t="str">
        <f>IF(ISBLANK(INDEX('Policy Characteristics'!B:B,MATCH($C1287,'Policy Characteristics'!$C:$C,0))),"",INDEX('Policy Characteristics'!B:B,MATCH($C1287,'Policy Characteristics'!$C:$C,0)))</f>
        <v>Hydrogen Combustion</v>
      </c>
      <c r="C1287" s="254" t="str">
        <f t="shared" si="47"/>
        <v>Fraction of Eligible Industrial Energy Use Shifted to Hydrogen</v>
      </c>
      <c r="D1287" s="6" t="s">
        <v>3068</v>
      </c>
      <c r="E1287" s="1" t="s">
        <v>3496</v>
      </c>
      <c r="F1287" t="s">
        <v>3030</v>
      </c>
      <c r="G1287" s="45" t="s">
        <v>3503</v>
      </c>
      <c r="H1287" s="43">
        <v>2207</v>
      </c>
      <c r="I1287" s="324" t="s">
        <v>43</v>
      </c>
      <c r="J1287" s="255" t="str">
        <f>IF(ISBLANK(INDEX('Policy Characteristics'!D:D,MATCH($C1287,'Policy Characteristics'!$C:$C,0))),"",INDEX('Policy Characteristics'!D:D,MATCH($C1287,'Policy Characteristics'!$C:$C,0)))</f>
        <v>Hydrogen Combustion</v>
      </c>
      <c r="K1287" s="254" t="str">
        <f>IF(ISBLANK(INDEX('Policy Characteristics'!E:E,MATCH($C1287,'Policy Characteristics'!$C:$C,0))),"",INDEX('Policy Characteristics'!E:E,MATCH($C1287,'Policy Characteristics'!$C:$C,0)))</f>
        <v>indst shift to hydrogen</v>
      </c>
      <c r="L1287" s="261">
        <f>IF(ISBLANK(INDEX('Policy Characteristics'!F:F,MATCH($C1287,'Policy Characteristics'!$C:$C,0))),"",INDEX('Policy Characteristics'!F:F,MATCH($C1287,'Policy Characteristics'!$C:$C,0)))</f>
        <v>0</v>
      </c>
      <c r="M1287" s="261">
        <f>IF(ISBLANK(INDEX('Policy Characteristics'!G:G,MATCH($C1287,'Policy Characteristics'!$C:$C,0))),"",INDEX('Policy Characteristics'!G:G,MATCH($C1287,'Policy Characteristics'!$C:$C,0)))</f>
        <v>1</v>
      </c>
      <c r="N1287" s="261">
        <f>IF(ISBLANK(INDEX('Policy Characteristics'!H:H,MATCH($C1287,'Policy Characteristics'!$C:$C,0))),"",INDEX('Policy Characteristics'!H:H,MATCH($C1287,'Policy Characteristics'!$C:$C,0)))</f>
        <v>0.01</v>
      </c>
      <c r="O1287" s="254" t="str">
        <f>IF(ISBLANK(INDEX('Policy Characteristics'!I:I,MATCH($C1287,'Policy Characteristics'!$C:$C,0))),"",INDEX('Policy Characteristics'!I:I,MATCH($C1287,'Policy Characteristics'!$C:$C,0)))</f>
        <v>% of fuel shifted</v>
      </c>
      <c r="P1287" s="254"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254" t="str">
        <f>IF(ISBLANK(INDEX('Policy Characteristics'!K:K,MATCH($C1287,'Policy Characteristics'!$C:$C,0))),"",INDEX('Policy Characteristics'!K:K,MATCH($C1287,'Policy Characteristics'!$C:$C,0)))</f>
        <v>industry-ag-main.html#fuel-switching</v>
      </c>
      <c r="R1287" s="254" t="str">
        <f>IF(ISBLANK(INDEX('Policy Characteristics'!L:L,MATCH($C1287,'Policy Characteristics'!$C:$C,0))),"",INDEX('Policy Characteristics'!L:L,MATCH($C1287,'Policy Characteristics'!$C:$C,0)))</f>
        <v>industry-elec-and-hydrogen.html</v>
      </c>
    </row>
    <row r="1288" spans="1:18" s="2" customFormat="1" x14ac:dyDescent="0.35">
      <c r="A1288" s="254" t="str">
        <f>IF(ISBLANK(INDEX('Policy Characteristics'!A:A,MATCH($C1288,'Policy Characteristics'!$C:$C,0))),"",INDEX('Policy Characteristics'!A:A,MATCH($C1288,'Policy Characteristics'!$C:$C,0)))</f>
        <v>Industry</v>
      </c>
      <c r="B1288" s="262" t="str">
        <f>IF(ISBLANK(INDEX('Policy Characteristics'!B:B,MATCH($C1288,'Policy Characteristics'!$C:$C,0))),"",INDEX('Policy Characteristics'!B:B,MATCH($C1288,'Policy Characteristics'!$C:$C,0)))</f>
        <v>Hydrogen Combustion</v>
      </c>
      <c r="C1288" s="254" t="str">
        <f t="shared" si="47"/>
        <v>Fraction of Eligible Industrial Energy Use Shifted to Hydrogen</v>
      </c>
      <c r="D1288" s="6" t="s">
        <v>3068</v>
      </c>
      <c r="E1288" s="1" t="s">
        <v>3497</v>
      </c>
      <c r="F1288" t="s">
        <v>3030</v>
      </c>
      <c r="G1288" s="45" t="s">
        <v>3504</v>
      </c>
      <c r="H1288" s="43">
        <v>2208</v>
      </c>
      <c r="I1288" s="324" t="s">
        <v>44</v>
      </c>
      <c r="J1288" s="255" t="str">
        <f>IF(ISBLANK(INDEX('Policy Characteristics'!D:D,MATCH($C1288,'Policy Characteristics'!$C:$C,0))),"",INDEX('Policy Characteristics'!D:D,MATCH($C1288,'Policy Characteristics'!$C:$C,0)))</f>
        <v>Hydrogen Combustion</v>
      </c>
      <c r="K1288" s="254" t="str">
        <f>IF(ISBLANK(INDEX('Policy Characteristics'!E:E,MATCH($C1288,'Policy Characteristics'!$C:$C,0))),"",INDEX('Policy Characteristics'!E:E,MATCH($C1288,'Policy Characteristics'!$C:$C,0)))</f>
        <v>indst shift to hydrogen</v>
      </c>
      <c r="L1288" s="261">
        <f>IF(ISBLANK(INDEX('Policy Characteristics'!F:F,MATCH($C1288,'Policy Characteristics'!$C:$C,0))),"",INDEX('Policy Characteristics'!F:F,MATCH($C1288,'Policy Characteristics'!$C:$C,0)))</f>
        <v>0</v>
      </c>
      <c r="M1288" s="261">
        <f>IF(ISBLANK(INDEX('Policy Characteristics'!G:G,MATCH($C1288,'Policy Characteristics'!$C:$C,0))),"",INDEX('Policy Characteristics'!G:G,MATCH($C1288,'Policy Characteristics'!$C:$C,0)))</f>
        <v>1</v>
      </c>
      <c r="N1288" s="261">
        <f>IF(ISBLANK(INDEX('Policy Characteristics'!H:H,MATCH($C1288,'Policy Characteristics'!$C:$C,0))),"",INDEX('Policy Characteristics'!H:H,MATCH($C1288,'Policy Characteristics'!$C:$C,0)))</f>
        <v>0.01</v>
      </c>
      <c r="O1288" s="254" t="str">
        <f>IF(ISBLANK(INDEX('Policy Characteristics'!I:I,MATCH($C1288,'Policy Characteristics'!$C:$C,0))),"",INDEX('Policy Characteristics'!I:I,MATCH($C1288,'Policy Characteristics'!$C:$C,0)))</f>
        <v>% of fuel shifted</v>
      </c>
      <c r="P1288" s="254"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254" t="str">
        <f>IF(ISBLANK(INDEX('Policy Characteristics'!K:K,MATCH($C1288,'Policy Characteristics'!$C:$C,0))),"",INDEX('Policy Characteristics'!K:K,MATCH($C1288,'Policy Characteristics'!$C:$C,0)))</f>
        <v>industry-ag-main.html#fuel-switching</v>
      </c>
      <c r="R1288" s="254" t="str">
        <f>IF(ISBLANK(INDEX('Policy Characteristics'!L:L,MATCH($C1288,'Policy Characteristics'!$C:$C,0))),"",INDEX('Policy Characteristics'!L:L,MATCH($C1288,'Policy Characteristics'!$C:$C,0)))</f>
        <v>industry-elec-and-hydrogen.html</v>
      </c>
    </row>
    <row r="1289" spans="1:18" s="2" customFormat="1" x14ac:dyDescent="0.35">
      <c r="A1289" s="254" t="str">
        <f>IF(ISBLANK(INDEX('Policy Characteristics'!A:A,MATCH($C1289,'Policy Characteristics'!$C:$C,0))),"",INDEX('Policy Characteristics'!A:A,MATCH($C1289,'Policy Characteristics'!$C:$C,0)))</f>
        <v>Industry</v>
      </c>
      <c r="B1289" s="262" t="str">
        <f>IF(ISBLANK(INDEX('Policy Characteristics'!B:B,MATCH($C1289,'Policy Characteristics'!$C:$C,0))),"",INDEX('Policy Characteristics'!B:B,MATCH($C1289,'Policy Characteristics'!$C:$C,0)))</f>
        <v>Hydrogen Combustion</v>
      </c>
      <c r="C1289" s="254" t="str">
        <f t="shared" si="47"/>
        <v>Fraction of Eligible Industrial Energy Use Shifted to Hydrogen</v>
      </c>
      <c r="D1289" s="6" t="s">
        <v>3068</v>
      </c>
      <c r="E1289" s="1" t="s">
        <v>3638</v>
      </c>
      <c r="F1289" t="s">
        <v>3030</v>
      </c>
      <c r="G1289" s="45" t="s">
        <v>3638</v>
      </c>
      <c r="H1289" s="43">
        <v>2209</v>
      </c>
      <c r="I1289" s="324" t="s">
        <v>44</v>
      </c>
      <c r="J1289" s="255" t="str">
        <f>IF(ISBLANK(INDEX('Policy Characteristics'!D:D,MATCH($C1289,'Policy Characteristics'!$C:$C,0))),"",INDEX('Policy Characteristics'!D:D,MATCH($C1289,'Policy Characteristics'!$C:$C,0)))</f>
        <v>Hydrogen Combustion</v>
      </c>
      <c r="K1289" s="254" t="str">
        <f>IF(ISBLANK(INDEX('Policy Characteristics'!E:E,MATCH($C1289,'Policy Characteristics'!$C:$C,0))),"",INDEX('Policy Characteristics'!E:E,MATCH($C1289,'Policy Characteristics'!$C:$C,0)))</f>
        <v>indst shift to hydrogen</v>
      </c>
      <c r="L1289" s="261">
        <f>IF(ISBLANK(INDEX('Policy Characteristics'!F:F,MATCH($C1289,'Policy Characteristics'!$C:$C,0))),"",INDEX('Policy Characteristics'!F:F,MATCH($C1289,'Policy Characteristics'!$C:$C,0)))</f>
        <v>0</v>
      </c>
      <c r="M1289" s="261">
        <f>IF(ISBLANK(INDEX('Policy Characteristics'!G:G,MATCH($C1289,'Policy Characteristics'!$C:$C,0))),"",INDEX('Policy Characteristics'!G:G,MATCH($C1289,'Policy Characteristics'!$C:$C,0)))</f>
        <v>1</v>
      </c>
      <c r="N1289" s="261">
        <f>IF(ISBLANK(INDEX('Policy Characteristics'!H:H,MATCH($C1289,'Policy Characteristics'!$C:$C,0))),"",INDEX('Policy Characteristics'!H:H,MATCH($C1289,'Policy Characteristics'!$C:$C,0)))</f>
        <v>0.01</v>
      </c>
      <c r="O1289" s="254" t="str">
        <f>IF(ISBLANK(INDEX('Policy Characteristics'!I:I,MATCH($C1289,'Policy Characteristics'!$C:$C,0))),"",INDEX('Policy Characteristics'!I:I,MATCH($C1289,'Policy Characteristics'!$C:$C,0)))</f>
        <v>% of fuel shifted</v>
      </c>
      <c r="P1289" s="254"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254" t="str">
        <f>IF(ISBLANK(INDEX('Policy Characteristics'!K:K,MATCH($C1289,'Policy Characteristics'!$C:$C,0))),"",INDEX('Policy Characteristics'!K:K,MATCH($C1289,'Policy Characteristics'!$C:$C,0)))</f>
        <v>industry-ag-main.html#fuel-switching</v>
      </c>
      <c r="R1289" s="254" t="str">
        <f>IF(ISBLANK(INDEX('Policy Characteristics'!L:L,MATCH($C1289,'Policy Characteristics'!$C:$C,0))),"",INDEX('Policy Characteristics'!L:L,MATCH($C1289,'Policy Characteristics'!$C:$C,0)))</f>
        <v>industry-elec-and-hydrogen.html</v>
      </c>
    </row>
    <row r="1290" spans="1:18" s="2" customFormat="1" x14ac:dyDescent="0.35">
      <c r="A1290" s="254" t="str">
        <f>IF(ISBLANK(INDEX('Policy Characteristics'!A:A,MATCH($C1290,'Policy Characteristics'!$C:$C,0))),"",INDEX('Policy Characteristics'!A:A,MATCH($C1290,'Policy Characteristics'!$C:$C,0)))</f>
        <v>Industry</v>
      </c>
      <c r="B1290" s="262" t="str">
        <f>IF(ISBLANK(INDEX('Policy Characteristics'!B:B,MATCH($C1290,'Policy Characteristics'!$C:$C,0))),"",INDEX('Policy Characteristics'!B:B,MATCH($C1290,'Policy Characteristics'!$C:$C,0)))</f>
        <v>Hydrogen Combustion</v>
      </c>
      <c r="C1290" s="254" t="str">
        <f t="shared" si="47"/>
        <v>Fraction of Eligible Industrial Energy Use Shifted to Hydrogen</v>
      </c>
      <c r="D1290" s="6" t="s">
        <v>3069</v>
      </c>
      <c r="E1290" s="1" t="s">
        <v>3491</v>
      </c>
      <c r="F1290" t="s">
        <v>3031</v>
      </c>
      <c r="G1290" s="45" t="s">
        <v>3498</v>
      </c>
      <c r="H1290" s="43">
        <v>2210</v>
      </c>
      <c r="I1290" s="324" t="s">
        <v>44</v>
      </c>
      <c r="J1290" s="255" t="str">
        <f>IF(ISBLANK(INDEX('Policy Characteristics'!D:D,MATCH($C1290,'Policy Characteristics'!$C:$C,0))),"",INDEX('Policy Characteristics'!D:D,MATCH($C1290,'Policy Characteristics'!$C:$C,0)))</f>
        <v>Hydrogen Combustion</v>
      </c>
      <c r="K1290" s="254" t="str">
        <f>IF(ISBLANK(INDEX('Policy Characteristics'!E:E,MATCH($C1290,'Policy Characteristics'!$C:$C,0))),"",INDEX('Policy Characteristics'!E:E,MATCH($C1290,'Policy Characteristics'!$C:$C,0)))</f>
        <v>indst shift to hydrogen</v>
      </c>
      <c r="L1290" s="261">
        <f>IF(ISBLANK(INDEX('Policy Characteristics'!F:F,MATCH($C1290,'Policy Characteristics'!$C:$C,0))),"",INDEX('Policy Characteristics'!F:F,MATCH($C1290,'Policy Characteristics'!$C:$C,0)))</f>
        <v>0</v>
      </c>
      <c r="M1290" s="261">
        <f>IF(ISBLANK(INDEX('Policy Characteristics'!G:G,MATCH($C1290,'Policy Characteristics'!$C:$C,0))),"",INDEX('Policy Characteristics'!G:G,MATCH($C1290,'Policy Characteristics'!$C:$C,0)))</f>
        <v>1</v>
      </c>
      <c r="N1290" s="261">
        <f>IF(ISBLANK(INDEX('Policy Characteristics'!H:H,MATCH($C1290,'Policy Characteristics'!$C:$C,0))),"",INDEX('Policy Characteristics'!H:H,MATCH($C1290,'Policy Characteristics'!$C:$C,0)))</f>
        <v>0.01</v>
      </c>
      <c r="O1290" s="254" t="str">
        <f>IF(ISBLANK(INDEX('Policy Characteristics'!I:I,MATCH($C1290,'Policy Characteristics'!$C:$C,0))),"",INDEX('Policy Characteristics'!I:I,MATCH($C1290,'Policy Characteristics'!$C:$C,0)))</f>
        <v>% of fuel shifted</v>
      </c>
      <c r="P1290" s="254"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254" t="str">
        <f>IF(ISBLANK(INDEX('Policy Characteristics'!K:K,MATCH($C1290,'Policy Characteristics'!$C:$C,0))),"",INDEX('Policy Characteristics'!K:K,MATCH($C1290,'Policy Characteristics'!$C:$C,0)))</f>
        <v>industry-ag-main.html#fuel-switching</v>
      </c>
      <c r="R1290" s="254" t="str">
        <f>IF(ISBLANK(INDEX('Policy Characteristics'!L:L,MATCH($C1290,'Policy Characteristics'!$C:$C,0))),"",INDEX('Policy Characteristics'!L:L,MATCH($C1290,'Policy Characteristics'!$C:$C,0)))</f>
        <v>industry-elec-and-hydrogen.html</v>
      </c>
    </row>
    <row r="1291" spans="1:18" s="2" customFormat="1" x14ac:dyDescent="0.35">
      <c r="A1291" s="254" t="str">
        <f>IF(ISBLANK(INDEX('Policy Characteristics'!A:A,MATCH($C1291,'Policy Characteristics'!$C:$C,0))),"",INDEX('Policy Characteristics'!A:A,MATCH($C1291,'Policy Characteristics'!$C:$C,0)))</f>
        <v>Industry</v>
      </c>
      <c r="B1291" s="262" t="str">
        <f>IF(ISBLANK(INDEX('Policy Characteristics'!B:B,MATCH($C1291,'Policy Characteristics'!$C:$C,0))),"",INDEX('Policy Characteristics'!B:B,MATCH($C1291,'Policy Characteristics'!$C:$C,0)))</f>
        <v>Hydrogen Combustion</v>
      </c>
      <c r="C1291" s="254" t="str">
        <f t="shared" si="47"/>
        <v>Fraction of Eligible Industrial Energy Use Shifted to Hydrogen</v>
      </c>
      <c r="D1291" s="6" t="s">
        <v>3069</v>
      </c>
      <c r="E1291" s="1" t="s">
        <v>3492</v>
      </c>
      <c r="F1291" t="s">
        <v>3031</v>
      </c>
      <c r="G1291" s="45" t="s">
        <v>3499</v>
      </c>
      <c r="H1291" s="43">
        <v>2211</v>
      </c>
      <c r="I1291" s="324" t="s">
        <v>44</v>
      </c>
      <c r="J1291" s="255" t="str">
        <f>IF(ISBLANK(INDEX('Policy Characteristics'!D:D,MATCH($C1291,'Policy Characteristics'!$C:$C,0))),"",INDEX('Policy Characteristics'!D:D,MATCH($C1291,'Policy Characteristics'!$C:$C,0)))</f>
        <v>Hydrogen Combustion</v>
      </c>
      <c r="K1291" s="254" t="str">
        <f>IF(ISBLANK(INDEX('Policy Characteristics'!E:E,MATCH($C1291,'Policy Characteristics'!$C:$C,0))),"",INDEX('Policy Characteristics'!E:E,MATCH($C1291,'Policy Characteristics'!$C:$C,0)))</f>
        <v>indst shift to hydrogen</v>
      </c>
      <c r="L1291" s="261">
        <f>IF(ISBLANK(INDEX('Policy Characteristics'!F:F,MATCH($C1291,'Policy Characteristics'!$C:$C,0))),"",INDEX('Policy Characteristics'!F:F,MATCH($C1291,'Policy Characteristics'!$C:$C,0)))</f>
        <v>0</v>
      </c>
      <c r="M1291" s="261">
        <f>IF(ISBLANK(INDEX('Policy Characteristics'!G:G,MATCH($C1291,'Policy Characteristics'!$C:$C,0))),"",INDEX('Policy Characteristics'!G:G,MATCH($C1291,'Policy Characteristics'!$C:$C,0)))</f>
        <v>1</v>
      </c>
      <c r="N1291" s="261">
        <f>IF(ISBLANK(INDEX('Policy Characteristics'!H:H,MATCH($C1291,'Policy Characteristics'!$C:$C,0))),"",INDEX('Policy Characteristics'!H:H,MATCH($C1291,'Policy Characteristics'!$C:$C,0)))</f>
        <v>0.01</v>
      </c>
      <c r="O1291" s="254" t="str">
        <f>IF(ISBLANK(INDEX('Policy Characteristics'!I:I,MATCH($C1291,'Policy Characteristics'!$C:$C,0))),"",INDEX('Policy Characteristics'!I:I,MATCH($C1291,'Policy Characteristics'!$C:$C,0)))</f>
        <v>% of fuel shifted</v>
      </c>
      <c r="P1291" s="254"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254" t="str">
        <f>IF(ISBLANK(INDEX('Policy Characteristics'!K:K,MATCH($C1291,'Policy Characteristics'!$C:$C,0))),"",INDEX('Policy Characteristics'!K:K,MATCH($C1291,'Policy Characteristics'!$C:$C,0)))</f>
        <v>industry-ag-main.html#fuel-switching</v>
      </c>
      <c r="R1291" s="254" t="str">
        <f>IF(ISBLANK(INDEX('Policy Characteristics'!L:L,MATCH($C1291,'Policy Characteristics'!$C:$C,0))),"",INDEX('Policy Characteristics'!L:L,MATCH($C1291,'Policy Characteristics'!$C:$C,0)))</f>
        <v>industry-elec-and-hydrogen.html</v>
      </c>
    </row>
    <row r="1292" spans="1:18" s="2" customFormat="1" x14ac:dyDescent="0.35">
      <c r="A1292" s="254" t="str">
        <f>IF(ISBLANK(INDEX('Policy Characteristics'!A:A,MATCH($C1292,'Policy Characteristics'!$C:$C,0))),"",INDEX('Policy Characteristics'!A:A,MATCH($C1292,'Policy Characteristics'!$C:$C,0)))</f>
        <v>Industry</v>
      </c>
      <c r="B1292" s="262" t="str">
        <f>IF(ISBLANK(INDEX('Policy Characteristics'!B:B,MATCH($C1292,'Policy Characteristics'!$C:$C,0))),"",INDEX('Policy Characteristics'!B:B,MATCH($C1292,'Policy Characteristics'!$C:$C,0)))</f>
        <v>Hydrogen Combustion</v>
      </c>
      <c r="C1292" s="254" t="str">
        <f t="shared" si="47"/>
        <v>Fraction of Eligible Industrial Energy Use Shifted to Hydrogen</v>
      </c>
      <c r="D1292" s="6" t="s">
        <v>3069</v>
      </c>
      <c r="E1292" s="1" t="s">
        <v>3493</v>
      </c>
      <c r="F1292" t="s">
        <v>3031</v>
      </c>
      <c r="G1292" s="45" t="s">
        <v>3500</v>
      </c>
      <c r="H1292" s="43">
        <v>2212</v>
      </c>
      <c r="I1292" s="324" t="s">
        <v>44</v>
      </c>
      <c r="J1292" s="255" t="str">
        <f>IF(ISBLANK(INDEX('Policy Characteristics'!D:D,MATCH($C1292,'Policy Characteristics'!$C:$C,0))),"",INDEX('Policy Characteristics'!D:D,MATCH($C1292,'Policy Characteristics'!$C:$C,0)))</f>
        <v>Hydrogen Combustion</v>
      </c>
      <c r="K1292" s="254" t="str">
        <f>IF(ISBLANK(INDEX('Policy Characteristics'!E:E,MATCH($C1292,'Policy Characteristics'!$C:$C,0))),"",INDEX('Policy Characteristics'!E:E,MATCH($C1292,'Policy Characteristics'!$C:$C,0)))</f>
        <v>indst shift to hydrogen</v>
      </c>
      <c r="L1292" s="261">
        <f>IF(ISBLANK(INDEX('Policy Characteristics'!F:F,MATCH($C1292,'Policy Characteristics'!$C:$C,0))),"",INDEX('Policy Characteristics'!F:F,MATCH($C1292,'Policy Characteristics'!$C:$C,0)))</f>
        <v>0</v>
      </c>
      <c r="M1292" s="261">
        <f>IF(ISBLANK(INDEX('Policy Characteristics'!G:G,MATCH($C1292,'Policy Characteristics'!$C:$C,0))),"",INDEX('Policy Characteristics'!G:G,MATCH($C1292,'Policy Characteristics'!$C:$C,0)))</f>
        <v>1</v>
      </c>
      <c r="N1292" s="261">
        <f>IF(ISBLANK(INDEX('Policy Characteristics'!H:H,MATCH($C1292,'Policy Characteristics'!$C:$C,0))),"",INDEX('Policy Characteristics'!H:H,MATCH($C1292,'Policy Characteristics'!$C:$C,0)))</f>
        <v>0.01</v>
      </c>
      <c r="O1292" s="254" t="str">
        <f>IF(ISBLANK(INDEX('Policy Characteristics'!I:I,MATCH($C1292,'Policy Characteristics'!$C:$C,0))),"",INDEX('Policy Characteristics'!I:I,MATCH($C1292,'Policy Characteristics'!$C:$C,0)))</f>
        <v>% of fuel shifted</v>
      </c>
      <c r="P1292" s="254"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254" t="str">
        <f>IF(ISBLANK(INDEX('Policy Characteristics'!K:K,MATCH($C1292,'Policy Characteristics'!$C:$C,0))),"",INDEX('Policy Characteristics'!K:K,MATCH($C1292,'Policy Characteristics'!$C:$C,0)))</f>
        <v>industry-ag-main.html#fuel-switching</v>
      </c>
      <c r="R1292" s="254" t="str">
        <f>IF(ISBLANK(INDEX('Policy Characteristics'!L:L,MATCH($C1292,'Policy Characteristics'!$C:$C,0))),"",INDEX('Policy Characteristics'!L:L,MATCH($C1292,'Policy Characteristics'!$C:$C,0)))</f>
        <v>industry-elec-and-hydrogen.html</v>
      </c>
    </row>
    <row r="1293" spans="1:18" s="2" customFormat="1" x14ac:dyDescent="0.35">
      <c r="A1293" s="254" t="str">
        <f>IF(ISBLANK(INDEX('Policy Characteristics'!A:A,MATCH($C1293,'Policy Characteristics'!$C:$C,0))),"",INDEX('Policy Characteristics'!A:A,MATCH($C1293,'Policy Characteristics'!$C:$C,0)))</f>
        <v>Industry</v>
      </c>
      <c r="B1293" s="262" t="str">
        <f>IF(ISBLANK(INDEX('Policy Characteristics'!B:B,MATCH($C1293,'Policy Characteristics'!$C:$C,0))),"",INDEX('Policy Characteristics'!B:B,MATCH($C1293,'Policy Characteristics'!$C:$C,0)))</f>
        <v>Hydrogen Combustion</v>
      </c>
      <c r="C1293" s="254" t="str">
        <f t="shared" si="47"/>
        <v>Fraction of Eligible Industrial Energy Use Shifted to Hydrogen</v>
      </c>
      <c r="D1293" s="6" t="s">
        <v>3069</v>
      </c>
      <c r="E1293" s="1" t="s">
        <v>3494</v>
      </c>
      <c r="F1293" t="s">
        <v>3031</v>
      </c>
      <c r="G1293" s="45" t="s">
        <v>3501</v>
      </c>
      <c r="H1293" s="43">
        <v>2213</v>
      </c>
      <c r="I1293" s="324" t="s">
        <v>44</v>
      </c>
      <c r="J1293" s="255" t="str">
        <f>IF(ISBLANK(INDEX('Policy Characteristics'!D:D,MATCH($C1293,'Policy Characteristics'!$C:$C,0))),"",INDEX('Policy Characteristics'!D:D,MATCH($C1293,'Policy Characteristics'!$C:$C,0)))</f>
        <v>Hydrogen Combustion</v>
      </c>
      <c r="K1293" s="254" t="str">
        <f>IF(ISBLANK(INDEX('Policy Characteristics'!E:E,MATCH($C1293,'Policy Characteristics'!$C:$C,0))),"",INDEX('Policy Characteristics'!E:E,MATCH($C1293,'Policy Characteristics'!$C:$C,0)))</f>
        <v>indst shift to hydrogen</v>
      </c>
      <c r="L1293" s="261">
        <f>IF(ISBLANK(INDEX('Policy Characteristics'!F:F,MATCH($C1293,'Policy Characteristics'!$C:$C,0))),"",INDEX('Policy Characteristics'!F:F,MATCH($C1293,'Policy Characteristics'!$C:$C,0)))</f>
        <v>0</v>
      </c>
      <c r="M1293" s="261">
        <f>IF(ISBLANK(INDEX('Policy Characteristics'!G:G,MATCH($C1293,'Policy Characteristics'!$C:$C,0))),"",INDEX('Policy Characteristics'!G:G,MATCH($C1293,'Policy Characteristics'!$C:$C,0)))</f>
        <v>1</v>
      </c>
      <c r="N1293" s="261">
        <f>IF(ISBLANK(INDEX('Policy Characteristics'!H:H,MATCH($C1293,'Policy Characteristics'!$C:$C,0))),"",INDEX('Policy Characteristics'!H:H,MATCH($C1293,'Policy Characteristics'!$C:$C,0)))</f>
        <v>0.01</v>
      </c>
      <c r="O1293" s="254" t="str">
        <f>IF(ISBLANK(INDEX('Policy Characteristics'!I:I,MATCH($C1293,'Policy Characteristics'!$C:$C,0))),"",INDEX('Policy Characteristics'!I:I,MATCH($C1293,'Policy Characteristics'!$C:$C,0)))</f>
        <v>% of fuel shifted</v>
      </c>
      <c r="P1293" s="254"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254" t="str">
        <f>IF(ISBLANK(INDEX('Policy Characteristics'!K:K,MATCH($C1293,'Policy Characteristics'!$C:$C,0))),"",INDEX('Policy Characteristics'!K:K,MATCH($C1293,'Policy Characteristics'!$C:$C,0)))</f>
        <v>industry-ag-main.html#fuel-switching</v>
      </c>
      <c r="R1293" s="254" t="str">
        <f>IF(ISBLANK(INDEX('Policy Characteristics'!L:L,MATCH($C1293,'Policy Characteristics'!$C:$C,0))),"",INDEX('Policy Characteristics'!L:L,MATCH($C1293,'Policy Characteristics'!$C:$C,0)))</f>
        <v>industry-elec-and-hydrogen.html</v>
      </c>
    </row>
    <row r="1294" spans="1:18" s="2" customFormat="1" x14ac:dyDescent="0.35">
      <c r="A1294" s="254" t="str">
        <f>IF(ISBLANK(INDEX('Policy Characteristics'!A:A,MATCH($C1294,'Policy Characteristics'!$C:$C,0))),"",INDEX('Policy Characteristics'!A:A,MATCH($C1294,'Policy Characteristics'!$C:$C,0)))</f>
        <v>Industry</v>
      </c>
      <c r="B1294" s="262" t="str">
        <f>IF(ISBLANK(INDEX('Policy Characteristics'!B:B,MATCH($C1294,'Policy Characteristics'!$C:$C,0))),"",INDEX('Policy Characteristics'!B:B,MATCH($C1294,'Policy Characteristics'!$C:$C,0)))</f>
        <v>Hydrogen Combustion</v>
      </c>
      <c r="C1294" s="254" t="str">
        <f t="shared" si="47"/>
        <v>Fraction of Eligible Industrial Energy Use Shifted to Hydrogen</v>
      </c>
      <c r="D1294" s="6" t="s">
        <v>3069</v>
      </c>
      <c r="E1294" s="1" t="s">
        <v>3495</v>
      </c>
      <c r="F1294" t="s">
        <v>3031</v>
      </c>
      <c r="G1294" s="45" t="s">
        <v>3502</v>
      </c>
      <c r="H1294" s="43">
        <v>2214</v>
      </c>
      <c r="I1294" s="324" t="s">
        <v>44</v>
      </c>
      <c r="J1294" s="255" t="str">
        <f>IF(ISBLANK(INDEX('Policy Characteristics'!D:D,MATCH($C1294,'Policy Characteristics'!$C:$C,0))),"",INDEX('Policy Characteristics'!D:D,MATCH($C1294,'Policy Characteristics'!$C:$C,0)))</f>
        <v>Hydrogen Combustion</v>
      </c>
      <c r="K1294" s="254" t="str">
        <f>IF(ISBLANK(INDEX('Policy Characteristics'!E:E,MATCH($C1294,'Policy Characteristics'!$C:$C,0))),"",INDEX('Policy Characteristics'!E:E,MATCH($C1294,'Policy Characteristics'!$C:$C,0)))</f>
        <v>indst shift to hydrogen</v>
      </c>
      <c r="L1294" s="261">
        <f>IF(ISBLANK(INDEX('Policy Characteristics'!F:F,MATCH($C1294,'Policy Characteristics'!$C:$C,0))),"",INDEX('Policy Characteristics'!F:F,MATCH($C1294,'Policy Characteristics'!$C:$C,0)))</f>
        <v>0</v>
      </c>
      <c r="M1294" s="261">
        <f>IF(ISBLANK(INDEX('Policy Characteristics'!G:G,MATCH($C1294,'Policy Characteristics'!$C:$C,0))),"",INDEX('Policy Characteristics'!G:G,MATCH($C1294,'Policy Characteristics'!$C:$C,0)))</f>
        <v>1</v>
      </c>
      <c r="N1294" s="261">
        <f>IF(ISBLANK(INDEX('Policy Characteristics'!H:H,MATCH($C1294,'Policy Characteristics'!$C:$C,0))),"",INDEX('Policy Characteristics'!H:H,MATCH($C1294,'Policy Characteristics'!$C:$C,0)))</f>
        <v>0.01</v>
      </c>
      <c r="O1294" s="254" t="str">
        <f>IF(ISBLANK(INDEX('Policy Characteristics'!I:I,MATCH($C1294,'Policy Characteristics'!$C:$C,0))),"",INDEX('Policy Characteristics'!I:I,MATCH($C1294,'Policy Characteristics'!$C:$C,0)))</f>
        <v>% of fuel shifted</v>
      </c>
      <c r="P1294" s="254"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254" t="str">
        <f>IF(ISBLANK(INDEX('Policy Characteristics'!K:K,MATCH($C1294,'Policy Characteristics'!$C:$C,0))),"",INDEX('Policy Characteristics'!K:K,MATCH($C1294,'Policy Characteristics'!$C:$C,0)))</f>
        <v>industry-ag-main.html#fuel-switching</v>
      </c>
      <c r="R1294" s="254" t="str">
        <f>IF(ISBLANK(INDEX('Policy Characteristics'!L:L,MATCH($C1294,'Policy Characteristics'!$C:$C,0))),"",INDEX('Policy Characteristics'!L:L,MATCH($C1294,'Policy Characteristics'!$C:$C,0)))</f>
        <v>industry-elec-and-hydrogen.html</v>
      </c>
    </row>
    <row r="1295" spans="1:18" s="2" customFormat="1" x14ac:dyDescent="0.35">
      <c r="A1295" s="254" t="str">
        <f>IF(ISBLANK(INDEX('Policy Characteristics'!A:A,MATCH($C1295,'Policy Characteristics'!$C:$C,0))),"",INDEX('Policy Characteristics'!A:A,MATCH($C1295,'Policy Characteristics'!$C:$C,0)))</f>
        <v>Industry</v>
      </c>
      <c r="B1295" s="262" t="str">
        <f>IF(ISBLANK(INDEX('Policy Characteristics'!B:B,MATCH($C1295,'Policy Characteristics'!$C:$C,0))),"",INDEX('Policy Characteristics'!B:B,MATCH($C1295,'Policy Characteristics'!$C:$C,0)))</f>
        <v>Hydrogen Combustion</v>
      </c>
      <c r="C1295" s="254" t="str">
        <f t="shared" si="47"/>
        <v>Fraction of Eligible Industrial Energy Use Shifted to Hydrogen</v>
      </c>
      <c r="D1295" s="6" t="s">
        <v>3069</v>
      </c>
      <c r="E1295" s="1" t="s">
        <v>3496</v>
      </c>
      <c r="F1295" t="s">
        <v>3031</v>
      </c>
      <c r="G1295" s="45" t="s">
        <v>3503</v>
      </c>
      <c r="H1295" s="43">
        <v>2215</v>
      </c>
      <c r="I1295" s="324" t="s">
        <v>43</v>
      </c>
      <c r="J1295" s="255" t="str">
        <f>IF(ISBLANK(INDEX('Policy Characteristics'!D:D,MATCH($C1295,'Policy Characteristics'!$C:$C,0))),"",INDEX('Policy Characteristics'!D:D,MATCH($C1295,'Policy Characteristics'!$C:$C,0)))</f>
        <v>Hydrogen Combustion</v>
      </c>
      <c r="K1295" s="254" t="str">
        <f>IF(ISBLANK(INDEX('Policy Characteristics'!E:E,MATCH($C1295,'Policy Characteristics'!$C:$C,0))),"",INDEX('Policy Characteristics'!E:E,MATCH($C1295,'Policy Characteristics'!$C:$C,0)))</f>
        <v>indst shift to hydrogen</v>
      </c>
      <c r="L1295" s="261">
        <f>IF(ISBLANK(INDEX('Policy Characteristics'!F:F,MATCH($C1295,'Policy Characteristics'!$C:$C,0))),"",INDEX('Policy Characteristics'!F:F,MATCH($C1295,'Policy Characteristics'!$C:$C,0)))</f>
        <v>0</v>
      </c>
      <c r="M1295" s="261">
        <f>IF(ISBLANK(INDEX('Policy Characteristics'!G:G,MATCH($C1295,'Policy Characteristics'!$C:$C,0))),"",INDEX('Policy Characteristics'!G:G,MATCH($C1295,'Policy Characteristics'!$C:$C,0)))</f>
        <v>1</v>
      </c>
      <c r="N1295" s="261">
        <f>IF(ISBLANK(INDEX('Policy Characteristics'!H:H,MATCH($C1295,'Policy Characteristics'!$C:$C,0))),"",INDEX('Policy Characteristics'!H:H,MATCH($C1295,'Policy Characteristics'!$C:$C,0)))</f>
        <v>0.01</v>
      </c>
      <c r="O1295" s="254" t="str">
        <f>IF(ISBLANK(INDEX('Policy Characteristics'!I:I,MATCH($C1295,'Policy Characteristics'!$C:$C,0))),"",INDEX('Policy Characteristics'!I:I,MATCH($C1295,'Policy Characteristics'!$C:$C,0)))</f>
        <v>% of fuel shifted</v>
      </c>
      <c r="P1295" s="254"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254" t="str">
        <f>IF(ISBLANK(INDEX('Policy Characteristics'!K:K,MATCH($C1295,'Policy Characteristics'!$C:$C,0))),"",INDEX('Policy Characteristics'!K:K,MATCH($C1295,'Policy Characteristics'!$C:$C,0)))</f>
        <v>industry-ag-main.html#fuel-switching</v>
      </c>
      <c r="R1295" s="254" t="str">
        <f>IF(ISBLANK(INDEX('Policy Characteristics'!L:L,MATCH($C1295,'Policy Characteristics'!$C:$C,0))),"",INDEX('Policy Characteristics'!L:L,MATCH($C1295,'Policy Characteristics'!$C:$C,0)))</f>
        <v>industry-elec-and-hydrogen.html</v>
      </c>
    </row>
    <row r="1296" spans="1:18" s="2" customFormat="1" x14ac:dyDescent="0.35">
      <c r="A1296" s="254" t="str">
        <f>IF(ISBLANK(INDEX('Policy Characteristics'!A:A,MATCH($C1296,'Policy Characteristics'!$C:$C,0))),"",INDEX('Policy Characteristics'!A:A,MATCH($C1296,'Policy Characteristics'!$C:$C,0)))</f>
        <v>Industry</v>
      </c>
      <c r="B1296" s="262" t="str">
        <f>IF(ISBLANK(INDEX('Policy Characteristics'!B:B,MATCH($C1296,'Policy Characteristics'!$C:$C,0))),"",INDEX('Policy Characteristics'!B:B,MATCH($C1296,'Policy Characteristics'!$C:$C,0)))</f>
        <v>Hydrogen Combustion</v>
      </c>
      <c r="C1296" s="254" t="str">
        <f t="shared" si="47"/>
        <v>Fraction of Eligible Industrial Energy Use Shifted to Hydrogen</v>
      </c>
      <c r="D1296" s="6" t="s">
        <v>3069</v>
      </c>
      <c r="E1296" s="1" t="s">
        <v>3497</v>
      </c>
      <c r="F1296" t="s">
        <v>3031</v>
      </c>
      <c r="G1296" s="45" t="s">
        <v>3504</v>
      </c>
      <c r="H1296" s="43">
        <v>2216</v>
      </c>
      <c r="I1296" s="324" t="s">
        <v>44</v>
      </c>
      <c r="J1296" s="255" t="str">
        <f>IF(ISBLANK(INDEX('Policy Characteristics'!D:D,MATCH($C1296,'Policy Characteristics'!$C:$C,0))),"",INDEX('Policy Characteristics'!D:D,MATCH($C1296,'Policy Characteristics'!$C:$C,0)))</f>
        <v>Hydrogen Combustion</v>
      </c>
      <c r="K1296" s="254" t="str">
        <f>IF(ISBLANK(INDEX('Policy Characteristics'!E:E,MATCH($C1296,'Policy Characteristics'!$C:$C,0))),"",INDEX('Policy Characteristics'!E:E,MATCH($C1296,'Policy Characteristics'!$C:$C,0)))</f>
        <v>indst shift to hydrogen</v>
      </c>
      <c r="L1296" s="261">
        <f>IF(ISBLANK(INDEX('Policy Characteristics'!F:F,MATCH($C1296,'Policy Characteristics'!$C:$C,0))),"",INDEX('Policy Characteristics'!F:F,MATCH($C1296,'Policy Characteristics'!$C:$C,0)))</f>
        <v>0</v>
      </c>
      <c r="M1296" s="261">
        <f>IF(ISBLANK(INDEX('Policy Characteristics'!G:G,MATCH($C1296,'Policy Characteristics'!$C:$C,0))),"",INDEX('Policy Characteristics'!G:G,MATCH($C1296,'Policy Characteristics'!$C:$C,0)))</f>
        <v>1</v>
      </c>
      <c r="N1296" s="261">
        <f>IF(ISBLANK(INDEX('Policy Characteristics'!H:H,MATCH($C1296,'Policy Characteristics'!$C:$C,0))),"",INDEX('Policy Characteristics'!H:H,MATCH($C1296,'Policy Characteristics'!$C:$C,0)))</f>
        <v>0.01</v>
      </c>
      <c r="O1296" s="254" t="str">
        <f>IF(ISBLANK(INDEX('Policy Characteristics'!I:I,MATCH($C1296,'Policy Characteristics'!$C:$C,0))),"",INDEX('Policy Characteristics'!I:I,MATCH($C1296,'Policy Characteristics'!$C:$C,0)))</f>
        <v>% of fuel shifted</v>
      </c>
      <c r="P1296" s="254"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254" t="str">
        <f>IF(ISBLANK(INDEX('Policy Characteristics'!K:K,MATCH($C1296,'Policy Characteristics'!$C:$C,0))),"",INDEX('Policy Characteristics'!K:K,MATCH($C1296,'Policy Characteristics'!$C:$C,0)))</f>
        <v>industry-ag-main.html#fuel-switching</v>
      </c>
      <c r="R1296" s="254" t="str">
        <f>IF(ISBLANK(INDEX('Policy Characteristics'!L:L,MATCH($C1296,'Policy Characteristics'!$C:$C,0))),"",INDEX('Policy Characteristics'!L:L,MATCH($C1296,'Policy Characteristics'!$C:$C,0)))</f>
        <v>industry-elec-and-hydrogen.html</v>
      </c>
    </row>
    <row r="1297" spans="1:18" s="2" customFormat="1" x14ac:dyDescent="0.35">
      <c r="A1297" s="254" t="str">
        <f>IF(ISBLANK(INDEX('Policy Characteristics'!A:A,MATCH($C1297,'Policy Characteristics'!$C:$C,0))),"",INDEX('Policy Characteristics'!A:A,MATCH($C1297,'Policy Characteristics'!$C:$C,0)))</f>
        <v>Industry</v>
      </c>
      <c r="B1297" s="262" t="str">
        <f>IF(ISBLANK(INDEX('Policy Characteristics'!B:B,MATCH($C1297,'Policy Characteristics'!$C:$C,0))),"",INDEX('Policy Characteristics'!B:B,MATCH($C1297,'Policy Characteristics'!$C:$C,0)))</f>
        <v>Hydrogen Combustion</v>
      </c>
      <c r="C1297" s="254" t="str">
        <f t="shared" si="47"/>
        <v>Fraction of Eligible Industrial Energy Use Shifted to Hydrogen</v>
      </c>
      <c r="D1297" s="6" t="s">
        <v>3069</v>
      </c>
      <c r="E1297" s="1" t="s">
        <v>3638</v>
      </c>
      <c r="F1297" t="s">
        <v>3031</v>
      </c>
      <c r="G1297" s="45" t="s">
        <v>3638</v>
      </c>
      <c r="H1297" s="43">
        <v>2217</v>
      </c>
      <c r="I1297" s="324" t="s">
        <v>44</v>
      </c>
      <c r="J1297" s="255" t="str">
        <f>IF(ISBLANK(INDEX('Policy Characteristics'!D:D,MATCH($C1297,'Policy Characteristics'!$C:$C,0))),"",INDEX('Policy Characteristics'!D:D,MATCH($C1297,'Policy Characteristics'!$C:$C,0)))</f>
        <v>Hydrogen Combustion</v>
      </c>
      <c r="K1297" s="254" t="str">
        <f>IF(ISBLANK(INDEX('Policy Characteristics'!E:E,MATCH($C1297,'Policy Characteristics'!$C:$C,0))),"",INDEX('Policy Characteristics'!E:E,MATCH($C1297,'Policy Characteristics'!$C:$C,0)))</f>
        <v>indst shift to hydrogen</v>
      </c>
      <c r="L1297" s="261">
        <f>IF(ISBLANK(INDEX('Policy Characteristics'!F:F,MATCH($C1297,'Policy Characteristics'!$C:$C,0))),"",INDEX('Policy Characteristics'!F:F,MATCH($C1297,'Policy Characteristics'!$C:$C,0)))</f>
        <v>0</v>
      </c>
      <c r="M1297" s="261">
        <f>IF(ISBLANK(INDEX('Policy Characteristics'!G:G,MATCH($C1297,'Policy Characteristics'!$C:$C,0))),"",INDEX('Policy Characteristics'!G:G,MATCH($C1297,'Policy Characteristics'!$C:$C,0)))</f>
        <v>1</v>
      </c>
      <c r="N1297" s="261">
        <f>IF(ISBLANK(INDEX('Policy Characteristics'!H:H,MATCH($C1297,'Policy Characteristics'!$C:$C,0))),"",INDEX('Policy Characteristics'!H:H,MATCH($C1297,'Policy Characteristics'!$C:$C,0)))</f>
        <v>0.01</v>
      </c>
      <c r="O1297" s="254" t="str">
        <f>IF(ISBLANK(INDEX('Policy Characteristics'!I:I,MATCH($C1297,'Policy Characteristics'!$C:$C,0))),"",INDEX('Policy Characteristics'!I:I,MATCH($C1297,'Policy Characteristics'!$C:$C,0)))</f>
        <v>% of fuel shifted</v>
      </c>
      <c r="P1297" s="254"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254" t="str">
        <f>IF(ISBLANK(INDEX('Policy Characteristics'!K:K,MATCH($C1297,'Policy Characteristics'!$C:$C,0))),"",INDEX('Policy Characteristics'!K:K,MATCH($C1297,'Policy Characteristics'!$C:$C,0)))</f>
        <v>industry-ag-main.html#fuel-switching</v>
      </c>
      <c r="R1297" s="254" t="str">
        <f>IF(ISBLANK(INDEX('Policy Characteristics'!L:L,MATCH($C1297,'Policy Characteristics'!$C:$C,0))),"",INDEX('Policy Characteristics'!L:L,MATCH($C1297,'Policy Characteristics'!$C:$C,0)))</f>
        <v>industry-elec-and-hydrogen.html</v>
      </c>
    </row>
    <row r="1298" spans="1:18" s="2" customFormat="1" x14ac:dyDescent="0.35">
      <c r="A1298" s="254" t="str">
        <f>IF(ISBLANK(INDEX('Policy Characteristics'!A:A,MATCH($C1298,'Policy Characteristics'!$C:$C,0))),"",INDEX('Policy Characteristics'!A:A,MATCH($C1298,'Policy Characteristics'!$C:$C,0)))</f>
        <v>Industry</v>
      </c>
      <c r="B1298" s="262" t="str">
        <f>IF(ISBLANK(INDEX('Policy Characteristics'!B:B,MATCH($C1298,'Policy Characteristics'!$C:$C,0))),"",INDEX('Policy Characteristics'!B:B,MATCH($C1298,'Policy Characteristics'!$C:$C,0)))</f>
        <v>Hydrogen Combustion</v>
      </c>
      <c r="C1298" s="254" t="str">
        <f t="shared" si="47"/>
        <v>Fraction of Eligible Industrial Energy Use Shifted to Hydrogen</v>
      </c>
      <c r="D1298" s="6" t="s">
        <v>3070</v>
      </c>
      <c r="E1298" s="1" t="s">
        <v>3491</v>
      </c>
      <c r="F1298" t="s">
        <v>3073</v>
      </c>
      <c r="G1298" s="45" t="s">
        <v>3498</v>
      </c>
      <c r="H1298" s="43">
        <v>2218</v>
      </c>
      <c r="I1298" s="324" t="s">
        <v>43</v>
      </c>
      <c r="J1298" s="255" t="str">
        <f>IF(ISBLANK(INDEX('Policy Characteristics'!D:D,MATCH($C1298,'Policy Characteristics'!$C:$C,0))),"",INDEX('Policy Characteristics'!D:D,MATCH($C1298,'Policy Characteristics'!$C:$C,0)))</f>
        <v>Hydrogen Combustion</v>
      </c>
      <c r="K1298" s="254" t="str">
        <f>IF(ISBLANK(INDEX('Policy Characteristics'!E:E,MATCH($C1298,'Policy Characteristics'!$C:$C,0))),"",INDEX('Policy Characteristics'!E:E,MATCH($C1298,'Policy Characteristics'!$C:$C,0)))</f>
        <v>indst shift to hydrogen</v>
      </c>
      <c r="L1298" s="261">
        <f>IF(ISBLANK(INDEX('Policy Characteristics'!F:F,MATCH($C1298,'Policy Characteristics'!$C:$C,0))),"",INDEX('Policy Characteristics'!F:F,MATCH($C1298,'Policy Characteristics'!$C:$C,0)))</f>
        <v>0</v>
      </c>
      <c r="M1298" s="261">
        <f>IF(ISBLANK(INDEX('Policy Characteristics'!G:G,MATCH($C1298,'Policy Characteristics'!$C:$C,0))),"",INDEX('Policy Characteristics'!G:G,MATCH($C1298,'Policy Characteristics'!$C:$C,0)))</f>
        <v>1</v>
      </c>
      <c r="N1298" s="261">
        <f>IF(ISBLANK(INDEX('Policy Characteristics'!H:H,MATCH($C1298,'Policy Characteristics'!$C:$C,0))),"",INDEX('Policy Characteristics'!H:H,MATCH($C1298,'Policy Characteristics'!$C:$C,0)))</f>
        <v>0.01</v>
      </c>
      <c r="O1298" s="254" t="str">
        <f>IF(ISBLANK(INDEX('Policy Characteristics'!I:I,MATCH($C1298,'Policy Characteristics'!$C:$C,0))),"",INDEX('Policy Characteristics'!I:I,MATCH($C1298,'Policy Characteristics'!$C:$C,0)))</f>
        <v>% of fuel shifted</v>
      </c>
      <c r="P1298" s="254"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254" t="str">
        <f>IF(ISBLANK(INDEX('Policy Characteristics'!K:K,MATCH($C1298,'Policy Characteristics'!$C:$C,0))),"",INDEX('Policy Characteristics'!K:K,MATCH($C1298,'Policy Characteristics'!$C:$C,0)))</f>
        <v>industry-ag-main.html#fuel-switching</v>
      </c>
      <c r="R1298" s="254" t="str">
        <f>IF(ISBLANK(INDEX('Policy Characteristics'!L:L,MATCH($C1298,'Policy Characteristics'!$C:$C,0))),"",INDEX('Policy Characteristics'!L:L,MATCH($C1298,'Policy Characteristics'!$C:$C,0)))</f>
        <v>industry-elec-and-hydrogen.html</v>
      </c>
    </row>
    <row r="1299" spans="1:18" s="2" customFormat="1" x14ac:dyDescent="0.35">
      <c r="A1299" s="254" t="str">
        <f>IF(ISBLANK(INDEX('Policy Characteristics'!A:A,MATCH($C1299,'Policy Characteristics'!$C:$C,0))),"",INDEX('Policy Characteristics'!A:A,MATCH($C1299,'Policy Characteristics'!$C:$C,0)))</f>
        <v>Industry</v>
      </c>
      <c r="B1299" s="262" t="str">
        <f>IF(ISBLANK(INDEX('Policy Characteristics'!B:B,MATCH($C1299,'Policy Characteristics'!$C:$C,0))),"",INDEX('Policy Characteristics'!B:B,MATCH($C1299,'Policy Characteristics'!$C:$C,0)))</f>
        <v>Hydrogen Combustion</v>
      </c>
      <c r="C1299" s="254" t="str">
        <f t="shared" si="47"/>
        <v>Fraction of Eligible Industrial Energy Use Shifted to Hydrogen</v>
      </c>
      <c r="D1299" s="6" t="s">
        <v>3070</v>
      </c>
      <c r="E1299" s="1" t="s">
        <v>3492</v>
      </c>
      <c r="F1299" t="s">
        <v>3073</v>
      </c>
      <c r="G1299" s="45" t="s">
        <v>3499</v>
      </c>
      <c r="H1299" s="43">
        <v>2219</v>
      </c>
      <c r="I1299" s="324" t="s">
        <v>44</v>
      </c>
      <c r="J1299" s="255" t="str">
        <f>IF(ISBLANK(INDEX('Policy Characteristics'!D:D,MATCH($C1299,'Policy Characteristics'!$C:$C,0))),"",INDEX('Policy Characteristics'!D:D,MATCH($C1299,'Policy Characteristics'!$C:$C,0)))</f>
        <v>Hydrogen Combustion</v>
      </c>
      <c r="K1299" s="254" t="str">
        <f>IF(ISBLANK(INDEX('Policy Characteristics'!E:E,MATCH($C1299,'Policy Characteristics'!$C:$C,0))),"",INDEX('Policy Characteristics'!E:E,MATCH($C1299,'Policy Characteristics'!$C:$C,0)))</f>
        <v>indst shift to hydrogen</v>
      </c>
      <c r="L1299" s="261">
        <f>IF(ISBLANK(INDEX('Policy Characteristics'!F:F,MATCH($C1299,'Policy Characteristics'!$C:$C,0))),"",INDEX('Policy Characteristics'!F:F,MATCH($C1299,'Policy Characteristics'!$C:$C,0)))</f>
        <v>0</v>
      </c>
      <c r="M1299" s="261">
        <f>IF(ISBLANK(INDEX('Policy Characteristics'!G:G,MATCH($C1299,'Policy Characteristics'!$C:$C,0))),"",INDEX('Policy Characteristics'!G:G,MATCH($C1299,'Policy Characteristics'!$C:$C,0)))</f>
        <v>1</v>
      </c>
      <c r="N1299" s="261">
        <f>IF(ISBLANK(INDEX('Policy Characteristics'!H:H,MATCH($C1299,'Policy Characteristics'!$C:$C,0))),"",INDEX('Policy Characteristics'!H:H,MATCH($C1299,'Policy Characteristics'!$C:$C,0)))</f>
        <v>0.01</v>
      </c>
      <c r="O1299" s="254" t="str">
        <f>IF(ISBLANK(INDEX('Policy Characteristics'!I:I,MATCH($C1299,'Policy Characteristics'!$C:$C,0))),"",INDEX('Policy Characteristics'!I:I,MATCH($C1299,'Policy Characteristics'!$C:$C,0)))</f>
        <v>% of fuel shifted</v>
      </c>
      <c r="P1299" s="254"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254" t="str">
        <f>IF(ISBLANK(INDEX('Policy Characteristics'!K:K,MATCH($C1299,'Policy Characteristics'!$C:$C,0))),"",INDEX('Policy Characteristics'!K:K,MATCH($C1299,'Policy Characteristics'!$C:$C,0)))</f>
        <v>industry-ag-main.html#fuel-switching</v>
      </c>
      <c r="R1299" s="254" t="str">
        <f>IF(ISBLANK(INDEX('Policy Characteristics'!L:L,MATCH($C1299,'Policy Characteristics'!$C:$C,0))),"",INDEX('Policy Characteristics'!L:L,MATCH($C1299,'Policy Characteristics'!$C:$C,0)))</f>
        <v>industry-elec-and-hydrogen.html</v>
      </c>
    </row>
    <row r="1300" spans="1:18" s="2" customFormat="1" x14ac:dyDescent="0.35">
      <c r="A1300" s="254" t="str">
        <f>IF(ISBLANK(INDEX('Policy Characteristics'!A:A,MATCH($C1300,'Policy Characteristics'!$C:$C,0))),"",INDEX('Policy Characteristics'!A:A,MATCH($C1300,'Policy Characteristics'!$C:$C,0)))</f>
        <v>Industry</v>
      </c>
      <c r="B1300" s="262" t="str">
        <f>IF(ISBLANK(INDEX('Policy Characteristics'!B:B,MATCH($C1300,'Policy Characteristics'!$C:$C,0))),"",INDEX('Policy Characteristics'!B:B,MATCH($C1300,'Policy Characteristics'!$C:$C,0)))</f>
        <v>Hydrogen Combustion</v>
      </c>
      <c r="C1300" s="254" t="str">
        <f t="shared" si="47"/>
        <v>Fraction of Eligible Industrial Energy Use Shifted to Hydrogen</v>
      </c>
      <c r="D1300" s="6" t="s">
        <v>3070</v>
      </c>
      <c r="E1300" s="1" t="s">
        <v>3493</v>
      </c>
      <c r="F1300" t="s">
        <v>3073</v>
      </c>
      <c r="G1300" s="45" t="s">
        <v>3500</v>
      </c>
      <c r="H1300" s="43">
        <v>2220</v>
      </c>
      <c r="I1300" s="324" t="s">
        <v>44</v>
      </c>
      <c r="J1300" s="255" t="str">
        <f>IF(ISBLANK(INDEX('Policy Characteristics'!D:D,MATCH($C1300,'Policy Characteristics'!$C:$C,0))),"",INDEX('Policy Characteristics'!D:D,MATCH($C1300,'Policy Characteristics'!$C:$C,0)))</f>
        <v>Hydrogen Combustion</v>
      </c>
      <c r="K1300" s="254" t="str">
        <f>IF(ISBLANK(INDEX('Policy Characteristics'!E:E,MATCH($C1300,'Policy Characteristics'!$C:$C,0))),"",INDEX('Policy Characteristics'!E:E,MATCH($C1300,'Policy Characteristics'!$C:$C,0)))</f>
        <v>indst shift to hydrogen</v>
      </c>
      <c r="L1300" s="261">
        <f>IF(ISBLANK(INDEX('Policy Characteristics'!F:F,MATCH($C1300,'Policy Characteristics'!$C:$C,0))),"",INDEX('Policy Characteristics'!F:F,MATCH($C1300,'Policy Characteristics'!$C:$C,0)))</f>
        <v>0</v>
      </c>
      <c r="M1300" s="261">
        <f>IF(ISBLANK(INDEX('Policy Characteristics'!G:G,MATCH($C1300,'Policy Characteristics'!$C:$C,0))),"",INDEX('Policy Characteristics'!G:G,MATCH($C1300,'Policy Characteristics'!$C:$C,0)))</f>
        <v>1</v>
      </c>
      <c r="N1300" s="261">
        <f>IF(ISBLANK(INDEX('Policy Characteristics'!H:H,MATCH($C1300,'Policy Characteristics'!$C:$C,0))),"",INDEX('Policy Characteristics'!H:H,MATCH($C1300,'Policy Characteristics'!$C:$C,0)))</f>
        <v>0.01</v>
      </c>
      <c r="O1300" s="254" t="str">
        <f>IF(ISBLANK(INDEX('Policy Characteristics'!I:I,MATCH($C1300,'Policy Characteristics'!$C:$C,0))),"",INDEX('Policy Characteristics'!I:I,MATCH($C1300,'Policy Characteristics'!$C:$C,0)))</f>
        <v>% of fuel shifted</v>
      </c>
      <c r="P1300" s="254"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254" t="str">
        <f>IF(ISBLANK(INDEX('Policy Characteristics'!K:K,MATCH($C1300,'Policy Characteristics'!$C:$C,0))),"",INDEX('Policy Characteristics'!K:K,MATCH($C1300,'Policy Characteristics'!$C:$C,0)))</f>
        <v>industry-ag-main.html#fuel-switching</v>
      </c>
      <c r="R1300" s="254" t="str">
        <f>IF(ISBLANK(INDEX('Policy Characteristics'!L:L,MATCH($C1300,'Policy Characteristics'!$C:$C,0))),"",INDEX('Policy Characteristics'!L:L,MATCH($C1300,'Policy Characteristics'!$C:$C,0)))</f>
        <v>industry-elec-and-hydrogen.html</v>
      </c>
    </row>
    <row r="1301" spans="1:18" s="2" customFormat="1" x14ac:dyDescent="0.35">
      <c r="A1301" s="254" t="str">
        <f>IF(ISBLANK(INDEX('Policy Characteristics'!A:A,MATCH($C1301,'Policy Characteristics'!$C:$C,0))),"",INDEX('Policy Characteristics'!A:A,MATCH($C1301,'Policy Characteristics'!$C:$C,0)))</f>
        <v>Industry</v>
      </c>
      <c r="B1301" s="262" t="str">
        <f>IF(ISBLANK(INDEX('Policy Characteristics'!B:B,MATCH($C1301,'Policy Characteristics'!$C:$C,0))),"",INDEX('Policy Characteristics'!B:B,MATCH($C1301,'Policy Characteristics'!$C:$C,0)))</f>
        <v>Hydrogen Combustion</v>
      </c>
      <c r="C1301" s="254" t="str">
        <f t="shared" si="47"/>
        <v>Fraction of Eligible Industrial Energy Use Shifted to Hydrogen</v>
      </c>
      <c r="D1301" s="6" t="s">
        <v>3070</v>
      </c>
      <c r="E1301" s="1" t="s">
        <v>3494</v>
      </c>
      <c r="F1301" t="s">
        <v>3073</v>
      </c>
      <c r="G1301" s="45" t="s">
        <v>3501</v>
      </c>
      <c r="H1301" s="43">
        <v>2221</v>
      </c>
      <c r="I1301" s="324" t="s">
        <v>44</v>
      </c>
      <c r="J1301" s="255" t="str">
        <f>IF(ISBLANK(INDEX('Policy Characteristics'!D:D,MATCH($C1301,'Policy Characteristics'!$C:$C,0))),"",INDEX('Policy Characteristics'!D:D,MATCH($C1301,'Policy Characteristics'!$C:$C,0)))</f>
        <v>Hydrogen Combustion</v>
      </c>
      <c r="K1301" s="254" t="str">
        <f>IF(ISBLANK(INDEX('Policy Characteristics'!E:E,MATCH($C1301,'Policy Characteristics'!$C:$C,0))),"",INDEX('Policy Characteristics'!E:E,MATCH($C1301,'Policy Characteristics'!$C:$C,0)))</f>
        <v>indst shift to hydrogen</v>
      </c>
      <c r="L1301" s="261">
        <f>IF(ISBLANK(INDEX('Policy Characteristics'!F:F,MATCH($C1301,'Policy Characteristics'!$C:$C,0))),"",INDEX('Policy Characteristics'!F:F,MATCH($C1301,'Policy Characteristics'!$C:$C,0)))</f>
        <v>0</v>
      </c>
      <c r="M1301" s="261">
        <f>IF(ISBLANK(INDEX('Policy Characteristics'!G:G,MATCH($C1301,'Policy Characteristics'!$C:$C,0))),"",INDEX('Policy Characteristics'!G:G,MATCH($C1301,'Policy Characteristics'!$C:$C,0)))</f>
        <v>1</v>
      </c>
      <c r="N1301" s="261">
        <f>IF(ISBLANK(INDEX('Policy Characteristics'!H:H,MATCH($C1301,'Policy Characteristics'!$C:$C,0))),"",INDEX('Policy Characteristics'!H:H,MATCH($C1301,'Policy Characteristics'!$C:$C,0)))</f>
        <v>0.01</v>
      </c>
      <c r="O1301" s="254" t="str">
        <f>IF(ISBLANK(INDEX('Policy Characteristics'!I:I,MATCH($C1301,'Policy Characteristics'!$C:$C,0))),"",INDEX('Policy Characteristics'!I:I,MATCH($C1301,'Policy Characteristics'!$C:$C,0)))</f>
        <v>% of fuel shifted</v>
      </c>
      <c r="P1301" s="254"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254" t="str">
        <f>IF(ISBLANK(INDEX('Policy Characteristics'!K:K,MATCH($C1301,'Policy Characteristics'!$C:$C,0))),"",INDEX('Policy Characteristics'!K:K,MATCH($C1301,'Policy Characteristics'!$C:$C,0)))</f>
        <v>industry-ag-main.html#fuel-switching</v>
      </c>
      <c r="R1301" s="254" t="str">
        <f>IF(ISBLANK(INDEX('Policy Characteristics'!L:L,MATCH($C1301,'Policy Characteristics'!$C:$C,0))),"",INDEX('Policy Characteristics'!L:L,MATCH($C1301,'Policy Characteristics'!$C:$C,0)))</f>
        <v>industry-elec-and-hydrogen.html</v>
      </c>
    </row>
    <row r="1302" spans="1:18" s="2" customFormat="1" x14ac:dyDescent="0.35">
      <c r="A1302" s="254" t="str">
        <f>IF(ISBLANK(INDEX('Policy Characteristics'!A:A,MATCH($C1302,'Policy Characteristics'!$C:$C,0))),"",INDEX('Policy Characteristics'!A:A,MATCH($C1302,'Policy Characteristics'!$C:$C,0)))</f>
        <v>Industry</v>
      </c>
      <c r="B1302" s="262" t="str">
        <f>IF(ISBLANK(INDEX('Policy Characteristics'!B:B,MATCH($C1302,'Policy Characteristics'!$C:$C,0))),"",INDEX('Policy Characteristics'!B:B,MATCH($C1302,'Policy Characteristics'!$C:$C,0)))</f>
        <v>Hydrogen Combustion</v>
      </c>
      <c r="C1302" s="254" t="str">
        <f t="shared" si="47"/>
        <v>Fraction of Eligible Industrial Energy Use Shifted to Hydrogen</v>
      </c>
      <c r="D1302" s="6" t="s">
        <v>3070</v>
      </c>
      <c r="E1302" s="1" t="s">
        <v>3495</v>
      </c>
      <c r="F1302" t="s">
        <v>3073</v>
      </c>
      <c r="G1302" s="45" t="s">
        <v>3502</v>
      </c>
      <c r="H1302" s="43">
        <v>2222</v>
      </c>
      <c r="I1302" s="324" t="s">
        <v>44</v>
      </c>
      <c r="J1302" s="255" t="str">
        <f>IF(ISBLANK(INDEX('Policy Characteristics'!D:D,MATCH($C1302,'Policy Characteristics'!$C:$C,0))),"",INDEX('Policy Characteristics'!D:D,MATCH($C1302,'Policy Characteristics'!$C:$C,0)))</f>
        <v>Hydrogen Combustion</v>
      </c>
      <c r="K1302" s="254" t="str">
        <f>IF(ISBLANK(INDEX('Policy Characteristics'!E:E,MATCH($C1302,'Policy Characteristics'!$C:$C,0))),"",INDEX('Policy Characteristics'!E:E,MATCH($C1302,'Policy Characteristics'!$C:$C,0)))</f>
        <v>indst shift to hydrogen</v>
      </c>
      <c r="L1302" s="261">
        <f>IF(ISBLANK(INDEX('Policy Characteristics'!F:F,MATCH($C1302,'Policy Characteristics'!$C:$C,0))),"",INDEX('Policy Characteristics'!F:F,MATCH($C1302,'Policy Characteristics'!$C:$C,0)))</f>
        <v>0</v>
      </c>
      <c r="M1302" s="261">
        <f>IF(ISBLANK(INDEX('Policy Characteristics'!G:G,MATCH($C1302,'Policy Characteristics'!$C:$C,0))),"",INDEX('Policy Characteristics'!G:G,MATCH($C1302,'Policy Characteristics'!$C:$C,0)))</f>
        <v>1</v>
      </c>
      <c r="N1302" s="261">
        <f>IF(ISBLANK(INDEX('Policy Characteristics'!H:H,MATCH($C1302,'Policy Characteristics'!$C:$C,0))),"",INDEX('Policy Characteristics'!H:H,MATCH($C1302,'Policy Characteristics'!$C:$C,0)))</f>
        <v>0.01</v>
      </c>
      <c r="O1302" s="254" t="str">
        <f>IF(ISBLANK(INDEX('Policy Characteristics'!I:I,MATCH($C1302,'Policy Characteristics'!$C:$C,0))),"",INDEX('Policy Characteristics'!I:I,MATCH($C1302,'Policy Characteristics'!$C:$C,0)))</f>
        <v>% of fuel shifted</v>
      </c>
      <c r="P1302" s="254"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254" t="str">
        <f>IF(ISBLANK(INDEX('Policy Characteristics'!K:K,MATCH($C1302,'Policy Characteristics'!$C:$C,0))),"",INDEX('Policy Characteristics'!K:K,MATCH($C1302,'Policy Characteristics'!$C:$C,0)))</f>
        <v>industry-ag-main.html#fuel-switching</v>
      </c>
      <c r="R1302" s="254" t="str">
        <f>IF(ISBLANK(INDEX('Policy Characteristics'!L:L,MATCH($C1302,'Policy Characteristics'!$C:$C,0))),"",INDEX('Policy Characteristics'!L:L,MATCH($C1302,'Policy Characteristics'!$C:$C,0)))</f>
        <v>industry-elec-and-hydrogen.html</v>
      </c>
    </row>
    <row r="1303" spans="1:18" s="2" customFormat="1" x14ac:dyDescent="0.35">
      <c r="A1303" s="254" t="str">
        <f>IF(ISBLANK(INDEX('Policy Characteristics'!A:A,MATCH($C1303,'Policy Characteristics'!$C:$C,0))),"",INDEX('Policy Characteristics'!A:A,MATCH($C1303,'Policy Characteristics'!$C:$C,0)))</f>
        <v>Industry</v>
      </c>
      <c r="B1303" s="262" t="str">
        <f>IF(ISBLANK(INDEX('Policy Characteristics'!B:B,MATCH($C1303,'Policy Characteristics'!$C:$C,0))),"",INDEX('Policy Characteristics'!B:B,MATCH($C1303,'Policy Characteristics'!$C:$C,0)))</f>
        <v>Hydrogen Combustion</v>
      </c>
      <c r="C1303" s="254" t="str">
        <f t="shared" si="47"/>
        <v>Fraction of Eligible Industrial Energy Use Shifted to Hydrogen</v>
      </c>
      <c r="D1303" s="6" t="s">
        <v>3070</v>
      </c>
      <c r="E1303" s="1" t="s">
        <v>3496</v>
      </c>
      <c r="F1303" t="s">
        <v>3073</v>
      </c>
      <c r="G1303" s="45" t="s">
        <v>3503</v>
      </c>
      <c r="H1303" s="43">
        <v>2223</v>
      </c>
      <c r="I1303" s="324" t="s">
        <v>44</v>
      </c>
      <c r="J1303" s="255" t="str">
        <f>IF(ISBLANK(INDEX('Policy Characteristics'!D:D,MATCH($C1303,'Policy Characteristics'!$C:$C,0))),"",INDEX('Policy Characteristics'!D:D,MATCH($C1303,'Policy Characteristics'!$C:$C,0)))</f>
        <v>Hydrogen Combustion</v>
      </c>
      <c r="K1303" s="254" t="str">
        <f>IF(ISBLANK(INDEX('Policy Characteristics'!E:E,MATCH($C1303,'Policy Characteristics'!$C:$C,0))),"",INDEX('Policy Characteristics'!E:E,MATCH($C1303,'Policy Characteristics'!$C:$C,0)))</f>
        <v>indst shift to hydrogen</v>
      </c>
      <c r="L1303" s="261">
        <f>IF(ISBLANK(INDEX('Policy Characteristics'!F:F,MATCH($C1303,'Policy Characteristics'!$C:$C,0))),"",INDEX('Policy Characteristics'!F:F,MATCH($C1303,'Policy Characteristics'!$C:$C,0)))</f>
        <v>0</v>
      </c>
      <c r="M1303" s="261">
        <f>IF(ISBLANK(INDEX('Policy Characteristics'!G:G,MATCH($C1303,'Policy Characteristics'!$C:$C,0))),"",INDEX('Policy Characteristics'!G:G,MATCH($C1303,'Policy Characteristics'!$C:$C,0)))</f>
        <v>1</v>
      </c>
      <c r="N1303" s="261">
        <f>IF(ISBLANK(INDEX('Policy Characteristics'!H:H,MATCH($C1303,'Policy Characteristics'!$C:$C,0))),"",INDEX('Policy Characteristics'!H:H,MATCH($C1303,'Policy Characteristics'!$C:$C,0)))</f>
        <v>0.01</v>
      </c>
      <c r="O1303" s="254" t="str">
        <f>IF(ISBLANK(INDEX('Policy Characteristics'!I:I,MATCH($C1303,'Policy Characteristics'!$C:$C,0))),"",INDEX('Policy Characteristics'!I:I,MATCH($C1303,'Policy Characteristics'!$C:$C,0)))</f>
        <v>% of fuel shifted</v>
      </c>
      <c r="P1303" s="254"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254" t="str">
        <f>IF(ISBLANK(INDEX('Policy Characteristics'!K:K,MATCH($C1303,'Policy Characteristics'!$C:$C,0))),"",INDEX('Policy Characteristics'!K:K,MATCH($C1303,'Policy Characteristics'!$C:$C,0)))</f>
        <v>industry-ag-main.html#fuel-switching</v>
      </c>
      <c r="R1303" s="254" t="str">
        <f>IF(ISBLANK(INDEX('Policy Characteristics'!L:L,MATCH($C1303,'Policy Characteristics'!$C:$C,0))),"",INDEX('Policy Characteristics'!L:L,MATCH($C1303,'Policy Characteristics'!$C:$C,0)))</f>
        <v>industry-elec-and-hydrogen.html</v>
      </c>
    </row>
    <row r="1304" spans="1:18" s="2" customFormat="1" x14ac:dyDescent="0.35">
      <c r="A1304" s="254" t="str">
        <f>IF(ISBLANK(INDEX('Policy Characteristics'!A:A,MATCH($C1304,'Policy Characteristics'!$C:$C,0))),"",INDEX('Policy Characteristics'!A:A,MATCH($C1304,'Policy Characteristics'!$C:$C,0)))</f>
        <v>Industry</v>
      </c>
      <c r="B1304" s="262" t="str">
        <f>IF(ISBLANK(INDEX('Policy Characteristics'!B:B,MATCH($C1304,'Policy Characteristics'!$C:$C,0))),"",INDEX('Policy Characteristics'!B:B,MATCH($C1304,'Policy Characteristics'!$C:$C,0)))</f>
        <v>Hydrogen Combustion</v>
      </c>
      <c r="C1304" s="254" t="str">
        <f t="shared" si="47"/>
        <v>Fraction of Eligible Industrial Energy Use Shifted to Hydrogen</v>
      </c>
      <c r="D1304" s="6" t="s">
        <v>3070</v>
      </c>
      <c r="E1304" s="1" t="s">
        <v>3497</v>
      </c>
      <c r="F1304" t="s">
        <v>3073</v>
      </c>
      <c r="G1304" s="45" t="s">
        <v>3504</v>
      </c>
      <c r="H1304" s="43">
        <v>2224</v>
      </c>
      <c r="I1304" s="324" t="s">
        <v>44</v>
      </c>
      <c r="J1304" s="255" t="str">
        <f>IF(ISBLANK(INDEX('Policy Characteristics'!D:D,MATCH($C1304,'Policy Characteristics'!$C:$C,0))),"",INDEX('Policy Characteristics'!D:D,MATCH($C1304,'Policy Characteristics'!$C:$C,0)))</f>
        <v>Hydrogen Combustion</v>
      </c>
      <c r="K1304" s="254" t="str">
        <f>IF(ISBLANK(INDEX('Policy Characteristics'!E:E,MATCH($C1304,'Policy Characteristics'!$C:$C,0))),"",INDEX('Policy Characteristics'!E:E,MATCH($C1304,'Policy Characteristics'!$C:$C,0)))</f>
        <v>indst shift to hydrogen</v>
      </c>
      <c r="L1304" s="261">
        <f>IF(ISBLANK(INDEX('Policy Characteristics'!F:F,MATCH($C1304,'Policy Characteristics'!$C:$C,0))),"",INDEX('Policy Characteristics'!F:F,MATCH($C1304,'Policy Characteristics'!$C:$C,0)))</f>
        <v>0</v>
      </c>
      <c r="M1304" s="261">
        <f>IF(ISBLANK(INDEX('Policy Characteristics'!G:G,MATCH($C1304,'Policy Characteristics'!$C:$C,0))),"",INDEX('Policy Characteristics'!G:G,MATCH($C1304,'Policy Characteristics'!$C:$C,0)))</f>
        <v>1</v>
      </c>
      <c r="N1304" s="261">
        <f>IF(ISBLANK(INDEX('Policy Characteristics'!H:H,MATCH($C1304,'Policy Characteristics'!$C:$C,0))),"",INDEX('Policy Characteristics'!H:H,MATCH($C1304,'Policy Characteristics'!$C:$C,0)))</f>
        <v>0.01</v>
      </c>
      <c r="O1304" s="254" t="str">
        <f>IF(ISBLANK(INDEX('Policy Characteristics'!I:I,MATCH($C1304,'Policy Characteristics'!$C:$C,0))),"",INDEX('Policy Characteristics'!I:I,MATCH($C1304,'Policy Characteristics'!$C:$C,0)))</f>
        <v>% of fuel shifted</v>
      </c>
      <c r="P1304" s="254"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254" t="str">
        <f>IF(ISBLANK(INDEX('Policy Characteristics'!K:K,MATCH($C1304,'Policy Characteristics'!$C:$C,0))),"",INDEX('Policy Characteristics'!K:K,MATCH($C1304,'Policy Characteristics'!$C:$C,0)))</f>
        <v>industry-ag-main.html#fuel-switching</v>
      </c>
      <c r="R1304" s="254" t="str">
        <f>IF(ISBLANK(INDEX('Policy Characteristics'!L:L,MATCH($C1304,'Policy Characteristics'!$C:$C,0))),"",INDEX('Policy Characteristics'!L:L,MATCH($C1304,'Policy Characteristics'!$C:$C,0)))</f>
        <v>industry-elec-and-hydrogen.html</v>
      </c>
    </row>
    <row r="1305" spans="1:18" s="2" customFormat="1" x14ac:dyDescent="0.35">
      <c r="A1305" s="254" t="str">
        <f>IF(ISBLANK(INDEX('Policy Characteristics'!A:A,MATCH($C1305,'Policy Characteristics'!$C:$C,0))),"",INDEX('Policy Characteristics'!A:A,MATCH($C1305,'Policy Characteristics'!$C:$C,0)))</f>
        <v>Industry</v>
      </c>
      <c r="B1305" s="262" t="str">
        <f>IF(ISBLANK(INDEX('Policy Characteristics'!B:B,MATCH($C1305,'Policy Characteristics'!$C:$C,0))),"",INDEX('Policy Characteristics'!B:B,MATCH($C1305,'Policy Characteristics'!$C:$C,0)))</f>
        <v>Hydrogen Combustion</v>
      </c>
      <c r="C1305" s="254" t="str">
        <f t="shared" si="47"/>
        <v>Fraction of Eligible Industrial Energy Use Shifted to Hydrogen</v>
      </c>
      <c r="D1305" s="6" t="s">
        <v>3070</v>
      </c>
      <c r="E1305" s="1" t="s">
        <v>3638</v>
      </c>
      <c r="F1305" t="s">
        <v>3073</v>
      </c>
      <c r="G1305" s="45" t="s">
        <v>3638</v>
      </c>
      <c r="H1305" s="43">
        <v>2225</v>
      </c>
      <c r="I1305" s="324" t="s">
        <v>44</v>
      </c>
      <c r="J1305" s="255" t="str">
        <f>IF(ISBLANK(INDEX('Policy Characteristics'!D:D,MATCH($C1305,'Policy Characteristics'!$C:$C,0))),"",INDEX('Policy Characteristics'!D:D,MATCH($C1305,'Policy Characteristics'!$C:$C,0)))</f>
        <v>Hydrogen Combustion</v>
      </c>
      <c r="K1305" s="254" t="str">
        <f>IF(ISBLANK(INDEX('Policy Characteristics'!E:E,MATCH($C1305,'Policy Characteristics'!$C:$C,0))),"",INDEX('Policy Characteristics'!E:E,MATCH($C1305,'Policy Characteristics'!$C:$C,0)))</f>
        <v>indst shift to hydrogen</v>
      </c>
      <c r="L1305" s="261">
        <f>IF(ISBLANK(INDEX('Policy Characteristics'!F:F,MATCH($C1305,'Policy Characteristics'!$C:$C,0))),"",INDEX('Policy Characteristics'!F:F,MATCH($C1305,'Policy Characteristics'!$C:$C,0)))</f>
        <v>0</v>
      </c>
      <c r="M1305" s="261">
        <f>IF(ISBLANK(INDEX('Policy Characteristics'!G:G,MATCH($C1305,'Policy Characteristics'!$C:$C,0))),"",INDEX('Policy Characteristics'!G:G,MATCH($C1305,'Policy Characteristics'!$C:$C,0)))</f>
        <v>1</v>
      </c>
      <c r="N1305" s="261">
        <f>IF(ISBLANK(INDEX('Policy Characteristics'!H:H,MATCH($C1305,'Policy Characteristics'!$C:$C,0))),"",INDEX('Policy Characteristics'!H:H,MATCH($C1305,'Policy Characteristics'!$C:$C,0)))</f>
        <v>0.01</v>
      </c>
      <c r="O1305" s="254" t="str">
        <f>IF(ISBLANK(INDEX('Policy Characteristics'!I:I,MATCH($C1305,'Policy Characteristics'!$C:$C,0))),"",INDEX('Policy Characteristics'!I:I,MATCH($C1305,'Policy Characteristics'!$C:$C,0)))</f>
        <v>% of fuel shifted</v>
      </c>
      <c r="P1305" s="254"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254" t="str">
        <f>IF(ISBLANK(INDEX('Policy Characteristics'!K:K,MATCH($C1305,'Policy Characteristics'!$C:$C,0))),"",INDEX('Policy Characteristics'!K:K,MATCH($C1305,'Policy Characteristics'!$C:$C,0)))</f>
        <v>industry-ag-main.html#fuel-switching</v>
      </c>
      <c r="R1305" s="254" t="str">
        <f>IF(ISBLANK(INDEX('Policy Characteristics'!L:L,MATCH($C1305,'Policy Characteristics'!$C:$C,0))),"",INDEX('Policy Characteristics'!L:L,MATCH($C1305,'Policy Characteristics'!$C:$C,0)))</f>
        <v>industry-elec-and-hydrogen.html</v>
      </c>
    </row>
    <row r="1306" spans="1:18" s="2" customFormat="1" x14ac:dyDescent="0.35">
      <c r="A1306" s="254" t="str">
        <f>IF(ISBLANK(INDEX('Policy Characteristics'!A:A,MATCH($C1306,'Policy Characteristics'!$C:$C,0))),"",INDEX('Policy Characteristics'!A:A,MATCH($C1306,'Policy Characteristics'!$C:$C,0)))</f>
        <v>Industry</v>
      </c>
      <c r="B1306" s="262" t="str">
        <f>IF(ISBLANK(INDEX('Policy Characteristics'!B:B,MATCH($C1306,'Policy Characteristics'!$C:$C,0))),"",INDEX('Policy Characteristics'!B:B,MATCH($C1306,'Policy Characteristics'!$C:$C,0)))</f>
        <v>Hydrogen Combustion</v>
      </c>
      <c r="C1306" s="254" t="str">
        <f t="shared" si="47"/>
        <v>Fraction of Eligible Industrial Energy Use Shifted to Hydrogen</v>
      </c>
      <c r="D1306" s="6" t="s">
        <v>3071</v>
      </c>
      <c r="E1306" s="1" t="s">
        <v>3491</v>
      </c>
      <c r="F1306" t="s">
        <v>3032</v>
      </c>
      <c r="G1306" s="45" t="s">
        <v>3498</v>
      </c>
      <c r="H1306" s="43">
        <v>2226</v>
      </c>
      <c r="I1306" s="324" t="s">
        <v>44</v>
      </c>
      <c r="J1306" s="255" t="str">
        <f>IF(ISBLANK(INDEX('Policy Characteristics'!D:D,MATCH($C1306,'Policy Characteristics'!$C:$C,0))),"",INDEX('Policy Characteristics'!D:D,MATCH($C1306,'Policy Characteristics'!$C:$C,0)))</f>
        <v>Hydrogen Combustion</v>
      </c>
      <c r="K1306" s="254" t="str">
        <f>IF(ISBLANK(INDEX('Policy Characteristics'!E:E,MATCH($C1306,'Policy Characteristics'!$C:$C,0))),"",INDEX('Policy Characteristics'!E:E,MATCH($C1306,'Policy Characteristics'!$C:$C,0)))</f>
        <v>indst shift to hydrogen</v>
      </c>
      <c r="L1306" s="261">
        <f>IF(ISBLANK(INDEX('Policy Characteristics'!F:F,MATCH($C1306,'Policy Characteristics'!$C:$C,0))),"",INDEX('Policy Characteristics'!F:F,MATCH($C1306,'Policy Characteristics'!$C:$C,0)))</f>
        <v>0</v>
      </c>
      <c r="M1306" s="261">
        <f>IF(ISBLANK(INDEX('Policy Characteristics'!G:G,MATCH($C1306,'Policy Characteristics'!$C:$C,0))),"",INDEX('Policy Characteristics'!G:G,MATCH($C1306,'Policy Characteristics'!$C:$C,0)))</f>
        <v>1</v>
      </c>
      <c r="N1306" s="261">
        <f>IF(ISBLANK(INDEX('Policy Characteristics'!H:H,MATCH($C1306,'Policy Characteristics'!$C:$C,0))),"",INDEX('Policy Characteristics'!H:H,MATCH($C1306,'Policy Characteristics'!$C:$C,0)))</f>
        <v>0.01</v>
      </c>
      <c r="O1306" s="254" t="str">
        <f>IF(ISBLANK(INDEX('Policy Characteristics'!I:I,MATCH($C1306,'Policy Characteristics'!$C:$C,0))),"",INDEX('Policy Characteristics'!I:I,MATCH($C1306,'Policy Characteristics'!$C:$C,0)))</f>
        <v>% of fuel shifted</v>
      </c>
      <c r="P1306" s="254"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254" t="str">
        <f>IF(ISBLANK(INDEX('Policy Characteristics'!K:K,MATCH($C1306,'Policy Characteristics'!$C:$C,0))),"",INDEX('Policy Characteristics'!K:K,MATCH($C1306,'Policy Characteristics'!$C:$C,0)))</f>
        <v>industry-ag-main.html#fuel-switching</v>
      </c>
      <c r="R1306" s="254" t="str">
        <f>IF(ISBLANK(INDEX('Policy Characteristics'!L:L,MATCH($C1306,'Policy Characteristics'!$C:$C,0))),"",INDEX('Policy Characteristics'!L:L,MATCH($C1306,'Policy Characteristics'!$C:$C,0)))</f>
        <v>industry-elec-and-hydrogen.html</v>
      </c>
    </row>
    <row r="1307" spans="1:18" s="2" customFormat="1" x14ac:dyDescent="0.35">
      <c r="A1307" s="254" t="str">
        <f>IF(ISBLANK(INDEX('Policy Characteristics'!A:A,MATCH($C1307,'Policy Characteristics'!$C:$C,0))),"",INDEX('Policy Characteristics'!A:A,MATCH($C1307,'Policy Characteristics'!$C:$C,0)))</f>
        <v>Industry</v>
      </c>
      <c r="B1307" s="262" t="str">
        <f>IF(ISBLANK(INDEX('Policy Characteristics'!B:B,MATCH($C1307,'Policy Characteristics'!$C:$C,0))),"",INDEX('Policy Characteristics'!B:B,MATCH($C1307,'Policy Characteristics'!$C:$C,0)))</f>
        <v>Hydrogen Combustion</v>
      </c>
      <c r="C1307" s="254" t="str">
        <f t="shared" si="47"/>
        <v>Fraction of Eligible Industrial Energy Use Shifted to Hydrogen</v>
      </c>
      <c r="D1307" s="6" t="s">
        <v>3071</v>
      </c>
      <c r="E1307" s="1" t="s">
        <v>3492</v>
      </c>
      <c r="F1307" t="s">
        <v>3032</v>
      </c>
      <c r="G1307" s="45" t="s">
        <v>3499</v>
      </c>
      <c r="H1307" s="43">
        <v>2227</v>
      </c>
      <c r="I1307" s="324" t="s">
        <v>43</v>
      </c>
      <c r="J1307" s="255" t="str">
        <f>IF(ISBLANK(INDEX('Policy Characteristics'!D:D,MATCH($C1307,'Policy Characteristics'!$C:$C,0))),"",INDEX('Policy Characteristics'!D:D,MATCH($C1307,'Policy Characteristics'!$C:$C,0)))</f>
        <v>Hydrogen Combustion</v>
      </c>
      <c r="K1307" s="254" t="str">
        <f>IF(ISBLANK(INDEX('Policy Characteristics'!E:E,MATCH($C1307,'Policy Characteristics'!$C:$C,0))),"",INDEX('Policy Characteristics'!E:E,MATCH($C1307,'Policy Characteristics'!$C:$C,0)))</f>
        <v>indst shift to hydrogen</v>
      </c>
      <c r="L1307" s="261">
        <f>IF(ISBLANK(INDEX('Policy Characteristics'!F:F,MATCH($C1307,'Policy Characteristics'!$C:$C,0))),"",INDEX('Policy Characteristics'!F:F,MATCH($C1307,'Policy Characteristics'!$C:$C,0)))</f>
        <v>0</v>
      </c>
      <c r="M1307" s="261">
        <f>IF(ISBLANK(INDEX('Policy Characteristics'!G:G,MATCH($C1307,'Policy Characteristics'!$C:$C,0))),"",INDEX('Policy Characteristics'!G:G,MATCH($C1307,'Policy Characteristics'!$C:$C,0)))</f>
        <v>1</v>
      </c>
      <c r="N1307" s="261">
        <f>IF(ISBLANK(INDEX('Policy Characteristics'!H:H,MATCH($C1307,'Policy Characteristics'!$C:$C,0))),"",INDEX('Policy Characteristics'!H:H,MATCH($C1307,'Policy Characteristics'!$C:$C,0)))</f>
        <v>0.01</v>
      </c>
      <c r="O1307" s="254" t="str">
        <f>IF(ISBLANK(INDEX('Policy Characteristics'!I:I,MATCH($C1307,'Policy Characteristics'!$C:$C,0))),"",INDEX('Policy Characteristics'!I:I,MATCH($C1307,'Policy Characteristics'!$C:$C,0)))</f>
        <v>% of fuel shifted</v>
      </c>
      <c r="P1307" s="254"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254" t="str">
        <f>IF(ISBLANK(INDEX('Policy Characteristics'!K:K,MATCH($C1307,'Policy Characteristics'!$C:$C,0))),"",INDEX('Policy Characteristics'!K:K,MATCH($C1307,'Policy Characteristics'!$C:$C,0)))</f>
        <v>industry-ag-main.html#fuel-switching</v>
      </c>
      <c r="R1307" s="254" t="str">
        <f>IF(ISBLANK(INDEX('Policy Characteristics'!L:L,MATCH($C1307,'Policy Characteristics'!$C:$C,0))),"",INDEX('Policy Characteristics'!L:L,MATCH($C1307,'Policy Characteristics'!$C:$C,0)))</f>
        <v>industry-elec-and-hydrogen.html</v>
      </c>
    </row>
    <row r="1308" spans="1:18" s="2" customFormat="1" x14ac:dyDescent="0.35">
      <c r="A1308" s="254" t="str">
        <f>IF(ISBLANK(INDEX('Policy Characteristics'!A:A,MATCH($C1308,'Policy Characteristics'!$C:$C,0))),"",INDEX('Policy Characteristics'!A:A,MATCH($C1308,'Policy Characteristics'!$C:$C,0)))</f>
        <v>Industry</v>
      </c>
      <c r="B1308" s="262" t="str">
        <f>IF(ISBLANK(INDEX('Policy Characteristics'!B:B,MATCH($C1308,'Policy Characteristics'!$C:$C,0))),"",INDEX('Policy Characteristics'!B:B,MATCH($C1308,'Policy Characteristics'!$C:$C,0)))</f>
        <v>Hydrogen Combustion</v>
      </c>
      <c r="C1308" s="254" t="str">
        <f t="shared" ref="C1308:C1313" si="48">C$1114</f>
        <v>Fraction of Eligible Industrial Energy Use Shifted to Hydrogen</v>
      </c>
      <c r="D1308" s="6" t="s">
        <v>3071</v>
      </c>
      <c r="E1308" s="1" t="s">
        <v>3493</v>
      </c>
      <c r="F1308" t="s">
        <v>3032</v>
      </c>
      <c r="G1308" s="45" t="s">
        <v>3500</v>
      </c>
      <c r="H1308" s="43">
        <v>2228</v>
      </c>
      <c r="I1308" s="324" t="s">
        <v>44</v>
      </c>
      <c r="J1308" s="255" t="str">
        <f>IF(ISBLANK(INDEX('Policy Characteristics'!D:D,MATCH($C1308,'Policy Characteristics'!$C:$C,0))),"",INDEX('Policy Characteristics'!D:D,MATCH($C1308,'Policy Characteristics'!$C:$C,0)))</f>
        <v>Hydrogen Combustion</v>
      </c>
      <c r="K1308" s="254" t="str">
        <f>IF(ISBLANK(INDEX('Policy Characteristics'!E:E,MATCH($C1308,'Policy Characteristics'!$C:$C,0))),"",INDEX('Policy Characteristics'!E:E,MATCH($C1308,'Policy Characteristics'!$C:$C,0)))</f>
        <v>indst shift to hydrogen</v>
      </c>
      <c r="L1308" s="261">
        <f>IF(ISBLANK(INDEX('Policy Characteristics'!F:F,MATCH($C1308,'Policy Characteristics'!$C:$C,0))),"",INDEX('Policy Characteristics'!F:F,MATCH($C1308,'Policy Characteristics'!$C:$C,0)))</f>
        <v>0</v>
      </c>
      <c r="M1308" s="261">
        <f>IF(ISBLANK(INDEX('Policy Characteristics'!G:G,MATCH($C1308,'Policy Characteristics'!$C:$C,0))),"",INDEX('Policy Characteristics'!G:G,MATCH($C1308,'Policy Characteristics'!$C:$C,0)))</f>
        <v>1</v>
      </c>
      <c r="N1308" s="261">
        <f>IF(ISBLANK(INDEX('Policy Characteristics'!H:H,MATCH($C1308,'Policy Characteristics'!$C:$C,0))),"",INDEX('Policy Characteristics'!H:H,MATCH($C1308,'Policy Characteristics'!$C:$C,0)))</f>
        <v>0.01</v>
      </c>
      <c r="O1308" s="254" t="str">
        <f>IF(ISBLANK(INDEX('Policy Characteristics'!I:I,MATCH($C1308,'Policy Characteristics'!$C:$C,0))),"",INDEX('Policy Characteristics'!I:I,MATCH($C1308,'Policy Characteristics'!$C:$C,0)))</f>
        <v>% of fuel shifted</v>
      </c>
      <c r="P1308" s="254"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254" t="str">
        <f>IF(ISBLANK(INDEX('Policy Characteristics'!K:K,MATCH($C1308,'Policy Characteristics'!$C:$C,0))),"",INDEX('Policy Characteristics'!K:K,MATCH($C1308,'Policy Characteristics'!$C:$C,0)))</f>
        <v>industry-ag-main.html#fuel-switching</v>
      </c>
      <c r="R1308" s="254" t="str">
        <f>IF(ISBLANK(INDEX('Policy Characteristics'!L:L,MATCH($C1308,'Policy Characteristics'!$C:$C,0))),"",INDEX('Policy Characteristics'!L:L,MATCH($C1308,'Policy Characteristics'!$C:$C,0)))</f>
        <v>industry-elec-and-hydrogen.html</v>
      </c>
    </row>
    <row r="1309" spans="1:18" s="2" customFormat="1" x14ac:dyDescent="0.35">
      <c r="A1309" s="254" t="str">
        <f>IF(ISBLANK(INDEX('Policy Characteristics'!A:A,MATCH($C1309,'Policy Characteristics'!$C:$C,0))),"",INDEX('Policy Characteristics'!A:A,MATCH($C1309,'Policy Characteristics'!$C:$C,0)))</f>
        <v>Industry</v>
      </c>
      <c r="B1309" s="262" t="str">
        <f>IF(ISBLANK(INDEX('Policy Characteristics'!B:B,MATCH($C1309,'Policy Characteristics'!$C:$C,0))),"",INDEX('Policy Characteristics'!B:B,MATCH($C1309,'Policy Characteristics'!$C:$C,0)))</f>
        <v>Hydrogen Combustion</v>
      </c>
      <c r="C1309" s="254" t="str">
        <f t="shared" si="48"/>
        <v>Fraction of Eligible Industrial Energy Use Shifted to Hydrogen</v>
      </c>
      <c r="D1309" s="6" t="s">
        <v>3071</v>
      </c>
      <c r="E1309" s="1" t="s">
        <v>3494</v>
      </c>
      <c r="F1309" t="s">
        <v>3032</v>
      </c>
      <c r="G1309" s="45" t="s">
        <v>3501</v>
      </c>
      <c r="H1309" s="43">
        <v>2229</v>
      </c>
      <c r="I1309" s="324" t="s">
        <v>44</v>
      </c>
      <c r="J1309" s="255" t="str">
        <f>IF(ISBLANK(INDEX('Policy Characteristics'!D:D,MATCH($C1309,'Policy Characteristics'!$C:$C,0))),"",INDEX('Policy Characteristics'!D:D,MATCH($C1309,'Policy Characteristics'!$C:$C,0)))</f>
        <v>Hydrogen Combustion</v>
      </c>
      <c r="K1309" s="254" t="str">
        <f>IF(ISBLANK(INDEX('Policy Characteristics'!E:E,MATCH($C1309,'Policy Characteristics'!$C:$C,0))),"",INDEX('Policy Characteristics'!E:E,MATCH($C1309,'Policy Characteristics'!$C:$C,0)))</f>
        <v>indst shift to hydrogen</v>
      </c>
      <c r="L1309" s="261">
        <f>IF(ISBLANK(INDEX('Policy Characteristics'!F:F,MATCH($C1309,'Policy Characteristics'!$C:$C,0))),"",INDEX('Policy Characteristics'!F:F,MATCH($C1309,'Policy Characteristics'!$C:$C,0)))</f>
        <v>0</v>
      </c>
      <c r="M1309" s="261">
        <f>IF(ISBLANK(INDEX('Policy Characteristics'!G:G,MATCH($C1309,'Policy Characteristics'!$C:$C,0))),"",INDEX('Policy Characteristics'!G:G,MATCH($C1309,'Policy Characteristics'!$C:$C,0)))</f>
        <v>1</v>
      </c>
      <c r="N1309" s="261">
        <f>IF(ISBLANK(INDEX('Policy Characteristics'!H:H,MATCH($C1309,'Policy Characteristics'!$C:$C,0))),"",INDEX('Policy Characteristics'!H:H,MATCH($C1309,'Policy Characteristics'!$C:$C,0)))</f>
        <v>0.01</v>
      </c>
      <c r="O1309" s="254" t="str">
        <f>IF(ISBLANK(INDEX('Policy Characteristics'!I:I,MATCH($C1309,'Policy Characteristics'!$C:$C,0))),"",INDEX('Policy Characteristics'!I:I,MATCH($C1309,'Policy Characteristics'!$C:$C,0)))</f>
        <v>% of fuel shifted</v>
      </c>
      <c r="P1309" s="254"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254" t="str">
        <f>IF(ISBLANK(INDEX('Policy Characteristics'!K:K,MATCH($C1309,'Policy Characteristics'!$C:$C,0))),"",INDEX('Policy Characteristics'!K:K,MATCH($C1309,'Policy Characteristics'!$C:$C,0)))</f>
        <v>industry-ag-main.html#fuel-switching</v>
      </c>
      <c r="R1309" s="254" t="str">
        <f>IF(ISBLANK(INDEX('Policy Characteristics'!L:L,MATCH($C1309,'Policy Characteristics'!$C:$C,0))),"",INDEX('Policy Characteristics'!L:L,MATCH($C1309,'Policy Characteristics'!$C:$C,0)))</f>
        <v>industry-elec-and-hydrogen.html</v>
      </c>
    </row>
    <row r="1310" spans="1:18" s="2" customFormat="1" x14ac:dyDescent="0.35">
      <c r="A1310" s="254" t="str">
        <f>IF(ISBLANK(INDEX('Policy Characteristics'!A:A,MATCH($C1310,'Policy Characteristics'!$C:$C,0))),"",INDEX('Policy Characteristics'!A:A,MATCH($C1310,'Policy Characteristics'!$C:$C,0)))</f>
        <v>Industry</v>
      </c>
      <c r="B1310" s="262" t="str">
        <f>IF(ISBLANK(INDEX('Policy Characteristics'!B:B,MATCH($C1310,'Policy Characteristics'!$C:$C,0))),"",INDEX('Policy Characteristics'!B:B,MATCH($C1310,'Policy Characteristics'!$C:$C,0)))</f>
        <v>Hydrogen Combustion</v>
      </c>
      <c r="C1310" s="254" t="str">
        <f t="shared" si="48"/>
        <v>Fraction of Eligible Industrial Energy Use Shifted to Hydrogen</v>
      </c>
      <c r="D1310" s="6" t="s">
        <v>3071</v>
      </c>
      <c r="E1310" s="1" t="s">
        <v>3495</v>
      </c>
      <c r="F1310" t="s">
        <v>3032</v>
      </c>
      <c r="G1310" s="45" t="s">
        <v>3502</v>
      </c>
      <c r="H1310" s="43">
        <v>2230</v>
      </c>
      <c r="I1310" s="324" t="s">
        <v>44</v>
      </c>
      <c r="J1310" s="255" t="str">
        <f>IF(ISBLANK(INDEX('Policy Characteristics'!D:D,MATCH($C1310,'Policy Characteristics'!$C:$C,0))),"",INDEX('Policy Characteristics'!D:D,MATCH($C1310,'Policy Characteristics'!$C:$C,0)))</f>
        <v>Hydrogen Combustion</v>
      </c>
      <c r="K1310" s="254" t="str">
        <f>IF(ISBLANK(INDEX('Policy Characteristics'!E:E,MATCH($C1310,'Policy Characteristics'!$C:$C,0))),"",INDEX('Policy Characteristics'!E:E,MATCH($C1310,'Policy Characteristics'!$C:$C,0)))</f>
        <v>indst shift to hydrogen</v>
      </c>
      <c r="L1310" s="261">
        <f>IF(ISBLANK(INDEX('Policy Characteristics'!F:F,MATCH($C1310,'Policy Characteristics'!$C:$C,0))),"",INDEX('Policy Characteristics'!F:F,MATCH($C1310,'Policy Characteristics'!$C:$C,0)))</f>
        <v>0</v>
      </c>
      <c r="M1310" s="261">
        <f>IF(ISBLANK(INDEX('Policy Characteristics'!G:G,MATCH($C1310,'Policy Characteristics'!$C:$C,0))),"",INDEX('Policy Characteristics'!G:G,MATCH($C1310,'Policy Characteristics'!$C:$C,0)))</f>
        <v>1</v>
      </c>
      <c r="N1310" s="261">
        <f>IF(ISBLANK(INDEX('Policy Characteristics'!H:H,MATCH($C1310,'Policy Characteristics'!$C:$C,0))),"",INDEX('Policy Characteristics'!H:H,MATCH($C1310,'Policy Characteristics'!$C:$C,0)))</f>
        <v>0.01</v>
      </c>
      <c r="O1310" s="254" t="str">
        <f>IF(ISBLANK(INDEX('Policy Characteristics'!I:I,MATCH($C1310,'Policy Characteristics'!$C:$C,0))),"",INDEX('Policy Characteristics'!I:I,MATCH($C1310,'Policy Characteristics'!$C:$C,0)))</f>
        <v>% of fuel shifted</v>
      </c>
      <c r="P1310" s="254"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254" t="str">
        <f>IF(ISBLANK(INDEX('Policy Characteristics'!K:K,MATCH($C1310,'Policy Characteristics'!$C:$C,0))),"",INDEX('Policy Characteristics'!K:K,MATCH($C1310,'Policy Characteristics'!$C:$C,0)))</f>
        <v>industry-ag-main.html#fuel-switching</v>
      </c>
      <c r="R1310" s="254" t="str">
        <f>IF(ISBLANK(INDEX('Policy Characteristics'!L:L,MATCH($C1310,'Policy Characteristics'!$C:$C,0))),"",INDEX('Policy Characteristics'!L:L,MATCH($C1310,'Policy Characteristics'!$C:$C,0)))</f>
        <v>industry-elec-and-hydrogen.html</v>
      </c>
    </row>
    <row r="1311" spans="1:18" s="2" customFormat="1" x14ac:dyDescent="0.35">
      <c r="A1311" s="254" t="str">
        <f>IF(ISBLANK(INDEX('Policy Characteristics'!A:A,MATCH($C1311,'Policy Characteristics'!$C:$C,0))),"",INDEX('Policy Characteristics'!A:A,MATCH($C1311,'Policy Characteristics'!$C:$C,0)))</f>
        <v>Industry</v>
      </c>
      <c r="B1311" s="262" t="str">
        <f>IF(ISBLANK(INDEX('Policy Characteristics'!B:B,MATCH($C1311,'Policy Characteristics'!$C:$C,0))),"",INDEX('Policy Characteristics'!B:B,MATCH($C1311,'Policy Characteristics'!$C:$C,0)))</f>
        <v>Hydrogen Combustion</v>
      </c>
      <c r="C1311" s="254" t="str">
        <f t="shared" si="48"/>
        <v>Fraction of Eligible Industrial Energy Use Shifted to Hydrogen</v>
      </c>
      <c r="D1311" s="6" t="s">
        <v>3071</v>
      </c>
      <c r="E1311" s="1" t="s">
        <v>3496</v>
      </c>
      <c r="F1311" t="s">
        <v>3032</v>
      </c>
      <c r="G1311" s="45" t="s">
        <v>3503</v>
      </c>
      <c r="H1311" s="43">
        <v>2231</v>
      </c>
      <c r="I1311" s="324" t="s">
        <v>44</v>
      </c>
      <c r="J1311" s="255" t="str">
        <f>IF(ISBLANK(INDEX('Policy Characteristics'!D:D,MATCH($C1311,'Policy Characteristics'!$C:$C,0))),"",INDEX('Policy Characteristics'!D:D,MATCH($C1311,'Policy Characteristics'!$C:$C,0)))</f>
        <v>Hydrogen Combustion</v>
      </c>
      <c r="K1311" s="254" t="str">
        <f>IF(ISBLANK(INDEX('Policy Characteristics'!E:E,MATCH($C1311,'Policy Characteristics'!$C:$C,0))),"",INDEX('Policy Characteristics'!E:E,MATCH($C1311,'Policy Characteristics'!$C:$C,0)))</f>
        <v>indst shift to hydrogen</v>
      </c>
      <c r="L1311" s="261">
        <f>IF(ISBLANK(INDEX('Policy Characteristics'!F:F,MATCH($C1311,'Policy Characteristics'!$C:$C,0))),"",INDEX('Policy Characteristics'!F:F,MATCH($C1311,'Policy Characteristics'!$C:$C,0)))</f>
        <v>0</v>
      </c>
      <c r="M1311" s="261">
        <f>IF(ISBLANK(INDEX('Policy Characteristics'!G:G,MATCH($C1311,'Policy Characteristics'!$C:$C,0))),"",INDEX('Policy Characteristics'!G:G,MATCH($C1311,'Policy Characteristics'!$C:$C,0)))</f>
        <v>1</v>
      </c>
      <c r="N1311" s="261">
        <f>IF(ISBLANK(INDEX('Policy Characteristics'!H:H,MATCH($C1311,'Policy Characteristics'!$C:$C,0))),"",INDEX('Policy Characteristics'!H:H,MATCH($C1311,'Policy Characteristics'!$C:$C,0)))</f>
        <v>0.01</v>
      </c>
      <c r="O1311" s="254" t="str">
        <f>IF(ISBLANK(INDEX('Policy Characteristics'!I:I,MATCH($C1311,'Policy Characteristics'!$C:$C,0))),"",INDEX('Policy Characteristics'!I:I,MATCH($C1311,'Policy Characteristics'!$C:$C,0)))</f>
        <v>% of fuel shifted</v>
      </c>
      <c r="P1311" s="254"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254" t="str">
        <f>IF(ISBLANK(INDEX('Policy Characteristics'!K:K,MATCH($C1311,'Policy Characteristics'!$C:$C,0))),"",INDEX('Policy Characteristics'!K:K,MATCH($C1311,'Policy Characteristics'!$C:$C,0)))</f>
        <v>industry-ag-main.html#fuel-switching</v>
      </c>
      <c r="R1311" s="254" t="str">
        <f>IF(ISBLANK(INDEX('Policy Characteristics'!L:L,MATCH($C1311,'Policy Characteristics'!$C:$C,0))),"",INDEX('Policy Characteristics'!L:L,MATCH($C1311,'Policy Characteristics'!$C:$C,0)))</f>
        <v>industry-elec-and-hydrogen.html</v>
      </c>
    </row>
    <row r="1312" spans="1:18" s="2" customFormat="1" x14ac:dyDescent="0.35">
      <c r="A1312" s="254" t="str">
        <f>IF(ISBLANK(INDEX('Policy Characteristics'!A:A,MATCH($C1312,'Policy Characteristics'!$C:$C,0))),"",INDEX('Policy Characteristics'!A:A,MATCH($C1312,'Policy Characteristics'!$C:$C,0)))</f>
        <v>Industry</v>
      </c>
      <c r="B1312" s="262" t="str">
        <f>IF(ISBLANK(INDEX('Policy Characteristics'!B:B,MATCH($C1312,'Policy Characteristics'!$C:$C,0))),"",INDEX('Policy Characteristics'!B:B,MATCH($C1312,'Policy Characteristics'!$C:$C,0)))</f>
        <v>Hydrogen Combustion</v>
      </c>
      <c r="C1312" s="254" t="str">
        <f t="shared" si="48"/>
        <v>Fraction of Eligible Industrial Energy Use Shifted to Hydrogen</v>
      </c>
      <c r="D1312" s="6" t="s">
        <v>3071</v>
      </c>
      <c r="E1312" s="1" t="s">
        <v>3497</v>
      </c>
      <c r="F1312" t="s">
        <v>3032</v>
      </c>
      <c r="G1312" s="45" t="s">
        <v>3504</v>
      </c>
      <c r="H1312" s="43">
        <v>2232</v>
      </c>
      <c r="I1312" s="324" t="s">
        <v>44</v>
      </c>
      <c r="J1312" s="255" t="str">
        <f>IF(ISBLANK(INDEX('Policy Characteristics'!D:D,MATCH($C1312,'Policy Characteristics'!$C:$C,0))),"",INDEX('Policy Characteristics'!D:D,MATCH($C1312,'Policy Characteristics'!$C:$C,0)))</f>
        <v>Hydrogen Combustion</v>
      </c>
      <c r="K1312" s="254" t="str">
        <f>IF(ISBLANK(INDEX('Policy Characteristics'!E:E,MATCH($C1312,'Policy Characteristics'!$C:$C,0))),"",INDEX('Policy Characteristics'!E:E,MATCH($C1312,'Policy Characteristics'!$C:$C,0)))</f>
        <v>indst shift to hydrogen</v>
      </c>
      <c r="L1312" s="261">
        <f>IF(ISBLANK(INDEX('Policy Characteristics'!F:F,MATCH($C1312,'Policy Characteristics'!$C:$C,0))),"",INDEX('Policy Characteristics'!F:F,MATCH($C1312,'Policy Characteristics'!$C:$C,0)))</f>
        <v>0</v>
      </c>
      <c r="M1312" s="261">
        <f>IF(ISBLANK(INDEX('Policy Characteristics'!G:G,MATCH($C1312,'Policy Characteristics'!$C:$C,0))),"",INDEX('Policy Characteristics'!G:G,MATCH($C1312,'Policy Characteristics'!$C:$C,0)))</f>
        <v>1</v>
      </c>
      <c r="N1312" s="261">
        <f>IF(ISBLANK(INDEX('Policy Characteristics'!H:H,MATCH($C1312,'Policy Characteristics'!$C:$C,0))),"",INDEX('Policy Characteristics'!H:H,MATCH($C1312,'Policy Characteristics'!$C:$C,0)))</f>
        <v>0.01</v>
      </c>
      <c r="O1312" s="254" t="str">
        <f>IF(ISBLANK(INDEX('Policy Characteristics'!I:I,MATCH($C1312,'Policy Characteristics'!$C:$C,0))),"",INDEX('Policy Characteristics'!I:I,MATCH($C1312,'Policy Characteristics'!$C:$C,0)))</f>
        <v>% of fuel shifted</v>
      </c>
      <c r="P1312" s="254"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254" t="str">
        <f>IF(ISBLANK(INDEX('Policy Characteristics'!K:K,MATCH($C1312,'Policy Characteristics'!$C:$C,0))),"",INDEX('Policy Characteristics'!K:K,MATCH($C1312,'Policy Characteristics'!$C:$C,0)))</f>
        <v>industry-ag-main.html#fuel-switching</v>
      </c>
      <c r="R1312" s="254" t="str">
        <f>IF(ISBLANK(INDEX('Policy Characteristics'!L:L,MATCH($C1312,'Policy Characteristics'!$C:$C,0))),"",INDEX('Policy Characteristics'!L:L,MATCH($C1312,'Policy Characteristics'!$C:$C,0)))</f>
        <v>industry-elec-and-hydrogen.html</v>
      </c>
    </row>
    <row r="1313" spans="1:18" s="2" customFormat="1" x14ac:dyDescent="0.35">
      <c r="A1313" s="254" t="str">
        <f>IF(ISBLANK(INDEX('Policy Characteristics'!A:A,MATCH($C1313,'Policy Characteristics'!$C:$C,0))),"",INDEX('Policy Characteristics'!A:A,MATCH($C1313,'Policy Characteristics'!$C:$C,0)))</f>
        <v>Industry</v>
      </c>
      <c r="B1313" s="262" t="str">
        <f>IF(ISBLANK(INDEX('Policy Characteristics'!B:B,MATCH($C1313,'Policy Characteristics'!$C:$C,0))),"",INDEX('Policy Characteristics'!B:B,MATCH($C1313,'Policy Characteristics'!$C:$C,0)))</f>
        <v>Hydrogen Combustion</v>
      </c>
      <c r="C1313" s="254" t="str">
        <f t="shared" si="48"/>
        <v>Fraction of Eligible Industrial Energy Use Shifted to Hydrogen</v>
      </c>
      <c r="D1313" s="6" t="s">
        <v>3071</v>
      </c>
      <c r="E1313" s="1" t="s">
        <v>3638</v>
      </c>
      <c r="F1313" t="s">
        <v>3032</v>
      </c>
      <c r="G1313" s="45" t="s">
        <v>3638</v>
      </c>
      <c r="H1313" s="43">
        <v>2233</v>
      </c>
      <c r="I1313" s="324" t="s">
        <v>44</v>
      </c>
      <c r="J1313" s="255" t="str">
        <f>IF(ISBLANK(INDEX('Policy Characteristics'!D:D,MATCH($C1313,'Policy Characteristics'!$C:$C,0))),"",INDEX('Policy Characteristics'!D:D,MATCH($C1313,'Policy Characteristics'!$C:$C,0)))</f>
        <v>Hydrogen Combustion</v>
      </c>
      <c r="K1313" s="254" t="str">
        <f>IF(ISBLANK(INDEX('Policy Characteristics'!E:E,MATCH($C1313,'Policy Characteristics'!$C:$C,0))),"",INDEX('Policy Characteristics'!E:E,MATCH($C1313,'Policy Characteristics'!$C:$C,0)))</f>
        <v>indst shift to hydrogen</v>
      </c>
      <c r="L1313" s="261">
        <f>IF(ISBLANK(INDEX('Policy Characteristics'!F:F,MATCH($C1313,'Policy Characteristics'!$C:$C,0))),"",INDEX('Policy Characteristics'!F:F,MATCH($C1313,'Policy Characteristics'!$C:$C,0)))</f>
        <v>0</v>
      </c>
      <c r="M1313" s="261">
        <f>IF(ISBLANK(INDEX('Policy Characteristics'!G:G,MATCH($C1313,'Policy Characteristics'!$C:$C,0))),"",INDEX('Policy Characteristics'!G:G,MATCH($C1313,'Policy Characteristics'!$C:$C,0)))</f>
        <v>1</v>
      </c>
      <c r="N1313" s="261">
        <f>IF(ISBLANK(INDEX('Policy Characteristics'!H:H,MATCH($C1313,'Policy Characteristics'!$C:$C,0))),"",INDEX('Policy Characteristics'!H:H,MATCH($C1313,'Policy Characteristics'!$C:$C,0)))</f>
        <v>0.01</v>
      </c>
      <c r="O1313" s="254" t="str">
        <f>IF(ISBLANK(INDEX('Policy Characteristics'!I:I,MATCH($C1313,'Policy Characteristics'!$C:$C,0))),"",INDEX('Policy Characteristics'!I:I,MATCH($C1313,'Policy Characteristics'!$C:$C,0)))</f>
        <v>% of fuel shifted</v>
      </c>
      <c r="P1313" s="254"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254" t="str">
        <f>IF(ISBLANK(INDEX('Policy Characteristics'!K:K,MATCH($C1313,'Policy Characteristics'!$C:$C,0))),"",INDEX('Policy Characteristics'!K:K,MATCH($C1313,'Policy Characteristics'!$C:$C,0)))</f>
        <v>industry-ag-main.html#fuel-switching</v>
      </c>
      <c r="R1313" s="254" t="str">
        <f>IF(ISBLANK(INDEX('Policy Characteristics'!L:L,MATCH($C1313,'Policy Characteristics'!$C:$C,0))),"",INDEX('Policy Characteristics'!L:L,MATCH($C1313,'Policy Characteristics'!$C:$C,0)))</f>
        <v>industry-elec-and-hydrogen.html</v>
      </c>
    </row>
    <row r="1314" spans="1:18" s="4" customFormat="1" x14ac:dyDescent="0.35">
      <c r="A1314" s="254" t="str">
        <f>IF(ISBLANK(INDEX('Policy Characteristics'!A:A,MATCH($C1314,'Policy Characteristics'!$C:$C,0))),"",INDEX('Policy Characteristics'!A:A,MATCH($C1314,'Policy Characteristics'!$C:$C,0)))</f>
        <v>Industry</v>
      </c>
      <c r="B1314" s="262" t="str">
        <f>IF(ISBLANK(INDEX('Policy Characteristics'!B:B,MATCH($C1314,'Policy Characteristics'!$C:$C,0))),"",INDEX('Policy Characteristics'!B:B,MATCH($C1314,'Policy Characteristics'!$C:$C,0)))</f>
        <v>Improved System Design</v>
      </c>
      <c r="C1314" t="s">
        <v>283</v>
      </c>
      <c r="D1314" s="45"/>
      <c r="E1314" s="45"/>
      <c r="F1314" s="45"/>
      <c r="G1314" s="45"/>
      <c r="H1314" s="43">
        <v>54</v>
      </c>
      <c r="I1314" s="324" t="s">
        <v>43</v>
      </c>
      <c r="J1314" s="255" t="str">
        <f>IF(ISBLANK(INDEX('Policy Characteristics'!D:D,MATCH($C1314,'Policy Characteristics'!$C:$C,0))),"",INDEX('Policy Characteristics'!D:D,MATCH($C1314,'Policy Characteristics'!$C:$C,0)))</f>
        <v>Improved System Design</v>
      </c>
      <c r="K1314" s="254" t="str">
        <f>IF(ISBLANK(INDEX('Policy Characteristics'!E:E,MATCH($C1314,'Policy Characteristics'!$C:$C,0))),"",INDEX('Policy Characteristics'!E:E,MATCH($C1314,'Policy Characteristics'!$C:$C,0)))</f>
        <v>indst system integration</v>
      </c>
      <c r="L1314" s="261">
        <f>IF(ISBLANK(INDEX('Policy Characteristics'!F:F,MATCH($C1314,'Policy Characteristics'!$C:$C,0))),"",INDEX('Policy Characteristics'!F:F,MATCH($C1314,'Policy Characteristics'!$C:$C,0)))</f>
        <v>0</v>
      </c>
      <c r="M1314" s="261">
        <f>IF(ISBLANK(INDEX('Policy Characteristics'!G:G,MATCH($C1314,'Policy Characteristics'!$C:$C,0))),"",INDEX('Policy Characteristics'!G:G,MATCH($C1314,'Policy Characteristics'!$C:$C,0)))</f>
        <v>1</v>
      </c>
      <c r="N1314" s="261">
        <f>IF(ISBLANK(INDEX('Policy Characteristics'!H:H,MATCH($C1314,'Policy Characteristics'!$C:$C,0))),"",INDEX('Policy Characteristics'!H:H,MATCH($C1314,'Policy Characteristics'!$C:$C,0)))</f>
        <v>0.01</v>
      </c>
      <c r="O1314" s="254" t="str">
        <f>IF(ISBLANK(INDEX('Policy Characteristics'!I:I,MATCH($C1314,'Policy Characteristics'!$C:$C,0))),"",INDEX('Policy Characteristics'!I:I,MATCH($C1314,'Policy Characteristics'!$C:$C,0)))</f>
        <v>% of potential achieved</v>
      </c>
      <c r="P1314" s="254" t="str">
        <f>IF(ISBLANK(INDEX('Policy Characteristics'!J:J,MATCH($C1314,'Policy Characteristics'!$C:$C,0))),"",INDEX('Policy Characteristics'!J:J,MATCH($C1314,'Policy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14" s="254" t="str">
        <f>IF(ISBLANK(INDEX('Policy Characteristics'!K:K,MATCH($C1314,'Policy Characteristics'!$C:$C,0))),"",INDEX('Policy Characteristics'!K:K,MATCH($C1314,'Policy Characteristics'!$C:$C,0)))</f>
        <v>industry-ag-main.html#system-integ</v>
      </c>
      <c r="R1314" s="254" t="str">
        <f>IF(ISBLANK(INDEX('Policy Characteristics'!L:L,MATCH($C1314,'Policy Characteristics'!$C:$C,0))),"",INDEX('Policy Characteristics'!L:L,MATCH($C1314,'Policy Characteristics'!$C:$C,0)))</f>
        <v>improved-system-design.html</v>
      </c>
    </row>
    <row r="1315" spans="1:18" s="4" customFormat="1" x14ac:dyDescent="0.35">
      <c r="A1315" s="254" t="str">
        <f>IF(ISBLANK(INDEX('Policy Characteristics'!A:A,MATCH($C1315,'Policy Characteristics'!$C:$C,0))),"",INDEX('Policy Characteristics'!A:A,MATCH($C1315,'Policy Characteristics'!$C:$C,0)))</f>
        <v>Industry</v>
      </c>
      <c r="B1315" s="262" t="str">
        <f>IF(ISBLANK(INDEX('Policy Characteristics'!B:B,MATCH($C1315,'Policy Characteristics'!$C:$C,0))),"",INDEX('Policy Characteristics'!B:B,MATCH($C1315,'Policy Characteristics'!$C:$C,0)))</f>
        <v>Industry Energy Efficiency Standards</v>
      </c>
      <c r="C1315" t="s">
        <v>282</v>
      </c>
      <c r="D1315" s="45" t="s">
        <v>3047</v>
      </c>
      <c r="E1315" s="45" t="s">
        <v>2397</v>
      </c>
      <c r="F1315" t="s">
        <v>3072</v>
      </c>
      <c r="G1315" s="45" t="s">
        <v>2403</v>
      </c>
      <c r="H1315" s="43">
        <v>958</v>
      </c>
      <c r="I1315" s="324" t="s">
        <v>43</v>
      </c>
      <c r="J1315" s="255" t="str">
        <f>IF(ISBLANK(INDEX('Policy Characteristics'!D:D,MATCH($C1315,'Policy Characteristics'!$C:$C,0))),"",INDEX('Policy Characteristics'!D:D,MATCH($C1315,'Policy Characteristics'!$C:$C,0)))</f>
        <v>Industry Energy Efficiency Standards</v>
      </c>
      <c r="K1315" s="254" t="str">
        <f>IF(ISBLANK(INDEX('Policy Characteristics'!E:E,MATCH($C1315,'Policy Characteristics'!$C:$C,0))),"",INDEX('Policy Characteristics'!E:E,MATCH($C1315,'Policy Characteristics'!$C:$C,0)))</f>
        <v>indst efficiency standards</v>
      </c>
      <c r="L1315" s="261">
        <f>IF(ISBLANK(INDEX('Policy Characteristics'!F:F,MATCH($C1315,'Policy Characteristics'!$C:$C,0))),"",INDEX('Policy Characteristics'!F:F,MATCH($C1315,'Policy Characteristics'!$C:$C,0)))</f>
        <v>0</v>
      </c>
      <c r="M1315" s="261">
        <f>IF(ISBLANK(INDEX('Policy Characteristics'!G:G,MATCH($C1315,'Policy Characteristics'!$C:$C,0))),"",INDEX('Policy Characteristics'!G:G,MATCH($C1315,'Policy Characteristics'!$C:$C,0)))</f>
        <v>0.25</v>
      </c>
      <c r="N1315" s="261">
        <f>IF(ISBLANK(INDEX('Policy Characteristics'!H:H,MATCH($C1315,'Policy Characteristics'!$C:$C,0))),"",INDEX('Policy Characteristics'!H:H,MATCH($C1315,'Policy Characteristics'!$C:$C,0)))</f>
        <v>0.01</v>
      </c>
      <c r="O1315" s="254" t="str">
        <f>IF(ISBLANK(INDEX('Policy Characteristics'!I:I,MATCH($C1315,'Policy Characteristics'!$C:$C,0))),"",INDEX('Policy Characteristics'!I:I,MATCH($C1315,'Policy Characteristics'!$C:$C,0)))</f>
        <v>% reduction in energy use</v>
      </c>
      <c r="P1315" s="254" t="str">
        <f>IF(ISBLANK(INDEX('Policy Characteristics'!J:J,MATCH($C1315,'Policy Characteristics'!$C:$C,0))),"",INDEX('Policy Characteristics'!J:J,MATCH($C1315,'Policy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5" s="254" t="str">
        <f>IF(ISBLANK(INDEX('Policy Characteristics'!K:K,MATCH($C1315,'Policy Characteristics'!$C:$C,0))),"",INDEX('Policy Characteristics'!K:K,MATCH($C1315,'Policy Characteristics'!$C:$C,0)))</f>
        <v>industry-ag-main.html#eff-stds</v>
      </c>
      <c r="R1315" s="254" t="str">
        <f>IF(ISBLANK(INDEX('Policy Characteristics'!L:L,MATCH($C1315,'Policy Characteristics'!$C:$C,0))),"",INDEX('Policy Characteristics'!L:L,MATCH($C1315,'Policy Characteristics'!$C:$C,0)))</f>
        <v>industry-energy-efficiency-standards.html</v>
      </c>
    </row>
    <row r="1316" spans="1:18" s="4" customFormat="1" x14ac:dyDescent="0.35">
      <c r="A1316" s="254" t="str">
        <f>IF(ISBLANK(INDEX('Policy Characteristics'!A:A,MATCH($C1316,'Policy Characteristics'!$C:$C,0))),"",INDEX('Policy Characteristics'!A:A,MATCH($C1316,'Policy Characteristics'!$C:$C,0)))</f>
        <v>Industry</v>
      </c>
      <c r="B1316" s="262" t="str">
        <f>IF(ISBLANK(INDEX('Policy Characteristics'!B:B,MATCH($C1316,'Policy Characteristics'!$C:$C,0))),"",INDEX('Policy Characteristics'!B:B,MATCH($C1316,'Policy Characteristics'!$C:$C,0)))</f>
        <v>Industry Energy Efficiency Standards</v>
      </c>
      <c r="C1316" s="254" t="str">
        <f t="shared" ref="C1316:C1379" si="49">C$1315</f>
        <v>Percentage Improvement in Eqpt Efficiency Standards above BAU</v>
      </c>
      <c r="D1316" s="45" t="s">
        <v>3047</v>
      </c>
      <c r="E1316" s="45" t="s">
        <v>2398</v>
      </c>
      <c r="F1316" t="s">
        <v>3072</v>
      </c>
      <c r="G1316" s="45" t="s">
        <v>2406</v>
      </c>
      <c r="H1316" s="43">
        <v>959</v>
      </c>
      <c r="I1316" s="324" t="s">
        <v>44</v>
      </c>
      <c r="J1316" s="255" t="str">
        <f>IF(ISBLANK(INDEX('Policy Characteristics'!D:D,MATCH($C1316,'Policy Characteristics'!$C:$C,0))),"",INDEX('Policy Characteristics'!D:D,MATCH($C1316,'Policy Characteristics'!$C:$C,0)))</f>
        <v>Industry Energy Efficiency Standards</v>
      </c>
      <c r="K1316" s="254" t="str">
        <f>IF(ISBLANK(INDEX('Policy Characteristics'!E:E,MATCH($C1316,'Policy Characteristics'!$C:$C,0))),"",INDEX('Policy Characteristics'!E:E,MATCH($C1316,'Policy Characteristics'!$C:$C,0)))</f>
        <v>indst efficiency standards</v>
      </c>
      <c r="L1316" s="261">
        <f>IF(ISBLANK(INDEX('Policy Characteristics'!F:F,MATCH($C1316,'Policy Characteristics'!$C:$C,0))),"",INDEX('Policy Characteristics'!F:F,MATCH($C1316,'Policy Characteristics'!$C:$C,0)))</f>
        <v>0</v>
      </c>
      <c r="M1316" s="261">
        <f>IF(ISBLANK(INDEX('Policy Characteristics'!G:G,MATCH($C1316,'Policy Characteristics'!$C:$C,0))),"",INDEX('Policy Characteristics'!G:G,MATCH($C1316,'Policy Characteristics'!$C:$C,0)))</f>
        <v>0.25</v>
      </c>
      <c r="N1316" s="261">
        <f>IF(ISBLANK(INDEX('Policy Characteristics'!H:H,MATCH($C1316,'Policy Characteristics'!$C:$C,0))),"",INDEX('Policy Characteristics'!H:H,MATCH($C1316,'Policy Characteristics'!$C:$C,0)))</f>
        <v>0.01</v>
      </c>
      <c r="O1316" s="254" t="str">
        <f>IF(ISBLANK(INDEX('Policy Characteristics'!I:I,MATCH($C1316,'Policy Characteristics'!$C:$C,0))),"",INDEX('Policy Characteristics'!I:I,MATCH($C1316,'Policy Characteristics'!$C:$C,0)))</f>
        <v>% reduction in energy use</v>
      </c>
      <c r="P1316" s="254" t="str">
        <f>IF(ISBLANK(INDEX('Policy Characteristics'!J:J,MATCH($C1316,'Policy Characteristics'!$C:$C,0))),"",INDEX('Policy Characteristics'!J:J,MATCH($C1316,'Policy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6" s="254" t="str">
        <f>IF(ISBLANK(INDEX('Policy Characteristics'!K:K,MATCH($C1316,'Policy Characteristics'!$C:$C,0))),"",INDEX('Policy Characteristics'!K:K,MATCH($C1316,'Policy Characteristics'!$C:$C,0)))</f>
        <v>industry-ag-main.html#eff-stds</v>
      </c>
      <c r="R1316" s="254" t="str">
        <f>IF(ISBLANK(INDEX('Policy Characteristics'!L:L,MATCH($C1316,'Policy Characteristics'!$C:$C,0))),"",INDEX('Policy Characteristics'!L:L,MATCH($C1316,'Policy Characteristics'!$C:$C,0)))</f>
        <v>industry-energy-efficiency-standards.html</v>
      </c>
    </row>
    <row r="1317" spans="1:18" s="4" customFormat="1" x14ac:dyDescent="0.35">
      <c r="A1317" s="254" t="str">
        <f>IF(ISBLANK(INDEX('Policy Characteristics'!A:A,MATCH($C1317,'Policy Characteristics'!$C:$C,0))),"",INDEX('Policy Characteristics'!A:A,MATCH($C1317,'Policy Characteristics'!$C:$C,0)))</f>
        <v>Industry</v>
      </c>
      <c r="B1317" s="262" t="str">
        <f>IF(ISBLANK(INDEX('Policy Characteristics'!B:B,MATCH($C1317,'Policy Characteristics'!$C:$C,0))),"",INDEX('Policy Characteristics'!B:B,MATCH($C1317,'Policy Characteristics'!$C:$C,0)))</f>
        <v>Industry Energy Efficiency Standards</v>
      </c>
      <c r="C1317" s="254" t="str">
        <f t="shared" si="49"/>
        <v>Percentage Improvement in Eqpt Efficiency Standards above BAU</v>
      </c>
      <c r="D1317" s="45" t="s">
        <v>3047</v>
      </c>
      <c r="E1317" s="45" t="s">
        <v>2399</v>
      </c>
      <c r="F1317" t="s">
        <v>3072</v>
      </c>
      <c r="G1317" s="45" t="s">
        <v>2407</v>
      </c>
      <c r="H1317" s="43">
        <v>960</v>
      </c>
      <c r="I1317" s="324" t="s">
        <v>43</v>
      </c>
      <c r="J1317" s="255" t="str">
        <f>IF(ISBLANK(INDEX('Policy Characteristics'!D:D,MATCH($C1317,'Policy Characteristics'!$C:$C,0))),"",INDEX('Policy Characteristics'!D:D,MATCH($C1317,'Policy Characteristics'!$C:$C,0)))</f>
        <v>Industry Energy Efficiency Standards</v>
      </c>
      <c r="K1317" s="254" t="str">
        <f>IF(ISBLANK(INDEX('Policy Characteristics'!E:E,MATCH($C1317,'Policy Characteristics'!$C:$C,0))),"",INDEX('Policy Characteristics'!E:E,MATCH($C1317,'Policy Characteristics'!$C:$C,0)))</f>
        <v>indst efficiency standards</v>
      </c>
      <c r="L1317" s="261">
        <f>IF(ISBLANK(INDEX('Policy Characteristics'!F:F,MATCH($C1317,'Policy Characteristics'!$C:$C,0))),"",INDEX('Policy Characteristics'!F:F,MATCH($C1317,'Policy Characteristics'!$C:$C,0)))</f>
        <v>0</v>
      </c>
      <c r="M1317" s="261">
        <f>IF(ISBLANK(INDEX('Policy Characteristics'!G:G,MATCH($C1317,'Policy Characteristics'!$C:$C,0))),"",INDEX('Policy Characteristics'!G:G,MATCH($C1317,'Policy Characteristics'!$C:$C,0)))</f>
        <v>0.25</v>
      </c>
      <c r="N1317" s="261">
        <f>IF(ISBLANK(INDEX('Policy Characteristics'!H:H,MATCH($C1317,'Policy Characteristics'!$C:$C,0))),"",INDEX('Policy Characteristics'!H:H,MATCH($C1317,'Policy Characteristics'!$C:$C,0)))</f>
        <v>0.01</v>
      </c>
      <c r="O1317" s="254" t="str">
        <f>IF(ISBLANK(INDEX('Policy Characteristics'!I:I,MATCH($C1317,'Policy Characteristics'!$C:$C,0))),"",INDEX('Policy Characteristics'!I:I,MATCH($C1317,'Policy Characteristics'!$C:$C,0)))</f>
        <v>% reduction in energy use</v>
      </c>
      <c r="P1317" s="254" t="str">
        <f>IF(ISBLANK(INDEX('Policy Characteristics'!J:J,MATCH($C1317,'Policy Characteristics'!$C:$C,0))),"",INDEX('Policy Characteristics'!J:J,MATCH($C1317,'Policy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7" s="254" t="str">
        <f>IF(ISBLANK(INDEX('Policy Characteristics'!K:K,MATCH($C1317,'Policy Characteristics'!$C:$C,0))),"",INDEX('Policy Characteristics'!K:K,MATCH($C1317,'Policy Characteristics'!$C:$C,0)))</f>
        <v>industry-ag-main.html#eff-stds</v>
      </c>
      <c r="R1317" s="254" t="str">
        <f>IF(ISBLANK(INDEX('Policy Characteristics'!L:L,MATCH($C1317,'Policy Characteristics'!$C:$C,0))),"",INDEX('Policy Characteristics'!L:L,MATCH($C1317,'Policy Characteristics'!$C:$C,0)))</f>
        <v>industry-energy-efficiency-standards.html</v>
      </c>
    </row>
    <row r="1318" spans="1:18" s="4" customFormat="1" x14ac:dyDescent="0.35">
      <c r="A1318" s="254" t="str">
        <f>IF(ISBLANK(INDEX('Policy Characteristics'!A:A,MATCH($C1318,'Policy Characteristics'!$C:$C,0))),"",INDEX('Policy Characteristics'!A:A,MATCH($C1318,'Policy Characteristics'!$C:$C,0)))</f>
        <v>Industry</v>
      </c>
      <c r="B1318" s="262" t="str">
        <f>IF(ISBLANK(INDEX('Policy Characteristics'!B:B,MATCH($C1318,'Policy Characteristics'!$C:$C,0))),"",INDEX('Policy Characteristics'!B:B,MATCH($C1318,'Policy Characteristics'!$C:$C,0)))</f>
        <v>Industry Energy Efficiency Standards</v>
      </c>
      <c r="C1318" s="254" t="str">
        <f t="shared" si="49"/>
        <v>Percentage Improvement in Eqpt Efficiency Standards above BAU</v>
      </c>
      <c r="D1318" s="45" t="s">
        <v>3047</v>
      </c>
      <c r="E1318" s="45" t="s">
        <v>2400</v>
      </c>
      <c r="F1318" t="s">
        <v>3072</v>
      </c>
      <c r="G1318" s="45" t="s">
        <v>2404</v>
      </c>
      <c r="H1318" s="43">
        <v>961</v>
      </c>
      <c r="I1318" s="324" t="s">
        <v>44</v>
      </c>
      <c r="J1318" s="255" t="str">
        <f>IF(ISBLANK(INDEX('Policy Characteristics'!D:D,MATCH($C1318,'Policy Characteristics'!$C:$C,0))),"",INDEX('Policy Characteristics'!D:D,MATCH($C1318,'Policy Characteristics'!$C:$C,0)))</f>
        <v>Industry Energy Efficiency Standards</v>
      </c>
      <c r="K1318" s="254" t="str">
        <f>IF(ISBLANK(INDEX('Policy Characteristics'!E:E,MATCH($C1318,'Policy Characteristics'!$C:$C,0))),"",INDEX('Policy Characteristics'!E:E,MATCH($C1318,'Policy Characteristics'!$C:$C,0)))</f>
        <v>indst efficiency standards</v>
      </c>
      <c r="L1318" s="261">
        <f>IF(ISBLANK(INDEX('Policy Characteristics'!F:F,MATCH($C1318,'Policy Characteristics'!$C:$C,0))),"",INDEX('Policy Characteristics'!F:F,MATCH($C1318,'Policy Characteristics'!$C:$C,0)))</f>
        <v>0</v>
      </c>
      <c r="M1318" s="261">
        <f>IF(ISBLANK(INDEX('Policy Characteristics'!G:G,MATCH($C1318,'Policy Characteristics'!$C:$C,0))),"",INDEX('Policy Characteristics'!G:G,MATCH($C1318,'Policy Characteristics'!$C:$C,0)))</f>
        <v>0.25</v>
      </c>
      <c r="N1318" s="261">
        <f>IF(ISBLANK(INDEX('Policy Characteristics'!H:H,MATCH($C1318,'Policy Characteristics'!$C:$C,0))),"",INDEX('Policy Characteristics'!H:H,MATCH($C1318,'Policy Characteristics'!$C:$C,0)))</f>
        <v>0.01</v>
      </c>
      <c r="O1318" s="254" t="str">
        <f>IF(ISBLANK(INDEX('Policy Characteristics'!I:I,MATCH($C1318,'Policy Characteristics'!$C:$C,0))),"",INDEX('Policy Characteristics'!I:I,MATCH($C1318,'Policy Characteristics'!$C:$C,0)))</f>
        <v>% reduction in energy use</v>
      </c>
      <c r="P1318" s="254" t="str">
        <f>IF(ISBLANK(INDEX('Policy Characteristics'!J:J,MATCH($C1318,'Policy Characteristics'!$C:$C,0))),"",INDEX('Policy Characteristics'!J:J,MATCH($C1318,'Policy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8" s="254" t="str">
        <f>IF(ISBLANK(INDEX('Policy Characteristics'!K:K,MATCH($C1318,'Policy Characteristics'!$C:$C,0))),"",INDEX('Policy Characteristics'!K:K,MATCH($C1318,'Policy Characteristics'!$C:$C,0)))</f>
        <v>industry-ag-main.html#eff-stds</v>
      </c>
      <c r="R1318" s="254" t="str">
        <f>IF(ISBLANK(INDEX('Policy Characteristics'!L:L,MATCH($C1318,'Policy Characteristics'!$C:$C,0))),"",INDEX('Policy Characteristics'!L:L,MATCH($C1318,'Policy Characteristics'!$C:$C,0)))</f>
        <v>industry-energy-efficiency-standards.html</v>
      </c>
    </row>
    <row r="1319" spans="1:18" s="4" customFormat="1" x14ac:dyDescent="0.35">
      <c r="A1319" s="254" t="str">
        <f>IF(ISBLANK(INDEX('Policy Characteristics'!A:A,MATCH($C1319,'Policy Characteristics'!$C:$C,0))),"",INDEX('Policy Characteristics'!A:A,MATCH($C1319,'Policy Characteristics'!$C:$C,0)))</f>
        <v>Industry</v>
      </c>
      <c r="B1319" s="262" t="str">
        <f>IF(ISBLANK(INDEX('Policy Characteristics'!B:B,MATCH($C1319,'Policy Characteristics'!$C:$C,0))),"",INDEX('Policy Characteristics'!B:B,MATCH($C1319,'Policy Characteristics'!$C:$C,0)))</f>
        <v>Industry Energy Efficiency Standards</v>
      </c>
      <c r="C1319" s="254" t="str">
        <f t="shared" si="49"/>
        <v>Percentage Improvement in Eqpt Efficiency Standards above BAU</v>
      </c>
      <c r="D1319" s="45" t="s">
        <v>3047</v>
      </c>
      <c r="E1319" s="45" t="s">
        <v>2401</v>
      </c>
      <c r="F1319" t="s">
        <v>3072</v>
      </c>
      <c r="G1319" s="45" t="s">
        <v>2405</v>
      </c>
      <c r="H1319" s="43">
        <v>962</v>
      </c>
      <c r="I1319" s="324" t="s">
        <v>43</v>
      </c>
      <c r="J1319" s="255" t="str">
        <f>IF(ISBLANK(INDEX('Policy Characteristics'!D:D,MATCH($C1319,'Policy Characteristics'!$C:$C,0))),"",INDEX('Policy Characteristics'!D:D,MATCH($C1319,'Policy Characteristics'!$C:$C,0)))</f>
        <v>Industry Energy Efficiency Standards</v>
      </c>
      <c r="K1319" s="254" t="str">
        <f>IF(ISBLANK(INDEX('Policy Characteristics'!E:E,MATCH($C1319,'Policy Characteristics'!$C:$C,0))),"",INDEX('Policy Characteristics'!E:E,MATCH($C1319,'Policy Characteristics'!$C:$C,0)))</f>
        <v>indst efficiency standards</v>
      </c>
      <c r="L1319" s="261">
        <f>IF(ISBLANK(INDEX('Policy Characteristics'!F:F,MATCH($C1319,'Policy Characteristics'!$C:$C,0))),"",INDEX('Policy Characteristics'!F:F,MATCH($C1319,'Policy Characteristics'!$C:$C,0)))</f>
        <v>0</v>
      </c>
      <c r="M1319" s="261">
        <f>IF(ISBLANK(INDEX('Policy Characteristics'!G:G,MATCH($C1319,'Policy Characteristics'!$C:$C,0))),"",INDEX('Policy Characteristics'!G:G,MATCH($C1319,'Policy Characteristics'!$C:$C,0)))</f>
        <v>0.25</v>
      </c>
      <c r="N1319" s="261">
        <f>IF(ISBLANK(INDEX('Policy Characteristics'!H:H,MATCH($C1319,'Policy Characteristics'!$C:$C,0))),"",INDEX('Policy Characteristics'!H:H,MATCH($C1319,'Policy Characteristics'!$C:$C,0)))</f>
        <v>0.01</v>
      </c>
      <c r="O1319" s="254" t="str">
        <f>IF(ISBLANK(INDEX('Policy Characteristics'!I:I,MATCH($C1319,'Policy Characteristics'!$C:$C,0))),"",INDEX('Policy Characteristics'!I:I,MATCH($C1319,'Policy Characteristics'!$C:$C,0)))</f>
        <v>% reduction in energy use</v>
      </c>
      <c r="P1319" s="254" t="str">
        <f>IF(ISBLANK(INDEX('Policy Characteristics'!J:J,MATCH($C1319,'Policy Characteristics'!$C:$C,0))),"",INDEX('Policy Characteristics'!J:J,MATCH($C1319,'Policy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9" s="254" t="str">
        <f>IF(ISBLANK(INDEX('Policy Characteristics'!K:K,MATCH($C1319,'Policy Characteristics'!$C:$C,0))),"",INDEX('Policy Characteristics'!K:K,MATCH($C1319,'Policy Characteristics'!$C:$C,0)))</f>
        <v>industry-ag-main.html#eff-stds</v>
      </c>
      <c r="R1319" s="254" t="str">
        <f>IF(ISBLANK(INDEX('Policy Characteristics'!L:L,MATCH($C1319,'Policy Characteristics'!$C:$C,0))),"",INDEX('Policy Characteristics'!L:L,MATCH($C1319,'Policy Characteristics'!$C:$C,0)))</f>
        <v>industry-energy-efficiency-standards.html</v>
      </c>
    </row>
    <row r="1320" spans="1:18" s="4" customFormat="1" x14ac:dyDescent="0.35">
      <c r="A1320" s="254" t="str">
        <f>IF(ISBLANK(INDEX('Policy Characteristics'!A:A,MATCH($C1320,'Policy Characteristics'!$C:$C,0))),"",INDEX('Policy Characteristics'!A:A,MATCH($C1320,'Policy Characteristics'!$C:$C,0)))</f>
        <v>Industry</v>
      </c>
      <c r="B1320" s="262" t="str">
        <f>IF(ISBLANK(INDEX('Policy Characteristics'!B:B,MATCH($C1320,'Policy Characteristics'!$C:$C,0))),"",INDEX('Policy Characteristics'!B:B,MATCH($C1320,'Policy Characteristics'!$C:$C,0)))</f>
        <v>Industry Energy Efficiency Standards</v>
      </c>
      <c r="C1320" s="254" t="str">
        <f t="shared" si="49"/>
        <v>Percentage Improvement in Eqpt Efficiency Standards above BAU</v>
      </c>
      <c r="D1320" s="45" t="s">
        <v>3047</v>
      </c>
      <c r="E1320" s="45" t="s">
        <v>2402</v>
      </c>
      <c r="F1320" t="s">
        <v>3072</v>
      </c>
      <c r="G1320" s="45" t="s">
        <v>2408</v>
      </c>
      <c r="H1320" s="43">
        <v>963</v>
      </c>
      <c r="I1320" s="324" t="s">
        <v>44</v>
      </c>
      <c r="J1320" s="255" t="str">
        <f>IF(ISBLANK(INDEX('Policy Characteristics'!D:D,MATCH($C1320,'Policy Characteristics'!$C:$C,0))),"",INDEX('Policy Characteristics'!D:D,MATCH($C1320,'Policy Characteristics'!$C:$C,0)))</f>
        <v>Industry Energy Efficiency Standards</v>
      </c>
      <c r="K1320" s="254" t="str">
        <f>IF(ISBLANK(INDEX('Policy Characteristics'!E:E,MATCH($C1320,'Policy Characteristics'!$C:$C,0))),"",INDEX('Policy Characteristics'!E:E,MATCH($C1320,'Policy Characteristics'!$C:$C,0)))</f>
        <v>indst efficiency standards</v>
      </c>
      <c r="L1320" s="261">
        <f>IF(ISBLANK(INDEX('Policy Characteristics'!F:F,MATCH($C1320,'Policy Characteristics'!$C:$C,0))),"",INDEX('Policy Characteristics'!F:F,MATCH($C1320,'Policy Characteristics'!$C:$C,0)))</f>
        <v>0</v>
      </c>
      <c r="M1320" s="261">
        <f>IF(ISBLANK(INDEX('Policy Characteristics'!G:G,MATCH($C1320,'Policy Characteristics'!$C:$C,0))),"",INDEX('Policy Characteristics'!G:G,MATCH($C1320,'Policy Characteristics'!$C:$C,0)))</f>
        <v>0.25</v>
      </c>
      <c r="N1320" s="261">
        <f>IF(ISBLANK(INDEX('Policy Characteristics'!H:H,MATCH($C1320,'Policy Characteristics'!$C:$C,0))),"",INDEX('Policy Characteristics'!H:H,MATCH($C1320,'Policy Characteristics'!$C:$C,0)))</f>
        <v>0.01</v>
      </c>
      <c r="O1320" s="254" t="str">
        <f>IF(ISBLANK(INDEX('Policy Characteristics'!I:I,MATCH($C1320,'Policy Characteristics'!$C:$C,0))),"",INDEX('Policy Characteristics'!I:I,MATCH($C1320,'Policy Characteristics'!$C:$C,0)))</f>
        <v>% reduction in energy use</v>
      </c>
      <c r="P1320" s="254" t="str">
        <f>IF(ISBLANK(INDEX('Policy Characteristics'!J:J,MATCH($C1320,'Policy Characteristics'!$C:$C,0))),"",INDEX('Policy Characteristics'!J:J,MATCH($C1320,'Policy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0" s="254" t="str">
        <f>IF(ISBLANK(INDEX('Policy Characteristics'!K:K,MATCH($C1320,'Policy Characteristics'!$C:$C,0))),"",INDEX('Policy Characteristics'!K:K,MATCH($C1320,'Policy Characteristics'!$C:$C,0)))</f>
        <v>industry-ag-main.html#eff-stds</v>
      </c>
      <c r="R1320" s="254" t="str">
        <f>IF(ISBLANK(INDEX('Policy Characteristics'!L:L,MATCH($C1320,'Policy Characteristics'!$C:$C,0))),"",INDEX('Policy Characteristics'!L:L,MATCH($C1320,'Policy Characteristics'!$C:$C,0)))</f>
        <v>industry-energy-efficiency-standards.html</v>
      </c>
    </row>
    <row r="1321" spans="1:18" x14ac:dyDescent="0.35">
      <c r="A1321" s="254" t="str">
        <f>IF(ISBLANK(INDEX('Policy Characteristics'!A:A,MATCH($C1321,'Policy Characteristics'!$C:$C,0))),"",INDEX('Policy Characteristics'!A:A,MATCH($C1321,'Policy Characteristics'!$C:$C,0)))</f>
        <v>Industry</v>
      </c>
      <c r="B1321" s="262" t="str">
        <f>IF(ISBLANK(INDEX('Policy Characteristics'!B:B,MATCH($C1321,'Policy Characteristics'!$C:$C,0))),"",INDEX('Policy Characteristics'!B:B,MATCH($C1321,'Policy Characteristics'!$C:$C,0)))</f>
        <v>Industry Energy Efficiency Standards</v>
      </c>
      <c r="C1321" s="254" t="str">
        <f t="shared" si="49"/>
        <v>Percentage Improvement in Eqpt Efficiency Standards above BAU</v>
      </c>
      <c r="D1321" s="45" t="s">
        <v>3047</v>
      </c>
      <c r="E1321" s="45" t="s">
        <v>2701</v>
      </c>
      <c r="F1321" t="s">
        <v>3072</v>
      </c>
      <c r="G1321" s="45" t="s">
        <v>2704</v>
      </c>
      <c r="H1321" s="43">
        <v>964</v>
      </c>
      <c r="I1321" s="324" t="s">
        <v>44</v>
      </c>
      <c r="J1321" s="255" t="str">
        <f>IF(ISBLANK(INDEX('Policy Characteristics'!D:D,MATCH($C1321,'Policy Characteristics'!$C:$C,0))),"",INDEX('Policy Characteristics'!D:D,MATCH($C1321,'Policy Characteristics'!$C:$C,0)))</f>
        <v>Industry Energy Efficiency Standards</v>
      </c>
      <c r="K1321" s="254" t="str">
        <f>IF(ISBLANK(INDEX('Policy Characteristics'!E:E,MATCH($C1321,'Policy Characteristics'!$C:$C,0))),"",INDEX('Policy Characteristics'!E:E,MATCH($C1321,'Policy Characteristics'!$C:$C,0)))</f>
        <v>indst efficiency standards</v>
      </c>
      <c r="L1321" s="261">
        <f>IF(ISBLANK(INDEX('Policy Characteristics'!F:F,MATCH($C1321,'Policy Characteristics'!$C:$C,0))),"",INDEX('Policy Characteristics'!F:F,MATCH($C1321,'Policy Characteristics'!$C:$C,0)))</f>
        <v>0</v>
      </c>
      <c r="M1321" s="261">
        <f>IF(ISBLANK(INDEX('Policy Characteristics'!G:G,MATCH($C1321,'Policy Characteristics'!$C:$C,0))),"",INDEX('Policy Characteristics'!G:G,MATCH($C1321,'Policy Characteristics'!$C:$C,0)))</f>
        <v>0.25</v>
      </c>
      <c r="N1321" s="261">
        <f>IF(ISBLANK(INDEX('Policy Characteristics'!H:H,MATCH($C1321,'Policy Characteristics'!$C:$C,0))),"",INDEX('Policy Characteristics'!H:H,MATCH($C1321,'Policy Characteristics'!$C:$C,0)))</f>
        <v>0.01</v>
      </c>
      <c r="O1321" s="254" t="str">
        <f>IF(ISBLANK(INDEX('Policy Characteristics'!I:I,MATCH($C1321,'Policy Characteristics'!$C:$C,0))),"",INDEX('Policy Characteristics'!I:I,MATCH($C1321,'Policy Characteristics'!$C:$C,0)))</f>
        <v>% reduction in energy use</v>
      </c>
      <c r="P1321" s="254" t="str">
        <f>IF(ISBLANK(INDEX('Policy Characteristics'!J:J,MATCH($C1321,'Policy Characteristics'!$C:$C,0))),"",INDEX('Policy Characteristics'!J:J,MATCH($C1321,'Policy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1" s="254" t="str">
        <f>IF(ISBLANK(INDEX('Policy Characteristics'!K:K,MATCH($C1321,'Policy Characteristics'!$C:$C,0))),"",INDEX('Policy Characteristics'!K:K,MATCH($C1321,'Policy Characteristics'!$C:$C,0)))</f>
        <v>industry-ag-main.html#eff-stds</v>
      </c>
      <c r="R1321" s="254" t="str">
        <f>IF(ISBLANK(INDEX('Policy Characteristics'!L:L,MATCH($C1321,'Policy Characteristics'!$C:$C,0))),"",INDEX('Policy Characteristics'!L:L,MATCH($C1321,'Policy Characteristics'!$C:$C,0)))</f>
        <v>industry-energy-efficiency-standards.html</v>
      </c>
    </row>
    <row r="1322" spans="1:18" s="4" customFormat="1" x14ac:dyDescent="0.35">
      <c r="A1322" s="254" t="str">
        <f>IF(ISBLANK(INDEX('Policy Characteristics'!A:A,MATCH($C1322,'Policy Characteristics'!$C:$C,0))),"",INDEX('Policy Characteristics'!A:A,MATCH($C1322,'Policy Characteristics'!$C:$C,0)))</f>
        <v>Industry</v>
      </c>
      <c r="B1322" s="262" t="str">
        <f>IF(ISBLANK(INDEX('Policy Characteristics'!B:B,MATCH($C1322,'Policy Characteristics'!$C:$C,0))),"",INDEX('Policy Characteristics'!B:B,MATCH($C1322,'Policy Characteristics'!$C:$C,0)))</f>
        <v>Industry Energy Efficiency Standards</v>
      </c>
      <c r="C1322" s="254" t="str">
        <f t="shared" si="49"/>
        <v>Percentage Improvement in Eqpt Efficiency Standards above BAU</v>
      </c>
      <c r="D1322" s="45" t="s">
        <v>3047</v>
      </c>
      <c r="E1322" s="45" t="s">
        <v>2702</v>
      </c>
      <c r="F1322" t="s">
        <v>3072</v>
      </c>
      <c r="G1322" s="45" t="s">
        <v>2706</v>
      </c>
      <c r="H1322" s="43">
        <v>965</v>
      </c>
      <c r="I1322" s="324" t="s">
        <v>43</v>
      </c>
      <c r="J1322" s="255" t="str">
        <f>IF(ISBLANK(INDEX('Policy Characteristics'!D:D,MATCH($C1322,'Policy Characteristics'!$C:$C,0))),"",INDEX('Policy Characteristics'!D:D,MATCH($C1322,'Policy Characteristics'!$C:$C,0)))</f>
        <v>Industry Energy Efficiency Standards</v>
      </c>
      <c r="K1322" s="254" t="str">
        <f>IF(ISBLANK(INDEX('Policy Characteristics'!E:E,MATCH($C1322,'Policy Characteristics'!$C:$C,0))),"",INDEX('Policy Characteristics'!E:E,MATCH($C1322,'Policy Characteristics'!$C:$C,0)))</f>
        <v>indst efficiency standards</v>
      </c>
      <c r="L1322" s="261">
        <f>IF(ISBLANK(INDEX('Policy Characteristics'!F:F,MATCH($C1322,'Policy Characteristics'!$C:$C,0))),"",INDEX('Policy Characteristics'!F:F,MATCH($C1322,'Policy Characteristics'!$C:$C,0)))</f>
        <v>0</v>
      </c>
      <c r="M1322" s="261">
        <f>IF(ISBLANK(INDEX('Policy Characteristics'!G:G,MATCH($C1322,'Policy Characteristics'!$C:$C,0))),"",INDEX('Policy Characteristics'!G:G,MATCH($C1322,'Policy Characteristics'!$C:$C,0)))</f>
        <v>0.25</v>
      </c>
      <c r="N1322" s="261">
        <f>IF(ISBLANK(INDEX('Policy Characteristics'!H:H,MATCH($C1322,'Policy Characteristics'!$C:$C,0))),"",INDEX('Policy Characteristics'!H:H,MATCH($C1322,'Policy Characteristics'!$C:$C,0)))</f>
        <v>0.01</v>
      </c>
      <c r="O1322" s="254" t="str">
        <f>IF(ISBLANK(INDEX('Policy Characteristics'!I:I,MATCH($C1322,'Policy Characteristics'!$C:$C,0))),"",INDEX('Policy Characteristics'!I:I,MATCH($C1322,'Policy Characteristics'!$C:$C,0)))</f>
        <v>% reduction in energy use</v>
      </c>
      <c r="P1322" s="254" t="str">
        <f>IF(ISBLANK(INDEX('Policy Characteristics'!J:J,MATCH($C1322,'Policy Characteristics'!$C:$C,0))),"",INDEX('Policy Characteristics'!J:J,MATCH($C1322,'Policy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2" s="254" t="str">
        <f>IF(ISBLANK(INDEX('Policy Characteristics'!K:K,MATCH($C1322,'Policy Characteristics'!$C:$C,0))),"",INDEX('Policy Characteristics'!K:K,MATCH($C1322,'Policy Characteristics'!$C:$C,0)))</f>
        <v>industry-ag-main.html#eff-stds</v>
      </c>
      <c r="R1322" s="254" t="str">
        <f>IF(ISBLANK(INDEX('Policy Characteristics'!L:L,MATCH($C1322,'Policy Characteristics'!$C:$C,0))),"",INDEX('Policy Characteristics'!L:L,MATCH($C1322,'Policy Characteristics'!$C:$C,0)))</f>
        <v>industry-energy-efficiency-standards.html</v>
      </c>
    </row>
    <row r="1323" spans="1:18" s="4" customFormat="1" x14ac:dyDescent="0.35">
      <c r="A1323" s="254" t="str">
        <f>IF(ISBLANK(INDEX('Policy Characteristics'!A:A,MATCH($C1323,'Policy Characteristics'!$C:$C,0))),"",INDEX('Policy Characteristics'!A:A,MATCH($C1323,'Policy Characteristics'!$C:$C,0)))</f>
        <v>Industry</v>
      </c>
      <c r="B1323" s="262" t="str">
        <f>IF(ISBLANK(INDEX('Policy Characteristics'!B:B,MATCH($C1323,'Policy Characteristics'!$C:$C,0))),"",INDEX('Policy Characteristics'!B:B,MATCH($C1323,'Policy Characteristics'!$C:$C,0)))</f>
        <v>Industry Energy Efficiency Standards</v>
      </c>
      <c r="C1323" s="254" t="str">
        <f t="shared" si="49"/>
        <v>Percentage Improvement in Eqpt Efficiency Standards above BAU</v>
      </c>
      <c r="D1323" s="45" t="s">
        <v>3047</v>
      </c>
      <c r="E1323" s="45" t="s">
        <v>2703</v>
      </c>
      <c r="F1323" t="s">
        <v>3072</v>
      </c>
      <c r="G1323" s="45" t="s">
        <v>2707</v>
      </c>
      <c r="H1323" s="43">
        <v>966</v>
      </c>
      <c r="I1323" s="324" t="s">
        <v>43</v>
      </c>
      <c r="J1323" s="255" t="str">
        <f>IF(ISBLANK(INDEX('Policy Characteristics'!D:D,MATCH($C1323,'Policy Characteristics'!$C:$C,0))),"",INDEX('Policy Characteristics'!D:D,MATCH($C1323,'Policy Characteristics'!$C:$C,0)))</f>
        <v>Industry Energy Efficiency Standards</v>
      </c>
      <c r="K1323" s="254" t="str">
        <f>IF(ISBLANK(INDEX('Policy Characteristics'!E:E,MATCH($C1323,'Policy Characteristics'!$C:$C,0))),"",INDEX('Policy Characteristics'!E:E,MATCH($C1323,'Policy Characteristics'!$C:$C,0)))</f>
        <v>indst efficiency standards</v>
      </c>
      <c r="L1323" s="261">
        <f>IF(ISBLANK(INDEX('Policy Characteristics'!F:F,MATCH($C1323,'Policy Characteristics'!$C:$C,0))),"",INDEX('Policy Characteristics'!F:F,MATCH($C1323,'Policy Characteristics'!$C:$C,0)))</f>
        <v>0</v>
      </c>
      <c r="M1323" s="261">
        <f>IF(ISBLANK(INDEX('Policy Characteristics'!G:G,MATCH($C1323,'Policy Characteristics'!$C:$C,0))),"",INDEX('Policy Characteristics'!G:G,MATCH($C1323,'Policy Characteristics'!$C:$C,0)))</f>
        <v>0.25</v>
      </c>
      <c r="N1323" s="261">
        <f>IF(ISBLANK(INDEX('Policy Characteristics'!H:H,MATCH($C1323,'Policy Characteristics'!$C:$C,0))),"",INDEX('Policy Characteristics'!H:H,MATCH($C1323,'Policy Characteristics'!$C:$C,0)))</f>
        <v>0.01</v>
      </c>
      <c r="O1323" s="254" t="str">
        <f>IF(ISBLANK(INDEX('Policy Characteristics'!I:I,MATCH($C1323,'Policy Characteristics'!$C:$C,0))),"",INDEX('Policy Characteristics'!I:I,MATCH($C1323,'Policy Characteristics'!$C:$C,0)))</f>
        <v>% reduction in energy use</v>
      </c>
      <c r="P1323" s="254" t="str">
        <f>IF(ISBLANK(INDEX('Policy Characteristics'!J:J,MATCH($C1323,'Policy Characteristics'!$C:$C,0))),"",INDEX('Policy Characteristics'!J:J,MATCH($C1323,'Policy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3" s="254" t="str">
        <f>IF(ISBLANK(INDEX('Policy Characteristics'!K:K,MATCH($C1323,'Policy Characteristics'!$C:$C,0))),"",INDEX('Policy Characteristics'!K:K,MATCH($C1323,'Policy Characteristics'!$C:$C,0)))</f>
        <v>industry-ag-main.html#eff-stds</v>
      </c>
      <c r="R1323" s="254" t="str">
        <f>IF(ISBLANK(INDEX('Policy Characteristics'!L:L,MATCH($C1323,'Policy Characteristics'!$C:$C,0))),"",INDEX('Policy Characteristics'!L:L,MATCH($C1323,'Policy Characteristics'!$C:$C,0)))</f>
        <v>industry-energy-efficiency-standards.html</v>
      </c>
    </row>
    <row r="1324" spans="1:18" s="4" customFormat="1" x14ac:dyDescent="0.35">
      <c r="A1324" s="254" t="str">
        <f>IF(ISBLANK(INDEX('Policy Characteristics'!A:A,MATCH($C1324,'Policy Characteristics'!$C:$C,0))),"",INDEX('Policy Characteristics'!A:A,MATCH($C1324,'Policy Characteristics'!$C:$C,0)))</f>
        <v>Industry</v>
      </c>
      <c r="B1324" s="262" t="str">
        <f>IF(ISBLANK(INDEX('Policy Characteristics'!B:B,MATCH($C1324,'Policy Characteristics'!$C:$C,0))),"",INDEX('Policy Characteristics'!B:B,MATCH($C1324,'Policy Characteristics'!$C:$C,0)))</f>
        <v>Industry Energy Efficiency Standards</v>
      </c>
      <c r="C1324" s="254" t="str">
        <f t="shared" si="49"/>
        <v>Percentage Improvement in Eqpt Efficiency Standards above BAU</v>
      </c>
      <c r="D1324" s="45" t="s">
        <v>3047</v>
      </c>
      <c r="E1324" s="45" t="s">
        <v>2700</v>
      </c>
      <c r="F1324" t="s">
        <v>3072</v>
      </c>
      <c r="G1324" s="45" t="s">
        <v>2705</v>
      </c>
      <c r="H1324" s="43">
        <v>967</v>
      </c>
      <c r="I1324" s="324" t="s">
        <v>44</v>
      </c>
      <c r="J1324" s="255" t="str">
        <f>IF(ISBLANK(INDEX('Policy Characteristics'!D:D,MATCH($C1324,'Policy Characteristics'!$C:$C,0))),"",INDEX('Policy Characteristics'!D:D,MATCH($C1324,'Policy Characteristics'!$C:$C,0)))</f>
        <v>Industry Energy Efficiency Standards</v>
      </c>
      <c r="K1324" s="254" t="str">
        <f>IF(ISBLANK(INDEX('Policy Characteristics'!E:E,MATCH($C1324,'Policy Characteristics'!$C:$C,0))),"",INDEX('Policy Characteristics'!E:E,MATCH($C1324,'Policy Characteristics'!$C:$C,0)))</f>
        <v>indst efficiency standards</v>
      </c>
      <c r="L1324" s="261">
        <f>IF(ISBLANK(INDEX('Policy Characteristics'!F:F,MATCH($C1324,'Policy Characteristics'!$C:$C,0))),"",INDEX('Policy Characteristics'!F:F,MATCH($C1324,'Policy Characteristics'!$C:$C,0)))</f>
        <v>0</v>
      </c>
      <c r="M1324" s="261">
        <f>IF(ISBLANK(INDEX('Policy Characteristics'!G:G,MATCH($C1324,'Policy Characteristics'!$C:$C,0))),"",INDEX('Policy Characteristics'!G:G,MATCH($C1324,'Policy Characteristics'!$C:$C,0)))</f>
        <v>0.25</v>
      </c>
      <c r="N1324" s="261">
        <f>IF(ISBLANK(INDEX('Policy Characteristics'!H:H,MATCH($C1324,'Policy Characteristics'!$C:$C,0))),"",INDEX('Policy Characteristics'!H:H,MATCH($C1324,'Policy Characteristics'!$C:$C,0)))</f>
        <v>0.01</v>
      </c>
      <c r="O1324" s="254" t="str">
        <f>IF(ISBLANK(INDEX('Policy Characteristics'!I:I,MATCH($C1324,'Policy Characteristics'!$C:$C,0))),"",INDEX('Policy Characteristics'!I:I,MATCH($C1324,'Policy Characteristics'!$C:$C,0)))</f>
        <v>% reduction in energy use</v>
      </c>
      <c r="P1324" s="254" t="str">
        <f>IF(ISBLANK(INDEX('Policy Characteristics'!J:J,MATCH($C1324,'Policy Characteristics'!$C:$C,0))),"",INDEX('Policy Characteristics'!J:J,MATCH($C1324,'Policy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4" s="254" t="str">
        <f>IF(ISBLANK(INDEX('Policy Characteristics'!K:K,MATCH($C1324,'Policy Characteristics'!$C:$C,0))),"",INDEX('Policy Characteristics'!K:K,MATCH($C1324,'Policy Characteristics'!$C:$C,0)))</f>
        <v>industry-ag-main.html#eff-stds</v>
      </c>
      <c r="R1324" s="254" t="str">
        <f>IF(ISBLANK(INDEX('Policy Characteristics'!L:L,MATCH($C1324,'Policy Characteristics'!$C:$C,0))),"",INDEX('Policy Characteristics'!L:L,MATCH($C1324,'Policy Characteristics'!$C:$C,0)))</f>
        <v>industry-energy-efficiency-standards.html</v>
      </c>
    </row>
    <row r="1325" spans="1:18" s="4" customFormat="1" x14ac:dyDescent="0.35">
      <c r="A1325" s="254" t="str">
        <f>IF(ISBLANK(INDEX('Policy Characteristics'!A:A,MATCH($C1325,'Policy Characteristics'!$C:$C,0))),"",INDEX('Policy Characteristics'!A:A,MATCH($C1325,'Policy Characteristics'!$C:$C,0)))</f>
        <v>Industry</v>
      </c>
      <c r="B1325" s="262" t="str">
        <f>IF(ISBLANK(INDEX('Policy Characteristics'!B:B,MATCH($C1325,'Policy Characteristics'!$C:$C,0))),"",INDEX('Policy Characteristics'!B:B,MATCH($C1325,'Policy Characteristics'!$C:$C,0)))</f>
        <v>Industry Energy Efficiency Standards</v>
      </c>
      <c r="C1325" s="254" t="str">
        <f t="shared" si="49"/>
        <v>Percentage Improvement in Eqpt Efficiency Standards above BAU</v>
      </c>
      <c r="D1325" s="6" t="s">
        <v>3048</v>
      </c>
      <c r="E1325" s="45" t="s">
        <v>2397</v>
      </c>
      <c r="F1325" t="s">
        <v>2754</v>
      </c>
      <c r="G1325" s="45" t="s">
        <v>2403</v>
      </c>
      <c r="H1325" s="43">
        <v>968</v>
      </c>
      <c r="I1325" s="324" t="s">
        <v>43</v>
      </c>
      <c r="J1325" s="255" t="str">
        <f>IF(ISBLANK(INDEX('Policy Characteristics'!D:D,MATCH($C1325,'Policy Characteristics'!$C:$C,0))),"",INDEX('Policy Characteristics'!D:D,MATCH($C1325,'Policy Characteristics'!$C:$C,0)))</f>
        <v>Industry Energy Efficiency Standards</v>
      </c>
      <c r="K1325" s="254" t="str">
        <f>IF(ISBLANK(INDEX('Policy Characteristics'!E:E,MATCH($C1325,'Policy Characteristics'!$C:$C,0))),"",INDEX('Policy Characteristics'!E:E,MATCH($C1325,'Policy Characteristics'!$C:$C,0)))</f>
        <v>indst efficiency standards</v>
      </c>
      <c r="L1325" s="261">
        <f>IF(ISBLANK(INDEX('Policy Characteristics'!F:F,MATCH($C1325,'Policy Characteristics'!$C:$C,0))),"",INDEX('Policy Characteristics'!F:F,MATCH($C1325,'Policy Characteristics'!$C:$C,0)))</f>
        <v>0</v>
      </c>
      <c r="M1325" s="261">
        <f>IF(ISBLANK(INDEX('Policy Characteristics'!G:G,MATCH($C1325,'Policy Characteristics'!$C:$C,0))),"",INDEX('Policy Characteristics'!G:G,MATCH($C1325,'Policy Characteristics'!$C:$C,0)))</f>
        <v>0.25</v>
      </c>
      <c r="N1325" s="261">
        <f>IF(ISBLANK(INDEX('Policy Characteristics'!H:H,MATCH($C1325,'Policy Characteristics'!$C:$C,0))),"",INDEX('Policy Characteristics'!H:H,MATCH($C1325,'Policy Characteristics'!$C:$C,0)))</f>
        <v>0.01</v>
      </c>
      <c r="O1325" s="254" t="str">
        <f>IF(ISBLANK(INDEX('Policy Characteristics'!I:I,MATCH($C1325,'Policy Characteristics'!$C:$C,0))),"",INDEX('Policy Characteristics'!I:I,MATCH($C1325,'Policy Characteristics'!$C:$C,0)))</f>
        <v>% reduction in energy use</v>
      </c>
      <c r="P1325" s="254" t="str">
        <f>IF(ISBLANK(INDEX('Policy Characteristics'!J:J,MATCH($C1325,'Policy Characteristics'!$C:$C,0))),"",INDEX('Policy Characteristics'!J:J,MATCH($C1325,'Policy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5" s="254" t="str">
        <f>IF(ISBLANK(INDEX('Policy Characteristics'!K:K,MATCH($C1325,'Policy Characteristics'!$C:$C,0))),"",INDEX('Policy Characteristics'!K:K,MATCH($C1325,'Policy Characteristics'!$C:$C,0)))</f>
        <v>industry-ag-main.html#eff-stds</v>
      </c>
      <c r="R1325" s="254" t="str">
        <f>IF(ISBLANK(INDEX('Policy Characteristics'!L:L,MATCH($C1325,'Policy Characteristics'!$C:$C,0))),"",INDEX('Policy Characteristics'!L:L,MATCH($C1325,'Policy Characteristics'!$C:$C,0)))</f>
        <v>industry-energy-efficiency-standards.html</v>
      </c>
    </row>
    <row r="1326" spans="1:18" s="4" customFormat="1" x14ac:dyDescent="0.35">
      <c r="A1326" s="254" t="str">
        <f>IF(ISBLANK(INDEX('Policy Characteristics'!A:A,MATCH($C1326,'Policy Characteristics'!$C:$C,0))),"",INDEX('Policy Characteristics'!A:A,MATCH($C1326,'Policy Characteristics'!$C:$C,0)))</f>
        <v>Industry</v>
      </c>
      <c r="B1326" s="262" t="str">
        <f>IF(ISBLANK(INDEX('Policy Characteristics'!B:B,MATCH($C1326,'Policy Characteristics'!$C:$C,0))),"",INDEX('Policy Characteristics'!B:B,MATCH($C1326,'Policy Characteristics'!$C:$C,0)))</f>
        <v>Industry Energy Efficiency Standards</v>
      </c>
      <c r="C1326" s="254" t="str">
        <f t="shared" si="49"/>
        <v>Percentage Improvement in Eqpt Efficiency Standards above BAU</v>
      </c>
      <c r="D1326" s="6" t="s">
        <v>3048</v>
      </c>
      <c r="E1326" s="45" t="s">
        <v>2398</v>
      </c>
      <c r="F1326" t="s">
        <v>2754</v>
      </c>
      <c r="G1326" s="45" t="s">
        <v>2406</v>
      </c>
      <c r="H1326" s="43">
        <v>969</v>
      </c>
      <c r="I1326" s="324" t="s">
        <v>43</v>
      </c>
      <c r="J1326" s="255" t="str">
        <f>IF(ISBLANK(INDEX('Policy Characteristics'!D:D,MATCH($C1326,'Policy Characteristics'!$C:$C,0))),"",INDEX('Policy Characteristics'!D:D,MATCH($C1326,'Policy Characteristics'!$C:$C,0)))</f>
        <v>Industry Energy Efficiency Standards</v>
      </c>
      <c r="K1326" s="254" t="str">
        <f>IF(ISBLANK(INDEX('Policy Characteristics'!E:E,MATCH($C1326,'Policy Characteristics'!$C:$C,0))),"",INDEX('Policy Characteristics'!E:E,MATCH($C1326,'Policy Characteristics'!$C:$C,0)))</f>
        <v>indst efficiency standards</v>
      </c>
      <c r="L1326" s="261">
        <f>IF(ISBLANK(INDEX('Policy Characteristics'!F:F,MATCH($C1326,'Policy Characteristics'!$C:$C,0))),"",INDEX('Policy Characteristics'!F:F,MATCH($C1326,'Policy Characteristics'!$C:$C,0)))</f>
        <v>0</v>
      </c>
      <c r="M1326" s="261">
        <f>IF(ISBLANK(INDEX('Policy Characteristics'!G:G,MATCH($C1326,'Policy Characteristics'!$C:$C,0))),"",INDEX('Policy Characteristics'!G:G,MATCH($C1326,'Policy Characteristics'!$C:$C,0)))</f>
        <v>0.25</v>
      </c>
      <c r="N1326" s="261">
        <f>IF(ISBLANK(INDEX('Policy Characteristics'!H:H,MATCH($C1326,'Policy Characteristics'!$C:$C,0))),"",INDEX('Policy Characteristics'!H:H,MATCH($C1326,'Policy Characteristics'!$C:$C,0)))</f>
        <v>0.01</v>
      </c>
      <c r="O1326" s="254" t="str">
        <f>IF(ISBLANK(INDEX('Policy Characteristics'!I:I,MATCH($C1326,'Policy Characteristics'!$C:$C,0))),"",INDEX('Policy Characteristics'!I:I,MATCH($C1326,'Policy Characteristics'!$C:$C,0)))</f>
        <v>% reduction in energy use</v>
      </c>
      <c r="P1326" s="254" t="str">
        <f>IF(ISBLANK(INDEX('Policy Characteristics'!J:J,MATCH($C1326,'Policy Characteristics'!$C:$C,0))),"",INDEX('Policy Characteristics'!J:J,MATCH($C1326,'Policy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6" s="254" t="str">
        <f>IF(ISBLANK(INDEX('Policy Characteristics'!K:K,MATCH($C1326,'Policy Characteristics'!$C:$C,0))),"",INDEX('Policy Characteristics'!K:K,MATCH($C1326,'Policy Characteristics'!$C:$C,0)))</f>
        <v>industry-ag-main.html#eff-stds</v>
      </c>
      <c r="R1326" s="254" t="str">
        <f>IF(ISBLANK(INDEX('Policy Characteristics'!L:L,MATCH($C1326,'Policy Characteristics'!$C:$C,0))),"",INDEX('Policy Characteristics'!L:L,MATCH($C1326,'Policy Characteristics'!$C:$C,0)))</f>
        <v>industry-energy-efficiency-standards.html</v>
      </c>
    </row>
    <row r="1327" spans="1:18" s="4" customFormat="1" x14ac:dyDescent="0.35">
      <c r="A1327" s="254" t="str">
        <f>IF(ISBLANK(INDEX('Policy Characteristics'!A:A,MATCH($C1327,'Policy Characteristics'!$C:$C,0))),"",INDEX('Policy Characteristics'!A:A,MATCH($C1327,'Policy Characteristics'!$C:$C,0)))</f>
        <v>Industry</v>
      </c>
      <c r="B1327" s="262" t="str">
        <f>IF(ISBLANK(INDEX('Policy Characteristics'!B:B,MATCH($C1327,'Policy Characteristics'!$C:$C,0))),"",INDEX('Policy Characteristics'!B:B,MATCH($C1327,'Policy Characteristics'!$C:$C,0)))</f>
        <v>Industry Energy Efficiency Standards</v>
      </c>
      <c r="C1327" s="254" t="str">
        <f t="shared" si="49"/>
        <v>Percentage Improvement in Eqpt Efficiency Standards above BAU</v>
      </c>
      <c r="D1327" s="6" t="s">
        <v>3048</v>
      </c>
      <c r="E1327" s="45" t="s">
        <v>2399</v>
      </c>
      <c r="F1327" t="s">
        <v>2754</v>
      </c>
      <c r="G1327" s="45" t="s">
        <v>2407</v>
      </c>
      <c r="H1327" s="43">
        <v>970</v>
      </c>
      <c r="I1327" s="324" t="s">
        <v>43</v>
      </c>
      <c r="J1327" s="255" t="str">
        <f>IF(ISBLANK(INDEX('Policy Characteristics'!D:D,MATCH($C1327,'Policy Characteristics'!$C:$C,0))),"",INDEX('Policy Characteristics'!D:D,MATCH($C1327,'Policy Characteristics'!$C:$C,0)))</f>
        <v>Industry Energy Efficiency Standards</v>
      </c>
      <c r="K1327" s="254" t="str">
        <f>IF(ISBLANK(INDEX('Policy Characteristics'!E:E,MATCH($C1327,'Policy Characteristics'!$C:$C,0))),"",INDEX('Policy Characteristics'!E:E,MATCH($C1327,'Policy Characteristics'!$C:$C,0)))</f>
        <v>indst efficiency standards</v>
      </c>
      <c r="L1327" s="261">
        <f>IF(ISBLANK(INDEX('Policy Characteristics'!F:F,MATCH($C1327,'Policy Characteristics'!$C:$C,0))),"",INDEX('Policy Characteristics'!F:F,MATCH($C1327,'Policy Characteristics'!$C:$C,0)))</f>
        <v>0</v>
      </c>
      <c r="M1327" s="261">
        <f>IF(ISBLANK(INDEX('Policy Characteristics'!G:G,MATCH($C1327,'Policy Characteristics'!$C:$C,0))),"",INDEX('Policy Characteristics'!G:G,MATCH($C1327,'Policy Characteristics'!$C:$C,0)))</f>
        <v>0.25</v>
      </c>
      <c r="N1327" s="261">
        <f>IF(ISBLANK(INDEX('Policy Characteristics'!H:H,MATCH($C1327,'Policy Characteristics'!$C:$C,0))),"",INDEX('Policy Characteristics'!H:H,MATCH($C1327,'Policy Characteristics'!$C:$C,0)))</f>
        <v>0.01</v>
      </c>
      <c r="O1327" s="254" t="str">
        <f>IF(ISBLANK(INDEX('Policy Characteristics'!I:I,MATCH($C1327,'Policy Characteristics'!$C:$C,0))),"",INDEX('Policy Characteristics'!I:I,MATCH($C1327,'Policy Characteristics'!$C:$C,0)))</f>
        <v>% reduction in energy use</v>
      </c>
      <c r="P1327" s="254" t="str">
        <f>IF(ISBLANK(INDEX('Policy Characteristics'!J:J,MATCH($C1327,'Policy Characteristics'!$C:$C,0))),"",INDEX('Policy Characteristics'!J:J,MATCH($C1327,'Policy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7" s="254" t="str">
        <f>IF(ISBLANK(INDEX('Policy Characteristics'!K:K,MATCH($C1327,'Policy Characteristics'!$C:$C,0))),"",INDEX('Policy Characteristics'!K:K,MATCH($C1327,'Policy Characteristics'!$C:$C,0)))</f>
        <v>industry-ag-main.html#eff-stds</v>
      </c>
      <c r="R1327" s="254" t="str">
        <f>IF(ISBLANK(INDEX('Policy Characteristics'!L:L,MATCH($C1327,'Policy Characteristics'!$C:$C,0))),"",INDEX('Policy Characteristics'!L:L,MATCH($C1327,'Policy Characteristics'!$C:$C,0)))</f>
        <v>industry-energy-efficiency-standards.html</v>
      </c>
    </row>
    <row r="1328" spans="1:18" s="4" customFormat="1" x14ac:dyDescent="0.35">
      <c r="A1328" s="254" t="str">
        <f>IF(ISBLANK(INDEX('Policy Characteristics'!A:A,MATCH($C1328,'Policy Characteristics'!$C:$C,0))),"",INDEX('Policy Characteristics'!A:A,MATCH($C1328,'Policy Characteristics'!$C:$C,0)))</f>
        <v>Industry</v>
      </c>
      <c r="B1328" s="262" t="str">
        <f>IF(ISBLANK(INDEX('Policy Characteristics'!B:B,MATCH($C1328,'Policy Characteristics'!$C:$C,0))),"",INDEX('Policy Characteristics'!B:B,MATCH($C1328,'Policy Characteristics'!$C:$C,0)))</f>
        <v>Industry Energy Efficiency Standards</v>
      </c>
      <c r="C1328" s="254" t="str">
        <f t="shared" si="49"/>
        <v>Percentage Improvement in Eqpt Efficiency Standards above BAU</v>
      </c>
      <c r="D1328" s="6" t="s">
        <v>3048</v>
      </c>
      <c r="E1328" s="45" t="s">
        <v>2400</v>
      </c>
      <c r="F1328" t="s">
        <v>2754</v>
      </c>
      <c r="G1328" s="45" t="s">
        <v>2404</v>
      </c>
      <c r="H1328" s="43">
        <v>971</v>
      </c>
      <c r="I1328" s="324" t="s">
        <v>44</v>
      </c>
      <c r="J1328" s="255" t="str">
        <f>IF(ISBLANK(INDEX('Policy Characteristics'!D:D,MATCH($C1328,'Policy Characteristics'!$C:$C,0))),"",INDEX('Policy Characteristics'!D:D,MATCH($C1328,'Policy Characteristics'!$C:$C,0)))</f>
        <v>Industry Energy Efficiency Standards</v>
      </c>
      <c r="K1328" s="254" t="str">
        <f>IF(ISBLANK(INDEX('Policy Characteristics'!E:E,MATCH($C1328,'Policy Characteristics'!$C:$C,0))),"",INDEX('Policy Characteristics'!E:E,MATCH($C1328,'Policy Characteristics'!$C:$C,0)))</f>
        <v>indst efficiency standards</v>
      </c>
      <c r="L1328" s="261">
        <f>IF(ISBLANK(INDEX('Policy Characteristics'!F:F,MATCH($C1328,'Policy Characteristics'!$C:$C,0))),"",INDEX('Policy Characteristics'!F:F,MATCH($C1328,'Policy Characteristics'!$C:$C,0)))</f>
        <v>0</v>
      </c>
      <c r="M1328" s="261">
        <f>IF(ISBLANK(INDEX('Policy Characteristics'!G:G,MATCH($C1328,'Policy Characteristics'!$C:$C,0))),"",INDEX('Policy Characteristics'!G:G,MATCH($C1328,'Policy Characteristics'!$C:$C,0)))</f>
        <v>0.25</v>
      </c>
      <c r="N1328" s="261">
        <f>IF(ISBLANK(INDEX('Policy Characteristics'!H:H,MATCH($C1328,'Policy Characteristics'!$C:$C,0))),"",INDEX('Policy Characteristics'!H:H,MATCH($C1328,'Policy Characteristics'!$C:$C,0)))</f>
        <v>0.01</v>
      </c>
      <c r="O1328" s="254" t="str">
        <f>IF(ISBLANK(INDEX('Policy Characteristics'!I:I,MATCH($C1328,'Policy Characteristics'!$C:$C,0))),"",INDEX('Policy Characteristics'!I:I,MATCH($C1328,'Policy Characteristics'!$C:$C,0)))</f>
        <v>% reduction in energy use</v>
      </c>
      <c r="P1328" s="254" t="str">
        <f>IF(ISBLANK(INDEX('Policy Characteristics'!J:J,MATCH($C1328,'Policy Characteristics'!$C:$C,0))),"",INDEX('Policy Characteristics'!J:J,MATCH($C1328,'Policy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8" s="254" t="str">
        <f>IF(ISBLANK(INDEX('Policy Characteristics'!K:K,MATCH($C1328,'Policy Characteristics'!$C:$C,0))),"",INDEX('Policy Characteristics'!K:K,MATCH($C1328,'Policy Characteristics'!$C:$C,0)))</f>
        <v>industry-ag-main.html#eff-stds</v>
      </c>
      <c r="R1328" s="254" t="str">
        <f>IF(ISBLANK(INDEX('Policy Characteristics'!L:L,MATCH($C1328,'Policy Characteristics'!$C:$C,0))),"",INDEX('Policy Characteristics'!L:L,MATCH($C1328,'Policy Characteristics'!$C:$C,0)))</f>
        <v>industry-energy-efficiency-standards.html</v>
      </c>
    </row>
    <row r="1329" spans="1:18" s="4" customFormat="1" x14ac:dyDescent="0.35">
      <c r="A1329" s="254" t="str">
        <f>IF(ISBLANK(INDEX('Policy Characteristics'!A:A,MATCH($C1329,'Policy Characteristics'!$C:$C,0))),"",INDEX('Policy Characteristics'!A:A,MATCH($C1329,'Policy Characteristics'!$C:$C,0)))</f>
        <v>Industry</v>
      </c>
      <c r="B1329" s="262" t="str">
        <f>IF(ISBLANK(INDEX('Policy Characteristics'!B:B,MATCH($C1329,'Policy Characteristics'!$C:$C,0))),"",INDEX('Policy Characteristics'!B:B,MATCH($C1329,'Policy Characteristics'!$C:$C,0)))</f>
        <v>Industry Energy Efficiency Standards</v>
      </c>
      <c r="C1329" s="254" t="str">
        <f t="shared" si="49"/>
        <v>Percentage Improvement in Eqpt Efficiency Standards above BAU</v>
      </c>
      <c r="D1329" s="6" t="s">
        <v>3048</v>
      </c>
      <c r="E1329" s="45" t="s">
        <v>2401</v>
      </c>
      <c r="F1329" t="s">
        <v>2754</v>
      </c>
      <c r="G1329" s="45" t="s">
        <v>2405</v>
      </c>
      <c r="H1329" s="43">
        <v>972</v>
      </c>
      <c r="I1329" s="324" t="s">
        <v>43</v>
      </c>
      <c r="J1329" s="255" t="str">
        <f>IF(ISBLANK(INDEX('Policy Characteristics'!D:D,MATCH($C1329,'Policy Characteristics'!$C:$C,0))),"",INDEX('Policy Characteristics'!D:D,MATCH($C1329,'Policy Characteristics'!$C:$C,0)))</f>
        <v>Industry Energy Efficiency Standards</v>
      </c>
      <c r="K1329" s="254" t="str">
        <f>IF(ISBLANK(INDEX('Policy Characteristics'!E:E,MATCH($C1329,'Policy Characteristics'!$C:$C,0))),"",INDEX('Policy Characteristics'!E:E,MATCH($C1329,'Policy Characteristics'!$C:$C,0)))</f>
        <v>indst efficiency standards</v>
      </c>
      <c r="L1329" s="261">
        <f>IF(ISBLANK(INDEX('Policy Characteristics'!F:F,MATCH($C1329,'Policy Characteristics'!$C:$C,0))),"",INDEX('Policy Characteristics'!F:F,MATCH($C1329,'Policy Characteristics'!$C:$C,0)))</f>
        <v>0</v>
      </c>
      <c r="M1329" s="261">
        <f>IF(ISBLANK(INDEX('Policy Characteristics'!G:G,MATCH($C1329,'Policy Characteristics'!$C:$C,0))),"",INDEX('Policy Characteristics'!G:G,MATCH($C1329,'Policy Characteristics'!$C:$C,0)))</f>
        <v>0.25</v>
      </c>
      <c r="N1329" s="261">
        <f>IF(ISBLANK(INDEX('Policy Characteristics'!H:H,MATCH($C1329,'Policy Characteristics'!$C:$C,0))),"",INDEX('Policy Characteristics'!H:H,MATCH($C1329,'Policy Characteristics'!$C:$C,0)))</f>
        <v>0.01</v>
      </c>
      <c r="O1329" s="254" t="str">
        <f>IF(ISBLANK(INDEX('Policy Characteristics'!I:I,MATCH($C1329,'Policy Characteristics'!$C:$C,0))),"",INDEX('Policy Characteristics'!I:I,MATCH($C1329,'Policy Characteristics'!$C:$C,0)))</f>
        <v>% reduction in energy use</v>
      </c>
      <c r="P1329" s="254" t="str">
        <f>IF(ISBLANK(INDEX('Policy Characteristics'!J:J,MATCH($C1329,'Policy Characteristics'!$C:$C,0))),"",INDEX('Policy Characteristics'!J:J,MATCH($C1329,'Policy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9" s="254" t="str">
        <f>IF(ISBLANK(INDEX('Policy Characteristics'!K:K,MATCH($C1329,'Policy Characteristics'!$C:$C,0))),"",INDEX('Policy Characteristics'!K:K,MATCH($C1329,'Policy Characteristics'!$C:$C,0)))</f>
        <v>industry-ag-main.html#eff-stds</v>
      </c>
      <c r="R1329" s="254" t="str">
        <f>IF(ISBLANK(INDEX('Policy Characteristics'!L:L,MATCH($C1329,'Policy Characteristics'!$C:$C,0))),"",INDEX('Policy Characteristics'!L:L,MATCH($C1329,'Policy Characteristics'!$C:$C,0)))</f>
        <v>industry-energy-efficiency-standards.html</v>
      </c>
    </row>
    <row r="1330" spans="1:18" s="4" customFormat="1" x14ac:dyDescent="0.35">
      <c r="A1330" s="254" t="str">
        <f>IF(ISBLANK(INDEX('Policy Characteristics'!A:A,MATCH($C1330,'Policy Characteristics'!$C:$C,0))),"",INDEX('Policy Characteristics'!A:A,MATCH($C1330,'Policy Characteristics'!$C:$C,0)))</f>
        <v>Industry</v>
      </c>
      <c r="B1330" s="262" t="str">
        <f>IF(ISBLANK(INDEX('Policy Characteristics'!B:B,MATCH($C1330,'Policy Characteristics'!$C:$C,0))),"",INDEX('Policy Characteristics'!B:B,MATCH($C1330,'Policy Characteristics'!$C:$C,0)))</f>
        <v>Industry Energy Efficiency Standards</v>
      </c>
      <c r="C1330" s="254" t="str">
        <f t="shared" si="49"/>
        <v>Percentage Improvement in Eqpt Efficiency Standards above BAU</v>
      </c>
      <c r="D1330" s="6" t="s">
        <v>3048</v>
      </c>
      <c r="E1330" s="45" t="s">
        <v>2402</v>
      </c>
      <c r="F1330" t="s">
        <v>2754</v>
      </c>
      <c r="G1330" s="45" t="s">
        <v>2408</v>
      </c>
      <c r="H1330" s="43">
        <v>973</v>
      </c>
      <c r="I1330" s="324" t="s">
        <v>44</v>
      </c>
      <c r="J1330" s="255" t="str">
        <f>IF(ISBLANK(INDEX('Policy Characteristics'!D:D,MATCH($C1330,'Policy Characteristics'!$C:$C,0))),"",INDEX('Policy Characteristics'!D:D,MATCH($C1330,'Policy Characteristics'!$C:$C,0)))</f>
        <v>Industry Energy Efficiency Standards</v>
      </c>
      <c r="K1330" s="254" t="str">
        <f>IF(ISBLANK(INDEX('Policy Characteristics'!E:E,MATCH($C1330,'Policy Characteristics'!$C:$C,0))),"",INDEX('Policy Characteristics'!E:E,MATCH($C1330,'Policy Characteristics'!$C:$C,0)))</f>
        <v>indst efficiency standards</v>
      </c>
      <c r="L1330" s="261">
        <f>IF(ISBLANK(INDEX('Policy Characteristics'!F:F,MATCH($C1330,'Policy Characteristics'!$C:$C,0))),"",INDEX('Policy Characteristics'!F:F,MATCH($C1330,'Policy Characteristics'!$C:$C,0)))</f>
        <v>0</v>
      </c>
      <c r="M1330" s="261">
        <f>IF(ISBLANK(INDEX('Policy Characteristics'!G:G,MATCH($C1330,'Policy Characteristics'!$C:$C,0))),"",INDEX('Policy Characteristics'!G:G,MATCH($C1330,'Policy Characteristics'!$C:$C,0)))</f>
        <v>0.25</v>
      </c>
      <c r="N1330" s="261">
        <f>IF(ISBLANK(INDEX('Policy Characteristics'!H:H,MATCH($C1330,'Policy Characteristics'!$C:$C,0))),"",INDEX('Policy Characteristics'!H:H,MATCH($C1330,'Policy Characteristics'!$C:$C,0)))</f>
        <v>0.01</v>
      </c>
      <c r="O1330" s="254" t="str">
        <f>IF(ISBLANK(INDEX('Policy Characteristics'!I:I,MATCH($C1330,'Policy Characteristics'!$C:$C,0))),"",INDEX('Policy Characteristics'!I:I,MATCH($C1330,'Policy Characteristics'!$C:$C,0)))</f>
        <v>% reduction in energy use</v>
      </c>
      <c r="P1330" s="254" t="str">
        <f>IF(ISBLANK(INDEX('Policy Characteristics'!J:J,MATCH($C1330,'Policy Characteristics'!$C:$C,0))),"",INDEX('Policy Characteristics'!J:J,MATCH($C1330,'Policy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0" s="254" t="str">
        <f>IF(ISBLANK(INDEX('Policy Characteristics'!K:K,MATCH($C1330,'Policy Characteristics'!$C:$C,0))),"",INDEX('Policy Characteristics'!K:K,MATCH($C1330,'Policy Characteristics'!$C:$C,0)))</f>
        <v>industry-ag-main.html#eff-stds</v>
      </c>
      <c r="R1330" s="254" t="str">
        <f>IF(ISBLANK(INDEX('Policy Characteristics'!L:L,MATCH($C1330,'Policy Characteristics'!$C:$C,0))),"",INDEX('Policy Characteristics'!L:L,MATCH($C1330,'Policy Characteristics'!$C:$C,0)))</f>
        <v>industry-energy-efficiency-standards.html</v>
      </c>
    </row>
    <row r="1331" spans="1:18" s="4" customFormat="1" x14ac:dyDescent="0.35">
      <c r="A1331" s="254" t="str">
        <f>IF(ISBLANK(INDEX('Policy Characteristics'!A:A,MATCH($C1331,'Policy Characteristics'!$C:$C,0))),"",INDEX('Policy Characteristics'!A:A,MATCH($C1331,'Policy Characteristics'!$C:$C,0)))</f>
        <v>Industry</v>
      </c>
      <c r="B1331" s="262" t="str">
        <f>IF(ISBLANK(INDEX('Policy Characteristics'!B:B,MATCH($C1331,'Policy Characteristics'!$C:$C,0))),"",INDEX('Policy Characteristics'!B:B,MATCH($C1331,'Policy Characteristics'!$C:$C,0)))</f>
        <v>Industry Energy Efficiency Standards</v>
      </c>
      <c r="C1331" s="254" t="str">
        <f t="shared" si="49"/>
        <v>Percentage Improvement in Eqpt Efficiency Standards above BAU</v>
      </c>
      <c r="D1331" s="6" t="s">
        <v>3048</v>
      </c>
      <c r="E1331" s="45" t="s">
        <v>2701</v>
      </c>
      <c r="F1331" t="s">
        <v>2754</v>
      </c>
      <c r="G1331" s="45" t="s">
        <v>2704</v>
      </c>
      <c r="H1331" s="43">
        <v>974</v>
      </c>
      <c r="I1331" s="324" t="s">
        <v>44</v>
      </c>
      <c r="J1331" s="255" t="str">
        <f>IF(ISBLANK(INDEX('Policy Characteristics'!D:D,MATCH($C1331,'Policy Characteristics'!$C:$C,0))),"",INDEX('Policy Characteristics'!D:D,MATCH($C1331,'Policy Characteristics'!$C:$C,0)))</f>
        <v>Industry Energy Efficiency Standards</v>
      </c>
      <c r="K1331" s="254" t="str">
        <f>IF(ISBLANK(INDEX('Policy Characteristics'!E:E,MATCH($C1331,'Policy Characteristics'!$C:$C,0))),"",INDEX('Policy Characteristics'!E:E,MATCH($C1331,'Policy Characteristics'!$C:$C,0)))</f>
        <v>indst efficiency standards</v>
      </c>
      <c r="L1331" s="261">
        <f>IF(ISBLANK(INDEX('Policy Characteristics'!F:F,MATCH($C1331,'Policy Characteristics'!$C:$C,0))),"",INDEX('Policy Characteristics'!F:F,MATCH($C1331,'Policy Characteristics'!$C:$C,0)))</f>
        <v>0</v>
      </c>
      <c r="M1331" s="261">
        <f>IF(ISBLANK(INDEX('Policy Characteristics'!G:G,MATCH($C1331,'Policy Characteristics'!$C:$C,0))),"",INDEX('Policy Characteristics'!G:G,MATCH($C1331,'Policy Characteristics'!$C:$C,0)))</f>
        <v>0.25</v>
      </c>
      <c r="N1331" s="261">
        <f>IF(ISBLANK(INDEX('Policy Characteristics'!H:H,MATCH($C1331,'Policy Characteristics'!$C:$C,0))),"",INDEX('Policy Characteristics'!H:H,MATCH($C1331,'Policy Characteristics'!$C:$C,0)))</f>
        <v>0.01</v>
      </c>
      <c r="O1331" s="254" t="str">
        <f>IF(ISBLANK(INDEX('Policy Characteristics'!I:I,MATCH($C1331,'Policy Characteristics'!$C:$C,0))),"",INDEX('Policy Characteristics'!I:I,MATCH($C1331,'Policy Characteristics'!$C:$C,0)))</f>
        <v>% reduction in energy use</v>
      </c>
      <c r="P1331" s="254" t="str">
        <f>IF(ISBLANK(INDEX('Policy Characteristics'!J:J,MATCH($C1331,'Policy Characteristics'!$C:$C,0))),"",INDEX('Policy Characteristics'!J:J,MATCH($C1331,'Policy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1" s="254" t="str">
        <f>IF(ISBLANK(INDEX('Policy Characteristics'!K:K,MATCH($C1331,'Policy Characteristics'!$C:$C,0))),"",INDEX('Policy Characteristics'!K:K,MATCH($C1331,'Policy Characteristics'!$C:$C,0)))</f>
        <v>industry-ag-main.html#eff-stds</v>
      </c>
      <c r="R1331" s="254" t="str">
        <f>IF(ISBLANK(INDEX('Policy Characteristics'!L:L,MATCH($C1331,'Policy Characteristics'!$C:$C,0))),"",INDEX('Policy Characteristics'!L:L,MATCH($C1331,'Policy Characteristics'!$C:$C,0)))</f>
        <v>industry-energy-efficiency-standards.html</v>
      </c>
    </row>
    <row r="1332" spans="1:18" s="4" customFormat="1" x14ac:dyDescent="0.35">
      <c r="A1332" s="254" t="str">
        <f>IF(ISBLANK(INDEX('Policy Characteristics'!A:A,MATCH($C1332,'Policy Characteristics'!$C:$C,0))),"",INDEX('Policy Characteristics'!A:A,MATCH($C1332,'Policy Characteristics'!$C:$C,0)))</f>
        <v>Industry</v>
      </c>
      <c r="B1332" s="262" t="str">
        <f>IF(ISBLANK(INDEX('Policy Characteristics'!B:B,MATCH($C1332,'Policy Characteristics'!$C:$C,0))),"",INDEX('Policy Characteristics'!B:B,MATCH($C1332,'Policy Characteristics'!$C:$C,0)))</f>
        <v>Industry Energy Efficiency Standards</v>
      </c>
      <c r="C1332" s="254" t="str">
        <f t="shared" si="49"/>
        <v>Percentage Improvement in Eqpt Efficiency Standards above BAU</v>
      </c>
      <c r="D1332" s="6" t="s">
        <v>3048</v>
      </c>
      <c r="E1332" s="45" t="s">
        <v>2702</v>
      </c>
      <c r="F1332" t="s">
        <v>2754</v>
      </c>
      <c r="G1332" s="45" t="s">
        <v>2706</v>
      </c>
      <c r="H1332" s="43">
        <v>975</v>
      </c>
      <c r="I1332" s="324" t="s">
        <v>43</v>
      </c>
      <c r="J1332" s="255" t="str">
        <f>IF(ISBLANK(INDEX('Policy Characteristics'!D:D,MATCH($C1332,'Policy Characteristics'!$C:$C,0))),"",INDEX('Policy Characteristics'!D:D,MATCH($C1332,'Policy Characteristics'!$C:$C,0)))</f>
        <v>Industry Energy Efficiency Standards</v>
      </c>
      <c r="K1332" s="254" t="str">
        <f>IF(ISBLANK(INDEX('Policy Characteristics'!E:E,MATCH($C1332,'Policy Characteristics'!$C:$C,0))),"",INDEX('Policy Characteristics'!E:E,MATCH($C1332,'Policy Characteristics'!$C:$C,0)))</f>
        <v>indst efficiency standards</v>
      </c>
      <c r="L1332" s="261">
        <f>IF(ISBLANK(INDEX('Policy Characteristics'!F:F,MATCH($C1332,'Policy Characteristics'!$C:$C,0))),"",INDEX('Policy Characteristics'!F:F,MATCH($C1332,'Policy Characteristics'!$C:$C,0)))</f>
        <v>0</v>
      </c>
      <c r="M1332" s="261">
        <f>IF(ISBLANK(INDEX('Policy Characteristics'!G:G,MATCH($C1332,'Policy Characteristics'!$C:$C,0))),"",INDEX('Policy Characteristics'!G:G,MATCH($C1332,'Policy Characteristics'!$C:$C,0)))</f>
        <v>0.25</v>
      </c>
      <c r="N1332" s="261">
        <f>IF(ISBLANK(INDEX('Policy Characteristics'!H:H,MATCH($C1332,'Policy Characteristics'!$C:$C,0))),"",INDEX('Policy Characteristics'!H:H,MATCH($C1332,'Policy Characteristics'!$C:$C,0)))</f>
        <v>0.01</v>
      </c>
      <c r="O1332" s="254" t="str">
        <f>IF(ISBLANK(INDEX('Policy Characteristics'!I:I,MATCH($C1332,'Policy Characteristics'!$C:$C,0))),"",INDEX('Policy Characteristics'!I:I,MATCH($C1332,'Policy Characteristics'!$C:$C,0)))</f>
        <v>% reduction in energy use</v>
      </c>
      <c r="P1332" s="254" t="str">
        <f>IF(ISBLANK(INDEX('Policy Characteristics'!J:J,MATCH($C1332,'Policy Characteristics'!$C:$C,0))),"",INDEX('Policy Characteristics'!J:J,MATCH($C1332,'Policy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2" s="254" t="str">
        <f>IF(ISBLANK(INDEX('Policy Characteristics'!K:K,MATCH($C1332,'Policy Characteristics'!$C:$C,0))),"",INDEX('Policy Characteristics'!K:K,MATCH($C1332,'Policy Characteristics'!$C:$C,0)))</f>
        <v>industry-ag-main.html#eff-stds</v>
      </c>
      <c r="R1332" s="254" t="str">
        <f>IF(ISBLANK(INDEX('Policy Characteristics'!L:L,MATCH($C1332,'Policy Characteristics'!$C:$C,0))),"",INDEX('Policy Characteristics'!L:L,MATCH($C1332,'Policy Characteristics'!$C:$C,0)))</f>
        <v>industry-energy-efficiency-standards.html</v>
      </c>
    </row>
    <row r="1333" spans="1:18" s="4" customFormat="1" x14ac:dyDescent="0.35">
      <c r="A1333" s="254" t="str">
        <f>IF(ISBLANK(INDEX('Policy Characteristics'!A:A,MATCH($C1333,'Policy Characteristics'!$C:$C,0))),"",INDEX('Policy Characteristics'!A:A,MATCH($C1333,'Policy Characteristics'!$C:$C,0)))</f>
        <v>Industry</v>
      </c>
      <c r="B1333" s="262" t="str">
        <f>IF(ISBLANK(INDEX('Policy Characteristics'!B:B,MATCH($C1333,'Policy Characteristics'!$C:$C,0))),"",INDEX('Policy Characteristics'!B:B,MATCH($C1333,'Policy Characteristics'!$C:$C,0)))</f>
        <v>Industry Energy Efficiency Standards</v>
      </c>
      <c r="C1333" s="254" t="str">
        <f t="shared" si="49"/>
        <v>Percentage Improvement in Eqpt Efficiency Standards above BAU</v>
      </c>
      <c r="D1333" s="6" t="s">
        <v>3048</v>
      </c>
      <c r="E1333" s="45" t="s">
        <v>2703</v>
      </c>
      <c r="F1333" t="s">
        <v>2754</v>
      </c>
      <c r="G1333" s="45" t="s">
        <v>2707</v>
      </c>
      <c r="H1333" s="43">
        <v>976</v>
      </c>
      <c r="I1333" s="324" t="s">
        <v>44</v>
      </c>
      <c r="J1333" s="255" t="str">
        <f>IF(ISBLANK(INDEX('Policy Characteristics'!D:D,MATCH($C1333,'Policy Characteristics'!$C:$C,0))),"",INDEX('Policy Characteristics'!D:D,MATCH($C1333,'Policy Characteristics'!$C:$C,0)))</f>
        <v>Industry Energy Efficiency Standards</v>
      </c>
      <c r="K1333" s="254" t="str">
        <f>IF(ISBLANK(INDEX('Policy Characteristics'!E:E,MATCH($C1333,'Policy Characteristics'!$C:$C,0))),"",INDEX('Policy Characteristics'!E:E,MATCH($C1333,'Policy Characteristics'!$C:$C,0)))</f>
        <v>indst efficiency standards</v>
      </c>
      <c r="L1333" s="261">
        <f>IF(ISBLANK(INDEX('Policy Characteristics'!F:F,MATCH($C1333,'Policy Characteristics'!$C:$C,0))),"",INDEX('Policy Characteristics'!F:F,MATCH($C1333,'Policy Characteristics'!$C:$C,0)))</f>
        <v>0</v>
      </c>
      <c r="M1333" s="261">
        <f>IF(ISBLANK(INDEX('Policy Characteristics'!G:G,MATCH($C1333,'Policy Characteristics'!$C:$C,0))),"",INDEX('Policy Characteristics'!G:G,MATCH($C1333,'Policy Characteristics'!$C:$C,0)))</f>
        <v>0.25</v>
      </c>
      <c r="N1333" s="261">
        <f>IF(ISBLANK(INDEX('Policy Characteristics'!H:H,MATCH($C1333,'Policy Characteristics'!$C:$C,0))),"",INDEX('Policy Characteristics'!H:H,MATCH($C1333,'Policy Characteristics'!$C:$C,0)))</f>
        <v>0.01</v>
      </c>
      <c r="O1333" s="254" t="str">
        <f>IF(ISBLANK(INDEX('Policy Characteristics'!I:I,MATCH($C1333,'Policy Characteristics'!$C:$C,0))),"",INDEX('Policy Characteristics'!I:I,MATCH($C1333,'Policy Characteristics'!$C:$C,0)))</f>
        <v>% reduction in energy use</v>
      </c>
      <c r="P1333" s="254" t="str">
        <f>IF(ISBLANK(INDEX('Policy Characteristics'!J:J,MATCH($C1333,'Policy Characteristics'!$C:$C,0))),"",INDEX('Policy Characteristics'!J:J,MATCH($C1333,'Policy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3" s="254" t="str">
        <f>IF(ISBLANK(INDEX('Policy Characteristics'!K:K,MATCH($C1333,'Policy Characteristics'!$C:$C,0))),"",INDEX('Policy Characteristics'!K:K,MATCH($C1333,'Policy Characteristics'!$C:$C,0)))</f>
        <v>industry-ag-main.html#eff-stds</v>
      </c>
      <c r="R1333" s="254" t="str">
        <f>IF(ISBLANK(INDEX('Policy Characteristics'!L:L,MATCH($C1333,'Policy Characteristics'!$C:$C,0))),"",INDEX('Policy Characteristics'!L:L,MATCH($C1333,'Policy Characteristics'!$C:$C,0)))</f>
        <v>industry-energy-efficiency-standards.html</v>
      </c>
    </row>
    <row r="1334" spans="1:18" s="4" customFormat="1" x14ac:dyDescent="0.35">
      <c r="A1334" s="254" t="str">
        <f>IF(ISBLANK(INDEX('Policy Characteristics'!A:A,MATCH($C1334,'Policy Characteristics'!$C:$C,0))),"",INDEX('Policy Characteristics'!A:A,MATCH($C1334,'Policy Characteristics'!$C:$C,0)))</f>
        <v>Industry</v>
      </c>
      <c r="B1334" s="262" t="str">
        <f>IF(ISBLANK(INDEX('Policy Characteristics'!B:B,MATCH($C1334,'Policy Characteristics'!$C:$C,0))),"",INDEX('Policy Characteristics'!B:B,MATCH($C1334,'Policy Characteristics'!$C:$C,0)))</f>
        <v>Industry Energy Efficiency Standards</v>
      </c>
      <c r="C1334" s="254" t="str">
        <f t="shared" si="49"/>
        <v>Percentage Improvement in Eqpt Efficiency Standards above BAU</v>
      </c>
      <c r="D1334" s="6" t="s">
        <v>3048</v>
      </c>
      <c r="E1334" s="45" t="s">
        <v>2700</v>
      </c>
      <c r="F1334" t="s">
        <v>2754</v>
      </c>
      <c r="G1334" s="45" t="s">
        <v>2705</v>
      </c>
      <c r="H1334" s="43">
        <v>977</v>
      </c>
      <c r="I1334" s="324" t="s">
        <v>44</v>
      </c>
      <c r="J1334" s="255" t="str">
        <f>IF(ISBLANK(INDEX('Policy Characteristics'!D:D,MATCH($C1334,'Policy Characteristics'!$C:$C,0))),"",INDEX('Policy Characteristics'!D:D,MATCH($C1334,'Policy Characteristics'!$C:$C,0)))</f>
        <v>Industry Energy Efficiency Standards</v>
      </c>
      <c r="K1334" s="254" t="str">
        <f>IF(ISBLANK(INDEX('Policy Characteristics'!E:E,MATCH($C1334,'Policy Characteristics'!$C:$C,0))),"",INDEX('Policy Characteristics'!E:E,MATCH($C1334,'Policy Characteristics'!$C:$C,0)))</f>
        <v>indst efficiency standards</v>
      </c>
      <c r="L1334" s="261">
        <f>IF(ISBLANK(INDEX('Policy Characteristics'!F:F,MATCH($C1334,'Policy Characteristics'!$C:$C,0))),"",INDEX('Policy Characteristics'!F:F,MATCH($C1334,'Policy Characteristics'!$C:$C,0)))</f>
        <v>0</v>
      </c>
      <c r="M1334" s="261">
        <f>IF(ISBLANK(INDEX('Policy Characteristics'!G:G,MATCH($C1334,'Policy Characteristics'!$C:$C,0))),"",INDEX('Policy Characteristics'!G:G,MATCH($C1334,'Policy Characteristics'!$C:$C,0)))</f>
        <v>0.25</v>
      </c>
      <c r="N1334" s="261">
        <f>IF(ISBLANK(INDEX('Policy Characteristics'!H:H,MATCH($C1334,'Policy Characteristics'!$C:$C,0))),"",INDEX('Policy Characteristics'!H:H,MATCH($C1334,'Policy Characteristics'!$C:$C,0)))</f>
        <v>0.01</v>
      </c>
      <c r="O1334" s="254" t="str">
        <f>IF(ISBLANK(INDEX('Policy Characteristics'!I:I,MATCH($C1334,'Policy Characteristics'!$C:$C,0))),"",INDEX('Policy Characteristics'!I:I,MATCH($C1334,'Policy Characteristics'!$C:$C,0)))</f>
        <v>% reduction in energy use</v>
      </c>
      <c r="P1334" s="254" t="str">
        <f>IF(ISBLANK(INDEX('Policy Characteristics'!J:J,MATCH($C1334,'Policy Characteristics'!$C:$C,0))),"",INDEX('Policy Characteristics'!J:J,MATCH($C1334,'Policy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4" s="254" t="str">
        <f>IF(ISBLANK(INDEX('Policy Characteristics'!K:K,MATCH($C1334,'Policy Characteristics'!$C:$C,0))),"",INDEX('Policy Characteristics'!K:K,MATCH($C1334,'Policy Characteristics'!$C:$C,0)))</f>
        <v>industry-ag-main.html#eff-stds</v>
      </c>
      <c r="R1334" s="254" t="str">
        <f>IF(ISBLANK(INDEX('Policy Characteristics'!L:L,MATCH($C1334,'Policy Characteristics'!$C:$C,0))),"",INDEX('Policy Characteristics'!L:L,MATCH($C1334,'Policy Characteristics'!$C:$C,0)))</f>
        <v>industry-energy-efficiency-standards.html</v>
      </c>
    </row>
    <row r="1335" spans="1:18" s="4" customFormat="1" x14ac:dyDescent="0.35">
      <c r="A1335" s="254" t="str">
        <f>IF(ISBLANK(INDEX('Policy Characteristics'!A:A,MATCH($C1335,'Policy Characteristics'!$C:$C,0))),"",INDEX('Policy Characteristics'!A:A,MATCH($C1335,'Policy Characteristics'!$C:$C,0)))</f>
        <v>Industry</v>
      </c>
      <c r="B1335" s="262" t="str">
        <f>IF(ISBLANK(INDEX('Policy Characteristics'!B:B,MATCH($C1335,'Policy Characteristics'!$C:$C,0))),"",INDEX('Policy Characteristics'!B:B,MATCH($C1335,'Policy Characteristics'!$C:$C,0)))</f>
        <v>Industry Energy Efficiency Standards</v>
      </c>
      <c r="C1335" s="254" t="str">
        <f t="shared" si="49"/>
        <v>Percentage Improvement in Eqpt Efficiency Standards above BAU</v>
      </c>
      <c r="D1335" s="6" t="s">
        <v>3049</v>
      </c>
      <c r="E1335" s="45" t="s">
        <v>2397</v>
      </c>
      <c r="F1335" t="s">
        <v>3013</v>
      </c>
      <c r="G1335" s="45" t="s">
        <v>2403</v>
      </c>
      <c r="H1335" s="43">
        <v>978</v>
      </c>
      <c r="I1335" s="324" t="s">
        <v>43</v>
      </c>
      <c r="J1335" s="255" t="str">
        <f>IF(ISBLANK(INDEX('Policy Characteristics'!D:D,MATCH($C1335,'Policy Characteristics'!$C:$C,0))),"",INDEX('Policy Characteristics'!D:D,MATCH($C1335,'Policy Characteristics'!$C:$C,0)))</f>
        <v>Industry Energy Efficiency Standards</v>
      </c>
      <c r="K1335" s="254" t="str">
        <f>IF(ISBLANK(INDEX('Policy Characteristics'!E:E,MATCH($C1335,'Policy Characteristics'!$C:$C,0))),"",INDEX('Policy Characteristics'!E:E,MATCH($C1335,'Policy Characteristics'!$C:$C,0)))</f>
        <v>indst efficiency standards</v>
      </c>
      <c r="L1335" s="261">
        <f>IF(ISBLANK(INDEX('Policy Characteristics'!F:F,MATCH($C1335,'Policy Characteristics'!$C:$C,0))),"",INDEX('Policy Characteristics'!F:F,MATCH($C1335,'Policy Characteristics'!$C:$C,0)))</f>
        <v>0</v>
      </c>
      <c r="M1335" s="261">
        <f>IF(ISBLANK(INDEX('Policy Characteristics'!G:G,MATCH($C1335,'Policy Characteristics'!$C:$C,0))),"",INDEX('Policy Characteristics'!G:G,MATCH($C1335,'Policy Characteristics'!$C:$C,0)))</f>
        <v>0.25</v>
      </c>
      <c r="N1335" s="261">
        <f>IF(ISBLANK(INDEX('Policy Characteristics'!H:H,MATCH($C1335,'Policy Characteristics'!$C:$C,0))),"",INDEX('Policy Characteristics'!H:H,MATCH($C1335,'Policy Characteristics'!$C:$C,0)))</f>
        <v>0.01</v>
      </c>
      <c r="O1335" s="254" t="str">
        <f>IF(ISBLANK(INDEX('Policy Characteristics'!I:I,MATCH($C1335,'Policy Characteristics'!$C:$C,0))),"",INDEX('Policy Characteristics'!I:I,MATCH($C1335,'Policy Characteristics'!$C:$C,0)))</f>
        <v>% reduction in energy use</v>
      </c>
      <c r="P1335" s="254" t="str">
        <f>IF(ISBLANK(INDEX('Policy Characteristics'!J:J,MATCH($C1335,'Policy Characteristics'!$C:$C,0))),"",INDEX('Policy Characteristics'!J:J,MATCH($C1335,'Policy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5" s="254" t="str">
        <f>IF(ISBLANK(INDEX('Policy Characteristics'!K:K,MATCH($C1335,'Policy Characteristics'!$C:$C,0))),"",INDEX('Policy Characteristics'!K:K,MATCH($C1335,'Policy Characteristics'!$C:$C,0)))</f>
        <v>industry-ag-main.html#eff-stds</v>
      </c>
      <c r="R1335" s="254" t="str">
        <f>IF(ISBLANK(INDEX('Policy Characteristics'!L:L,MATCH($C1335,'Policy Characteristics'!$C:$C,0))),"",INDEX('Policy Characteristics'!L:L,MATCH($C1335,'Policy Characteristics'!$C:$C,0)))</f>
        <v>industry-energy-efficiency-standards.html</v>
      </c>
    </row>
    <row r="1336" spans="1:18" s="4" customFormat="1" x14ac:dyDescent="0.35">
      <c r="A1336" s="254" t="str">
        <f>IF(ISBLANK(INDEX('Policy Characteristics'!A:A,MATCH($C1336,'Policy Characteristics'!$C:$C,0))),"",INDEX('Policy Characteristics'!A:A,MATCH($C1336,'Policy Characteristics'!$C:$C,0)))</f>
        <v>Industry</v>
      </c>
      <c r="B1336" s="262" t="str">
        <f>IF(ISBLANK(INDEX('Policy Characteristics'!B:B,MATCH($C1336,'Policy Characteristics'!$C:$C,0))),"",INDEX('Policy Characteristics'!B:B,MATCH($C1336,'Policy Characteristics'!$C:$C,0)))</f>
        <v>Industry Energy Efficiency Standards</v>
      </c>
      <c r="C1336" s="254" t="str">
        <f t="shared" si="49"/>
        <v>Percentage Improvement in Eqpt Efficiency Standards above BAU</v>
      </c>
      <c r="D1336" s="6" t="s">
        <v>3049</v>
      </c>
      <c r="E1336" s="45" t="s">
        <v>2398</v>
      </c>
      <c r="F1336" t="s">
        <v>3013</v>
      </c>
      <c r="G1336" s="45" t="s">
        <v>2406</v>
      </c>
      <c r="H1336" s="43">
        <v>979</v>
      </c>
      <c r="I1336" s="324" t="s">
        <v>44</v>
      </c>
      <c r="J1336" s="255" t="str">
        <f>IF(ISBLANK(INDEX('Policy Characteristics'!D:D,MATCH($C1336,'Policy Characteristics'!$C:$C,0))),"",INDEX('Policy Characteristics'!D:D,MATCH($C1336,'Policy Characteristics'!$C:$C,0)))</f>
        <v>Industry Energy Efficiency Standards</v>
      </c>
      <c r="K1336" s="254" t="str">
        <f>IF(ISBLANK(INDEX('Policy Characteristics'!E:E,MATCH($C1336,'Policy Characteristics'!$C:$C,0))),"",INDEX('Policy Characteristics'!E:E,MATCH($C1336,'Policy Characteristics'!$C:$C,0)))</f>
        <v>indst efficiency standards</v>
      </c>
      <c r="L1336" s="261">
        <f>IF(ISBLANK(INDEX('Policy Characteristics'!F:F,MATCH($C1336,'Policy Characteristics'!$C:$C,0))),"",INDEX('Policy Characteristics'!F:F,MATCH($C1336,'Policy Characteristics'!$C:$C,0)))</f>
        <v>0</v>
      </c>
      <c r="M1336" s="261">
        <f>IF(ISBLANK(INDEX('Policy Characteristics'!G:G,MATCH($C1336,'Policy Characteristics'!$C:$C,0))),"",INDEX('Policy Characteristics'!G:G,MATCH($C1336,'Policy Characteristics'!$C:$C,0)))</f>
        <v>0.25</v>
      </c>
      <c r="N1336" s="261">
        <f>IF(ISBLANK(INDEX('Policy Characteristics'!H:H,MATCH($C1336,'Policy Characteristics'!$C:$C,0))),"",INDEX('Policy Characteristics'!H:H,MATCH($C1336,'Policy Characteristics'!$C:$C,0)))</f>
        <v>0.01</v>
      </c>
      <c r="O1336" s="254" t="str">
        <f>IF(ISBLANK(INDEX('Policy Characteristics'!I:I,MATCH($C1336,'Policy Characteristics'!$C:$C,0))),"",INDEX('Policy Characteristics'!I:I,MATCH($C1336,'Policy Characteristics'!$C:$C,0)))</f>
        <v>% reduction in energy use</v>
      </c>
      <c r="P1336" s="254" t="str">
        <f>IF(ISBLANK(INDEX('Policy Characteristics'!J:J,MATCH($C1336,'Policy Characteristics'!$C:$C,0))),"",INDEX('Policy Characteristics'!J:J,MATCH($C1336,'Policy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6" s="254" t="str">
        <f>IF(ISBLANK(INDEX('Policy Characteristics'!K:K,MATCH($C1336,'Policy Characteristics'!$C:$C,0))),"",INDEX('Policy Characteristics'!K:K,MATCH($C1336,'Policy Characteristics'!$C:$C,0)))</f>
        <v>industry-ag-main.html#eff-stds</v>
      </c>
      <c r="R1336" s="254" t="str">
        <f>IF(ISBLANK(INDEX('Policy Characteristics'!L:L,MATCH($C1336,'Policy Characteristics'!$C:$C,0))),"",INDEX('Policy Characteristics'!L:L,MATCH($C1336,'Policy Characteristics'!$C:$C,0)))</f>
        <v>industry-energy-efficiency-standards.html</v>
      </c>
    </row>
    <row r="1337" spans="1:18" s="4" customFormat="1" x14ac:dyDescent="0.35">
      <c r="A1337" s="254" t="str">
        <f>IF(ISBLANK(INDEX('Policy Characteristics'!A:A,MATCH($C1337,'Policy Characteristics'!$C:$C,0))),"",INDEX('Policy Characteristics'!A:A,MATCH($C1337,'Policy Characteristics'!$C:$C,0)))</f>
        <v>Industry</v>
      </c>
      <c r="B1337" s="262" t="str">
        <f>IF(ISBLANK(INDEX('Policy Characteristics'!B:B,MATCH($C1337,'Policy Characteristics'!$C:$C,0))),"",INDEX('Policy Characteristics'!B:B,MATCH($C1337,'Policy Characteristics'!$C:$C,0)))</f>
        <v>Industry Energy Efficiency Standards</v>
      </c>
      <c r="C1337" s="254" t="str">
        <f t="shared" si="49"/>
        <v>Percentage Improvement in Eqpt Efficiency Standards above BAU</v>
      </c>
      <c r="D1337" s="6" t="s">
        <v>3049</v>
      </c>
      <c r="E1337" s="45" t="s">
        <v>2399</v>
      </c>
      <c r="F1337" t="s">
        <v>3013</v>
      </c>
      <c r="G1337" s="45" t="s">
        <v>2407</v>
      </c>
      <c r="H1337" s="43">
        <v>980</v>
      </c>
      <c r="I1337" s="324" t="s">
        <v>43</v>
      </c>
      <c r="J1337" s="255" t="str">
        <f>IF(ISBLANK(INDEX('Policy Characteristics'!D:D,MATCH($C1337,'Policy Characteristics'!$C:$C,0))),"",INDEX('Policy Characteristics'!D:D,MATCH($C1337,'Policy Characteristics'!$C:$C,0)))</f>
        <v>Industry Energy Efficiency Standards</v>
      </c>
      <c r="K1337" s="254" t="str">
        <f>IF(ISBLANK(INDEX('Policy Characteristics'!E:E,MATCH($C1337,'Policy Characteristics'!$C:$C,0))),"",INDEX('Policy Characteristics'!E:E,MATCH($C1337,'Policy Characteristics'!$C:$C,0)))</f>
        <v>indst efficiency standards</v>
      </c>
      <c r="L1337" s="261">
        <f>IF(ISBLANK(INDEX('Policy Characteristics'!F:F,MATCH($C1337,'Policy Characteristics'!$C:$C,0))),"",INDEX('Policy Characteristics'!F:F,MATCH($C1337,'Policy Characteristics'!$C:$C,0)))</f>
        <v>0</v>
      </c>
      <c r="M1337" s="261">
        <f>IF(ISBLANK(INDEX('Policy Characteristics'!G:G,MATCH($C1337,'Policy Characteristics'!$C:$C,0))),"",INDEX('Policy Characteristics'!G:G,MATCH($C1337,'Policy Characteristics'!$C:$C,0)))</f>
        <v>0.25</v>
      </c>
      <c r="N1337" s="261">
        <f>IF(ISBLANK(INDEX('Policy Characteristics'!H:H,MATCH($C1337,'Policy Characteristics'!$C:$C,0))),"",INDEX('Policy Characteristics'!H:H,MATCH($C1337,'Policy Characteristics'!$C:$C,0)))</f>
        <v>0.01</v>
      </c>
      <c r="O1337" s="254" t="str">
        <f>IF(ISBLANK(INDEX('Policy Characteristics'!I:I,MATCH($C1337,'Policy Characteristics'!$C:$C,0))),"",INDEX('Policy Characteristics'!I:I,MATCH($C1337,'Policy Characteristics'!$C:$C,0)))</f>
        <v>% reduction in energy use</v>
      </c>
      <c r="P1337" s="254" t="str">
        <f>IF(ISBLANK(INDEX('Policy Characteristics'!J:J,MATCH($C1337,'Policy Characteristics'!$C:$C,0))),"",INDEX('Policy Characteristics'!J:J,MATCH($C1337,'Policy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7" s="254" t="str">
        <f>IF(ISBLANK(INDEX('Policy Characteristics'!K:K,MATCH($C1337,'Policy Characteristics'!$C:$C,0))),"",INDEX('Policy Characteristics'!K:K,MATCH($C1337,'Policy Characteristics'!$C:$C,0)))</f>
        <v>industry-ag-main.html#eff-stds</v>
      </c>
      <c r="R1337" s="254" t="str">
        <f>IF(ISBLANK(INDEX('Policy Characteristics'!L:L,MATCH($C1337,'Policy Characteristics'!$C:$C,0))),"",INDEX('Policy Characteristics'!L:L,MATCH($C1337,'Policy Characteristics'!$C:$C,0)))</f>
        <v>industry-energy-efficiency-standards.html</v>
      </c>
    </row>
    <row r="1338" spans="1:18" s="4" customFormat="1" x14ac:dyDescent="0.35">
      <c r="A1338" s="254" t="str">
        <f>IF(ISBLANK(INDEX('Policy Characteristics'!A:A,MATCH($C1338,'Policy Characteristics'!$C:$C,0))),"",INDEX('Policy Characteristics'!A:A,MATCH($C1338,'Policy Characteristics'!$C:$C,0)))</f>
        <v>Industry</v>
      </c>
      <c r="B1338" s="262" t="str">
        <f>IF(ISBLANK(INDEX('Policy Characteristics'!B:B,MATCH($C1338,'Policy Characteristics'!$C:$C,0))),"",INDEX('Policy Characteristics'!B:B,MATCH($C1338,'Policy Characteristics'!$C:$C,0)))</f>
        <v>Industry Energy Efficiency Standards</v>
      </c>
      <c r="C1338" s="254" t="str">
        <f t="shared" si="49"/>
        <v>Percentage Improvement in Eqpt Efficiency Standards above BAU</v>
      </c>
      <c r="D1338" s="6" t="s">
        <v>3049</v>
      </c>
      <c r="E1338" s="45" t="s">
        <v>2400</v>
      </c>
      <c r="F1338" t="s">
        <v>3013</v>
      </c>
      <c r="G1338" s="45" t="s">
        <v>2404</v>
      </c>
      <c r="H1338" s="43">
        <v>981</v>
      </c>
      <c r="I1338" s="324" t="s">
        <v>44</v>
      </c>
      <c r="J1338" s="255" t="str">
        <f>IF(ISBLANK(INDEX('Policy Characteristics'!D:D,MATCH($C1338,'Policy Characteristics'!$C:$C,0))),"",INDEX('Policy Characteristics'!D:D,MATCH($C1338,'Policy Characteristics'!$C:$C,0)))</f>
        <v>Industry Energy Efficiency Standards</v>
      </c>
      <c r="K1338" s="254" t="str">
        <f>IF(ISBLANK(INDEX('Policy Characteristics'!E:E,MATCH($C1338,'Policy Characteristics'!$C:$C,0))),"",INDEX('Policy Characteristics'!E:E,MATCH($C1338,'Policy Characteristics'!$C:$C,0)))</f>
        <v>indst efficiency standards</v>
      </c>
      <c r="L1338" s="261">
        <f>IF(ISBLANK(INDEX('Policy Characteristics'!F:F,MATCH($C1338,'Policy Characteristics'!$C:$C,0))),"",INDEX('Policy Characteristics'!F:F,MATCH($C1338,'Policy Characteristics'!$C:$C,0)))</f>
        <v>0</v>
      </c>
      <c r="M1338" s="261">
        <f>IF(ISBLANK(INDEX('Policy Characteristics'!G:G,MATCH($C1338,'Policy Characteristics'!$C:$C,0))),"",INDEX('Policy Characteristics'!G:G,MATCH($C1338,'Policy Characteristics'!$C:$C,0)))</f>
        <v>0.25</v>
      </c>
      <c r="N1338" s="261">
        <f>IF(ISBLANK(INDEX('Policy Characteristics'!H:H,MATCH($C1338,'Policy Characteristics'!$C:$C,0))),"",INDEX('Policy Characteristics'!H:H,MATCH($C1338,'Policy Characteristics'!$C:$C,0)))</f>
        <v>0.01</v>
      </c>
      <c r="O1338" s="254" t="str">
        <f>IF(ISBLANK(INDEX('Policy Characteristics'!I:I,MATCH($C1338,'Policy Characteristics'!$C:$C,0))),"",INDEX('Policy Characteristics'!I:I,MATCH($C1338,'Policy Characteristics'!$C:$C,0)))</f>
        <v>% reduction in energy use</v>
      </c>
      <c r="P1338" s="254" t="str">
        <f>IF(ISBLANK(INDEX('Policy Characteristics'!J:J,MATCH($C1338,'Policy Characteristics'!$C:$C,0))),"",INDEX('Policy Characteristics'!J:J,MATCH($C1338,'Policy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8" s="254" t="str">
        <f>IF(ISBLANK(INDEX('Policy Characteristics'!K:K,MATCH($C1338,'Policy Characteristics'!$C:$C,0))),"",INDEX('Policy Characteristics'!K:K,MATCH($C1338,'Policy Characteristics'!$C:$C,0)))</f>
        <v>industry-ag-main.html#eff-stds</v>
      </c>
      <c r="R1338" s="254" t="str">
        <f>IF(ISBLANK(INDEX('Policy Characteristics'!L:L,MATCH($C1338,'Policy Characteristics'!$C:$C,0))),"",INDEX('Policy Characteristics'!L:L,MATCH($C1338,'Policy Characteristics'!$C:$C,0)))</f>
        <v>industry-energy-efficiency-standards.html</v>
      </c>
    </row>
    <row r="1339" spans="1:18" s="4" customFormat="1" x14ac:dyDescent="0.35">
      <c r="A1339" s="254" t="str">
        <f>IF(ISBLANK(INDEX('Policy Characteristics'!A:A,MATCH($C1339,'Policy Characteristics'!$C:$C,0))),"",INDEX('Policy Characteristics'!A:A,MATCH($C1339,'Policy Characteristics'!$C:$C,0)))</f>
        <v>Industry</v>
      </c>
      <c r="B1339" s="262" t="str">
        <f>IF(ISBLANK(INDEX('Policy Characteristics'!B:B,MATCH($C1339,'Policy Characteristics'!$C:$C,0))),"",INDEX('Policy Characteristics'!B:B,MATCH($C1339,'Policy Characteristics'!$C:$C,0)))</f>
        <v>Industry Energy Efficiency Standards</v>
      </c>
      <c r="C1339" s="254" t="str">
        <f t="shared" si="49"/>
        <v>Percentage Improvement in Eqpt Efficiency Standards above BAU</v>
      </c>
      <c r="D1339" s="6" t="s">
        <v>3049</v>
      </c>
      <c r="E1339" s="45" t="s">
        <v>2401</v>
      </c>
      <c r="F1339" t="s">
        <v>3013</v>
      </c>
      <c r="G1339" s="45" t="s">
        <v>2405</v>
      </c>
      <c r="H1339" s="43">
        <v>982</v>
      </c>
      <c r="I1339" s="324" t="s">
        <v>43</v>
      </c>
      <c r="J1339" s="255" t="str">
        <f>IF(ISBLANK(INDEX('Policy Characteristics'!D:D,MATCH($C1339,'Policy Characteristics'!$C:$C,0))),"",INDEX('Policy Characteristics'!D:D,MATCH($C1339,'Policy Characteristics'!$C:$C,0)))</f>
        <v>Industry Energy Efficiency Standards</v>
      </c>
      <c r="K1339" s="254" t="str">
        <f>IF(ISBLANK(INDEX('Policy Characteristics'!E:E,MATCH($C1339,'Policy Characteristics'!$C:$C,0))),"",INDEX('Policy Characteristics'!E:E,MATCH($C1339,'Policy Characteristics'!$C:$C,0)))</f>
        <v>indst efficiency standards</v>
      </c>
      <c r="L1339" s="261">
        <f>IF(ISBLANK(INDEX('Policy Characteristics'!F:F,MATCH($C1339,'Policy Characteristics'!$C:$C,0))),"",INDEX('Policy Characteristics'!F:F,MATCH($C1339,'Policy Characteristics'!$C:$C,0)))</f>
        <v>0</v>
      </c>
      <c r="M1339" s="261">
        <f>IF(ISBLANK(INDEX('Policy Characteristics'!G:G,MATCH($C1339,'Policy Characteristics'!$C:$C,0))),"",INDEX('Policy Characteristics'!G:G,MATCH($C1339,'Policy Characteristics'!$C:$C,0)))</f>
        <v>0.25</v>
      </c>
      <c r="N1339" s="261">
        <f>IF(ISBLANK(INDEX('Policy Characteristics'!H:H,MATCH($C1339,'Policy Characteristics'!$C:$C,0))),"",INDEX('Policy Characteristics'!H:H,MATCH($C1339,'Policy Characteristics'!$C:$C,0)))</f>
        <v>0.01</v>
      </c>
      <c r="O1339" s="254" t="str">
        <f>IF(ISBLANK(INDEX('Policy Characteristics'!I:I,MATCH($C1339,'Policy Characteristics'!$C:$C,0))),"",INDEX('Policy Characteristics'!I:I,MATCH($C1339,'Policy Characteristics'!$C:$C,0)))</f>
        <v>% reduction in energy use</v>
      </c>
      <c r="P1339" s="254" t="str">
        <f>IF(ISBLANK(INDEX('Policy Characteristics'!J:J,MATCH($C1339,'Policy Characteristics'!$C:$C,0))),"",INDEX('Policy Characteristics'!J:J,MATCH($C1339,'Policy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9" s="254" t="str">
        <f>IF(ISBLANK(INDEX('Policy Characteristics'!K:K,MATCH($C1339,'Policy Characteristics'!$C:$C,0))),"",INDEX('Policy Characteristics'!K:K,MATCH($C1339,'Policy Characteristics'!$C:$C,0)))</f>
        <v>industry-ag-main.html#eff-stds</v>
      </c>
      <c r="R1339" s="254" t="str">
        <f>IF(ISBLANK(INDEX('Policy Characteristics'!L:L,MATCH($C1339,'Policy Characteristics'!$C:$C,0))),"",INDEX('Policy Characteristics'!L:L,MATCH($C1339,'Policy Characteristics'!$C:$C,0)))</f>
        <v>industry-energy-efficiency-standards.html</v>
      </c>
    </row>
    <row r="1340" spans="1:18" s="4" customFormat="1" x14ac:dyDescent="0.35">
      <c r="A1340" s="254" t="str">
        <f>IF(ISBLANK(INDEX('Policy Characteristics'!A:A,MATCH($C1340,'Policy Characteristics'!$C:$C,0))),"",INDEX('Policy Characteristics'!A:A,MATCH($C1340,'Policy Characteristics'!$C:$C,0)))</f>
        <v>Industry</v>
      </c>
      <c r="B1340" s="262" t="str">
        <f>IF(ISBLANK(INDEX('Policy Characteristics'!B:B,MATCH($C1340,'Policy Characteristics'!$C:$C,0))),"",INDEX('Policy Characteristics'!B:B,MATCH($C1340,'Policy Characteristics'!$C:$C,0)))</f>
        <v>Industry Energy Efficiency Standards</v>
      </c>
      <c r="C1340" s="254" t="str">
        <f t="shared" si="49"/>
        <v>Percentage Improvement in Eqpt Efficiency Standards above BAU</v>
      </c>
      <c r="D1340" s="6" t="s">
        <v>3049</v>
      </c>
      <c r="E1340" s="45" t="s">
        <v>2402</v>
      </c>
      <c r="F1340" t="s">
        <v>3013</v>
      </c>
      <c r="G1340" s="45" t="s">
        <v>2408</v>
      </c>
      <c r="H1340" s="43">
        <v>983</v>
      </c>
      <c r="I1340" s="324" t="s">
        <v>44</v>
      </c>
      <c r="J1340" s="255" t="str">
        <f>IF(ISBLANK(INDEX('Policy Characteristics'!D:D,MATCH($C1340,'Policy Characteristics'!$C:$C,0))),"",INDEX('Policy Characteristics'!D:D,MATCH($C1340,'Policy Characteristics'!$C:$C,0)))</f>
        <v>Industry Energy Efficiency Standards</v>
      </c>
      <c r="K1340" s="254" t="str">
        <f>IF(ISBLANK(INDEX('Policy Characteristics'!E:E,MATCH($C1340,'Policy Characteristics'!$C:$C,0))),"",INDEX('Policy Characteristics'!E:E,MATCH($C1340,'Policy Characteristics'!$C:$C,0)))</f>
        <v>indst efficiency standards</v>
      </c>
      <c r="L1340" s="261">
        <f>IF(ISBLANK(INDEX('Policy Characteristics'!F:F,MATCH($C1340,'Policy Characteristics'!$C:$C,0))),"",INDEX('Policy Characteristics'!F:F,MATCH($C1340,'Policy Characteristics'!$C:$C,0)))</f>
        <v>0</v>
      </c>
      <c r="M1340" s="261">
        <f>IF(ISBLANK(INDEX('Policy Characteristics'!G:G,MATCH($C1340,'Policy Characteristics'!$C:$C,0))),"",INDEX('Policy Characteristics'!G:G,MATCH($C1340,'Policy Characteristics'!$C:$C,0)))</f>
        <v>0.25</v>
      </c>
      <c r="N1340" s="261">
        <f>IF(ISBLANK(INDEX('Policy Characteristics'!H:H,MATCH($C1340,'Policy Characteristics'!$C:$C,0))),"",INDEX('Policy Characteristics'!H:H,MATCH($C1340,'Policy Characteristics'!$C:$C,0)))</f>
        <v>0.01</v>
      </c>
      <c r="O1340" s="254" t="str">
        <f>IF(ISBLANK(INDEX('Policy Characteristics'!I:I,MATCH($C1340,'Policy Characteristics'!$C:$C,0))),"",INDEX('Policy Characteristics'!I:I,MATCH($C1340,'Policy Characteristics'!$C:$C,0)))</f>
        <v>% reduction in energy use</v>
      </c>
      <c r="P1340" s="254"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254" t="str">
        <f>IF(ISBLANK(INDEX('Policy Characteristics'!K:K,MATCH($C1340,'Policy Characteristics'!$C:$C,0))),"",INDEX('Policy Characteristics'!K:K,MATCH($C1340,'Policy Characteristics'!$C:$C,0)))</f>
        <v>industry-ag-main.html#eff-stds</v>
      </c>
      <c r="R1340" s="254" t="str">
        <f>IF(ISBLANK(INDEX('Policy Characteristics'!L:L,MATCH($C1340,'Policy Characteristics'!$C:$C,0))),"",INDEX('Policy Characteristics'!L:L,MATCH($C1340,'Policy Characteristics'!$C:$C,0)))</f>
        <v>industry-energy-efficiency-standards.html</v>
      </c>
    </row>
    <row r="1341" spans="1:18" s="4" customFormat="1" x14ac:dyDescent="0.35">
      <c r="A1341" s="254" t="str">
        <f>IF(ISBLANK(INDEX('Policy Characteristics'!A:A,MATCH($C1341,'Policy Characteristics'!$C:$C,0))),"",INDEX('Policy Characteristics'!A:A,MATCH($C1341,'Policy Characteristics'!$C:$C,0)))</f>
        <v>Industry</v>
      </c>
      <c r="B1341" s="262" t="str">
        <f>IF(ISBLANK(INDEX('Policy Characteristics'!B:B,MATCH($C1341,'Policy Characteristics'!$C:$C,0))),"",INDEX('Policy Characteristics'!B:B,MATCH($C1341,'Policy Characteristics'!$C:$C,0)))</f>
        <v>Industry Energy Efficiency Standards</v>
      </c>
      <c r="C1341" s="254" t="str">
        <f t="shared" si="49"/>
        <v>Percentage Improvement in Eqpt Efficiency Standards above BAU</v>
      </c>
      <c r="D1341" s="6" t="s">
        <v>3049</v>
      </c>
      <c r="E1341" s="45" t="s">
        <v>2701</v>
      </c>
      <c r="F1341" t="s">
        <v>3013</v>
      </c>
      <c r="G1341" s="45" t="s">
        <v>2704</v>
      </c>
      <c r="H1341" s="43">
        <v>984</v>
      </c>
      <c r="I1341" s="324" t="s">
        <v>44</v>
      </c>
      <c r="J1341" s="255" t="str">
        <f>IF(ISBLANK(INDEX('Policy Characteristics'!D:D,MATCH($C1341,'Policy Characteristics'!$C:$C,0))),"",INDEX('Policy Characteristics'!D:D,MATCH($C1341,'Policy Characteristics'!$C:$C,0)))</f>
        <v>Industry Energy Efficiency Standards</v>
      </c>
      <c r="K1341" s="254" t="str">
        <f>IF(ISBLANK(INDEX('Policy Characteristics'!E:E,MATCH($C1341,'Policy Characteristics'!$C:$C,0))),"",INDEX('Policy Characteristics'!E:E,MATCH($C1341,'Policy Characteristics'!$C:$C,0)))</f>
        <v>indst efficiency standards</v>
      </c>
      <c r="L1341" s="261">
        <f>IF(ISBLANK(INDEX('Policy Characteristics'!F:F,MATCH($C1341,'Policy Characteristics'!$C:$C,0))),"",INDEX('Policy Characteristics'!F:F,MATCH($C1341,'Policy Characteristics'!$C:$C,0)))</f>
        <v>0</v>
      </c>
      <c r="M1341" s="261">
        <f>IF(ISBLANK(INDEX('Policy Characteristics'!G:G,MATCH($C1341,'Policy Characteristics'!$C:$C,0))),"",INDEX('Policy Characteristics'!G:G,MATCH($C1341,'Policy Characteristics'!$C:$C,0)))</f>
        <v>0.25</v>
      </c>
      <c r="N1341" s="261">
        <f>IF(ISBLANK(INDEX('Policy Characteristics'!H:H,MATCH($C1341,'Policy Characteristics'!$C:$C,0))),"",INDEX('Policy Characteristics'!H:H,MATCH($C1341,'Policy Characteristics'!$C:$C,0)))</f>
        <v>0.01</v>
      </c>
      <c r="O1341" s="254" t="str">
        <f>IF(ISBLANK(INDEX('Policy Characteristics'!I:I,MATCH($C1341,'Policy Characteristics'!$C:$C,0))),"",INDEX('Policy Characteristics'!I:I,MATCH($C1341,'Policy Characteristics'!$C:$C,0)))</f>
        <v>% reduction in energy use</v>
      </c>
      <c r="P1341" s="254"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254" t="str">
        <f>IF(ISBLANK(INDEX('Policy Characteristics'!K:K,MATCH($C1341,'Policy Characteristics'!$C:$C,0))),"",INDEX('Policy Characteristics'!K:K,MATCH($C1341,'Policy Characteristics'!$C:$C,0)))</f>
        <v>industry-ag-main.html#eff-stds</v>
      </c>
      <c r="R1341" s="254" t="str">
        <f>IF(ISBLANK(INDEX('Policy Characteristics'!L:L,MATCH($C1341,'Policy Characteristics'!$C:$C,0))),"",INDEX('Policy Characteristics'!L:L,MATCH($C1341,'Policy Characteristics'!$C:$C,0)))</f>
        <v>industry-energy-efficiency-standards.html</v>
      </c>
    </row>
    <row r="1342" spans="1:18" s="4" customFormat="1" x14ac:dyDescent="0.35">
      <c r="A1342" s="254" t="str">
        <f>IF(ISBLANK(INDEX('Policy Characteristics'!A:A,MATCH($C1342,'Policy Characteristics'!$C:$C,0))),"",INDEX('Policy Characteristics'!A:A,MATCH($C1342,'Policy Characteristics'!$C:$C,0)))</f>
        <v>Industry</v>
      </c>
      <c r="B1342" s="262" t="str">
        <f>IF(ISBLANK(INDEX('Policy Characteristics'!B:B,MATCH($C1342,'Policy Characteristics'!$C:$C,0))),"",INDEX('Policy Characteristics'!B:B,MATCH($C1342,'Policy Characteristics'!$C:$C,0)))</f>
        <v>Industry Energy Efficiency Standards</v>
      </c>
      <c r="C1342" s="254" t="str">
        <f t="shared" si="49"/>
        <v>Percentage Improvement in Eqpt Efficiency Standards above BAU</v>
      </c>
      <c r="D1342" s="6" t="s">
        <v>3049</v>
      </c>
      <c r="E1342" s="45" t="s">
        <v>2702</v>
      </c>
      <c r="F1342" t="s">
        <v>3013</v>
      </c>
      <c r="G1342" s="45" t="s">
        <v>2706</v>
      </c>
      <c r="H1342" s="43">
        <v>985</v>
      </c>
      <c r="I1342" s="324" t="s">
        <v>43</v>
      </c>
      <c r="J1342" s="255" t="str">
        <f>IF(ISBLANK(INDEX('Policy Characteristics'!D:D,MATCH($C1342,'Policy Characteristics'!$C:$C,0))),"",INDEX('Policy Characteristics'!D:D,MATCH($C1342,'Policy Characteristics'!$C:$C,0)))</f>
        <v>Industry Energy Efficiency Standards</v>
      </c>
      <c r="K1342" s="254" t="str">
        <f>IF(ISBLANK(INDEX('Policy Characteristics'!E:E,MATCH($C1342,'Policy Characteristics'!$C:$C,0))),"",INDEX('Policy Characteristics'!E:E,MATCH($C1342,'Policy Characteristics'!$C:$C,0)))</f>
        <v>indst efficiency standards</v>
      </c>
      <c r="L1342" s="261">
        <f>IF(ISBLANK(INDEX('Policy Characteristics'!F:F,MATCH($C1342,'Policy Characteristics'!$C:$C,0))),"",INDEX('Policy Characteristics'!F:F,MATCH($C1342,'Policy Characteristics'!$C:$C,0)))</f>
        <v>0</v>
      </c>
      <c r="M1342" s="261">
        <f>IF(ISBLANK(INDEX('Policy Characteristics'!G:G,MATCH($C1342,'Policy Characteristics'!$C:$C,0))),"",INDEX('Policy Characteristics'!G:G,MATCH($C1342,'Policy Characteristics'!$C:$C,0)))</f>
        <v>0.25</v>
      </c>
      <c r="N1342" s="261">
        <f>IF(ISBLANK(INDEX('Policy Characteristics'!H:H,MATCH($C1342,'Policy Characteristics'!$C:$C,0))),"",INDEX('Policy Characteristics'!H:H,MATCH($C1342,'Policy Characteristics'!$C:$C,0)))</f>
        <v>0.01</v>
      </c>
      <c r="O1342" s="254" t="str">
        <f>IF(ISBLANK(INDEX('Policy Characteristics'!I:I,MATCH($C1342,'Policy Characteristics'!$C:$C,0))),"",INDEX('Policy Characteristics'!I:I,MATCH($C1342,'Policy Characteristics'!$C:$C,0)))</f>
        <v>% reduction in energy use</v>
      </c>
      <c r="P1342" s="254"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254" t="str">
        <f>IF(ISBLANK(INDEX('Policy Characteristics'!K:K,MATCH($C1342,'Policy Characteristics'!$C:$C,0))),"",INDEX('Policy Characteristics'!K:K,MATCH($C1342,'Policy Characteristics'!$C:$C,0)))</f>
        <v>industry-ag-main.html#eff-stds</v>
      </c>
      <c r="R1342" s="254" t="str">
        <f>IF(ISBLANK(INDEX('Policy Characteristics'!L:L,MATCH($C1342,'Policy Characteristics'!$C:$C,0))),"",INDEX('Policy Characteristics'!L:L,MATCH($C1342,'Policy Characteristics'!$C:$C,0)))</f>
        <v>industry-energy-efficiency-standards.html</v>
      </c>
    </row>
    <row r="1343" spans="1:18" s="4" customFormat="1" x14ac:dyDescent="0.35">
      <c r="A1343" s="254" t="str">
        <f>IF(ISBLANK(INDEX('Policy Characteristics'!A:A,MATCH($C1343,'Policy Characteristics'!$C:$C,0))),"",INDEX('Policy Characteristics'!A:A,MATCH($C1343,'Policy Characteristics'!$C:$C,0)))</f>
        <v>Industry</v>
      </c>
      <c r="B1343" s="262" t="str">
        <f>IF(ISBLANK(INDEX('Policy Characteristics'!B:B,MATCH($C1343,'Policy Characteristics'!$C:$C,0))),"",INDEX('Policy Characteristics'!B:B,MATCH($C1343,'Policy Characteristics'!$C:$C,0)))</f>
        <v>Industry Energy Efficiency Standards</v>
      </c>
      <c r="C1343" s="254" t="str">
        <f t="shared" si="49"/>
        <v>Percentage Improvement in Eqpt Efficiency Standards above BAU</v>
      </c>
      <c r="D1343" s="6" t="s">
        <v>3049</v>
      </c>
      <c r="E1343" s="45" t="s">
        <v>2703</v>
      </c>
      <c r="F1343" t="s">
        <v>3013</v>
      </c>
      <c r="G1343" s="45" t="s">
        <v>2707</v>
      </c>
      <c r="H1343" s="43">
        <v>986</v>
      </c>
      <c r="I1343" s="324" t="s">
        <v>44</v>
      </c>
      <c r="J1343" s="255" t="str">
        <f>IF(ISBLANK(INDEX('Policy Characteristics'!D:D,MATCH($C1343,'Policy Characteristics'!$C:$C,0))),"",INDEX('Policy Characteristics'!D:D,MATCH($C1343,'Policy Characteristics'!$C:$C,0)))</f>
        <v>Industry Energy Efficiency Standards</v>
      </c>
      <c r="K1343" s="254" t="str">
        <f>IF(ISBLANK(INDEX('Policy Characteristics'!E:E,MATCH($C1343,'Policy Characteristics'!$C:$C,0))),"",INDEX('Policy Characteristics'!E:E,MATCH($C1343,'Policy Characteristics'!$C:$C,0)))</f>
        <v>indst efficiency standards</v>
      </c>
      <c r="L1343" s="261">
        <f>IF(ISBLANK(INDEX('Policy Characteristics'!F:F,MATCH($C1343,'Policy Characteristics'!$C:$C,0))),"",INDEX('Policy Characteristics'!F:F,MATCH($C1343,'Policy Characteristics'!$C:$C,0)))</f>
        <v>0</v>
      </c>
      <c r="M1343" s="261">
        <f>IF(ISBLANK(INDEX('Policy Characteristics'!G:G,MATCH($C1343,'Policy Characteristics'!$C:$C,0))),"",INDEX('Policy Characteristics'!G:G,MATCH($C1343,'Policy Characteristics'!$C:$C,0)))</f>
        <v>0.25</v>
      </c>
      <c r="N1343" s="261">
        <f>IF(ISBLANK(INDEX('Policy Characteristics'!H:H,MATCH($C1343,'Policy Characteristics'!$C:$C,0))),"",INDEX('Policy Characteristics'!H:H,MATCH($C1343,'Policy Characteristics'!$C:$C,0)))</f>
        <v>0.01</v>
      </c>
      <c r="O1343" s="254" t="str">
        <f>IF(ISBLANK(INDEX('Policy Characteristics'!I:I,MATCH($C1343,'Policy Characteristics'!$C:$C,0))),"",INDEX('Policy Characteristics'!I:I,MATCH($C1343,'Policy Characteristics'!$C:$C,0)))</f>
        <v>% reduction in energy use</v>
      </c>
      <c r="P1343" s="254"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254" t="str">
        <f>IF(ISBLANK(INDEX('Policy Characteristics'!K:K,MATCH($C1343,'Policy Characteristics'!$C:$C,0))),"",INDEX('Policy Characteristics'!K:K,MATCH($C1343,'Policy Characteristics'!$C:$C,0)))</f>
        <v>industry-ag-main.html#eff-stds</v>
      </c>
      <c r="R1343" s="254" t="str">
        <f>IF(ISBLANK(INDEX('Policy Characteristics'!L:L,MATCH($C1343,'Policy Characteristics'!$C:$C,0))),"",INDEX('Policy Characteristics'!L:L,MATCH($C1343,'Policy Characteristics'!$C:$C,0)))</f>
        <v>industry-energy-efficiency-standards.html</v>
      </c>
    </row>
    <row r="1344" spans="1:18" s="4" customFormat="1" x14ac:dyDescent="0.35">
      <c r="A1344" s="254" t="str">
        <f>IF(ISBLANK(INDEX('Policy Characteristics'!A:A,MATCH($C1344,'Policy Characteristics'!$C:$C,0))),"",INDEX('Policy Characteristics'!A:A,MATCH($C1344,'Policy Characteristics'!$C:$C,0)))</f>
        <v>Industry</v>
      </c>
      <c r="B1344" s="262" t="str">
        <f>IF(ISBLANK(INDEX('Policy Characteristics'!B:B,MATCH($C1344,'Policy Characteristics'!$C:$C,0))),"",INDEX('Policy Characteristics'!B:B,MATCH($C1344,'Policy Characteristics'!$C:$C,0)))</f>
        <v>Industry Energy Efficiency Standards</v>
      </c>
      <c r="C1344" s="254" t="str">
        <f t="shared" si="49"/>
        <v>Percentage Improvement in Eqpt Efficiency Standards above BAU</v>
      </c>
      <c r="D1344" s="6" t="s">
        <v>3049</v>
      </c>
      <c r="E1344" s="45" t="s">
        <v>2700</v>
      </c>
      <c r="F1344" t="s">
        <v>3013</v>
      </c>
      <c r="G1344" s="45" t="s">
        <v>2705</v>
      </c>
      <c r="H1344" s="43">
        <v>987</v>
      </c>
      <c r="I1344" s="324" t="s">
        <v>44</v>
      </c>
      <c r="J1344" s="255" t="str">
        <f>IF(ISBLANK(INDEX('Policy Characteristics'!D:D,MATCH($C1344,'Policy Characteristics'!$C:$C,0))),"",INDEX('Policy Characteristics'!D:D,MATCH($C1344,'Policy Characteristics'!$C:$C,0)))</f>
        <v>Industry Energy Efficiency Standards</v>
      </c>
      <c r="K1344" s="254" t="str">
        <f>IF(ISBLANK(INDEX('Policy Characteristics'!E:E,MATCH($C1344,'Policy Characteristics'!$C:$C,0))),"",INDEX('Policy Characteristics'!E:E,MATCH($C1344,'Policy Characteristics'!$C:$C,0)))</f>
        <v>indst efficiency standards</v>
      </c>
      <c r="L1344" s="261">
        <f>IF(ISBLANK(INDEX('Policy Characteristics'!F:F,MATCH($C1344,'Policy Characteristics'!$C:$C,0))),"",INDEX('Policy Characteristics'!F:F,MATCH($C1344,'Policy Characteristics'!$C:$C,0)))</f>
        <v>0</v>
      </c>
      <c r="M1344" s="261">
        <f>IF(ISBLANK(INDEX('Policy Characteristics'!G:G,MATCH($C1344,'Policy Characteristics'!$C:$C,0))),"",INDEX('Policy Characteristics'!G:G,MATCH($C1344,'Policy Characteristics'!$C:$C,0)))</f>
        <v>0.25</v>
      </c>
      <c r="N1344" s="261">
        <f>IF(ISBLANK(INDEX('Policy Characteristics'!H:H,MATCH($C1344,'Policy Characteristics'!$C:$C,0))),"",INDEX('Policy Characteristics'!H:H,MATCH($C1344,'Policy Characteristics'!$C:$C,0)))</f>
        <v>0.01</v>
      </c>
      <c r="O1344" s="254" t="str">
        <f>IF(ISBLANK(INDEX('Policy Characteristics'!I:I,MATCH($C1344,'Policy Characteristics'!$C:$C,0))),"",INDEX('Policy Characteristics'!I:I,MATCH($C1344,'Policy Characteristics'!$C:$C,0)))</f>
        <v>% reduction in energy use</v>
      </c>
      <c r="P1344" s="254"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254" t="str">
        <f>IF(ISBLANK(INDEX('Policy Characteristics'!K:K,MATCH($C1344,'Policy Characteristics'!$C:$C,0))),"",INDEX('Policy Characteristics'!K:K,MATCH($C1344,'Policy Characteristics'!$C:$C,0)))</f>
        <v>industry-ag-main.html#eff-stds</v>
      </c>
      <c r="R1344" s="254" t="str">
        <f>IF(ISBLANK(INDEX('Policy Characteristics'!L:L,MATCH($C1344,'Policy Characteristics'!$C:$C,0))),"",INDEX('Policy Characteristics'!L:L,MATCH($C1344,'Policy Characteristics'!$C:$C,0)))</f>
        <v>industry-energy-efficiency-standards.html</v>
      </c>
    </row>
    <row r="1345" spans="1:18" s="4" customFormat="1" x14ac:dyDescent="0.35">
      <c r="A1345" s="254" t="str">
        <f>IF(ISBLANK(INDEX('Policy Characteristics'!A:A,MATCH($C1345,'Policy Characteristics'!$C:$C,0))),"",INDEX('Policy Characteristics'!A:A,MATCH($C1345,'Policy Characteristics'!$C:$C,0)))</f>
        <v>Industry</v>
      </c>
      <c r="B1345" s="262" t="str">
        <f>IF(ISBLANK(INDEX('Policy Characteristics'!B:B,MATCH($C1345,'Policy Characteristics'!$C:$C,0))),"",INDEX('Policy Characteristics'!B:B,MATCH($C1345,'Policy Characteristics'!$C:$C,0)))</f>
        <v>Industry Energy Efficiency Standards</v>
      </c>
      <c r="C1345" s="254" t="str">
        <f t="shared" si="49"/>
        <v>Percentage Improvement in Eqpt Efficiency Standards above BAU</v>
      </c>
      <c r="D1345" s="6" t="s">
        <v>3050</v>
      </c>
      <c r="E1345" s="45" t="s">
        <v>2397</v>
      </c>
      <c r="F1345" t="s">
        <v>3014</v>
      </c>
      <c r="G1345" s="45" t="s">
        <v>2403</v>
      </c>
      <c r="H1345" s="43">
        <v>988</v>
      </c>
      <c r="I1345" s="324" t="s">
        <v>43</v>
      </c>
      <c r="J1345" s="255" t="str">
        <f>IF(ISBLANK(INDEX('Policy Characteristics'!D:D,MATCH($C1345,'Policy Characteristics'!$C:$C,0))),"",INDEX('Policy Characteristics'!D:D,MATCH($C1345,'Policy Characteristics'!$C:$C,0)))</f>
        <v>Industry Energy Efficiency Standards</v>
      </c>
      <c r="K1345" s="254" t="str">
        <f>IF(ISBLANK(INDEX('Policy Characteristics'!E:E,MATCH($C1345,'Policy Characteristics'!$C:$C,0))),"",INDEX('Policy Characteristics'!E:E,MATCH($C1345,'Policy Characteristics'!$C:$C,0)))</f>
        <v>indst efficiency standards</v>
      </c>
      <c r="L1345" s="261">
        <f>IF(ISBLANK(INDEX('Policy Characteristics'!F:F,MATCH($C1345,'Policy Characteristics'!$C:$C,0))),"",INDEX('Policy Characteristics'!F:F,MATCH($C1345,'Policy Characteristics'!$C:$C,0)))</f>
        <v>0</v>
      </c>
      <c r="M1345" s="261">
        <f>IF(ISBLANK(INDEX('Policy Characteristics'!G:G,MATCH($C1345,'Policy Characteristics'!$C:$C,0))),"",INDEX('Policy Characteristics'!G:G,MATCH($C1345,'Policy Characteristics'!$C:$C,0)))</f>
        <v>0.25</v>
      </c>
      <c r="N1345" s="261">
        <f>IF(ISBLANK(INDEX('Policy Characteristics'!H:H,MATCH($C1345,'Policy Characteristics'!$C:$C,0))),"",INDEX('Policy Characteristics'!H:H,MATCH($C1345,'Policy Characteristics'!$C:$C,0)))</f>
        <v>0.01</v>
      </c>
      <c r="O1345" s="254" t="str">
        <f>IF(ISBLANK(INDEX('Policy Characteristics'!I:I,MATCH($C1345,'Policy Characteristics'!$C:$C,0))),"",INDEX('Policy Characteristics'!I:I,MATCH($C1345,'Policy Characteristics'!$C:$C,0)))</f>
        <v>% reduction in energy use</v>
      </c>
      <c r="P1345" s="254"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254" t="str">
        <f>IF(ISBLANK(INDEX('Policy Characteristics'!K:K,MATCH($C1345,'Policy Characteristics'!$C:$C,0))),"",INDEX('Policy Characteristics'!K:K,MATCH($C1345,'Policy Characteristics'!$C:$C,0)))</f>
        <v>industry-ag-main.html#eff-stds</v>
      </c>
      <c r="R1345" s="254" t="str">
        <f>IF(ISBLANK(INDEX('Policy Characteristics'!L:L,MATCH($C1345,'Policy Characteristics'!$C:$C,0))),"",INDEX('Policy Characteristics'!L:L,MATCH($C1345,'Policy Characteristics'!$C:$C,0)))</f>
        <v>industry-energy-efficiency-standards.html</v>
      </c>
    </row>
    <row r="1346" spans="1:18" s="4" customFormat="1" x14ac:dyDescent="0.35">
      <c r="A1346" s="254" t="str">
        <f>IF(ISBLANK(INDEX('Policy Characteristics'!A:A,MATCH($C1346,'Policy Characteristics'!$C:$C,0))),"",INDEX('Policy Characteristics'!A:A,MATCH($C1346,'Policy Characteristics'!$C:$C,0)))</f>
        <v>Industry</v>
      </c>
      <c r="B1346" s="262" t="str">
        <f>IF(ISBLANK(INDEX('Policy Characteristics'!B:B,MATCH($C1346,'Policy Characteristics'!$C:$C,0))),"",INDEX('Policy Characteristics'!B:B,MATCH($C1346,'Policy Characteristics'!$C:$C,0)))</f>
        <v>Industry Energy Efficiency Standards</v>
      </c>
      <c r="C1346" s="254" t="str">
        <f t="shared" si="49"/>
        <v>Percentage Improvement in Eqpt Efficiency Standards above BAU</v>
      </c>
      <c r="D1346" s="6" t="s">
        <v>3050</v>
      </c>
      <c r="E1346" s="45" t="s">
        <v>2398</v>
      </c>
      <c r="F1346" t="s">
        <v>3014</v>
      </c>
      <c r="G1346" s="45" t="s">
        <v>2406</v>
      </c>
      <c r="H1346" s="43">
        <v>989</v>
      </c>
      <c r="I1346" s="324" t="s">
        <v>44</v>
      </c>
      <c r="J1346" s="255" t="str">
        <f>IF(ISBLANK(INDEX('Policy Characteristics'!D:D,MATCH($C1346,'Policy Characteristics'!$C:$C,0))),"",INDEX('Policy Characteristics'!D:D,MATCH($C1346,'Policy Characteristics'!$C:$C,0)))</f>
        <v>Industry Energy Efficiency Standards</v>
      </c>
      <c r="K1346" s="254" t="str">
        <f>IF(ISBLANK(INDEX('Policy Characteristics'!E:E,MATCH($C1346,'Policy Characteristics'!$C:$C,0))),"",INDEX('Policy Characteristics'!E:E,MATCH($C1346,'Policy Characteristics'!$C:$C,0)))</f>
        <v>indst efficiency standards</v>
      </c>
      <c r="L1346" s="261">
        <f>IF(ISBLANK(INDEX('Policy Characteristics'!F:F,MATCH($C1346,'Policy Characteristics'!$C:$C,0))),"",INDEX('Policy Characteristics'!F:F,MATCH($C1346,'Policy Characteristics'!$C:$C,0)))</f>
        <v>0</v>
      </c>
      <c r="M1346" s="261">
        <f>IF(ISBLANK(INDEX('Policy Characteristics'!G:G,MATCH($C1346,'Policy Characteristics'!$C:$C,0))),"",INDEX('Policy Characteristics'!G:G,MATCH($C1346,'Policy Characteristics'!$C:$C,0)))</f>
        <v>0.25</v>
      </c>
      <c r="N1346" s="261">
        <f>IF(ISBLANK(INDEX('Policy Characteristics'!H:H,MATCH($C1346,'Policy Characteristics'!$C:$C,0))),"",INDEX('Policy Characteristics'!H:H,MATCH($C1346,'Policy Characteristics'!$C:$C,0)))</f>
        <v>0.01</v>
      </c>
      <c r="O1346" s="254" t="str">
        <f>IF(ISBLANK(INDEX('Policy Characteristics'!I:I,MATCH($C1346,'Policy Characteristics'!$C:$C,0))),"",INDEX('Policy Characteristics'!I:I,MATCH($C1346,'Policy Characteristics'!$C:$C,0)))</f>
        <v>% reduction in energy use</v>
      </c>
      <c r="P1346" s="254"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254" t="str">
        <f>IF(ISBLANK(INDEX('Policy Characteristics'!K:K,MATCH($C1346,'Policy Characteristics'!$C:$C,0))),"",INDEX('Policy Characteristics'!K:K,MATCH($C1346,'Policy Characteristics'!$C:$C,0)))</f>
        <v>industry-ag-main.html#eff-stds</v>
      </c>
      <c r="R1346" s="254" t="str">
        <f>IF(ISBLANK(INDEX('Policy Characteristics'!L:L,MATCH($C1346,'Policy Characteristics'!$C:$C,0))),"",INDEX('Policy Characteristics'!L:L,MATCH($C1346,'Policy Characteristics'!$C:$C,0)))</f>
        <v>industry-energy-efficiency-standards.html</v>
      </c>
    </row>
    <row r="1347" spans="1:18" s="4" customFormat="1" x14ac:dyDescent="0.35">
      <c r="A1347" s="254" t="str">
        <f>IF(ISBLANK(INDEX('Policy Characteristics'!A:A,MATCH($C1347,'Policy Characteristics'!$C:$C,0))),"",INDEX('Policy Characteristics'!A:A,MATCH($C1347,'Policy Characteristics'!$C:$C,0)))</f>
        <v>Industry</v>
      </c>
      <c r="B1347" s="262" t="str">
        <f>IF(ISBLANK(INDEX('Policy Characteristics'!B:B,MATCH($C1347,'Policy Characteristics'!$C:$C,0))),"",INDEX('Policy Characteristics'!B:B,MATCH($C1347,'Policy Characteristics'!$C:$C,0)))</f>
        <v>Industry Energy Efficiency Standards</v>
      </c>
      <c r="C1347" s="254" t="str">
        <f t="shared" si="49"/>
        <v>Percentage Improvement in Eqpt Efficiency Standards above BAU</v>
      </c>
      <c r="D1347" s="6" t="s">
        <v>3050</v>
      </c>
      <c r="E1347" s="45" t="s">
        <v>2399</v>
      </c>
      <c r="F1347" t="s">
        <v>3014</v>
      </c>
      <c r="G1347" s="45" t="s">
        <v>2407</v>
      </c>
      <c r="H1347" s="43">
        <v>990</v>
      </c>
      <c r="I1347" s="324" t="s">
        <v>43</v>
      </c>
      <c r="J1347" s="255" t="str">
        <f>IF(ISBLANK(INDEX('Policy Characteristics'!D:D,MATCH($C1347,'Policy Characteristics'!$C:$C,0))),"",INDEX('Policy Characteristics'!D:D,MATCH($C1347,'Policy Characteristics'!$C:$C,0)))</f>
        <v>Industry Energy Efficiency Standards</v>
      </c>
      <c r="K1347" s="254" t="str">
        <f>IF(ISBLANK(INDEX('Policy Characteristics'!E:E,MATCH($C1347,'Policy Characteristics'!$C:$C,0))),"",INDEX('Policy Characteristics'!E:E,MATCH($C1347,'Policy Characteristics'!$C:$C,0)))</f>
        <v>indst efficiency standards</v>
      </c>
      <c r="L1347" s="261">
        <f>IF(ISBLANK(INDEX('Policy Characteristics'!F:F,MATCH($C1347,'Policy Characteristics'!$C:$C,0))),"",INDEX('Policy Characteristics'!F:F,MATCH($C1347,'Policy Characteristics'!$C:$C,0)))</f>
        <v>0</v>
      </c>
      <c r="M1347" s="261">
        <f>IF(ISBLANK(INDEX('Policy Characteristics'!G:G,MATCH($C1347,'Policy Characteristics'!$C:$C,0))),"",INDEX('Policy Characteristics'!G:G,MATCH($C1347,'Policy Characteristics'!$C:$C,0)))</f>
        <v>0.25</v>
      </c>
      <c r="N1347" s="261">
        <f>IF(ISBLANK(INDEX('Policy Characteristics'!H:H,MATCH($C1347,'Policy Characteristics'!$C:$C,0))),"",INDEX('Policy Characteristics'!H:H,MATCH($C1347,'Policy Characteristics'!$C:$C,0)))</f>
        <v>0.01</v>
      </c>
      <c r="O1347" s="254" t="str">
        <f>IF(ISBLANK(INDEX('Policy Characteristics'!I:I,MATCH($C1347,'Policy Characteristics'!$C:$C,0))),"",INDEX('Policy Characteristics'!I:I,MATCH($C1347,'Policy Characteristics'!$C:$C,0)))</f>
        <v>% reduction in energy use</v>
      </c>
      <c r="P1347" s="254"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254" t="str">
        <f>IF(ISBLANK(INDEX('Policy Characteristics'!K:K,MATCH($C1347,'Policy Characteristics'!$C:$C,0))),"",INDEX('Policy Characteristics'!K:K,MATCH($C1347,'Policy Characteristics'!$C:$C,0)))</f>
        <v>industry-ag-main.html#eff-stds</v>
      </c>
      <c r="R1347" s="254" t="str">
        <f>IF(ISBLANK(INDEX('Policy Characteristics'!L:L,MATCH($C1347,'Policy Characteristics'!$C:$C,0))),"",INDEX('Policy Characteristics'!L:L,MATCH($C1347,'Policy Characteristics'!$C:$C,0)))</f>
        <v>industry-energy-efficiency-standards.html</v>
      </c>
    </row>
    <row r="1348" spans="1:18" s="4" customFormat="1" x14ac:dyDescent="0.35">
      <c r="A1348" s="254" t="str">
        <f>IF(ISBLANK(INDEX('Policy Characteristics'!A:A,MATCH($C1348,'Policy Characteristics'!$C:$C,0))),"",INDEX('Policy Characteristics'!A:A,MATCH($C1348,'Policy Characteristics'!$C:$C,0)))</f>
        <v>Industry</v>
      </c>
      <c r="B1348" s="262" t="str">
        <f>IF(ISBLANK(INDEX('Policy Characteristics'!B:B,MATCH($C1348,'Policy Characteristics'!$C:$C,0))),"",INDEX('Policy Characteristics'!B:B,MATCH($C1348,'Policy Characteristics'!$C:$C,0)))</f>
        <v>Industry Energy Efficiency Standards</v>
      </c>
      <c r="C1348" s="254" t="str">
        <f t="shared" si="49"/>
        <v>Percentage Improvement in Eqpt Efficiency Standards above BAU</v>
      </c>
      <c r="D1348" s="6" t="s">
        <v>3050</v>
      </c>
      <c r="E1348" s="45" t="s">
        <v>2400</v>
      </c>
      <c r="F1348" t="s">
        <v>3014</v>
      </c>
      <c r="G1348" s="45" t="s">
        <v>2404</v>
      </c>
      <c r="H1348" s="43">
        <v>991</v>
      </c>
      <c r="I1348" s="324" t="s">
        <v>44</v>
      </c>
      <c r="J1348" s="255" t="str">
        <f>IF(ISBLANK(INDEX('Policy Characteristics'!D:D,MATCH($C1348,'Policy Characteristics'!$C:$C,0))),"",INDEX('Policy Characteristics'!D:D,MATCH($C1348,'Policy Characteristics'!$C:$C,0)))</f>
        <v>Industry Energy Efficiency Standards</v>
      </c>
      <c r="K1348" s="254" t="str">
        <f>IF(ISBLANK(INDEX('Policy Characteristics'!E:E,MATCH($C1348,'Policy Characteristics'!$C:$C,0))),"",INDEX('Policy Characteristics'!E:E,MATCH($C1348,'Policy Characteristics'!$C:$C,0)))</f>
        <v>indst efficiency standards</v>
      </c>
      <c r="L1348" s="261">
        <f>IF(ISBLANK(INDEX('Policy Characteristics'!F:F,MATCH($C1348,'Policy Characteristics'!$C:$C,0))),"",INDEX('Policy Characteristics'!F:F,MATCH($C1348,'Policy Characteristics'!$C:$C,0)))</f>
        <v>0</v>
      </c>
      <c r="M1348" s="261">
        <f>IF(ISBLANK(INDEX('Policy Characteristics'!G:G,MATCH($C1348,'Policy Characteristics'!$C:$C,0))),"",INDEX('Policy Characteristics'!G:G,MATCH($C1348,'Policy Characteristics'!$C:$C,0)))</f>
        <v>0.25</v>
      </c>
      <c r="N1348" s="261">
        <f>IF(ISBLANK(INDEX('Policy Characteristics'!H:H,MATCH($C1348,'Policy Characteristics'!$C:$C,0))),"",INDEX('Policy Characteristics'!H:H,MATCH($C1348,'Policy Characteristics'!$C:$C,0)))</f>
        <v>0.01</v>
      </c>
      <c r="O1348" s="254" t="str">
        <f>IF(ISBLANK(INDEX('Policy Characteristics'!I:I,MATCH($C1348,'Policy Characteristics'!$C:$C,0))),"",INDEX('Policy Characteristics'!I:I,MATCH($C1348,'Policy Characteristics'!$C:$C,0)))</f>
        <v>% reduction in energy use</v>
      </c>
      <c r="P1348" s="254"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254" t="str">
        <f>IF(ISBLANK(INDEX('Policy Characteristics'!K:K,MATCH($C1348,'Policy Characteristics'!$C:$C,0))),"",INDEX('Policy Characteristics'!K:K,MATCH($C1348,'Policy Characteristics'!$C:$C,0)))</f>
        <v>industry-ag-main.html#eff-stds</v>
      </c>
      <c r="R1348" s="254" t="str">
        <f>IF(ISBLANK(INDEX('Policy Characteristics'!L:L,MATCH($C1348,'Policy Characteristics'!$C:$C,0))),"",INDEX('Policy Characteristics'!L:L,MATCH($C1348,'Policy Characteristics'!$C:$C,0)))</f>
        <v>industry-energy-efficiency-standards.html</v>
      </c>
    </row>
    <row r="1349" spans="1:18" s="4" customFormat="1" x14ac:dyDescent="0.35">
      <c r="A1349" s="254" t="str">
        <f>IF(ISBLANK(INDEX('Policy Characteristics'!A:A,MATCH($C1349,'Policy Characteristics'!$C:$C,0))),"",INDEX('Policy Characteristics'!A:A,MATCH($C1349,'Policy Characteristics'!$C:$C,0)))</f>
        <v>Industry</v>
      </c>
      <c r="B1349" s="262" t="str">
        <f>IF(ISBLANK(INDEX('Policy Characteristics'!B:B,MATCH($C1349,'Policy Characteristics'!$C:$C,0))),"",INDEX('Policy Characteristics'!B:B,MATCH($C1349,'Policy Characteristics'!$C:$C,0)))</f>
        <v>Industry Energy Efficiency Standards</v>
      </c>
      <c r="C1349" s="254" t="str">
        <f t="shared" si="49"/>
        <v>Percentage Improvement in Eqpt Efficiency Standards above BAU</v>
      </c>
      <c r="D1349" s="6" t="s">
        <v>3050</v>
      </c>
      <c r="E1349" s="45" t="s">
        <v>2401</v>
      </c>
      <c r="F1349" t="s">
        <v>3014</v>
      </c>
      <c r="G1349" s="45" t="s">
        <v>2405</v>
      </c>
      <c r="H1349" s="43">
        <v>992</v>
      </c>
      <c r="I1349" s="324" t="s">
        <v>43</v>
      </c>
      <c r="J1349" s="255" t="str">
        <f>IF(ISBLANK(INDEX('Policy Characteristics'!D:D,MATCH($C1349,'Policy Characteristics'!$C:$C,0))),"",INDEX('Policy Characteristics'!D:D,MATCH($C1349,'Policy Characteristics'!$C:$C,0)))</f>
        <v>Industry Energy Efficiency Standards</v>
      </c>
      <c r="K1349" s="254" t="str">
        <f>IF(ISBLANK(INDEX('Policy Characteristics'!E:E,MATCH($C1349,'Policy Characteristics'!$C:$C,0))),"",INDEX('Policy Characteristics'!E:E,MATCH($C1349,'Policy Characteristics'!$C:$C,0)))</f>
        <v>indst efficiency standards</v>
      </c>
      <c r="L1349" s="261">
        <f>IF(ISBLANK(INDEX('Policy Characteristics'!F:F,MATCH($C1349,'Policy Characteristics'!$C:$C,0))),"",INDEX('Policy Characteristics'!F:F,MATCH($C1349,'Policy Characteristics'!$C:$C,0)))</f>
        <v>0</v>
      </c>
      <c r="M1349" s="261">
        <f>IF(ISBLANK(INDEX('Policy Characteristics'!G:G,MATCH($C1349,'Policy Characteristics'!$C:$C,0))),"",INDEX('Policy Characteristics'!G:G,MATCH($C1349,'Policy Characteristics'!$C:$C,0)))</f>
        <v>0.25</v>
      </c>
      <c r="N1349" s="261">
        <f>IF(ISBLANK(INDEX('Policy Characteristics'!H:H,MATCH($C1349,'Policy Characteristics'!$C:$C,0))),"",INDEX('Policy Characteristics'!H:H,MATCH($C1349,'Policy Characteristics'!$C:$C,0)))</f>
        <v>0.01</v>
      </c>
      <c r="O1349" s="254" t="str">
        <f>IF(ISBLANK(INDEX('Policy Characteristics'!I:I,MATCH($C1349,'Policy Characteristics'!$C:$C,0))),"",INDEX('Policy Characteristics'!I:I,MATCH($C1349,'Policy Characteristics'!$C:$C,0)))</f>
        <v>% reduction in energy use</v>
      </c>
      <c r="P1349" s="254"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254" t="str">
        <f>IF(ISBLANK(INDEX('Policy Characteristics'!K:K,MATCH($C1349,'Policy Characteristics'!$C:$C,0))),"",INDEX('Policy Characteristics'!K:K,MATCH($C1349,'Policy Characteristics'!$C:$C,0)))</f>
        <v>industry-ag-main.html#eff-stds</v>
      </c>
      <c r="R1349" s="254" t="str">
        <f>IF(ISBLANK(INDEX('Policy Characteristics'!L:L,MATCH($C1349,'Policy Characteristics'!$C:$C,0))),"",INDEX('Policy Characteristics'!L:L,MATCH($C1349,'Policy Characteristics'!$C:$C,0)))</f>
        <v>industry-energy-efficiency-standards.html</v>
      </c>
    </row>
    <row r="1350" spans="1:18" s="4" customFormat="1" x14ac:dyDescent="0.35">
      <c r="A1350" s="254" t="str">
        <f>IF(ISBLANK(INDEX('Policy Characteristics'!A:A,MATCH($C1350,'Policy Characteristics'!$C:$C,0))),"",INDEX('Policy Characteristics'!A:A,MATCH($C1350,'Policy Characteristics'!$C:$C,0)))</f>
        <v>Industry</v>
      </c>
      <c r="B1350" s="262" t="str">
        <f>IF(ISBLANK(INDEX('Policy Characteristics'!B:B,MATCH($C1350,'Policy Characteristics'!$C:$C,0))),"",INDEX('Policy Characteristics'!B:B,MATCH($C1350,'Policy Characteristics'!$C:$C,0)))</f>
        <v>Industry Energy Efficiency Standards</v>
      </c>
      <c r="C1350" s="254" t="str">
        <f t="shared" si="49"/>
        <v>Percentage Improvement in Eqpt Efficiency Standards above BAU</v>
      </c>
      <c r="D1350" s="6" t="s">
        <v>3050</v>
      </c>
      <c r="E1350" s="45" t="s">
        <v>2402</v>
      </c>
      <c r="F1350" t="s">
        <v>3014</v>
      </c>
      <c r="G1350" s="45" t="s">
        <v>2408</v>
      </c>
      <c r="H1350" s="43">
        <v>993</v>
      </c>
      <c r="I1350" s="324" t="s">
        <v>44</v>
      </c>
      <c r="J1350" s="255" t="str">
        <f>IF(ISBLANK(INDEX('Policy Characteristics'!D:D,MATCH($C1350,'Policy Characteristics'!$C:$C,0))),"",INDEX('Policy Characteristics'!D:D,MATCH($C1350,'Policy Characteristics'!$C:$C,0)))</f>
        <v>Industry Energy Efficiency Standards</v>
      </c>
      <c r="K1350" s="254" t="str">
        <f>IF(ISBLANK(INDEX('Policy Characteristics'!E:E,MATCH($C1350,'Policy Characteristics'!$C:$C,0))),"",INDEX('Policy Characteristics'!E:E,MATCH($C1350,'Policy Characteristics'!$C:$C,0)))</f>
        <v>indst efficiency standards</v>
      </c>
      <c r="L1350" s="261">
        <f>IF(ISBLANK(INDEX('Policy Characteristics'!F:F,MATCH($C1350,'Policy Characteristics'!$C:$C,0))),"",INDEX('Policy Characteristics'!F:F,MATCH($C1350,'Policy Characteristics'!$C:$C,0)))</f>
        <v>0</v>
      </c>
      <c r="M1350" s="261">
        <f>IF(ISBLANK(INDEX('Policy Characteristics'!G:G,MATCH($C1350,'Policy Characteristics'!$C:$C,0))),"",INDEX('Policy Characteristics'!G:G,MATCH($C1350,'Policy Characteristics'!$C:$C,0)))</f>
        <v>0.25</v>
      </c>
      <c r="N1350" s="261">
        <f>IF(ISBLANK(INDEX('Policy Characteristics'!H:H,MATCH($C1350,'Policy Characteristics'!$C:$C,0))),"",INDEX('Policy Characteristics'!H:H,MATCH($C1350,'Policy Characteristics'!$C:$C,0)))</f>
        <v>0.01</v>
      </c>
      <c r="O1350" s="254" t="str">
        <f>IF(ISBLANK(INDEX('Policy Characteristics'!I:I,MATCH($C1350,'Policy Characteristics'!$C:$C,0))),"",INDEX('Policy Characteristics'!I:I,MATCH($C1350,'Policy Characteristics'!$C:$C,0)))</f>
        <v>% reduction in energy use</v>
      </c>
      <c r="P1350" s="254"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254" t="str">
        <f>IF(ISBLANK(INDEX('Policy Characteristics'!K:K,MATCH($C1350,'Policy Characteristics'!$C:$C,0))),"",INDEX('Policy Characteristics'!K:K,MATCH($C1350,'Policy Characteristics'!$C:$C,0)))</f>
        <v>industry-ag-main.html#eff-stds</v>
      </c>
      <c r="R1350" s="254" t="str">
        <f>IF(ISBLANK(INDEX('Policy Characteristics'!L:L,MATCH($C1350,'Policy Characteristics'!$C:$C,0))),"",INDEX('Policy Characteristics'!L:L,MATCH($C1350,'Policy Characteristics'!$C:$C,0)))</f>
        <v>industry-energy-efficiency-standards.html</v>
      </c>
    </row>
    <row r="1351" spans="1:18" s="4" customFormat="1" x14ac:dyDescent="0.35">
      <c r="A1351" s="254" t="str">
        <f>IF(ISBLANK(INDEX('Policy Characteristics'!A:A,MATCH($C1351,'Policy Characteristics'!$C:$C,0))),"",INDEX('Policy Characteristics'!A:A,MATCH($C1351,'Policy Characteristics'!$C:$C,0)))</f>
        <v>Industry</v>
      </c>
      <c r="B1351" s="262" t="str">
        <f>IF(ISBLANK(INDEX('Policy Characteristics'!B:B,MATCH($C1351,'Policy Characteristics'!$C:$C,0))),"",INDEX('Policy Characteristics'!B:B,MATCH($C1351,'Policy Characteristics'!$C:$C,0)))</f>
        <v>Industry Energy Efficiency Standards</v>
      </c>
      <c r="C1351" s="254" t="str">
        <f t="shared" si="49"/>
        <v>Percentage Improvement in Eqpt Efficiency Standards above BAU</v>
      </c>
      <c r="D1351" s="6" t="s">
        <v>3050</v>
      </c>
      <c r="E1351" s="45" t="s">
        <v>2701</v>
      </c>
      <c r="F1351" t="s">
        <v>3014</v>
      </c>
      <c r="G1351" s="45" t="s">
        <v>2704</v>
      </c>
      <c r="H1351" s="43">
        <v>994</v>
      </c>
      <c r="I1351" s="324" t="s">
        <v>44</v>
      </c>
      <c r="J1351" s="255" t="str">
        <f>IF(ISBLANK(INDEX('Policy Characteristics'!D:D,MATCH($C1351,'Policy Characteristics'!$C:$C,0))),"",INDEX('Policy Characteristics'!D:D,MATCH($C1351,'Policy Characteristics'!$C:$C,0)))</f>
        <v>Industry Energy Efficiency Standards</v>
      </c>
      <c r="K1351" s="254" t="str">
        <f>IF(ISBLANK(INDEX('Policy Characteristics'!E:E,MATCH($C1351,'Policy Characteristics'!$C:$C,0))),"",INDEX('Policy Characteristics'!E:E,MATCH($C1351,'Policy Characteristics'!$C:$C,0)))</f>
        <v>indst efficiency standards</v>
      </c>
      <c r="L1351" s="261">
        <f>IF(ISBLANK(INDEX('Policy Characteristics'!F:F,MATCH($C1351,'Policy Characteristics'!$C:$C,0))),"",INDEX('Policy Characteristics'!F:F,MATCH($C1351,'Policy Characteristics'!$C:$C,0)))</f>
        <v>0</v>
      </c>
      <c r="M1351" s="261">
        <f>IF(ISBLANK(INDEX('Policy Characteristics'!G:G,MATCH($C1351,'Policy Characteristics'!$C:$C,0))),"",INDEX('Policy Characteristics'!G:G,MATCH($C1351,'Policy Characteristics'!$C:$C,0)))</f>
        <v>0.25</v>
      </c>
      <c r="N1351" s="261">
        <f>IF(ISBLANK(INDEX('Policy Characteristics'!H:H,MATCH($C1351,'Policy Characteristics'!$C:$C,0))),"",INDEX('Policy Characteristics'!H:H,MATCH($C1351,'Policy Characteristics'!$C:$C,0)))</f>
        <v>0.01</v>
      </c>
      <c r="O1351" s="254" t="str">
        <f>IF(ISBLANK(INDEX('Policy Characteristics'!I:I,MATCH($C1351,'Policy Characteristics'!$C:$C,0))),"",INDEX('Policy Characteristics'!I:I,MATCH($C1351,'Policy Characteristics'!$C:$C,0)))</f>
        <v>% reduction in energy use</v>
      </c>
      <c r="P1351" s="254"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254" t="str">
        <f>IF(ISBLANK(INDEX('Policy Characteristics'!K:K,MATCH($C1351,'Policy Characteristics'!$C:$C,0))),"",INDEX('Policy Characteristics'!K:K,MATCH($C1351,'Policy Characteristics'!$C:$C,0)))</f>
        <v>industry-ag-main.html#eff-stds</v>
      </c>
      <c r="R1351" s="254" t="str">
        <f>IF(ISBLANK(INDEX('Policy Characteristics'!L:L,MATCH($C1351,'Policy Characteristics'!$C:$C,0))),"",INDEX('Policy Characteristics'!L:L,MATCH($C1351,'Policy Characteristics'!$C:$C,0)))</f>
        <v>industry-energy-efficiency-standards.html</v>
      </c>
    </row>
    <row r="1352" spans="1:18" s="4" customFormat="1" x14ac:dyDescent="0.35">
      <c r="A1352" s="254" t="str">
        <f>IF(ISBLANK(INDEX('Policy Characteristics'!A:A,MATCH($C1352,'Policy Characteristics'!$C:$C,0))),"",INDEX('Policy Characteristics'!A:A,MATCH($C1352,'Policy Characteristics'!$C:$C,0)))</f>
        <v>Industry</v>
      </c>
      <c r="B1352" s="262" t="str">
        <f>IF(ISBLANK(INDEX('Policy Characteristics'!B:B,MATCH($C1352,'Policy Characteristics'!$C:$C,0))),"",INDEX('Policy Characteristics'!B:B,MATCH($C1352,'Policy Characteristics'!$C:$C,0)))</f>
        <v>Industry Energy Efficiency Standards</v>
      </c>
      <c r="C1352" s="254" t="str">
        <f t="shared" si="49"/>
        <v>Percentage Improvement in Eqpt Efficiency Standards above BAU</v>
      </c>
      <c r="D1352" s="6" t="s">
        <v>3050</v>
      </c>
      <c r="E1352" s="45" t="s">
        <v>2702</v>
      </c>
      <c r="F1352" t="s">
        <v>3014</v>
      </c>
      <c r="G1352" s="45" t="s">
        <v>2706</v>
      </c>
      <c r="H1352" s="43">
        <v>995</v>
      </c>
      <c r="I1352" s="324" t="s">
        <v>43</v>
      </c>
      <c r="J1352" s="255" t="str">
        <f>IF(ISBLANK(INDEX('Policy Characteristics'!D:D,MATCH($C1352,'Policy Characteristics'!$C:$C,0))),"",INDEX('Policy Characteristics'!D:D,MATCH($C1352,'Policy Characteristics'!$C:$C,0)))</f>
        <v>Industry Energy Efficiency Standards</v>
      </c>
      <c r="K1352" s="254" t="str">
        <f>IF(ISBLANK(INDEX('Policy Characteristics'!E:E,MATCH($C1352,'Policy Characteristics'!$C:$C,0))),"",INDEX('Policy Characteristics'!E:E,MATCH($C1352,'Policy Characteristics'!$C:$C,0)))</f>
        <v>indst efficiency standards</v>
      </c>
      <c r="L1352" s="261">
        <f>IF(ISBLANK(INDEX('Policy Characteristics'!F:F,MATCH($C1352,'Policy Characteristics'!$C:$C,0))),"",INDEX('Policy Characteristics'!F:F,MATCH($C1352,'Policy Characteristics'!$C:$C,0)))</f>
        <v>0</v>
      </c>
      <c r="M1352" s="261">
        <f>IF(ISBLANK(INDEX('Policy Characteristics'!G:G,MATCH($C1352,'Policy Characteristics'!$C:$C,0))),"",INDEX('Policy Characteristics'!G:G,MATCH($C1352,'Policy Characteristics'!$C:$C,0)))</f>
        <v>0.25</v>
      </c>
      <c r="N1352" s="261">
        <f>IF(ISBLANK(INDEX('Policy Characteristics'!H:H,MATCH($C1352,'Policy Characteristics'!$C:$C,0))),"",INDEX('Policy Characteristics'!H:H,MATCH($C1352,'Policy Characteristics'!$C:$C,0)))</f>
        <v>0.01</v>
      </c>
      <c r="O1352" s="254" t="str">
        <f>IF(ISBLANK(INDEX('Policy Characteristics'!I:I,MATCH($C1352,'Policy Characteristics'!$C:$C,0))),"",INDEX('Policy Characteristics'!I:I,MATCH($C1352,'Policy Characteristics'!$C:$C,0)))</f>
        <v>% reduction in energy use</v>
      </c>
      <c r="P1352" s="254"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254" t="str">
        <f>IF(ISBLANK(INDEX('Policy Characteristics'!K:K,MATCH($C1352,'Policy Characteristics'!$C:$C,0))),"",INDEX('Policy Characteristics'!K:K,MATCH($C1352,'Policy Characteristics'!$C:$C,0)))</f>
        <v>industry-ag-main.html#eff-stds</v>
      </c>
      <c r="R1352" s="254" t="str">
        <f>IF(ISBLANK(INDEX('Policy Characteristics'!L:L,MATCH($C1352,'Policy Characteristics'!$C:$C,0))),"",INDEX('Policy Characteristics'!L:L,MATCH($C1352,'Policy Characteristics'!$C:$C,0)))</f>
        <v>industry-energy-efficiency-standards.html</v>
      </c>
    </row>
    <row r="1353" spans="1:18" s="4" customFormat="1" x14ac:dyDescent="0.35">
      <c r="A1353" s="254" t="str">
        <f>IF(ISBLANK(INDEX('Policy Characteristics'!A:A,MATCH($C1353,'Policy Characteristics'!$C:$C,0))),"",INDEX('Policy Characteristics'!A:A,MATCH($C1353,'Policy Characteristics'!$C:$C,0)))</f>
        <v>Industry</v>
      </c>
      <c r="B1353" s="262" t="str">
        <f>IF(ISBLANK(INDEX('Policy Characteristics'!B:B,MATCH($C1353,'Policy Characteristics'!$C:$C,0))),"",INDEX('Policy Characteristics'!B:B,MATCH($C1353,'Policy Characteristics'!$C:$C,0)))</f>
        <v>Industry Energy Efficiency Standards</v>
      </c>
      <c r="C1353" s="254" t="str">
        <f t="shared" si="49"/>
        <v>Percentage Improvement in Eqpt Efficiency Standards above BAU</v>
      </c>
      <c r="D1353" s="6" t="s">
        <v>3050</v>
      </c>
      <c r="E1353" s="45" t="s">
        <v>2703</v>
      </c>
      <c r="F1353" t="s">
        <v>3014</v>
      </c>
      <c r="G1353" s="45" t="s">
        <v>2707</v>
      </c>
      <c r="H1353" s="43">
        <v>996</v>
      </c>
      <c r="I1353" s="324" t="s">
        <v>44</v>
      </c>
      <c r="J1353" s="255" t="str">
        <f>IF(ISBLANK(INDEX('Policy Characteristics'!D:D,MATCH($C1353,'Policy Characteristics'!$C:$C,0))),"",INDEX('Policy Characteristics'!D:D,MATCH($C1353,'Policy Characteristics'!$C:$C,0)))</f>
        <v>Industry Energy Efficiency Standards</v>
      </c>
      <c r="K1353" s="254" t="str">
        <f>IF(ISBLANK(INDEX('Policy Characteristics'!E:E,MATCH($C1353,'Policy Characteristics'!$C:$C,0))),"",INDEX('Policy Characteristics'!E:E,MATCH($C1353,'Policy Characteristics'!$C:$C,0)))</f>
        <v>indst efficiency standards</v>
      </c>
      <c r="L1353" s="261">
        <f>IF(ISBLANK(INDEX('Policy Characteristics'!F:F,MATCH($C1353,'Policy Characteristics'!$C:$C,0))),"",INDEX('Policy Characteristics'!F:F,MATCH($C1353,'Policy Characteristics'!$C:$C,0)))</f>
        <v>0</v>
      </c>
      <c r="M1353" s="261">
        <f>IF(ISBLANK(INDEX('Policy Characteristics'!G:G,MATCH($C1353,'Policy Characteristics'!$C:$C,0))),"",INDEX('Policy Characteristics'!G:G,MATCH($C1353,'Policy Characteristics'!$C:$C,0)))</f>
        <v>0.25</v>
      </c>
      <c r="N1353" s="261">
        <f>IF(ISBLANK(INDEX('Policy Characteristics'!H:H,MATCH($C1353,'Policy Characteristics'!$C:$C,0))),"",INDEX('Policy Characteristics'!H:H,MATCH($C1353,'Policy Characteristics'!$C:$C,0)))</f>
        <v>0.01</v>
      </c>
      <c r="O1353" s="254" t="str">
        <f>IF(ISBLANK(INDEX('Policy Characteristics'!I:I,MATCH($C1353,'Policy Characteristics'!$C:$C,0))),"",INDEX('Policy Characteristics'!I:I,MATCH($C1353,'Policy Characteristics'!$C:$C,0)))</f>
        <v>% reduction in energy use</v>
      </c>
      <c r="P1353" s="254"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254" t="str">
        <f>IF(ISBLANK(INDEX('Policy Characteristics'!K:K,MATCH($C1353,'Policy Characteristics'!$C:$C,0))),"",INDEX('Policy Characteristics'!K:K,MATCH($C1353,'Policy Characteristics'!$C:$C,0)))</f>
        <v>industry-ag-main.html#eff-stds</v>
      </c>
      <c r="R1353" s="254" t="str">
        <f>IF(ISBLANK(INDEX('Policy Characteristics'!L:L,MATCH($C1353,'Policy Characteristics'!$C:$C,0))),"",INDEX('Policy Characteristics'!L:L,MATCH($C1353,'Policy Characteristics'!$C:$C,0)))</f>
        <v>industry-energy-efficiency-standards.html</v>
      </c>
    </row>
    <row r="1354" spans="1:18" s="4" customFormat="1" x14ac:dyDescent="0.35">
      <c r="A1354" s="254" t="str">
        <f>IF(ISBLANK(INDEX('Policy Characteristics'!A:A,MATCH($C1354,'Policy Characteristics'!$C:$C,0))),"",INDEX('Policy Characteristics'!A:A,MATCH($C1354,'Policy Characteristics'!$C:$C,0)))</f>
        <v>Industry</v>
      </c>
      <c r="B1354" s="262" t="str">
        <f>IF(ISBLANK(INDEX('Policy Characteristics'!B:B,MATCH($C1354,'Policy Characteristics'!$C:$C,0))),"",INDEX('Policy Characteristics'!B:B,MATCH($C1354,'Policy Characteristics'!$C:$C,0)))</f>
        <v>Industry Energy Efficiency Standards</v>
      </c>
      <c r="C1354" s="254" t="str">
        <f t="shared" si="49"/>
        <v>Percentage Improvement in Eqpt Efficiency Standards above BAU</v>
      </c>
      <c r="D1354" s="6" t="s">
        <v>3050</v>
      </c>
      <c r="E1354" s="45" t="s">
        <v>2700</v>
      </c>
      <c r="F1354" t="s">
        <v>3014</v>
      </c>
      <c r="G1354" s="45" t="s">
        <v>2705</v>
      </c>
      <c r="H1354" s="43">
        <v>997</v>
      </c>
      <c r="I1354" s="324" t="s">
        <v>44</v>
      </c>
      <c r="J1354" s="255" t="str">
        <f>IF(ISBLANK(INDEX('Policy Characteristics'!D:D,MATCH($C1354,'Policy Characteristics'!$C:$C,0))),"",INDEX('Policy Characteristics'!D:D,MATCH($C1354,'Policy Characteristics'!$C:$C,0)))</f>
        <v>Industry Energy Efficiency Standards</v>
      </c>
      <c r="K1354" s="254" t="str">
        <f>IF(ISBLANK(INDEX('Policy Characteristics'!E:E,MATCH($C1354,'Policy Characteristics'!$C:$C,0))),"",INDEX('Policy Characteristics'!E:E,MATCH($C1354,'Policy Characteristics'!$C:$C,0)))</f>
        <v>indst efficiency standards</v>
      </c>
      <c r="L1354" s="261">
        <f>IF(ISBLANK(INDEX('Policy Characteristics'!F:F,MATCH($C1354,'Policy Characteristics'!$C:$C,0))),"",INDEX('Policy Characteristics'!F:F,MATCH($C1354,'Policy Characteristics'!$C:$C,0)))</f>
        <v>0</v>
      </c>
      <c r="M1354" s="261">
        <f>IF(ISBLANK(INDEX('Policy Characteristics'!G:G,MATCH($C1354,'Policy Characteristics'!$C:$C,0))),"",INDEX('Policy Characteristics'!G:G,MATCH($C1354,'Policy Characteristics'!$C:$C,0)))</f>
        <v>0.25</v>
      </c>
      <c r="N1354" s="261">
        <f>IF(ISBLANK(INDEX('Policy Characteristics'!H:H,MATCH($C1354,'Policy Characteristics'!$C:$C,0))),"",INDEX('Policy Characteristics'!H:H,MATCH($C1354,'Policy Characteristics'!$C:$C,0)))</f>
        <v>0.01</v>
      </c>
      <c r="O1354" s="254" t="str">
        <f>IF(ISBLANK(INDEX('Policy Characteristics'!I:I,MATCH($C1354,'Policy Characteristics'!$C:$C,0))),"",INDEX('Policy Characteristics'!I:I,MATCH($C1354,'Policy Characteristics'!$C:$C,0)))</f>
        <v>% reduction in energy use</v>
      </c>
      <c r="P1354" s="254"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254" t="str">
        <f>IF(ISBLANK(INDEX('Policy Characteristics'!K:K,MATCH($C1354,'Policy Characteristics'!$C:$C,0))),"",INDEX('Policy Characteristics'!K:K,MATCH($C1354,'Policy Characteristics'!$C:$C,0)))</f>
        <v>industry-ag-main.html#eff-stds</v>
      </c>
      <c r="R1354" s="254" t="str">
        <f>IF(ISBLANK(INDEX('Policy Characteristics'!L:L,MATCH($C1354,'Policy Characteristics'!$C:$C,0))),"",INDEX('Policy Characteristics'!L:L,MATCH($C1354,'Policy Characteristics'!$C:$C,0)))</f>
        <v>industry-energy-efficiency-standards.html</v>
      </c>
    </row>
    <row r="1355" spans="1:18" s="4" customFormat="1" x14ac:dyDescent="0.35">
      <c r="A1355" s="254" t="str">
        <f>IF(ISBLANK(INDEX('Policy Characteristics'!A:A,MATCH($C1355,'Policy Characteristics'!$C:$C,0))),"",INDEX('Policy Characteristics'!A:A,MATCH($C1355,'Policy Characteristics'!$C:$C,0)))</f>
        <v>Industry</v>
      </c>
      <c r="B1355" s="262" t="str">
        <f>IF(ISBLANK(INDEX('Policy Characteristics'!B:B,MATCH($C1355,'Policy Characteristics'!$C:$C,0))),"",INDEX('Policy Characteristics'!B:B,MATCH($C1355,'Policy Characteristics'!$C:$C,0)))</f>
        <v>Industry Energy Efficiency Standards</v>
      </c>
      <c r="C1355" s="254" t="str">
        <f t="shared" si="49"/>
        <v>Percentage Improvement in Eqpt Efficiency Standards above BAU</v>
      </c>
      <c r="D1355" s="6" t="s">
        <v>3051</v>
      </c>
      <c r="E1355" s="45" t="s">
        <v>2397</v>
      </c>
      <c r="F1355" t="s">
        <v>3015</v>
      </c>
      <c r="G1355" s="45" t="s">
        <v>2403</v>
      </c>
      <c r="H1355" s="43">
        <v>998</v>
      </c>
      <c r="I1355" s="324" t="s">
        <v>43</v>
      </c>
      <c r="J1355" s="255" t="str">
        <f>IF(ISBLANK(INDEX('Policy Characteristics'!D:D,MATCH($C1355,'Policy Characteristics'!$C:$C,0))),"",INDEX('Policy Characteristics'!D:D,MATCH($C1355,'Policy Characteristics'!$C:$C,0)))</f>
        <v>Industry Energy Efficiency Standards</v>
      </c>
      <c r="K1355" s="254" t="str">
        <f>IF(ISBLANK(INDEX('Policy Characteristics'!E:E,MATCH($C1355,'Policy Characteristics'!$C:$C,0))),"",INDEX('Policy Characteristics'!E:E,MATCH($C1355,'Policy Characteristics'!$C:$C,0)))</f>
        <v>indst efficiency standards</v>
      </c>
      <c r="L1355" s="261">
        <f>IF(ISBLANK(INDEX('Policy Characteristics'!F:F,MATCH($C1355,'Policy Characteristics'!$C:$C,0))),"",INDEX('Policy Characteristics'!F:F,MATCH($C1355,'Policy Characteristics'!$C:$C,0)))</f>
        <v>0</v>
      </c>
      <c r="M1355" s="261">
        <f>IF(ISBLANK(INDEX('Policy Characteristics'!G:G,MATCH($C1355,'Policy Characteristics'!$C:$C,0))),"",INDEX('Policy Characteristics'!G:G,MATCH($C1355,'Policy Characteristics'!$C:$C,0)))</f>
        <v>0.25</v>
      </c>
      <c r="N1355" s="261">
        <f>IF(ISBLANK(INDEX('Policy Characteristics'!H:H,MATCH($C1355,'Policy Characteristics'!$C:$C,0))),"",INDEX('Policy Characteristics'!H:H,MATCH($C1355,'Policy Characteristics'!$C:$C,0)))</f>
        <v>0.01</v>
      </c>
      <c r="O1355" s="254" t="str">
        <f>IF(ISBLANK(INDEX('Policy Characteristics'!I:I,MATCH($C1355,'Policy Characteristics'!$C:$C,0))),"",INDEX('Policy Characteristics'!I:I,MATCH($C1355,'Policy Characteristics'!$C:$C,0)))</f>
        <v>% reduction in energy use</v>
      </c>
      <c r="P1355" s="254"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254" t="str">
        <f>IF(ISBLANK(INDEX('Policy Characteristics'!K:K,MATCH($C1355,'Policy Characteristics'!$C:$C,0))),"",INDEX('Policy Characteristics'!K:K,MATCH($C1355,'Policy Characteristics'!$C:$C,0)))</f>
        <v>industry-ag-main.html#eff-stds</v>
      </c>
      <c r="R1355" s="254" t="str">
        <f>IF(ISBLANK(INDEX('Policy Characteristics'!L:L,MATCH($C1355,'Policy Characteristics'!$C:$C,0))),"",INDEX('Policy Characteristics'!L:L,MATCH($C1355,'Policy Characteristics'!$C:$C,0)))</f>
        <v>industry-energy-efficiency-standards.html</v>
      </c>
    </row>
    <row r="1356" spans="1:18" s="4" customFormat="1" x14ac:dyDescent="0.35">
      <c r="A1356" s="254" t="str">
        <f>IF(ISBLANK(INDEX('Policy Characteristics'!A:A,MATCH($C1356,'Policy Characteristics'!$C:$C,0))),"",INDEX('Policy Characteristics'!A:A,MATCH($C1356,'Policy Characteristics'!$C:$C,0)))</f>
        <v>Industry</v>
      </c>
      <c r="B1356" s="262" t="str">
        <f>IF(ISBLANK(INDEX('Policy Characteristics'!B:B,MATCH($C1356,'Policy Characteristics'!$C:$C,0))),"",INDEX('Policy Characteristics'!B:B,MATCH($C1356,'Policy Characteristics'!$C:$C,0)))</f>
        <v>Industry Energy Efficiency Standards</v>
      </c>
      <c r="C1356" s="254" t="str">
        <f t="shared" si="49"/>
        <v>Percentage Improvement in Eqpt Efficiency Standards above BAU</v>
      </c>
      <c r="D1356" s="6" t="s">
        <v>3051</v>
      </c>
      <c r="E1356" s="45" t="s">
        <v>2398</v>
      </c>
      <c r="F1356" t="s">
        <v>3015</v>
      </c>
      <c r="G1356" s="45" t="s">
        <v>2406</v>
      </c>
      <c r="H1356" s="43">
        <v>999</v>
      </c>
      <c r="I1356" s="324" t="s">
        <v>43</v>
      </c>
      <c r="J1356" s="255" t="str">
        <f>IF(ISBLANK(INDEX('Policy Characteristics'!D:D,MATCH($C1356,'Policy Characteristics'!$C:$C,0))),"",INDEX('Policy Characteristics'!D:D,MATCH($C1356,'Policy Characteristics'!$C:$C,0)))</f>
        <v>Industry Energy Efficiency Standards</v>
      </c>
      <c r="K1356" s="254" t="str">
        <f>IF(ISBLANK(INDEX('Policy Characteristics'!E:E,MATCH($C1356,'Policy Characteristics'!$C:$C,0))),"",INDEX('Policy Characteristics'!E:E,MATCH($C1356,'Policy Characteristics'!$C:$C,0)))</f>
        <v>indst efficiency standards</v>
      </c>
      <c r="L1356" s="261">
        <f>IF(ISBLANK(INDEX('Policy Characteristics'!F:F,MATCH($C1356,'Policy Characteristics'!$C:$C,0))),"",INDEX('Policy Characteristics'!F:F,MATCH($C1356,'Policy Characteristics'!$C:$C,0)))</f>
        <v>0</v>
      </c>
      <c r="M1356" s="261">
        <f>IF(ISBLANK(INDEX('Policy Characteristics'!G:G,MATCH($C1356,'Policy Characteristics'!$C:$C,0))),"",INDEX('Policy Characteristics'!G:G,MATCH($C1356,'Policy Characteristics'!$C:$C,0)))</f>
        <v>0.25</v>
      </c>
      <c r="N1356" s="261">
        <f>IF(ISBLANK(INDEX('Policy Characteristics'!H:H,MATCH($C1356,'Policy Characteristics'!$C:$C,0))),"",INDEX('Policy Characteristics'!H:H,MATCH($C1356,'Policy Characteristics'!$C:$C,0)))</f>
        <v>0.01</v>
      </c>
      <c r="O1356" s="254" t="str">
        <f>IF(ISBLANK(INDEX('Policy Characteristics'!I:I,MATCH($C1356,'Policy Characteristics'!$C:$C,0))),"",INDEX('Policy Characteristics'!I:I,MATCH($C1356,'Policy Characteristics'!$C:$C,0)))</f>
        <v>% reduction in energy use</v>
      </c>
      <c r="P1356" s="254"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254" t="str">
        <f>IF(ISBLANK(INDEX('Policy Characteristics'!K:K,MATCH($C1356,'Policy Characteristics'!$C:$C,0))),"",INDEX('Policy Characteristics'!K:K,MATCH($C1356,'Policy Characteristics'!$C:$C,0)))</f>
        <v>industry-ag-main.html#eff-stds</v>
      </c>
      <c r="R1356" s="254" t="str">
        <f>IF(ISBLANK(INDEX('Policy Characteristics'!L:L,MATCH($C1356,'Policy Characteristics'!$C:$C,0))),"",INDEX('Policy Characteristics'!L:L,MATCH($C1356,'Policy Characteristics'!$C:$C,0)))</f>
        <v>industry-energy-efficiency-standards.html</v>
      </c>
    </row>
    <row r="1357" spans="1:18" s="4" customFormat="1" x14ac:dyDescent="0.35">
      <c r="A1357" s="254" t="str">
        <f>IF(ISBLANK(INDEX('Policy Characteristics'!A:A,MATCH($C1357,'Policy Characteristics'!$C:$C,0))),"",INDEX('Policy Characteristics'!A:A,MATCH($C1357,'Policy Characteristics'!$C:$C,0)))</f>
        <v>Industry</v>
      </c>
      <c r="B1357" s="262" t="str">
        <f>IF(ISBLANK(INDEX('Policy Characteristics'!B:B,MATCH($C1357,'Policy Characteristics'!$C:$C,0))),"",INDEX('Policy Characteristics'!B:B,MATCH($C1357,'Policy Characteristics'!$C:$C,0)))</f>
        <v>Industry Energy Efficiency Standards</v>
      </c>
      <c r="C1357" s="254" t="str">
        <f t="shared" si="49"/>
        <v>Percentage Improvement in Eqpt Efficiency Standards above BAU</v>
      </c>
      <c r="D1357" s="6" t="s">
        <v>3051</v>
      </c>
      <c r="E1357" s="45" t="s">
        <v>2399</v>
      </c>
      <c r="F1357" t="s">
        <v>3015</v>
      </c>
      <c r="G1357" s="45" t="s">
        <v>2407</v>
      </c>
      <c r="H1357" s="43">
        <v>1000</v>
      </c>
      <c r="I1357" s="324" t="s">
        <v>43</v>
      </c>
      <c r="J1357" s="255" t="str">
        <f>IF(ISBLANK(INDEX('Policy Characteristics'!D:D,MATCH($C1357,'Policy Characteristics'!$C:$C,0))),"",INDEX('Policy Characteristics'!D:D,MATCH($C1357,'Policy Characteristics'!$C:$C,0)))</f>
        <v>Industry Energy Efficiency Standards</v>
      </c>
      <c r="K1357" s="254" t="str">
        <f>IF(ISBLANK(INDEX('Policy Characteristics'!E:E,MATCH($C1357,'Policy Characteristics'!$C:$C,0))),"",INDEX('Policy Characteristics'!E:E,MATCH($C1357,'Policy Characteristics'!$C:$C,0)))</f>
        <v>indst efficiency standards</v>
      </c>
      <c r="L1357" s="261">
        <f>IF(ISBLANK(INDEX('Policy Characteristics'!F:F,MATCH($C1357,'Policy Characteristics'!$C:$C,0))),"",INDEX('Policy Characteristics'!F:F,MATCH($C1357,'Policy Characteristics'!$C:$C,0)))</f>
        <v>0</v>
      </c>
      <c r="M1357" s="261">
        <f>IF(ISBLANK(INDEX('Policy Characteristics'!G:G,MATCH($C1357,'Policy Characteristics'!$C:$C,0))),"",INDEX('Policy Characteristics'!G:G,MATCH($C1357,'Policy Characteristics'!$C:$C,0)))</f>
        <v>0.25</v>
      </c>
      <c r="N1357" s="261">
        <f>IF(ISBLANK(INDEX('Policy Characteristics'!H:H,MATCH($C1357,'Policy Characteristics'!$C:$C,0))),"",INDEX('Policy Characteristics'!H:H,MATCH($C1357,'Policy Characteristics'!$C:$C,0)))</f>
        <v>0.01</v>
      </c>
      <c r="O1357" s="254" t="str">
        <f>IF(ISBLANK(INDEX('Policy Characteristics'!I:I,MATCH($C1357,'Policy Characteristics'!$C:$C,0))),"",INDEX('Policy Characteristics'!I:I,MATCH($C1357,'Policy Characteristics'!$C:$C,0)))</f>
        <v>% reduction in energy use</v>
      </c>
      <c r="P1357" s="254"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254" t="str">
        <f>IF(ISBLANK(INDEX('Policy Characteristics'!K:K,MATCH($C1357,'Policy Characteristics'!$C:$C,0))),"",INDEX('Policy Characteristics'!K:K,MATCH($C1357,'Policy Characteristics'!$C:$C,0)))</f>
        <v>industry-ag-main.html#eff-stds</v>
      </c>
      <c r="R1357" s="254" t="str">
        <f>IF(ISBLANK(INDEX('Policy Characteristics'!L:L,MATCH($C1357,'Policy Characteristics'!$C:$C,0))),"",INDEX('Policy Characteristics'!L:L,MATCH($C1357,'Policy Characteristics'!$C:$C,0)))</f>
        <v>industry-energy-efficiency-standards.html</v>
      </c>
    </row>
    <row r="1358" spans="1:18" s="4" customFormat="1" x14ac:dyDescent="0.35">
      <c r="A1358" s="254" t="str">
        <f>IF(ISBLANK(INDEX('Policy Characteristics'!A:A,MATCH($C1358,'Policy Characteristics'!$C:$C,0))),"",INDEX('Policy Characteristics'!A:A,MATCH($C1358,'Policy Characteristics'!$C:$C,0)))</f>
        <v>Industry</v>
      </c>
      <c r="B1358" s="262" t="str">
        <f>IF(ISBLANK(INDEX('Policy Characteristics'!B:B,MATCH($C1358,'Policy Characteristics'!$C:$C,0))),"",INDEX('Policy Characteristics'!B:B,MATCH($C1358,'Policy Characteristics'!$C:$C,0)))</f>
        <v>Industry Energy Efficiency Standards</v>
      </c>
      <c r="C1358" s="254" t="str">
        <f t="shared" si="49"/>
        <v>Percentage Improvement in Eqpt Efficiency Standards above BAU</v>
      </c>
      <c r="D1358" s="6" t="s">
        <v>3051</v>
      </c>
      <c r="E1358" s="45" t="s">
        <v>2400</v>
      </c>
      <c r="F1358" t="s">
        <v>3015</v>
      </c>
      <c r="G1358" s="45" t="s">
        <v>2404</v>
      </c>
      <c r="H1358" s="43">
        <v>1001</v>
      </c>
      <c r="I1358" s="324" t="s">
        <v>44</v>
      </c>
      <c r="J1358" s="255" t="str">
        <f>IF(ISBLANK(INDEX('Policy Characteristics'!D:D,MATCH($C1358,'Policy Characteristics'!$C:$C,0))),"",INDEX('Policy Characteristics'!D:D,MATCH($C1358,'Policy Characteristics'!$C:$C,0)))</f>
        <v>Industry Energy Efficiency Standards</v>
      </c>
      <c r="K1358" s="254" t="str">
        <f>IF(ISBLANK(INDEX('Policy Characteristics'!E:E,MATCH($C1358,'Policy Characteristics'!$C:$C,0))),"",INDEX('Policy Characteristics'!E:E,MATCH($C1358,'Policy Characteristics'!$C:$C,0)))</f>
        <v>indst efficiency standards</v>
      </c>
      <c r="L1358" s="261">
        <f>IF(ISBLANK(INDEX('Policy Characteristics'!F:F,MATCH($C1358,'Policy Characteristics'!$C:$C,0))),"",INDEX('Policy Characteristics'!F:F,MATCH($C1358,'Policy Characteristics'!$C:$C,0)))</f>
        <v>0</v>
      </c>
      <c r="M1358" s="261">
        <f>IF(ISBLANK(INDEX('Policy Characteristics'!G:G,MATCH($C1358,'Policy Characteristics'!$C:$C,0))),"",INDEX('Policy Characteristics'!G:G,MATCH($C1358,'Policy Characteristics'!$C:$C,0)))</f>
        <v>0.25</v>
      </c>
      <c r="N1358" s="261">
        <f>IF(ISBLANK(INDEX('Policy Characteristics'!H:H,MATCH($C1358,'Policy Characteristics'!$C:$C,0))),"",INDEX('Policy Characteristics'!H:H,MATCH($C1358,'Policy Characteristics'!$C:$C,0)))</f>
        <v>0.01</v>
      </c>
      <c r="O1358" s="254" t="str">
        <f>IF(ISBLANK(INDEX('Policy Characteristics'!I:I,MATCH($C1358,'Policy Characteristics'!$C:$C,0))),"",INDEX('Policy Characteristics'!I:I,MATCH($C1358,'Policy Characteristics'!$C:$C,0)))</f>
        <v>% reduction in energy use</v>
      </c>
      <c r="P1358" s="254"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254" t="str">
        <f>IF(ISBLANK(INDEX('Policy Characteristics'!K:K,MATCH($C1358,'Policy Characteristics'!$C:$C,0))),"",INDEX('Policy Characteristics'!K:K,MATCH($C1358,'Policy Characteristics'!$C:$C,0)))</f>
        <v>industry-ag-main.html#eff-stds</v>
      </c>
      <c r="R1358" s="254" t="str">
        <f>IF(ISBLANK(INDEX('Policy Characteristics'!L:L,MATCH($C1358,'Policy Characteristics'!$C:$C,0))),"",INDEX('Policy Characteristics'!L:L,MATCH($C1358,'Policy Characteristics'!$C:$C,0)))</f>
        <v>industry-energy-efficiency-standards.html</v>
      </c>
    </row>
    <row r="1359" spans="1:18" s="4" customFormat="1" x14ac:dyDescent="0.35">
      <c r="A1359" s="254" t="str">
        <f>IF(ISBLANK(INDEX('Policy Characteristics'!A:A,MATCH($C1359,'Policy Characteristics'!$C:$C,0))),"",INDEX('Policy Characteristics'!A:A,MATCH($C1359,'Policy Characteristics'!$C:$C,0)))</f>
        <v>Industry</v>
      </c>
      <c r="B1359" s="262" t="str">
        <f>IF(ISBLANK(INDEX('Policy Characteristics'!B:B,MATCH($C1359,'Policy Characteristics'!$C:$C,0))),"",INDEX('Policy Characteristics'!B:B,MATCH($C1359,'Policy Characteristics'!$C:$C,0)))</f>
        <v>Industry Energy Efficiency Standards</v>
      </c>
      <c r="C1359" s="254" t="str">
        <f t="shared" si="49"/>
        <v>Percentage Improvement in Eqpt Efficiency Standards above BAU</v>
      </c>
      <c r="D1359" s="6" t="s">
        <v>3051</v>
      </c>
      <c r="E1359" s="45" t="s">
        <v>2401</v>
      </c>
      <c r="F1359" t="s">
        <v>3015</v>
      </c>
      <c r="G1359" s="45" t="s">
        <v>2405</v>
      </c>
      <c r="H1359" s="43">
        <v>1002</v>
      </c>
      <c r="I1359" s="324" t="s">
        <v>43</v>
      </c>
      <c r="J1359" s="255" t="str">
        <f>IF(ISBLANK(INDEX('Policy Characteristics'!D:D,MATCH($C1359,'Policy Characteristics'!$C:$C,0))),"",INDEX('Policy Characteristics'!D:D,MATCH($C1359,'Policy Characteristics'!$C:$C,0)))</f>
        <v>Industry Energy Efficiency Standards</v>
      </c>
      <c r="K1359" s="254" t="str">
        <f>IF(ISBLANK(INDEX('Policy Characteristics'!E:E,MATCH($C1359,'Policy Characteristics'!$C:$C,0))),"",INDEX('Policy Characteristics'!E:E,MATCH($C1359,'Policy Characteristics'!$C:$C,0)))</f>
        <v>indst efficiency standards</v>
      </c>
      <c r="L1359" s="261">
        <f>IF(ISBLANK(INDEX('Policy Characteristics'!F:F,MATCH($C1359,'Policy Characteristics'!$C:$C,0))),"",INDEX('Policy Characteristics'!F:F,MATCH($C1359,'Policy Characteristics'!$C:$C,0)))</f>
        <v>0</v>
      </c>
      <c r="M1359" s="261">
        <f>IF(ISBLANK(INDEX('Policy Characteristics'!G:G,MATCH($C1359,'Policy Characteristics'!$C:$C,0))),"",INDEX('Policy Characteristics'!G:G,MATCH($C1359,'Policy Characteristics'!$C:$C,0)))</f>
        <v>0.25</v>
      </c>
      <c r="N1359" s="261">
        <f>IF(ISBLANK(INDEX('Policy Characteristics'!H:H,MATCH($C1359,'Policy Characteristics'!$C:$C,0))),"",INDEX('Policy Characteristics'!H:H,MATCH($C1359,'Policy Characteristics'!$C:$C,0)))</f>
        <v>0.01</v>
      </c>
      <c r="O1359" s="254" t="str">
        <f>IF(ISBLANK(INDEX('Policy Characteristics'!I:I,MATCH($C1359,'Policy Characteristics'!$C:$C,0))),"",INDEX('Policy Characteristics'!I:I,MATCH($C1359,'Policy Characteristics'!$C:$C,0)))</f>
        <v>% reduction in energy use</v>
      </c>
      <c r="P1359" s="254"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254" t="str">
        <f>IF(ISBLANK(INDEX('Policy Characteristics'!K:K,MATCH($C1359,'Policy Characteristics'!$C:$C,0))),"",INDEX('Policy Characteristics'!K:K,MATCH($C1359,'Policy Characteristics'!$C:$C,0)))</f>
        <v>industry-ag-main.html#eff-stds</v>
      </c>
      <c r="R1359" s="254" t="str">
        <f>IF(ISBLANK(INDEX('Policy Characteristics'!L:L,MATCH($C1359,'Policy Characteristics'!$C:$C,0))),"",INDEX('Policy Characteristics'!L:L,MATCH($C1359,'Policy Characteristics'!$C:$C,0)))</f>
        <v>industry-energy-efficiency-standards.html</v>
      </c>
    </row>
    <row r="1360" spans="1:18" s="4" customFormat="1" x14ac:dyDescent="0.35">
      <c r="A1360" s="254" t="str">
        <f>IF(ISBLANK(INDEX('Policy Characteristics'!A:A,MATCH($C1360,'Policy Characteristics'!$C:$C,0))),"",INDEX('Policy Characteristics'!A:A,MATCH($C1360,'Policy Characteristics'!$C:$C,0)))</f>
        <v>Industry</v>
      </c>
      <c r="B1360" s="262" t="str">
        <f>IF(ISBLANK(INDEX('Policy Characteristics'!B:B,MATCH($C1360,'Policy Characteristics'!$C:$C,0))),"",INDEX('Policy Characteristics'!B:B,MATCH($C1360,'Policy Characteristics'!$C:$C,0)))</f>
        <v>Industry Energy Efficiency Standards</v>
      </c>
      <c r="C1360" s="254" t="str">
        <f t="shared" si="49"/>
        <v>Percentage Improvement in Eqpt Efficiency Standards above BAU</v>
      </c>
      <c r="D1360" s="6" t="s">
        <v>3051</v>
      </c>
      <c r="E1360" s="45" t="s">
        <v>2402</v>
      </c>
      <c r="F1360" t="s">
        <v>3015</v>
      </c>
      <c r="G1360" s="45" t="s">
        <v>2408</v>
      </c>
      <c r="H1360" s="43">
        <v>1003</v>
      </c>
      <c r="I1360" s="324" t="s">
        <v>44</v>
      </c>
      <c r="J1360" s="255" t="str">
        <f>IF(ISBLANK(INDEX('Policy Characteristics'!D:D,MATCH($C1360,'Policy Characteristics'!$C:$C,0))),"",INDEX('Policy Characteristics'!D:D,MATCH($C1360,'Policy Characteristics'!$C:$C,0)))</f>
        <v>Industry Energy Efficiency Standards</v>
      </c>
      <c r="K1360" s="254" t="str">
        <f>IF(ISBLANK(INDEX('Policy Characteristics'!E:E,MATCH($C1360,'Policy Characteristics'!$C:$C,0))),"",INDEX('Policy Characteristics'!E:E,MATCH($C1360,'Policy Characteristics'!$C:$C,0)))</f>
        <v>indst efficiency standards</v>
      </c>
      <c r="L1360" s="261">
        <f>IF(ISBLANK(INDEX('Policy Characteristics'!F:F,MATCH($C1360,'Policy Characteristics'!$C:$C,0))),"",INDEX('Policy Characteristics'!F:F,MATCH($C1360,'Policy Characteristics'!$C:$C,0)))</f>
        <v>0</v>
      </c>
      <c r="M1360" s="261">
        <f>IF(ISBLANK(INDEX('Policy Characteristics'!G:G,MATCH($C1360,'Policy Characteristics'!$C:$C,0))),"",INDEX('Policy Characteristics'!G:G,MATCH($C1360,'Policy Characteristics'!$C:$C,0)))</f>
        <v>0.25</v>
      </c>
      <c r="N1360" s="261">
        <f>IF(ISBLANK(INDEX('Policy Characteristics'!H:H,MATCH($C1360,'Policy Characteristics'!$C:$C,0))),"",INDEX('Policy Characteristics'!H:H,MATCH($C1360,'Policy Characteristics'!$C:$C,0)))</f>
        <v>0.01</v>
      </c>
      <c r="O1360" s="254" t="str">
        <f>IF(ISBLANK(INDEX('Policy Characteristics'!I:I,MATCH($C1360,'Policy Characteristics'!$C:$C,0))),"",INDEX('Policy Characteristics'!I:I,MATCH($C1360,'Policy Characteristics'!$C:$C,0)))</f>
        <v>% reduction in energy use</v>
      </c>
      <c r="P1360" s="254"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254" t="str">
        <f>IF(ISBLANK(INDEX('Policy Characteristics'!K:K,MATCH($C1360,'Policy Characteristics'!$C:$C,0))),"",INDEX('Policy Characteristics'!K:K,MATCH($C1360,'Policy Characteristics'!$C:$C,0)))</f>
        <v>industry-ag-main.html#eff-stds</v>
      </c>
      <c r="R1360" s="254" t="str">
        <f>IF(ISBLANK(INDEX('Policy Characteristics'!L:L,MATCH($C1360,'Policy Characteristics'!$C:$C,0))),"",INDEX('Policy Characteristics'!L:L,MATCH($C1360,'Policy Characteristics'!$C:$C,0)))</f>
        <v>industry-energy-efficiency-standards.html</v>
      </c>
    </row>
    <row r="1361" spans="1:18" s="4" customFormat="1" x14ac:dyDescent="0.35">
      <c r="A1361" s="254" t="str">
        <f>IF(ISBLANK(INDEX('Policy Characteristics'!A:A,MATCH($C1361,'Policy Characteristics'!$C:$C,0))),"",INDEX('Policy Characteristics'!A:A,MATCH($C1361,'Policy Characteristics'!$C:$C,0)))</f>
        <v>Industry</v>
      </c>
      <c r="B1361" s="262" t="str">
        <f>IF(ISBLANK(INDEX('Policy Characteristics'!B:B,MATCH($C1361,'Policy Characteristics'!$C:$C,0))),"",INDEX('Policy Characteristics'!B:B,MATCH($C1361,'Policy Characteristics'!$C:$C,0)))</f>
        <v>Industry Energy Efficiency Standards</v>
      </c>
      <c r="C1361" s="254" t="str">
        <f t="shared" si="49"/>
        <v>Percentage Improvement in Eqpt Efficiency Standards above BAU</v>
      </c>
      <c r="D1361" s="6" t="s">
        <v>3051</v>
      </c>
      <c r="E1361" s="45" t="s">
        <v>2701</v>
      </c>
      <c r="F1361" t="s">
        <v>3015</v>
      </c>
      <c r="G1361" s="45" t="s">
        <v>2704</v>
      </c>
      <c r="H1361" s="43">
        <v>1004</v>
      </c>
      <c r="I1361" s="324" t="s">
        <v>44</v>
      </c>
      <c r="J1361" s="255" t="str">
        <f>IF(ISBLANK(INDEX('Policy Characteristics'!D:D,MATCH($C1361,'Policy Characteristics'!$C:$C,0))),"",INDEX('Policy Characteristics'!D:D,MATCH($C1361,'Policy Characteristics'!$C:$C,0)))</f>
        <v>Industry Energy Efficiency Standards</v>
      </c>
      <c r="K1361" s="254" t="str">
        <f>IF(ISBLANK(INDEX('Policy Characteristics'!E:E,MATCH($C1361,'Policy Characteristics'!$C:$C,0))),"",INDEX('Policy Characteristics'!E:E,MATCH($C1361,'Policy Characteristics'!$C:$C,0)))</f>
        <v>indst efficiency standards</v>
      </c>
      <c r="L1361" s="261">
        <f>IF(ISBLANK(INDEX('Policy Characteristics'!F:F,MATCH($C1361,'Policy Characteristics'!$C:$C,0))),"",INDEX('Policy Characteristics'!F:F,MATCH($C1361,'Policy Characteristics'!$C:$C,0)))</f>
        <v>0</v>
      </c>
      <c r="M1361" s="261">
        <f>IF(ISBLANK(INDEX('Policy Characteristics'!G:G,MATCH($C1361,'Policy Characteristics'!$C:$C,0))),"",INDEX('Policy Characteristics'!G:G,MATCH($C1361,'Policy Characteristics'!$C:$C,0)))</f>
        <v>0.25</v>
      </c>
      <c r="N1361" s="261">
        <f>IF(ISBLANK(INDEX('Policy Characteristics'!H:H,MATCH($C1361,'Policy Characteristics'!$C:$C,0))),"",INDEX('Policy Characteristics'!H:H,MATCH($C1361,'Policy Characteristics'!$C:$C,0)))</f>
        <v>0.01</v>
      </c>
      <c r="O1361" s="254" t="str">
        <f>IF(ISBLANK(INDEX('Policy Characteristics'!I:I,MATCH($C1361,'Policy Characteristics'!$C:$C,0))),"",INDEX('Policy Characteristics'!I:I,MATCH($C1361,'Policy Characteristics'!$C:$C,0)))</f>
        <v>% reduction in energy use</v>
      </c>
      <c r="P1361" s="254"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254" t="str">
        <f>IF(ISBLANK(INDEX('Policy Characteristics'!K:K,MATCH($C1361,'Policy Characteristics'!$C:$C,0))),"",INDEX('Policy Characteristics'!K:K,MATCH($C1361,'Policy Characteristics'!$C:$C,0)))</f>
        <v>industry-ag-main.html#eff-stds</v>
      </c>
      <c r="R1361" s="254" t="str">
        <f>IF(ISBLANK(INDEX('Policy Characteristics'!L:L,MATCH($C1361,'Policy Characteristics'!$C:$C,0))),"",INDEX('Policy Characteristics'!L:L,MATCH($C1361,'Policy Characteristics'!$C:$C,0)))</f>
        <v>industry-energy-efficiency-standards.html</v>
      </c>
    </row>
    <row r="1362" spans="1:18" s="4" customFormat="1" x14ac:dyDescent="0.35">
      <c r="A1362" s="254" t="str">
        <f>IF(ISBLANK(INDEX('Policy Characteristics'!A:A,MATCH($C1362,'Policy Characteristics'!$C:$C,0))),"",INDEX('Policy Characteristics'!A:A,MATCH($C1362,'Policy Characteristics'!$C:$C,0)))</f>
        <v>Industry</v>
      </c>
      <c r="B1362" s="262" t="str">
        <f>IF(ISBLANK(INDEX('Policy Characteristics'!B:B,MATCH($C1362,'Policy Characteristics'!$C:$C,0))),"",INDEX('Policy Characteristics'!B:B,MATCH($C1362,'Policy Characteristics'!$C:$C,0)))</f>
        <v>Industry Energy Efficiency Standards</v>
      </c>
      <c r="C1362" s="254" t="str">
        <f t="shared" si="49"/>
        <v>Percentage Improvement in Eqpt Efficiency Standards above BAU</v>
      </c>
      <c r="D1362" s="6" t="s">
        <v>3051</v>
      </c>
      <c r="E1362" s="45" t="s">
        <v>2702</v>
      </c>
      <c r="F1362" t="s">
        <v>3015</v>
      </c>
      <c r="G1362" s="45" t="s">
        <v>2706</v>
      </c>
      <c r="H1362" s="43">
        <v>1005</v>
      </c>
      <c r="I1362" s="324" t="s">
        <v>43</v>
      </c>
      <c r="J1362" s="255" t="str">
        <f>IF(ISBLANK(INDEX('Policy Characteristics'!D:D,MATCH($C1362,'Policy Characteristics'!$C:$C,0))),"",INDEX('Policy Characteristics'!D:D,MATCH($C1362,'Policy Characteristics'!$C:$C,0)))</f>
        <v>Industry Energy Efficiency Standards</v>
      </c>
      <c r="K1362" s="254" t="str">
        <f>IF(ISBLANK(INDEX('Policy Characteristics'!E:E,MATCH($C1362,'Policy Characteristics'!$C:$C,0))),"",INDEX('Policy Characteristics'!E:E,MATCH($C1362,'Policy Characteristics'!$C:$C,0)))</f>
        <v>indst efficiency standards</v>
      </c>
      <c r="L1362" s="261">
        <f>IF(ISBLANK(INDEX('Policy Characteristics'!F:F,MATCH($C1362,'Policy Characteristics'!$C:$C,0))),"",INDEX('Policy Characteristics'!F:F,MATCH($C1362,'Policy Characteristics'!$C:$C,0)))</f>
        <v>0</v>
      </c>
      <c r="M1362" s="261">
        <f>IF(ISBLANK(INDEX('Policy Characteristics'!G:G,MATCH($C1362,'Policy Characteristics'!$C:$C,0))),"",INDEX('Policy Characteristics'!G:G,MATCH($C1362,'Policy Characteristics'!$C:$C,0)))</f>
        <v>0.25</v>
      </c>
      <c r="N1362" s="261">
        <f>IF(ISBLANK(INDEX('Policy Characteristics'!H:H,MATCH($C1362,'Policy Characteristics'!$C:$C,0))),"",INDEX('Policy Characteristics'!H:H,MATCH($C1362,'Policy Characteristics'!$C:$C,0)))</f>
        <v>0.01</v>
      </c>
      <c r="O1362" s="254" t="str">
        <f>IF(ISBLANK(INDEX('Policy Characteristics'!I:I,MATCH($C1362,'Policy Characteristics'!$C:$C,0))),"",INDEX('Policy Characteristics'!I:I,MATCH($C1362,'Policy Characteristics'!$C:$C,0)))</f>
        <v>% reduction in energy use</v>
      </c>
      <c r="P1362" s="254"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254" t="str">
        <f>IF(ISBLANK(INDEX('Policy Characteristics'!K:K,MATCH($C1362,'Policy Characteristics'!$C:$C,0))),"",INDEX('Policy Characteristics'!K:K,MATCH($C1362,'Policy Characteristics'!$C:$C,0)))</f>
        <v>industry-ag-main.html#eff-stds</v>
      </c>
      <c r="R1362" s="254" t="str">
        <f>IF(ISBLANK(INDEX('Policy Characteristics'!L:L,MATCH($C1362,'Policy Characteristics'!$C:$C,0))),"",INDEX('Policy Characteristics'!L:L,MATCH($C1362,'Policy Characteristics'!$C:$C,0)))</f>
        <v>industry-energy-efficiency-standards.html</v>
      </c>
    </row>
    <row r="1363" spans="1:18" s="4" customFormat="1" x14ac:dyDescent="0.35">
      <c r="A1363" s="254" t="str">
        <f>IF(ISBLANK(INDEX('Policy Characteristics'!A:A,MATCH($C1363,'Policy Characteristics'!$C:$C,0))),"",INDEX('Policy Characteristics'!A:A,MATCH($C1363,'Policy Characteristics'!$C:$C,0)))</f>
        <v>Industry</v>
      </c>
      <c r="B1363" s="262" t="str">
        <f>IF(ISBLANK(INDEX('Policy Characteristics'!B:B,MATCH($C1363,'Policy Characteristics'!$C:$C,0))),"",INDEX('Policy Characteristics'!B:B,MATCH($C1363,'Policy Characteristics'!$C:$C,0)))</f>
        <v>Industry Energy Efficiency Standards</v>
      </c>
      <c r="C1363" s="254" t="str">
        <f t="shared" si="49"/>
        <v>Percentage Improvement in Eqpt Efficiency Standards above BAU</v>
      </c>
      <c r="D1363" s="6" t="s">
        <v>3051</v>
      </c>
      <c r="E1363" s="45" t="s">
        <v>2703</v>
      </c>
      <c r="F1363" t="s">
        <v>3015</v>
      </c>
      <c r="G1363" s="45" t="s">
        <v>2707</v>
      </c>
      <c r="H1363" s="43">
        <v>1006</v>
      </c>
      <c r="I1363" s="324" t="s">
        <v>43</v>
      </c>
      <c r="J1363" s="255" t="str">
        <f>IF(ISBLANK(INDEX('Policy Characteristics'!D:D,MATCH($C1363,'Policy Characteristics'!$C:$C,0))),"",INDEX('Policy Characteristics'!D:D,MATCH($C1363,'Policy Characteristics'!$C:$C,0)))</f>
        <v>Industry Energy Efficiency Standards</v>
      </c>
      <c r="K1363" s="254" t="str">
        <f>IF(ISBLANK(INDEX('Policy Characteristics'!E:E,MATCH($C1363,'Policy Characteristics'!$C:$C,0))),"",INDEX('Policy Characteristics'!E:E,MATCH($C1363,'Policy Characteristics'!$C:$C,0)))</f>
        <v>indst efficiency standards</v>
      </c>
      <c r="L1363" s="261">
        <f>IF(ISBLANK(INDEX('Policy Characteristics'!F:F,MATCH($C1363,'Policy Characteristics'!$C:$C,0))),"",INDEX('Policy Characteristics'!F:F,MATCH($C1363,'Policy Characteristics'!$C:$C,0)))</f>
        <v>0</v>
      </c>
      <c r="M1363" s="261">
        <f>IF(ISBLANK(INDEX('Policy Characteristics'!G:G,MATCH($C1363,'Policy Characteristics'!$C:$C,0))),"",INDEX('Policy Characteristics'!G:G,MATCH($C1363,'Policy Characteristics'!$C:$C,0)))</f>
        <v>0.25</v>
      </c>
      <c r="N1363" s="261">
        <f>IF(ISBLANK(INDEX('Policy Characteristics'!H:H,MATCH($C1363,'Policy Characteristics'!$C:$C,0))),"",INDEX('Policy Characteristics'!H:H,MATCH($C1363,'Policy Characteristics'!$C:$C,0)))</f>
        <v>0.01</v>
      </c>
      <c r="O1363" s="254" t="str">
        <f>IF(ISBLANK(INDEX('Policy Characteristics'!I:I,MATCH($C1363,'Policy Characteristics'!$C:$C,0))),"",INDEX('Policy Characteristics'!I:I,MATCH($C1363,'Policy Characteristics'!$C:$C,0)))</f>
        <v>% reduction in energy use</v>
      </c>
      <c r="P1363" s="254"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254" t="str">
        <f>IF(ISBLANK(INDEX('Policy Characteristics'!K:K,MATCH($C1363,'Policy Characteristics'!$C:$C,0))),"",INDEX('Policy Characteristics'!K:K,MATCH($C1363,'Policy Characteristics'!$C:$C,0)))</f>
        <v>industry-ag-main.html#eff-stds</v>
      </c>
      <c r="R1363" s="254" t="str">
        <f>IF(ISBLANK(INDEX('Policy Characteristics'!L:L,MATCH($C1363,'Policy Characteristics'!$C:$C,0))),"",INDEX('Policy Characteristics'!L:L,MATCH($C1363,'Policy Characteristics'!$C:$C,0)))</f>
        <v>industry-energy-efficiency-standards.html</v>
      </c>
    </row>
    <row r="1364" spans="1:18" s="4" customFormat="1" x14ac:dyDescent="0.35">
      <c r="A1364" s="254" t="str">
        <f>IF(ISBLANK(INDEX('Policy Characteristics'!A:A,MATCH($C1364,'Policy Characteristics'!$C:$C,0))),"",INDEX('Policy Characteristics'!A:A,MATCH($C1364,'Policy Characteristics'!$C:$C,0)))</f>
        <v>Industry</v>
      </c>
      <c r="B1364" s="262" t="str">
        <f>IF(ISBLANK(INDEX('Policy Characteristics'!B:B,MATCH($C1364,'Policy Characteristics'!$C:$C,0))),"",INDEX('Policy Characteristics'!B:B,MATCH($C1364,'Policy Characteristics'!$C:$C,0)))</f>
        <v>Industry Energy Efficiency Standards</v>
      </c>
      <c r="C1364" s="254" t="str">
        <f t="shared" si="49"/>
        <v>Percentage Improvement in Eqpt Efficiency Standards above BAU</v>
      </c>
      <c r="D1364" s="6" t="s">
        <v>3051</v>
      </c>
      <c r="E1364" s="45" t="s">
        <v>2700</v>
      </c>
      <c r="F1364" t="s">
        <v>3015</v>
      </c>
      <c r="G1364" s="45" t="s">
        <v>2705</v>
      </c>
      <c r="H1364" s="43">
        <v>1007</v>
      </c>
      <c r="I1364" s="324" t="s">
        <v>44</v>
      </c>
      <c r="J1364" s="255" t="str">
        <f>IF(ISBLANK(INDEX('Policy Characteristics'!D:D,MATCH($C1364,'Policy Characteristics'!$C:$C,0))),"",INDEX('Policy Characteristics'!D:D,MATCH($C1364,'Policy Characteristics'!$C:$C,0)))</f>
        <v>Industry Energy Efficiency Standards</v>
      </c>
      <c r="K1364" s="254" t="str">
        <f>IF(ISBLANK(INDEX('Policy Characteristics'!E:E,MATCH($C1364,'Policy Characteristics'!$C:$C,0))),"",INDEX('Policy Characteristics'!E:E,MATCH($C1364,'Policy Characteristics'!$C:$C,0)))</f>
        <v>indst efficiency standards</v>
      </c>
      <c r="L1364" s="261">
        <f>IF(ISBLANK(INDEX('Policy Characteristics'!F:F,MATCH($C1364,'Policy Characteristics'!$C:$C,0))),"",INDEX('Policy Characteristics'!F:F,MATCH($C1364,'Policy Characteristics'!$C:$C,0)))</f>
        <v>0</v>
      </c>
      <c r="M1364" s="261">
        <f>IF(ISBLANK(INDEX('Policy Characteristics'!G:G,MATCH($C1364,'Policy Characteristics'!$C:$C,0))),"",INDEX('Policy Characteristics'!G:G,MATCH($C1364,'Policy Characteristics'!$C:$C,0)))</f>
        <v>0.25</v>
      </c>
      <c r="N1364" s="261">
        <f>IF(ISBLANK(INDEX('Policy Characteristics'!H:H,MATCH($C1364,'Policy Characteristics'!$C:$C,0))),"",INDEX('Policy Characteristics'!H:H,MATCH($C1364,'Policy Characteristics'!$C:$C,0)))</f>
        <v>0.01</v>
      </c>
      <c r="O1364" s="254" t="str">
        <f>IF(ISBLANK(INDEX('Policy Characteristics'!I:I,MATCH($C1364,'Policy Characteristics'!$C:$C,0))),"",INDEX('Policy Characteristics'!I:I,MATCH($C1364,'Policy Characteristics'!$C:$C,0)))</f>
        <v>% reduction in energy use</v>
      </c>
      <c r="P1364" s="254"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254" t="str">
        <f>IF(ISBLANK(INDEX('Policy Characteristics'!K:K,MATCH($C1364,'Policy Characteristics'!$C:$C,0))),"",INDEX('Policy Characteristics'!K:K,MATCH($C1364,'Policy Characteristics'!$C:$C,0)))</f>
        <v>industry-ag-main.html#eff-stds</v>
      </c>
      <c r="R1364" s="254" t="str">
        <f>IF(ISBLANK(INDEX('Policy Characteristics'!L:L,MATCH($C1364,'Policy Characteristics'!$C:$C,0))),"",INDEX('Policy Characteristics'!L:L,MATCH($C1364,'Policy Characteristics'!$C:$C,0)))</f>
        <v>industry-energy-efficiency-standards.html</v>
      </c>
    </row>
    <row r="1365" spans="1:18" s="4" customFormat="1" x14ac:dyDescent="0.35">
      <c r="A1365" s="254" t="str">
        <f>IF(ISBLANK(INDEX('Policy Characteristics'!A:A,MATCH($C1365,'Policy Characteristics'!$C:$C,0))),"",INDEX('Policy Characteristics'!A:A,MATCH($C1365,'Policy Characteristics'!$C:$C,0)))</f>
        <v>Industry</v>
      </c>
      <c r="B1365" s="262" t="str">
        <f>IF(ISBLANK(INDEX('Policy Characteristics'!B:B,MATCH($C1365,'Policy Characteristics'!$C:$C,0))),"",INDEX('Policy Characteristics'!B:B,MATCH($C1365,'Policy Characteristics'!$C:$C,0)))</f>
        <v>Industry Energy Efficiency Standards</v>
      </c>
      <c r="C1365" s="254" t="str">
        <f t="shared" si="49"/>
        <v>Percentage Improvement in Eqpt Efficiency Standards above BAU</v>
      </c>
      <c r="D1365" s="6" t="s">
        <v>3052</v>
      </c>
      <c r="E1365" s="45" t="s">
        <v>2397</v>
      </c>
      <c r="F1365" t="s">
        <v>3016</v>
      </c>
      <c r="G1365" s="45" t="s">
        <v>2403</v>
      </c>
      <c r="H1365" s="43">
        <v>1008</v>
      </c>
      <c r="I1365" s="324" t="s">
        <v>43</v>
      </c>
      <c r="J1365" s="255" t="str">
        <f>IF(ISBLANK(INDEX('Policy Characteristics'!D:D,MATCH($C1365,'Policy Characteristics'!$C:$C,0))),"",INDEX('Policy Characteristics'!D:D,MATCH($C1365,'Policy Characteristics'!$C:$C,0)))</f>
        <v>Industry Energy Efficiency Standards</v>
      </c>
      <c r="K1365" s="254" t="str">
        <f>IF(ISBLANK(INDEX('Policy Characteristics'!E:E,MATCH($C1365,'Policy Characteristics'!$C:$C,0))),"",INDEX('Policy Characteristics'!E:E,MATCH($C1365,'Policy Characteristics'!$C:$C,0)))</f>
        <v>indst efficiency standards</v>
      </c>
      <c r="L1365" s="261">
        <f>IF(ISBLANK(INDEX('Policy Characteristics'!F:F,MATCH($C1365,'Policy Characteristics'!$C:$C,0))),"",INDEX('Policy Characteristics'!F:F,MATCH($C1365,'Policy Characteristics'!$C:$C,0)))</f>
        <v>0</v>
      </c>
      <c r="M1365" s="261">
        <f>IF(ISBLANK(INDEX('Policy Characteristics'!G:G,MATCH($C1365,'Policy Characteristics'!$C:$C,0))),"",INDEX('Policy Characteristics'!G:G,MATCH($C1365,'Policy Characteristics'!$C:$C,0)))</f>
        <v>0.25</v>
      </c>
      <c r="N1365" s="261">
        <f>IF(ISBLANK(INDEX('Policy Characteristics'!H:H,MATCH($C1365,'Policy Characteristics'!$C:$C,0))),"",INDEX('Policy Characteristics'!H:H,MATCH($C1365,'Policy Characteristics'!$C:$C,0)))</f>
        <v>0.01</v>
      </c>
      <c r="O1365" s="254" t="str">
        <f>IF(ISBLANK(INDEX('Policy Characteristics'!I:I,MATCH($C1365,'Policy Characteristics'!$C:$C,0))),"",INDEX('Policy Characteristics'!I:I,MATCH($C1365,'Policy Characteristics'!$C:$C,0)))</f>
        <v>% reduction in energy use</v>
      </c>
      <c r="P1365" s="254"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254" t="str">
        <f>IF(ISBLANK(INDEX('Policy Characteristics'!K:K,MATCH($C1365,'Policy Characteristics'!$C:$C,0))),"",INDEX('Policy Characteristics'!K:K,MATCH($C1365,'Policy Characteristics'!$C:$C,0)))</f>
        <v>industry-ag-main.html#eff-stds</v>
      </c>
      <c r="R1365" s="254" t="str">
        <f>IF(ISBLANK(INDEX('Policy Characteristics'!L:L,MATCH($C1365,'Policy Characteristics'!$C:$C,0))),"",INDEX('Policy Characteristics'!L:L,MATCH($C1365,'Policy Characteristics'!$C:$C,0)))</f>
        <v>industry-energy-efficiency-standards.html</v>
      </c>
    </row>
    <row r="1366" spans="1:18" s="4" customFormat="1" x14ac:dyDescent="0.35">
      <c r="A1366" s="254" t="str">
        <f>IF(ISBLANK(INDEX('Policy Characteristics'!A:A,MATCH($C1366,'Policy Characteristics'!$C:$C,0))),"",INDEX('Policy Characteristics'!A:A,MATCH($C1366,'Policy Characteristics'!$C:$C,0)))</f>
        <v>Industry</v>
      </c>
      <c r="B1366" s="262" t="str">
        <f>IF(ISBLANK(INDEX('Policy Characteristics'!B:B,MATCH($C1366,'Policy Characteristics'!$C:$C,0))),"",INDEX('Policy Characteristics'!B:B,MATCH($C1366,'Policy Characteristics'!$C:$C,0)))</f>
        <v>Industry Energy Efficiency Standards</v>
      </c>
      <c r="C1366" s="254" t="str">
        <f t="shared" si="49"/>
        <v>Percentage Improvement in Eqpt Efficiency Standards above BAU</v>
      </c>
      <c r="D1366" s="6" t="s">
        <v>3052</v>
      </c>
      <c r="E1366" s="45" t="s">
        <v>2398</v>
      </c>
      <c r="F1366" t="s">
        <v>3016</v>
      </c>
      <c r="G1366" s="45" t="s">
        <v>2406</v>
      </c>
      <c r="H1366" s="43">
        <v>1009</v>
      </c>
      <c r="I1366" s="324" t="s">
        <v>43</v>
      </c>
      <c r="J1366" s="255" t="str">
        <f>IF(ISBLANK(INDEX('Policy Characteristics'!D:D,MATCH($C1366,'Policy Characteristics'!$C:$C,0))),"",INDEX('Policy Characteristics'!D:D,MATCH($C1366,'Policy Characteristics'!$C:$C,0)))</f>
        <v>Industry Energy Efficiency Standards</v>
      </c>
      <c r="K1366" s="254" t="str">
        <f>IF(ISBLANK(INDEX('Policy Characteristics'!E:E,MATCH($C1366,'Policy Characteristics'!$C:$C,0))),"",INDEX('Policy Characteristics'!E:E,MATCH($C1366,'Policy Characteristics'!$C:$C,0)))</f>
        <v>indst efficiency standards</v>
      </c>
      <c r="L1366" s="261">
        <f>IF(ISBLANK(INDEX('Policy Characteristics'!F:F,MATCH($C1366,'Policy Characteristics'!$C:$C,0))),"",INDEX('Policy Characteristics'!F:F,MATCH($C1366,'Policy Characteristics'!$C:$C,0)))</f>
        <v>0</v>
      </c>
      <c r="M1366" s="261">
        <f>IF(ISBLANK(INDEX('Policy Characteristics'!G:G,MATCH($C1366,'Policy Characteristics'!$C:$C,0))),"",INDEX('Policy Characteristics'!G:G,MATCH($C1366,'Policy Characteristics'!$C:$C,0)))</f>
        <v>0.25</v>
      </c>
      <c r="N1366" s="261">
        <f>IF(ISBLANK(INDEX('Policy Characteristics'!H:H,MATCH($C1366,'Policy Characteristics'!$C:$C,0))),"",INDEX('Policy Characteristics'!H:H,MATCH($C1366,'Policy Characteristics'!$C:$C,0)))</f>
        <v>0.01</v>
      </c>
      <c r="O1366" s="254" t="str">
        <f>IF(ISBLANK(INDEX('Policy Characteristics'!I:I,MATCH($C1366,'Policy Characteristics'!$C:$C,0))),"",INDEX('Policy Characteristics'!I:I,MATCH($C1366,'Policy Characteristics'!$C:$C,0)))</f>
        <v>% reduction in energy use</v>
      </c>
      <c r="P1366" s="254"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254" t="str">
        <f>IF(ISBLANK(INDEX('Policy Characteristics'!K:K,MATCH($C1366,'Policy Characteristics'!$C:$C,0))),"",INDEX('Policy Characteristics'!K:K,MATCH($C1366,'Policy Characteristics'!$C:$C,0)))</f>
        <v>industry-ag-main.html#eff-stds</v>
      </c>
      <c r="R1366" s="254" t="str">
        <f>IF(ISBLANK(INDEX('Policy Characteristics'!L:L,MATCH($C1366,'Policy Characteristics'!$C:$C,0))),"",INDEX('Policy Characteristics'!L:L,MATCH($C1366,'Policy Characteristics'!$C:$C,0)))</f>
        <v>industry-energy-efficiency-standards.html</v>
      </c>
    </row>
    <row r="1367" spans="1:18" s="4" customFormat="1" x14ac:dyDescent="0.35">
      <c r="A1367" s="254" t="str">
        <f>IF(ISBLANK(INDEX('Policy Characteristics'!A:A,MATCH($C1367,'Policy Characteristics'!$C:$C,0))),"",INDEX('Policy Characteristics'!A:A,MATCH($C1367,'Policy Characteristics'!$C:$C,0)))</f>
        <v>Industry</v>
      </c>
      <c r="B1367" s="262" t="str">
        <f>IF(ISBLANK(INDEX('Policy Characteristics'!B:B,MATCH($C1367,'Policy Characteristics'!$C:$C,0))),"",INDEX('Policy Characteristics'!B:B,MATCH($C1367,'Policy Characteristics'!$C:$C,0)))</f>
        <v>Industry Energy Efficiency Standards</v>
      </c>
      <c r="C1367" s="254" t="str">
        <f t="shared" si="49"/>
        <v>Percentage Improvement in Eqpt Efficiency Standards above BAU</v>
      </c>
      <c r="D1367" s="6" t="s">
        <v>3052</v>
      </c>
      <c r="E1367" s="45" t="s">
        <v>2399</v>
      </c>
      <c r="F1367" t="s">
        <v>3016</v>
      </c>
      <c r="G1367" s="45" t="s">
        <v>2407</v>
      </c>
      <c r="H1367" s="43">
        <v>1010</v>
      </c>
      <c r="I1367" s="324" t="s">
        <v>43</v>
      </c>
      <c r="J1367" s="255" t="str">
        <f>IF(ISBLANK(INDEX('Policy Characteristics'!D:D,MATCH($C1367,'Policy Characteristics'!$C:$C,0))),"",INDEX('Policy Characteristics'!D:D,MATCH($C1367,'Policy Characteristics'!$C:$C,0)))</f>
        <v>Industry Energy Efficiency Standards</v>
      </c>
      <c r="K1367" s="254" t="str">
        <f>IF(ISBLANK(INDEX('Policy Characteristics'!E:E,MATCH($C1367,'Policy Characteristics'!$C:$C,0))),"",INDEX('Policy Characteristics'!E:E,MATCH($C1367,'Policy Characteristics'!$C:$C,0)))</f>
        <v>indst efficiency standards</v>
      </c>
      <c r="L1367" s="261">
        <f>IF(ISBLANK(INDEX('Policy Characteristics'!F:F,MATCH($C1367,'Policy Characteristics'!$C:$C,0))),"",INDEX('Policy Characteristics'!F:F,MATCH($C1367,'Policy Characteristics'!$C:$C,0)))</f>
        <v>0</v>
      </c>
      <c r="M1367" s="261">
        <f>IF(ISBLANK(INDEX('Policy Characteristics'!G:G,MATCH($C1367,'Policy Characteristics'!$C:$C,0))),"",INDEX('Policy Characteristics'!G:G,MATCH($C1367,'Policy Characteristics'!$C:$C,0)))</f>
        <v>0.25</v>
      </c>
      <c r="N1367" s="261">
        <f>IF(ISBLANK(INDEX('Policy Characteristics'!H:H,MATCH($C1367,'Policy Characteristics'!$C:$C,0))),"",INDEX('Policy Characteristics'!H:H,MATCH($C1367,'Policy Characteristics'!$C:$C,0)))</f>
        <v>0.01</v>
      </c>
      <c r="O1367" s="254" t="str">
        <f>IF(ISBLANK(INDEX('Policy Characteristics'!I:I,MATCH($C1367,'Policy Characteristics'!$C:$C,0))),"",INDEX('Policy Characteristics'!I:I,MATCH($C1367,'Policy Characteristics'!$C:$C,0)))</f>
        <v>% reduction in energy use</v>
      </c>
      <c r="P1367" s="254"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254" t="str">
        <f>IF(ISBLANK(INDEX('Policy Characteristics'!K:K,MATCH($C1367,'Policy Characteristics'!$C:$C,0))),"",INDEX('Policy Characteristics'!K:K,MATCH($C1367,'Policy Characteristics'!$C:$C,0)))</f>
        <v>industry-ag-main.html#eff-stds</v>
      </c>
      <c r="R1367" s="254" t="str">
        <f>IF(ISBLANK(INDEX('Policy Characteristics'!L:L,MATCH($C1367,'Policy Characteristics'!$C:$C,0))),"",INDEX('Policy Characteristics'!L:L,MATCH($C1367,'Policy Characteristics'!$C:$C,0)))</f>
        <v>industry-energy-efficiency-standards.html</v>
      </c>
    </row>
    <row r="1368" spans="1:18" s="4" customFormat="1" x14ac:dyDescent="0.35">
      <c r="A1368" s="254" t="str">
        <f>IF(ISBLANK(INDEX('Policy Characteristics'!A:A,MATCH($C1368,'Policy Characteristics'!$C:$C,0))),"",INDEX('Policy Characteristics'!A:A,MATCH($C1368,'Policy Characteristics'!$C:$C,0)))</f>
        <v>Industry</v>
      </c>
      <c r="B1368" s="262" t="str">
        <f>IF(ISBLANK(INDEX('Policy Characteristics'!B:B,MATCH($C1368,'Policy Characteristics'!$C:$C,0))),"",INDEX('Policy Characteristics'!B:B,MATCH($C1368,'Policy Characteristics'!$C:$C,0)))</f>
        <v>Industry Energy Efficiency Standards</v>
      </c>
      <c r="C1368" s="254" t="str">
        <f t="shared" si="49"/>
        <v>Percentage Improvement in Eqpt Efficiency Standards above BAU</v>
      </c>
      <c r="D1368" s="6" t="s">
        <v>3052</v>
      </c>
      <c r="E1368" s="45" t="s">
        <v>2400</v>
      </c>
      <c r="F1368" t="s">
        <v>3016</v>
      </c>
      <c r="G1368" s="45" t="s">
        <v>2404</v>
      </c>
      <c r="H1368" s="43">
        <v>1011</v>
      </c>
      <c r="I1368" s="324" t="s">
        <v>44</v>
      </c>
      <c r="J1368" s="255" t="str">
        <f>IF(ISBLANK(INDEX('Policy Characteristics'!D:D,MATCH($C1368,'Policy Characteristics'!$C:$C,0))),"",INDEX('Policy Characteristics'!D:D,MATCH($C1368,'Policy Characteristics'!$C:$C,0)))</f>
        <v>Industry Energy Efficiency Standards</v>
      </c>
      <c r="K1368" s="254" t="str">
        <f>IF(ISBLANK(INDEX('Policy Characteristics'!E:E,MATCH($C1368,'Policy Characteristics'!$C:$C,0))),"",INDEX('Policy Characteristics'!E:E,MATCH($C1368,'Policy Characteristics'!$C:$C,0)))</f>
        <v>indst efficiency standards</v>
      </c>
      <c r="L1368" s="261">
        <f>IF(ISBLANK(INDEX('Policy Characteristics'!F:F,MATCH($C1368,'Policy Characteristics'!$C:$C,0))),"",INDEX('Policy Characteristics'!F:F,MATCH($C1368,'Policy Characteristics'!$C:$C,0)))</f>
        <v>0</v>
      </c>
      <c r="M1368" s="261">
        <f>IF(ISBLANK(INDEX('Policy Characteristics'!G:G,MATCH($C1368,'Policy Characteristics'!$C:$C,0))),"",INDEX('Policy Characteristics'!G:G,MATCH($C1368,'Policy Characteristics'!$C:$C,0)))</f>
        <v>0.25</v>
      </c>
      <c r="N1368" s="261">
        <f>IF(ISBLANK(INDEX('Policy Characteristics'!H:H,MATCH($C1368,'Policy Characteristics'!$C:$C,0))),"",INDEX('Policy Characteristics'!H:H,MATCH($C1368,'Policy Characteristics'!$C:$C,0)))</f>
        <v>0.01</v>
      </c>
      <c r="O1368" s="254" t="str">
        <f>IF(ISBLANK(INDEX('Policy Characteristics'!I:I,MATCH($C1368,'Policy Characteristics'!$C:$C,0))),"",INDEX('Policy Characteristics'!I:I,MATCH($C1368,'Policy Characteristics'!$C:$C,0)))</f>
        <v>% reduction in energy use</v>
      </c>
      <c r="P1368" s="254"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254" t="str">
        <f>IF(ISBLANK(INDEX('Policy Characteristics'!K:K,MATCH($C1368,'Policy Characteristics'!$C:$C,0))),"",INDEX('Policy Characteristics'!K:K,MATCH($C1368,'Policy Characteristics'!$C:$C,0)))</f>
        <v>industry-ag-main.html#eff-stds</v>
      </c>
      <c r="R1368" s="254" t="str">
        <f>IF(ISBLANK(INDEX('Policy Characteristics'!L:L,MATCH($C1368,'Policy Characteristics'!$C:$C,0))),"",INDEX('Policy Characteristics'!L:L,MATCH($C1368,'Policy Characteristics'!$C:$C,0)))</f>
        <v>industry-energy-efficiency-standards.html</v>
      </c>
    </row>
    <row r="1369" spans="1:18" s="4" customFormat="1" x14ac:dyDescent="0.35">
      <c r="A1369" s="254" t="str">
        <f>IF(ISBLANK(INDEX('Policy Characteristics'!A:A,MATCH($C1369,'Policy Characteristics'!$C:$C,0))),"",INDEX('Policy Characteristics'!A:A,MATCH($C1369,'Policy Characteristics'!$C:$C,0)))</f>
        <v>Industry</v>
      </c>
      <c r="B1369" s="262" t="str">
        <f>IF(ISBLANK(INDEX('Policy Characteristics'!B:B,MATCH($C1369,'Policy Characteristics'!$C:$C,0))),"",INDEX('Policy Characteristics'!B:B,MATCH($C1369,'Policy Characteristics'!$C:$C,0)))</f>
        <v>Industry Energy Efficiency Standards</v>
      </c>
      <c r="C1369" s="254" t="str">
        <f t="shared" si="49"/>
        <v>Percentage Improvement in Eqpt Efficiency Standards above BAU</v>
      </c>
      <c r="D1369" s="6" t="s">
        <v>3052</v>
      </c>
      <c r="E1369" s="45" t="s">
        <v>2401</v>
      </c>
      <c r="F1369" t="s">
        <v>3016</v>
      </c>
      <c r="G1369" s="45" t="s">
        <v>2405</v>
      </c>
      <c r="H1369" s="43">
        <v>1012</v>
      </c>
      <c r="I1369" s="324" t="s">
        <v>43</v>
      </c>
      <c r="J1369" s="255" t="str">
        <f>IF(ISBLANK(INDEX('Policy Characteristics'!D:D,MATCH($C1369,'Policy Characteristics'!$C:$C,0))),"",INDEX('Policy Characteristics'!D:D,MATCH($C1369,'Policy Characteristics'!$C:$C,0)))</f>
        <v>Industry Energy Efficiency Standards</v>
      </c>
      <c r="K1369" s="254" t="str">
        <f>IF(ISBLANK(INDEX('Policy Characteristics'!E:E,MATCH($C1369,'Policy Characteristics'!$C:$C,0))),"",INDEX('Policy Characteristics'!E:E,MATCH($C1369,'Policy Characteristics'!$C:$C,0)))</f>
        <v>indst efficiency standards</v>
      </c>
      <c r="L1369" s="261">
        <f>IF(ISBLANK(INDEX('Policy Characteristics'!F:F,MATCH($C1369,'Policy Characteristics'!$C:$C,0))),"",INDEX('Policy Characteristics'!F:F,MATCH($C1369,'Policy Characteristics'!$C:$C,0)))</f>
        <v>0</v>
      </c>
      <c r="M1369" s="261">
        <f>IF(ISBLANK(INDEX('Policy Characteristics'!G:G,MATCH($C1369,'Policy Characteristics'!$C:$C,0))),"",INDEX('Policy Characteristics'!G:G,MATCH($C1369,'Policy Characteristics'!$C:$C,0)))</f>
        <v>0.25</v>
      </c>
      <c r="N1369" s="261">
        <f>IF(ISBLANK(INDEX('Policy Characteristics'!H:H,MATCH($C1369,'Policy Characteristics'!$C:$C,0))),"",INDEX('Policy Characteristics'!H:H,MATCH($C1369,'Policy Characteristics'!$C:$C,0)))</f>
        <v>0.01</v>
      </c>
      <c r="O1369" s="254" t="str">
        <f>IF(ISBLANK(INDEX('Policy Characteristics'!I:I,MATCH($C1369,'Policy Characteristics'!$C:$C,0))),"",INDEX('Policy Characteristics'!I:I,MATCH($C1369,'Policy Characteristics'!$C:$C,0)))</f>
        <v>% reduction in energy use</v>
      </c>
      <c r="P1369" s="254"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254" t="str">
        <f>IF(ISBLANK(INDEX('Policy Characteristics'!K:K,MATCH($C1369,'Policy Characteristics'!$C:$C,0))),"",INDEX('Policy Characteristics'!K:K,MATCH($C1369,'Policy Characteristics'!$C:$C,0)))</f>
        <v>industry-ag-main.html#eff-stds</v>
      </c>
      <c r="R1369" s="254" t="str">
        <f>IF(ISBLANK(INDEX('Policy Characteristics'!L:L,MATCH($C1369,'Policy Characteristics'!$C:$C,0))),"",INDEX('Policy Characteristics'!L:L,MATCH($C1369,'Policy Characteristics'!$C:$C,0)))</f>
        <v>industry-energy-efficiency-standards.html</v>
      </c>
    </row>
    <row r="1370" spans="1:18" s="4" customFormat="1" x14ac:dyDescent="0.35">
      <c r="A1370" s="254" t="str">
        <f>IF(ISBLANK(INDEX('Policy Characteristics'!A:A,MATCH($C1370,'Policy Characteristics'!$C:$C,0))),"",INDEX('Policy Characteristics'!A:A,MATCH($C1370,'Policy Characteristics'!$C:$C,0)))</f>
        <v>Industry</v>
      </c>
      <c r="B1370" s="262" t="str">
        <f>IF(ISBLANK(INDEX('Policy Characteristics'!B:B,MATCH($C1370,'Policy Characteristics'!$C:$C,0))),"",INDEX('Policy Characteristics'!B:B,MATCH($C1370,'Policy Characteristics'!$C:$C,0)))</f>
        <v>Industry Energy Efficiency Standards</v>
      </c>
      <c r="C1370" s="254" t="str">
        <f t="shared" si="49"/>
        <v>Percentage Improvement in Eqpt Efficiency Standards above BAU</v>
      </c>
      <c r="D1370" s="6" t="s">
        <v>3052</v>
      </c>
      <c r="E1370" s="45" t="s">
        <v>2402</v>
      </c>
      <c r="F1370" t="s">
        <v>3016</v>
      </c>
      <c r="G1370" s="45" t="s">
        <v>2408</v>
      </c>
      <c r="H1370" s="43">
        <v>1013</v>
      </c>
      <c r="I1370" s="324" t="s">
        <v>44</v>
      </c>
      <c r="J1370" s="255" t="str">
        <f>IF(ISBLANK(INDEX('Policy Characteristics'!D:D,MATCH($C1370,'Policy Characteristics'!$C:$C,0))),"",INDEX('Policy Characteristics'!D:D,MATCH($C1370,'Policy Characteristics'!$C:$C,0)))</f>
        <v>Industry Energy Efficiency Standards</v>
      </c>
      <c r="K1370" s="254" t="str">
        <f>IF(ISBLANK(INDEX('Policy Characteristics'!E:E,MATCH($C1370,'Policy Characteristics'!$C:$C,0))),"",INDEX('Policy Characteristics'!E:E,MATCH($C1370,'Policy Characteristics'!$C:$C,0)))</f>
        <v>indst efficiency standards</v>
      </c>
      <c r="L1370" s="261">
        <f>IF(ISBLANK(INDEX('Policy Characteristics'!F:F,MATCH($C1370,'Policy Characteristics'!$C:$C,0))),"",INDEX('Policy Characteristics'!F:F,MATCH($C1370,'Policy Characteristics'!$C:$C,0)))</f>
        <v>0</v>
      </c>
      <c r="M1370" s="261">
        <f>IF(ISBLANK(INDEX('Policy Characteristics'!G:G,MATCH($C1370,'Policy Characteristics'!$C:$C,0))),"",INDEX('Policy Characteristics'!G:G,MATCH($C1370,'Policy Characteristics'!$C:$C,0)))</f>
        <v>0.25</v>
      </c>
      <c r="N1370" s="261">
        <f>IF(ISBLANK(INDEX('Policy Characteristics'!H:H,MATCH($C1370,'Policy Characteristics'!$C:$C,0))),"",INDEX('Policy Characteristics'!H:H,MATCH($C1370,'Policy Characteristics'!$C:$C,0)))</f>
        <v>0.01</v>
      </c>
      <c r="O1370" s="254" t="str">
        <f>IF(ISBLANK(INDEX('Policy Characteristics'!I:I,MATCH($C1370,'Policy Characteristics'!$C:$C,0))),"",INDEX('Policy Characteristics'!I:I,MATCH($C1370,'Policy Characteristics'!$C:$C,0)))</f>
        <v>% reduction in energy use</v>
      </c>
      <c r="P1370" s="254"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254" t="str">
        <f>IF(ISBLANK(INDEX('Policy Characteristics'!K:K,MATCH($C1370,'Policy Characteristics'!$C:$C,0))),"",INDEX('Policy Characteristics'!K:K,MATCH($C1370,'Policy Characteristics'!$C:$C,0)))</f>
        <v>industry-ag-main.html#eff-stds</v>
      </c>
      <c r="R1370" s="254" t="str">
        <f>IF(ISBLANK(INDEX('Policy Characteristics'!L:L,MATCH($C1370,'Policy Characteristics'!$C:$C,0))),"",INDEX('Policy Characteristics'!L:L,MATCH($C1370,'Policy Characteristics'!$C:$C,0)))</f>
        <v>industry-energy-efficiency-standards.html</v>
      </c>
    </row>
    <row r="1371" spans="1:18" s="4" customFormat="1" x14ac:dyDescent="0.35">
      <c r="A1371" s="254" t="str">
        <f>IF(ISBLANK(INDEX('Policy Characteristics'!A:A,MATCH($C1371,'Policy Characteristics'!$C:$C,0))),"",INDEX('Policy Characteristics'!A:A,MATCH($C1371,'Policy Characteristics'!$C:$C,0)))</f>
        <v>Industry</v>
      </c>
      <c r="B1371" s="262" t="str">
        <f>IF(ISBLANK(INDEX('Policy Characteristics'!B:B,MATCH($C1371,'Policy Characteristics'!$C:$C,0))),"",INDEX('Policy Characteristics'!B:B,MATCH($C1371,'Policy Characteristics'!$C:$C,0)))</f>
        <v>Industry Energy Efficiency Standards</v>
      </c>
      <c r="C1371" s="254" t="str">
        <f t="shared" si="49"/>
        <v>Percentage Improvement in Eqpt Efficiency Standards above BAU</v>
      </c>
      <c r="D1371" s="6" t="s">
        <v>3052</v>
      </c>
      <c r="E1371" s="45" t="s">
        <v>2701</v>
      </c>
      <c r="F1371" t="s">
        <v>3016</v>
      </c>
      <c r="G1371" s="45" t="s">
        <v>2704</v>
      </c>
      <c r="H1371" s="43">
        <v>1014</v>
      </c>
      <c r="I1371" s="324" t="s">
        <v>44</v>
      </c>
      <c r="J1371" s="255" t="str">
        <f>IF(ISBLANK(INDEX('Policy Characteristics'!D:D,MATCH($C1371,'Policy Characteristics'!$C:$C,0))),"",INDEX('Policy Characteristics'!D:D,MATCH($C1371,'Policy Characteristics'!$C:$C,0)))</f>
        <v>Industry Energy Efficiency Standards</v>
      </c>
      <c r="K1371" s="254" t="str">
        <f>IF(ISBLANK(INDEX('Policy Characteristics'!E:E,MATCH($C1371,'Policy Characteristics'!$C:$C,0))),"",INDEX('Policy Characteristics'!E:E,MATCH($C1371,'Policy Characteristics'!$C:$C,0)))</f>
        <v>indst efficiency standards</v>
      </c>
      <c r="L1371" s="261">
        <f>IF(ISBLANK(INDEX('Policy Characteristics'!F:F,MATCH($C1371,'Policy Characteristics'!$C:$C,0))),"",INDEX('Policy Characteristics'!F:F,MATCH($C1371,'Policy Characteristics'!$C:$C,0)))</f>
        <v>0</v>
      </c>
      <c r="M1371" s="261">
        <f>IF(ISBLANK(INDEX('Policy Characteristics'!G:G,MATCH($C1371,'Policy Characteristics'!$C:$C,0))),"",INDEX('Policy Characteristics'!G:G,MATCH($C1371,'Policy Characteristics'!$C:$C,0)))</f>
        <v>0.25</v>
      </c>
      <c r="N1371" s="261">
        <f>IF(ISBLANK(INDEX('Policy Characteristics'!H:H,MATCH($C1371,'Policy Characteristics'!$C:$C,0))),"",INDEX('Policy Characteristics'!H:H,MATCH($C1371,'Policy Characteristics'!$C:$C,0)))</f>
        <v>0.01</v>
      </c>
      <c r="O1371" s="254" t="str">
        <f>IF(ISBLANK(INDEX('Policy Characteristics'!I:I,MATCH($C1371,'Policy Characteristics'!$C:$C,0))),"",INDEX('Policy Characteristics'!I:I,MATCH($C1371,'Policy Characteristics'!$C:$C,0)))</f>
        <v>% reduction in energy use</v>
      </c>
      <c r="P1371" s="254"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254" t="str">
        <f>IF(ISBLANK(INDEX('Policy Characteristics'!K:K,MATCH($C1371,'Policy Characteristics'!$C:$C,0))),"",INDEX('Policy Characteristics'!K:K,MATCH($C1371,'Policy Characteristics'!$C:$C,0)))</f>
        <v>industry-ag-main.html#eff-stds</v>
      </c>
      <c r="R1371" s="254" t="str">
        <f>IF(ISBLANK(INDEX('Policy Characteristics'!L:L,MATCH($C1371,'Policy Characteristics'!$C:$C,0))),"",INDEX('Policy Characteristics'!L:L,MATCH($C1371,'Policy Characteristics'!$C:$C,0)))</f>
        <v>industry-energy-efficiency-standards.html</v>
      </c>
    </row>
    <row r="1372" spans="1:18" s="4" customFormat="1" x14ac:dyDescent="0.35">
      <c r="A1372" s="254" t="str">
        <f>IF(ISBLANK(INDEX('Policy Characteristics'!A:A,MATCH($C1372,'Policy Characteristics'!$C:$C,0))),"",INDEX('Policy Characteristics'!A:A,MATCH($C1372,'Policy Characteristics'!$C:$C,0)))</f>
        <v>Industry</v>
      </c>
      <c r="B1372" s="262" t="str">
        <f>IF(ISBLANK(INDEX('Policy Characteristics'!B:B,MATCH($C1372,'Policy Characteristics'!$C:$C,0))),"",INDEX('Policy Characteristics'!B:B,MATCH($C1372,'Policy Characteristics'!$C:$C,0)))</f>
        <v>Industry Energy Efficiency Standards</v>
      </c>
      <c r="C1372" s="254" t="str">
        <f t="shared" si="49"/>
        <v>Percentage Improvement in Eqpt Efficiency Standards above BAU</v>
      </c>
      <c r="D1372" s="6" t="s">
        <v>3052</v>
      </c>
      <c r="E1372" s="45" t="s">
        <v>2702</v>
      </c>
      <c r="F1372" t="s">
        <v>3016</v>
      </c>
      <c r="G1372" s="45" t="s">
        <v>2706</v>
      </c>
      <c r="H1372" s="43">
        <v>1015</v>
      </c>
      <c r="I1372" s="324" t="s">
        <v>43</v>
      </c>
      <c r="J1372" s="255" t="str">
        <f>IF(ISBLANK(INDEX('Policy Characteristics'!D:D,MATCH($C1372,'Policy Characteristics'!$C:$C,0))),"",INDEX('Policy Characteristics'!D:D,MATCH($C1372,'Policy Characteristics'!$C:$C,0)))</f>
        <v>Industry Energy Efficiency Standards</v>
      </c>
      <c r="K1372" s="254" t="str">
        <f>IF(ISBLANK(INDEX('Policy Characteristics'!E:E,MATCH($C1372,'Policy Characteristics'!$C:$C,0))),"",INDEX('Policy Characteristics'!E:E,MATCH($C1372,'Policy Characteristics'!$C:$C,0)))</f>
        <v>indst efficiency standards</v>
      </c>
      <c r="L1372" s="261">
        <f>IF(ISBLANK(INDEX('Policy Characteristics'!F:F,MATCH($C1372,'Policy Characteristics'!$C:$C,0))),"",INDEX('Policy Characteristics'!F:F,MATCH($C1372,'Policy Characteristics'!$C:$C,0)))</f>
        <v>0</v>
      </c>
      <c r="M1372" s="261">
        <f>IF(ISBLANK(INDEX('Policy Characteristics'!G:G,MATCH($C1372,'Policy Characteristics'!$C:$C,0))),"",INDEX('Policy Characteristics'!G:G,MATCH($C1372,'Policy Characteristics'!$C:$C,0)))</f>
        <v>0.25</v>
      </c>
      <c r="N1372" s="261">
        <f>IF(ISBLANK(INDEX('Policy Characteristics'!H:H,MATCH($C1372,'Policy Characteristics'!$C:$C,0))),"",INDEX('Policy Characteristics'!H:H,MATCH($C1372,'Policy Characteristics'!$C:$C,0)))</f>
        <v>0.01</v>
      </c>
      <c r="O1372" s="254" t="str">
        <f>IF(ISBLANK(INDEX('Policy Characteristics'!I:I,MATCH($C1372,'Policy Characteristics'!$C:$C,0))),"",INDEX('Policy Characteristics'!I:I,MATCH($C1372,'Policy Characteristics'!$C:$C,0)))</f>
        <v>% reduction in energy use</v>
      </c>
      <c r="P1372" s="254"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254" t="str">
        <f>IF(ISBLANK(INDEX('Policy Characteristics'!K:K,MATCH($C1372,'Policy Characteristics'!$C:$C,0))),"",INDEX('Policy Characteristics'!K:K,MATCH($C1372,'Policy Characteristics'!$C:$C,0)))</f>
        <v>industry-ag-main.html#eff-stds</v>
      </c>
      <c r="R1372" s="254" t="str">
        <f>IF(ISBLANK(INDEX('Policy Characteristics'!L:L,MATCH($C1372,'Policy Characteristics'!$C:$C,0))),"",INDEX('Policy Characteristics'!L:L,MATCH($C1372,'Policy Characteristics'!$C:$C,0)))</f>
        <v>industry-energy-efficiency-standards.html</v>
      </c>
    </row>
    <row r="1373" spans="1:18" s="4" customFormat="1" x14ac:dyDescent="0.35">
      <c r="A1373" s="254" t="str">
        <f>IF(ISBLANK(INDEX('Policy Characteristics'!A:A,MATCH($C1373,'Policy Characteristics'!$C:$C,0))),"",INDEX('Policy Characteristics'!A:A,MATCH($C1373,'Policy Characteristics'!$C:$C,0)))</f>
        <v>Industry</v>
      </c>
      <c r="B1373" s="262" t="str">
        <f>IF(ISBLANK(INDEX('Policy Characteristics'!B:B,MATCH($C1373,'Policy Characteristics'!$C:$C,0))),"",INDEX('Policy Characteristics'!B:B,MATCH($C1373,'Policy Characteristics'!$C:$C,0)))</f>
        <v>Industry Energy Efficiency Standards</v>
      </c>
      <c r="C1373" s="254" t="str">
        <f t="shared" si="49"/>
        <v>Percentage Improvement in Eqpt Efficiency Standards above BAU</v>
      </c>
      <c r="D1373" s="6" t="s">
        <v>3052</v>
      </c>
      <c r="E1373" s="45" t="s">
        <v>2703</v>
      </c>
      <c r="F1373" t="s">
        <v>3016</v>
      </c>
      <c r="G1373" s="45" t="s">
        <v>2707</v>
      </c>
      <c r="H1373" s="43">
        <v>1016</v>
      </c>
      <c r="I1373" s="324" t="s">
        <v>43</v>
      </c>
      <c r="J1373" s="255" t="str">
        <f>IF(ISBLANK(INDEX('Policy Characteristics'!D:D,MATCH($C1373,'Policy Characteristics'!$C:$C,0))),"",INDEX('Policy Characteristics'!D:D,MATCH($C1373,'Policy Characteristics'!$C:$C,0)))</f>
        <v>Industry Energy Efficiency Standards</v>
      </c>
      <c r="K1373" s="254" t="str">
        <f>IF(ISBLANK(INDEX('Policy Characteristics'!E:E,MATCH($C1373,'Policy Characteristics'!$C:$C,0))),"",INDEX('Policy Characteristics'!E:E,MATCH($C1373,'Policy Characteristics'!$C:$C,0)))</f>
        <v>indst efficiency standards</v>
      </c>
      <c r="L1373" s="261">
        <f>IF(ISBLANK(INDEX('Policy Characteristics'!F:F,MATCH($C1373,'Policy Characteristics'!$C:$C,0))),"",INDEX('Policy Characteristics'!F:F,MATCH($C1373,'Policy Characteristics'!$C:$C,0)))</f>
        <v>0</v>
      </c>
      <c r="M1373" s="261">
        <f>IF(ISBLANK(INDEX('Policy Characteristics'!G:G,MATCH($C1373,'Policy Characteristics'!$C:$C,0))),"",INDEX('Policy Characteristics'!G:G,MATCH($C1373,'Policy Characteristics'!$C:$C,0)))</f>
        <v>0.25</v>
      </c>
      <c r="N1373" s="261">
        <f>IF(ISBLANK(INDEX('Policy Characteristics'!H:H,MATCH($C1373,'Policy Characteristics'!$C:$C,0))),"",INDEX('Policy Characteristics'!H:H,MATCH($C1373,'Policy Characteristics'!$C:$C,0)))</f>
        <v>0.01</v>
      </c>
      <c r="O1373" s="254" t="str">
        <f>IF(ISBLANK(INDEX('Policy Characteristics'!I:I,MATCH($C1373,'Policy Characteristics'!$C:$C,0))),"",INDEX('Policy Characteristics'!I:I,MATCH($C1373,'Policy Characteristics'!$C:$C,0)))</f>
        <v>% reduction in energy use</v>
      </c>
      <c r="P1373" s="254"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254" t="str">
        <f>IF(ISBLANK(INDEX('Policy Characteristics'!K:K,MATCH($C1373,'Policy Characteristics'!$C:$C,0))),"",INDEX('Policy Characteristics'!K:K,MATCH($C1373,'Policy Characteristics'!$C:$C,0)))</f>
        <v>industry-ag-main.html#eff-stds</v>
      </c>
      <c r="R1373" s="254" t="str">
        <f>IF(ISBLANK(INDEX('Policy Characteristics'!L:L,MATCH($C1373,'Policy Characteristics'!$C:$C,0))),"",INDEX('Policy Characteristics'!L:L,MATCH($C1373,'Policy Characteristics'!$C:$C,0)))</f>
        <v>industry-energy-efficiency-standards.html</v>
      </c>
    </row>
    <row r="1374" spans="1:18" s="4" customFormat="1" x14ac:dyDescent="0.35">
      <c r="A1374" s="254" t="str">
        <f>IF(ISBLANK(INDEX('Policy Characteristics'!A:A,MATCH($C1374,'Policy Characteristics'!$C:$C,0))),"",INDEX('Policy Characteristics'!A:A,MATCH($C1374,'Policy Characteristics'!$C:$C,0)))</f>
        <v>Industry</v>
      </c>
      <c r="B1374" s="262" t="str">
        <f>IF(ISBLANK(INDEX('Policy Characteristics'!B:B,MATCH($C1374,'Policy Characteristics'!$C:$C,0))),"",INDEX('Policy Characteristics'!B:B,MATCH($C1374,'Policy Characteristics'!$C:$C,0)))</f>
        <v>Industry Energy Efficiency Standards</v>
      </c>
      <c r="C1374" s="254" t="str">
        <f t="shared" si="49"/>
        <v>Percentage Improvement in Eqpt Efficiency Standards above BAU</v>
      </c>
      <c r="D1374" s="6" t="s">
        <v>3052</v>
      </c>
      <c r="E1374" s="45" t="s">
        <v>2700</v>
      </c>
      <c r="F1374" t="s">
        <v>3016</v>
      </c>
      <c r="G1374" s="45" t="s">
        <v>2705</v>
      </c>
      <c r="H1374" s="43">
        <v>1017</v>
      </c>
      <c r="I1374" s="324" t="s">
        <v>44</v>
      </c>
      <c r="J1374" s="255" t="str">
        <f>IF(ISBLANK(INDEX('Policy Characteristics'!D:D,MATCH($C1374,'Policy Characteristics'!$C:$C,0))),"",INDEX('Policy Characteristics'!D:D,MATCH($C1374,'Policy Characteristics'!$C:$C,0)))</f>
        <v>Industry Energy Efficiency Standards</v>
      </c>
      <c r="K1374" s="254" t="str">
        <f>IF(ISBLANK(INDEX('Policy Characteristics'!E:E,MATCH($C1374,'Policy Characteristics'!$C:$C,0))),"",INDEX('Policy Characteristics'!E:E,MATCH($C1374,'Policy Characteristics'!$C:$C,0)))</f>
        <v>indst efficiency standards</v>
      </c>
      <c r="L1374" s="261">
        <f>IF(ISBLANK(INDEX('Policy Characteristics'!F:F,MATCH($C1374,'Policy Characteristics'!$C:$C,0))),"",INDEX('Policy Characteristics'!F:F,MATCH($C1374,'Policy Characteristics'!$C:$C,0)))</f>
        <v>0</v>
      </c>
      <c r="M1374" s="261">
        <f>IF(ISBLANK(INDEX('Policy Characteristics'!G:G,MATCH($C1374,'Policy Characteristics'!$C:$C,0))),"",INDEX('Policy Characteristics'!G:G,MATCH($C1374,'Policy Characteristics'!$C:$C,0)))</f>
        <v>0.25</v>
      </c>
      <c r="N1374" s="261">
        <f>IF(ISBLANK(INDEX('Policy Characteristics'!H:H,MATCH($C1374,'Policy Characteristics'!$C:$C,0))),"",INDEX('Policy Characteristics'!H:H,MATCH($C1374,'Policy Characteristics'!$C:$C,0)))</f>
        <v>0.01</v>
      </c>
      <c r="O1374" s="254" t="str">
        <f>IF(ISBLANK(INDEX('Policy Characteristics'!I:I,MATCH($C1374,'Policy Characteristics'!$C:$C,0))),"",INDEX('Policy Characteristics'!I:I,MATCH($C1374,'Policy Characteristics'!$C:$C,0)))</f>
        <v>% reduction in energy use</v>
      </c>
      <c r="P1374" s="254"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254" t="str">
        <f>IF(ISBLANK(INDEX('Policy Characteristics'!K:K,MATCH($C1374,'Policy Characteristics'!$C:$C,0))),"",INDEX('Policy Characteristics'!K:K,MATCH($C1374,'Policy Characteristics'!$C:$C,0)))</f>
        <v>industry-ag-main.html#eff-stds</v>
      </c>
      <c r="R1374" s="254" t="str">
        <f>IF(ISBLANK(INDEX('Policy Characteristics'!L:L,MATCH($C1374,'Policy Characteristics'!$C:$C,0))),"",INDEX('Policy Characteristics'!L:L,MATCH($C1374,'Policy Characteristics'!$C:$C,0)))</f>
        <v>industry-energy-efficiency-standards.html</v>
      </c>
    </row>
    <row r="1375" spans="1:18" s="4" customFormat="1" x14ac:dyDescent="0.35">
      <c r="A1375" s="254" t="str">
        <f>IF(ISBLANK(INDEX('Policy Characteristics'!A:A,MATCH($C1375,'Policy Characteristics'!$C:$C,0))),"",INDEX('Policy Characteristics'!A:A,MATCH($C1375,'Policy Characteristics'!$C:$C,0)))</f>
        <v>Industry</v>
      </c>
      <c r="B1375" s="262" t="str">
        <f>IF(ISBLANK(INDEX('Policy Characteristics'!B:B,MATCH($C1375,'Policy Characteristics'!$C:$C,0))),"",INDEX('Policy Characteristics'!B:B,MATCH($C1375,'Policy Characteristics'!$C:$C,0)))</f>
        <v>Industry Energy Efficiency Standards</v>
      </c>
      <c r="C1375" s="254" t="str">
        <f t="shared" si="49"/>
        <v>Percentage Improvement in Eqpt Efficiency Standards above BAU</v>
      </c>
      <c r="D1375" s="6" t="s">
        <v>3053</v>
      </c>
      <c r="E1375" s="45" t="s">
        <v>2397</v>
      </c>
      <c r="F1375" t="s">
        <v>3017</v>
      </c>
      <c r="G1375" s="45" t="s">
        <v>2403</v>
      </c>
      <c r="H1375" s="43">
        <v>1018</v>
      </c>
      <c r="I1375" s="324" t="s">
        <v>43</v>
      </c>
      <c r="J1375" s="255" t="str">
        <f>IF(ISBLANK(INDEX('Policy Characteristics'!D:D,MATCH($C1375,'Policy Characteristics'!$C:$C,0))),"",INDEX('Policy Characteristics'!D:D,MATCH($C1375,'Policy Characteristics'!$C:$C,0)))</f>
        <v>Industry Energy Efficiency Standards</v>
      </c>
      <c r="K1375" s="254" t="str">
        <f>IF(ISBLANK(INDEX('Policy Characteristics'!E:E,MATCH($C1375,'Policy Characteristics'!$C:$C,0))),"",INDEX('Policy Characteristics'!E:E,MATCH($C1375,'Policy Characteristics'!$C:$C,0)))</f>
        <v>indst efficiency standards</v>
      </c>
      <c r="L1375" s="261">
        <f>IF(ISBLANK(INDEX('Policy Characteristics'!F:F,MATCH($C1375,'Policy Characteristics'!$C:$C,0))),"",INDEX('Policy Characteristics'!F:F,MATCH($C1375,'Policy Characteristics'!$C:$C,0)))</f>
        <v>0</v>
      </c>
      <c r="M1375" s="261">
        <f>IF(ISBLANK(INDEX('Policy Characteristics'!G:G,MATCH($C1375,'Policy Characteristics'!$C:$C,0))),"",INDEX('Policy Characteristics'!G:G,MATCH($C1375,'Policy Characteristics'!$C:$C,0)))</f>
        <v>0.25</v>
      </c>
      <c r="N1375" s="261">
        <f>IF(ISBLANK(INDEX('Policy Characteristics'!H:H,MATCH($C1375,'Policy Characteristics'!$C:$C,0))),"",INDEX('Policy Characteristics'!H:H,MATCH($C1375,'Policy Characteristics'!$C:$C,0)))</f>
        <v>0.01</v>
      </c>
      <c r="O1375" s="254" t="str">
        <f>IF(ISBLANK(INDEX('Policy Characteristics'!I:I,MATCH($C1375,'Policy Characteristics'!$C:$C,0))),"",INDEX('Policy Characteristics'!I:I,MATCH($C1375,'Policy Characteristics'!$C:$C,0)))</f>
        <v>% reduction in energy use</v>
      </c>
      <c r="P1375" s="254"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254" t="str">
        <f>IF(ISBLANK(INDEX('Policy Characteristics'!K:K,MATCH($C1375,'Policy Characteristics'!$C:$C,0))),"",INDEX('Policy Characteristics'!K:K,MATCH($C1375,'Policy Characteristics'!$C:$C,0)))</f>
        <v>industry-ag-main.html#eff-stds</v>
      </c>
      <c r="R1375" s="254" t="str">
        <f>IF(ISBLANK(INDEX('Policy Characteristics'!L:L,MATCH($C1375,'Policy Characteristics'!$C:$C,0))),"",INDEX('Policy Characteristics'!L:L,MATCH($C1375,'Policy Characteristics'!$C:$C,0)))</f>
        <v>industry-energy-efficiency-standards.html</v>
      </c>
    </row>
    <row r="1376" spans="1:18" s="4" customFormat="1" x14ac:dyDescent="0.35">
      <c r="A1376" s="254" t="str">
        <f>IF(ISBLANK(INDEX('Policy Characteristics'!A:A,MATCH($C1376,'Policy Characteristics'!$C:$C,0))),"",INDEX('Policy Characteristics'!A:A,MATCH($C1376,'Policy Characteristics'!$C:$C,0)))</f>
        <v>Industry</v>
      </c>
      <c r="B1376" s="262" t="str">
        <f>IF(ISBLANK(INDEX('Policy Characteristics'!B:B,MATCH($C1376,'Policy Characteristics'!$C:$C,0))),"",INDEX('Policy Characteristics'!B:B,MATCH($C1376,'Policy Characteristics'!$C:$C,0)))</f>
        <v>Industry Energy Efficiency Standards</v>
      </c>
      <c r="C1376" s="254" t="str">
        <f t="shared" si="49"/>
        <v>Percentage Improvement in Eqpt Efficiency Standards above BAU</v>
      </c>
      <c r="D1376" s="6" t="s">
        <v>3053</v>
      </c>
      <c r="E1376" s="45" t="s">
        <v>2398</v>
      </c>
      <c r="F1376" t="s">
        <v>3017</v>
      </c>
      <c r="G1376" s="45" t="s">
        <v>2406</v>
      </c>
      <c r="H1376" s="43">
        <v>1019</v>
      </c>
      <c r="I1376" s="324" t="s">
        <v>43</v>
      </c>
      <c r="J1376" s="255" t="str">
        <f>IF(ISBLANK(INDEX('Policy Characteristics'!D:D,MATCH($C1376,'Policy Characteristics'!$C:$C,0))),"",INDEX('Policy Characteristics'!D:D,MATCH($C1376,'Policy Characteristics'!$C:$C,0)))</f>
        <v>Industry Energy Efficiency Standards</v>
      </c>
      <c r="K1376" s="254" t="str">
        <f>IF(ISBLANK(INDEX('Policy Characteristics'!E:E,MATCH($C1376,'Policy Characteristics'!$C:$C,0))),"",INDEX('Policy Characteristics'!E:E,MATCH($C1376,'Policy Characteristics'!$C:$C,0)))</f>
        <v>indst efficiency standards</v>
      </c>
      <c r="L1376" s="261">
        <f>IF(ISBLANK(INDEX('Policy Characteristics'!F:F,MATCH($C1376,'Policy Characteristics'!$C:$C,0))),"",INDEX('Policy Characteristics'!F:F,MATCH($C1376,'Policy Characteristics'!$C:$C,0)))</f>
        <v>0</v>
      </c>
      <c r="M1376" s="261">
        <f>IF(ISBLANK(INDEX('Policy Characteristics'!G:G,MATCH($C1376,'Policy Characteristics'!$C:$C,0))),"",INDEX('Policy Characteristics'!G:G,MATCH($C1376,'Policy Characteristics'!$C:$C,0)))</f>
        <v>0.25</v>
      </c>
      <c r="N1376" s="261">
        <f>IF(ISBLANK(INDEX('Policy Characteristics'!H:H,MATCH($C1376,'Policy Characteristics'!$C:$C,0))),"",INDEX('Policy Characteristics'!H:H,MATCH($C1376,'Policy Characteristics'!$C:$C,0)))</f>
        <v>0.01</v>
      </c>
      <c r="O1376" s="254" t="str">
        <f>IF(ISBLANK(INDEX('Policy Characteristics'!I:I,MATCH($C1376,'Policy Characteristics'!$C:$C,0))),"",INDEX('Policy Characteristics'!I:I,MATCH($C1376,'Policy Characteristics'!$C:$C,0)))</f>
        <v>% reduction in energy use</v>
      </c>
      <c r="P1376" s="254"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254" t="str">
        <f>IF(ISBLANK(INDEX('Policy Characteristics'!K:K,MATCH($C1376,'Policy Characteristics'!$C:$C,0))),"",INDEX('Policy Characteristics'!K:K,MATCH($C1376,'Policy Characteristics'!$C:$C,0)))</f>
        <v>industry-ag-main.html#eff-stds</v>
      </c>
      <c r="R1376" s="254" t="str">
        <f>IF(ISBLANK(INDEX('Policy Characteristics'!L:L,MATCH($C1376,'Policy Characteristics'!$C:$C,0))),"",INDEX('Policy Characteristics'!L:L,MATCH($C1376,'Policy Characteristics'!$C:$C,0)))</f>
        <v>industry-energy-efficiency-standards.html</v>
      </c>
    </row>
    <row r="1377" spans="1:18" s="4" customFormat="1" x14ac:dyDescent="0.35">
      <c r="A1377" s="254" t="str">
        <f>IF(ISBLANK(INDEX('Policy Characteristics'!A:A,MATCH($C1377,'Policy Characteristics'!$C:$C,0))),"",INDEX('Policy Characteristics'!A:A,MATCH($C1377,'Policy Characteristics'!$C:$C,0)))</f>
        <v>Industry</v>
      </c>
      <c r="B1377" s="262" t="str">
        <f>IF(ISBLANK(INDEX('Policy Characteristics'!B:B,MATCH($C1377,'Policy Characteristics'!$C:$C,0))),"",INDEX('Policy Characteristics'!B:B,MATCH($C1377,'Policy Characteristics'!$C:$C,0)))</f>
        <v>Industry Energy Efficiency Standards</v>
      </c>
      <c r="C1377" s="254" t="str">
        <f t="shared" si="49"/>
        <v>Percentage Improvement in Eqpt Efficiency Standards above BAU</v>
      </c>
      <c r="D1377" s="6" t="s">
        <v>3053</v>
      </c>
      <c r="E1377" s="45" t="s">
        <v>2399</v>
      </c>
      <c r="F1377" t="s">
        <v>3017</v>
      </c>
      <c r="G1377" s="45" t="s">
        <v>2407</v>
      </c>
      <c r="H1377" s="43">
        <v>1020</v>
      </c>
      <c r="I1377" s="324" t="s">
        <v>43</v>
      </c>
      <c r="J1377" s="255" t="str">
        <f>IF(ISBLANK(INDEX('Policy Characteristics'!D:D,MATCH($C1377,'Policy Characteristics'!$C:$C,0))),"",INDEX('Policy Characteristics'!D:D,MATCH($C1377,'Policy Characteristics'!$C:$C,0)))</f>
        <v>Industry Energy Efficiency Standards</v>
      </c>
      <c r="K1377" s="254" t="str">
        <f>IF(ISBLANK(INDEX('Policy Characteristics'!E:E,MATCH($C1377,'Policy Characteristics'!$C:$C,0))),"",INDEX('Policy Characteristics'!E:E,MATCH($C1377,'Policy Characteristics'!$C:$C,0)))</f>
        <v>indst efficiency standards</v>
      </c>
      <c r="L1377" s="261">
        <f>IF(ISBLANK(INDEX('Policy Characteristics'!F:F,MATCH($C1377,'Policy Characteristics'!$C:$C,0))),"",INDEX('Policy Characteristics'!F:F,MATCH($C1377,'Policy Characteristics'!$C:$C,0)))</f>
        <v>0</v>
      </c>
      <c r="M1377" s="261">
        <f>IF(ISBLANK(INDEX('Policy Characteristics'!G:G,MATCH($C1377,'Policy Characteristics'!$C:$C,0))),"",INDEX('Policy Characteristics'!G:G,MATCH($C1377,'Policy Characteristics'!$C:$C,0)))</f>
        <v>0.25</v>
      </c>
      <c r="N1377" s="261">
        <f>IF(ISBLANK(INDEX('Policy Characteristics'!H:H,MATCH($C1377,'Policy Characteristics'!$C:$C,0))),"",INDEX('Policy Characteristics'!H:H,MATCH($C1377,'Policy Characteristics'!$C:$C,0)))</f>
        <v>0.01</v>
      </c>
      <c r="O1377" s="254" t="str">
        <f>IF(ISBLANK(INDEX('Policy Characteristics'!I:I,MATCH($C1377,'Policy Characteristics'!$C:$C,0))),"",INDEX('Policy Characteristics'!I:I,MATCH($C1377,'Policy Characteristics'!$C:$C,0)))</f>
        <v>% reduction in energy use</v>
      </c>
      <c r="P1377" s="254"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254" t="str">
        <f>IF(ISBLANK(INDEX('Policy Characteristics'!K:K,MATCH($C1377,'Policy Characteristics'!$C:$C,0))),"",INDEX('Policy Characteristics'!K:K,MATCH($C1377,'Policy Characteristics'!$C:$C,0)))</f>
        <v>industry-ag-main.html#eff-stds</v>
      </c>
      <c r="R1377" s="254" t="str">
        <f>IF(ISBLANK(INDEX('Policy Characteristics'!L:L,MATCH($C1377,'Policy Characteristics'!$C:$C,0))),"",INDEX('Policy Characteristics'!L:L,MATCH($C1377,'Policy Characteristics'!$C:$C,0)))</f>
        <v>industry-energy-efficiency-standards.html</v>
      </c>
    </row>
    <row r="1378" spans="1:18" s="4" customFormat="1" x14ac:dyDescent="0.35">
      <c r="A1378" s="254" t="str">
        <f>IF(ISBLANK(INDEX('Policy Characteristics'!A:A,MATCH($C1378,'Policy Characteristics'!$C:$C,0))),"",INDEX('Policy Characteristics'!A:A,MATCH($C1378,'Policy Characteristics'!$C:$C,0)))</f>
        <v>Industry</v>
      </c>
      <c r="B1378" s="262" t="str">
        <f>IF(ISBLANK(INDEX('Policy Characteristics'!B:B,MATCH($C1378,'Policy Characteristics'!$C:$C,0))),"",INDEX('Policy Characteristics'!B:B,MATCH($C1378,'Policy Characteristics'!$C:$C,0)))</f>
        <v>Industry Energy Efficiency Standards</v>
      </c>
      <c r="C1378" s="254" t="str">
        <f t="shared" si="49"/>
        <v>Percentage Improvement in Eqpt Efficiency Standards above BAU</v>
      </c>
      <c r="D1378" s="6" t="s">
        <v>3053</v>
      </c>
      <c r="E1378" s="45" t="s">
        <v>2400</v>
      </c>
      <c r="F1378" t="s">
        <v>3017</v>
      </c>
      <c r="G1378" s="45" t="s">
        <v>2404</v>
      </c>
      <c r="H1378" s="43">
        <v>1021</v>
      </c>
      <c r="I1378" s="324" t="s">
        <v>44</v>
      </c>
      <c r="J1378" s="255" t="str">
        <f>IF(ISBLANK(INDEX('Policy Characteristics'!D:D,MATCH($C1378,'Policy Characteristics'!$C:$C,0))),"",INDEX('Policy Characteristics'!D:D,MATCH($C1378,'Policy Characteristics'!$C:$C,0)))</f>
        <v>Industry Energy Efficiency Standards</v>
      </c>
      <c r="K1378" s="254" t="str">
        <f>IF(ISBLANK(INDEX('Policy Characteristics'!E:E,MATCH($C1378,'Policy Characteristics'!$C:$C,0))),"",INDEX('Policy Characteristics'!E:E,MATCH($C1378,'Policy Characteristics'!$C:$C,0)))</f>
        <v>indst efficiency standards</v>
      </c>
      <c r="L1378" s="261">
        <f>IF(ISBLANK(INDEX('Policy Characteristics'!F:F,MATCH($C1378,'Policy Characteristics'!$C:$C,0))),"",INDEX('Policy Characteristics'!F:F,MATCH($C1378,'Policy Characteristics'!$C:$C,0)))</f>
        <v>0</v>
      </c>
      <c r="M1378" s="261">
        <f>IF(ISBLANK(INDEX('Policy Characteristics'!G:G,MATCH($C1378,'Policy Characteristics'!$C:$C,0))),"",INDEX('Policy Characteristics'!G:G,MATCH($C1378,'Policy Characteristics'!$C:$C,0)))</f>
        <v>0.25</v>
      </c>
      <c r="N1378" s="261">
        <f>IF(ISBLANK(INDEX('Policy Characteristics'!H:H,MATCH($C1378,'Policy Characteristics'!$C:$C,0))),"",INDEX('Policy Characteristics'!H:H,MATCH($C1378,'Policy Characteristics'!$C:$C,0)))</f>
        <v>0.01</v>
      </c>
      <c r="O1378" s="254" t="str">
        <f>IF(ISBLANK(INDEX('Policy Characteristics'!I:I,MATCH($C1378,'Policy Characteristics'!$C:$C,0))),"",INDEX('Policy Characteristics'!I:I,MATCH($C1378,'Policy Characteristics'!$C:$C,0)))</f>
        <v>% reduction in energy use</v>
      </c>
      <c r="P1378" s="254"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254" t="str">
        <f>IF(ISBLANK(INDEX('Policy Characteristics'!K:K,MATCH($C1378,'Policy Characteristics'!$C:$C,0))),"",INDEX('Policy Characteristics'!K:K,MATCH($C1378,'Policy Characteristics'!$C:$C,0)))</f>
        <v>industry-ag-main.html#eff-stds</v>
      </c>
      <c r="R1378" s="254" t="str">
        <f>IF(ISBLANK(INDEX('Policy Characteristics'!L:L,MATCH($C1378,'Policy Characteristics'!$C:$C,0))),"",INDEX('Policy Characteristics'!L:L,MATCH($C1378,'Policy Characteristics'!$C:$C,0)))</f>
        <v>industry-energy-efficiency-standards.html</v>
      </c>
    </row>
    <row r="1379" spans="1:18" s="4" customFormat="1" x14ac:dyDescent="0.35">
      <c r="A1379" s="254" t="str">
        <f>IF(ISBLANK(INDEX('Policy Characteristics'!A:A,MATCH($C1379,'Policy Characteristics'!$C:$C,0))),"",INDEX('Policy Characteristics'!A:A,MATCH($C1379,'Policy Characteristics'!$C:$C,0)))</f>
        <v>Industry</v>
      </c>
      <c r="B1379" s="262" t="str">
        <f>IF(ISBLANK(INDEX('Policy Characteristics'!B:B,MATCH($C1379,'Policy Characteristics'!$C:$C,0))),"",INDEX('Policy Characteristics'!B:B,MATCH($C1379,'Policy Characteristics'!$C:$C,0)))</f>
        <v>Industry Energy Efficiency Standards</v>
      </c>
      <c r="C1379" s="254" t="str">
        <f t="shared" si="49"/>
        <v>Percentage Improvement in Eqpt Efficiency Standards above BAU</v>
      </c>
      <c r="D1379" s="6" t="s">
        <v>3053</v>
      </c>
      <c r="E1379" s="45" t="s">
        <v>2401</v>
      </c>
      <c r="F1379" t="s">
        <v>3017</v>
      </c>
      <c r="G1379" s="45" t="s">
        <v>2405</v>
      </c>
      <c r="H1379" s="43">
        <v>1022</v>
      </c>
      <c r="I1379" s="324" t="s">
        <v>43</v>
      </c>
      <c r="J1379" s="255" t="str">
        <f>IF(ISBLANK(INDEX('Policy Characteristics'!D:D,MATCH($C1379,'Policy Characteristics'!$C:$C,0))),"",INDEX('Policy Characteristics'!D:D,MATCH($C1379,'Policy Characteristics'!$C:$C,0)))</f>
        <v>Industry Energy Efficiency Standards</v>
      </c>
      <c r="K1379" s="254" t="str">
        <f>IF(ISBLANK(INDEX('Policy Characteristics'!E:E,MATCH($C1379,'Policy Characteristics'!$C:$C,0))),"",INDEX('Policy Characteristics'!E:E,MATCH($C1379,'Policy Characteristics'!$C:$C,0)))</f>
        <v>indst efficiency standards</v>
      </c>
      <c r="L1379" s="261">
        <f>IF(ISBLANK(INDEX('Policy Characteristics'!F:F,MATCH($C1379,'Policy Characteristics'!$C:$C,0))),"",INDEX('Policy Characteristics'!F:F,MATCH($C1379,'Policy Characteristics'!$C:$C,0)))</f>
        <v>0</v>
      </c>
      <c r="M1379" s="261">
        <f>IF(ISBLANK(INDEX('Policy Characteristics'!G:G,MATCH($C1379,'Policy Characteristics'!$C:$C,0))),"",INDEX('Policy Characteristics'!G:G,MATCH($C1379,'Policy Characteristics'!$C:$C,0)))</f>
        <v>0.25</v>
      </c>
      <c r="N1379" s="261">
        <f>IF(ISBLANK(INDEX('Policy Characteristics'!H:H,MATCH($C1379,'Policy Characteristics'!$C:$C,0))),"",INDEX('Policy Characteristics'!H:H,MATCH($C1379,'Policy Characteristics'!$C:$C,0)))</f>
        <v>0.01</v>
      </c>
      <c r="O1379" s="254" t="str">
        <f>IF(ISBLANK(INDEX('Policy Characteristics'!I:I,MATCH($C1379,'Policy Characteristics'!$C:$C,0))),"",INDEX('Policy Characteristics'!I:I,MATCH($C1379,'Policy Characteristics'!$C:$C,0)))</f>
        <v>% reduction in energy use</v>
      </c>
      <c r="P1379" s="254"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254" t="str">
        <f>IF(ISBLANK(INDEX('Policy Characteristics'!K:K,MATCH($C1379,'Policy Characteristics'!$C:$C,0))),"",INDEX('Policy Characteristics'!K:K,MATCH($C1379,'Policy Characteristics'!$C:$C,0)))</f>
        <v>industry-ag-main.html#eff-stds</v>
      </c>
      <c r="R1379" s="254" t="str">
        <f>IF(ISBLANK(INDEX('Policy Characteristics'!L:L,MATCH($C1379,'Policy Characteristics'!$C:$C,0))),"",INDEX('Policy Characteristics'!L:L,MATCH($C1379,'Policy Characteristics'!$C:$C,0)))</f>
        <v>industry-energy-efficiency-standards.html</v>
      </c>
    </row>
    <row r="1380" spans="1:18" s="4" customFormat="1" x14ac:dyDescent="0.35">
      <c r="A1380" s="254" t="str">
        <f>IF(ISBLANK(INDEX('Policy Characteristics'!A:A,MATCH($C1380,'Policy Characteristics'!$C:$C,0))),"",INDEX('Policy Characteristics'!A:A,MATCH($C1380,'Policy Characteristics'!$C:$C,0)))</f>
        <v>Industry</v>
      </c>
      <c r="B1380" s="262" t="str">
        <f>IF(ISBLANK(INDEX('Policy Characteristics'!B:B,MATCH($C1380,'Policy Characteristics'!$C:$C,0))),"",INDEX('Policy Characteristics'!B:B,MATCH($C1380,'Policy Characteristics'!$C:$C,0)))</f>
        <v>Industry Energy Efficiency Standards</v>
      </c>
      <c r="C1380" s="254" t="str">
        <f t="shared" ref="C1380:C1443" si="50">C$1315</f>
        <v>Percentage Improvement in Eqpt Efficiency Standards above BAU</v>
      </c>
      <c r="D1380" s="6" t="s">
        <v>3053</v>
      </c>
      <c r="E1380" s="45" t="s">
        <v>2402</v>
      </c>
      <c r="F1380" t="s">
        <v>3017</v>
      </c>
      <c r="G1380" s="45" t="s">
        <v>2408</v>
      </c>
      <c r="H1380" s="43">
        <v>1023</v>
      </c>
      <c r="I1380" s="324" t="s">
        <v>44</v>
      </c>
      <c r="J1380" s="255" t="str">
        <f>IF(ISBLANK(INDEX('Policy Characteristics'!D:D,MATCH($C1380,'Policy Characteristics'!$C:$C,0))),"",INDEX('Policy Characteristics'!D:D,MATCH($C1380,'Policy Characteristics'!$C:$C,0)))</f>
        <v>Industry Energy Efficiency Standards</v>
      </c>
      <c r="K1380" s="254" t="str">
        <f>IF(ISBLANK(INDEX('Policy Characteristics'!E:E,MATCH($C1380,'Policy Characteristics'!$C:$C,0))),"",INDEX('Policy Characteristics'!E:E,MATCH($C1380,'Policy Characteristics'!$C:$C,0)))</f>
        <v>indst efficiency standards</v>
      </c>
      <c r="L1380" s="261">
        <f>IF(ISBLANK(INDEX('Policy Characteristics'!F:F,MATCH($C1380,'Policy Characteristics'!$C:$C,0))),"",INDEX('Policy Characteristics'!F:F,MATCH($C1380,'Policy Characteristics'!$C:$C,0)))</f>
        <v>0</v>
      </c>
      <c r="M1380" s="261">
        <f>IF(ISBLANK(INDEX('Policy Characteristics'!G:G,MATCH($C1380,'Policy Characteristics'!$C:$C,0))),"",INDEX('Policy Characteristics'!G:G,MATCH($C1380,'Policy Characteristics'!$C:$C,0)))</f>
        <v>0.25</v>
      </c>
      <c r="N1380" s="261">
        <f>IF(ISBLANK(INDEX('Policy Characteristics'!H:H,MATCH($C1380,'Policy Characteristics'!$C:$C,0))),"",INDEX('Policy Characteristics'!H:H,MATCH($C1380,'Policy Characteristics'!$C:$C,0)))</f>
        <v>0.01</v>
      </c>
      <c r="O1380" s="254" t="str">
        <f>IF(ISBLANK(INDEX('Policy Characteristics'!I:I,MATCH($C1380,'Policy Characteristics'!$C:$C,0))),"",INDEX('Policy Characteristics'!I:I,MATCH($C1380,'Policy Characteristics'!$C:$C,0)))</f>
        <v>% reduction in energy use</v>
      </c>
      <c r="P1380" s="254"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254" t="str">
        <f>IF(ISBLANK(INDEX('Policy Characteristics'!K:K,MATCH($C1380,'Policy Characteristics'!$C:$C,0))),"",INDEX('Policy Characteristics'!K:K,MATCH($C1380,'Policy Characteristics'!$C:$C,0)))</f>
        <v>industry-ag-main.html#eff-stds</v>
      </c>
      <c r="R1380" s="254" t="str">
        <f>IF(ISBLANK(INDEX('Policy Characteristics'!L:L,MATCH($C1380,'Policy Characteristics'!$C:$C,0))),"",INDEX('Policy Characteristics'!L:L,MATCH($C1380,'Policy Characteristics'!$C:$C,0)))</f>
        <v>industry-energy-efficiency-standards.html</v>
      </c>
    </row>
    <row r="1381" spans="1:18" s="4" customFormat="1" x14ac:dyDescent="0.35">
      <c r="A1381" s="254" t="str">
        <f>IF(ISBLANK(INDEX('Policy Characteristics'!A:A,MATCH($C1381,'Policy Characteristics'!$C:$C,0))),"",INDEX('Policy Characteristics'!A:A,MATCH($C1381,'Policy Characteristics'!$C:$C,0)))</f>
        <v>Industry</v>
      </c>
      <c r="B1381" s="262" t="str">
        <f>IF(ISBLANK(INDEX('Policy Characteristics'!B:B,MATCH($C1381,'Policy Characteristics'!$C:$C,0))),"",INDEX('Policy Characteristics'!B:B,MATCH($C1381,'Policy Characteristics'!$C:$C,0)))</f>
        <v>Industry Energy Efficiency Standards</v>
      </c>
      <c r="C1381" s="254" t="str">
        <f t="shared" si="50"/>
        <v>Percentage Improvement in Eqpt Efficiency Standards above BAU</v>
      </c>
      <c r="D1381" s="6" t="s">
        <v>3053</v>
      </c>
      <c r="E1381" s="45" t="s">
        <v>2701</v>
      </c>
      <c r="F1381" t="s">
        <v>3017</v>
      </c>
      <c r="G1381" s="45" t="s">
        <v>2704</v>
      </c>
      <c r="H1381" s="43">
        <v>1024</v>
      </c>
      <c r="I1381" s="324" t="s">
        <v>44</v>
      </c>
      <c r="J1381" s="255" t="str">
        <f>IF(ISBLANK(INDEX('Policy Characteristics'!D:D,MATCH($C1381,'Policy Characteristics'!$C:$C,0))),"",INDEX('Policy Characteristics'!D:D,MATCH($C1381,'Policy Characteristics'!$C:$C,0)))</f>
        <v>Industry Energy Efficiency Standards</v>
      </c>
      <c r="K1381" s="254" t="str">
        <f>IF(ISBLANK(INDEX('Policy Characteristics'!E:E,MATCH($C1381,'Policy Characteristics'!$C:$C,0))),"",INDEX('Policy Characteristics'!E:E,MATCH($C1381,'Policy Characteristics'!$C:$C,0)))</f>
        <v>indst efficiency standards</v>
      </c>
      <c r="L1381" s="261">
        <f>IF(ISBLANK(INDEX('Policy Characteristics'!F:F,MATCH($C1381,'Policy Characteristics'!$C:$C,0))),"",INDEX('Policy Characteristics'!F:F,MATCH($C1381,'Policy Characteristics'!$C:$C,0)))</f>
        <v>0</v>
      </c>
      <c r="M1381" s="261">
        <f>IF(ISBLANK(INDEX('Policy Characteristics'!G:G,MATCH($C1381,'Policy Characteristics'!$C:$C,0))),"",INDEX('Policy Characteristics'!G:G,MATCH($C1381,'Policy Characteristics'!$C:$C,0)))</f>
        <v>0.25</v>
      </c>
      <c r="N1381" s="261">
        <f>IF(ISBLANK(INDEX('Policy Characteristics'!H:H,MATCH($C1381,'Policy Characteristics'!$C:$C,0))),"",INDEX('Policy Characteristics'!H:H,MATCH($C1381,'Policy Characteristics'!$C:$C,0)))</f>
        <v>0.01</v>
      </c>
      <c r="O1381" s="254" t="str">
        <f>IF(ISBLANK(INDEX('Policy Characteristics'!I:I,MATCH($C1381,'Policy Characteristics'!$C:$C,0))),"",INDEX('Policy Characteristics'!I:I,MATCH($C1381,'Policy Characteristics'!$C:$C,0)))</f>
        <v>% reduction in energy use</v>
      </c>
      <c r="P1381" s="254"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254" t="str">
        <f>IF(ISBLANK(INDEX('Policy Characteristics'!K:K,MATCH($C1381,'Policy Characteristics'!$C:$C,0))),"",INDEX('Policy Characteristics'!K:K,MATCH($C1381,'Policy Characteristics'!$C:$C,0)))</f>
        <v>industry-ag-main.html#eff-stds</v>
      </c>
      <c r="R1381" s="254" t="str">
        <f>IF(ISBLANK(INDEX('Policy Characteristics'!L:L,MATCH($C1381,'Policy Characteristics'!$C:$C,0))),"",INDEX('Policy Characteristics'!L:L,MATCH($C1381,'Policy Characteristics'!$C:$C,0)))</f>
        <v>industry-energy-efficiency-standards.html</v>
      </c>
    </row>
    <row r="1382" spans="1:18" s="4" customFormat="1" x14ac:dyDescent="0.35">
      <c r="A1382" s="254" t="str">
        <f>IF(ISBLANK(INDEX('Policy Characteristics'!A:A,MATCH($C1382,'Policy Characteristics'!$C:$C,0))),"",INDEX('Policy Characteristics'!A:A,MATCH($C1382,'Policy Characteristics'!$C:$C,0)))</f>
        <v>Industry</v>
      </c>
      <c r="B1382" s="262" t="str">
        <f>IF(ISBLANK(INDEX('Policy Characteristics'!B:B,MATCH($C1382,'Policy Characteristics'!$C:$C,0))),"",INDEX('Policy Characteristics'!B:B,MATCH($C1382,'Policy Characteristics'!$C:$C,0)))</f>
        <v>Industry Energy Efficiency Standards</v>
      </c>
      <c r="C1382" s="254" t="str">
        <f t="shared" si="50"/>
        <v>Percentage Improvement in Eqpt Efficiency Standards above BAU</v>
      </c>
      <c r="D1382" s="6" t="s">
        <v>3053</v>
      </c>
      <c r="E1382" s="45" t="s">
        <v>2702</v>
      </c>
      <c r="F1382" t="s">
        <v>3017</v>
      </c>
      <c r="G1382" s="45" t="s">
        <v>2706</v>
      </c>
      <c r="H1382" s="43">
        <v>1025</v>
      </c>
      <c r="I1382" s="324" t="s">
        <v>43</v>
      </c>
      <c r="J1382" s="255" t="str">
        <f>IF(ISBLANK(INDEX('Policy Characteristics'!D:D,MATCH($C1382,'Policy Characteristics'!$C:$C,0))),"",INDEX('Policy Characteristics'!D:D,MATCH($C1382,'Policy Characteristics'!$C:$C,0)))</f>
        <v>Industry Energy Efficiency Standards</v>
      </c>
      <c r="K1382" s="254" t="str">
        <f>IF(ISBLANK(INDEX('Policy Characteristics'!E:E,MATCH($C1382,'Policy Characteristics'!$C:$C,0))),"",INDEX('Policy Characteristics'!E:E,MATCH($C1382,'Policy Characteristics'!$C:$C,0)))</f>
        <v>indst efficiency standards</v>
      </c>
      <c r="L1382" s="261">
        <f>IF(ISBLANK(INDEX('Policy Characteristics'!F:F,MATCH($C1382,'Policy Characteristics'!$C:$C,0))),"",INDEX('Policy Characteristics'!F:F,MATCH($C1382,'Policy Characteristics'!$C:$C,0)))</f>
        <v>0</v>
      </c>
      <c r="M1382" s="261">
        <f>IF(ISBLANK(INDEX('Policy Characteristics'!G:G,MATCH($C1382,'Policy Characteristics'!$C:$C,0))),"",INDEX('Policy Characteristics'!G:G,MATCH($C1382,'Policy Characteristics'!$C:$C,0)))</f>
        <v>0.25</v>
      </c>
      <c r="N1382" s="261">
        <f>IF(ISBLANK(INDEX('Policy Characteristics'!H:H,MATCH($C1382,'Policy Characteristics'!$C:$C,0))),"",INDEX('Policy Characteristics'!H:H,MATCH($C1382,'Policy Characteristics'!$C:$C,0)))</f>
        <v>0.01</v>
      </c>
      <c r="O1382" s="254" t="str">
        <f>IF(ISBLANK(INDEX('Policy Characteristics'!I:I,MATCH($C1382,'Policy Characteristics'!$C:$C,0))),"",INDEX('Policy Characteristics'!I:I,MATCH($C1382,'Policy Characteristics'!$C:$C,0)))</f>
        <v>% reduction in energy use</v>
      </c>
      <c r="P1382" s="254"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254" t="str">
        <f>IF(ISBLANK(INDEX('Policy Characteristics'!K:K,MATCH($C1382,'Policy Characteristics'!$C:$C,0))),"",INDEX('Policy Characteristics'!K:K,MATCH($C1382,'Policy Characteristics'!$C:$C,0)))</f>
        <v>industry-ag-main.html#eff-stds</v>
      </c>
      <c r="R1382" s="254" t="str">
        <f>IF(ISBLANK(INDEX('Policy Characteristics'!L:L,MATCH($C1382,'Policy Characteristics'!$C:$C,0))),"",INDEX('Policy Characteristics'!L:L,MATCH($C1382,'Policy Characteristics'!$C:$C,0)))</f>
        <v>industry-energy-efficiency-standards.html</v>
      </c>
    </row>
    <row r="1383" spans="1:18" s="4" customFormat="1" x14ac:dyDescent="0.35">
      <c r="A1383" s="254" t="str">
        <f>IF(ISBLANK(INDEX('Policy Characteristics'!A:A,MATCH($C1383,'Policy Characteristics'!$C:$C,0))),"",INDEX('Policy Characteristics'!A:A,MATCH($C1383,'Policy Characteristics'!$C:$C,0)))</f>
        <v>Industry</v>
      </c>
      <c r="B1383" s="262" t="str">
        <f>IF(ISBLANK(INDEX('Policy Characteristics'!B:B,MATCH($C1383,'Policy Characteristics'!$C:$C,0))),"",INDEX('Policy Characteristics'!B:B,MATCH($C1383,'Policy Characteristics'!$C:$C,0)))</f>
        <v>Industry Energy Efficiency Standards</v>
      </c>
      <c r="C1383" s="254" t="str">
        <f t="shared" si="50"/>
        <v>Percentage Improvement in Eqpt Efficiency Standards above BAU</v>
      </c>
      <c r="D1383" s="6" t="s">
        <v>3053</v>
      </c>
      <c r="E1383" s="45" t="s">
        <v>2703</v>
      </c>
      <c r="F1383" t="s">
        <v>3017</v>
      </c>
      <c r="G1383" s="45" t="s">
        <v>2707</v>
      </c>
      <c r="H1383" s="43">
        <v>1026</v>
      </c>
      <c r="I1383" s="324" t="s">
        <v>43</v>
      </c>
      <c r="J1383" s="255" t="str">
        <f>IF(ISBLANK(INDEX('Policy Characteristics'!D:D,MATCH($C1383,'Policy Characteristics'!$C:$C,0))),"",INDEX('Policy Characteristics'!D:D,MATCH($C1383,'Policy Characteristics'!$C:$C,0)))</f>
        <v>Industry Energy Efficiency Standards</v>
      </c>
      <c r="K1383" s="254" t="str">
        <f>IF(ISBLANK(INDEX('Policy Characteristics'!E:E,MATCH($C1383,'Policy Characteristics'!$C:$C,0))),"",INDEX('Policy Characteristics'!E:E,MATCH($C1383,'Policy Characteristics'!$C:$C,0)))</f>
        <v>indst efficiency standards</v>
      </c>
      <c r="L1383" s="261">
        <f>IF(ISBLANK(INDEX('Policy Characteristics'!F:F,MATCH($C1383,'Policy Characteristics'!$C:$C,0))),"",INDEX('Policy Characteristics'!F:F,MATCH($C1383,'Policy Characteristics'!$C:$C,0)))</f>
        <v>0</v>
      </c>
      <c r="M1383" s="261">
        <f>IF(ISBLANK(INDEX('Policy Characteristics'!G:G,MATCH($C1383,'Policy Characteristics'!$C:$C,0))),"",INDEX('Policy Characteristics'!G:G,MATCH($C1383,'Policy Characteristics'!$C:$C,0)))</f>
        <v>0.25</v>
      </c>
      <c r="N1383" s="261">
        <f>IF(ISBLANK(INDEX('Policy Characteristics'!H:H,MATCH($C1383,'Policy Characteristics'!$C:$C,0))),"",INDEX('Policy Characteristics'!H:H,MATCH($C1383,'Policy Characteristics'!$C:$C,0)))</f>
        <v>0.01</v>
      </c>
      <c r="O1383" s="254" t="str">
        <f>IF(ISBLANK(INDEX('Policy Characteristics'!I:I,MATCH($C1383,'Policy Characteristics'!$C:$C,0))),"",INDEX('Policy Characteristics'!I:I,MATCH($C1383,'Policy Characteristics'!$C:$C,0)))</f>
        <v>% reduction in energy use</v>
      </c>
      <c r="P1383" s="254"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254" t="str">
        <f>IF(ISBLANK(INDEX('Policy Characteristics'!K:K,MATCH($C1383,'Policy Characteristics'!$C:$C,0))),"",INDEX('Policy Characteristics'!K:K,MATCH($C1383,'Policy Characteristics'!$C:$C,0)))</f>
        <v>industry-ag-main.html#eff-stds</v>
      </c>
      <c r="R1383" s="254" t="str">
        <f>IF(ISBLANK(INDEX('Policy Characteristics'!L:L,MATCH($C1383,'Policy Characteristics'!$C:$C,0))),"",INDEX('Policy Characteristics'!L:L,MATCH($C1383,'Policy Characteristics'!$C:$C,0)))</f>
        <v>industry-energy-efficiency-standards.html</v>
      </c>
    </row>
    <row r="1384" spans="1:18" s="4" customFormat="1" x14ac:dyDescent="0.35">
      <c r="A1384" s="254" t="str">
        <f>IF(ISBLANK(INDEX('Policy Characteristics'!A:A,MATCH($C1384,'Policy Characteristics'!$C:$C,0))),"",INDEX('Policy Characteristics'!A:A,MATCH($C1384,'Policy Characteristics'!$C:$C,0)))</f>
        <v>Industry</v>
      </c>
      <c r="B1384" s="262" t="str">
        <f>IF(ISBLANK(INDEX('Policy Characteristics'!B:B,MATCH($C1384,'Policy Characteristics'!$C:$C,0))),"",INDEX('Policy Characteristics'!B:B,MATCH($C1384,'Policy Characteristics'!$C:$C,0)))</f>
        <v>Industry Energy Efficiency Standards</v>
      </c>
      <c r="C1384" s="254" t="str">
        <f t="shared" si="50"/>
        <v>Percentage Improvement in Eqpt Efficiency Standards above BAU</v>
      </c>
      <c r="D1384" s="6" t="s">
        <v>3053</v>
      </c>
      <c r="E1384" s="45" t="s">
        <v>2700</v>
      </c>
      <c r="F1384" t="s">
        <v>3017</v>
      </c>
      <c r="G1384" s="45" t="s">
        <v>2705</v>
      </c>
      <c r="H1384" s="43">
        <v>1027</v>
      </c>
      <c r="I1384" s="324" t="s">
        <v>44</v>
      </c>
      <c r="J1384" s="255" t="str">
        <f>IF(ISBLANK(INDEX('Policy Characteristics'!D:D,MATCH($C1384,'Policy Characteristics'!$C:$C,0))),"",INDEX('Policy Characteristics'!D:D,MATCH($C1384,'Policy Characteristics'!$C:$C,0)))</f>
        <v>Industry Energy Efficiency Standards</v>
      </c>
      <c r="K1384" s="254" t="str">
        <f>IF(ISBLANK(INDEX('Policy Characteristics'!E:E,MATCH($C1384,'Policy Characteristics'!$C:$C,0))),"",INDEX('Policy Characteristics'!E:E,MATCH($C1384,'Policy Characteristics'!$C:$C,0)))</f>
        <v>indst efficiency standards</v>
      </c>
      <c r="L1384" s="261">
        <f>IF(ISBLANK(INDEX('Policy Characteristics'!F:F,MATCH($C1384,'Policy Characteristics'!$C:$C,0))),"",INDEX('Policy Characteristics'!F:F,MATCH($C1384,'Policy Characteristics'!$C:$C,0)))</f>
        <v>0</v>
      </c>
      <c r="M1384" s="261">
        <f>IF(ISBLANK(INDEX('Policy Characteristics'!G:G,MATCH($C1384,'Policy Characteristics'!$C:$C,0))),"",INDEX('Policy Characteristics'!G:G,MATCH($C1384,'Policy Characteristics'!$C:$C,0)))</f>
        <v>0.25</v>
      </c>
      <c r="N1384" s="261">
        <f>IF(ISBLANK(INDEX('Policy Characteristics'!H:H,MATCH($C1384,'Policy Characteristics'!$C:$C,0))),"",INDEX('Policy Characteristics'!H:H,MATCH($C1384,'Policy Characteristics'!$C:$C,0)))</f>
        <v>0.01</v>
      </c>
      <c r="O1384" s="254" t="str">
        <f>IF(ISBLANK(INDEX('Policy Characteristics'!I:I,MATCH($C1384,'Policy Characteristics'!$C:$C,0))),"",INDEX('Policy Characteristics'!I:I,MATCH($C1384,'Policy Characteristics'!$C:$C,0)))</f>
        <v>% reduction in energy use</v>
      </c>
      <c r="P1384" s="254"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254" t="str">
        <f>IF(ISBLANK(INDEX('Policy Characteristics'!K:K,MATCH($C1384,'Policy Characteristics'!$C:$C,0))),"",INDEX('Policy Characteristics'!K:K,MATCH($C1384,'Policy Characteristics'!$C:$C,0)))</f>
        <v>industry-ag-main.html#eff-stds</v>
      </c>
      <c r="R1384" s="254" t="str">
        <f>IF(ISBLANK(INDEX('Policy Characteristics'!L:L,MATCH($C1384,'Policy Characteristics'!$C:$C,0))),"",INDEX('Policy Characteristics'!L:L,MATCH($C1384,'Policy Characteristics'!$C:$C,0)))</f>
        <v>industry-energy-efficiency-standards.html</v>
      </c>
    </row>
    <row r="1385" spans="1:18" s="4" customFormat="1" x14ac:dyDescent="0.35">
      <c r="A1385" s="254" t="str">
        <f>IF(ISBLANK(INDEX('Policy Characteristics'!A:A,MATCH($C1385,'Policy Characteristics'!$C:$C,0))),"",INDEX('Policy Characteristics'!A:A,MATCH($C1385,'Policy Characteristics'!$C:$C,0)))</f>
        <v>Industry</v>
      </c>
      <c r="B1385" s="262" t="str">
        <f>IF(ISBLANK(INDEX('Policy Characteristics'!B:B,MATCH($C1385,'Policy Characteristics'!$C:$C,0))),"",INDEX('Policy Characteristics'!B:B,MATCH($C1385,'Policy Characteristics'!$C:$C,0)))</f>
        <v>Industry Energy Efficiency Standards</v>
      </c>
      <c r="C1385" s="254" t="str">
        <f t="shared" si="50"/>
        <v>Percentage Improvement in Eqpt Efficiency Standards above BAU</v>
      </c>
      <c r="D1385" s="6" t="s">
        <v>3054</v>
      </c>
      <c r="E1385" s="45" t="s">
        <v>2397</v>
      </c>
      <c r="F1385" t="s">
        <v>3018</v>
      </c>
      <c r="G1385" s="45" t="s">
        <v>2403</v>
      </c>
      <c r="H1385" s="43">
        <v>1028</v>
      </c>
      <c r="I1385" s="324" t="s">
        <v>43</v>
      </c>
      <c r="J1385" s="255" t="str">
        <f>IF(ISBLANK(INDEX('Policy Characteristics'!D:D,MATCH($C1385,'Policy Characteristics'!$C:$C,0))),"",INDEX('Policy Characteristics'!D:D,MATCH($C1385,'Policy Characteristics'!$C:$C,0)))</f>
        <v>Industry Energy Efficiency Standards</v>
      </c>
      <c r="K1385" s="254" t="str">
        <f>IF(ISBLANK(INDEX('Policy Characteristics'!E:E,MATCH($C1385,'Policy Characteristics'!$C:$C,0))),"",INDEX('Policy Characteristics'!E:E,MATCH($C1385,'Policy Characteristics'!$C:$C,0)))</f>
        <v>indst efficiency standards</v>
      </c>
      <c r="L1385" s="261">
        <f>IF(ISBLANK(INDEX('Policy Characteristics'!F:F,MATCH($C1385,'Policy Characteristics'!$C:$C,0))),"",INDEX('Policy Characteristics'!F:F,MATCH($C1385,'Policy Characteristics'!$C:$C,0)))</f>
        <v>0</v>
      </c>
      <c r="M1385" s="261">
        <f>IF(ISBLANK(INDEX('Policy Characteristics'!G:G,MATCH($C1385,'Policy Characteristics'!$C:$C,0))),"",INDEX('Policy Characteristics'!G:G,MATCH($C1385,'Policy Characteristics'!$C:$C,0)))</f>
        <v>0.25</v>
      </c>
      <c r="N1385" s="261">
        <f>IF(ISBLANK(INDEX('Policy Characteristics'!H:H,MATCH($C1385,'Policy Characteristics'!$C:$C,0))),"",INDEX('Policy Characteristics'!H:H,MATCH($C1385,'Policy Characteristics'!$C:$C,0)))</f>
        <v>0.01</v>
      </c>
      <c r="O1385" s="254" t="str">
        <f>IF(ISBLANK(INDEX('Policy Characteristics'!I:I,MATCH($C1385,'Policy Characteristics'!$C:$C,0))),"",INDEX('Policy Characteristics'!I:I,MATCH($C1385,'Policy Characteristics'!$C:$C,0)))</f>
        <v>% reduction in energy use</v>
      </c>
      <c r="P1385" s="254"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254" t="str">
        <f>IF(ISBLANK(INDEX('Policy Characteristics'!K:K,MATCH($C1385,'Policy Characteristics'!$C:$C,0))),"",INDEX('Policy Characteristics'!K:K,MATCH($C1385,'Policy Characteristics'!$C:$C,0)))</f>
        <v>industry-ag-main.html#eff-stds</v>
      </c>
      <c r="R1385" s="254" t="str">
        <f>IF(ISBLANK(INDEX('Policy Characteristics'!L:L,MATCH($C1385,'Policy Characteristics'!$C:$C,0))),"",INDEX('Policy Characteristics'!L:L,MATCH($C1385,'Policy Characteristics'!$C:$C,0)))</f>
        <v>industry-energy-efficiency-standards.html</v>
      </c>
    </row>
    <row r="1386" spans="1:18" s="4" customFormat="1" x14ac:dyDescent="0.35">
      <c r="A1386" s="254" t="str">
        <f>IF(ISBLANK(INDEX('Policy Characteristics'!A:A,MATCH($C1386,'Policy Characteristics'!$C:$C,0))),"",INDEX('Policy Characteristics'!A:A,MATCH($C1386,'Policy Characteristics'!$C:$C,0)))</f>
        <v>Industry</v>
      </c>
      <c r="B1386" s="262" t="str">
        <f>IF(ISBLANK(INDEX('Policy Characteristics'!B:B,MATCH($C1386,'Policy Characteristics'!$C:$C,0))),"",INDEX('Policy Characteristics'!B:B,MATCH($C1386,'Policy Characteristics'!$C:$C,0)))</f>
        <v>Industry Energy Efficiency Standards</v>
      </c>
      <c r="C1386" s="254" t="str">
        <f t="shared" si="50"/>
        <v>Percentage Improvement in Eqpt Efficiency Standards above BAU</v>
      </c>
      <c r="D1386" s="6" t="s">
        <v>3054</v>
      </c>
      <c r="E1386" s="45" t="s">
        <v>2398</v>
      </c>
      <c r="F1386" t="s">
        <v>3018</v>
      </c>
      <c r="G1386" s="45" t="s">
        <v>2406</v>
      </c>
      <c r="H1386" s="43">
        <v>1029</v>
      </c>
      <c r="I1386" s="324" t="s">
        <v>43</v>
      </c>
      <c r="J1386" s="255" t="str">
        <f>IF(ISBLANK(INDEX('Policy Characteristics'!D:D,MATCH($C1386,'Policy Characteristics'!$C:$C,0))),"",INDEX('Policy Characteristics'!D:D,MATCH($C1386,'Policy Characteristics'!$C:$C,0)))</f>
        <v>Industry Energy Efficiency Standards</v>
      </c>
      <c r="K1386" s="254" t="str">
        <f>IF(ISBLANK(INDEX('Policy Characteristics'!E:E,MATCH($C1386,'Policy Characteristics'!$C:$C,0))),"",INDEX('Policy Characteristics'!E:E,MATCH($C1386,'Policy Characteristics'!$C:$C,0)))</f>
        <v>indst efficiency standards</v>
      </c>
      <c r="L1386" s="261">
        <f>IF(ISBLANK(INDEX('Policy Characteristics'!F:F,MATCH($C1386,'Policy Characteristics'!$C:$C,0))),"",INDEX('Policy Characteristics'!F:F,MATCH($C1386,'Policy Characteristics'!$C:$C,0)))</f>
        <v>0</v>
      </c>
      <c r="M1386" s="261">
        <f>IF(ISBLANK(INDEX('Policy Characteristics'!G:G,MATCH($C1386,'Policy Characteristics'!$C:$C,0))),"",INDEX('Policy Characteristics'!G:G,MATCH($C1386,'Policy Characteristics'!$C:$C,0)))</f>
        <v>0.25</v>
      </c>
      <c r="N1386" s="261">
        <f>IF(ISBLANK(INDEX('Policy Characteristics'!H:H,MATCH($C1386,'Policy Characteristics'!$C:$C,0))),"",INDEX('Policy Characteristics'!H:H,MATCH($C1386,'Policy Characteristics'!$C:$C,0)))</f>
        <v>0.01</v>
      </c>
      <c r="O1386" s="254" t="str">
        <f>IF(ISBLANK(INDEX('Policy Characteristics'!I:I,MATCH($C1386,'Policy Characteristics'!$C:$C,0))),"",INDEX('Policy Characteristics'!I:I,MATCH($C1386,'Policy Characteristics'!$C:$C,0)))</f>
        <v>% reduction in energy use</v>
      </c>
      <c r="P1386" s="254"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254" t="str">
        <f>IF(ISBLANK(INDEX('Policy Characteristics'!K:K,MATCH($C1386,'Policy Characteristics'!$C:$C,0))),"",INDEX('Policy Characteristics'!K:K,MATCH($C1386,'Policy Characteristics'!$C:$C,0)))</f>
        <v>industry-ag-main.html#eff-stds</v>
      </c>
      <c r="R1386" s="254" t="str">
        <f>IF(ISBLANK(INDEX('Policy Characteristics'!L:L,MATCH($C1386,'Policy Characteristics'!$C:$C,0))),"",INDEX('Policy Characteristics'!L:L,MATCH($C1386,'Policy Characteristics'!$C:$C,0)))</f>
        <v>industry-energy-efficiency-standards.html</v>
      </c>
    </row>
    <row r="1387" spans="1:18" s="4" customFormat="1" x14ac:dyDescent="0.35">
      <c r="A1387" s="254" t="str">
        <f>IF(ISBLANK(INDEX('Policy Characteristics'!A:A,MATCH($C1387,'Policy Characteristics'!$C:$C,0))),"",INDEX('Policy Characteristics'!A:A,MATCH($C1387,'Policy Characteristics'!$C:$C,0)))</f>
        <v>Industry</v>
      </c>
      <c r="B1387" s="262" t="str">
        <f>IF(ISBLANK(INDEX('Policy Characteristics'!B:B,MATCH($C1387,'Policy Characteristics'!$C:$C,0))),"",INDEX('Policy Characteristics'!B:B,MATCH($C1387,'Policy Characteristics'!$C:$C,0)))</f>
        <v>Industry Energy Efficiency Standards</v>
      </c>
      <c r="C1387" s="254" t="str">
        <f t="shared" si="50"/>
        <v>Percentage Improvement in Eqpt Efficiency Standards above BAU</v>
      </c>
      <c r="D1387" s="6" t="s">
        <v>3054</v>
      </c>
      <c r="E1387" s="45" t="s">
        <v>2399</v>
      </c>
      <c r="F1387" t="s">
        <v>3018</v>
      </c>
      <c r="G1387" s="45" t="s">
        <v>2407</v>
      </c>
      <c r="H1387" s="43">
        <v>1030</v>
      </c>
      <c r="I1387" s="324" t="s">
        <v>43</v>
      </c>
      <c r="J1387" s="255" t="str">
        <f>IF(ISBLANK(INDEX('Policy Characteristics'!D:D,MATCH($C1387,'Policy Characteristics'!$C:$C,0))),"",INDEX('Policy Characteristics'!D:D,MATCH($C1387,'Policy Characteristics'!$C:$C,0)))</f>
        <v>Industry Energy Efficiency Standards</v>
      </c>
      <c r="K1387" s="254" t="str">
        <f>IF(ISBLANK(INDEX('Policy Characteristics'!E:E,MATCH($C1387,'Policy Characteristics'!$C:$C,0))),"",INDEX('Policy Characteristics'!E:E,MATCH($C1387,'Policy Characteristics'!$C:$C,0)))</f>
        <v>indst efficiency standards</v>
      </c>
      <c r="L1387" s="261">
        <f>IF(ISBLANK(INDEX('Policy Characteristics'!F:F,MATCH($C1387,'Policy Characteristics'!$C:$C,0))),"",INDEX('Policy Characteristics'!F:F,MATCH($C1387,'Policy Characteristics'!$C:$C,0)))</f>
        <v>0</v>
      </c>
      <c r="M1387" s="261">
        <f>IF(ISBLANK(INDEX('Policy Characteristics'!G:G,MATCH($C1387,'Policy Characteristics'!$C:$C,0))),"",INDEX('Policy Characteristics'!G:G,MATCH($C1387,'Policy Characteristics'!$C:$C,0)))</f>
        <v>0.25</v>
      </c>
      <c r="N1387" s="261">
        <f>IF(ISBLANK(INDEX('Policy Characteristics'!H:H,MATCH($C1387,'Policy Characteristics'!$C:$C,0))),"",INDEX('Policy Characteristics'!H:H,MATCH($C1387,'Policy Characteristics'!$C:$C,0)))</f>
        <v>0.01</v>
      </c>
      <c r="O1387" s="254" t="str">
        <f>IF(ISBLANK(INDEX('Policy Characteristics'!I:I,MATCH($C1387,'Policy Characteristics'!$C:$C,0))),"",INDEX('Policy Characteristics'!I:I,MATCH($C1387,'Policy Characteristics'!$C:$C,0)))</f>
        <v>% reduction in energy use</v>
      </c>
      <c r="P1387" s="254"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254" t="str">
        <f>IF(ISBLANK(INDEX('Policy Characteristics'!K:K,MATCH($C1387,'Policy Characteristics'!$C:$C,0))),"",INDEX('Policy Characteristics'!K:K,MATCH($C1387,'Policy Characteristics'!$C:$C,0)))</f>
        <v>industry-ag-main.html#eff-stds</v>
      </c>
      <c r="R1387" s="254" t="str">
        <f>IF(ISBLANK(INDEX('Policy Characteristics'!L:L,MATCH($C1387,'Policy Characteristics'!$C:$C,0))),"",INDEX('Policy Characteristics'!L:L,MATCH($C1387,'Policy Characteristics'!$C:$C,0)))</f>
        <v>industry-energy-efficiency-standards.html</v>
      </c>
    </row>
    <row r="1388" spans="1:18" s="4" customFormat="1" x14ac:dyDescent="0.35">
      <c r="A1388" s="254" t="str">
        <f>IF(ISBLANK(INDEX('Policy Characteristics'!A:A,MATCH($C1388,'Policy Characteristics'!$C:$C,0))),"",INDEX('Policy Characteristics'!A:A,MATCH($C1388,'Policy Characteristics'!$C:$C,0)))</f>
        <v>Industry</v>
      </c>
      <c r="B1388" s="262" t="str">
        <f>IF(ISBLANK(INDEX('Policy Characteristics'!B:B,MATCH($C1388,'Policy Characteristics'!$C:$C,0))),"",INDEX('Policy Characteristics'!B:B,MATCH($C1388,'Policy Characteristics'!$C:$C,0)))</f>
        <v>Industry Energy Efficiency Standards</v>
      </c>
      <c r="C1388" s="254" t="str">
        <f t="shared" si="50"/>
        <v>Percentage Improvement in Eqpt Efficiency Standards above BAU</v>
      </c>
      <c r="D1388" s="6" t="s">
        <v>3054</v>
      </c>
      <c r="E1388" s="45" t="s">
        <v>2400</v>
      </c>
      <c r="F1388" t="s">
        <v>3018</v>
      </c>
      <c r="G1388" s="45" t="s">
        <v>2404</v>
      </c>
      <c r="H1388" s="43">
        <v>1031</v>
      </c>
      <c r="I1388" s="324" t="s">
        <v>44</v>
      </c>
      <c r="J1388" s="255" t="str">
        <f>IF(ISBLANK(INDEX('Policy Characteristics'!D:D,MATCH($C1388,'Policy Characteristics'!$C:$C,0))),"",INDEX('Policy Characteristics'!D:D,MATCH($C1388,'Policy Characteristics'!$C:$C,0)))</f>
        <v>Industry Energy Efficiency Standards</v>
      </c>
      <c r="K1388" s="254" t="str">
        <f>IF(ISBLANK(INDEX('Policy Characteristics'!E:E,MATCH($C1388,'Policy Characteristics'!$C:$C,0))),"",INDEX('Policy Characteristics'!E:E,MATCH($C1388,'Policy Characteristics'!$C:$C,0)))</f>
        <v>indst efficiency standards</v>
      </c>
      <c r="L1388" s="261">
        <f>IF(ISBLANK(INDEX('Policy Characteristics'!F:F,MATCH($C1388,'Policy Characteristics'!$C:$C,0))),"",INDEX('Policy Characteristics'!F:F,MATCH($C1388,'Policy Characteristics'!$C:$C,0)))</f>
        <v>0</v>
      </c>
      <c r="M1388" s="261">
        <f>IF(ISBLANK(INDEX('Policy Characteristics'!G:G,MATCH($C1388,'Policy Characteristics'!$C:$C,0))),"",INDEX('Policy Characteristics'!G:G,MATCH($C1388,'Policy Characteristics'!$C:$C,0)))</f>
        <v>0.25</v>
      </c>
      <c r="N1388" s="261">
        <f>IF(ISBLANK(INDEX('Policy Characteristics'!H:H,MATCH($C1388,'Policy Characteristics'!$C:$C,0))),"",INDEX('Policy Characteristics'!H:H,MATCH($C1388,'Policy Characteristics'!$C:$C,0)))</f>
        <v>0.01</v>
      </c>
      <c r="O1388" s="254" t="str">
        <f>IF(ISBLANK(INDEX('Policy Characteristics'!I:I,MATCH($C1388,'Policy Characteristics'!$C:$C,0))),"",INDEX('Policy Characteristics'!I:I,MATCH($C1388,'Policy Characteristics'!$C:$C,0)))</f>
        <v>% reduction in energy use</v>
      </c>
      <c r="P1388" s="254"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254" t="str">
        <f>IF(ISBLANK(INDEX('Policy Characteristics'!K:K,MATCH($C1388,'Policy Characteristics'!$C:$C,0))),"",INDEX('Policy Characteristics'!K:K,MATCH($C1388,'Policy Characteristics'!$C:$C,0)))</f>
        <v>industry-ag-main.html#eff-stds</v>
      </c>
      <c r="R1388" s="254" t="str">
        <f>IF(ISBLANK(INDEX('Policy Characteristics'!L:L,MATCH($C1388,'Policy Characteristics'!$C:$C,0))),"",INDEX('Policy Characteristics'!L:L,MATCH($C1388,'Policy Characteristics'!$C:$C,0)))</f>
        <v>industry-energy-efficiency-standards.html</v>
      </c>
    </row>
    <row r="1389" spans="1:18" s="4" customFormat="1" x14ac:dyDescent="0.35">
      <c r="A1389" s="254" t="str">
        <f>IF(ISBLANK(INDEX('Policy Characteristics'!A:A,MATCH($C1389,'Policy Characteristics'!$C:$C,0))),"",INDEX('Policy Characteristics'!A:A,MATCH($C1389,'Policy Characteristics'!$C:$C,0)))</f>
        <v>Industry</v>
      </c>
      <c r="B1389" s="262" t="str">
        <f>IF(ISBLANK(INDEX('Policy Characteristics'!B:B,MATCH($C1389,'Policy Characteristics'!$C:$C,0))),"",INDEX('Policy Characteristics'!B:B,MATCH($C1389,'Policy Characteristics'!$C:$C,0)))</f>
        <v>Industry Energy Efficiency Standards</v>
      </c>
      <c r="C1389" s="254" t="str">
        <f t="shared" si="50"/>
        <v>Percentage Improvement in Eqpt Efficiency Standards above BAU</v>
      </c>
      <c r="D1389" s="6" t="s">
        <v>3054</v>
      </c>
      <c r="E1389" s="45" t="s">
        <v>2401</v>
      </c>
      <c r="F1389" t="s">
        <v>3018</v>
      </c>
      <c r="G1389" s="45" t="s">
        <v>2405</v>
      </c>
      <c r="H1389" s="43">
        <v>1032</v>
      </c>
      <c r="I1389" s="324" t="s">
        <v>43</v>
      </c>
      <c r="J1389" s="255" t="str">
        <f>IF(ISBLANK(INDEX('Policy Characteristics'!D:D,MATCH($C1389,'Policy Characteristics'!$C:$C,0))),"",INDEX('Policy Characteristics'!D:D,MATCH($C1389,'Policy Characteristics'!$C:$C,0)))</f>
        <v>Industry Energy Efficiency Standards</v>
      </c>
      <c r="K1389" s="254" t="str">
        <f>IF(ISBLANK(INDEX('Policy Characteristics'!E:E,MATCH($C1389,'Policy Characteristics'!$C:$C,0))),"",INDEX('Policy Characteristics'!E:E,MATCH($C1389,'Policy Characteristics'!$C:$C,0)))</f>
        <v>indst efficiency standards</v>
      </c>
      <c r="L1389" s="261">
        <f>IF(ISBLANK(INDEX('Policy Characteristics'!F:F,MATCH($C1389,'Policy Characteristics'!$C:$C,0))),"",INDEX('Policy Characteristics'!F:F,MATCH($C1389,'Policy Characteristics'!$C:$C,0)))</f>
        <v>0</v>
      </c>
      <c r="M1389" s="261">
        <f>IF(ISBLANK(INDEX('Policy Characteristics'!G:G,MATCH($C1389,'Policy Characteristics'!$C:$C,0))),"",INDEX('Policy Characteristics'!G:G,MATCH($C1389,'Policy Characteristics'!$C:$C,0)))</f>
        <v>0.25</v>
      </c>
      <c r="N1389" s="261">
        <f>IF(ISBLANK(INDEX('Policy Characteristics'!H:H,MATCH($C1389,'Policy Characteristics'!$C:$C,0))),"",INDEX('Policy Characteristics'!H:H,MATCH($C1389,'Policy Characteristics'!$C:$C,0)))</f>
        <v>0.01</v>
      </c>
      <c r="O1389" s="254" t="str">
        <f>IF(ISBLANK(INDEX('Policy Characteristics'!I:I,MATCH($C1389,'Policy Characteristics'!$C:$C,0))),"",INDEX('Policy Characteristics'!I:I,MATCH($C1389,'Policy Characteristics'!$C:$C,0)))</f>
        <v>% reduction in energy use</v>
      </c>
      <c r="P1389" s="254"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254" t="str">
        <f>IF(ISBLANK(INDEX('Policy Characteristics'!K:K,MATCH($C1389,'Policy Characteristics'!$C:$C,0))),"",INDEX('Policy Characteristics'!K:K,MATCH($C1389,'Policy Characteristics'!$C:$C,0)))</f>
        <v>industry-ag-main.html#eff-stds</v>
      </c>
      <c r="R1389" s="254" t="str">
        <f>IF(ISBLANK(INDEX('Policy Characteristics'!L:L,MATCH($C1389,'Policy Characteristics'!$C:$C,0))),"",INDEX('Policy Characteristics'!L:L,MATCH($C1389,'Policy Characteristics'!$C:$C,0)))</f>
        <v>industry-energy-efficiency-standards.html</v>
      </c>
    </row>
    <row r="1390" spans="1:18" s="4" customFormat="1" x14ac:dyDescent="0.35">
      <c r="A1390" s="254" t="str">
        <f>IF(ISBLANK(INDEX('Policy Characteristics'!A:A,MATCH($C1390,'Policy Characteristics'!$C:$C,0))),"",INDEX('Policy Characteristics'!A:A,MATCH($C1390,'Policy Characteristics'!$C:$C,0)))</f>
        <v>Industry</v>
      </c>
      <c r="B1390" s="262" t="str">
        <f>IF(ISBLANK(INDEX('Policy Characteristics'!B:B,MATCH($C1390,'Policy Characteristics'!$C:$C,0))),"",INDEX('Policy Characteristics'!B:B,MATCH($C1390,'Policy Characteristics'!$C:$C,0)))</f>
        <v>Industry Energy Efficiency Standards</v>
      </c>
      <c r="C1390" s="254" t="str">
        <f t="shared" si="50"/>
        <v>Percentage Improvement in Eqpt Efficiency Standards above BAU</v>
      </c>
      <c r="D1390" s="6" t="s">
        <v>3054</v>
      </c>
      <c r="E1390" s="45" t="s">
        <v>2402</v>
      </c>
      <c r="F1390" t="s">
        <v>3018</v>
      </c>
      <c r="G1390" s="45" t="s">
        <v>2408</v>
      </c>
      <c r="H1390" s="43">
        <v>1033</v>
      </c>
      <c r="I1390" s="324" t="s">
        <v>44</v>
      </c>
      <c r="J1390" s="255" t="str">
        <f>IF(ISBLANK(INDEX('Policy Characteristics'!D:D,MATCH($C1390,'Policy Characteristics'!$C:$C,0))),"",INDEX('Policy Characteristics'!D:D,MATCH($C1390,'Policy Characteristics'!$C:$C,0)))</f>
        <v>Industry Energy Efficiency Standards</v>
      </c>
      <c r="K1390" s="254" t="str">
        <f>IF(ISBLANK(INDEX('Policy Characteristics'!E:E,MATCH($C1390,'Policy Characteristics'!$C:$C,0))),"",INDEX('Policy Characteristics'!E:E,MATCH($C1390,'Policy Characteristics'!$C:$C,0)))</f>
        <v>indst efficiency standards</v>
      </c>
      <c r="L1390" s="261">
        <f>IF(ISBLANK(INDEX('Policy Characteristics'!F:F,MATCH($C1390,'Policy Characteristics'!$C:$C,0))),"",INDEX('Policy Characteristics'!F:F,MATCH($C1390,'Policy Characteristics'!$C:$C,0)))</f>
        <v>0</v>
      </c>
      <c r="M1390" s="261">
        <f>IF(ISBLANK(INDEX('Policy Characteristics'!G:G,MATCH($C1390,'Policy Characteristics'!$C:$C,0))),"",INDEX('Policy Characteristics'!G:G,MATCH($C1390,'Policy Characteristics'!$C:$C,0)))</f>
        <v>0.25</v>
      </c>
      <c r="N1390" s="261">
        <f>IF(ISBLANK(INDEX('Policy Characteristics'!H:H,MATCH($C1390,'Policy Characteristics'!$C:$C,0))),"",INDEX('Policy Characteristics'!H:H,MATCH($C1390,'Policy Characteristics'!$C:$C,0)))</f>
        <v>0.01</v>
      </c>
      <c r="O1390" s="254" t="str">
        <f>IF(ISBLANK(INDEX('Policy Characteristics'!I:I,MATCH($C1390,'Policy Characteristics'!$C:$C,0))),"",INDEX('Policy Characteristics'!I:I,MATCH($C1390,'Policy Characteristics'!$C:$C,0)))</f>
        <v>% reduction in energy use</v>
      </c>
      <c r="P1390" s="254"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254" t="str">
        <f>IF(ISBLANK(INDEX('Policy Characteristics'!K:K,MATCH($C1390,'Policy Characteristics'!$C:$C,0))),"",INDEX('Policy Characteristics'!K:K,MATCH($C1390,'Policy Characteristics'!$C:$C,0)))</f>
        <v>industry-ag-main.html#eff-stds</v>
      </c>
      <c r="R1390" s="254" t="str">
        <f>IF(ISBLANK(INDEX('Policy Characteristics'!L:L,MATCH($C1390,'Policy Characteristics'!$C:$C,0))),"",INDEX('Policy Characteristics'!L:L,MATCH($C1390,'Policy Characteristics'!$C:$C,0)))</f>
        <v>industry-energy-efficiency-standards.html</v>
      </c>
    </row>
    <row r="1391" spans="1:18" s="4" customFormat="1" x14ac:dyDescent="0.35">
      <c r="A1391" s="254" t="str">
        <f>IF(ISBLANK(INDEX('Policy Characteristics'!A:A,MATCH($C1391,'Policy Characteristics'!$C:$C,0))),"",INDEX('Policy Characteristics'!A:A,MATCH($C1391,'Policy Characteristics'!$C:$C,0)))</f>
        <v>Industry</v>
      </c>
      <c r="B1391" s="262" t="str">
        <f>IF(ISBLANK(INDEX('Policy Characteristics'!B:B,MATCH($C1391,'Policy Characteristics'!$C:$C,0))),"",INDEX('Policy Characteristics'!B:B,MATCH($C1391,'Policy Characteristics'!$C:$C,0)))</f>
        <v>Industry Energy Efficiency Standards</v>
      </c>
      <c r="C1391" s="254" t="str">
        <f t="shared" si="50"/>
        <v>Percentage Improvement in Eqpt Efficiency Standards above BAU</v>
      </c>
      <c r="D1391" s="6" t="s">
        <v>3054</v>
      </c>
      <c r="E1391" s="45" t="s">
        <v>2701</v>
      </c>
      <c r="F1391" t="s">
        <v>3018</v>
      </c>
      <c r="G1391" s="45" t="s">
        <v>2704</v>
      </c>
      <c r="H1391" s="43">
        <v>1034</v>
      </c>
      <c r="I1391" s="324" t="s">
        <v>44</v>
      </c>
      <c r="J1391" s="255" t="str">
        <f>IF(ISBLANK(INDEX('Policy Characteristics'!D:D,MATCH($C1391,'Policy Characteristics'!$C:$C,0))),"",INDEX('Policy Characteristics'!D:D,MATCH($C1391,'Policy Characteristics'!$C:$C,0)))</f>
        <v>Industry Energy Efficiency Standards</v>
      </c>
      <c r="K1391" s="254" t="str">
        <f>IF(ISBLANK(INDEX('Policy Characteristics'!E:E,MATCH($C1391,'Policy Characteristics'!$C:$C,0))),"",INDEX('Policy Characteristics'!E:E,MATCH($C1391,'Policy Characteristics'!$C:$C,0)))</f>
        <v>indst efficiency standards</v>
      </c>
      <c r="L1391" s="261">
        <f>IF(ISBLANK(INDEX('Policy Characteristics'!F:F,MATCH($C1391,'Policy Characteristics'!$C:$C,0))),"",INDEX('Policy Characteristics'!F:F,MATCH($C1391,'Policy Characteristics'!$C:$C,0)))</f>
        <v>0</v>
      </c>
      <c r="M1391" s="261">
        <f>IF(ISBLANK(INDEX('Policy Characteristics'!G:G,MATCH($C1391,'Policy Characteristics'!$C:$C,0))),"",INDEX('Policy Characteristics'!G:G,MATCH($C1391,'Policy Characteristics'!$C:$C,0)))</f>
        <v>0.25</v>
      </c>
      <c r="N1391" s="261">
        <f>IF(ISBLANK(INDEX('Policy Characteristics'!H:H,MATCH($C1391,'Policy Characteristics'!$C:$C,0))),"",INDEX('Policy Characteristics'!H:H,MATCH($C1391,'Policy Characteristics'!$C:$C,0)))</f>
        <v>0.01</v>
      </c>
      <c r="O1391" s="254" t="str">
        <f>IF(ISBLANK(INDEX('Policy Characteristics'!I:I,MATCH($C1391,'Policy Characteristics'!$C:$C,0))),"",INDEX('Policy Characteristics'!I:I,MATCH($C1391,'Policy Characteristics'!$C:$C,0)))</f>
        <v>% reduction in energy use</v>
      </c>
      <c r="P1391" s="254"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254" t="str">
        <f>IF(ISBLANK(INDEX('Policy Characteristics'!K:K,MATCH($C1391,'Policy Characteristics'!$C:$C,0))),"",INDEX('Policy Characteristics'!K:K,MATCH($C1391,'Policy Characteristics'!$C:$C,0)))</f>
        <v>industry-ag-main.html#eff-stds</v>
      </c>
      <c r="R1391" s="254" t="str">
        <f>IF(ISBLANK(INDEX('Policy Characteristics'!L:L,MATCH($C1391,'Policy Characteristics'!$C:$C,0))),"",INDEX('Policy Characteristics'!L:L,MATCH($C1391,'Policy Characteristics'!$C:$C,0)))</f>
        <v>industry-energy-efficiency-standards.html</v>
      </c>
    </row>
    <row r="1392" spans="1:18" s="4" customFormat="1" x14ac:dyDescent="0.35">
      <c r="A1392" s="254" t="str">
        <f>IF(ISBLANK(INDEX('Policy Characteristics'!A:A,MATCH($C1392,'Policy Characteristics'!$C:$C,0))),"",INDEX('Policy Characteristics'!A:A,MATCH($C1392,'Policy Characteristics'!$C:$C,0)))</f>
        <v>Industry</v>
      </c>
      <c r="B1392" s="262" t="str">
        <f>IF(ISBLANK(INDEX('Policy Characteristics'!B:B,MATCH($C1392,'Policy Characteristics'!$C:$C,0))),"",INDEX('Policy Characteristics'!B:B,MATCH($C1392,'Policy Characteristics'!$C:$C,0)))</f>
        <v>Industry Energy Efficiency Standards</v>
      </c>
      <c r="C1392" s="254" t="str">
        <f t="shared" si="50"/>
        <v>Percentage Improvement in Eqpt Efficiency Standards above BAU</v>
      </c>
      <c r="D1392" s="6" t="s">
        <v>3054</v>
      </c>
      <c r="E1392" s="45" t="s">
        <v>2702</v>
      </c>
      <c r="F1392" t="s">
        <v>3018</v>
      </c>
      <c r="G1392" s="45" t="s">
        <v>2706</v>
      </c>
      <c r="H1392" s="43">
        <v>1035</v>
      </c>
      <c r="I1392" s="324" t="s">
        <v>43</v>
      </c>
      <c r="J1392" s="255" t="str">
        <f>IF(ISBLANK(INDEX('Policy Characteristics'!D:D,MATCH($C1392,'Policy Characteristics'!$C:$C,0))),"",INDEX('Policy Characteristics'!D:D,MATCH($C1392,'Policy Characteristics'!$C:$C,0)))</f>
        <v>Industry Energy Efficiency Standards</v>
      </c>
      <c r="K1392" s="254" t="str">
        <f>IF(ISBLANK(INDEX('Policy Characteristics'!E:E,MATCH($C1392,'Policy Characteristics'!$C:$C,0))),"",INDEX('Policy Characteristics'!E:E,MATCH($C1392,'Policy Characteristics'!$C:$C,0)))</f>
        <v>indst efficiency standards</v>
      </c>
      <c r="L1392" s="261">
        <f>IF(ISBLANK(INDEX('Policy Characteristics'!F:F,MATCH($C1392,'Policy Characteristics'!$C:$C,0))),"",INDEX('Policy Characteristics'!F:F,MATCH($C1392,'Policy Characteristics'!$C:$C,0)))</f>
        <v>0</v>
      </c>
      <c r="M1392" s="261">
        <f>IF(ISBLANK(INDEX('Policy Characteristics'!G:G,MATCH($C1392,'Policy Characteristics'!$C:$C,0))),"",INDEX('Policy Characteristics'!G:G,MATCH($C1392,'Policy Characteristics'!$C:$C,0)))</f>
        <v>0.25</v>
      </c>
      <c r="N1392" s="261">
        <f>IF(ISBLANK(INDEX('Policy Characteristics'!H:H,MATCH($C1392,'Policy Characteristics'!$C:$C,0))),"",INDEX('Policy Characteristics'!H:H,MATCH($C1392,'Policy Characteristics'!$C:$C,0)))</f>
        <v>0.01</v>
      </c>
      <c r="O1392" s="254" t="str">
        <f>IF(ISBLANK(INDEX('Policy Characteristics'!I:I,MATCH($C1392,'Policy Characteristics'!$C:$C,0))),"",INDEX('Policy Characteristics'!I:I,MATCH($C1392,'Policy Characteristics'!$C:$C,0)))</f>
        <v>% reduction in energy use</v>
      </c>
      <c r="P1392" s="254"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254" t="str">
        <f>IF(ISBLANK(INDEX('Policy Characteristics'!K:K,MATCH($C1392,'Policy Characteristics'!$C:$C,0))),"",INDEX('Policy Characteristics'!K:K,MATCH($C1392,'Policy Characteristics'!$C:$C,0)))</f>
        <v>industry-ag-main.html#eff-stds</v>
      </c>
      <c r="R1392" s="254" t="str">
        <f>IF(ISBLANK(INDEX('Policy Characteristics'!L:L,MATCH($C1392,'Policy Characteristics'!$C:$C,0))),"",INDEX('Policy Characteristics'!L:L,MATCH($C1392,'Policy Characteristics'!$C:$C,0)))</f>
        <v>industry-energy-efficiency-standards.html</v>
      </c>
    </row>
    <row r="1393" spans="1:18" s="4" customFormat="1" x14ac:dyDescent="0.35">
      <c r="A1393" s="254" t="str">
        <f>IF(ISBLANK(INDEX('Policy Characteristics'!A:A,MATCH($C1393,'Policy Characteristics'!$C:$C,0))),"",INDEX('Policy Characteristics'!A:A,MATCH($C1393,'Policy Characteristics'!$C:$C,0)))</f>
        <v>Industry</v>
      </c>
      <c r="B1393" s="262" t="str">
        <f>IF(ISBLANK(INDEX('Policy Characteristics'!B:B,MATCH($C1393,'Policy Characteristics'!$C:$C,0))),"",INDEX('Policy Characteristics'!B:B,MATCH($C1393,'Policy Characteristics'!$C:$C,0)))</f>
        <v>Industry Energy Efficiency Standards</v>
      </c>
      <c r="C1393" s="254" t="str">
        <f t="shared" si="50"/>
        <v>Percentage Improvement in Eqpt Efficiency Standards above BAU</v>
      </c>
      <c r="D1393" s="6" t="s">
        <v>3054</v>
      </c>
      <c r="E1393" s="45" t="s">
        <v>2703</v>
      </c>
      <c r="F1393" t="s">
        <v>3018</v>
      </c>
      <c r="G1393" s="45" t="s">
        <v>2707</v>
      </c>
      <c r="H1393" s="43">
        <v>1036</v>
      </c>
      <c r="I1393" s="324" t="s">
        <v>43</v>
      </c>
      <c r="J1393" s="255" t="str">
        <f>IF(ISBLANK(INDEX('Policy Characteristics'!D:D,MATCH($C1393,'Policy Characteristics'!$C:$C,0))),"",INDEX('Policy Characteristics'!D:D,MATCH($C1393,'Policy Characteristics'!$C:$C,0)))</f>
        <v>Industry Energy Efficiency Standards</v>
      </c>
      <c r="K1393" s="254" t="str">
        <f>IF(ISBLANK(INDEX('Policy Characteristics'!E:E,MATCH($C1393,'Policy Characteristics'!$C:$C,0))),"",INDEX('Policy Characteristics'!E:E,MATCH($C1393,'Policy Characteristics'!$C:$C,0)))</f>
        <v>indst efficiency standards</v>
      </c>
      <c r="L1393" s="261">
        <f>IF(ISBLANK(INDEX('Policy Characteristics'!F:F,MATCH($C1393,'Policy Characteristics'!$C:$C,0))),"",INDEX('Policy Characteristics'!F:F,MATCH($C1393,'Policy Characteristics'!$C:$C,0)))</f>
        <v>0</v>
      </c>
      <c r="M1393" s="261">
        <f>IF(ISBLANK(INDEX('Policy Characteristics'!G:G,MATCH($C1393,'Policy Characteristics'!$C:$C,0))),"",INDEX('Policy Characteristics'!G:G,MATCH($C1393,'Policy Characteristics'!$C:$C,0)))</f>
        <v>0.25</v>
      </c>
      <c r="N1393" s="261">
        <f>IF(ISBLANK(INDEX('Policy Characteristics'!H:H,MATCH($C1393,'Policy Characteristics'!$C:$C,0))),"",INDEX('Policy Characteristics'!H:H,MATCH($C1393,'Policy Characteristics'!$C:$C,0)))</f>
        <v>0.01</v>
      </c>
      <c r="O1393" s="254" t="str">
        <f>IF(ISBLANK(INDEX('Policy Characteristics'!I:I,MATCH($C1393,'Policy Characteristics'!$C:$C,0))),"",INDEX('Policy Characteristics'!I:I,MATCH($C1393,'Policy Characteristics'!$C:$C,0)))</f>
        <v>% reduction in energy use</v>
      </c>
      <c r="P1393" s="254"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254" t="str">
        <f>IF(ISBLANK(INDEX('Policy Characteristics'!K:K,MATCH($C1393,'Policy Characteristics'!$C:$C,0))),"",INDEX('Policy Characteristics'!K:K,MATCH($C1393,'Policy Characteristics'!$C:$C,0)))</f>
        <v>industry-ag-main.html#eff-stds</v>
      </c>
      <c r="R1393" s="254" t="str">
        <f>IF(ISBLANK(INDEX('Policy Characteristics'!L:L,MATCH($C1393,'Policy Characteristics'!$C:$C,0))),"",INDEX('Policy Characteristics'!L:L,MATCH($C1393,'Policy Characteristics'!$C:$C,0)))</f>
        <v>industry-energy-efficiency-standards.html</v>
      </c>
    </row>
    <row r="1394" spans="1:18" s="4" customFormat="1" x14ac:dyDescent="0.35">
      <c r="A1394" s="254" t="str">
        <f>IF(ISBLANK(INDEX('Policy Characteristics'!A:A,MATCH($C1394,'Policy Characteristics'!$C:$C,0))),"",INDEX('Policy Characteristics'!A:A,MATCH($C1394,'Policy Characteristics'!$C:$C,0)))</f>
        <v>Industry</v>
      </c>
      <c r="B1394" s="262" t="str">
        <f>IF(ISBLANK(INDEX('Policy Characteristics'!B:B,MATCH($C1394,'Policy Characteristics'!$C:$C,0))),"",INDEX('Policy Characteristics'!B:B,MATCH($C1394,'Policy Characteristics'!$C:$C,0)))</f>
        <v>Industry Energy Efficiency Standards</v>
      </c>
      <c r="C1394" s="254" t="str">
        <f t="shared" si="50"/>
        <v>Percentage Improvement in Eqpt Efficiency Standards above BAU</v>
      </c>
      <c r="D1394" s="6" t="s">
        <v>3054</v>
      </c>
      <c r="E1394" s="45" t="s">
        <v>2700</v>
      </c>
      <c r="F1394" t="s">
        <v>3018</v>
      </c>
      <c r="G1394" s="45" t="s">
        <v>2705</v>
      </c>
      <c r="H1394" s="43">
        <v>1037</v>
      </c>
      <c r="I1394" s="324" t="s">
        <v>44</v>
      </c>
      <c r="J1394" s="255" t="str">
        <f>IF(ISBLANK(INDEX('Policy Characteristics'!D:D,MATCH($C1394,'Policy Characteristics'!$C:$C,0))),"",INDEX('Policy Characteristics'!D:D,MATCH($C1394,'Policy Characteristics'!$C:$C,0)))</f>
        <v>Industry Energy Efficiency Standards</v>
      </c>
      <c r="K1394" s="254" t="str">
        <f>IF(ISBLANK(INDEX('Policy Characteristics'!E:E,MATCH($C1394,'Policy Characteristics'!$C:$C,0))),"",INDEX('Policy Characteristics'!E:E,MATCH($C1394,'Policy Characteristics'!$C:$C,0)))</f>
        <v>indst efficiency standards</v>
      </c>
      <c r="L1394" s="261">
        <f>IF(ISBLANK(INDEX('Policy Characteristics'!F:F,MATCH($C1394,'Policy Characteristics'!$C:$C,0))),"",INDEX('Policy Characteristics'!F:F,MATCH($C1394,'Policy Characteristics'!$C:$C,0)))</f>
        <v>0</v>
      </c>
      <c r="M1394" s="261">
        <f>IF(ISBLANK(INDEX('Policy Characteristics'!G:G,MATCH($C1394,'Policy Characteristics'!$C:$C,0))),"",INDEX('Policy Characteristics'!G:G,MATCH($C1394,'Policy Characteristics'!$C:$C,0)))</f>
        <v>0.25</v>
      </c>
      <c r="N1394" s="261">
        <f>IF(ISBLANK(INDEX('Policy Characteristics'!H:H,MATCH($C1394,'Policy Characteristics'!$C:$C,0))),"",INDEX('Policy Characteristics'!H:H,MATCH($C1394,'Policy Characteristics'!$C:$C,0)))</f>
        <v>0.01</v>
      </c>
      <c r="O1394" s="254" t="str">
        <f>IF(ISBLANK(INDEX('Policy Characteristics'!I:I,MATCH($C1394,'Policy Characteristics'!$C:$C,0))),"",INDEX('Policy Characteristics'!I:I,MATCH($C1394,'Policy Characteristics'!$C:$C,0)))</f>
        <v>% reduction in energy use</v>
      </c>
      <c r="P1394" s="254"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254" t="str">
        <f>IF(ISBLANK(INDEX('Policy Characteristics'!K:K,MATCH($C1394,'Policy Characteristics'!$C:$C,0))),"",INDEX('Policy Characteristics'!K:K,MATCH($C1394,'Policy Characteristics'!$C:$C,0)))</f>
        <v>industry-ag-main.html#eff-stds</v>
      </c>
      <c r="R1394" s="254" t="str">
        <f>IF(ISBLANK(INDEX('Policy Characteristics'!L:L,MATCH($C1394,'Policy Characteristics'!$C:$C,0))),"",INDEX('Policy Characteristics'!L:L,MATCH($C1394,'Policy Characteristics'!$C:$C,0)))</f>
        <v>industry-energy-efficiency-standards.html</v>
      </c>
    </row>
    <row r="1395" spans="1:18" s="4" customFormat="1" x14ac:dyDescent="0.35">
      <c r="A1395" s="254" t="str">
        <f>IF(ISBLANK(INDEX('Policy Characteristics'!A:A,MATCH($C1395,'Policy Characteristics'!$C:$C,0))),"",INDEX('Policy Characteristics'!A:A,MATCH($C1395,'Policy Characteristics'!$C:$C,0)))</f>
        <v>Industry</v>
      </c>
      <c r="B1395" s="262" t="str">
        <f>IF(ISBLANK(INDEX('Policy Characteristics'!B:B,MATCH($C1395,'Policy Characteristics'!$C:$C,0))),"",INDEX('Policy Characteristics'!B:B,MATCH($C1395,'Policy Characteristics'!$C:$C,0)))</f>
        <v>Industry Energy Efficiency Standards</v>
      </c>
      <c r="C1395" s="254" t="str">
        <f t="shared" si="50"/>
        <v>Percentage Improvement in Eqpt Efficiency Standards above BAU</v>
      </c>
      <c r="D1395" s="6" t="s">
        <v>3055</v>
      </c>
      <c r="E1395" s="45" t="s">
        <v>2397</v>
      </c>
      <c r="F1395" t="s">
        <v>3019</v>
      </c>
      <c r="G1395" s="45" t="s">
        <v>2403</v>
      </c>
      <c r="H1395" s="43">
        <v>1038</v>
      </c>
      <c r="I1395" s="324" t="s">
        <v>43</v>
      </c>
      <c r="J1395" s="255" t="str">
        <f>IF(ISBLANK(INDEX('Policy Characteristics'!D:D,MATCH($C1395,'Policy Characteristics'!$C:$C,0))),"",INDEX('Policy Characteristics'!D:D,MATCH($C1395,'Policy Characteristics'!$C:$C,0)))</f>
        <v>Industry Energy Efficiency Standards</v>
      </c>
      <c r="K1395" s="254" t="str">
        <f>IF(ISBLANK(INDEX('Policy Characteristics'!E:E,MATCH($C1395,'Policy Characteristics'!$C:$C,0))),"",INDEX('Policy Characteristics'!E:E,MATCH($C1395,'Policy Characteristics'!$C:$C,0)))</f>
        <v>indst efficiency standards</v>
      </c>
      <c r="L1395" s="261">
        <f>IF(ISBLANK(INDEX('Policy Characteristics'!F:F,MATCH($C1395,'Policy Characteristics'!$C:$C,0))),"",INDEX('Policy Characteristics'!F:F,MATCH($C1395,'Policy Characteristics'!$C:$C,0)))</f>
        <v>0</v>
      </c>
      <c r="M1395" s="261">
        <f>IF(ISBLANK(INDEX('Policy Characteristics'!G:G,MATCH($C1395,'Policy Characteristics'!$C:$C,0))),"",INDEX('Policy Characteristics'!G:G,MATCH($C1395,'Policy Characteristics'!$C:$C,0)))</f>
        <v>0.25</v>
      </c>
      <c r="N1395" s="261">
        <f>IF(ISBLANK(INDEX('Policy Characteristics'!H:H,MATCH($C1395,'Policy Characteristics'!$C:$C,0))),"",INDEX('Policy Characteristics'!H:H,MATCH($C1395,'Policy Characteristics'!$C:$C,0)))</f>
        <v>0.01</v>
      </c>
      <c r="O1395" s="254" t="str">
        <f>IF(ISBLANK(INDEX('Policy Characteristics'!I:I,MATCH($C1395,'Policy Characteristics'!$C:$C,0))),"",INDEX('Policy Characteristics'!I:I,MATCH($C1395,'Policy Characteristics'!$C:$C,0)))</f>
        <v>% reduction in energy use</v>
      </c>
      <c r="P1395" s="254"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254" t="str">
        <f>IF(ISBLANK(INDEX('Policy Characteristics'!K:K,MATCH($C1395,'Policy Characteristics'!$C:$C,0))),"",INDEX('Policy Characteristics'!K:K,MATCH($C1395,'Policy Characteristics'!$C:$C,0)))</f>
        <v>industry-ag-main.html#eff-stds</v>
      </c>
      <c r="R1395" s="254" t="str">
        <f>IF(ISBLANK(INDEX('Policy Characteristics'!L:L,MATCH($C1395,'Policy Characteristics'!$C:$C,0))),"",INDEX('Policy Characteristics'!L:L,MATCH($C1395,'Policy Characteristics'!$C:$C,0)))</f>
        <v>industry-energy-efficiency-standards.html</v>
      </c>
    </row>
    <row r="1396" spans="1:18" s="4" customFormat="1" x14ac:dyDescent="0.35">
      <c r="A1396" s="254" t="str">
        <f>IF(ISBLANK(INDEX('Policy Characteristics'!A:A,MATCH($C1396,'Policy Characteristics'!$C:$C,0))),"",INDEX('Policy Characteristics'!A:A,MATCH($C1396,'Policy Characteristics'!$C:$C,0)))</f>
        <v>Industry</v>
      </c>
      <c r="B1396" s="262" t="str">
        <f>IF(ISBLANK(INDEX('Policy Characteristics'!B:B,MATCH($C1396,'Policy Characteristics'!$C:$C,0))),"",INDEX('Policy Characteristics'!B:B,MATCH($C1396,'Policy Characteristics'!$C:$C,0)))</f>
        <v>Industry Energy Efficiency Standards</v>
      </c>
      <c r="C1396" s="254" t="str">
        <f t="shared" si="50"/>
        <v>Percentage Improvement in Eqpt Efficiency Standards above BAU</v>
      </c>
      <c r="D1396" s="6" t="s">
        <v>3055</v>
      </c>
      <c r="E1396" s="45" t="s">
        <v>2398</v>
      </c>
      <c r="F1396" t="s">
        <v>3019</v>
      </c>
      <c r="G1396" s="45" t="s">
        <v>2406</v>
      </c>
      <c r="H1396" s="43">
        <v>1039</v>
      </c>
      <c r="I1396" s="324" t="s">
        <v>43</v>
      </c>
      <c r="J1396" s="255" t="str">
        <f>IF(ISBLANK(INDEX('Policy Characteristics'!D:D,MATCH($C1396,'Policy Characteristics'!$C:$C,0))),"",INDEX('Policy Characteristics'!D:D,MATCH($C1396,'Policy Characteristics'!$C:$C,0)))</f>
        <v>Industry Energy Efficiency Standards</v>
      </c>
      <c r="K1396" s="254" t="str">
        <f>IF(ISBLANK(INDEX('Policy Characteristics'!E:E,MATCH($C1396,'Policy Characteristics'!$C:$C,0))),"",INDEX('Policy Characteristics'!E:E,MATCH($C1396,'Policy Characteristics'!$C:$C,0)))</f>
        <v>indst efficiency standards</v>
      </c>
      <c r="L1396" s="261">
        <f>IF(ISBLANK(INDEX('Policy Characteristics'!F:F,MATCH($C1396,'Policy Characteristics'!$C:$C,0))),"",INDEX('Policy Characteristics'!F:F,MATCH($C1396,'Policy Characteristics'!$C:$C,0)))</f>
        <v>0</v>
      </c>
      <c r="M1396" s="261">
        <f>IF(ISBLANK(INDEX('Policy Characteristics'!G:G,MATCH($C1396,'Policy Characteristics'!$C:$C,0))),"",INDEX('Policy Characteristics'!G:G,MATCH($C1396,'Policy Characteristics'!$C:$C,0)))</f>
        <v>0.25</v>
      </c>
      <c r="N1396" s="261">
        <f>IF(ISBLANK(INDEX('Policy Characteristics'!H:H,MATCH($C1396,'Policy Characteristics'!$C:$C,0))),"",INDEX('Policy Characteristics'!H:H,MATCH($C1396,'Policy Characteristics'!$C:$C,0)))</f>
        <v>0.01</v>
      </c>
      <c r="O1396" s="254" t="str">
        <f>IF(ISBLANK(INDEX('Policy Characteristics'!I:I,MATCH($C1396,'Policy Characteristics'!$C:$C,0))),"",INDEX('Policy Characteristics'!I:I,MATCH($C1396,'Policy Characteristics'!$C:$C,0)))</f>
        <v>% reduction in energy use</v>
      </c>
      <c r="P1396" s="254"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254" t="str">
        <f>IF(ISBLANK(INDEX('Policy Characteristics'!K:K,MATCH($C1396,'Policy Characteristics'!$C:$C,0))),"",INDEX('Policy Characteristics'!K:K,MATCH($C1396,'Policy Characteristics'!$C:$C,0)))</f>
        <v>industry-ag-main.html#eff-stds</v>
      </c>
      <c r="R1396" s="254" t="str">
        <f>IF(ISBLANK(INDEX('Policy Characteristics'!L:L,MATCH($C1396,'Policy Characteristics'!$C:$C,0))),"",INDEX('Policy Characteristics'!L:L,MATCH($C1396,'Policy Characteristics'!$C:$C,0)))</f>
        <v>industry-energy-efficiency-standards.html</v>
      </c>
    </row>
    <row r="1397" spans="1:18" s="4" customFormat="1" x14ac:dyDescent="0.35">
      <c r="A1397" s="254" t="str">
        <f>IF(ISBLANK(INDEX('Policy Characteristics'!A:A,MATCH($C1397,'Policy Characteristics'!$C:$C,0))),"",INDEX('Policy Characteristics'!A:A,MATCH($C1397,'Policy Characteristics'!$C:$C,0)))</f>
        <v>Industry</v>
      </c>
      <c r="B1397" s="262" t="str">
        <f>IF(ISBLANK(INDEX('Policy Characteristics'!B:B,MATCH($C1397,'Policy Characteristics'!$C:$C,0))),"",INDEX('Policy Characteristics'!B:B,MATCH($C1397,'Policy Characteristics'!$C:$C,0)))</f>
        <v>Industry Energy Efficiency Standards</v>
      </c>
      <c r="C1397" s="254" t="str">
        <f t="shared" si="50"/>
        <v>Percentage Improvement in Eqpt Efficiency Standards above BAU</v>
      </c>
      <c r="D1397" s="6" t="s">
        <v>3055</v>
      </c>
      <c r="E1397" s="45" t="s">
        <v>2399</v>
      </c>
      <c r="F1397" t="s">
        <v>3019</v>
      </c>
      <c r="G1397" s="45" t="s">
        <v>2407</v>
      </c>
      <c r="H1397" s="43">
        <v>1040</v>
      </c>
      <c r="I1397" s="324" t="s">
        <v>43</v>
      </c>
      <c r="J1397" s="255" t="str">
        <f>IF(ISBLANK(INDEX('Policy Characteristics'!D:D,MATCH($C1397,'Policy Characteristics'!$C:$C,0))),"",INDEX('Policy Characteristics'!D:D,MATCH($C1397,'Policy Characteristics'!$C:$C,0)))</f>
        <v>Industry Energy Efficiency Standards</v>
      </c>
      <c r="K1397" s="254" t="str">
        <f>IF(ISBLANK(INDEX('Policy Characteristics'!E:E,MATCH($C1397,'Policy Characteristics'!$C:$C,0))),"",INDEX('Policy Characteristics'!E:E,MATCH($C1397,'Policy Characteristics'!$C:$C,0)))</f>
        <v>indst efficiency standards</v>
      </c>
      <c r="L1397" s="261">
        <f>IF(ISBLANK(INDEX('Policy Characteristics'!F:F,MATCH($C1397,'Policy Characteristics'!$C:$C,0))),"",INDEX('Policy Characteristics'!F:F,MATCH($C1397,'Policy Characteristics'!$C:$C,0)))</f>
        <v>0</v>
      </c>
      <c r="M1397" s="261">
        <f>IF(ISBLANK(INDEX('Policy Characteristics'!G:G,MATCH($C1397,'Policy Characteristics'!$C:$C,0))),"",INDEX('Policy Characteristics'!G:G,MATCH($C1397,'Policy Characteristics'!$C:$C,0)))</f>
        <v>0.25</v>
      </c>
      <c r="N1397" s="261">
        <f>IF(ISBLANK(INDEX('Policy Characteristics'!H:H,MATCH($C1397,'Policy Characteristics'!$C:$C,0))),"",INDEX('Policy Characteristics'!H:H,MATCH($C1397,'Policy Characteristics'!$C:$C,0)))</f>
        <v>0.01</v>
      </c>
      <c r="O1397" s="254" t="str">
        <f>IF(ISBLANK(INDEX('Policy Characteristics'!I:I,MATCH($C1397,'Policy Characteristics'!$C:$C,0))),"",INDEX('Policy Characteristics'!I:I,MATCH($C1397,'Policy Characteristics'!$C:$C,0)))</f>
        <v>% reduction in energy use</v>
      </c>
      <c r="P1397" s="254"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254" t="str">
        <f>IF(ISBLANK(INDEX('Policy Characteristics'!K:K,MATCH($C1397,'Policy Characteristics'!$C:$C,0))),"",INDEX('Policy Characteristics'!K:K,MATCH($C1397,'Policy Characteristics'!$C:$C,0)))</f>
        <v>industry-ag-main.html#eff-stds</v>
      </c>
      <c r="R1397" s="254" t="str">
        <f>IF(ISBLANK(INDEX('Policy Characteristics'!L:L,MATCH($C1397,'Policy Characteristics'!$C:$C,0))),"",INDEX('Policy Characteristics'!L:L,MATCH($C1397,'Policy Characteristics'!$C:$C,0)))</f>
        <v>industry-energy-efficiency-standards.html</v>
      </c>
    </row>
    <row r="1398" spans="1:18" s="4" customFormat="1" x14ac:dyDescent="0.35">
      <c r="A1398" s="254" t="str">
        <f>IF(ISBLANK(INDEX('Policy Characteristics'!A:A,MATCH($C1398,'Policy Characteristics'!$C:$C,0))),"",INDEX('Policy Characteristics'!A:A,MATCH($C1398,'Policy Characteristics'!$C:$C,0)))</f>
        <v>Industry</v>
      </c>
      <c r="B1398" s="262" t="str">
        <f>IF(ISBLANK(INDEX('Policy Characteristics'!B:B,MATCH($C1398,'Policy Characteristics'!$C:$C,0))),"",INDEX('Policy Characteristics'!B:B,MATCH($C1398,'Policy Characteristics'!$C:$C,0)))</f>
        <v>Industry Energy Efficiency Standards</v>
      </c>
      <c r="C1398" s="254" t="str">
        <f t="shared" si="50"/>
        <v>Percentage Improvement in Eqpt Efficiency Standards above BAU</v>
      </c>
      <c r="D1398" s="6" t="s">
        <v>3055</v>
      </c>
      <c r="E1398" s="45" t="s">
        <v>2400</v>
      </c>
      <c r="F1398" t="s">
        <v>3019</v>
      </c>
      <c r="G1398" s="45" t="s">
        <v>2404</v>
      </c>
      <c r="H1398" s="43">
        <v>1041</v>
      </c>
      <c r="I1398" s="324" t="s">
        <v>43</v>
      </c>
      <c r="J1398" s="255" t="str">
        <f>IF(ISBLANK(INDEX('Policy Characteristics'!D:D,MATCH($C1398,'Policy Characteristics'!$C:$C,0))),"",INDEX('Policy Characteristics'!D:D,MATCH($C1398,'Policy Characteristics'!$C:$C,0)))</f>
        <v>Industry Energy Efficiency Standards</v>
      </c>
      <c r="K1398" s="254" t="str">
        <f>IF(ISBLANK(INDEX('Policy Characteristics'!E:E,MATCH($C1398,'Policy Characteristics'!$C:$C,0))),"",INDEX('Policy Characteristics'!E:E,MATCH($C1398,'Policy Characteristics'!$C:$C,0)))</f>
        <v>indst efficiency standards</v>
      </c>
      <c r="L1398" s="261">
        <f>IF(ISBLANK(INDEX('Policy Characteristics'!F:F,MATCH($C1398,'Policy Characteristics'!$C:$C,0))),"",INDEX('Policy Characteristics'!F:F,MATCH($C1398,'Policy Characteristics'!$C:$C,0)))</f>
        <v>0</v>
      </c>
      <c r="M1398" s="261">
        <f>IF(ISBLANK(INDEX('Policy Characteristics'!G:G,MATCH($C1398,'Policy Characteristics'!$C:$C,0))),"",INDEX('Policy Characteristics'!G:G,MATCH($C1398,'Policy Characteristics'!$C:$C,0)))</f>
        <v>0.25</v>
      </c>
      <c r="N1398" s="261">
        <f>IF(ISBLANK(INDEX('Policy Characteristics'!H:H,MATCH($C1398,'Policy Characteristics'!$C:$C,0))),"",INDEX('Policy Characteristics'!H:H,MATCH($C1398,'Policy Characteristics'!$C:$C,0)))</f>
        <v>0.01</v>
      </c>
      <c r="O1398" s="254" t="str">
        <f>IF(ISBLANK(INDEX('Policy Characteristics'!I:I,MATCH($C1398,'Policy Characteristics'!$C:$C,0))),"",INDEX('Policy Characteristics'!I:I,MATCH($C1398,'Policy Characteristics'!$C:$C,0)))</f>
        <v>% reduction in energy use</v>
      </c>
      <c r="P1398" s="254"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254" t="str">
        <f>IF(ISBLANK(INDEX('Policy Characteristics'!K:K,MATCH($C1398,'Policy Characteristics'!$C:$C,0))),"",INDEX('Policy Characteristics'!K:K,MATCH($C1398,'Policy Characteristics'!$C:$C,0)))</f>
        <v>industry-ag-main.html#eff-stds</v>
      </c>
      <c r="R1398" s="254" t="str">
        <f>IF(ISBLANK(INDEX('Policy Characteristics'!L:L,MATCH($C1398,'Policy Characteristics'!$C:$C,0))),"",INDEX('Policy Characteristics'!L:L,MATCH($C1398,'Policy Characteristics'!$C:$C,0)))</f>
        <v>industry-energy-efficiency-standards.html</v>
      </c>
    </row>
    <row r="1399" spans="1:18" s="4" customFormat="1" x14ac:dyDescent="0.35">
      <c r="A1399" s="254" t="str">
        <f>IF(ISBLANK(INDEX('Policy Characteristics'!A:A,MATCH($C1399,'Policy Characteristics'!$C:$C,0))),"",INDEX('Policy Characteristics'!A:A,MATCH($C1399,'Policy Characteristics'!$C:$C,0)))</f>
        <v>Industry</v>
      </c>
      <c r="B1399" s="262" t="str">
        <f>IF(ISBLANK(INDEX('Policy Characteristics'!B:B,MATCH($C1399,'Policy Characteristics'!$C:$C,0))),"",INDEX('Policy Characteristics'!B:B,MATCH($C1399,'Policy Characteristics'!$C:$C,0)))</f>
        <v>Industry Energy Efficiency Standards</v>
      </c>
      <c r="C1399" s="254" t="str">
        <f t="shared" si="50"/>
        <v>Percentage Improvement in Eqpt Efficiency Standards above BAU</v>
      </c>
      <c r="D1399" s="6" t="s">
        <v>3055</v>
      </c>
      <c r="E1399" s="45" t="s">
        <v>2401</v>
      </c>
      <c r="F1399" t="s">
        <v>3019</v>
      </c>
      <c r="G1399" s="45" t="s">
        <v>2405</v>
      </c>
      <c r="H1399" s="43">
        <v>1042</v>
      </c>
      <c r="I1399" s="324" t="s">
        <v>44</v>
      </c>
      <c r="J1399" s="255" t="str">
        <f>IF(ISBLANK(INDEX('Policy Characteristics'!D:D,MATCH($C1399,'Policy Characteristics'!$C:$C,0))),"",INDEX('Policy Characteristics'!D:D,MATCH($C1399,'Policy Characteristics'!$C:$C,0)))</f>
        <v>Industry Energy Efficiency Standards</v>
      </c>
      <c r="K1399" s="254" t="str">
        <f>IF(ISBLANK(INDEX('Policy Characteristics'!E:E,MATCH($C1399,'Policy Characteristics'!$C:$C,0))),"",INDEX('Policy Characteristics'!E:E,MATCH($C1399,'Policy Characteristics'!$C:$C,0)))</f>
        <v>indst efficiency standards</v>
      </c>
      <c r="L1399" s="261">
        <f>IF(ISBLANK(INDEX('Policy Characteristics'!F:F,MATCH($C1399,'Policy Characteristics'!$C:$C,0))),"",INDEX('Policy Characteristics'!F:F,MATCH($C1399,'Policy Characteristics'!$C:$C,0)))</f>
        <v>0</v>
      </c>
      <c r="M1399" s="261">
        <f>IF(ISBLANK(INDEX('Policy Characteristics'!G:G,MATCH($C1399,'Policy Characteristics'!$C:$C,0))),"",INDEX('Policy Characteristics'!G:G,MATCH($C1399,'Policy Characteristics'!$C:$C,0)))</f>
        <v>0.25</v>
      </c>
      <c r="N1399" s="261">
        <f>IF(ISBLANK(INDEX('Policy Characteristics'!H:H,MATCH($C1399,'Policy Characteristics'!$C:$C,0))),"",INDEX('Policy Characteristics'!H:H,MATCH($C1399,'Policy Characteristics'!$C:$C,0)))</f>
        <v>0.01</v>
      </c>
      <c r="O1399" s="254" t="str">
        <f>IF(ISBLANK(INDEX('Policy Characteristics'!I:I,MATCH($C1399,'Policy Characteristics'!$C:$C,0))),"",INDEX('Policy Characteristics'!I:I,MATCH($C1399,'Policy Characteristics'!$C:$C,0)))</f>
        <v>% reduction in energy use</v>
      </c>
      <c r="P1399" s="254"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254" t="str">
        <f>IF(ISBLANK(INDEX('Policy Characteristics'!K:K,MATCH($C1399,'Policy Characteristics'!$C:$C,0))),"",INDEX('Policy Characteristics'!K:K,MATCH($C1399,'Policy Characteristics'!$C:$C,0)))</f>
        <v>industry-ag-main.html#eff-stds</v>
      </c>
      <c r="R1399" s="254" t="str">
        <f>IF(ISBLANK(INDEX('Policy Characteristics'!L:L,MATCH($C1399,'Policy Characteristics'!$C:$C,0))),"",INDEX('Policy Characteristics'!L:L,MATCH($C1399,'Policy Characteristics'!$C:$C,0)))</f>
        <v>industry-energy-efficiency-standards.html</v>
      </c>
    </row>
    <row r="1400" spans="1:18" s="4" customFormat="1" x14ac:dyDescent="0.35">
      <c r="A1400" s="254" t="str">
        <f>IF(ISBLANK(INDEX('Policy Characteristics'!A:A,MATCH($C1400,'Policy Characteristics'!$C:$C,0))),"",INDEX('Policy Characteristics'!A:A,MATCH($C1400,'Policy Characteristics'!$C:$C,0)))</f>
        <v>Industry</v>
      </c>
      <c r="B1400" s="262" t="str">
        <f>IF(ISBLANK(INDEX('Policy Characteristics'!B:B,MATCH($C1400,'Policy Characteristics'!$C:$C,0))),"",INDEX('Policy Characteristics'!B:B,MATCH($C1400,'Policy Characteristics'!$C:$C,0)))</f>
        <v>Industry Energy Efficiency Standards</v>
      </c>
      <c r="C1400" s="254" t="str">
        <f t="shared" si="50"/>
        <v>Percentage Improvement in Eqpt Efficiency Standards above BAU</v>
      </c>
      <c r="D1400" s="6" t="s">
        <v>3055</v>
      </c>
      <c r="E1400" s="45" t="s">
        <v>2402</v>
      </c>
      <c r="F1400" t="s">
        <v>3019</v>
      </c>
      <c r="G1400" s="45" t="s">
        <v>2408</v>
      </c>
      <c r="H1400" s="43">
        <v>1043</v>
      </c>
      <c r="I1400" s="324" t="s">
        <v>44</v>
      </c>
      <c r="J1400" s="255" t="str">
        <f>IF(ISBLANK(INDEX('Policy Characteristics'!D:D,MATCH($C1400,'Policy Characteristics'!$C:$C,0))),"",INDEX('Policy Characteristics'!D:D,MATCH($C1400,'Policy Characteristics'!$C:$C,0)))</f>
        <v>Industry Energy Efficiency Standards</v>
      </c>
      <c r="K1400" s="254" t="str">
        <f>IF(ISBLANK(INDEX('Policy Characteristics'!E:E,MATCH($C1400,'Policy Characteristics'!$C:$C,0))),"",INDEX('Policy Characteristics'!E:E,MATCH($C1400,'Policy Characteristics'!$C:$C,0)))</f>
        <v>indst efficiency standards</v>
      </c>
      <c r="L1400" s="261">
        <f>IF(ISBLANK(INDEX('Policy Characteristics'!F:F,MATCH($C1400,'Policy Characteristics'!$C:$C,0))),"",INDEX('Policy Characteristics'!F:F,MATCH($C1400,'Policy Characteristics'!$C:$C,0)))</f>
        <v>0</v>
      </c>
      <c r="M1400" s="261">
        <f>IF(ISBLANK(INDEX('Policy Characteristics'!G:G,MATCH($C1400,'Policy Characteristics'!$C:$C,0))),"",INDEX('Policy Characteristics'!G:G,MATCH($C1400,'Policy Characteristics'!$C:$C,0)))</f>
        <v>0.25</v>
      </c>
      <c r="N1400" s="261">
        <f>IF(ISBLANK(INDEX('Policy Characteristics'!H:H,MATCH($C1400,'Policy Characteristics'!$C:$C,0))),"",INDEX('Policy Characteristics'!H:H,MATCH($C1400,'Policy Characteristics'!$C:$C,0)))</f>
        <v>0.01</v>
      </c>
      <c r="O1400" s="254" t="str">
        <f>IF(ISBLANK(INDEX('Policy Characteristics'!I:I,MATCH($C1400,'Policy Characteristics'!$C:$C,0))),"",INDEX('Policy Characteristics'!I:I,MATCH($C1400,'Policy Characteristics'!$C:$C,0)))</f>
        <v>% reduction in energy use</v>
      </c>
      <c r="P1400" s="254"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254" t="str">
        <f>IF(ISBLANK(INDEX('Policy Characteristics'!K:K,MATCH($C1400,'Policy Characteristics'!$C:$C,0))),"",INDEX('Policy Characteristics'!K:K,MATCH($C1400,'Policy Characteristics'!$C:$C,0)))</f>
        <v>industry-ag-main.html#eff-stds</v>
      </c>
      <c r="R1400" s="254" t="str">
        <f>IF(ISBLANK(INDEX('Policy Characteristics'!L:L,MATCH($C1400,'Policy Characteristics'!$C:$C,0))),"",INDEX('Policy Characteristics'!L:L,MATCH($C1400,'Policy Characteristics'!$C:$C,0)))</f>
        <v>industry-energy-efficiency-standards.html</v>
      </c>
    </row>
    <row r="1401" spans="1:18" s="4" customFormat="1" x14ac:dyDescent="0.35">
      <c r="A1401" s="254" t="str">
        <f>IF(ISBLANK(INDEX('Policy Characteristics'!A:A,MATCH($C1401,'Policy Characteristics'!$C:$C,0))),"",INDEX('Policy Characteristics'!A:A,MATCH($C1401,'Policy Characteristics'!$C:$C,0)))</f>
        <v>Industry</v>
      </c>
      <c r="B1401" s="262" t="str">
        <f>IF(ISBLANK(INDEX('Policy Characteristics'!B:B,MATCH($C1401,'Policy Characteristics'!$C:$C,0))),"",INDEX('Policy Characteristics'!B:B,MATCH($C1401,'Policy Characteristics'!$C:$C,0)))</f>
        <v>Industry Energy Efficiency Standards</v>
      </c>
      <c r="C1401" s="254" t="str">
        <f t="shared" si="50"/>
        <v>Percentage Improvement in Eqpt Efficiency Standards above BAU</v>
      </c>
      <c r="D1401" s="6" t="s">
        <v>3055</v>
      </c>
      <c r="E1401" s="45" t="s">
        <v>2701</v>
      </c>
      <c r="F1401" t="s">
        <v>3019</v>
      </c>
      <c r="G1401" s="45" t="s">
        <v>2704</v>
      </c>
      <c r="H1401" s="43">
        <v>1044</v>
      </c>
      <c r="I1401" s="324" t="s">
        <v>43</v>
      </c>
      <c r="J1401" s="255" t="str">
        <f>IF(ISBLANK(INDEX('Policy Characteristics'!D:D,MATCH($C1401,'Policy Characteristics'!$C:$C,0))),"",INDEX('Policy Characteristics'!D:D,MATCH($C1401,'Policy Characteristics'!$C:$C,0)))</f>
        <v>Industry Energy Efficiency Standards</v>
      </c>
      <c r="K1401" s="254" t="str">
        <f>IF(ISBLANK(INDEX('Policy Characteristics'!E:E,MATCH($C1401,'Policy Characteristics'!$C:$C,0))),"",INDEX('Policy Characteristics'!E:E,MATCH($C1401,'Policy Characteristics'!$C:$C,0)))</f>
        <v>indst efficiency standards</v>
      </c>
      <c r="L1401" s="261">
        <f>IF(ISBLANK(INDEX('Policy Characteristics'!F:F,MATCH($C1401,'Policy Characteristics'!$C:$C,0))),"",INDEX('Policy Characteristics'!F:F,MATCH($C1401,'Policy Characteristics'!$C:$C,0)))</f>
        <v>0</v>
      </c>
      <c r="M1401" s="261">
        <f>IF(ISBLANK(INDEX('Policy Characteristics'!G:G,MATCH($C1401,'Policy Characteristics'!$C:$C,0))),"",INDEX('Policy Characteristics'!G:G,MATCH($C1401,'Policy Characteristics'!$C:$C,0)))</f>
        <v>0.25</v>
      </c>
      <c r="N1401" s="261">
        <f>IF(ISBLANK(INDEX('Policy Characteristics'!H:H,MATCH($C1401,'Policy Characteristics'!$C:$C,0))),"",INDEX('Policy Characteristics'!H:H,MATCH($C1401,'Policy Characteristics'!$C:$C,0)))</f>
        <v>0.01</v>
      </c>
      <c r="O1401" s="254" t="str">
        <f>IF(ISBLANK(INDEX('Policy Characteristics'!I:I,MATCH($C1401,'Policy Characteristics'!$C:$C,0))),"",INDEX('Policy Characteristics'!I:I,MATCH($C1401,'Policy Characteristics'!$C:$C,0)))</f>
        <v>% reduction in energy use</v>
      </c>
      <c r="P1401" s="254"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254" t="str">
        <f>IF(ISBLANK(INDEX('Policy Characteristics'!K:K,MATCH($C1401,'Policy Characteristics'!$C:$C,0))),"",INDEX('Policy Characteristics'!K:K,MATCH($C1401,'Policy Characteristics'!$C:$C,0)))</f>
        <v>industry-ag-main.html#eff-stds</v>
      </c>
      <c r="R1401" s="254" t="str">
        <f>IF(ISBLANK(INDEX('Policy Characteristics'!L:L,MATCH($C1401,'Policy Characteristics'!$C:$C,0))),"",INDEX('Policy Characteristics'!L:L,MATCH($C1401,'Policy Characteristics'!$C:$C,0)))</f>
        <v>industry-energy-efficiency-standards.html</v>
      </c>
    </row>
    <row r="1402" spans="1:18" s="4" customFormat="1" x14ac:dyDescent="0.35">
      <c r="A1402" s="254" t="str">
        <f>IF(ISBLANK(INDEX('Policy Characteristics'!A:A,MATCH($C1402,'Policy Characteristics'!$C:$C,0))),"",INDEX('Policy Characteristics'!A:A,MATCH($C1402,'Policy Characteristics'!$C:$C,0)))</f>
        <v>Industry</v>
      </c>
      <c r="B1402" s="262" t="str">
        <f>IF(ISBLANK(INDEX('Policy Characteristics'!B:B,MATCH($C1402,'Policy Characteristics'!$C:$C,0))),"",INDEX('Policy Characteristics'!B:B,MATCH($C1402,'Policy Characteristics'!$C:$C,0)))</f>
        <v>Industry Energy Efficiency Standards</v>
      </c>
      <c r="C1402" s="254" t="str">
        <f t="shared" si="50"/>
        <v>Percentage Improvement in Eqpt Efficiency Standards above BAU</v>
      </c>
      <c r="D1402" s="6" t="s">
        <v>3055</v>
      </c>
      <c r="E1402" s="45" t="s">
        <v>2702</v>
      </c>
      <c r="F1402" t="s">
        <v>3019</v>
      </c>
      <c r="G1402" s="45" t="s">
        <v>2706</v>
      </c>
      <c r="H1402" s="43">
        <v>1045</v>
      </c>
      <c r="I1402" s="324" t="s">
        <v>44</v>
      </c>
      <c r="J1402" s="255" t="str">
        <f>IF(ISBLANK(INDEX('Policy Characteristics'!D:D,MATCH($C1402,'Policy Characteristics'!$C:$C,0))),"",INDEX('Policy Characteristics'!D:D,MATCH($C1402,'Policy Characteristics'!$C:$C,0)))</f>
        <v>Industry Energy Efficiency Standards</v>
      </c>
      <c r="K1402" s="254" t="str">
        <f>IF(ISBLANK(INDEX('Policy Characteristics'!E:E,MATCH($C1402,'Policy Characteristics'!$C:$C,0))),"",INDEX('Policy Characteristics'!E:E,MATCH($C1402,'Policy Characteristics'!$C:$C,0)))</f>
        <v>indst efficiency standards</v>
      </c>
      <c r="L1402" s="261">
        <f>IF(ISBLANK(INDEX('Policy Characteristics'!F:F,MATCH($C1402,'Policy Characteristics'!$C:$C,0))),"",INDEX('Policy Characteristics'!F:F,MATCH($C1402,'Policy Characteristics'!$C:$C,0)))</f>
        <v>0</v>
      </c>
      <c r="M1402" s="261">
        <f>IF(ISBLANK(INDEX('Policy Characteristics'!G:G,MATCH($C1402,'Policy Characteristics'!$C:$C,0))),"",INDEX('Policy Characteristics'!G:G,MATCH($C1402,'Policy Characteristics'!$C:$C,0)))</f>
        <v>0.25</v>
      </c>
      <c r="N1402" s="261">
        <f>IF(ISBLANK(INDEX('Policy Characteristics'!H:H,MATCH($C1402,'Policy Characteristics'!$C:$C,0))),"",INDEX('Policy Characteristics'!H:H,MATCH($C1402,'Policy Characteristics'!$C:$C,0)))</f>
        <v>0.01</v>
      </c>
      <c r="O1402" s="254" t="str">
        <f>IF(ISBLANK(INDEX('Policy Characteristics'!I:I,MATCH($C1402,'Policy Characteristics'!$C:$C,0))),"",INDEX('Policy Characteristics'!I:I,MATCH($C1402,'Policy Characteristics'!$C:$C,0)))</f>
        <v>% reduction in energy use</v>
      </c>
      <c r="P1402" s="254"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254" t="str">
        <f>IF(ISBLANK(INDEX('Policy Characteristics'!K:K,MATCH($C1402,'Policy Characteristics'!$C:$C,0))),"",INDEX('Policy Characteristics'!K:K,MATCH($C1402,'Policy Characteristics'!$C:$C,0)))</f>
        <v>industry-ag-main.html#eff-stds</v>
      </c>
      <c r="R1402" s="254" t="str">
        <f>IF(ISBLANK(INDEX('Policy Characteristics'!L:L,MATCH($C1402,'Policy Characteristics'!$C:$C,0))),"",INDEX('Policy Characteristics'!L:L,MATCH($C1402,'Policy Characteristics'!$C:$C,0)))</f>
        <v>industry-energy-efficiency-standards.html</v>
      </c>
    </row>
    <row r="1403" spans="1:18" s="4" customFormat="1" x14ac:dyDescent="0.35">
      <c r="A1403" s="254" t="str">
        <f>IF(ISBLANK(INDEX('Policy Characteristics'!A:A,MATCH($C1403,'Policy Characteristics'!$C:$C,0))),"",INDEX('Policy Characteristics'!A:A,MATCH($C1403,'Policy Characteristics'!$C:$C,0)))</f>
        <v>Industry</v>
      </c>
      <c r="B1403" s="262" t="str">
        <f>IF(ISBLANK(INDEX('Policy Characteristics'!B:B,MATCH($C1403,'Policy Characteristics'!$C:$C,0))),"",INDEX('Policy Characteristics'!B:B,MATCH($C1403,'Policy Characteristics'!$C:$C,0)))</f>
        <v>Industry Energy Efficiency Standards</v>
      </c>
      <c r="C1403" s="254" t="str">
        <f t="shared" si="50"/>
        <v>Percentage Improvement in Eqpt Efficiency Standards above BAU</v>
      </c>
      <c r="D1403" s="6" t="s">
        <v>3055</v>
      </c>
      <c r="E1403" s="45" t="s">
        <v>2703</v>
      </c>
      <c r="F1403" t="s">
        <v>3019</v>
      </c>
      <c r="G1403" s="45" t="s">
        <v>2707</v>
      </c>
      <c r="H1403" s="43">
        <v>1046</v>
      </c>
      <c r="I1403" s="324" t="s">
        <v>44</v>
      </c>
      <c r="J1403" s="255" t="str">
        <f>IF(ISBLANK(INDEX('Policy Characteristics'!D:D,MATCH($C1403,'Policy Characteristics'!$C:$C,0))),"",INDEX('Policy Characteristics'!D:D,MATCH($C1403,'Policy Characteristics'!$C:$C,0)))</f>
        <v>Industry Energy Efficiency Standards</v>
      </c>
      <c r="K1403" s="254" t="str">
        <f>IF(ISBLANK(INDEX('Policy Characteristics'!E:E,MATCH($C1403,'Policy Characteristics'!$C:$C,0))),"",INDEX('Policy Characteristics'!E:E,MATCH($C1403,'Policy Characteristics'!$C:$C,0)))</f>
        <v>indst efficiency standards</v>
      </c>
      <c r="L1403" s="261">
        <f>IF(ISBLANK(INDEX('Policy Characteristics'!F:F,MATCH($C1403,'Policy Characteristics'!$C:$C,0))),"",INDEX('Policy Characteristics'!F:F,MATCH($C1403,'Policy Characteristics'!$C:$C,0)))</f>
        <v>0</v>
      </c>
      <c r="M1403" s="261">
        <f>IF(ISBLANK(INDEX('Policy Characteristics'!G:G,MATCH($C1403,'Policy Characteristics'!$C:$C,0))),"",INDEX('Policy Characteristics'!G:G,MATCH($C1403,'Policy Characteristics'!$C:$C,0)))</f>
        <v>0.25</v>
      </c>
      <c r="N1403" s="261">
        <f>IF(ISBLANK(INDEX('Policy Characteristics'!H:H,MATCH($C1403,'Policy Characteristics'!$C:$C,0))),"",INDEX('Policy Characteristics'!H:H,MATCH($C1403,'Policy Characteristics'!$C:$C,0)))</f>
        <v>0.01</v>
      </c>
      <c r="O1403" s="254" t="str">
        <f>IF(ISBLANK(INDEX('Policy Characteristics'!I:I,MATCH($C1403,'Policy Characteristics'!$C:$C,0))),"",INDEX('Policy Characteristics'!I:I,MATCH($C1403,'Policy Characteristics'!$C:$C,0)))</f>
        <v>% reduction in energy use</v>
      </c>
      <c r="P1403" s="254"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254" t="str">
        <f>IF(ISBLANK(INDEX('Policy Characteristics'!K:K,MATCH($C1403,'Policy Characteristics'!$C:$C,0))),"",INDEX('Policy Characteristics'!K:K,MATCH($C1403,'Policy Characteristics'!$C:$C,0)))</f>
        <v>industry-ag-main.html#eff-stds</v>
      </c>
      <c r="R1403" s="254" t="str">
        <f>IF(ISBLANK(INDEX('Policy Characteristics'!L:L,MATCH($C1403,'Policy Characteristics'!$C:$C,0))),"",INDEX('Policy Characteristics'!L:L,MATCH($C1403,'Policy Characteristics'!$C:$C,0)))</f>
        <v>industry-energy-efficiency-standards.html</v>
      </c>
    </row>
    <row r="1404" spans="1:18" s="4" customFormat="1" x14ac:dyDescent="0.35">
      <c r="A1404" s="254" t="str">
        <f>IF(ISBLANK(INDEX('Policy Characteristics'!A:A,MATCH($C1404,'Policy Characteristics'!$C:$C,0))),"",INDEX('Policy Characteristics'!A:A,MATCH($C1404,'Policy Characteristics'!$C:$C,0)))</f>
        <v>Industry</v>
      </c>
      <c r="B1404" s="262" t="str">
        <f>IF(ISBLANK(INDEX('Policy Characteristics'!B:B,MATCH($C1404,'Policy Characteristics'!$C:$C,0))),"",INDEX('Policy Characteristics'!B:B,MATCH($C1404,'Policy Characteristics'!$C:$C,0)))</f>
        <v>Industry Energy Efficiency Standards</v>
      </c>
      <c r="C1404" s="254" t="str">
        <f t="shared" si="50"/>
        <v>Percentage Improvement in Eqpt Efficiency Standards above BAU</v>
      </c>
      <c r="D1404" s="6" t="s">
        <v>3055</v>
      </c>
      <c r="E1404" s="45" t="s">
        <v>2700</v>
      </c>
      <c r="F1404" t="s">
        <v>3019</v>
      </c>
      <c r="G1404" s="45" t="s">
        <v>2705</v>
      </c>
      <c r="H1404" s="43">
        <v>1047</v>
      </c>
      <c r="I1404" s="324" t="s">
        <v>44</v>
      </c>
      <c r="J1404" s="255" t="str">
        <f>IF(ISBLANK(INDEX('Policy Characteristics'!D:D,MATCH($C1404,'Policy Characteristics'!$C:$C,0))),"",INDEX('Policy Characteristics'!D:D,MATCH($C1404,'Policy Characteristics'!$C:$C,0)))</f>
        <v>Industry Energy Efficiency Standards</v>
      </c>
      <c r="K1404" s="254" t="str">
        <f>IF(ISBLANK(INDEX('Policy Characteristics'!E:E,MATCH($C1404,'Policy Characteristics'!$C:$C,0))),"",INDEX('Policy Characteristics'!E:E,MATCH($C1404,'Policy Characteristics'!$C:$C,0)))</f>
        <v>indst efficiency standards</v>
      </c>
      <c r="L1404" s="261">
        <f>IF(ISBLANK(INDEX('Policy Characteristics'!F:F,MATCH($C1404,'Policy Characteristics'!$C:$C,0))),"",INDEX('Policy Characteristics'!F:F,MATCH($C1404,'Policy Characteristics'!$C:$C,0)))</f>
        <v>0</v>
      </c>
      <c r="M1404" s="261">
        <f>IF(ISBLANK(INDEX('Policy Characteristics'!G:G,MATCH($C1404,'Policy Characteristics'!$C:$C,0))),"",INDEX('Policy Characteristics'!G:G,MATCH($C1404,'Policy Characteristics'!$C:$C,0)))</f>
        <v>0.25</v>
      </c>
      <c r="N1404" s="261">
        <f>IF(ISBLANK(INDEX('Policy Characteristics'!H:H,MATCH($C1404,'Policy Characteristics'!$C:$C,0))),"",INDEX('Policy Characteristics'!H:H,MATCH($C1404,'Policy Characteristics'!$C:$C,0)))</f>
        <v>0.01</v>
      </c>
      <c r="O1404" s="254" t="str">
        <f>IF(ISBLANK(INDEX('Policy Characteristics'!I:I,MATCH($C1404,'Policy Characteristics'!$C:$C,0))),"",INDEX('Policy Characteristics'!I:I,MATCH($C1404,'Policy Characteristics'!$C:$C,0)))</f>
        <v>% reduction in energy use</v>
      </c>
      <c r="P1404" s="254"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254" t="str">
        <f>IF(ISBLANK(INDEX('Policy Characteristics'!K:K,MATCH($C1404,'Policy Characteristics'!$C:$C,0))),"",INDEX('Policy Characteristics'!K:K,MATCH($C1404,'Policy Characteristics'!$C:$C,0)))</f>
        <v>industry-ag-main.html#eff-stds</v>
      </c>
      <c r="R1404" s="254" t="str">
        <f>IF(ISBLANK(INDEX('Policy Characteristics'!L:L,MATCH($C1404,'Policy Characteristics'!$C:$C,0))),"",INDEX('Policy Characteristics'!L:L,MATCH($C1404,'Policy Characteristics'!$C:$C,0)))</f>
        <v>industry-energy-efficiency-standards.html</v>
      </c>
    </row>
    <row r="1405" spans="1:18" s="4" customFormat="1" x14ac:dyDescent="0.35">
      <c r="A1405" s="254" t="str">
        <f>IF(ISBLANK(INDEX('Policy Characteristics'!A:A,MATCH($C1405,'Policy Characteristics'!$C:$C,0))),"",INDEX('Policy Characteristics'!A:A,MATCH($C1405,'Policy Characteristics'!$C:$C,0)))</f>
        <v>Industry</v>
      </c>
      <c r="B1405" s="262" t="str">
        <f>IF(ISBLANK(INDEX('Policy Characteristics'!B:B,MATCH($C1405,'Policy Characteristics'!$C:$C,0))),"",INDEX('Policy Characteristics'!B:B,MATCH($C1405,'Policy Characteristics'!$C:$C,0)))</f>
        <v>Industry Energy Efficiency Standards</v>
      </c>
      <c r="C1405" s="254" t="str">
        <f t="shared" si="50"/>
        <v>Percentage Improvement in Eqpt Efficiency Standards above BAU</v>
      </c>
      <c r="D1405" s="6" t="s">
        <v>3056</v>
      </c>
      <c r="E1405" s="45" t="s">
        <v>2397</v>
      </c>
      <c r="F1405" t="s">
        <v>2574</v>
      </c>
      <c r="G1405" s="45" t="s">
        <v>2403</v>
      </c>
      <c r="H1405" s="43">
        <v>1048</v>
      </c>
      <c r="I1405" s="324" t="s">
        <v>43</v>
      </c>
      <c r="J1405" s="255" t="str">
        <f>IF(ISBLANK(INDEX('Policy Characteristics'!D:D,MATCH($C1405,'Policy Characteristics'!$C:$C,0))),"",INDEX('Policy Characteristics'!D:D,MATCH($C1405,'Policy Characteristics'!$C:$C,0)))</f>
        <v>Industry Energy Efficiency Standards</v>
      </c>
      <c r="K1405" s="254" t="str">
        <f>IF(ISBLANK(INDEX('Policy Characteristics'!E:E,MATCH($C1405,'Policy Characteristics'!$C:$C,0))),"",INDEX('Policy Characteristics'!E:E,MATCH($C1405,'Policy Characteristics'!$C:$C,0)))</f>
        <v>indst efficiency standards</v>
      </c>
      <c r="L1405" s="261">
        <f>IF(ISBLANK(INDEX('Policy Characteristics'!F:F,MATCH($C1405,'Policy Characteristics'!$C:$C,0))),"",INDEX('Policy Characteristics'!F:F,MATCH($C1405,'Policy Characteristics'!$C:$C,0)))</f>
        <v>0</v>
      </c>
      <c r="M1405" s="261">
        <f>IF(ISBLANK(INDEX('Policy Characteristics'!G:G,MATCH($C1405,'Policy Characteristics'!$C:$C,0))),"",INDEX('Policy Characteristics'!G:G,MATCH($C1405,'Policy Characteristics'!$C:$C,0)))</f>
        <v>0.25</v>
      </c>
      <c r="N1405" s="261">
        <f>IF(ISBLANK(INDEX('Policy Characteristics'!H:H,MATCH($C1405,'Policy Characteristics'!$C:$C,0))),"",INDEX('Policy Characteristics'!H:H,MATCH($C1405,'Policy Characteristics'!$C:$C,0)))</f>
        <v>0.01</v>
      </c>
      <c r="O1405" s="254" t="str">
        <f>IF(ISBLANK(INDEX('Policy Characteristics'!I:I,MATCH($C1405,'Policy Characteristics'!$C:$C,0))),"",INDEX('Policy Characteristics'!I:I,MATCH($C1405,'Policy Characteristics'!$C:$C,0)))</f>
        <v>% reduction in energy use</v>
      </c>
      <c r="P1405" s="254"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254" t="str">
        <f>IF(ISBLANK(INDEX('Policy Characteristics'!K:K,MATCH($C1405,'Policy Characteristics'!$C:$C,0))),"",INDEX('Policy Characteristics'!K:K,MATCH($C1405,'Policy Characteristics'!$C:$C,0)))</f>
        <v>industry-ag-main.html#eff-stds</v>
      </c>
      <c r="R1405" s="254" t="str">
        <f>IF(ISBLANK(INDEX('Policy Characteristics'!L:L,MATCH($C1405,'Policy Characteristics'!$C:$C,0))),"",INDEX('Policy Characteristics'!L:L,MATCH($C1405,'Policy Characteristics'!$C:$C,0)))</f>
        <v>industry-energy-efficiency-standards.html</v>
      </c>
    </row>
    <row r="1406" spans="1:18" s="4" customFormat="1" x14ac:dyDescent="0.35">
      <c r="A1406" s="254" t="str">
        <f>IF(ISBLANK(INDEX('Policy Characteristics'!A:A,MATCH($C1406,'Policy Characteristics'!$C:$C,0))),"",INDEX('Policy Characteristics'!A:A,MATCH($C1406,'Policy Characteristics'!$C:$C,0)))</f>
        <v>Industry</v>
      </c>
      <c r="B1406" s="262" t="str">
        <f>IF(ISBLANK(INDEX('Policy Characteristics'!B:B,MATCH($C1406,'Policy Characteristics'!$C:$C,0))),"",INDEX('Policy Characteristics'!B:B,MATCH($C1406,'Policy Characteristics'!$C:$C,0)))</f>
        <v>Industry Energy Efficiency Standards</v>
      </c>
      <c r="C1406" s="254" t="str">
        <f t="shared" si="50"/>
        <v>Percentage Improvement in Eqpt Efficiency Standards above BAU</v>
      </c>
      <c r="D1406" s="6" t="s">
        <v>3056</v>
      </c>
      <c r="E1406" s="45" t="s">
        <v>2398</v>
      </c>
      <c r="F1406" t="s">
        <v>2574</v>
      </c>
      <c r="G1406" s="45" t="s">
        <v>2406</v>
      </c>
      <c r="H1406" s="43">
        <v>1049</v>
      </c>
      <c r="I1406" s="324" t="s">
        <v>43</v>
      </c>
      <c r="J1406" s="255" t="str">
        <f>IF(ISBLANK(INDEX('Policy Characteristics'!D:D,MATCH($C1406,'Policy Characteristics'!$C:$C,0))),"",INDEX('Policy Characteristics'!D:D,MATCH($C1406,'Policy Characteristics'!$C:$C,0)))</f>
        <v>Industry Energy Efficiency Standards</v>
      </c>
      <c r="K1406" s="254" t="str">
        <f>IF(ISBLANK(INDEX('Policy Characteristics'!E:E,MATCH($C1406,'Policy Characteristics'!$C:$C,0))),"",INDEX('Policy Characteristics'!E:E,MATCH($C1406,'Policy Characteristics'!$C:$C,0)))</f>
        <v>indst efficiency standards</v>
      </c>
      <c r="L1406" s="261">
        <f>IF(ISBLANK(INDEX('Policy Characteristics'!F:F,MATCH($C1406,'Policy Characteristics'!$C:$C,0))),"",INDEX('Policy Characteristics'!F:F,MATCH($C1406,'Policy Characteristics'!$C:$C,0)))</f>
        <v>0</v>
      </c>
      <c r="M1406" s="261">
        <f>IF(ISBLANK(INDEX('Policy Characteristics'!G:G,MATCH($C1406,'Policy Characteristics'!$C:$C,0))),"",INDEX('Policy Characteristics'!G:G,MATCH($C1406,'Policy Characteristics'!$C:$C,0)))</f>
        <v>0.25</v>
      </c>
      <c r="N1406" s="261">
        <f>IF(ISBLANK(INDEX('Policy Characteristics'!H:H,MATCH($C1406,'Policy Characteristics'!$C:$C,0))),"",INDEX('Policy Characteristics'!H:H,MATCH($C1406,'Policy Characteristics'!$C:$C,0)))</f>
        <v>0.01</v>
      </c>
      <c r="O1406" s="254" t="str">
        <f>IF(ISBLANK(INDEX('Policy Characteristics'!I:I,MATCH($C1406,'Policy Characteristics'!$C:$C,0))),"",INDEX('Policy Characteristics'!I:I,MATCH($C1406,'Policy Characteristics'!$C:$C,0)))</f>
        <v>% reduction in energy use</v>
      </c>
      <c r="P1406" s="254"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254" t="str">
        <f>IF(ISBLANK(INDEX('Policy Characteristics'!K:K,MATCH($C1406,'Policy Characteristics'!$C:$C,0))),"",INDEX('Policy Characteristics'!K:K,MATCH($C1406,'Policy Characteristics'!$C:$C,0)))</f>
        <v>industry-ag-main.html#eff-stds</v>
      </c>
      <c r="R1406" s="254" t="str">
        <f>IF(ISBLANK(INDEX('Policy Characteristics'!L:L,MATCH($C1406,'Policy Characteristics'!$C:$C,0))),"",INDEX('Policy Characteristics'!L:L,MATCH($C1406,'Policy Characteristics'!$C:$C,0)))</f>
        <v>industry-energy-efficiency-standards.html</v>
      </c>
    </row>
    <row r="1407" spans="1:18" s="4" customFormat="1" x14ac:dyDescent="0.35">
      <c r="A1407" s="254" t="str">
        <f>IF(ISBLANK(INDEX('Policy Characteristics'!A:A,MATCH($C1407,'Policy Characteristics'!$C:$C,0))),"",INDEX('Policy Characteristics'!A:A,MATCH($C1407,'Policy Characteristics'!$C:$C,0)))</f>
        <v>Industry</v>
      </c>
      <c r="B1407" s="262" t="str">
        <f>IF(ISBLANK(INDEX('Policy Characteristics'!B:B,MATCH($C1407,'Policy Characteristics'!$C:$C,0))),"",INDEX('Policy Characteristics'!B:B,MATCH($C1407,'Policy Characteristics'!$C:$C,0)))</f>
        <v>Industry Energy Efficiency Standards</v>
      </c>
      <c r="C1407" s="254" t="str">
        <f t="shared" si="50"/>
        <v>Percentage Improvement in Eqpt Efficiency Standards above BAU</v>
      </c>
      <c r="D1407" s="6" t="s">
        <v>3056</v>
      </c>
      <c r="E1407" s="45" t="s">
        <v>2399</v>
      </c>
      <c r="F1407" t="s">
        <v>2574</v>
      </c>
      <c r="G1407" s="45" t="s">
        <v>2407</v>
      </c>
      <c r="H1407" s="43">
        <v>1050</v>
      </c>
      <c r="I1407" s="324" t="s">
        <v>43</v>
      </c>
      <c r="J1407" s="255" t="str">
        <f>IF(ISBLANK(INDEX('Policy Characteristics'!D:D,MATCH($C1407,'Policy Characteristics'!$C:$C,0))),"",INDEX('Policy Characteristics'!D:D,MATCH($C1407,'Policy Characteristics'!$C:$C,0)))</f>
        <v>Industry Energy Efficiency Standards</v>
      </c>
      <c r="K1407" s="254" t="str">
        <f>IF(ISBLANK(INDEX('Policy Characteristics'!E:E,MATCH($C1407,'Policy Characteristics'!$C:$C,0))),"",INDEX('Policy Characteristics'!E:E,MATCH($C1407,'Policy Characteristics'!$C:$C,0)))</f>
        <v>indst efficiency standards</v>
      </c>
      <c r="L1407" s="261">
        <f>IF(ISBLANK(INDEX('Policy Characteristics'!F:F,MATCH($C1407,'Policy Characteristics'!$C:$C,0))),"",INDEX('Policy Characteristics'!F:F,MATCH($C1407,'Policy Characteristics'!$C:$C,0)))</f>
        <v>0</v>
      </c>
      <c r="M1407" s="261">
        <f>IF(ISBLANK(INDEX('Policy Characteristics'!G:G,MATCH($C1407,'Policy Characteristics'!$C:$C,0))),"",INDEX('Policy Characteristics'!G:G,MATCH($C1407,'Policy Characteristics'!$C:$C,0)))</f>
        <v>0.25</v>
      </c>
      <c r="N1407" s="261">
        <f>IF(ISBLANK(INDEX('Policy Characteristics'!H:H,MATCH($C1407,'Policy Characteristics'!$C:$C,0))),"",INDEX('Policy Characteristics'!H:H,MATCH($C1407,'Policy Characteristics'!$C:$C,0)))</f>
        <v>0.01</v>
      </c>
      <c r="O1407" s="254" t="str">
        <f>IF(ISBLANK(INDEX('Policy Characteristics'!I:I,MATCH($C1407,'Policy Characteristics'!$C:$C,0))),"",INDEX('Policy Characteristics'!I:I,MATCH($C1407,'Policy Characteristics'!$C:$C,0)))</f>
        <v>% reduction in energy use</v>
      </c>
      <c r="P1407" s="254"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254" t="str">
        <f>IF(ISBLANK(INDEX('Policy Characteristics'!K:K,MATCH($C1407,'Policy Characteristics'!$C:$C,0))),"",INDEX('Policy Characteristics'!K:K,MATCH($C1407,'Policy Characteristics'!$C:$C,0)))</f>
        <v>industry-ag-main.html#eff-stds</v>
      </c>
      <c r="R1407" s="254" t="str">
        <f>IF(ISBLANK(INDEX('Policy Characteristics'!L:L,MATCH($C1407,'Policy Characteristics'!$C:$C,0))),"",INDEX('Policy Characteristics'!L:L,MATCH($C1407,'Policy Characteristics'!$C:$C,0)))</f>
        <v>industry-energy-efficiency-standards.html</v>
      </c>
    </row>
    <row r="1408" spans="1:18" s="4" customFormat="1" x14ac:dyDescent="0.35">
      <c r="A1408" s="254" t="str">
        <f>IF(ISBLANK(INDEX('Policy Characteristics'!A:A,MATCH($C1408,'Policy Characteristics'!$C:$C,0))),"",INDEX('Policy Characteristics'!A:A,MATCH($C1408,'Policy Characteristics'!$C:$C,0)))</f>
        <v>Industry</v>
      </c>
      <c r="B1408" s="262" t="str">
        <f>IF(ISBLANK(INDEX('Policy Characteristics'!B:B,MATCH($C1408,'Policy Characteristics'!$C:$C,0))),"",INDEX('Policy Characteristics'!B:B,MATCH($C1408,'Policy Characteristics'!$C:$C,0)))</f>
        <v>Industry Energy Efficiency Standards</v>
      </c>
      <c r="C1408" s="254" t="str">
        <f t="shared" si="50"/>
        <v>Percentage Improvement in Eqpt Efficiency Standards above BAU</v>
      </c>
      <c r="D1408" s="6" t="s">
        <v>3056</v>
      </c>
      <c r="E1408" s="45" t="s">
        <v>2400</v>
      </c>
      <c r="F1408" t="s">
        <v>2574</v>
      </c>
      <c r="G1408" s="45" t="s">
        <v>2404</v>
      </c>
      <c r="H1408" s="43">
        <v>1051</v>
      </c>
      <c r="I1408" s="324" t="s">
        <v>44</v>
      </c>
      <c r="J1408" s="255" t="str">
        <f>IF(ISBLANK(INDEX('Policy Characteristics'!D:D,MATCH($C1408,'Policy Characteristics'!$C:$C,0))),"",INDEX('Policy Characteristics'!D:D,MATCH($C1408,'Policy Characteristics'!$C:$C,0)))</f>
        <v>Industry Energy Efficiency Standards</v>
      </c>
      <c r="K1408" s="254" t="str">
        <f>IF(ISBLANK(INDEX('Policy Characteristics'!E:E,MATCH($C1408,'Policy Characteristics'!$C:$C,0))),"",INDEX('Policy Characteristics'!E:E,MATCH($C1408,'Policy Characteristics'!$C:$C,0)))</f>
        <v>indst efficiency standards</v>
      </c>
      <c r="L1408" s="261">
        <f>IF(ISBLANK(INDEX('Policy Characteristics'!F:F,MATCH($C1408,'Policy Characteristics'!$C:$C,0))),"",INDEX('Policy Characteristics'!F:F,MATCH($C1408,'Policy Characteristics'!$C:$C,0)))</f>
        <v>0</v>
      </c>
      <c r="M1408" s="261">
        <f>IF(ISBLANK(INDEX('Policy Characteristics'!G:G,MATCH($C1408,'Policy Characteristics'!$C:$C,0))),"",INDEX('Policy Characteristics'!G:G,MATCH($C1408,'Policy Characteristics'!$C:$C,0)))</f>
        <v>0.25</v>
      </c>
      <c r="N1408" s="261">
        <f>IF(ISBLANK(INDEX('Policy Characteristics'!H:H,MATCH($C1408,'Policy Characteristics'!$C:$C,0))),"",INDEX('Policy Characteristics'!H:H,MATCH($C1408,'Policy Characteristics'!$C:$C,0)))</f>
        <v>0.01</v>
      </c>
      <c r="O1408" s="254" t="str">
        <f>IF(ISBLANK(INDEX('Policy Characteristics'!I:I,MATCH($C1408,'Policy Characteristics'!$C:$C,0))),"",INDEX('Policy Characteristics'!I:I,MATCH($C1408,'Policy Characteristics'!$C:$C,0)))</f>
        <v>% reduction in energy use</v>
      </c>
      <c r="P1408" s="254"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254" t="str">
        <f>IF(ISBLANK(INDEX('Policy Characteristics'!K:K,MATCH($C1408,'Policy Characteristics'!$C:$C,0))),"",INDEX('Policy Characteristics'!K:K,MATCH($C1408,'Policy Characteristics'!$C:$C,0)))</f>
        <v>industry-ag-main.html#eff-stds</v>
      </c>
      <c r="R1408" s="254" t="str">
        <f>IF(ISBLANK(INDEX('Policy Characteristics'!L:L,MATCH($C1408,'Policy Characteristics'!$C:$C,0))),"",INDEX('Policy Characteristics'!L:L,MATCH($C1408,'Policy Characteristics'!$C:$C,0)))</f>
        <v>industry-energy-efficiency-standards.html</v>
      </c>
    </row>
    <row r="1409" spans="1:18" s="4" customFormat="1" x14ac:dyDescent="0.35">
      <c r="A1409" s="254" t="str">
        <f>IF(ISBLANK(INDEX('Policy Characteristics'!A:A,MATCH($C1409,'Policy Characteristics'!$C:$C,0))),"",INDEX('Policy Characteristics'!A:A,MATCH($C1409,'Policy Characteristics'!$C:$C,0)))</f>
        <v>Industry</v>
      </c>
      <c r="B1409" s="262" t="str">
        <f>IF(ISBLANK(INDEX('Policy Characteristics'!B:B,MATCH($C1409,'Policy Characteristics'!$C:$C,0))),"",INDEX('Policy Characteristics'!B:B,MATCH($C1409,'Policy Characteristics'!$C:$C,0)))</f>
        <v>Industry Energy Efficiency Standards</v>
      </c>
      <c r="C1409" s="254" t="str">
        <f t="shared" si="50"/>
        <v>Percentage Improvement in Eqpt Efficiency Standards above BAU</v>
      </c>
      <c r="D1409" s="6" t="s">
        <v>3056</v>
      </c>
      <c r="E1409" s="45" t="s">
        <v>2401</v>
      </c>
      <c r="F1409" t="s">
        <v>2574</v>
      </c>
      <c r="G1409" s="45" t="s">
        <v>2405</v>
      </c>
      <c r="H1409" s="43">
        <v>1052</v>
      </c>
      <c r="I1409" s="324" t="s">
        <v>43</v>
      </c>
      <c r="J1409" s="255" t="str">
        <f>IF(ISBLANK(INDEX('Policy Characteristics'!D:D,MATCH($C1409,'Policy Characteristics'!$C:$C,0))),"",INDEX('Policy Characteristics'!D:D,MATCH($C1409,'Policy Characteristics'!$C:$C,0)))</f>
        <v>Industry Energy Efficiency Standards</v>
      </c>
      <c r="K1409" s="254" t="str">
        <f>IF(ISBLANK(INDEX('Policy Characteristics'!E:E,MATCH($C1409,'Policy Characteristics'!$C:$C,0))),"",INDEX('Policy Characteristics'!E:E,MATCH($C1409,'Policy Characteristics'!$C:$C,0)))</f>
        <v>indst efficiency standards</v>
      </c>
      <c r="L1409" s="261">
        <f>IF(ISBLANK(INDEX('Policy Characteristics'!F:F,MATCH($C1409,'Policy Characteristics'!$C:$C,0))),"",INDEX('Policy Characteristics'!F:F,MATCH($C1409,'Policy Characteristics'!$C:$C,0)))</f>
        <v>0</v>
      </c>
      <c r="M1409" s="261">
        <f>IF(ISBLANK(INDEX('Policy Characteristics'!G:G,MATCH($C1409,'Policy Characteristics'!$C:$C,0))),"",INDEX('Policy Characteristics'!G:G,MATCH($C1409,'Policy Characteristics'!$C:$C,0)))</f>
        <v>0.25</v>
      </c>
      <c r="N1409" s="261">
        <f>IF(ISBLANK(INDEX('Policy Characteristics'!H:H,MATCH($C1409,'Policy Characteristics'!$C:$C,0))),"",INDEX('Policy Characteristics'!H:H,MATCH($C1409,'Policy Characteristics'!$C:$C,0)))</f>
        <v>0.01</v>
      </c>
      <c r="O1409" s="254" t="str">
        <f>IF(ISBLANK(INDEX('Policy Characteristics'!I:I,MATCH($C1409,'Policy Characteristics'!$C:$C,0))),"",INDEX('Policy Characteristics'!I:I,MATCH($C1409,'Policy Characteristics'!$C:$C,0)))</f>
        <v>% reduction in energy use</v>
      </c>
      <c r="P1409" s="254"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254" t="str">
        <f>IF(ISBLANK(INDEX('Policy Characteristics'!K:K,MATCH($C1409,'Policy Characteristics'!$C:$C,0))),"",INDEX('Policy Characteristics'!K:K,MATCH($C1409,'Policy Characteristics'!$C:$C,0)))</f>
        <v>industry-ag-main.html#eff-stds</v>
      </c>
      <c r="R1409" s="254" t="str">
        <f>IF(ISBLANK(INDEX('Policy Characteristics'!L:L,MATCH($C1409,'Policy Characteristics'!$C:$C,0))),"",INDEX('Policy Characteristics'!L:L,MATCH($C1409,'Policy Characteristics'!$C:$C,0)))</f>
        <v>industry-energy-efficiency-standards.html</v>
      </c>
    </row>
    <row r="1410" spans="1:18" s="4" customFormat="1" x14ac:dyDescent="0.35">
      <c r="A1410" s="254" t="str">
        <f>IF(ISBLANK(INDEX('Policy Characteristics'!A:A,MATCH($C1410,'Policy Characteristics'!$C:$C,0))),"",INDEX('Policy Characteristics'!A:A,MATCH($C1410,'Policy Characteristics'!$C:$C,0)))</f>
        <v>Industry</v>
      </c>
      <c r="B1410" s="262" t="str">
        <f>IF(ISBLANK(INDEX('Policy Characteristics'!B:B,MATCH($C1410,'Policy Characteristics'!$C:$C,0))),"",INDEX('Policy Characteristics'!B:B,MATCH($C1410,'Policy Characteristics'!$C:$C,0)))</f>
        <v>Industry Energy Efficiency Standards</v>
      </c>
      <c r="C1410" s="254" t="str">
        <f t="shared" si="50"/>
        <v>Percentage Improvement in Eqpt Efficiency Standards above BAU</v>
      </c>
      <c r="D1410" s="6" t="s">
        <v>3056</v>
      </c>
      <c r="E1410" s="45" t="s">
        <v>2402</v>
      </c>
      <c r="F1410" t="s">
        <v>2574</v>
      </c>
      <c r="G1410" s="45" t="s">
        <v>2408</v>
      </c>
      <c r="H1410" s="43">
        <v>1053</v>
      </c>
      <c r="I1410" s="324" t="s">
        <v>44</v>
      </c>
      <c r="J1410" s="255" t="str">
        <f>IF(ISBLANK(INDEX('Policy Characteristics'!D:D,MATCH($C1410,'Policy Characteristics'!$C:$C,0))),"",INDEX('Policy Characteristics'!D:D,MATCH($C1410,'Policy Characteristics'!$C:$C,0)))</f>
        <v>Industry Energy Efficiency Standards</v>
      </c>
      <c r="K1410" s="254" t="str">
        <f>IF(ISBLANK(INDEX('Policy Characteristics'!E:E,MATCH($C1410,'Policy Characteristics'!$C:$C,0))),"",INDEX('Policy Characteristics'!E:E,MATCH($C1410,'Policy Characteristics'!$C:$C,0)))</f>
        <v>indst efficiency standards</v>
      </c>
      <c r="L1410" s="261">
        <f>IF(ISBLANK(INDEX('Policy Characteristics'!F:F,MATCH($C1410,'Policy Characteristics'!$C:$C,0))),"",INDEX('Policy Characteristics'!F:F,MATCH($C1410,'Policy Characteristics'!$C:$C,0)))</f>
        <v>0</v>
      </c>
      <c r="M1410" s="261">
        <f>IF(ISBLANK(INDEX('Policy Characteristics'!G:G,MATCH($C1410,'Policy Characteristics'!$C:$C,0))),"",INDEX('Policy Characteristics'!G:G,MATCH($C1410,'Policy Characteristics'!$C:$C,0)))</f>
        <v>0.25</v>
      </c>
      <c r="N1410" s="261">
        <f>IF(ISBLANK(INDEX('Policy Characteristics'!H:H,MATCH($C1410,'Policy Characteristics'!$C:$C,0))),"",INDEX('Policy Characteristics'!H:H,MATCH($C1410,'Policy Characteristics'!$C:$C,0)))</f>
        <v>0.01</v>
      </c>
      <c r="O1410" s="254" t="str">
        <f>IF(ISBLANK(INDEX('Policy Characteristics'!I:I,MATCH($C1410,'Policy Characteristics'!$C:$C,0))),"",INDEX('Policy Characteristics'!I:I,MATCH($C1410,'Policy Characteristics'!$C:$C,0)))</f>
        <v>% reduction in energy use</v>
      </c>
      <c r="P1410" s="254"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254" t="str">
        <f>IF(ISBLANK(INDEX('Policy Characteristics'!K:K,MATCH($C1410,'Policy Characteristics'!$C:$C,0))),"",INDEX('Policy Characteristics'!K:K,MATCH($C1410,'Policy Characteristics'!$C:$C,0)))</f>
        <v>industry-ag-main.html#eff-stds</v>
      </c>
      <c r="R1410" s="254" t="str">
        <f>IF(ISBLANK(INDEX('Policy Characteristics'!L:L,MATCH($C1410,'Policy Characteristics'!$C:$C,0))),"",INDEX('Policy Characteristics'!L:L,MATCH($C1410,'Policy Characteristics'!$C:$C,0)))</f>
        <v>industry-energy-efficiency-standards.html</v>
      </c>
    </row>
    <row r="1411" spans="1:18" s="4" customFormat="1" x14ac:dyDescent="0.35">
      <c r="A1411" s="254" t="str">
        <f>IF(ISBLANK(INDEX('Policy Characteristics'!A:A,MATCH($C1411,'Policy Characteristics'!$C:$C,0))),"",INDEX('Policy Characteristics'!A:A,MATCH($C1411,'Policy Characteristics'!$C:$C,0)))</f>
        <v>Industry</v>
      </c>
      <c r="B1411" s="262" t="str">
        <f>IF(ISBLANK(INDEX('Policy Characteristics'!B:B,MATCH($C1411,'Policy Characteristics'!$C:$C,0))),"",INDEX('Policy Characteristics'!B:B,MATCH($C1411,'Policy Characteristics'!$C:$C,0)))</f>
        <v>Industry Energy Efficiency Standards</v>
      </c>
      <c r="C1411" s="254" t="str">
        <f t="shared" si="50"/>
        <v>Percentage Improvement in Eqpt Efficiency Standards above BAU</v>
      </c>
      <c r="D1411" s="6" t="s">
        <v>3056</v>
      </c>
      <c r="E1411" s="45" t="s">
        <v>2701</v>
      </c>
      <c r="F1411" t="s">
        <v>2574</v>
      </c>
      <c r="G1411" s="45" t="s">
        <v>2704</v>
      </c>
      <c r="H1411" s="43">
        <v>1054</v>
      </c>
      <c r="I1411" s="324" t="s">
        <v>44</v>
      </c>
      <c r="J1411" s="255" t="str">
        <f>IF(ISBLANK(INDEX('Policy Characteristics'!D:D,MATCH($C1411,'Policy Characteristics'!$C:$C,0))),"",INDEX('Policy Characteristics'!D:D,MATCH($C1411,'Policy Characteristics'!$C:$C,0)))</f>
        <v>Industry Energy Efficiency Standards</v>
      </c>
      <c r="K1411" s="254" t="str">
        <f>IF(ISBLANK(INDEX('Policy Characteristics'!E:E,MATCH($C1411,'Policy Characteristics'!$C:$C,0))),"",INDEX('Policy Characteristics'!E:E,MATCH($C1411,'Policy Characteristics'!$C:$C,0)))</f>
        <v>indst efficiency standards</v>
      </c>
      <c r="L1411" s="261">
        <f>IF(ISBLANK(INDEX('Policy Characteristics'!F:F,MATCH($C1411,'Policy Characteristics'!$C:$C,0))),"",INDEX('Policy Characteristics'!F:F,MATCH($C1411,'Policy Characteristics'!$C:$C,0)))</f>
        <v>0</v>
      </c>
      <c r="M1411" s="261">
        <f>IF(ISBLANK(INDEX('Policy Characteristics'!G:G,MATCH($C1411,'Policy Characteristics'!$C:$C,0))),"",INDEX('Policy Characteristics'!G:G,MATCH($C1411,'Policy Characteristics'!$C:$C,0)))</f>
        <v>0.25</v>
      </c>
      <c r="N1411" s="261">
        <f>IF(ISBLANK(INDEX('Policy Characteristics'!H:H,MATCH($C1411,'Policy Characteristics'!$C:$C,0))),"",INDEX('Policy Characteristics'!H:H,MATCH($C1411,'Policy Characteristics'!$C:$C,0)))</f>
        <v>0.01</v>
      </c>
      <c r="O1411" s="254" t="str">
        <f>IF(ISBLANK(INDEX('Policy Characteristics'!I:I,MATCH($C1411,'Policy Characteristics'!$C:$C,0))),"",INDEX('Policy Characteristics'!I:I,MATCH($C1411,'Policy Characteristics'!$C:$C,0)))</f>
        <v>% reduction in energy use</v>
      </c>
      <c r="P1411" s="254"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254" t="str">
        <f>IF(ISBLANK(INDEX('Policy Characteristics'!K:K,MATCH($C1411,'Policy Characteristics'!$C:$C,0))),"",INDEX('Policy Characteristics'!K:K,MATCH($C1411,'Policy Characteristics'!$C:$C,0)))</f>
        <v>industry-ag-main.html#eff-stds</v>
      </c>
      <c r="R1411" s="254" t="str">
        <f>IF(ISBLANK(INDEX('Policy Characteristics'!L:L,MATCH($C1411,'Policy Characteristics'!$C:$C,0))),"",INDEX('Policy Characteristics'!L:L,MATCH($C1411,'Policy Characteristics'!$C:$C,0)))</f>
        <v>industry-energy-efficiency-standards.html</v>
      </c>
    </row>
    <row r="1412" spans="1:18" s="4" customFormat="1" x14ac:dyDescent="0.35">
      <c r="A1412" s="254" t="str">
        <f>IF(ISBLANK(INDEX('Policy Characteristics'!A:A,MATCH($C1412,'Policy Characteristics'!$C:$C,0))),"",INDEX('Policy Characteristics'!A:A,MATCH($C1412,'Policy Characteristics'!$C:$C,0)))</f>
        <v>Industry</v>
      </c>
      <c r="B1412" s="262" t="str">
        <f>IF(ISBLANK(INDEX('Policy Characteristics'!B:B,MATCH($C1412,'Policy Characteristics'!$C:$C,0))),"",INDEX('Policy Characteristics'!B:B,MATCH($C1412,'Policy Characteristics'!$C:$C,0)))</f>
        <v>Industry Energy Efficiency Standards</v>
      </c>
      <c r="C1412" s="254" t="str">
        <f t="shared" si="50"/>
        <v>Percentage Improvement in Eqpt Efficiency Standards above BAU</v>
      </c>
      <c r="D1412" s="6" t="s">
        <v>3056</v>
      </c>
      <c r="E1412" s="45" t="s">
        <v>2702</v>
      </c>
      <c r="F1412" t="s">
        <v>2574</v>
      </c>
      <c r="G1412" s="45" t="s">
        <v>2706</v>
      </c>
      <c r="H1412" s="43">
        <v>1055</v>
      </c>
      <c r="I1412" s="324" t="s">
        <v>43</v>
      </c>
      <c r="J1412" s="255" t="str">
        <f>IF(ISBLANK(INDEX('Policy Characteristics'!D:D,MATCH($C1412,'Policy Characteristics'!$C:$C,0))),"",INDEX('Policy Characteristics'!D:D,MATCH($C1412,'Policy Characteristics'!$C:$C,0)))</f>
        <v>Industry Energy Efficiency Standards</v>
      </c>
      <c r="K1412" s="254" t="str">
        <f>IF(ISBLANK(INDEX('Policy Characteristics'!E:E,MATCH($C1412,'Policy Characteristics'!$C:$C,0))),"",INDEX('Policy Characteristics'!E:E,MATCH($C1412,'Policy Characteristics'!$C:$C,0)))</f>
        <v>indst efficiency standards</v>
      </c>
      <c r="L1412" s="261">
        <f>IF(ISBLANK(INDEX('Policy Characteristics'!F:F,MATCH($C1412,'Policy Characteristics'!$C:$C,0))),"",INDEX('Policy Characteristics'!F:F,MATCH($C1412,'Policy Characteristics'!$C:$C,0)))</f>
        <v>0</v>
      </c>
      <c r="M1412" s="261">
        <f>IF(ISBLANK(INDEX('Policy Characteristics'!G:G,MATCH($C1412,'Policy Characteristics'!$C:$C,0))),"",INDEX('Policy Characteristics'!G:G,MATCH($C1412,'Policy Characteristics'!$C:$C,0)))</f>
        <v>0.25</v>
      </c>
      <c r="N1412" s="261">
        <f>IF(ISBLANK(INDEX('Policy Characteristics'!H:H,MATCH($C1412,'Policy Characteristics'!$C:$C,0))),"",INDEX('Policy Characteristics'!H:H,MATCH($C1412,'Policy Characteristics'!$C:$C,0)))</f>
        <v>0.01</v>
      </c>
      <c r="O1412" s="254" t="str">
        <f>IF(ISBLANK(INDEX('Policy Characteristics'!I:I,MATCH($C1412,'Policy Characteristics'!$C:$C,0))),"",INDEX('Policy Characteristics'!I:I,MATCH($C1412,'Policy Characteristics'!$C:$C,0)))</f>
        <v>% reduction in energy use</v>
      </c>
      <c r="P1412" s="254"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254" t="str">
        <f>IF(ISBLANK(INDEX('Policy Characteristics'!K:K,MATCH($C1412,'Policy Characteristics'!$C:$C,0))),"",INDEX('Policy Characteristics'!K:K,MATCH($C1412,'Policy Characteristics'!$C:$C,0)))</f>
        <v>industry-ag-main.html#eff-stds</v>
      </c>
      <c r="R1412" s="254" t="str">
        <f>IF(ISBLANK(INDEX('Policy Characteristics'!L:L,MATCH($C1412,'Policy Characteristics'!$C:$C,0))),"",INDEX('Policy Characteristics'!L:L,MATCH($C1412,'Policy Characteristics'!$C:$C,0)))</f>
        <v>industry-energy-efficiency-standards.html</v>
      </c>
    </row>
    <row r="1413" spans="1:18" s="4" customFormat="1" x14ac:dyDescent="0.35">
      <c r="A1413" s="254" t="str">
        <f>IF(ISBLANK(INDEX('Policy Characteristics'!A:A,MATCH($C1413,'Policy Characteristics'!$C:$C,0))),"",INDEX('Policy Characteristics'!A:A,MATCH($C1413,'Policy Characteristics'!$C:$C,0)))</f>
        <v>Industry</v>
      </c>
      <c r="B1413" s="262" t="str">
        <f>IF(ISBLANK(INDEX('Policy Characteristics'!B:B,MATCH($C1413,'Policy Characteristics'!$C:$C,0))),"",INDEX('Policy Characteristics'!B:B,MATCH($C1413,'Policy Characteristics'!$C:$C,0)))</f>
        <v>Industry Energy Efficiency Standards</v>
      </c>
      <c r="C1413" s="254" t="str">
        <f t="shared" si="50"/>
        <v>Percentage Improvement in Eqpt Efficiency Standards above BAU</v>
      </c>
      <c r="D1413" s="6" t="s">
        <v>3056</v>
      </c>
      <c r="E1413" s="45" t="s">
        <v>2703</v>
      </c>
      <c r="F1413" t="s">
        <v>2574</v>
      </c>
      <c r="G1413" s="45" t="s">
        <v>2707</v>
      </c>
      <c r="H1413" s="43">
        <v>1056</v>
      </c>
      <c r="I1413" s="324" t="s">
        <v>43</v>
      </c>
      <c r="J1413" s="255" t="str">
        <f>IF(ISBLANK(INDEX('Policy Characteristics'!D:D,MATCH($C1413,'Policy Characteristics'!$C:$C,0))),"",INDEX('Policy Characteristics'!D:D,MATCH($C1413,'Policy Characteristics'!$C:$C,0)))</f>
        <v>Industry Energy Efficiency Standards</v>
      </c>
      <c r="K1413" s="254" t="str">
        <f>IF(ISBLANK(INDEX('Policy Characteristics'!E:E,MATCH($C1413,'Policy Characteristics'!$C:$C,0))),"",INDEX('Policy Characteristics'!E:E,MATCH($C1413,'Policy Characteristics'!$C:$C,0)))</f>
        <v>indst efficiency standards</v>
      </c>
      <c r="L1413" s="261">
        <f>IF(ISBLANK(INDEX('Policy Characteristics'!F:F,MATCH($C1413,'Policy Characteristics'!$C:$C,0))),"",INDEX('Policy Characteristics'!F:F,MATCH($C1413,'Policy Characteristics'!$C:$C,0)))</f>
        <v>0</v>
      </c>
      <c r="M1413" s="261">
        <f>IF(ISBLANK(INDEX('Policy Characteristics'!G:G,MATCH($C1413,'Policy Characteristics'!$C:$C,0))),"",INDEX('Policy Characteristics'!G:G,MATCH($C1413,'Policy Characteristics'!$C:$C,0)))</f>
        <v>0.25</v>
      </c>
      <c r="N1413" s="261">
        <f>IF(ISBLANK(INDEX('Policy Characteristics'!H:H,MATCH($C1413,'Policy Characteristics'!$C:$C,0))),"",INDEX('Policy Characteristics'!H:H,MATCH($C1413,'Policy Characteristics'!$C:$C,0)))</f>
        <v>0.01</v>
      </c>
      <c r="O1413" s="254" t="str">
        <f>IF(ISBLANK(INDEX('Policy Characteristics'!I:I,MATCH($C1413,'Policy Characteristics'!$C:$C,0))),"",INDEX('Policy Characteristics'!I:I,MATCH($C1413,'Policy Characteristics'!$C:$C,0)))</f>
        <v>% reduction in energy use</v>
      </c>
      <c r="P1413" s="254"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254" t="str">
        <f>IF(ISBLANK(INDEX('Policy Characteristics'!K:K,MATCH($C1413,'Policy Characteristics'!$C:$C,0))),"",INDEX('Policy Characteristics'!K:K,MATCH($C1413,'Policy Characteristics'!$C:$C,0)))</f>
        <v>industry-ag-main.html#eff-stds</v>
      </c>
      <c r="R1413" s="254" t="str">
        <f>IF(ISBLANK(INDEX('Policy Characteristics'!L:L,MATCH($C1413,'Policy Characteristics'!$C:$C,0))),"",INDEX('Policy Characteristics'!L:L,MATCH($C1413,'Policy Characteristics'!$C:$C,0)))</f>
        <v>industry-energy-efficiency-standards.html</v>
      </c>
    </row>
    <row r="1414" spans="1:18" s="4" customFormat="1" x14ac:dyDescent="0.35">
      <c r="A1414" s="254" t="str">
        <f>IF(ISBLANK(INDEX('Policy Characteristics'!A:A,MATCH($C1414,'Policy Characteristics'!$C:$C,0))),"",INDEX('Policy Characteristics'!A:A,MATCH($C1414,'Policy Characteristics'!$C:$C,0)))</f>
        <v>Industry</v>
      </c>
      <c r="B1414" s="262" t="str">
        <f>IF(ISBLANK(INDEX('Policy Characteristics'!B:B,MATCH($C1414,'Policy Characteristics'!$C:$C,0))),"",INDEX('Policy Characteristics'!B:B,MATCH($C1414,'Policy Characteristics'!$C:$C,0)))</f>
        <v>Industry Energy Efficiency Standards</v>
      </c>
      <c r="C1414" s="254" t="str">
        <f t="shared" si="50"/>
        <v>Percentage Improvement in Eqpt Efficiency Standards above BAU</v>
      </c>
      <c r="D1414" s="6" t="s">
        <v>3056</v>
      </c>
      <c r="E1414" s="45" t="s">
        <v>2700</v>
      </c>
      <c r="F1414" t="s">
        <v>2574</v>
      </c>
      <c r="G1414" s="45" t="s">
        <v>2705</v>
      </c>
      <c r="H1414" s="43">
        <v>1057</v>
      </c>
      <c r="I1414" s="324" t="s">
        <v>44</v>
      </c>
      <c r="J1414" s="255" t="str">
        <f>IF(ISBLANK(INDEX('Policy Characteristics'!D:D,MATCH($C1414,'Policy Characteristics'!$C:$C,0))),"",INDEX('Policy Characteristics'!D:D,MATCH($C1414,'Policy Characteristics'!$C:$C,0)))</f>
        <v>Industry Energy Efficiency Standards</v>
      </c>
      <c r="K1414" s="254" t="str">
        <f>IF(ISBLANK(INDEX('Policy Characteristics'!E:E,MATCH($C1414,'Policy Characteristics'!$C:$C,0))),"",INDEX('Policy Characteristics'!E:E,MATCH($C1414,'Policy Characteristics'!$C:$C,0)))</f>
        <v>indst efficiency standards</v>
      </c>
      <c r="L1414" s="261">
        <f>IF(ISBLANK(INDEX('Policy Characteristics'!F:F,MATCH($C1414,'Policy Characteristics'!$C:$C,0))),"",INDEX('Policy Characteristics'!F:F,MATCH($C1414,'Policy Characteristics'!$C:$C,0)))</f>
        <v>0</v>
      </c>
      <c r="M1414" s="261">
        <f>IF(ISBLANK(INDEX('Policy Characteristics'!G:G,MATCH($C1414,'Policy Characteristics'!$C:$C,0))),"",INDEX('Policy Characteristics'!G:G,MATCH($C1414,'Policy Characteristics'!$C:$C,0)))</f>
        <v>0.25</v>
      </c>
      <c r="N1414" s="261">
        <f>IF(ISBLANK(INDEX('Policy Characteristics'!H:H,MATCH($C1414,'Policy Characteristics'!$C:$C,0))),"",INDEX('Policy Characteristics'!H:H,MATCH($C1414,'Policy Characteristics'!$C:$C,0)))</f>
        <v>0.01</v>
      </c>
      <c r="O1414" s="254" t="str">
        <f>IF(ISBLANK(INDEX('Policy Characteristics'!I:I,MATCH($C1414,'Policy Characteristics'!$C:$C,0))),"",INDEX('Policy Characteristics'!I:I,MATCH($C1414,'Policy Characteristics'!$C:$C,0)))</f>
        <v>% reduction in energy use</v>
      </c>
      <c r="P1414" s="254"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254" t="str">
        <f>IF(ISBLANK(INDEX('Policy Characteristics'!K:K,MATCH($C1414,'Policy Characteristics'!$C:$C,0))),"",INDEX('Policy Characteristics'!K:K,MATCH($C1414,'Policy Characteristics'!$C:$C,0)))</f>
        <v>industry-ag-main.html#eff-stds</v>
      </c>
      <c r="R1414" s="254" t="str">
        <f>IF(ISBLANK(INDEX('Policy Characteristics'!L:L,MATCH($C1414,'Policy Characteristics'!$C:$C,0))),"",INDEX('Policy Characteristics'!L:L,MATCH($C1414,'Policy Characteristics'!$C:$C,0)))</f>
        <v>industry-energy-efficiency-standards.html</v>
      </c>
    </row>
    <row r="1415" spans="1:18" s="4" customFormat="1" x14ac:dyDescent="0.35">
      <c r="A1415" s="254" t="str">
        <f>IF(ISBLANK(INDEX('Policy Characteristics'!A:A,MATCH($C1415,'Policy Characteristics'!$C:$C,0))),"",INDEX('Policy Characteristics'!A:A,MATCH($C1415,'Policy Characteristics'!$C:$C,0)))</f>
        <v>Industry</v>
      </c>
      <c r="B1415" s="262" t="str">
        <f>IF(ISBLANK(INDEX('Policy Characteristics'!B:B,MATCH($C1415,'Policy Characteristics'!$C:$C,0))),"",INDEX('Policy Characteristics'!B:B,MATCH($C1415,'Policy Characteristics'!$C:$C,0)))</f>
        <v>Industry Energy Efficiency Standards</v>
      </c>
      <c r="C1415" s="254" t="str">
        <f t="shared" si="50"/>
        <v>Percentage Improvement in Eqpt Efficiency Standards above BAU</v>
      </c>
      <c r="D1415" s="6" t="s">
        <v>3057</v>
      </c>
      <c r="E1415" s="45" t="s">
        <v>2397</v>
      </c>
      <c r="F1415" t="s">
        <v>3020</v>
      </c>
      <c r="G1415" s="45" t="s">
        <v>2403</v>
      </c>
      <c r="H1415" s="43">
        <v>1058</v>
      </c>
      <c r="I1415" s="324" t="s">
        <v>43</v>
      </c>
      <c r="J1415" s="255" t="str">
        <f>IF(ISBLANK(INDEX('Policy Characteristics'!D:D,MATCH($C1415,'Policy Characteristics'!$C:$C,0))),"",INDEX('Policy Characteristics'!D:D,MATCH($C1415,'Policy Characteristics'!$C:$C,0)))</f>
        <v>Industry Energy Efficiency Standards</v>
      </c>
      <c r="K1415" s="254" t="str">
        <f>IF(ISBLANK(INDEX('Policy Characteristics'!E:E,MATCH($C1415,'Policy Characteristics'!$C:$C,0))),"",INDEX('Policy Characteristics'!E:E,MATCH($C1415,'Policy Characteristics'!$C:$C,0)))</f>
        <v>indst efficiency standards</v>
      </c>
      <c r="L1415" s="261">
        <f>IF(ISBLANK(INDEX('Policy Characteristics'!F:F,MATCH($C1415,'Policy Characteristics'!$C:$C,0))),"",INDEX('Policy Characteristics'!F:F,MATCH($C1415,'Policy Characteristics'!$C:$C,0)))</f>
        <v>0</v>
      </c>
      <c r="M1415" s="261">
        <f>IF(ISBLANK(INDEX('Policy Characteristics'!G:G,MATCH($C1415,'Policy Characteristics'!$C:$C,0))),"",INDEX('Policy Characteristics'!G:G,MATCH($C1415,'Policy Characteristics'!$C:$C,0)))</f>
        <v>0.25</v>
      </c>
      <c r="N1415" s="261">
        <f>IF(ISBLANK(INDEX('Policy Characteristics'!H:H,MATCH($C1415,'Policy Characteristics'!$C:$C,0))),"",INDEX('Policy Characteristics'!H:H,MATCH($C1415,'Policy Characteristics'!$C:$C,0)))</f>
        <v>0.01</v>
      </c>
      <c r="O1415" s="254" t="str">
        <f>IF(ISBLANK(INDEX('Policy Characteristics'!I:I,MATCH($C1415,'Policy Characteristics'!$C:$C,0))),"",INDEX('Policy Characteristics'!I:I,MATCH($C1415,'Policy Characteristics'!$C:$C,0)))</f>
        <v>% reduction in energy use</v>
      </c>
      <c r="P1415" s="254"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254" t="str">
        <f>IF(ISBLANK(INDEX('Policy Characteristics'!K:K,MATCH($C1415,'Policy Characteristics'!$C:$C,0))),"",INDEX('Policy Characteristics'!K:K,MATCH($C1415,'Policy Characteristics'!$C:$C,0)))</f>
        <v>industry-ag-main.html#eff-stds</v>
      </c>
      <c r="R1415" s="254" t="str">
        <f>IF(ISBLANK(INDEX('Policy Characteristics'!L:L,MATCH($C1415,'Policy Characteristics'!$C:$C,0))),"",INDEX('Policy Characteristics'!L:L,MATCH($C1415,'Policy Characteristics'!$C:$C,0)))</f>
        <v>industry-energy-efficiency-standards.html</v>
      </c>
    </row>
    <row r="1416" spans="1:18" s="4" customFormat="1" x14ac:dyDescent="0.35">
      <c r="A1416" s="254" t="str">
        <f>IF(ISBLANK(INDEX('Policy Characteristics'!A:A,MATCH($C1416,'Policy Characteristics'!$C:$C,0))),"",INDEX('Policy Characteristics'!A:A,MATCH($C1416,'Policy Characteristics'!$C:$C,0)))</f>
        <v>Industry</v>
      </c>
      <c r="B1416" s="262" t="str">
        <f>IF(ISBLANK(INDEX('Policy Characteristics'!B:B,MATCH($C1416,'Policy Characteristics'!$C:$C,0))),"",INDEX('Policy Characteristics'!B:B,MATCH($C1416,'Policy Characteristics'!$C:$C,0)))</f>
        <v>Industry Energy Efficiency Standards</v>
      </c>
      <c r="C1416" s="254" t="str">
        <f t="shared" si="50"/>
        <v>Percentage Improvement in Eqpt Efficiency Standards above BAU</v>
      </c>
      <c r="D1416" s="6" t="s">
        <v>3057</v>
      </c>
      <c r="E1416" s="45" t="s">
        <v>2398</v>
      </c>
      <c r="F1416" t="s">
        <v>3020</v>
      </c>
      <c r="G1416" s="45" t="s">
        <v>2406</v>
      </c>
      <c r="H1416" s="43">
        <v>1059</v>
      </c>
      <c r="I1416" s="324" t="s">
        <v>43</v>
      </c>
      <c r="J1416" s="255" t="str">
        <f>IF(ISBLANK(INDEX('Policy Characteristics'!D:D,MATCH($C1416,'Policy Characteristics'!$C:$C,0))),"",INDEX('Policy Characteristics'!D:D,MATCH($C1416,'Policy Characteristics'!$C:$C,0)))</f>
        <v>Industry Energy Efficiency Standards</v>
      </c>
      <c r="K1416" s="254" t="str">
        <f>IF(ISBLANK(INDEX('Policy Characteristics'!E:E,MATCH($C1416,'Policy Characteristics'!$C:$C,0))),"",INDEX('Policy Characteristics'!E:E,MATCH($C1416,'Policy Characteristics'!$C:$C,0)))</f>
        <v>indst efficiency standards</v>
      </c>
      <c r="L1416" s="261">
        <f>IF(ISBLANK(INDEX('Policy Characteristics'!F:F,MATCH($C1416,'Policy Characteristics'!$C:$C,0))),"",INDEX('Policy Characteristics'!F:F,MATCH($C1416,'Policy Characteristics'!$C:$C,0)))</f>
        <v>0</v>
      </c>
      <c r="M1416" s="261">
        <f>IF(ISBLANK(INDEX('Policy Characteristics'!G:G,MATCH($C1416,'Policy Characteristics'!$C:$C,0))),"",INDEX('Policy Characteristics'!G:G,MATCH($C1416,'Policy Characteristics'!$C:$C,0)))</f>
        <v>0.25</v>
      </c>
      <c r="N1416" s="261">
        <f>IF(ISBLANK(INDEX('Policy Characteristics'!H:H,MATCH($C1416,'Policy Characteristics'!$C:$C,0))),"",INDEX('Policy Characteristics'!H:H,MATCH($C1416,'Policy Characteristics'!$C:$C,0)))</f>
        <v>0.01</v>
      </c>
      <c r="O1416" s="254" t="str">
        <f>IF(ISBLANK(INDEX('Policy Characteristics'!I:I,MATCH($C1416,'Policy Characteristics'!$C:$C,0))),"",INDEX('Policy Characteristics'!I:I,MATCH($C1416,'Policy Characteristics'!$C:$C,0)))</f>
        <v>% reduction in energy use</v>
      </c>
      <c r="P1416" s="254"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254" t="str">
        <f>IF(ISBLANK(INDEX('Policy Characteristics'!K:K,MATCH($C1416,'Policy Characteristics'!$C:$C,0))),"",INDEX('Policy Characteristics'!K:K,MATCH($C1416,'Policy Characteristics'!$C:$C,0)))</f>
        <v>industry-ag-main.html#eff-stds</v>
      </c>
      <c r="R1416" s="254" t="str">
        <f>IF(ISBLANK(INDEX('Policy Characteristics'!L:L,MATCH($C1416,'Policy Characteristics'!$C:$C,0))),"",INDEX('Policy Characteristics'!L:L,MATCH($C1416,'Policy Characteristics'!$C:$C,0)))</f>
        <v>industry-energy-efficiency-standards.html</v>
      </c>
    </row>
    <row r="1417" spans="1:18" s="4" customFormat="1" x14ac:dyDescent="0.35">
      <c r="A1417" s="254" t="str">
        <f>IF(ISBLANK(INDEX('Policy Characteristics'!A:A,MATCH($C1417,'Policy Characteristics'!$C:$C,0))),"",INDEX('Policy Characteristics'!A:A,MATCH($C1417,'Policy Characteristics'!$C:$C,0)))</f>
        <v>Industry</v>
      </c>
      <c r="B1417" s="262" t="str">
        <f>IF(ISBLANK(INDEX('Policy Characteristics'!B:B,MATCH($C1417,'Policy Characteristics'!$C:$C,0))),"",INDEX('Policy Characteristics'!B:B,MATCH($C1417,'Policy Characteristics'!$C:$C,0)))</f>
        <v>Industry Energy Efficiency Standards</v>
      </c>
      <c r="C1417" s="254" t="str">
        <f t="shared" si="50"/>
        <v>Percentage Improvement in Eqpt Efficiency Standards above BAU</v>
      </c>
      <c r="D1417" s="6" t="s">
        <v>3057</v>
      </c>
      <c r="E1417" s="45" t="s">
        <v>2399</v>
      </c>
      <c r="F1417" t="s">
        <v>3020</v>
      </c>
      <c r="G1417" s="45" t="s">
        <v>2407</v>
      </c>
      <c r="H1417" s="43">
        <v>1060</v>
      </c>
      <c r="I1417" s="324" t="s">
        <v>43</v>
      </c>
      <c r="J1417" s="255" t="str">
        <f>IF(ISBLANK(INDEX('Policy Characteristics'!D:D,MATCH($C1417,'Policy Characteristics'!$C:$C,0))),"",INDEX('Policy Characteristics'!D:D,MATCH($C1417,'Policy Characteristics'!$C:$C,0)))</f>
        <v>Industry Energy Efficiency Standards</v>
      </c>
      <c r="K1417" s="254" t="str">
        <f>IF(ISBLANK(INDEX('Policy Characteristics'!E:E,MATCH($C1417,'Policy Characteristics'!$C:$C,0))),"",INDEX('Policy Characteristics'!E:E,MATCH($C1417,'Policy Characteristics'!$C:$C,0)))</f>
        <v>indst efficiency standards</v>
      </c>
      <c r="L1417" s="261">
        <f>IF(ISBLANK(INDEX('Policy Characteristics'!F:F,MATCH($C1417,'Policy Characteristics'!$C:$C,0))),"",INDEX('Policy Characteristics'!F:F,MATCH($C1417,'Policy Characteristics'!$C:$C,0)))</f>
        <v>0</v>
      </c>
      <c r="M1417" s="261">
        <f>IF(ISBLANK(INDEX('Policy Characteristics'!G:G,MATCH($C1417,'Policy Characteristics'!$C:$C,0))),"",INDEX('Policy Characteristics'!G:G,MATCH($C1417,'Policy Characteristics'!$C:$C,0)))</f>
        <v>0.25</v>
      </c>
      <c r="N1417" s="261">
        <f>IF(ISBLANK(INDEX('Policy Characteristics'!H:H,MATCH($C1417,'Policy Characteristics'!$C:$C,0))),"",INDEX('Policy Characteristics'!H:H,MATCH($C1417,'Policy Characteristics'!$C:$C,0)))</f>
        <v>0.01</v>
      </c>
      <c r="O1417" s="254" t="str">
        <f>IF(ISBLANK(INDEX('Policy Characteristics'!I:I,MATCH($C1417,'Policy Characteristics'!$C:$C,0))),"",INDEX('Policy Characteristics'!I:I,MATCH($C1417,'Policy Characteristics'!$C:$C,0)))</f>
        <v>% reduction in energy use</v>
      </c>
      <c r="P1417" s="254"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254" t="str">
        <f>IF(ISBLANK(INDEX('Policy Characteristics'!K:K,MATCH($C1417,'Policy Characteristics'!$C:$C,0))),"",INDEX('Policy Characteristics'!K:K,MATCH($C1417,'Policy Characteristics'!$C:$C,0)))</f>
        <v>industry-ag-main.html#eff-stds</v>
      </c>
      <c r="R1417" s="254" t="str">
        <f>IF(ISBLANK(INDEX('Policy Characteristics'!L:L,MATCH($C1417,'Policy Characteristics'!$C:$C,0))),"",INDEX('Policy Characteristics'!L:L,MATCH($C1417,'Policy Characteristics'!$C:$C,0)))</f>
        <v>industry-energy-efficiency-standards.html</v>
      </c>
    </row>
    <row r="1418" spans="1:18" s="4" customFormat="1" x14ac:dyDescent="0.35">
      <c r="A1418" s="254" t="str">
        <f>IF(ISBLANK(INDEX('Policy Characteristics'!A:A,MATCH($C1418,'Policy Characteristics'!$C:$C,0))),"",INDEX('Policy Characteristics'!A:A,MATCH($C1418,'Policy Characteristics'!$C:$C,0)))</f>
        <v>Industry</v>
      </c>
      <c r="B1418" s="262" t="str">
        <f>IF(ISBLANK(INDEX('Policy Characteristics'!B:B,MATCH($C1418,'Policy Characteristics'!$C:$C,0))),"",INDEX('Policy Characteristics'!B:B,MATCH($C1418,'Policy Characteristics'!$C:$C,0)))</f>
        <v>Industry Energy Efficiency Standards</v>
      </c>
      <c r="C1418" s="254" t="str">
        <f t="shared" si="50"/>
        <v>Percentage Improvement in Eqpt Efficiency Standards above BAU</v>
      </c>
      <c r="D1418" s="6" t="s">
        <v>3057</v>
      </c>
      <c r="E1418" s="45" t="s">
        <v>2400</v>
      </c>
      <c r="F1418" t="s">
        <v>3020</v>
      </c>
      <c r="G1418" s="45" t="s">
        <v>2404</v>
      </c>
      <c r="H1418" s="43">
        <v>1061</v>
      </c>
      <c r="I1418" s="324" t="s">
        <v>44</v>
      </c>
      <c r="J1418" s="255" t="str">
        <f>IF(ISBLANK(INDEX('Policy Characteristics'!D:D,MATCH($C1418,'Policy Characteristics'!$C:$C,0))),"",INDEX('Policy Characteristics'!D:D,MATCH($C1418,'Policy Characteristics'!$C:$C,0)))</f>
        <v>Industry Energy Efficiency Standards</v>
      </c>
      <c r="K1418" s="254" t="str">
        <f>IF(ISBLANK(INDEX('Policy Characteristics'!E:E,MATCH($C1418,'Policy Characteristics'!$C:$C,0))),"",INDEX('Policy Characteristics'!E:E,MATCH($C1418,'Policy Characteristics'!$C:$C,0)))</f>
        <v>indst efficiency standards</v>
      </c>
      <c r="L1418" s="261">
        <f>IF(ISBLANK(INDEX('Policy Characteristics'!F:F,MATCH($C1418,'Policy Characteristics'!$C:$C,0))),"",INDEX('Policy Characteristics'!F:F,MATCH($C1418,'Policy Characteristics'!$C:$C,0)))</f>
        <v>0</v>
      </c>
      <c r="M1418" s="261">
        <f>IF(ISBLANK(INDEX('Policy Characteristics'!G:G,MATCH($C1418,'Policy Characteristics'!$C:$C,0))),"",INDEX('Policy Characteristics'!G:G,MATCH($C1418,'Policy Characteristics'!$C:$C,0)))</f>
        <v>0.25</v>
      </c>
      <c r="N1418" s="261">
        <f>IF(ISBLANK(INDEX('Policy Characteristics'!H:H,MATCH($C1418,'Policy Characteristics'!$C:$C,0))),"",INDEX('Policy Characteristics'!H:H,MATCH($C1418,'Policy Characteristics'!$C:$C,0)))</f>
        <v>0.01</v>
      </c>
      <c r="O1418" s="254" t="str">
        <f>IF(ISBLANK(INDEX('Policy Characteristics'!I:I,MATCH($C1418,'Policy Characteristics'!$C:$C,0))),"",INDEX('Policy Characteristics'!I:I,MATCH($C1418,'Policy Characteristics'!$C:$C,0)))</f>
        <v>% reduction in energy use</v>
      </c>
      <c r="P1418" s="254"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254" t="str">
        <f>IF(ISBLANK(INDEX('Policy Characteristics'!K:K,MATCH($C1418,'Policy Characteristics'!$C:$C,0))),"",INDEX('Policy Characteristics'!K:K,MATCH($C1418,'Policy Characteristics'!$C:$C,0)))</f>
        <v>industry-ag-main.html#eff-stds</v>
      </c>
      <c r="R1418" s="254" t="str">
        <f>IF(ISBLANK(INDEX('Policy Characteristics'!L:L,MATCH($C1418,'Policy Characteristics'!$C:$C,0))),"",INDEX('Policy Characteristics'!L:L,MATCH($C1418,'Policy Characteristics'!$C:$C,0)))</f>
        <v>industry-energy-efficiency-standards.html</v>
      </c>
    </row>
    <row r="1419" spans="1:18" s="4" customFormat="1" x14ac:dyDescent="0.35">
      <c r="A1419" s="254" t="str">
        <f>IF(ISBLANK(INDEX('Policy Characteristics'!A:A,MATCH($C1419,'Policy Characteristics'!$C:$C,0))),"",INDEX('Policy Characteristics'!A:A,MATCH($C1419,'Policy Characteristics'!$C:$C,0)))</f>
        <v>Industry</v>
      </c>
      <c r="B1419" s="262" t="str">
        <f>IF(ISBLANK(INDEX('Policy Characteristics'!B:B,MATCH($C1419,'Policy Characteristics'!$C:$C,0))),"",INDEX('Policy Characteristics'!B:B,MATCH($C1419,'Policy Characteristics'!$C:$C,0)))</f>
        <v>Industry Energy Efficiency Standards</v>
      </c>
      <c r="C1419" s="254" t="str">
        <f t="shared" si="50"/>
        <v>Percentage Improvement in Eqpt Efficiency Standards above BAU</v>
      </c>
      <c r="D1419" s="6" t="s">
        <v>3057</v>
      </c>
      <c r="E1419" s="45" t="s">
        <v>2401</v>
      </c>
      <c r="F1419" t="s">
        <v>3020</v>
      </c>
      <c r="G1419" s="45" t="s">
        <v>2405</v>
      </c>
      <c r="H1419" s="43">
        <v>1062</v>
      </c>
      <c r="I1419" s="324" t="s">
        <v>43</v>
      </c>
      <c r="J1419" s="255" t="str">
        <f>IF(ISBLANK(INDEX('Policy Characteristics'!D:D,MATCH($C1419,'Policy Characteristics'!$C:$C,0))),"",INDEX('Policy Characteristics'!D:D,MATCH($C1419,'Policy Characteristics'!$C:$C,0)))</f>
        <v>Industry Energy Efficiency Standards</v>
      </c>
      <c r="K1419" s="254" t="str">
        <f>IF(ISBLANK(INDEX('Policy Characteristics'!E:E,MATCH($C1419,'Policy Characteristics'!$C:$C,0))),"",INDEX('Policy Characteristics'!E:E,MATCH($C1419,'Policy Characteristics'!$C:$C,0)))</f>
        <v>indst efficiency standards</v>
      </c>
      <c r="L1419" s="261">
        <f>IF(ISBLANK(INDEX('Policy Characteristics'!F:F,MATCH($C1419,'Policy Characteristics'!$C:$C,0))),"",INDEX('Policy Characteristics'!F:F,MATCH($C1419,'Policy Characteristics'!$C:$C,0)))</f>
        <v>0</v>
      </c>
      <c r="M1419" s="261">
        <f>IF(ISBLANK(INDEX('Policy Characteristics'!G:G,MATCH($C1419,'Policy Characteristics'!$C:$C,0))),"",INDEX('Policy Characteristics'!G:G,MATCH($C1419,'Policy Characteristics'!$C:$C,0)))</f>
        <v>0.25</v>
      </c>
      <c r="N1419" s="261">
        <f>IF(ISBLANK(INDEX('Policy Characteristics'!H:H,MATCH($C1419,'Policy Characteristics'!$C:$C,0))),"",INDEX('Policy Characteristics'!H:H,MATCH($C1419,'Policy Characteristics'!$C:$C,0)))</f>
        <v>0.01</v>
      </c>
      <c r="O1419" s="254" t="str">
        <f>IF(ISBLANK(INDEX('Policy Characteristics'!I:I,MATCH($C1419,'Policy Characteristics'!$C:$C,0))),"",INDEX('Policy Characteristics'!I:I,MATCH($C1419,'Policy Characteristics'!$C:$C,0)))</f>
        <v>% reduction in energy use</v>
      </c>
      <c r="P1419" s="254"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254" t="str">
        <f>IF(ISBLANK(INDEX('Policy Characteristics'!K:K,MATCH($C1419,'Policy Characteristics'!$C:$C,0))),"",INDEX('Policy Characteristics'!K:K,MATCH($C1419,'Policy Characteristics'!$C:$C,0)))</f>
        <v>industry-ag-main.html#eff-stds</v>
      </c>
      <c r="R1419" s="254" t="str">
        <f>IF(ISBLANK(INDEX('Policy Characteristics'!L:L,MATCH($C1419,'Policy Characteristics'!$C:$C,0))),"",INDEX('Policy Characteristics'!L:L,MATCH($C1419,'Policy Characteristics'!$C:$C,0)))</f>
        <v>industry-energy-efficiency-standards.html</v>
      </c>
    </row>
    <row r="1420" spans="1:18" s="4" customFormat="1" x14ac:dyDescent="0.35">
      <c r="A1420" s="254" t="str">
        <f>IF(ISBLANK(INDEX('Policy Characteristics'!A:A,MATCH($C1420,'Policy Characteristics'!$C:$C,0))),"",INDEX('Policy Characteristics'!A:A,MATCH($C1420,'Policy Characteristics'!$C:$C,0)))</f>
        <v>Industry</v>
      </c>
      <c r="B1420" s="262" t="str">
        <f>IF(ISBLANK(INDEX('Policy Characteristics'!B:B,MATCH($C1420,'Policy Characteristics'!$C:$C,0))),"",INDEX('Policy Characteristics'!B:B,MATCH($C1420,'Policy Characteristics'!$C:$C,0)))</f>
        <v>Industry Energy Efficiency Standards</v>
      </c>
      <c r="C1420" s="254" t="str">
        <f t="shared" si="50"/>
        <v>Percentage Improvement in Eqpt Efficiency Standards above BAU</v>
      </c>
      <c r="D1420" s="6" t="s">
        <v>3057</v>
      </c>
      <c r="E1420" s="45" t="s">
        <v>2402</v>
      </c>
      <c r="F1420" t="s">
        <v>3020</v>
      </c>
      <c r="G1420" s="45" t="s">
        <v>2408</v>
      </c>
      <c r="H1420" s="43">
        <v>1063</v>
      </c>
      <c r="I1420" s="324" t="s">
        <v>44</v>
      </c>
      <c r="J1420" s="255" t="str">
        <f>IF(ISBLANK(INDEX('Policy Characteristics'!D:D,MATCH($C1420,'Policy Characteristics'!$C:$C,0))),"",INDEX('Policy Characteristics'!D:D,MATCH($C1420,'Policy Characteristics'!$C:$C,0)))</f>
        <v>Industry Energy Efficiency Standards</v>
      </c>
      <c r="K1420" s="254" t="str">
        <f>IF(ISBLANK(INDEX('Policy Characteristics'!E:E,MATCH($C1420,'Policy Characteristics'!$C:$C,0))),"",INDEX('Policy Characteristics'!E:E,MATCH($C1420,'Policy Characteristics'!$C:$C,0)))</f>
        <v>indst efficiency standards</v>
      </c>
      <c r="L1420" s="261">
        <f>IF(ISBLANK(INDEX('Policy Characteristics'!F:F,MATCH($C1420,'Policy Characteristics'!$C:$C,0))),"",INDEX('Policy Characteristics'!F:F,MATCH($C1420,'Policy Characteristics'!$C:$C,0)))</f>
        <v>0</v>
      </c>
      <c r="M1420" s="261">
        <f>IF(ISBLANK(INDEX('Policy Characteristics'!G:G,MATCH($C1420,'Policy Characteristics'!$C:$C,0))),"",INDEX('Policy Characteristics'!G:G,MATCH($C1420,'Policy Characteristics'!$C:$C,0)))</f>
        <v>0.25</v>
      </c>
      <c r="N1420" s="261">
        <f>IF(ISBLANK(INDEX('Policy Characteristics'!H:H,MATCH($C1420,'Policy Characteristics'!$C:$C,0))),"",INDEX('Policy Characteristics'!H:H,MATCH($C1420,'Policy Characteristics'!$C:$C,0)))</f>
        <v>0.01</v>
      </c>
      <c r="O1420" s="254" t="str">
        <f>IF(ISBLANK(INDEX('Policy Characteristics'!I:I,MATCH($C1420,'Policy Characteristics'!$C:$C,0))),"",INDEX('Policy Characteristics'!I:I,MATCH($C1420,'Policy Characteristics'!$C:$C,0)))</f>
        <v>% reduction in energy use</v>
      </c>
      <c r="P1420" s="254"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254" t="str">
        <f>IF(ISBLANK(INDEX('Policy Characteristics'!K:K,MATCH($C1420,'Policy Characteristics'!$C:$C,0))),"",INDEX('Policy Characteristics'!K:K,MATCH($C1420,'Policy Characteristics'!$C:$C,0)))</f>
        <v>industry-ag-main.html#eff-stds</v>
      </c>
      <c r="R1420" s="254" t="str">
        <f>IF(ISBLANK(INDEX('Policy Characteristics'!L:L,MATCH($C1420,'Policy Characteristics'!$C:$C,0))),"",INDEX('Policy Characteristics'!L:L,MATCH($C1420,'Policy Characteristics'!$C:$C,0)))</f>
        <v>industry-energy-efficiency-standards.html</v>
      </c>
    </row>
    <row r="1421" spans="1:18" s="4" customFormat="1" x14ac:dyDescent="0.35">
      <c r="A1421" s="254" t="str">
        <f>IF(ISBLANK(INDEX('Policy Characteristics'!A:A,MATCH($C1421,'Policy Characteristics'!$C:$C,0))),"",INDEX('Policy Characteristics'!A:A,MATCH($C1421,'Policy Characteristics'!$C:$C,0)))</f>
        <v>Industry</v>
      </c>
      <c r="B1421" s="262" t="str">
        <f>IF(ISBLANK(INDEX('Policy Characteristics'!B:B,MATCH($C1421,'Policy Characteristics'!$C:$C,0))),"",INDEX('Policy Characteristics'!B:B,MATCH($C1421,'Policy Characteristics'!$C:$C,0)))</f>
        <v>Industry Energy Efficiency Standards</v>
      </c>
      <c r="C1421" s="254" t="str">
        <f t="shared" si="50"/>
        <v>Percentage Improvement in Eqpt Efficiency Standards above BAU</v>
      </c>
      <c r="D1421" s="6" t="s">
        <v>3057</v>
      </c>
      <c r="E1421" s="45" t="s">
        <v>2701</v>
      </c>
      <c r="F1421" t="s">
        <v>3020</v>
      </c>
      <c r="G1421" s="45" t="s">
        <v>2704</v>
      </c>
      <c r="H1421" s="43">
        <v>1064</v>
      </c>
      <c r="I1421" s="324" t="s">
        <v>44</v>
      </c>
      <c r="J1421" s="255" t="str">
        <f>IF(ISBLANK(INDEX('Policy Characteristics'!D:D,MATCH($C1421,'Policy Characteristics'!$C:$C,0))),"",INDEX('Policy Characteristics'!D:D,MATCH($C1421,'Policy Characteristics'!$C:$C,0)))</f>
        <v>Industry Energy Efficiency Standards</v>
      </c>
      <c r="K1421" s="254" t="str">
        <f>IF(ISBLANK(INDEX('Policy Characteristics'!E:E,MATCH($C1421,'Policy Characteristics'!$C:$C,0))),"",INDEX('Policy Characteristics'!E:E,MATCH($C1421,'Policy Characteristics'!$C:$C,0)))</f>
        <v>indst efficiency standards</v>
      </c>
      <c r="L1421" s="261">
        <f>IF(ISBLANK(INDEX('Policy Characteristics'!F:F,MATCH($C1421,'Policy Characteristics'!$C:$C,0))),"",INDEX('Policy Characteristics'!F:F,MATCH($C1421,'Policy Characteristics'!$C:$C,0)))</f>
        <v>0</v>
      </c>
      <c r="M1421" s="261">
        <f>IF(ISBLANK(INDEX('Policy Characteristics'!G:G,MATCH($C1421,'Policy Characteristics'!$C:$C,0))),"",INDEX('Policy Characteristics'!G:G,MATCH($C1421,'Policy Characteristics'!$C:$C,0)))</f>
        <v>0.25</v>
      </c>
      <c r="N1421" s="261">
        <f>IF(ISBLANK(INDEX('Policy Characteristics'!H:H,MATCH($C1421,'Policy Characteristics'!$C:$C,0))),"",INDEX('Policy Characteristics'!H:H,MATCH($C1421,'Policy Characteristics'!$C:$C,0)))</f>
        <v>0.01</v>
      </c>
      <c r="O1421" s="254" t="str">
        <f>IF(ISBLANK(INDEX('Policy Characteristics'!I:I,MATCH($C1421,'Policy Characteristics'!$C:$C,0))),"",INDEX('Policy Characteristics'!I:I,MATCH($C1421,'Policy Characteristics'!$C:$C,0)))</f>
        <v>% reduction in energy use</v>
      </c>
      <c r="P1421" s="254"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254" t="str">
        <f>IF(ISBLANK(INDEX('Policy Characteristics'!K:K,MATCH($C1421,'Policy Characteristics'!$C:$C,0))),"",INDEX('Policy Characteristics'!K:K,MATCH($C1421,'Policy Characteristics'!$C:$C,0)))</f>
        <v>industry-ag-main.html#eff-stds</v>
      </c>
      <c r="R1421" s="254" t="str">
        <f>IF(ISBLANK(INDEX('Policy Characteristics'!L:L,MATCH($C1421,'Policy Characteristics'!$C:$C,0))),"",INDEX('Policy Characteristics'!L:L,MATCH($C1421,'Policy Characteristics'!$C:$C,0)))</f>
        <v>industry-energy-efficiency-standards.html</v>
      </c>
    </row>
    <row r="1422" spans="1:18" s="4" customFormat="1" x14ac:dyDescent="0.35">
      <c r="A1422" s="254" t="str">
        <f>IF(ISBLANK(INDEX('Policy Characteristics'!A:A,MATCH($C1422,'Policy Characteristics'!$C:$C,0))),"",INDEX('Policy Characteristics'!A:A,MATCH($C1422,'Policy Characteristics'!$C:$C,0)))</f>
        <v>Industry</v>
      </c>
      <c r="B1422" s="262" t="str">
        <f>IF(ISBLANK(INDEX('Policy Characteristics'!B:B,MATCH($C1422,'Policy Characteristics'!$C:$C,0))),"",INDEX('Policy Characteristics'!B:B,MATCH($C1422,'Policy Characteristics'!$C:$C,0)))</f>
        <v>Industry Energy Efficiency Standards</v>
      </c>
      <c r="C1422" s="254" t="str">
        <f t="shared" si="50"/>
        <v>Percentage Improvement in Eqpt Efficiency Standards above BAU</v>
      </c>
      <c r="D1422" s="6" t="s">
        <v>3057</v>
      </c>
      <c r="E1422" s="45" t="s">
        <v>2702</v>
      </c>
      <c r="F1422" t="s">
        <v>3020</v>
      </c>
      <c r="G1422" s="45" t="s">
        <v>2706</v>
      </c>
      <c r="H1422" s="43">
        <v>1065</v>
      </c>
      <c r="I1422" s="324" t="s">
        <v>44</v>
      </c>
      <c r="J1422" s="255" t="str">
        <f>IF(ISBLANK(INDEX('Policy Characteristics'!D:D,MATCH($C1422,'Policy Characteristics'!$C:$C,0))),"",INDEX('Policy Characteristics'!D:D,MATCH($C1422,'Policy Characteristics'!$C:$C,0)))</f>
        <v>Industry Energy Efficiency Standards</v>
      </c>
      <c r="K1422" s="254" t="str">
        <f>IF(ISBLANK(INDEX('Policy Characteristics'!E:E,MATCH($C1422,'Policy Characteristics'!$C:$C,0))),"",INDEX('Policy Characteristics'!E:E,MATCH($C1422,'Policy Characteristics'!$C:$C,0)))</f>
        <v>indst efficiency standards</v>
      </c>
      <c r="L1422" s="261">
        <f>IF(ISBLANK(INDEX('Policy Characteristics'!F:F,MATCH($C1422,'Policy Characteristics'!$C:$C,0))),"",INDEX('Policy Characteristics'!F:F,MATCH($C1422,'Policy Characteristics'!$C:$C,0)))</f>
        <v>0</v>
      </c>
      <c r="M1422" s="261">
        <f>IF(ISBLANK(INDEX('Policy Characteristics'!G:G,MATCH($C1422,'Policy Characteristics'!$C:$C,0))),"",INDEX('Policy Characteristics'!G:G,MATCH($C1422,'Policy Characteristics'!$C:$C,0)))</f>
        <v>0.25</v>
      </c>
      <c r="N1422" s="261">
        <f>IF(ISBLANK(INDEX('Policy Characteristics'!H:H,MATCH($C1422,'Policy Characteristics'!$C:$C,0))),"",INDEX('Policy Characteristics'!H:H,MATCH($C1422,'Policy Characteristics'!$C:$C,0)))</f>
        <v>0.01</v>
      </c>
      <c r="O1422" s="254" t="str">
        <f>IF(ISBLANK(INDEX('Policy Characteristics'!I:I,MATCH($C1422,'Policy Characteristics'!$C:$C,0))),"",INDEX('Policy Characteristics'!I:I,MATCH($C1422,'Policy Characteristics'!$C:$C,0)))</f>
        <v>% reduction in energy use</v>
      </c>
      <c r="P1422" s="254"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254" t="str">
        <f>IF(ISBLANK(INDEX('Policy Characteristics'!K:K,MATCH($C1422,'Policy Characteristics'!$C:$C,0))),"",INDEX('Policy Characteristics'!K:K,MATCH($C1422,'Policy Characteristics'!$C:$C,0)))</f>
        <v>industry-ag-main.html#eff-stds</v>
      </c>
      <c r="R1422" s="254" t="str">
        <f>IF(ISBLANK(INDEX('Policy Characteristics'!L:L,MATCH($C1422,'Policy Characteristics'!$C:$C,0))),"",INDEX('Policy Characteristics'!L:L,MATCH($C1422,'Policy Characteristics'!$C:$C,0)))</f>
        <v>industry-energy-efficiency-standards.html</v>
      </c>
    </row>
    <row r="1423" spans="1:18" s="4" customFormat="1" x14ac:dyDescent="0.35">
      <c r="A1423" s="254" t="str">
        <f>IF(ISBLANK(INDEX('Policy Characteristics'!A:A,MATCH($C1423,'Policy Characteristics'!$C:$C,0))),"",INDEX('Policy Characteristics'!A:A,MATCH($C1423,'Policy Characteristics'!$C:$C,0)))</f>
        <v>Industry</v>
      </c>
      <c r="B1423" s="262" t="str">
        <f>IF(ISBLANK(INDEX('Policy Characteristics'!B:B,MATCH($C1423,'Policy Characteristics'!$C:$C,0))),"",INDEX('Policy Characteristics'!B:B,MATCH($C1423,'Policy Characteristics'!$C:$C,0)))</f>
        <v>Industry Energy Efficiency Standards</v>
      </c>
      <c r="C1423" s="254" t="str">
        <f t="shared" si="50"/>
        <v>Percentage Improvement in Eqpt Efficiency Standards above BAU</v>
      </c>
      <c r="D1423" s="6" t="s">
        <v>3057</v>
      </c>
      <c r="E1423" s="45" t="s">
        <v>2703</v>
      </c>
      <c r="F1423" t="s">
        <v>3020</v>
      </c>
      <c r="G1423" s="45" t="s">
        <v>2707</v>
      </c>
      <c r="H1423" s="43">
        <v>1066</v>
      </c>
      <c r="I1423" s="324" t="s">
        <v>43</v>
      </c>
      <c r="J1423" s="255" t="str">
        <f>IF(ISBLANK(INDEX('Policy Characteristics'!D:D,MATCH($C1423,'Policy Characteristics'!$C:$C,0))),"",INDEX('Policy Characteristics'!D:D,MATCH($C1423,'Policy Characteristics'!$C:$C,0)))</f>
        <v>Industry Energy Efficiency Standards</v>
      </c>
      <c r="K1423" s="254" t="str">
        <f>IF(ISBLANK(INDEX('Policy Characteristics'!E:E,MATCH($C1423,'Policy Characteristics'!$C:$C,0))),"",INDEX('Policy Characteristics'!E:E,MATCH($C1423,'Policy Characteristics'!$C:$C,0)))</f>
        <v>indst efficiency standards</v>
      </c>
      <c r="L1423" s="261">
        <f>IF(ISBLANK(INDEX('Policy Characteristics'!F:F,MATCH($C1423,'Policy Characteristics'!$C:$C,0))),"",INDEX('Policy Characteristics'!F:F,MATCH($C1423,'Policy Characteristics'!$C:$C,0)))</f>
        <v>0</v>
      </c>
      <c r="M1423" s="261">
        <f>IF(ISBLANK(INDEX('Policy Characteristics'!G:G,MATCH($C1423,'Policy Characteristics'!$C:$C,0))),"",INDEX('Policy Characteristics'!G:G,MATCH($C1423,'Policy Characteristics'!$C:$C,0)))</f>
        <v>0.25</v>
      </c>
      <c r="N1423" s="261">
        <f>IF(ISBLANK(INDEX('Policy Characteristics'!H:H,MATCH($C1423,'Policy Characteristics'!$C:$C,0))),"",INDEX('Policy Characteristics'!H:H,MATCH($C1423,'Policy Characteristics'!$C:$C,0)))</f>
        <v>0.01</v>
      </c>
      <c r="O1423" s="254" t="str">
        <f>IF(ISBLANK(INDEX('Policy Characteristics'!I:I,MATCH($C1423,'Policy Characteristics'!$C:$C,0))),"",INDEX('Policy Characteristics'!I:I,MATCH($C1423,'Policy Characteristics'!$C:$C,0)))</f>
        <v>% reduction in energy use</v>
      </c>
      <c r="P1423" s="254"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254" t="str">
        <f>IF(ISBLANK(INDEX('Policy Characteristics'!K:K,MATCH($C1423,'Policy Characteristics'!$C:$C,0))),"",INDEX('Policy Characteristics'!K:K,MATCH($C1423,'Policy Characteristics'!$C:$C,0)))</f>
        <v>industry-ag-main.html#eff-stds</v>
      </c>
      <c r="R1423" s="254" t="str">
        <f>IF(ISBLANK(INDEX('Policy Characteristics'!L:L,MATCH($C1423,'Policy Characteristics'!$C:$C,0))),"",INDEX('Policy Characteristics'!L:L,MATCH($C1423,'Policy Characteristics'!$C:$C,0)))</f>
        <v>industry-energy-efficiency-standards.html</v>
      </c>
    </row>
    <row r="1424" spans="1:18" s="4" customFormat="1" x14ac:dyDescent="0.35">
      <c r="A1424" s="254" t="str">
        <f>IF(ISBLANK(INDEX('Policy Characteristics'!A:A,MATCH($C1424,'Policy Characteristics'!$C:$C,0))),"",INDEX('Policy Characteristics'!A:A,MATCH($C1424,'Policy Characteristics'!$C:$C,0)))</f>
        <v>Industry</v>
      </c>
      <c r="B1424" s="262" t="str">
        <f>IF(ISBLANK(INDEX('Policy Characteristics'!B:B,MATCH($C1424,'Policy Characteristics'!$C:$C,0))),"",INDEX('Policy Characteristics'!B:B,MATCH($C1424,'Policy Characteristics'!$C:$C,0)))</f>
        <v>Industry Energy Efficiency Standards</v>
      </c>
      <c r="C1424" s="254" t="str">
        <f t="shared" si="50"/>
        <v>Percentage Improvement in Eqpt Efficiency Standards above BAU</v>
      </c>
      <c r="D1424" s="6" t="s">
        <v>3057</v>
      </c>
      <c r="E1424" s="45" t="s">
        <v>2700</v>
      </c>
      <c r="F1424" t="s">
        <v>3020</v>
      </c>
      <c r="G1424" s="45" t="s">
        <v>2705</v>
      </c>
      <c r="H1424" s="43">
        <v>1067</v>
      </c>
      <c r="I1424" s="324" t="s">
        <v>44</v>
      </c>
      <c r="J1424" s="255" t="str">
        <f>IF(ISBLANK(INDEX('Policy Characteristics'!D:D,MATCH($C1424,'Policy Characteristics'!$C:$C,0))),"",INDEX('Policy Characteristics'!D:D,MATCH($C1424,'Policy Characteristics'!$C:$C,0)))</f>
        <v>Industry Energy Efficiency Standards</v>
      </c>
      <c r="K1424" s="254" t="str">
        <f>IF(ISBLANK(INDEX('Policy Characteristics'!E:E,MATCH($C1424,'Policy Characteristics'!$C:$C,0))),"",INDEX('Policy Characteristics'!E:E,MATCH($C1424,'Policy Characteristics'!$C:$C,0)))</f>
        <v>indst efficiency standards</v>
      </c>
      <c r="L1424" s="261">
        <f>IF(ISBLANK(INDEX('Policy Characteristics'!F:F,MATCH($C1424,'Policy Characteristics'!$C:$C,0))),"",INDEX('Policy Characteristics'!F:F,MATCH($C1424,'Policy Characteristics'!$C:$C,0)))</f>
        <v>0</v>
      </c>
      <c r="M1424" s="261">
        <f>IF(ISBLANK(INDEX('Policy Characteristics'!G:G,MATCH($C1424,'Policy Characteristics'!$C:$C,0))),"",INDEX('Policy Characteristics'!G:G,MATCH($C1424,'Policy Characteristics'!$C:$C,0)))</f>
        <v>0.25</v>
      </c>
      <c r="N1424" s="261">
        <f>IF(ISBLANK(INDEX('Policy Characteristics'!H:H,MATCH($C1424,'Policy Characteristics'!$C:$C,0))),"",INDEX('Policy Characteristics'!H:H,MATCH($C1424,'Policy Characteristics'!$C:$C,0)))</f>
        <v>0.01</v>
      </c>
      <c r="O1424" s="254" t="str">
        <f>IF(ISBLANK(INDEX('Policy Characteristics'!I:I,MATCH($C1424,'Policy Characteristics'!$C:$C,0))),"",INDEX('Policy Characteristics'!I:I,MATCH($C1424,'Policy Characteristics'!$C:$C,0)))</f>
        <v>% reduction in energy use</v>
      </c>
      <c r="P1424" s="254"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254" t="str">
        <f>IF(ISBLANK(INDEX('Policy Characteristics'!K:K,MATCH($C1424,'Policy Characteristics'!$C:$C,0))),"",INDEX('Policy Characteristics'!K:K,MATCH($C1424,'Policy Characteristics'!$C:$C,0)))</f>
        <v>industry-ag-main.html#eff-stds</v>
      </c>
      <c r="R1424" s="254" t="str">
        <f>IF(ISBLANK(INDEX('Policy Characteristics'!L:L,MATCH($C1424,'Policy Characteristics'!$C:$C,0))),"",INDEX('Policy Characteristics'!L:L,MATCH($C1424,'Policy Characteristics'!$C:$C,0)))</f>
        <v>industry-energy-efficiency-standards.html</v>
      </c>
    </row>
    <row r="1425" spans="1:18" s="4" customFormat="1" x14ac:dyDescent="0.35">
      <c r="A1425" s="254" t="str">
        <f>IF(ISBLANK(INDEX('Policy Characteristics'!A:A,MATCH($C1425,'Policy Characteristics'!$C:$C,0))),"",INDEX('Policy Characteristics'!A:A,MATCH($C1425,'Policy Characteristics'!$C:$C,0)))</f>
        <v>Industry</v>
      </c>
      <c r="B1425" s="262" t="str">
        <f>IF(ISBLANK(INDEX('Policy Characteristics'!B:B,MATCH($C1425,'Policy Characteristics'!$C:$C,0))),"",INDEX('Policy Characteristics'!B:B,MATCH($C1425,'Policy Characteristics'!$C:$C,0)))</f>
        <v>Industry Energy Efficiency Standards</v>
      </c>
      <c r="C1425" s="254" t="str">
        <f t="shared" si="50"/>
        <v>Percentage Improvement in Eqpt Efficiency Standards above BAU</v>
      </c>
      <c r="D1425" s="6" t="s">
        <v>3058</v>
      </c>
      <c r="E1425" s="45" t="s">
        <v>2397</v>
      </c>
      <c r="F1425" t="s">
        <v>3021</v>
      </c>
      <c r="G1425" s="45" t="s">
        <v>2403</v>
      </c>
      <c r="H1425" s="43">
        <v>1068</v>
      </c>
      <c r="I1425" s="324" t="s">
        <v>43</v>
      </c>
      <c r="J1425" s="255" t="str">
        <f>IF(ISBLANK(INDEX('Policy Characteristics'!D:D,MATCH($C1425,'Policy Characteristics'!$C:$C,0))),"",INDEX('Policy Characteristics'!D:D,MATCH($C1425,'Policy Characteristics'!$C:$C,0)))</f>
        <v>Industry Energy Efficiency Standards</v>
      </c>
      <c r="K1425" s="254" t="str">
        <f>IF(ISBLANK(INDEX('Policy Characteristics'!E:E,MATCH($C1425,'Policy Characteristics'!$C:$C,0))),"",INDEX('Policy Characteristics'!E:E,MATCH($C1425,'Policy Characteristics'!$C:$C,0)))</f>
        <v>indst efficiency standards</v>
      </c>
      <c r="L1425" s="261">
        <f>IF(ISBLANK(INDEX('Policy Characteristics'!F:F,MATCH($C1425,'Policy Characteristics'!$C:$C,0))),"",INDEX('Policy Characteristics'!F:F,MATCH($C1425,'Policy Characteristics'!$C:$C,0)))</f>
        <v>0</v>
      </c>
      <c r="M1425" s="261">
        <f>IF(ISBLANK(INDEX('Policy Characteristics'!G:G,MATCH($C1425,'Policy Characteristics'!$C:$C,0))),"",INDEX('Policy Characteristics'!G:G,MATCH($C1425,'Policy Characteristics'!$C:$C,0)))</f>
        <v>0.25</v>
      </c>
      <c r="N1425" s="261">
        <f>IF(ISBLANK(INDEX('Policy Characteristics'!H:H,MATCH($C1425,'Policy Characteristics'!$C:$C,0))),"",INDEX('Policy Characteristics'!H:H,MATCH($C1425,'Policy Characteristics'!$C:$C,0)))</f>
        <v>0.01</v>
      </c>
      <c r="O1425" s="254" t="str">
        <f>IF(ISBLANK(INDEX('Policy Characteristics'!I:I,MATCH($C1425,'Policy Characteristics'!$C:$C,0))),"",INDEX('Policy Characteristics'!I:I,MATCH($C1425,'Policy Characteristics'!$C:$C,0)))</f>
        <v>% reduction in energy use</v>
      </c>
      <c r="P1425" s="254"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254" t="str">
        <f>IF(ISBLANK(INDEX('Policy Characteristics'!K:K,MATCH($C1425,'Policy Characteristics'!$C:$C,0))),"",INDEX('Policy Characteristics'!K:K,MATCH($C1425,'Policy Characteristics'!$C:$C,0)))</f>
        <v>industry-ag-main.html#eff-stds</v>
      </c>
      <c r="R1425" s="254" t="str">
        <f>IF(ISBLANK(INDEX('Policy Characteristics'!L:L,MATCH($C1425,'Policy Characteristics'!$C:$C,0))),"",INDEX('Policy Characteristics'!L:L,MATCH($C1425,'Policy Characteristics'!$C:$C,0)))</f>
        <v>industry-energy-efficiency-standards.html</v>
      </c>
    </row>
    <row r="1426" spans="1:18" s="4" customFormat="1" x14ac:dyDescent="0.35">
      <c r="A1426" s="254" t="str">
        <f>IF(ISBLANK(INDEX('Policy Characteristics'!A:A,MATCH($C1426,'Policy Characteristics'!$C:$C,0))),"",INDEX('Policy Characteristics'!A:A,MATCH($C1426,'Policy Characteristics'!$C:$C,0)))</f>
        <v>Industry</v>
      </c>
      <c r="B1426" s="262" t="str">
        <f>IF(ISBLANK(INDEX('Policy Characteristics'!B:B,MATCH($C1426,'Policy Characteristics'!$C:$C,0))),"",INDEX('Policy Characteristics'!B:B,MATCH($C1426,'Policy Characteristics'!$C:$C,0)))</f>
        <v>Industry Energy Efficiency Standards</v>
      </c>
      <c r="C1426" s="254" t="str">
        <f t="shared" si="50"/>
        <v>Percentage Improvement in Eqpt Efficiency Standards above BAU</v>
      </c>
      <c r="D1426" s="6" t="s">
        <v>3058</v>
      </c>
      <c r="E1426" s="45" t="s">
        <v>2398</v>
      </c>
      <c r="F1426" t="s">
        <v>3021</v>
      </c>
      <c r="G1426" s="45" t="s">
        <v>2406</v>
      </c>
      <c r="H1426" s="43">
        <v>1069</v>
      </c>
      <c r="I1426" s="324" t="s">
        <v>44</v>
      </c>
      <c r="J1426" s="255" t="str">
        <f>IF(ISBLANK(INDEX('Policy Characteristics'!D:D,MATCH($C1426,'Policy Characteristics'!$C:$C,0))),"",INDEX('Policy Characteristics'!D:D,MATCH($C1426,'Policy Characteristics'!$C:$C,0)))</f>
        <v>Industry Energy Efficiency Standards</v>
      </c>
      <c r="K1426" s="254" t="str">
        <f>IF(ISBLANK(INDEX('Policy Characteristics'!E:E,MATCH($C1426,'Policy Characteristics'!$C:$C,0))),"",INDEX('Policy Characteristics'!E:E,MATCH($C1426,'Policy Characteristics'!$C:$C,0)))</f>
        <v>indst efficiency standards</v>
      </c>
      <c r="L1426" s="261">
        <f>IF(ISBLANK(INDEX('Policy Characteristics'!F:F,MATCH($C1426,'Policy Characteristics'!$C:$C,0))),"",INDEX('Policy Characteristics'!F:F,MATCH($C1426,'Policy Characteristics'!$C:$C,0)))</f>
        <v>0</v>
      </c>
      <c r="M1426" s="261">
        <f>IF(ISBLANK(INDEX('Policy Characteristics'!G:G,MATCH($C1426,'Policy Characteristics'!$C:$C,0))),"",INDEX('Policy Characteristics'!G:G,MATCH($C1426,'Policy Characteristics'!$C:$C,0)))</f>
        <v>0.25</v>
      </c>
      <c r="N1426" s="261">
        <f>IF(ISBLANK(INDEX('Policy Characteristics'!H:H,MATCH($C1426,'Policy Characteristics'!$C:$C,0))),"",INDEX('Policy Characteristics'!H:H,MATCH($C1426,'Policy Characteristics'!$C:$C,0)))</f>
        <v>0.01</v>
      </c>
      <c r="O1426" s="254" t="str">
        <f>IF(ISBLANK(INDEX('Policy Characteristics'!I:I,MATCH($C1426,'Policy Characteristics'!$C:$C,0))),"",INDEX('Policy Characteristics'!I:I,MATCH($C1426,'Policy Characteristics'!$C:$C,0)))</f>
        <v>% reduction in energy use</v>
      </c>
      <c r="P1426" s="254"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254" t="str">
        <f>IF(ISBLANK(INDEX('Policy Characteristics'!K:K,MATCH($C1426,'Policy Characteristics'!$C:$C,0))),"",INDEX('Policy Characteristics'!K:K,MATCH($C1426,'Policy Characteristics'!$C:$C,0)))</f>
        <v>industry-ag-main.html#eff-stds</v>
      </c>
      <c r="R1426" s="254" t="str">
        <f>IF(ISBLANK(INDEX('Policy Characteristics'!L:L,MATCH($C1426,'Policy Characteristics'!$C:$C,0))),"",INDEX('Policy Characteristics'!L:L,MATCH($C1426,'Policy Characteristics'!$C:$C,0)))</f>
        <v>industry-energy-efficiency-standards.html</v>
      </c>
    </row>
    <row r="1427" spans="1:18" s="4" customFormat="1" x14ac:dyDescent="0.35">
      <c r="A1427" s="254" t="str">
        <f>IF(ISBLANK(INDEX('Policy Characteristics'!A:A,MATCH($C1427,'Policy Characteristics'!$C:$C,0))),"",INDEX('Policy Characteristics'!A:A,MATCH($C1427,'Policy Characteristics'!$C:$C,0)))</f>
        <v>Industry</v>
      </c>
      <c r="B1427" s="262" t="str">
        <f>IF(ISBLANK(INDEX('Policy Characteristics'!B:B,MATCH($C1427,'Policy Characteristics'!$C:$C,0))),"",INDEX('Policy Characteristics'!B:B,MATCH($C1427,'Policy Characteristics'!$C:$C,0)))</f>
        <v>Industry Energy Efficiency Standards</v>
      </c>
      <c r="C1427" s="254" t="str">
        <f t="shared" si="50"/>
        <v>Percentage Improvement in Eqpt Efficiency Standards above BAU</v>
      </c>
      <c r="D1427" s="6" t="s">
        <v>3058</v>
      </c>
      <c r="E1427" s="45" t="s">
        <v>2399</v>
      </c>
      <c r="F1427" t="s">
        <v>3021</v>
      </c>
      <c r="G1427" s="45" t="s">
        <v>2407</v>
      </c>
      <c r="H1427" s="43">
        <v>1070</v>
      </c>
      <c r="I1427" s="324" t="s">
        <v>43</v>
      </c>
      <c r="J1427" s="255" t="str">
        <f>IF(ISBLANK(INDEX('Policy Characteristics'!D:D,MATCH($C1427,'Policy Characteristics'!$C:$C,0))),"",INDEX('Policy Characteristics'!D:D,MATCH($C1427,'Policy Characteristics'!$C:$C,0)))</f>
        <v>Industry Energy Efficiency Standards</v>
      </c>
      <c r="K1427" s="254" t="str">
        <f>IF(ISBLANK(INDEX('Policy Characteristics'!E:E,MATCH($C1427,'Policy Characteristics'!$C:$C,0))),"",INDEX('Policy Characteristics'!E:E,MATCH($C1427,'Policy Characteristics'!$C:$C,0)))</f>
        <v>indst efficiency standards</v>
      </c>
      <c r="L1427" s="261">
        <f>IF(ISBLANK(INDEX('Policy Characteristics'!F:F,MATCH($C1427,'Policy Characteristics'!$C:$C,0))),"",INDEX('Policy Characteristics'!F:F,MATCH($C1427,'Policy Characteristics'!$C:$C,0)))</f>
        <v>0</v>
      </c>
      <c r="M1427" s="261">
        <f>IF(ISBLANK(INDEX('Policy Characteristics'!G:G,MATCH($C1427,'Policy Characteristics'!$C:$C,0))),"",INDEX('Policy Characteristics'!G:G,MATCH($C1427,'Policy Characteristics'!$C:$C,0)))</f>
        <v>0.25</v>
      </c>
      <c r="N1427" s="261">
        <f>IF(ISBLANK(INDEX('Policy Characteristics'!H:H,MATCH($C1427,'Policy Characteristics'!$C:$C,0))),"",INDEX('Policy Characteristics'!H:H,MATCH($C1427,'Policy Characteristics'!$C:$C,0)))</f>
        <v>0.01</v>
      </c>
      <c r="O1427" s="254" t="str">
        <f>IF(ISBLANK(INDEX('Policy Characteristics'!I:I,MATCH($C1427,'Policy Characteristics'!$C:$C,0))),"",INDEX('Policy Characteristics'!I:I,MATCH($C1427,'Policy Characteristics'!$C:$C,0)))</f>
        <v>% reduction in energy use</v>
      </c>
      <c r="P1427" s="254"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254" t="str">
        <f>IF(ISBLANK(INDEX('Policy Characteristics'!K:K,MATCH($C1427,'Policy Characteristics'!$C:$C,0))),"",INDEX('Policy Characteristics'!K:K,MATCH($C1427,'Policy Characteristics'!$C:$C,0)))</f>
        <v>industry-ag-main.html#eff-stds</v>
      </c>
      <c r="R1427" s="254" t="str">
        <f>IF(ISBLANK(INDEX('Policy Characteristics'!L:L,MATCH($C1427,'Policy Characteristics'!$C:$C,0))),"",INDEX('Policy Characteristics'!L:L,MATCH($C1427,'Policy Characteristics'!$C:$C,0)))</f>
        <v>industry-energy-efficiency-standards.html</v>
      </c>
    </row>
    <row r="1428" spans="1:18" s="4" customFormat="1" x14ac:dyDescent="0.35">
      <c r="A1428" s="254" t="str">
        <f>IF(ISBLANK(INDEX('Policy Characteristics'!A:A,MATCH($C1428,'Policy Characteristics'!$C:$C,0))),"",INDEX('Policy Characteristics'!A:A,MATCH($C1428,'Policy Characteristics'!$C:$C,0)))</f>
        <v>Industry</v>
      </c>
      <c r="B1428" s="262" t="str">
        <f>IF(ISBLANK(INDEX('Policy Characteristics'!B:B,MATCH($C1428,'Policy Characteristics'!$C:$C,0))),"",INDEX('Policy Characteristics'!B:B,MATCH($C1428,'Policy Characteristics'!$C:$C,0)))</f>
        <v>Industry Energy Efficiency Standards</v>
      </c>
      <c r="C1428" s="254" t="str">
        <f t="shared" si="50"/>
        <v>Percentage Improvement in Eqpt Efficiency Standards above BAU</v>
      </c>
      <c r="D1428" s="6" t="s">
        <v>3058</v>
      </c>
      <c r="E1428" s="45" t="s">
        <v>2400</v>
      </c>
      <c r="F1428" t="s">
        <v>3021</v>
      </c>
      <c r="G1428" s="45" t="s">
        <v>2404</v>
      </c>
      <c r="H1428" s="43">
        <v>1071</v>
      </c>
      <c r="I1428" s="324" t="s">
        <v>44</v>
      </c>
      <c r="J1428" s="255" t="str">
        <f>IF(ISBLANK(INDEX('Policy Characteristics'!D:D,MATCH($C1428,'Policy Characteristics'!$C:$C,0))),"",INDEX('Policy Characteristics'!D:D,MATCH($C1428,'Policy Characteristics'!$C:$C,0)))</f>
        <v>Industry Energy Efficiency Standards</v>
      </c>
      <c r="K1428" s="254" t="str">
        <f>IF(ISBLANK(INDEX('Policy Characteristics'!E:E,MATCH($C1428,'Policy Characteristics'!$C:$C,0))),"",INDEX('Policy Characteristics'!E:E,MATCH($C1428,'Policy Characteristics'!$C:$C,0)))</f>
        <v>indst efficiency standards</v>
      </c>
      <c r="L1428" s="261">
        <f>IF(ISBLANK(INDEX('Policy Characteristics'!F:F,MATCH($C1428,'Policy Characteristics'!$C:$C,0))),"",INDEX('Policy Characteristics'!F:F,MATCH($C1428,'Policy Characteristics'!$C:$C,0)))</f>
        <v>0</v>
      </c>
      <c r="M1428" s="261">
        <f>IF(ISBLANK(INDEX('Policy Characteristics'!G:G,MATCH($C1428,'Policy Characteristics'!$C:$C,0))),"",INDEX('Policy Characteristics'!G:G,MATCH($C1428,'Policy Characteristics'!$C:$C,0)))</f>
        <v>0.25</v>
      </c>
      <c r="N1428" s="261">
        <f>IF(ISBLANK(INDEX('Policy Characteristics'!H:H,MATCH($C1428,'Policy Characteristics'!$C:$C,0))),"",INDEX('Policy Characteristics'!H:H,MATCH($C1428,'Policy Characteristics'!$C:$C,0)))</f>
        <v>0.01</v>
      </c>
      <c r="O1428" s="254" t="str">
        <f>IF(ISBLANK(INDEX('Policy Characteristics'!I:I,MATCH($C1428,'Policy Characteristics'!$C:$C,0))),"",INDEX('Policy Characteristics'!I:I,MATCH($C1428,'Policy Characteristics'!$C:$C,0)))</f>
        <v>% reduction in energy use</v>
      </c>
      <c r="P1428" s="254"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254" t="str">
        <f>IF(ISBLANK(INDEX('Policy Characteristics'!K:K,MATCH($C1428,'Policy Characteristics'!$C:$C,0))),"",INDEX('Policy Characteristics'!K:K,MATCH($C1428,'Policy Characteristics'!$C:$C,0)))</f>
        <v>industry-ag-main.html#eff-stds</v>
      </c>
      <c r="R1428" s="254" t="str">
        <f>IF(ISBLANK(INDEX('Policy Characteristics'!L:L,MATCH($C1428,'Policy Characteristics'!$C:$C,0))),"",INDEX('Policy Characteristics'!L:L,MATCH($C1428,'Policy Characteristics'!$C:$C,0)))</f>
        <v>industry-energy-efficiency-standards.html</v>
      </c>
    </row>
    <row r="1429" spans="1:18" s="4" customFormat="1" x14ac:dyDescent="0.35">
      <c r="A1429" s="254" t="str">
        <f>IF(ISBLANK(INDEX('Policy Characteristics'!A:A,MATCH($C1429,'Policy Characteristics'!$C:$C,0))),"",INDEX('Policy Characteristics'!A:A,MATCH($C1429,'Policy Characteristics'!$C:$C,0)))</f>
        <v>Industry</v>
      </c>
      <c r="B1429" s="262" t="str">
        <f>IF(ISBLANK(INDEX('Policy Characteristics'!B:B,MATCH($C1429,'Policy Characteristics'!$C:$C,0))),"",INDEX('Policy Characteristics'!B:B,MATCH($C1429,'Policy Characteristics'!$C:$C,0)))</f>
        <v>Industry Energy Efficiency Standards</v>
      </c>
      <c r="C1429" s="254" t="str">
        <f t="shared" si="50"/>
        <v>Percentage Improvement in Eqpt Efficiency Standards above BAU</v>
      </c>
      <c r="D1429" s="6" t="s">
        <v>3058</v>
      </c>
      <c r="E1429" s="45" t="s">
        <v>2401</v>
      </c>
      <c r="F1429" t="s">
        <v>3021</v>
      </c>
      <c r="G1429" s="45" t="s">
        <v>2405</v>
      </c>
      <c r="H1429" s="43">
        <v>1072</v>
      </c>
      <c r="I1429" s="324" t="s">
        <v>43</v>
      </c>
      <c r="J1429" s="255" t="str">
        <f>IF(ISBLANK(INDEX('Policy Characteristics'!D:D,MATCH($C1429,'Policy Characteristics'!$C:$C,0))),"",INDEX('Policy Characteristics'!D:D,MATCH($C1429,'Policy Characteristics'!$C:$C,0)))</f>
        <v>Industry Energy Efficiency Standards</v>
      </c>
      <c r="K1429" s="254" t="str">
        <f>IF(ISBLANK(INDEX('Policy Characteristics'!E:E,MATCH($C1429,'Policy Characteristics'!$C:$C,0))),"",INDEX('Policy Characteristics'!E:E,MATCH($C1429,'Policy Characteristics'!$C:$C,0)))</f>
        <v>indst efficiency standards</v>
      </c>
      <c r="L1429" s="261">
        <f>IF(ISBLANK(INDEX('Policy Characteristics'!F:F,MATCH($C1429,'Policy Characteristics'!$C:$C,0))),"",INDEX('Policy Characteristics'!F:F,MATCH($C1429,'Policy Characteristics'!$C:$C,0)))</f>
        <v>0</v>
      </c>
      <c r="M1429" s="261">
        <f>IF(ISBLANK(INDEX('Policy Characteristics'!G:G,MATCH($C1429,'Policy Characteristics'!$C:$C,0))),"",INDEX('Policy Characteristics'!G:G,MATCH($C1429,'Policy Characteristics'!$C:$C,0)))</f>
        <v>0.25</v>
      </c>
      <c r="N1429" s="261">
        <f>IF(ISBLANK(INDEX('Policy Characteristics'!H:H,MATCH($C1429,'Policy Characteristics'!$C:$C,0))),"",INDEX('Policy Characteristics'!H:H,MATCH($C1429,'Policy Characteristics'!$C:$C,0)))</f>
        <v>0.01</v>
      </c>
      <c r="O1429" s="254" t="str">
        <f>IF(ISBLANK(INDEX('Policy Characteristics'!I:I,MATCH($C1429,'Policy Characteristics'!$C:$C,0))),"",INDEX('Policy Characteristics'!I:I,MATCH($C1429,'Policy Characteristics'!$C:$C,0)))</f>
        <v>% reduction in energy use</v>
      </c>
      <c r="P1429" s="254"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254" t="str">
        <f>IF(ISBLANK(INDEX('Policy Characteristics'!K:K,MATCH($C1429,'Policy Characteristics'!$C:$C,0))),"",INDEX('Policy Characteristics'!K:K,MATCH($C1429,'Policy Characteristics'!$C:$C,0)))</f>
        <v>industry-ag-main.html#eff-stds</v>
      </c>
      <c r="R1429" s="254" t="str">
        <f>IF(ISBLANK(INDEX('Policy Characteristics'!L:L,MATCH($C1429,'Policy Characteristics'!$C:$C,0))),"",INDEX('Policy Characteristics'!L:L,MATCH($C1429,'Policy Characteristics'!$C:$C,0)))</f>
        <v>industry-energy-efficiency-standards.html</v>
      </c>
    </row>
    <row r="1430" spans="1:18" s="4" customFormat="1" x14ac:dyDescent="0.35">
      <c r="A1430" s="254" t="str">
        <f>IF(ISBLANK(INDEX('Policy Characteristics'!A:A,MATCH($C1430,'Policy Characteristics'!$C:$C,0))),"",INDEX('Policy Characteristics'!A:A,MATCH($C1430,'Policy Characteristics'!$C:$C,0)))</f>
        <v>Industry</v>
      </c>
      <c r="B1430" s="262" t="str">
        <f>IF(ISBLANK(INDEX('Policy Characteristics'!B:B,MATCH($C1430,'Policy Characteristics'!$C:$C,0))),"",INDEX('Policy Characteristics'!B:B,MATCH($C1430,'Policy Characteristics'!$C:$C,0)))</f>
        <v>Industry Energy Efficiency Standards</v>
      </c>
      <c r="C1430" s="254" t="str">
        <f t="shared" si="50"/>
        <v>Percentage Improvement in Eqpt Efficiency Standards above BAU</v>
      </c>
      <c r="D1430" s="6" t="s">
        <v>3058</v>
      </c>
      <c r="E1430" s="45" t="s">
        <v>2402</v>
      </c>
      <c r="F1430" t="s">
        <v>3021</v>
      </c>
      <c r="G1430" s="45" t="s">
        <v>2408</v>
      </c>
      <c r="H1430" s="43">
        <v>1073</v>
      </c>
      <c r="I1430" s="324" t="s">
        <v>44</v>
      </c>
      <c r="J1430" s="255" t="str">
        <f>IF(ISBLANK(INDEX('Policy Characteristics'!D:D,MATCH($C1430,'Policy Characteristics'!$C:$C,0))),"",INDEX('Policy Characteristics'!D:D,MATCH($C1430,'Policy Characteristics'!$C:$C,0)))</f>
        <v>Industry Energy Efficiency Standards</v>
      </c>
      <c r="K1430" s="254" t="str">
        <f>IF(ISBLANK(INDEX('Policy Characteristics'!E:E,MATCH($C1430,'Policy Characteristics'!$C:$C,0))),"",INDEX('Policy Characteristics'!E:E,MATCH($C1430,'Policy Characteristics'!$C:$C,0)))</f>
        <v>indst efficiency standards</v>
      </c>
      <c r="L1430" s="261">
        <f>IF(ISBLANK(INDEX('Policy Characteristics'!F:F,MATCH($C1430,'Policy Characteristics'!$C:$C,0))),"",INDEX('Policy Characteristics'!F:F,MATCH($C1430,'Policy Characteristics'!$C:$C,0)))</f>
        <v>0</v>
      </c>
      <c r="M1430" s="261">
        <f>IF(ISBLANK(INDEX('Policy Characteristics'!G:G,MATCH($C1430,'Policy Characteristics'!$C:$C,0))),"",INDEX('Policy Characteristics'!G:G,MATCH($C1430,'Policy Characteristics'!$C:$C,0)))</f>
        <v>0.25</v>
      </c>
      <c r="N1430" s="261">
        <f>IF(ISBLANK(INDEX('Policy Characteristics'!H:H,MATCH($C1430,'Policy Characteristics'!$C:$C,0))),"",INDEX('Policy Characteristics'!H:H,MATCH($C1430,'Policy Characteristics'!$C:$C,0)))</f>
        <v>0.01</v>
      </c>
      <c r="O1430" s="254" t="str">
        <f>IF(ISBLANK(INDEX('Policy Characteristics'!I:I,MATCH($C1430,'Policy Characteristics'!$C:$C,0))),"",INDEX('Policy Characteristics'!I:I,MATCH($C1430,'Policy Characteristics'!$C:$C,0)))</f>
        <v>% reduction in energy use</v>
      </c>
      <c r="P1430" s="254"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254" t="str">
        <f>IF(ISBLANK(INDEX('Policy Characteristics'!K:K,MATCH($C1430,'Policy Characteristics'!$C:$C,0))),"",INDEX('Policy Characteristics'!K:K,MATCH($C1430,'Policy Characteristics'!$C:$C,0)))</f>
        <v>industry-ag-main.html#eff-stds</v>
      </c>
      <c r="R1430" s="254" t="str">
        <f>IF(ISBLANK(INDEX('Policy Characteristics'!L:L,MATCH($C1430,'Policy Characteristics'!$C:$C,0))),"",INDEX('Policy Characteristics'!L:L,MATCH($C1430,'Policy Characteristics'!$C:$C,0)))</f>
        <v>industry-energy-efficiency-standards.html</v>
      </c>
    </row>
    <row r="1431" spans="1:18" s="4" customFormat="1" x14ac:dyDescent="0.35">
      <c r="A1431" s="254" t="str">
        <f>IF(ISBLANK(INDEX('Policy Characteristics'!A:A,MATCH($C1431,'Policy Characteristics'!$C:$C,0))),"",INDEX('Policy Characteristics'!A:A,MATCH($C1431,'Policy Characteristics'!$C:$C,0)))</f>
        <v>Industry</v>
      </c>
      <c r="B1431" s="262" t="str">
        <f>IF(ISBLANK(INDEX('Policy Characteristics'!B:B,MATCH($C1431,'Policy Characteristics'!$C:$C,0))),"",INDEX('Policy Characteristics'!B:B,MATCH($C1431,'Policy Characteristics'!$C:$C,0)))</f>
        <v>Industry Energy Efficiency Standards</v>
      </c>
      <c r="C1431" s="254" t="str">
        <f t="shared" si="50"/>
        <v>Percentage Improvement in Eqpt Efficiency Standards above BAU</v>
      </c>
      <c r="D1431" s="6" t="s">
        <v>3058</v>
      </c>
      <c r="E1431" s="45" t="s">
        <v>2701</v>
      </c>
      <c r="F1431" t="s">
        <v>3021</v>
      </c>
      <c r="G1431" s="45" t="s">
        <v>2704</v>
      </c>
      <c r="H1431" s="43">
        <v>1074</v>
      </c>
      <c r="I1431" s="324" t="s">
        <v>44</v>
      </c>
      <c r="J1431" s="255" t="str">
        <f>IF(ISBLANK(INDEX('Policy Characteristics'!D:D,MATCH($C1431,'Policy Characteristics'!$C:$C,0))),"",INDEX('Policy Characteristics'!D:D,MATCH($C1431,'Policy Characteristics'!$C:$C,0)))</f>
        <v>Industry Energy Efficiency Standards</v>
      </c>
      <c r="K1431" s="254" t="str">
        <f>IF(ISBLANK(INDEX('Policy Characteristics'!E:E,MATCH($C1431,'Policy Characteristics'!$C:$C,0))),"",INDEX('Policy Characteristics'!E:E,MATCH($C1431,'Policy Characteristics'!$C:$C,0)))</f>
        <v>indst efficiency standards</v>
      </c>
      <c r="L1431" s="261">
        <f>IF(ISBLANK(INDEX('Policy Characteristics'!F:F,MATCH($C1431,'Policy Characteristics'!$C:$C,0))),"",INDEX('Policy Characteristics'!F:F,MATCH($C1431,'Policy Characteristics'!$C:$C,0)))</f>
        <v>0</v>
      </c>
      <c r="M1431" s="261">
        <f>IF(ISBLANK(INDEX('Policy Characteristics'!G:G,MATCH($C1431,'Policy Characteristics'!$C:$C,0))),"",INDEX('Policy Characteristics'!G:G,MATCH($C1431,'Policy Characteristics'!$C:$C,0)))</f>
        <v>0.25</v>
      </c>
      <c r="N1431" s="261">
        <f>IF(ISBLANK(INDEX('Policy Characteristics'!H:H,MATCH($C1431,'Policy Characteristics'!$C:$C,0))),"",INDEX('Policy Characteristics'!H:H,MATCH($C1431,'Policy Characteristics'!$C:$C,0)))</f>
        <v>0.01</v>
      </c>
      <c r="O1431" s="254" t="str">
        <f>IF(ISBLANK(INDEX('Policy Characteristics'!I:I,MATCH($C1431,'Policy Characteristics'!$C:$C,0))),"",INDEX('Policy Characteristics'!I:I,MATCH($C1431,'Policy Characteristics'!$C:$C,0)))</f>
        <v>% reduction in energy use</v>
      </c>
      <c r="P1431" s="254"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254" t="str">
        <f>IF(ISBLANK(INDEX('Policy Characteristics'!K:K,MATCH($C1431,'Policy Characteristics'!$C:$C,0))),"",INDEX('Policy Characteristics'!K:K,MATCH($C1431,'Policy Characteristics'!$C:$C,0)))</f>
        <v>industry-ag-main.html#eff-stds</v>
      </c>
      <c r="R1431" s="254" t="str">
        <f>IF(ISBLANK(INDEX('Policy Characteristics'!L:L,MATCH($C1431,'Policy Characteristics'!$C:$C,0))),"",INDEX('Policy Characteristics'!L:L,MATCH($C1431,'Policy Characteristics'!$C:$C,0)))</f>
        <v>industry-energy-efficiency-standards.html</v>
      </c>
    </row>
    <row r="1432" spans="1:18" s="4" customFormat="1" x14ac:dyDescent="0.35">
      <c r="A1432" s="254" t="str">
        <f>IF(ISBLANK(INDEX('Policy Characteristics'!A:A,MATCH($C1432,'Policy Characteristics'!$C:$C,0))),"",INDEX('Policy Characteristics'!A:A,MATCH($C1432,'Policy Characteristics'!$C:$C,0)))</f>
        <v>Industry</v>
      </c>
      <c r="B1432" s="262" t="str">
        <f>IF(ISBLANK(INDEX('Policy Characteristics'!B:B,MATCH($C1432,'Policy Characteristics'!$C:$C,0))),"",INDEX('Policy Characteristics'!B:B,MATCH($C1432,'Policy Characteristics'!$C:$C,0)))</f>
        <v>Industry Energy Efficiency Standards</v>
      </c>
      <c r="C1432" s="254" t="str">
        <f t="shared" si="50"/>
        <v>Percentage Improvement in Eqpt Efficiency Standards above BAU</v>
      </c>
      <c r="D1432" s="6" t="s">
        <v>3058</v>
      </c>
      <c r="E1432" s="45" t="s">
        <v>2702</v>
      </c>
      <c r="F1432" t="s">
        <v>3021</v>
      </c>
      <c r="G1432" s="45" t="s">
        <v>2706</v>
      </c>
      <c r="H1432" s="43">
        <v>1075</v>
      </c>
      <c r="I1432" s="324" t="s">
        <v>44</v>
      </c>
      <c r="J1432" s="255" t="str">
        <f>IF(ISBLANK(INDEX('Policy Characteristics'!D:D,MATCH($C1432,'Policy Characteristics'!$C:$C,0))),"",INDEX('Policy Characteristics'!D:D,MATCH($C1432,'Policy Characteristics'!$C:$C,0)))</f>
        <v>Industry Energy Efficiency Standards</v>
      </c>
      <c r="K1432" s="254" t="str">
        <f>IF(ISBLANK(INDEX('Policy Characteristics'!E:E,MATCH($C1432,'Policy Characteristics'!$C:$C,0))),"",INDEX('Policy Characteristics'!E:E,MATCH($C1432,'Policy Characteristics'!$C:$C,0)))</f>
        <v>indst efficiency standards</v>
      </c>
      <c r="L1432" s="261">
        <f>IF(ISBLANK(INDEX('Policy Characteristics'!F:F,MATCH($C1432,'Policy Characteristics'!$C:$C,0))),"",INDEX('Policy Characteristics'!F:F,MATCH($C1432,'Policy Characteristics'!$C:$C,0)))</f>
        <v>0</v>
      </c>
      <c r="M1432" s="261">
        <f>IF(ISBLANK(INDEX('Policy Characteristics'!G:G,MATCH($C1432,'Policy Characteristics'!$C:$C,0))),"",INDEX('Policy Characteristics'!G:G,MATCH($C1432,'Policy Characteristics'!$C:$C,0)))</f>
        <v>0.25</v>
      </c>
      <c r="N1432" s="261">
        <f>IF(ISBLANK(INDEX('Policy Characteristics'!H:H,MATCH($C1432,'Policy Characteristics'!$C:$C,0))),"",INDEX('Policy Characteristics'!H:H,MATCH($C1432,'Policy Characteristics'!$C:$C,0)))</f>
        <v>0.01</v>
      </c>
      <c r="O1432" s="254" t="str">
        <f>IF(ISBLANK(INDEX('Policy Characteristics'!I:I,MATCH($C1432,'Policy Characteristics'!$C:$C,0))),"",INDEX('Policy Characteristics'!I:I,MATCH($C1432,'Policy Characteristics'!$C:$C,0)))</f>
        <v>% reduction in energy use</v>
      </c>
      <c r="P1432" s="254"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254" t="str">
        <f>IF(ISBLANK(INDEX('Policy Characteristics'!K:K,MATCH($C1432,'Policy Characteristics'!$C:$C,0))),"",INDEX('Policy Characteristics'!K:K,MATCH($C1432,'Policy Characteristics'!$C:$C,0)))</f>
        <v>industry-ag-main.html#eff-stds</v>
      </c>
      <c r="R1432" s="254" t="str">
        <f>IF(ISBLANK(INDEX('Policy Characteristics'!L:L,MATCH($C1432,'Policy Characteristics'!$C:$C,0))),"",INDEX('Policy Characteristics'!L:L,MATCH($C1432,'Policy Characteristics'!$C:$C,0)))</f>
        <v>industry-energy-efficiency-standards.html</v>
      </c>
    </row>
    <row r="1433" spans="1:18" s="4" customFormat="1" x14ac:dyDescent="0.35">
      <c r="A1433" s="254" t="str">
        <f>IF(ISBLANK(INDEX('Policy Characteristics'!A:A,MATCH($C1433,'Policy Characteristics'!$C:$C,0))),"",INDEX('Policy Characteristics'!A:A,MATCH($C1433,'Policy Characteristics'!$C:$C,0)))</f>
        <v>Industry</v>
      </c>
      <c r="B1433" s="262" t="str">
        <f>IF(ISBLANK(INDEX('Policy Characteristics'!B:B,MATCH($C1433,'Policy Characteristics'!$C:$C,0))),"",INDEX('Policy Characteristics'!B:B,MATCH($C1433,'Policy Characteristics'!$C:$C,0)))</f>
        <v>Industry Energy Efficiency Standards</v>
      </c>
      <c r="C1433" s="254" t="str">
        <f t="shared" si="50"/>
        <v>Percentage Improvement in Eqpt Efficiency Standards above BAU</v>
      </c>
      <c r="D1433" s="6" t="s">
        <v>3058</v>
      </c>
      <c r="E1433" s="45" t="s">
        <v>2703</v>
      </c>
      <c r="F1433" t="s">
        <v>3021</v>
      </c>
      <c r="G1433" s="45" t="s">
        <v>2707</v>
      </c>
      <c r="H1433" s="43">
        <v>1076</v>
      </c>
      <c r="I1433" s="324" t="s">
        <v>43</v>
      </c>
      <c r="J1433" s="255" t="str">
        <f>IF(ISBLANK(INDEX('Policy Characteristics'!D:D,MATCH($C1433,'Policy Characteristics'!$C:$C,0))),"",INDEX('Policy Characteristics'!D:D,MATCH($C1433,'Policy Characteristics'!$C:$C,0)))</f>
        <v>Industry Energy Efficiency Standards</v>
      </c>
      <c r="K1433" s="254" t="str">
        <f>IF(ISBLANK(INDEX('Policy Characteristics'!E:E,MATCH($C1433,'Policy Characteristics'!$C:$C,0))),"",INDEX('Policy Characteristics'!E:E,MATCH($C1433,'Policy Characteristics'!$C:$C,0)))</f>
        <v>indst efficiency standards</v>
      </c>
      <c r="L1433" s="261">
        <f>IF(ISBLANK(INDEX('Policy Characteristics'!F:F,MATCH($C1433,'Policy Characteristics'!$C:$C,0))),"",INDEX('Policy Characteristics'!F:F,MATCH($C1433,'Policy Characteristics'!$C:$C,0)))</f>
        <v>0</v>
      </c>
      <c r="M1433" s="261">
        <f>IF(ISBLANK(INDEX('Policy Characteristics'!G:G,MATCH($C1433,'Policy Characteristics'!$C:$C,0))),"",INDEX('Policy Characteristics'!G:G,MATCH($C1433,'Policy Characteristics'!$C:$C,0)))</f>
        <v>0.25</v>
      </c>
      <c r="N1433" s="261">
        <f>IF(ISBLANK(INDEX('Policy Characteristics'!H:H,MATCH($C1433,'Policy Characteristics'!$C:$C,0))),"",INDEX('Policy Characteristics'!H:H,MATCH($C1433,'Policy Characteristics'!$C:$C,0)))</f>
        <v>0.01</v>
      </c>
      <c r="O1433" s="254" t="str">
        <f>IF(ISBLANK(INDEX('Policy Characteristics'!I:I,MATCH($C1433,'Policy Characteristics'!$C:$C,0))),"",INDEX('Policy Characteristics'!I:I,MATCH($C1433,'Policy Characteristics'!$C:$C,0)))</f>
        <v>% reduction in energy use</v>
      </c>
      <c r="P1433" s="254"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254" t="str">
        <f>IF(ISBLANK(INDEX('Policy Characteristics'!K:K,MATCH($C1433,'Policy Characteristics'!$C:$C,0))),"",INDEX('Policy Characteristics'!K:K,MATCH($C1433,'Policy Characteristics'!$C:$C,0)))</f>
        <v>industry-ag-main.html#eff-stds</v>
      </c>
      <c r="R1433" s="254" t="str">
        <f>IF(ISBLANK(INDEX('Policy Characteristics'!L:L,MATCH($C1433,'Policy Characteristics'!$C:$C,0))),"",INDEX('Policy Characteristics'!L:L,MATCH($C1433,'Policy Characteristics'!$C:$C,0)))</f>
        <v>industry-energy-efficiency-standards.html</v>
      </c>
    </row>
    <row r="1434" spans="1:18" s="4" customFormat="1" x14ac:dyDescent="0.35">
      <c r="A1434" s="254" t="str">
        <f>IF(ISBLANK(INDEX('Policy Characteristics'!A:A,MATCH($C1434,'Policy Characteristics'!$C:$C,0))),"",INDEX('Policy Characteristics'!A:A,MATCH($C1434,'Policy Characteristics'!$C:$C,0)))</f>
        <v>Industry</v>
      </c>
      <c r="B1434" s="262" t="str">
        <f>IF(ISBLANK(INDEX('Policy Characteristics'!B:B,MATCH($C1434,'Policy Characteristics'!$C:$C,0))),"",INDEX('Policy Characteristics'!B:B,MATCH($C1434,'Policy Characteristics'!$C:$C,0)))</f>
        <v>Industry Energy Efficiency Standards</v>
      </c>
      <c r="C1434" s="254" t="str">
        <f t="shared" si="50"/>
        <v>Percentage Improvement in Eqpt Efficiency Standards above BAU</v>
      </c>
      <c r="D1434" s="6" t="s">
        <v>3058</v>
      </c>
      <c r="E1434" s="45" t="s">
        <v>2700</v>
      </c>
      <c r="F1434" t="s">
        <v>3021</v>
      </c>
      <c r="G1434" s="45" t="s">
        <v>2705</v>
      </c>
      <c r="H1434" s="43">
        <v>1077</v>
      </c>
      <c r="I1434" s="324" t="s">
        <v>44</v>
      </c>
      <c r="J1434" s="255" t="str">
        <f>IF(ISBLANK(INDEX('Policy Characteristics'!D:D,MATCH($C1434,'Policy Characteristics'!$C:$C,0))),"",INDEX('Policy Characteristics'!D:D,MATCH($C1434,'Policy Characteristics'!$C:$C,0)))</f>
        <v>Industry Energy Efficiency Standards</v>
      </c>
      <c r="K1434" s="254" t="str">
        <f>IF(ISBLANK(INDEX('Policy Characteristics'!E:E,MATCH($C1434,'Policy Characteristics'!$C:$C,0))),"",INDEX('Policy Characteristics'!E:E,MATCH($C1434,'Policy Characteristics'!$C:$C,0)))</f>
        <v>indst efficiency standards</v>
      </c>
      <c r="L1434" s="261">
        <f>IF(ISBLANK(INDEX('Policy Characteristics'!F:F,MATCH($C1434,'Policy Characteristics'!$C:$C,0))),"",INDEX('Policy Characteristics'!F:F,MATCH($C1434,'Policy Characteristics'!$C:$C,0)))</f>
        <v>0</v>
      </c>
      <c r="M1434" s="261">
        <f>IF(ISBLANK(INDEX('Policy Characteristics'!G:G,MATCH($C1434,'Policy Characteristics'!$C:$C,0))),"",INDEX('Policy Characteristics'!G:G,MATCH($C1434,'Policy Characteristics'!$C:$C,0)))</f>
        <v>0.25</v>
      </c>
      <c r="N1434" s="261">
        <f>IF(ISBLANK(INDEX('Policy Characteristics'!H:H,MATCH($C1434,'Policy Characteristics'!$C:$C,0))),"",INDEX('Policy Characteristics'!H:H,MATCH($C1434,'Policy Characteristics'!$C:$C,0)))</f>
        <v>0.01</v>
      </c>
      <c r="O1434" s="254" t="str">
        <f>IF(ISBLANK(INDEX('Policy Characteristics'!I:I,MATCH($C1434,'Policy Characteristics'!$C:$C,0))),"",INDEX('Policy Characteristics'!I:I,MATCH($C1434,'Policy Characteristics'!$C:$C,0)))</f>
        <v>% reduction in energy use</v>
      </c>
      <c r="P1434" s="254"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254" t="str">
        <f>IF(ISBLANK(INDEX('Policy Characteristics'!K:K,MATCH($C1434,'Policy Characteristics'!$C:$C,0))),"",INDEX('Policy Characteristics'!K:K,MATCH($C1434,'Policy Characteristics'!$C:$C,0)))</f>
        <v>industry-ag-main.html#eff-stds</v>
      </c>
      <c r="R1434" s="254" t="str">
        <f>IF(ISBLANK(INDEX('Policy Characteristics'!L:L,MATCH($C1434,'Policy Characteristics'!$C:$C,0))),"",INDEX('Policy Characteristics'!L:L,MATCH($C1434,'Policy Characteristics'!$C:$C,0)))</f>
        <v>industry-energy-efficiency-standards.html</v>
      </c>
    </row>
    <row r="1435" spans="1:18" s="4" customFormat="1" x14ac:dyDescent="0.35">
      <c r="A1435" s="254" t="str">
        <f>IF(ISBLANK(INDEX('Policy Characteristics'!A:A,MATCH($C1435,'Policy Characteristics'!$C:$C,0))),"",INDEX('Policy Characteristics'!A:A,MATCH($C1435,'Policy Characteristics'!$C:$C,0)))</f>
        <v>Industry</v>
      </c>
      <c r="B1435" s="262" t="str">
        <f>IF(ISBLANK(INDEX('Policy Characteristics'!B:B,MATCH($C1435,'Policy Characteristics'!$C:$C,0))),"",INDEX('Policy Characteristics'!B:B,MATCH($C1435,'Policy Characteristics'!$C:$C,0)))</f>
        <v>Industry Energy Efficiency Standards</v>
      </c>
      <c r="C1435" s="254" t="str">
        <f t="shared" si="50"/>
        <v>Percentage Improvement in Eqpt Efficiency Standards above BAU</v>
      </c>
      <c r="D1435" s="6" t="s">
        <v>3059</v>
      </c>
      <c r="E1435" s="45" t="s">
        <v>2397</v>
      </c>
      <c r="F1435" t="s">
        <v>3022</v>
      </c>
      <c r="G1435" s="45" t="s">
        <v>2403</v>
      </c>
      <c r="H1435" s="43">
        <v>1078</v>
      </c>
      <c r="I1435" s="324" t="s">
        <v>43</v>
      </c>
      <c r="J1435" s="255" t="str">
        <f>IF(ISBLANK(INDEX('Policy Characteristics'!D:D,MATCH($C1435,'Policy Characteristics'!$C:$C,0))),"",INDEX('Policy Characteristics'!D:D,MATCH($C1435,'Policy Characteristics'!$C:$C,0)))</f>
        <v>Industry Energy Efficiency Standards</v>
      </c>
      <c r="K1435" s="254" t="str">
        <f>IF(ISBLANK(INDEX('Policy Characteristics'!E:E,MATCH($C1435,'Policy Characteristics'!$C:$C,0))),"",INDEX('Policy Characteristics'!E:E,MATCH($C1435,'Policy Characteristics'!$C:$C,0)))</f>
        <v>indst efficiency standards</v>
      </c>
      <c r="L1435" s="261">
        <f>IF(ISBLANK(INDEX('Policy Characteristics'!F:F,MATCH($C1435,'Policy Characteristics'!$C:$C,0))),"",INDEX('Policy Characteristics'!F:F,MATCH($C1435,'Policy Characteristics'!$C:$C,0)))</f>
        <v>0</v>
      </c>
      <c r="M1435" s="261">
        <f>IF(ISBLANK(INDEX('Policy Characteristics'!G:G,MATCH($C1435,'Policy Characteristics'!$C:$C,0))),"",INDEX('Policy Characteristics'!G:G,MATCH($C1435,'Policy Characteristics'!$C:$C,0)))</f>
        <v>0.25</v>
      </c>
      <c r="N1435" s="261">
        <f>IF(ISBLANK(INDEX('Policy Characteristics'!H:H,MATCH($C1435,'Policy Characteristics'!$C:$C,0))),"",INDEX('Policy Characteristics'!H:H,MATCH($C1435,'Policy Characteristics'!$C:$C,0)))</f>
        <v>0.01</v>
      </c>
      <c r="O1435" s="254" t="str">
        <f>IF(ISBLANK(INDEX('Policy Characteristics'!I:I,MATCH($C1435,'Policy Characteristics'!$C:$C,0))),"",INDEX('Policy Characteristics'!I:I,MATCH($C1435,'Policy Characteristics'!$C:$C,0)))</f>
        <v>% reduction in energy use</v>
      </c>
      <c r="P1435" s="254"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254" t="str">
        <f>IF(ISBLANK(INDEX('Policy Characteristics'!K:K,MATCH($C1435,'Policy Characteristics'!$C:$C,0))),"",INDEX('Policy Characteristics'!K:K,MATCH($C1435,'Policy Characteristics'!$C:$C,0)))</f>
        <v>industry-ag-main.html#eff-stds</v>
      </c>
      <c r="R1435" s="254" t="str">
        <f>IF(ISBLANK(INDEX('Policy Characteristics'!L:L,MATCH($C1435,'Policy Characteristics'!$C:$C,0))),"",INDEX('Policy Characteristics'!L:L,MATCH($C1435,'Policy Characteristics'!$C:$C,0)))</f>
        <v>industry-energy-efficiency-standards.html</v>
      </c>
    </row>
    <row r="1436" spans="1:18" s="4" customFormat="1" x14ac:dyDescent="0.35">
      <c r="A1436" s="254" t="str">
        <f>IF(ISBLANK(INDEX('Policy Characteristics'!A:A,MATCH($C1436,'Policy Characteristics'!$C:$C,0))),"",INDEX('Policy Characteristics'!A:A,MATCH($C1436,'Policy Characteristics'!$C:$C,0)))</f>
        <v>Industry</v>
      </c>
      <c r="B1436" s="262" t="str">
        <f>IF(ISBLANK(INDEX('Policy Characteristics'!B:B,MATCH($C1436,'Policy Characteristics'!$C:$C,0))),"",INDEX('Policy Characteristics'!B:B,MATCH($C1436,'Policy Characteristics'!$C:$C,0)))</f>
        <v>Industry Energy Efficiency Standards</v>
      </c>
      <c r="C1436" s="254" t="str">
        <f t="shared" si="50"/>
        <v>Percentage Improvement in Eqpt Efficiency Standards above BAU</v>
      </c>
      <c r="D1436" s="6" t="s">
        <v>3059</v>
      </c>
      <c r="E1436" s="45" t="s">
        <v>2398</v>
      </c>
      <c r="F1436" t="s">
        <v>3022</v>
      </c>
      <c r="G1436" s="45" t="s">
        <v>2406</v>
      </c>
      <c r="H1436" s="43">
        <v>1079</v>
      </c>
      <c r="I1436" s="324" t="s">
        <v>43</v>
      </c>
      <c r="J1436" s="255" t="str">
        <f>IF(ISBLANK(INDEX('Policy Characteristics'!D:D,MATCH($C1436,'Policy Characteristics'!$C:$C,0))),"",INDEX('Policy Characteristics'!D:D,MATCH($C1436,'Policy Characteristics'!$C:$C,0)))</f>
        <v>Industry Energy Efficiency Standards</v>
      </c>
      <c r="K1436" s="254" t="str">
        <f>IF(ISBLANK(INDEX('Policy Characteristics'!E:E,MATCH($C1436,'Policy Characteristics'!$C:$C,0))),"",INDEX('Policy Characteristics'!E:E,MATCH($C1436,'Policy Characteristics'!$C:$C,0)))</f>
        <v>indst efficiency standards</v>
      </c>
      <c r="L1436" s="261">
        <f>IF(ISBLANK(INDEX('Policy Characteristics'!F:F,MATCH($C1436,'Policy Characteristics'!$C:$C,0))),"",INDEX('Policy Characteristics'!F:F,MATCH($C1436,'Policy Characteristics'!$C:$C,0)))</f>
        <v>0</v>
      </c>
      <c r="M1436" s="261">
        <f>IF(ISBLANK(INDEX('Policy Characteristics'!G:G,MATCH($C1436,'Policy Characteristics'!$C:$C,0))),"",INDEX('Policy Characteristics'!G:G,MATCH($C1436,'Policy Characteristics'!$C:$C,0)))</f>
        <v>0.25</v>
      </c>
      <c r="N1436" s="261">
        <f>IF(ISBLANK(INDEX('Policy Characteristics'!H:H,MATCH($C1436,'Policy Characteristics'!$C:$C,0))),"",INDEX('Policy Characteristics'!H:H,MATCH($C1436,'Policy Characteristics'!$C:$C,0)))</f>
        <v>0.01</v>
      </c>
      <c r="O1436" s="254" t="str">
        <f>IF(ISBLANK(INDEX('Policy Characteristics'!I:I,MATCH($C1436,'Policy Characteristics'!$C:$C,0))),"",INDEX('Policy Characteristics'!I:I,MATCH($C1436,'Policy Characteristics'!$C:$C,0)))</f>
        <v>% reduction in energy use</v>
      </c>
      <c r="P1436" s="254"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254" t="str">
        <f>IF(ISBLANK(INDEX('Policy Characteristics'!K:K,MATCH($C1436,'Policy Characteristics'!$C:$C,0))),"",INDEX('Policy Characteristics'!K:K,MATCH($C1436,'Policy Characteristics'!$C:$C,0)))</f>
        <v>industry-ag-main.html#eff-stds</v>
      </c>
      <c r="R1436" s="254" t="str">
        <f>IF(ISBLANK(INDEX('Policy Characteristics'!L:L,MATCH($C1436,'Policy Characteristics'!$C:$C,0))),"",INDEX('Policy Characteristics'!L:L,MATCH($C1436,'Policy Characteristics'!$C:$C,0)))</f>
        <v>industry-energy-efficiency-standards.html</v>
      </c>
    </row>
    <row r="1437" spans="1:18" s="4" customFormat="1" x14ac:dyDescent="0.35">
      <c r="A1437" s="254" t="str">
        <f>IF(ISBLANK(INDEX('Policy Characteristics'!A:A,MATCH($C1437,'Policy Characteristics'!$C:$C,0))),"",INDEX('Policy Characteristics'!A:A,MATCH($C1437,'Policy Characteristics'!$C:$C,0)))</f>
        <v>Industry</v>
      </c>
      <c r="B1437" s="262" t="str">
        <f>IF(ISBLANK(INDEX('Policy Characteristics'!B:B,MATCH($C1437,'Policy Characteristics'!$C:$C,0))),"",INDEX('Policy Characteristics'!B:B,MATCH($C1437,'Policy Characteristics'!$C:$C,0)))</f>
        <v>Industry Energy Efficiency Standards</v>
      </c>
      <c r="C1437" s="254" t="str">
        <f t="shared" si="50"/>
        <v>Percentage Improvement in Eqpt Efficiency Standards above BAU</v>
      </c>
      <c r="D1437" s="6" t="s">
        <v>3059</v>
      </c>
      <c r="E1437" s="45" t="s">
        <v>2399</v>
      </c>
      <c r="F1437" t="s">
        <v>3022</v>
      </c>
      <c r="G1437" s="45" t="s">
        <v>2407</v>
      </c>
      <c r="H1437" s="43">
        <v>1080</v>
      </c>
      <c r="I1437" s="324" t="s">
        <v>43</v>
      </c>
      <c r="J1437" s="255" t="str">
        <f>IF(ISBLANK(INDEX('Policy Characteristics'!D:D,MATCH($C1437,'Policy Characteristics'!$C:$C,0))),"",INDEX('Policy Characteristics'!D:D,MATCH($C1437,'Policy Characteristics'!$C:$C,0)))</f>
        <v>Industry Energy Efficiency Standards</v>
      </c>
      <c r="K1437" s="254" t="str">
        <f>IF(ISBLANK(INDEX('Policy Characteristics'!E:E,MATCH($C1437,'Policy Characteristics'!$C:$C,0))),"",INDEX('Policy Characteristics'!E:E,MATCH($C1437,'Policy Characteristics'!$C:$C,0)))</f>
        <v>indst efficiency standards</v>
      </c>
      <c r="L1437" s="261">
        <f>IF(ISBLANK(INDEX('Policy Characteristics'!F:F,MATCH($C1437,'Policy Characteristics'!$C:$C,0))),"",INDEX('Policy Characteristics'!F:F,MATCH($C1437,'Policy Characteristics'!$C:$C,0)))</f>
        <v>0</v>
      </c>
      <c r="M1437" s="261">
        <f>IF(ISBLANK(INDEX('Policy Characteristics'!G:G,MATCH($C1437,'Policy Characteristics'!$C:$C,0))),"",INDEX('Policy Characteristics'!G:G,MATCH($C1437,'Policy Characteristics'!$C:$C,0)))</f>
        <v>0.25</v>
      </c>
      <c r="N1437" s="261">
        <f>IF(ISBLANK(INDEX('Policy Characteristics'!H:H,MATCH($C1437,'Policy Characteristics'!$C:$C,0))),"",INDEX('Policy Characteristics'!H:H,MATCH($C1437,'Policy Characteristics'!$C:$C,0)))</f>
        <v>0.01</v>
      </c>
      <c r="O1437" s="254" t="str">
        <f>IF(ISBLANK(INDEX('Policy Characteristics'!I:I,MATCH($C1437,'Policy Characteristics'!$C:$C,0))),"",INDEX('Policy Characteristics'!I:I,MATCH($C1437,'Policy Characteristics'!$C:$C,0)))</f>
        <v>% reduction in energy use</v>
      </c>
      <c r="P1437" s="254"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254" t="str">
        <f>IF(ISBLANK(INDEX('Policy Characteristics'!K:K,MATCH($C1437,'Policy Characteristics'!$C:$C,0))),"",INDEX('Policy Characteristics'!K:K,MATCH($C1437,'Policy Characteristics'!$C:$C,0)))</f>
        <v>industry-ag-main.html#eff-stds</v>
      </c>
      <c r="R1437" s="254" t="str">
        <f>IF(ISBLANK(INDEX('Policy Characteristics'!L:L,MATCH($C1437,'Policy Characteristics'!$C:$C,0))),"",INDEX('Policy Characteristics'!L:L,MATCH($C1437,'Policy Characteristics'!$C:$C,0)))</f>
        <v>industry-energy-efficiency-standards.html</v>
      </c>
    </row>
    <row r="1438" spans="1:18" s="4" customFormat="1" x14ac:dyDescent="0.35">
      <c r="A1438" s="254" t="str">
        <f>IF(ISBLANK(INDEX('Policy Characteristics'!A:A,MATCH($C1438,'Policy Characteristics'!$C:$C,0))),"",INDEX('Policy Characteristics'!A:A,MATCH($C1438,'Policy Characteristics'!$C:$C,0)))</f>
        <v>Industry</v>
      </c>
      <c r="B1438" s="262" t="str">
        <f>IF(ISBLANK(INDEX('Policy Characteristics'!B:B,MATCH($C1438,'Policy Characteristics'!$C:$C,0))),"",INDEX('Policy Characteristics'!B:B,MATCH($C1438,'Policy Characteristics'!$C:$C,0)))</f>
        <v>Industry Energy Efficiency Standards</v>
      </c>
      <c r="C1438" s="254" t="str">
        <f t="shared" si="50"/>
        <v>Percentage Improvement in Eqpt Efficiency Standards above BAU</v>
      </c>
      <c r="D1438" s="6" t="s">
        <v>3059</v>
      </c>
      <c r="E1438" s="45" t="s">
        <v>2400</v>
      </c>
      <c r="F1438" t="s">
        <v>3022</v>
      </c>
      <c r="G1438" s="45" t="s">
        <v>2404</v>
      </c>
      <c r="H1438" s="43">
        <v>1081</v>
      </c>
      <c r="I1438" s="324" t="s">
        <v>44</v>
      </c>
      <c r="J1438" s="255" t="str">
        <f>IF(ISBLANK(INDEX('Policy Characteristics'!D:D,MATCH($C1438,'Policy Characteristics'!$C:$C,0))),"",INDEX('Policy Characteristics'!D:D,MATCH($C1438,'Policy Characteristics'!$C:$C,0)))</f>
        <v>Industry Energy Efficiency Standards</v>
      </c>
      <c r="K1438" s="254" t="str">
        <f>IF(ISBLANK(INDEX('Policy Characteristics'!E:E,MATCH($C1438,'Policy Characteristics'!$C:$C,0))),"",INDEX('Policy Characteristics'!E:E,MATCH($C1438,'Policy Characteristics'!$C:$C,0)))</f>
        <v>indst efficiency standards</v>
      </c>
      <c r="L1438" s="261">
        <f>IF(ISBLANK(INDEX('Policy Characteristics'!F:F,MATCH($C1438,'Policy Characteristics'!$C:$C,0))),"",INDEX('Policy Characteristics'!F:F,MATCH($C1438,'Policy Characteristics'!$C:$C,0)))</f>
        <v>0</v>
      </c>
      <c r="M1438" s="261">
        <f>IF(ISBLANK(INDEX('Policy Characteristics'!G:G,MATCH($C1438,'Policy Characteristics'!$C:$C,0))),"",INDEX('Policy Characteristics'!G:G,MATCH($C1438,'Policy Characteristics'!$C:$C,0)))</f>
        <v>0.25</v>
      </c>
      <c r="N1438" s="261">
        <f>IF(ISBLANK(INDEX('Policy Characteristics'!H:H,MATCH($C1438,'Policy Characteristics'!$C:$C,0))),"",INDEX('Policy Characteristics'!H:H,MATCH($C1438,'Policy Characteristics'!$C:$C,0)))</f>
        <v>0.01</v>
      </c>
      <c r="O1438" s="254" t="str">
        <f>IF(ISBLANK(INDEX('Policy Characteristics'!I:I,MATCH($C1438,'Policy Characteristics'!$C:$C,0))),"",INDEX('Policy Characteristics'!I:I,MATCH($C1438,'Policy Characteristics'!$C:$C,0)))</f>
        <v>% reduction in energy use</v>
      </c>
      <c r="P1438" s="254"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254" t="str">
        <f>IF(ISBLANK(INDEX('Policy Characteristics'!K:K,MATCH($C1438,'Policy Characteristics'!$C:$C,0))),"",INDEX('Policy Characteristics'!K:K,MATCH($C1438,'Policy Characteristics'!$C:$C,0)))</f>
        <v>industry-ag-main.html#eff-stds</v>
      </c>
      <c r="R1438" s="254" t="str">
        <f>IF(ISBLANK(INDEX('Policy Characteristics'!L:L,MATCH($C1438,'Policy Characteristics'!$C:$C,0))),"",INDEX('Policy Characteristics'!L:L,MATCH($C1438,'Policy Characteristics'!$C:$C,0)))</f>
        <v>industry-energy-efficiency-standards.html</v>
      </c>
    </row>
    <row r="1439" spans="1:18" s="4" customFormat="1" x14ac:dyDescent="0.35">
      <c r="A1439" s="254" t="str">
        <f>IF(ISBLANK(INDEX('Policy Characteristics'!A:A,MATCH($C1439,'Policy Characteristics'!$C:$C,0))),"",INDEX('Policy Characteristics'!A:A,MATCH($C1439,'Policy Characteristics'!$C:$C,0)))</f>
        <v>Industry</v>
      </c>
      <c r="B1439" s="262" t="str">
        <f>IF(ISBLANK(INDEX('Policy Characteristics'!B:B,MATCH($C1439,'Policy Characteristics'!$C:$C,0))),"",INDEX('Policy Characteristics'!B:B,MATCH($C1439,'Policy Characteristics'!$C:$C,0)))</f>
        <v>Industry Energy Efficiency Standards</v>
      </c>
      <c r="C1439" s="254" t="str">
        <f t="shared" si="50"/>
        <v>Percentage Improvement in Eqpt Efficiency Standards above BAU</v>
      </c>
      <c r="D1439" s="6" t="s">
        <v>3059</v>
      </c>
      <c r="E1439" s="45" t="s">
        <v>2401</v>
      </c>
      <c r="F1439" t="s">
        <v>3022</v>
      </c>
      <c r="G1439" s="45" t="s">
        <v>2405</v>
      </c>
      <c r="H1439" s="43">
        <v>1082</v>
      </c>
      <c r="I1439" s="324" t="s">
        <v>43</v>
      </c>
      <c r="J1439" s="255" t="str">
        <f>IF(ISBLANK(INDEX('Policy Characteristics'!D:D,MATCH($C1439,'Policy Characteristics'!$C:$C,0))),"",INDEX('Policy Characteristics'!D:D,MATCH($C1439,'Policy Characteristics'!$C:$C,0)))</f>
        <v>Industry Energy Efficiency Standards</v>
      </c>
      <c r="K1439" s="254" t="str">
        <f>IF(ISBLANK(INDEX('Policy Characteristics'!E:E,MATCH($C1439,'Policy Characteristics'!$C:$C,0))),"",INDEX('Policy Characteristics'!E:E,MATCH($C1439,'Policy Characteristics'!$C:$C,0)))</f>
        <v>indst efficiency standards</v>
      </c>
      <c r="L1439" s="261">
        <f>IF(ISBLANK(INDEX('Policy Characteristics'!F:F,MATCH($C1439,'Policy Characteristics'!$C:$C,0))),"",INDEX('Policy Characteristics'!F:F,MATCH($C1439,'Policy Characteristics'!$C:$C,0)))</f>
        <v>0</v>
      </c>
      <c r="M1439" s="261">
        <f>IF(ISBLANK(INDEX('Policy Characteristics'!G:G,MATCH($C1439,'Policy Characteristics'!$C:$C,0))),"",INDEX('Policy Characteristics'!G:G,MATCH($C1439,'Policy Characteristics'!$C:$C,0)))</f>
        <v>0.25</v>
      </c>
      <c r="N1439" s="261">
        <f>IF(ISBLANK(INDEX('Policy Characteristics'!H:H,MATCH($C1439,'Policy Characteristics'!$C:$C,0))),"",INDEX('Policy Characteristics'!H:H,MATCH($C1439,'Policy Characteristics'!$C:$C,0)))</f>
        <v>0.01</v>
      </c>
      <c r="O1439" s="254" t="str">
        <f>IF(ISBLANK(INDEX('Policy Characteristics'!I:I,MATCH($C1439,'Policy Characteristics'!$C:$C,0))),"",INDEX('Policy Characteristics'!I:I,MATCH($C1439,'Policy Characteristics'!$C:$C,0)))</f>
        <v>% reduction in energy use</v>
      </c>
      <c r="P1439" s="254"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254" t="str">
        <f>IF(ISBLANK(INDEX('Policy Characteristics'!K:K,MATCH($C1439,'Policy Characteristics'!$C:$C,0))),"",INDEX('Policy Characteristics'!K:K,MATCH($C1439,'Policy Characteristics'!$C:$C,0)))</f>
        <v>industry-ag-main.html#eff-stds</v>
      </c>
      <c r="R1439" s="254" t="str">
        <f>IF(ISBLANK(INDEX('Policy Characteristics'!L:L,MATCH($C1439,'Policy Characteristics'!$C:$C,0))),"",INDEX('Policy Characteristics'!L:L,MATCH($C1439,'Policy Characteristics'!$C:$C,0)))</f>
        <v>industry-energy-efficiency-standards.html</v>
      </c>
    </row>
    <row r="1440" spans="1:18" s="4" customFormat="1" x14ac:dyDescent="0.35">
      <c r="A1440" s="254" t="str">
        <f>IF(ISBLANK(INDEX('Policy Characteristics'!A:A,MATCH($C1440,'Policy Characteristics'!$C:$C,0))),"",INDEX('Policy Characteristics'!A:A,MATCH($C1440,'Policy Characteristics'!$C:$C,0)))</f>
        <v>Industry</v>
      </c>
      <c r="B1440" s="262" t="str">
        <f>IF(ISBLANK(INDEX('Policy Characteristics'!B:B,MATCH($C1440,'Policy Characteristics'!$C:$C,0))),"",INDEX('Policy Characteristics'!B:B,MATCH($C1440,'Policy Characteristics'!$C:$C,0)))</f>
        <v>Industry Energy Efficiency Standards</v>
      </c>
      <c r="C1440" s="254" t="str">
        <f t="shared" si="50"/>
        <v>Percentage Improvement in Eqpt Efficiency Standards above BAU</v>
      </c>
      <c r="D1440" s="6" t="s">
        <v>3059</v>
      </c>
      <c r="E1440" s="45" t="s">
        <v>2402</v>
      </c>
      <c r="F1440" t="s">
        <v>3022</v>
      </c>
      <c r="G1440" s="45" t="s">
        <v>2408</v>
      </c>
      <c r="H1440" s="43">
        <v>1083</v>
      </c>
      <c r="I1440" s="324" t="s">
        <v>44</v>
      </c>
      <c r="J1440" s="255" t="str">
        <f>IF(ISBLANK(INDEX('Policy Characteristics'!D:D,MATCH($C1440,'Policy Characteristics'!$C:$C,0))),"",INDEX('Policy Characteristics'!D:D,MATCH($C1440,'Policy Characteristics'!$C:$C,0)))</f>
        <v>Industry Energy Efficiency Standards</v>
      </c>
      <c r="K1440" s="254" t="str">
        <f>IF(ISBLANK(INDEX('Policy Characteristics'!E:E,MATCH($C1440,'Policy Characteristics'!$C:$C,0))),"",INDEX('Policy Characteristics'!E:E,MATCH($C1440,'Policy Characteristics'!$C:$C,0)))</f>
        <v>indst efficiency standards</v>
      </c>
      <c r="L1440" s="261">
        <f>IF(ISBLANK(INDEX('Policy Characteristics'!F:F,MATCH($C1440,'Policy Characteristics'!$C:$C,0))),"",INDEX('Policy Characteristics'!F:F,MATCH($C1440,'Policy Characteristics'!$C:$C,0)))</f>
        <v>0</v>
      </c>
      <c r="M1440" s="261">
        <f>IF(ISBLANK(INDEX('Policy Characteristics'!G:G,MATCH($C1440,'Policy Characteristics'!$C:$C,0))),"",INDEX('Policy Characteristics'!G:G,MATCH($C1440,'Policy Characteristics'!$C:$C,0)))</f>
        <v>0.25</v>
      </c>
      <c r="N1440" s="261">
        <f>IF(ISBLANK(INDEX('Policy Characteristics'!H:H,MATCH($C1440,'Policy Characteristics'!$C:$C,0))),"",INDEX('Policy Characteristics'!H:H,MATCH($C1440,'Policy Characteristics'!$C:$C,0)))</f>
        <v>0.01</v>
      </c>
      <c r="O1440" s="254" t="str">
        <f>IF(ISBLANK(INDEX('Policy Characteristics'!I:I,MATCH($C1440,'Policy Characteristics'!$C:$C,0))),"",INDEX('Policy Characteristics'!I:I,MATCH($C1440,'Policy Characteristics'!$C:$C,0)))</f>
        <v>% reduction in energy use</v>
      </c>
      <c r="P1440" s="254"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254" t="str">
        <f>IF(ISBLANK(INDEX('Policy Characteristics'!K:K,MATCH($C1440,'Policy Characteristics'!$C:$C,0))),"",INDEX('Policy Characteristics'!K:K,MATCH($C1440,'Policy Characteristics'!$C:$C,0)))</f>
        <v>industry-ag-main.html#eff-stds</v>
      </c>
      <c r="R1440" s="254" t="str">
        <f>IF(ISBLANK(INDEX('Policy Characteristics'!L:L,MATCH($C1440,'Policy Characteristics'!$C:$C,0))),"",INDEX('Policy Characteristics'!L:L,MATCH($C1440,'Policy Characteristics'!$C:$C,0)))</f>
        <v>industry-energy-efficiency-standards.html</v>
      </c>
    </row>
    <row r="1441" spans="1:18" s="4" customFormat="1" x14ac:dyDescent="0.35">
      <c r="A1441" s="254" t="str">
        <f>IF(ISBLANK(INDEX('Policy Characteristics'!A:A,MATCH($C1441,'Policy Characteristics'!$C:$C,0))),"",INDEX('Policy Characteristics'!A:A,MATCH($C1441,'Policy Characteristics'!$C:$C,0)))</f>
        <v>Industry</v>
      </c>
      <c r="B1441" s="262" t="str">
        <f>IF(ISBLANK(INDEX('Policy Characteristics'!B:B,MATCH($C1441,'Policy Characteristics'!$C:$C,0))),"",INDEX('Policy Characteristics'!B:B,MATCH($C1441,'Policy Characteristics'!$C:$C,0)))</f>
        <v>Industry Energy Efficiency Standards</v>
      </c>
      <c r="C1441" s="254" t="str">
        <f t="shared" si="50"/>
        <v>Percentage Improvement in Eqpt Efficiency Standards above BAU</v>
      </c>
      <c r="D1441" s="6" t="s">
        <v>3059</v>
      </c>
      <c r="E1441" s="45" t="s">
        <v>2701</v>
      </c>
      <c r="F1441" t="s">
        <v>3022</v>
      </c>
      <c r="G1441" s="45" t="s">
        <v>2704</v>
      </c>
      <c r="H1441" s="43">
        <v>1084</v>
      </c>
      <c r="I1441" s="324" t="s">
        <v>44</v>
      </c>
      <c r="J1441" s="255" t="str">
        <f>IF(ISBLANK(INDEX('Policy Characteristics'!D:D,MATCH($C1441,'Policy Characteristics'!$C:$C,0))),"",INDEX('Policy Characteristics'!D:D,MATCH($C1441,'Policy Characteristics'!$C:$C,0)))</f>
        <v>Industry Energy Efficiency Standards</v>
      </c>
      <c r="K1441" s="254" t="str">
        <f>IF(ISBLANK(INDEX('Policy Characteristics'!E:E,MATCH($C1441,'Policy Characteristics'!$C:$C,0))),"",INDEX('Policy Characteristics'!E:E,MATCH($C1441,'Policy Characteristics'!$C:$C,0)))</f>
        <v>indst efficiency standards</v>
      </c>
      <c r="L1441" s="261">
        <f>IF(ISBLANK(INDEX('Policy Characteristics'!F:F,MATCH($C1441,'Policy Characteristics'!$C:$C,0))),"",INDEX('Policy Characteristics'!F:F,MATCH($C1441,'Policy Characteristics'!$C:$C,0)))</f>
        <v>0</v>
      </c>
      <c r="M1441" s="261">
        <f>IF(ISBLANK(INDEX('Policy Characteristics'!G:G,MATCH($C1441,'Policy Characteristics'!$C:$C,0))),"",INDEX('Policy Characteristics'!G:G,MATCH($C1441,'Policy Characteristics'!$C:$C,0)))</f>
        <v>0.25</v>
      </c>
      <c r="N1441" s="261">
        <f>IF(ISBLANK(INDEX('Policy Characteristics'!H:H,MATCH($C1441,'Policy Characteristics'!$C:$C,0))),"",INDEX('Policy Characteristics'!H:H,MATCH($C1441,'Policy Characteristics'!$C:$C,0)))</f>
        <v>0.01</v>
      </c>
      <c r="O1441" s="254" t="str">
        <f>IF(ISBLANK(INDEX('Policy Characteristics'!I:I,MATCH($C1441,'Policy Characteristics'!$C:$C,0))),"",INDEX('Policy Characteristics'!I:I,MATCH($C1441,'Policy Characteristics'!$C:$C,0)))</f>
        <v>% reduction in energy use</v>
      </c>
      <c r="P1441" s="254"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254" t="str">
        <f>IF(ISBLANK(INDEX('Policy Characteristics'!K:K,MATCH($C1441,'Policy Characteristics'!$C:$C,0))),"",INDEX('Policy Characteristics'!K:K,MATCH($C1441,'Policy Characteristics'!$C:$C,0)))</f>
        <v>industry-ag-main.html#eff-stds</v>
      </c>
      <c r="R1441" s="254" t="str">
        <f>IF(ISBLANK(INDEX('Policy Characteristics'!L:L,MATCH($C1441,'Policy Characteristics'!$C:$C,0))),"",INDEX('Policy Characteristics'!L:L,MATCH($C1441,'Policy Characteristics'!$C:$C,0)))</f>
        <v>industry-energy-efficiency-standards.html</v>
      </c>
    </row>
    <row r="1442" spans="1:18" s="4" customFormat="1" x14ac:dyDescent="0.35">
      <c r="A1442" s="254" t="str">
        <f>IF(ISBLANK(INDEX('Policy Characteristics'!A:A,MATCH($C1442,'Policy Characteristics'!$C:$C,0))),"",INDEX('Policy Characteristics'!A:A,MATCH($C1442,'Policy Characteristics'!$C:$C,0)))</f>
        <v>Industry</v>
      </c>
      <c r="B1442" s="262" t="str">
        <f>IF(ISBLANK(INDEX('Policy Characteristics'!B:B,MATCH($C1442,'Policy Characteristics'!$C:$C,0))),"",INDEX('Policy Characteristics'!B:B,MATCH($C1442,'Policy Characteristics'!$C:$C,0)))</f>
        <v>Industry Energy Efficiency Standards</v>
      </c>
      <c r="C1442" s="254" t="str">
        <f t="shared" si="50"/>
        <v>Percentage Improvement in Eqpt Efficiency Standards above BAU</v>
      </c>
      <c r="D1442" s="6" t="s">
        <v>3059</v>
      </c>
      <c r="E1442" s="45" t="s">
        <v>2702</v>
      </c>
      <c r="F1442" t="s">
        <v>3022</v>
      </c>
      <c r="G1442" s="45" t="s">
        <v>2706</v>
      </c>
      <c r="H1442" s="43">
        <v>1085</v>
      </c>
      <c r="I1442" s="324" t="s">
        <v>43</v>
      </c>
      <c r="J1442" s="255" t="str">
        <f>IF(ISBLANK(INDEX('Policy Characteristics'!D:D,MATCH($C1442,'Policy Characteristics'!$C:$C,0))),"",INDEX('Policy Characteristics'!D:D,MATCH($C1442,'Policy Characteristics'!$C:$C,0)))</f>
        <v>Industry Energy Efficiency Standards</v>
      </c>
      <c r="K1442" s="254" t="str">
        <f>IF(ISBLANK(INDEX('Policy Characteristics'!E:E,MATCH($C1442,'Policy Characteristics'!$C:$C,0))),"",INDEX('Policy Characteristics'!E:E,MATCH($C1442,'Policy Characteristics'!$C:$C,0)))</f>
        <v>indst efficiency standards</v>
      </c>
      <c r="L1442" s="261">
        <f>IF(ISBLANK(INDEX('Policy Characteristics'!F:F,MATCH($C1442,'Policy Characteristics'!$C:$C,0))),"",INDEX('Policy Characteristics'!F:F,MATCH($C1442,'Policy Characteristics'!$C:$C,0)))</f>
        <v>0</v>
      </c>
      <c r="M1442" s="261">
        <f>IF(ISBLANK(INDEX('Policy Characteristics'!G:G,MATCH($C1442,'Policy Characteristics'!$C:$C,0))),"",INDEX('Policy Characteristics'!G:G,MATCH($C1442,'Policy Characteristics'!$C:$C,0)))</f>
        <v>0.25</v>
      </c>
      <c r="N1442" s="261">
        <f>IF(ISBLANK(INDEX('Policy Characteristics'!H:H,MATCH($C1442,'Policy Characteristics'!$C:$C,0))),"",INDEX('Policy Characteristics'!H:H,MATCH($C1442,'Policy Characteristics'!$C:$C,0)))</f>
        <v>0.01</v>
      </c>
      <c r="O1442" s="254" t="str">
        <f>IF(ISBLANK(INDEX('Policy Characteristics'!I:I,MATCH($C1442,'Policy Characteristics'!$C:$C,0))),"",INDEX('Policy Characteristics'!I:I,MATCH($C1442,'Policy Characteristics'!$C:$C,0)))</f>
        <v>% reduction in energy use</v>
      </c>
      <c r="P1442" s="254"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254" t="str">
        <f>IF(ISBLANK(INDEX('Policy Characteristics'!K:K,MATCH($C1442,'Policy Characteristics'!$C:$C,0))),"",INDEX('Policy Characteristics'!K:K,MATCH($C1442,'Policy Characteristics'!$C:$C,0)))</f>
        <v>industry-ag-main.html#eff-stds</v>
      </c>
      <c r="R1442" s="254" t="str">
        <f>IF(ISBLANK(INDEX('Policy Characteristics'!L:L,MATCH($C1442,'Policy Characteristics'!$C:$C,0))),"",INDEX('Policy Characteristics'!L:L,MATCH($C1442,'Policy Characteristics'!$C:$C,0)))</f>
        <v>industry-energy-efficiency-standards.html</v>
      </c>
    </row>
    <row r="1443" spans="1:18" s="4" customFormat="1" x14ac:dyDescent="0.35">
      <c r="A1443" s="254" t="str">
        <f>IF(ISBLANK(INDEX('Policy Characteristics'!A:A,MATCH($C1443,'Policy Characteristics'!$C:$C,0))),"",INDEX('Policy Characteristics'!A:A,MATCH($C1443,'Policy Characteristics'!$C:$C,0)))</f>
        <v>Industry</v>
      </c>
      <c r="B1443" s="262" t="str">
        <f>IF(ISBLANK(INDEX('Policy Characteristics'!B:B,MATCH($C1443,'Policy Characteristics'!$C:$C,0))),"",INDEX('Policy Characteristics'!B:B,MATCH($C1443,'Policy Characteristics'!$C:$C,0)))</f>
        <v>Industry Energy Efficiency Standards</v>
      </c>
      <c r="C1443" s="254" t="str">
        <f t="shared" si="50"/>
        <v>Percentage Improvement in Eqpt Efficiency Standards above BAU</v>
      </c>
      <c r="D1443" s="6" t="s">
        <v>3059</v>
      </c>
      <c r="E1443" s="45" t="s">
        <v>2703</v>
      </c>
      <c r="F1443" t="s">
        <v>3022</v>
      </c>
      <c r="G1443" s="45" t="s">
        <v>2707</v>
      </c>
      <c r="H1443" s="43">
        <v>1086</v>
      </c>
      <c r="I1443" s="324" t="s">
        <v>43</v>
      </c>
      <c r="J1443" s="255" t="str">
        <f>IF(ISBLANK(INDEX('Policy Characteristics'!D:D,MATCH($C1443,'Policy Characteristics'!$C:$C,0))),"",INDEX('Policy Characteristics'!D:D,MATCH($C1443,'Policy Characteristics'!$C:$C,0)))</f>
        <v>Industry Energy Efficiency Standards</v>
      </c>
      <c r="K1443" s="254" t="str">
        <f>IF(ISBLANK(INDEX('Policy Characteristics'!E:E,MATCH($C1443,'Policy Characteristics'!$C:$C,0))),"",INDEX('Policy Characteristics'!E:E,MATCH($C1443,'Policy Characteristics'!$C:$C,0)))</f>
        <v>indst efficiency standards</v>
      </c>
      <c r="L1443" s="261">
        <f>IF(ISBLANK(INDEX('Policy Characteristics'!F:F,MATCH($C1443,'Policy Characteristics'!$C:$C,0))),"",INDEX('Policy Characteristics'!F:F,MATCH($C1443,'Policy Characteristics'!$C:$C,0)))</f>
        <v>0</v>
      </c>
      <c r="M1443" s="261">
        <f>IF(ISBLANK(INDEX('Policy Characteristics'!G:G,MATCH($C1443,'Policy Characteristics'!$C:$C,0))),"",INDEX('Policy Characteristics'!G:G,MATCH($C1443,'Policy Characteristics'!$C:$C,0)))</f>
        <v>0.25</v>
      </c>
      <c r="N1443" s="261">
        <f>IF(ISBLANK(INDEX('Policy Characteristics'!H:H,MATCH($C1443,'Policy Characteristics'!$C:$C,0))),"",INDEX('Policy Characteristics'!H:H,MATCH($C1443,'Policy Characteristics'!$C:$C,0)))</f>
        <v>0.01</v>
      </c>
      <c r="O1443" s="254" t="str">
        <f>IF(ISBLANK(INDEX('Policy Characteristics'!I:I,MATCH($C1443,'Policy Characteristics'!$C:$C,0))),"",INDEX('Policy Characteristics'!I:I,MATCH($C1443,'Policy Characteristics'!$C:$C,0)))</f>
        <v>% reduction in energy use</v>
      </c>
      <c r="P1443" s="254"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254" t="str">
        <f>IF(ISBLANK(INDEX('Policy Characteristics'!K:K,MATCH($C1443,'Policy Characteristics'!$C:$C,0))),"",INDEX('Policy Characteristics'!K:K,MATCH($C1443,'Policy Characteristics'!$C:$C,0)))</f>
        <v>industry-ag-main.html#eff-stds</v>
      </c>
      <c r="R1443" s="254" t="str">
        <f>IF(ISBLANK(INDEX('Policy Characteristics'!L:L,MATCH($C1443,'Policy Characteristics'!$C:$C,0))),"",INDEX('Policy Characteristics'!L:L,MATCH($C1443,'Policy Characteristics'!$C:$C,0)))</f>
        <v>industry-energy-efficiency-standards.html</v>
      </c>
    </row>
    <row r="1444" spans="1:18" s="4" customFormat="1" x14ac:dyDescent="0.35">
      <c r="A1444" s="254" t="str">
        <f>IF(ISBLANK(INDEX('Policy Characteristics'!A:A,MATCH($C1444,'Policy Characteristics'!$C:$C,0))),"",INDEX('Policy Characteristics'!A:A,MATCH($C1444,'Policy Characteristics'!$C:$C,0)))</f>
        <v>Industry</v>
      </c>
      <c r="B1444" s="262" t="str">
        <f>IF(ISBLANK(INDEX('Policy Characteristics'!B:B,MATCH($C1444,'Policy Characteristics'!$C:$C,0))),"",INDEX('Policy Characteristics'!B:B,MATCH($C1444,'Policy Characteristics'!$C:$C,0)))</f>
        <v>Industry Energy Efficiency Standards</v>
      </c>
      <c r="C1444" s="254" t="str">
        <f t="shared" ref="C1444:C1507" si="51">C$1315</f>
        <v>Percentage Improvement in Eqpt Efficiency Standards above BAU</v>
      </c>
      <c r="D1444" s="6" t="s">
        <v>3059</v>
      </c>
      <c r="E1444" s="45" t="s">
        <v>2700</v>
      </c>
      <c r="F1444" t="s">
        <v>3022</v>
      </c>
      <c r="G1444" s="45" t="s">
        <v>2705</v>
      </c>
      <c r="H1444" s="43">
        <v>1087</v>
      </c>
      <c r="I1444" s="324" t="s">
        <v>44</v>
      </c>
      <c r="J1444" s="255" t="str">
        <f>IF(ISBLANK(INDEX('Policy Characteristics'!D:D,MATCH($C1444,'Policy Characteristics'!$C:$C,0))),"",INDEX('Policy Characteristics'!D:D,MATCH($C1444,'Policy Characteristics'!$C:$C,0)))</f>
        <v>Industry Energy Efficiency Standards</v>
      </c>
      <c r="K1444" s="254" t="str">
        <f>IF(ISBLANK(INDEX('Policy Characteristics'!E:E,MATCH($C1444,'Policy Characteristics'!$C:$C,0))),"",INDEX('Policy Characteristics'!E:E,MATCH($C1444,'Policy Characteristics'!$C:$C,0)))</f>
        <v>indst efficiency standards</v>
      </c>
      <c r="L1444" s="261">
        <f>IF(ISBLANK(INDEX('Policy Characteristics'!F:F,MATCH($C1444,'Policy Characteristics'!$C:$C,0))),"",INDEX('Policy Characteristics'!F:F,MATCH($C1444,'Policy Characteristics'!$C:$C,0)))</f>
        <v>0</v>
      </c>
      <c r="M1444" s="261">
        <f>IF(ISBLANK(INDEX('Policy Characteristics'!G:G,MATCH($C1444,'Policy Characteristics'!$C:$C,0))),"",INDEX('Policy Characteristics'!G:G,MATCH($C1444,'Policy Characteristics'!$C:$C,0)))</f>
        <v>0.25</v>
      </c>
      <c r="N1444" s="261">
        <f>IF(ISBLANK(INDEX('Policy Characteristics'!H:H,MATCH($C1444,'Policy Characteristics'!$C:$C,0))),"",INDEX('Policy Characteristics'!H:H,MATCH($C1444,'Policy Characteristics'!$C:$C,0)))</f>
        <v>0.01</v>
      </c>
      <c r="O1444" s="254" t="str">
        <f>IF(ISBLANK(INDEX('Policy Characteristics'!I:I,MATCH($C1444,'Policy Characteristics'!$C:$C,0))),"",INDEX('Policy Characteristics'!I:I,MATCH($C1444,'Policy Characteristics'!$C:$C,0)))</f>
        <v>% reduction in energy use</v>
      </c>
      <c r="P1444" s="254"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254" t="str">
        <f>IF(ISBLANK(INDEX('Policy Characteristics'!K:K,MATCH($C1444,'Policy Characteristics'!$C:$C,0))),"",INDEX('Policy Characteristics'!K:K,MATCH($C1444,'Policy Characteristics'!$C:$C,0)))</f>
        <v>industry-ag-main.html#eff-stds</v>
      </c>
      <c r="R1444" s="254" t="str">
        <f>IF(ISBLANK(INDEX('Policy Characteristics'!L:L,MATCH($C1444,'Policy Characteristics'!$C:$C,0))),"",INDEX('Policy Characteristics'!L:L,MATCH($C1444,'Policy Characteristics'!$C:$C,0)))</f>
        <v>industry-energy-efficiency-standards.html</v>
      </c>
    </row>
    <row r="1445" spans="1:18" s="4" customFormat="1" x14ac:dyDescent="0.35">
      <c r="A1445" s="254" t="str">
        <f>IF(ISBLANK(INDEX('Policy Characteristics'!A:A,MATCH($C1445,'Policy Characteristics'!$C:$C,0))),"",INDEX('Policy Characteristics'!A:A,MATCH($C1445,'Policy Characteristics'!$C:$C,0)))</f>
        <v>Industry</v>
      </c>
      <c r="B1445" s="262" t="str">
        <f>IF(ISBLANK(INDEX('Policy Characteristics'!B:B,MATCH($C1445,'Policy Characteristics'!$C:$C,0))),"",INDEX('Policy Characteristics'!B:B,MATCH($C1445,'Policy Characteristics'!$C:$C,0)))</f>
        <v>Industry Energy Efficiency Standards</v>
      </c>
      <c r="C1445" s="254" t="str">
        <f t="shared" si="51"/>
        <v>Percentage Improvement in Eqpt Efficiency Standards above BAU</v>
      </c>
      <c r="D1445" s="6" t="s">
        <v>3060</v>
      </c>
      <c r="E1445" s="45" t="s">
        <v>2397</v>
      </c>
      <c r="F1445" t="s">
        <v>2575</v>
      </c>
      <c r="G1445" s="45" t="s">
        <v>2403</v>
      </c>
      <c r="H1445" s="43">
        <v>1088</v>
      </c>
      <c r="I1445" s="324" t="s">
        <v>43</v>
      </c>
      <c r="J1445" s="255" t="str">
        <f>IF(ISBLANK(INDEX('Policy Characteristics'!D:D,MATCH($C1445,'Policy Characteristics'!$C:$C,0))),"",INDEX('Policy Characteristics'!D:D,MATCH($C1445,'Policy Characteristics'!$C:$C,0)))</f>
        <v>Industry Energy Efficiency Standards</v>
      </c>
      <c r="K1445" s="254" t="str">
        <f>IF(ISBLANK(INDEX('Policy Characteristics'!E:E,MATCH($C1445,'Policy Characteristics'!$C:$C,0))),"",INDEX('Policy Characteristics'!E:E,MATCH($C1445,'Policy Characteristics'!$C:$C,0)))</f>
        <v>indst efficiency standards</v>
      </c>
      <c r="L1445" s="261">
        <f>IF(ISBLANK(INDEX('Policy Characteristics'!F:F,MATCH($C1445,'Policy Characteristics'!$C:$C,0))),"",INDEX('Policy Characteristics'!F:F,MATCH($C1445,'Policy Characteristics'!$C:$C,0)))</f>
        <v>0</v>
      </c>
      <c r="M1445" s="261">
        <f>IF(ISBLANK(INDEX('Policy Characteristics'!G:G,MATCH($C1445,'Policy Characteristics'!$C:$C,0))),"",INDEX('Policy Characteristics'!G:G,MATCH($C1445,'Policy Characteristics'!$C:$C,0)))</f>
        <v>0.25</v>
      </c>
      <c r="N1445" s="261">
        <f>IF(ISBLANK(INDEX('Policy Characteristics'!H:H,MATCH($C1445,'Policy Characteristics'!$C:$C,0))),"",INDEX('Policy Characteristics'!H:H,MATCH($C1445,'Policy Characteristics'!$C:$C,0)))</f>
        <v>0.01</v>
      </c>
      <c r="O1445" s="254" t="str">
        <f>IF(ISBLANK(INDEX('Policy Characteristics'!I:I,MATCH($C1445,'Policy Characteristics'!$C:$C,0))),"",INDEX('Policy Characteristics'!I:I,MATCH($C1445,'Policy Characteristics'!$C:$C,0)))</f>
        <v>% reduction in energy use</v>
      </c>
      <c r="P1445" s="254"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254" t="str">
        <f>IF(ISBLANK(INDEX('Policy Characteristics'!K:K,MATCH($C1445,'Policy Characteristics'!$C:$C,0))),"",INDEX('Policy Characteristics'!K:K,MATCH($C1445,'Policy Characteristics'!$C:$C,0)))</f>
        <v>industry-ag-main.html#eff-stds</v>
      </c>
      <c r="R1445" s="254" t="str">
        <f>IF(ISBLANK(INDEX('Policy Characteristics'!L:L,MATCH($C1445,'Policy Characteristics'!$C:$C,0))),"",INDEX('Policy Characteristics'!L:L,MATCH($C1445,'Policy Characteristics'!$C:$C,0)))</f>
        <v>industry-energy-efficiency-standards.html</v>
      </c>
    </row>
    <row r="1446" spans="1:18" s="4" customFormat="1" x14ac:dyDescent="0.35">
      <c r="A1446" s="254" t="str">
        <f>IF(ISBLANK(INDEX('Policy Characteristics'!A:A,MATCH($C1446,'Policy Characteristics'!$C:$C,0))),"",INDEX('Policy Characteristics'!A:A,MATCH($C1446,'Policy Characteristics'!$C:$C,0)))</f>
        <v>Industry</v>
      </c>
      <c r="B1446" s="262" t="str">
        <f>IF(ISBLANK(INDEX('Policy Characteristics'!B:B,MATCH($C1446,'Policy Characteristics'!$C:$C,0))),"",INDEX('Policy Characteristics'!B:B,MATCH($C1446,'Policy Characteristics'!$C:$C,0)))</f>
        <v>Industry Energy Efficiency Standards</v>
      </c>
      <c r="C1446" s="254" t="str">
        <f t="shared" si="51"/>
        <v>Percentage Improvement in Eqpt Efficiency Standards above BAU</v>
      </c>
      <c r="D1446" s="6" t="s">
        <v>3060</v>
      </c>
      <c r="E1446" s="45" t="s">
        <v>2398</v>
      </c>
      <c r="F1446" t="s">
        <v>2575</v>
      </c>
      <c r="G1446" s="45" t="s">
        <v>2406</v>
      </c>
      <c r="H1446" s="43">
        <v>1089</v>
      </c>
      <c r="I1446" s="324" t="s">
        <v>43</v>
      </c>
      <c r="J1446" s="255" t="str">
        <f>IF(ISBLANK(INDEX('Policy Characteristics'!D:D,MATCH($C1446,'Policy Characteristics'!$C:$C,0))),"",INDEX('Policy Characteristics'!D:D,MATCH($C1446,'Policy Characteristics'!$C:$C,0)))</f>
        <v>Industry Energy Efficiency Standards</v>
      </c>
      <c r="K1446" s="254" t="str">
        <f>IF(ISBLANK(INDEX('Policy Characteristics'!E:E,MATCH($C1446,'Policy Characteristics'!$C:$C,0))),"",INDEX('Policy Characteristics'!E:E,MATCH($C1446,'Policy Characteristics'!$C:$C,0)))</f>
        <v>indst efficiency standards</v>
      </c>
      <c r="L1446" s="261">
        <f>IF(ISBLANK(INDEX('Policy Characteristics'!F:F,MATCH($C1446,'Policy Characteristics'!$C:$C,0))),"",INDEX('Policy Characteristics'!F:F,MATCH($C1446,'Policy Characteristics'!$C:$C,0)))</f>
        <v>0</v>
      </c>
      <c r="M1446" s="261">
        <f>IF(ISBLANK(INDEX('Policy Characteristics'!G:G,MATCH($C1446,'Policy Characteristics'!$C:$C,0))),"",INDEX('Policy Characteristics'!G:G,MATCH($C1446,'Policy Characteristics'!$C:$C,0)))</f>
        <v>0.25</v>
      </c>
      <c r="N1446" s="261">
        <f>IF(ISBLANK(INDEX('Policy Characteristics'!H:H,MATCH($C1446,'Policy Characteristics'!$C:$C,0))),"",INDEX('Policy Characteristics'!H:H,MATCH($C1446,'Policy Characteristics'!$C:$C,0)))</f>
        <v>0.01</v>
      </c>
      <c r="O1446" s="254" t="str">
        <f>IF(ISBLANK(INDEX('Policy Characteristics'!I:I,MATCH($C1446,'Policy Characteristics'!$C:$C,0))),"",INDEX('Policy Characteristics'!I:I,MATCH($C1446,'Policy Characteristics'!$C:$C,0)))</f>
        <v>% reduction in energy use</v>
      </c>
      <c r="P1446" s="254"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254" t="str">
        <f>IF(ISBLANK(INDEX('Policy Characteristics'!K:K,MATCH($C1446,'Policy Characteristics'!$C:$C,0))),"",INDEX('Policy Characteristics'!K:K,MATCH($C1446,'Policy Characteristics'!$C:$C,0)))</f>
        <v>industry-ag-main.html#eff-stds</v>
      </c>
      <c r="R1446" s="254" t="str">
        <f>IF(ISBLANK(INDEX('Policy Characteristics'!L:L,MATCH($C1446,'Policy Characteristics'!$C:$C,0))),"",INDEX('Policy Characteristics'!L:L,MATCH($C1446,'Policy Characteristics'!$C:$C,0)))</f>
        <v>industry-energy-efficiency-standards.html</v>
      </c>
    </row>
    <row r="1447" spans="1:18" s="4" customFormat="1" x14ac:dyDescent="0.35">
      <c r="A1447" s="254" t="str">
        <f>IF(ISBLANK(INDEX('Policy Characteristics'!A:A,MATCH($C1447,'Policy Characteristics'!$C:$C,0))),"",INDEX('Policy Characteristics'!A:A,MATCH($C1447,'Policy Characteristics'!$C:$C,0)))</f>
        <v>Industry</v>
      </c>
      <c r="B1447" s="262" t="str">
        <f>IF(ISBLANK(INDEX('Policy Characteristics'!B:B,MATCH($C1447,'Policy Characteristics'!$C:$C,0))),"",INDEX('Policy Characteristics'!B:B,MATCH($C1447,'Policy Characteristics'!$C:$C,0)))</f>
        <v>Industry Energy Efficiency Standards</v>
      </c>
      <c r="C1447" s="254" t="str">
        <f t="shared" si="51"/>
        <v>Percentage Improvement in Eqpt Efficiency Standards above BAU</v>
      </c>
      <c r="D1447" s="6" t="s">
        <v>3060</v>
      </c>
      <c r="E1447" s="45" t="s">
        <v>2399</v>
      </c>
      <c r="F1447" t="s">
        <v>2575</v>
      </c>
      <c r="G1447" s="45" t="s">
        <v>2407</v>
      </c>
      <c r="H1447" s="43">
        <v>1090</v>
      </c>
      <c r="I1447" s="324" t="s">
        <v>43</v>
      </c>
      <c r="J1447" s="255" t="str">
        <f>IF(ISBLANK(INDEX('Policy Characteristics'!D:D,MATCH($C1447,'Policy Characteristics'!$C:$C,0))),"",INDEX('Policy Characteristics'!D:D,MATCH($C1447,'Policy Characteristics'!$C:$C,0)))</f>
        <v>Industry Energy Efficiency Standards</v>
      </c>
      <c r="K1447" s="254" t="str">
        <f>IF(ISBLANK(INDEX('Policy Characteristics'!E:E,MATCH($C1447,'Policy Characteristics'!$C:$C,0))),"",INDEX('Policy Characteristics'!E:E,MATCH($C1447,'Policy Characteristics'!$C:$C,0)))</f>
        <v>indst efficiency standards</v>
      </c>
      <c r="L1447" s="261">
        <f>IF(ISBLANK(INDEX('Policy Characteristics'!F:F,MATCH($C1447,'Policy Characteristics'!$C:$C,0))),"",INDEX('Policy Characteristics'!F:F,MATCH($C1447,'Policy Characteristics'!$C:$C,0)))</f>
        <v>0</v>
      </c>
      <c r="M1447" s="261">
        <f>IF(ISBLANK(INDEX('Policy Characteristics'!G:G,MATCH($C1447,'Policy Characteristics'!$C:$C,0))),"",INDEX('Policy Characteristics'!G:G,MATCH($C1447,'Policy Characteristics'!$C:$C,0)))</f>
        <v>0.25</v>
      </c>
      <c r="N1447" s="261">
        <f>IF(ISBLANK(INDEX('Policy Characteristics'!H:H,MATCH($C1447,'Policy Characteristics'!$C:$C,0))),"",INDEX('Policy Characteristics'!H:H,MATCH($C1447,'Policy Characteristics'!$C:$C,0)))</f>
        <v>0.01</v>
      </c>
      <c r="O1447" s="254" t="str">
        <f>IF(ISBLANK(INDEX('Policy Characteristics'!I:I,MATCH($C1447,'Policy Characteristics'!$C:$C,0))),"",INDEX('Policy Characteristics'!I:I,MATCH($C1447,'Policy Characteristics'!$C:$C,0)))</f>
        <v>% reduction in energy use</v>
      </c>
      <c r="P1447" s="254"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254" t="str">
        <f>IF(ISBLANK(INDEX('Policy Characteristics'!K:K,MATCH($C1447,'Policy Characteristics'!$C:$C,0))),"",INDEX('Policy Characteristics'!K:K,MATCH($C1447,'Policy Characteristics'!$C:$C,0)))</f>
        <v>industry-ag-main.html#eff-stds</v>
      </c>
      <c r="R1447" s="254" t="str">
        <f>IF(ISBLANK(INDEX('Policy Characteristics'!L:L,MATCH($C1447,'Policy Characteristics'!$C:$C,0))),"",INDEX('Policy Characteristics'!L:L,MATCH($C1447,'Policy Characteristics'!$C:$C,0)))</f>
        <v>industry-energy-efficiency-standards.html</v>
      </c>
    </row>
    <row r="1448" spans="1:18" s="4" customFormat="1" x14ac:dyDescent="0.35">
      <c r="A1448" s="254" t="str">
        <f>IF(ISBLANK(INDEX('Policy Characteristics'!A:A,MATCH($C1448,'Policy Characteristics'!$C:$C,0))),"",INDEX('Policy Characteristics'!A:A,MATCH($C1448,'Policy Characteristics'!$C:$C,0)))</f>
        <v>Industry</v>
      </c>
      <c r="B1448" s="262" t="str">
        <f>IF(ISBLANK(INDEX('Policy Characteristics'!B:B,MATCH($C1448,'Policy Characteristics'!$C:$C,0))),"",INDEX('Policy Characteristics'!B:B,MATCH($C1448,'Policy Characteristics'!$C:$C,0)))</f>
        <v>Industry Energy Efficiency Standards</v>
      </c>
      <c r="C1448" s="254" t="str">
        <f t="shared" si="51"/>
        <v>Percentage Improvement in Eqpt Efficiency Standards above BAU</v>
      </c>
      <c r="D1448" s="6" t="s">
        <v>3060</v>
      </c>
      <c r="E1448" s="45" t="s">
        <v>2400</v>
      </c>
      <c r="F1448" t="s">
        <v>2575</v>
      </c>
      <c r="G1448" s="45" t="s">
        <v>2404</v>
      </c>
      <c r="H1448" s="43">
        <v>1091</v>
      </c>
      <c r="I1448" s="324" t="s">
        <v>44</v>
      </c>
      <c r="J1448" s="255" t="str">
        <f>IF(ISBLANK(INDEX('Policy Characteristics'!D:D,MATCH($C1448,'Policy Characteristics'!$C:$C,0))),"",INDEX('Policy Characteristics'!D:D,MATCH($C1448,'Policy Characteristics'!$C:$C,0)))</f>
        <v>Industry Energy Efficiency Standards</v>
      </c>
      <c r="K1448" s="254" t="str">
        <f>IF(ISBLANK(INDEX('Policy Characteristics'!E:E,MATCH($C1448,'Policy Characteristics'!$C:$C,0))),"",INDEX('Policy Characteristics'!E:E,MATCH($C1448,'Policy Characteristics'!$C:$C,0)))</f>
        <v>indst efficiency standards</v>
      </c>
      <c r="L1448" s="261">
        <f>IF(ISBLANK(INDEX('Policy Characteristics'!F:F,MATCH($C1448,'Policy Characteristics'!$C:$C,0))),"",INDEX('Policy Characteristics'!F:F,MATCH($C1448,'Policy Characteristics'!$C:$C,0)))</f>
        <v>0</v>
      </c>
      <c r="M1448" s="261">
        <f>IF(ISBLANK(INDEX('Policy Characteristics'!G:G,MATCH($C1448,'Policy Characteristics'!$C:$C,0))),"",INDEX('Policy Characteristics'!G:G,MATCH($C1448,'Policy Characteristics'!$C:$C,0)))</f>
        <v>0.25</v>
      </c>
      <c r="N1448" s="261">
        <f>IF(ISBLANK(INDEX('Policy Characteristics'!H:H,MATCH($C1448,'Policy Characteristics'!$C:$C,0))),"",INDEX('Policy Characteristics'!H:H,MATCH($C1448,'Policy Characteristics'!$C:$C,0)))</f>
        <v>0.01</v>
      </c>
      <c r="O1448" s="254" t="str">
        <f>IF(ISBLANK(INDEX('Policy Characteristics'!I:I,MATCH($C1448,'Policy Characteristics'!$C:$C,0))),"",INDEX('Policy Characteristics'!I:I,MATCH($C1448,'Policy Characteristics'!$C:$C,0)))</f>
        <v>% reduction in energy use</v>
      </c>
      <c r="P1448" s="254"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254" t="str">
        <f>IF(ISBLANK(INDEX('Policy Characteristics'!K:K,MATCH($C1448,'Policy Characteristics'!$C:$C,0))),"",INDEX('Policy Characteristics'!K:K,MATCH($C1448,'Policy Characteristics'!$C:$C,0)))</f>
        <v>industry-ag-main.html#eff-stds</v>
      </c>
      <c r="R1448" s="254" t="str">
        <f>IF(ISBLANK(INDEX('Policy Characteristics'!L:L,MATCH($C1448,'Policy Characteristics'!$C:$C,0))),"",INDEX('Policy Characteristics'!L:L,MATCH($C1448,'Policy Characteristics'!$C:$C,0)))</f>
        <v>industry-energy-efficiency-standards.html</v>
      </c>
    </row>
    <row r="1449" spans="1:18" s="4" customFormat="1" x14ac:dyDescent="0.35">
      <c r="A1449" s="254" t="str">
        <f>IF(ISBLANK(INDEX('Policy Characteristics'!A:A,MATCH($C1449,'Policy Characteristics'!$C:$C,0))),"",INDEX('Policy Characteristics'!A:A,MATCH($C1449,'Policy Characteristics'!$C:$C,0)))</f>
        <v>Industry</v>
      </c>
      <c r="B1449" s="262" t="str">
        <f>IF(ISBLANK(INDEX('Policy Characteristics'!B:B,MATCH($C1449,'Policy Characteristics'!$C:$C,0))),"",INDEX('Policy Characteristics'!B:B,MATCH($C1449,'Policy Characteristics'!$C:$C,0)))</f>
        <v>Industry Energy Efficiency Standards</v>
      </c>
      <c r="C1449" s="254" t="str">
        <f t="shared" si="51"/>
        <v>Percentage Improvement in Eqpt Efficiency Standards above BAU</v>
      </c>
      <c r="D1449" s="6" t="s">
        <v>3060</v>
      </c>
      <c r="E1449" s="45" t="s">
        <v>2401</v>
      </c>
      <c r="F1449" t="s">
        <v>2575</v>
      </c>
      <c r="G1449" s="45" t="s">
        <v>2405</v>
      </c>
      <c r="H1449" s="43">
        <v>1092</v>
      </c>
      <c r="I1449" s="324" t="s">
        <v>43</v>
      </c>
      <c r="J1449" s="255" t="str">
        <f>IF(ISBLANK(INDEX('Policy Characteristics'!D:D,MATCH($C1449,'Policy Characteristics'!$C:$C,0))),"",INDEX('Policy Characteristics'!D:D,MATCH($C1449,'Policy Characteristics'!$C:$C,0)))</f>
        <v>Industry Energy Efficiency Standards</v>
      </c>
      <c r="K1449" s="254" t="str">
        <f>IF(ISBLANK(INDEX('Policy Characteristics'!E:E,MATCH($C1449,'Policy Characteristics'!$C:$C,0))),"",INDEX('Policy Characteristics'!E:E,MATCH($C1449,'Policy Characteristics'!$C:$C,0)))</f>
        <v>indst efficiency standards</v>
      </c>
      <c r="L1449" s="261">
        <f>IF(ISBLANK(INDEX('Policy Characteristics'!F:F,MATCH($C1449,'Policy Characteristics'!$C:$C,0))),"",INDEX('Policy Characteristics'!F:F,MATCH($C1449,'Policy Characteristics'!$C:$C,0)))</f>
        <v>0</v>
      </c>
      <c r="M1449" s="261">
        <f>IF(ISBLANK(INDEX('Policy Characteristics'!G:G,MATCH($C1449,'Policy Characteristics'!$C:$C,0))),"",INDEX('Policy Characteristics'!G:G,MATCH($C1449,'Policy Characteristics'!$C:$C,0)))</f>
        <v>0.25</v>
      </c>
      <c r="N1449" s="261">
        <f>IF(ISBLANK(INDEX('Policy Characteristics'!H:H,MATCH($C1449,'Policy Characteristics'!$C:$C,0))),"",INDEX('Policy Characteristics'!H:H,MATCH($C1449,'Policy Characteristics'!$C:$C,0)))</f>
        <v>0.01</v>
      </c>
      <c r="O1449" s="254" t="str">
        <f>IF(ISBLANK(INDEX('Policy Characteristics'!I:I,MATCH($C1449,'Policy Characteristics'!$C:$C,0))),"",INDEX('Policy Characteristics'!I:I,MATCH($C1449,'Policy Characteristics'!$C:$C,0)))</f>
        <v>% reduction in energy use</v>
      </c>
      <c r="P1449" s="254"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254" t="str">
        <f>IF(ISBLANK(INDEX('Policy Characteristics'!K:K,MATCH($C1449,'Policy Characteristics'!$C:$C,0))),"",INDEX('Policy Characteristics'!K:K,MATCH($C1449,'Policy Characteristics'!$C:$C,0)))</f>
        <v>industry-ag-main.html#eff-stds</v>
      </c>
      <c r="R1449" s="254" t="str">
        <f>IF(ISBLANK(INDEX('Policy Characteristics'!L:L,MATCH($C1449,'Policy Characteristics'!$C:$C,0))),"",INDEX('Policy Characteristics'!L:L,MATCH($C1449,'Policy Characteristics'!$C:$C,0)))</f>
        <v>industry-energy-efficiency-standards.html</v>
      </c>
    </row>
    <row r="1450" spans="1:18" s="4" customFormat="1" x14ac:dyDescent="0.35">
      <c r="A1450" s="254" t="str">
        <f>IF(ISBLANK(INDEX('Policy Characteristics'!A:A,MATCH($C1450,'Policy Characteristics'!$C:$C,0))),"",INDEX('Policy Characteristics'!A:A,MATCH($C1450,'Policy Characteristics'!$C:$C,0)))</f>
        <v>Industry</v>
      </c>
      <c r="B1450" s="262" t="str">
        <f>IF(ISBLANK(INDEX('Policy Characteristics'!B:B,MATCH($C1450,'Policy Characteristics'!$C:$C,0))),"",INDEX('Policy Characteristics'!B:B,MATCH($C1450,'Policy Characteristics'!$C:$C,0)))</f>
        <v>Industry Energy Efficiency Standards</v>
      </c>
      <c r="C1450" s="254" t="str">
        <f t="shared" si="51"/>
        <v>Percentage Improvement in Eqpt Efficiency Standards above BAU</v>
      </c>
      <c r="D1450" s="6" t="s">
        <v>3060</v>
      </c>
      <c r="E1450" s="45" t="s">
        <v>2402</v>
      </c>
      <c r="F1450" t="s">
        <v>2575</v>
      </c>
      <c r="G1450" s="45" t="s">
        <v>2408</v>
      </c>
      <c r="H1450" s="43">
        <v>1093</v>
      </c>
      <c r="I1450" s="324" t="s">
        <v>44</v>
      </c>
      <c r="J1450" s="255" t="str">
        <f>IF(ISBLANK(INDEX('Policy Characteristics'!D:D,MATCH($C1450,'Policy Characteristics'!$C:$C,0))),"",INDEX('Policy Characteristics'!D:D,MATCH($C1450,'Policy Characteristics'!$C:$C,0)))</f>
        <v>Industry Energy Efficiency Standards</v>
      </c>
      <c r="K1450" s="254" t="str">
        <f>IF(ISBLANK(INDEX('Policy Characteristics'!E:E,MATCH($C1450,'Policy Characteristics'!$C:$C,0))),"",INDEX('Policy Characteristics'!E:E,MATCH($C1450,'Policy Characteristics'!$C:$C,0)))</f>
        <v>indst efficiency standards</v>
      </c>
      <c r="L1450" s="261">
        <f>IF(ISBLANK(INDEX('Policy Characteristics'!F:F,MATCH($C1450,'Policy Characteristics'!$C:$C,0))),"",INDEX('Policy Characteristics'!F:F,MATCH($C1450,'Policy Characteristics'!$C:$C,0)))</f>
        <v>0</v>
      </c>
      <c r="M1450" s="261">
        <f>IF(ISBLANK(INDEX('Policy Characteristics'!G:G,MATCH($C1450,'Policy Characteristics'!$C:$C,0))),"",INDEX('Policy Characteristics'!G:G,MATCH($C1450,'Policy Characteristics'!$C:$C,0)))</f>
        <v>0.25</v>
      </c>
      <c r="N1450" s="261">
        <f>IF(ISBLANK(INDEX('Policy Characteristics'!H:H,MATCH($C1450,'Policy Characteristics'!$C:$C,0))),"",INDEX('Policy Characteristics'!H:H,MATCH($C1450,'Policy Characteristics'!$C:$C,0)))</f>
        <v>0.01</v>
      </c>
      <c r="O1450" s="254" t="str">
        <f>IF(ISBLANK(INDEX('Policy Characteristics'!I:I,MATCH($C1450,'Policy Characteristics'!$C:$C,0))),"",INDEX('Policy Characteristics'!I:I,MATCH($C1450,'Policy Characteristics'!$C:$C,0)))</f>
        <v>% reduction in energy use</v>
      </c>
      <c r="P1450" s="254"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254" t="str">
        <f>IF(ISBLANK(INDEX('Policy Characteristics'!K:K,MATCH($C1450,'Policy Characteristics'!$C:$C,0))),"",INDEX('Policy Characteristics'!K:K,MATCH($C1450,'Policy Characteristics'!$C:$C,0)))</f>
        <v>industry-ag-main.html#eff-stds</v>
      </c>
      <c r="R1450" s="254" t="str">
        <f>IF(ISBLANK(INDEX('Policy Characteristics'!L:L,MATCH($C1450,'Policy Characteristics'!$C:$C,0))),"",INDEX('Policy Characteristics'!L:L,MATCH($C1450,'Policy Characteristics'!$C:$C,0)))</f>
        <v>industry-energy-efficiency-standards.html</v>
      </c>
    </row>
    <row r="1451" spans="1:18" s="4" customFormat="1" x14ac:dyDescent="0.35">
      <c r="A1451" s="254" t="str">
        <f>IF(ISBLANK(INDEX('Policy Characteristics'!A:A,MATCH($C1451,'Policy Characteristics'!$C:$C,0))),"",INDEX('Policy Characteristics'!A:A,MATCH($C1451,'Policy Characteristics'!$C:$C,0)))</f>
        <v>Industry</v>
      </c>
      <c r="B1451" s="262" t="str">
        <f>IF(ISBLANK(INDEX('Policy Characteristics'!B:B,MATCH($C1451,'Policy Characteristics'!$C:$C,0))),"",INDEX('Policy Characteristics'!B:B,MATCH($C1451,'Policy Characteristics'!$C:$C,0)))</f>
        <v>Industry Energy Efficiency Standards</v>
      </c>
      <c r="C1451" s="254" t="str">
        <f t="shared" si="51"/>
        <v>Percentage Improvement in Eqpt Efficiency Standards above BAU</v>
      </c>
      <c r="D1451" s="6" t="s">
        <v>3060</v>
      </c>
      <c r="E1451" s="45" t="s">
        <v>2701</v>
      </c>
      <c r="F1451" t="s">
        <v>2575</v>
      </c>
      <c r="G1451" s="45" t="s">
        <v>2704</v>
      </c>
      <c r="H1451" s="43">
        <v>1094</v>
      </c>
      <c r="I1451" s="324" t="s">
        <v>44</v>
      </c>
      <c r="J1451" s="255" t="str">
        <f>IF(ISBLANK(INDEX('Policy Characteristics'!D:D,MATCH($C1451,'Policy Characteristics'!$C:$C,0))),"",INDEX('Policy Characteristics'!D:D,MATCH($C1451,'Policy Characteristics'!$C:$C,0)))</f>
        <v>Industry Energy Efficiency Standards</v>
      </c>
      <c r="K1451" s="254" t="str">
        <f>IF(ISBLANK(INDEX('Policy Characteristics'!E:E,MATCH($C1451,'Policy Characteristics'!$C:$C,0))),"",INDEX('Policy Characteristics'!E:E,MATCH($C1451,'Policy Characteristics'!$C:$C,0)))</f>
        <v>indst efficiency standards</v>
      </c>
      <c r="L1451" s="261">
        <f>IF(ISBLANK(INDEX('Policy Characteristics'!F:F,MATCH($C1451,'Policy Characteristics'!$C:$C,0))),"",INDEX('Policy Characteristics'!F:F,MATCH($C1451,'Policy Characteristics'!$C:$C,0)))</f>
        <v>0</v>
      </c>
      <c r="M1451" s="261">
        <f>IF(ISBLANK(INDEX('Policy Characteristics'!G:G,MATCH($C1451,'Policy Characteristics'!$C:$C,0))),"",INDEX('Policy Characteristics'!G:G,MATCH($C1451,'Policy Characteristics'!$C:$C,0)))</f>
        <v>0.25</v>
      </c>
      <c r="N1451" s="261">
        <f>IF(ISBLANK(INDEX('Policy Characteristics'!H:H,MATCH($C1451,'Policy Characteristics'!$C:$C,0))),"",INDEX('Policy Characteristics'!H:H,MATCH($C1451,'Policy Characteristics'!$C:$C,0)))</f>
        <v>0.01</v>
      </c>
      <c r="O1451" s="254" t="str">
        <f>IF(ISBLANK(INDEX('Policy Characteristics'!I:I,MATCH($C1451,'Policy Characteristics'!$C:$C,0))),"",INDEX('Policy Characteristics'!I:I,MATCH($C1451,'Policy Characteristics'!$C:$C,0)))</f>
        <v>% reduction in energy use</v>
      </c>
      <c r="P1451" s="254"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254" t="str">
        <f>IF(ISBLANK(INDEX('Policy Characteristics'!K:K,MATCH($C1451,'Policy Characteristics'!$C:$C,0))),"",INDEX('Policy Characteristics'!K:K,MATCH($C1451,'Policy Characteristics'!$C:$C,0)))</f>
        <v>industry-ag-main.html#eff-stds</v>
      </c>
      <c r="R1451" s="254" t="str">
        <f>IF(ISBLANK(INDEX('Policy Characteristics'!L:L,MATCH($C1451,'Policy Characteristics'!$C:$C,0))),"",INDEX('Policy Characteristics'!L:L,MATCH($C1451,'Policy Characteristics'!$C:$C,0)))</f>
        <v>industry-energy-efficiency-standards.html</v>
      </c>
    </row>
    <row r="1452" spans="1:18" s="4" customFormat="1" x14ac:dyDescent="0.35">
      <c r="A1452" s="254" t="str">
        <f>IF(ISBLANK(INDEX('Policy Characteristics'!A:A,MATCH($C1452,'Policy Characteristics'!$C:$C,0))),"",INDEX('Policy Characteristics'!A:A,MATCH($C1452,'Policy Characteristics'!$C:$C,0)))</f>
        <v>Industry</v>
      </c>
      <c r="B1452" s="262" t="str">
        <f>IF(ISBLANK(INDEX('Policy Characteristics'!B:B,MATCH($C1452,'Policy Characteristics'!$C:$C,0))),"",INDEX('Policy Characteristics'!B:B,MATCH($C1452,'Policy Characteristics'!$C:$C,0)))</f>
        <v>Industry Energy Efficiency Standards</v>
      </c>
      <c r="C1452" s="254" t="str">
        <f t="shared" si="51"/>
        <v>Percentage Improvement in Eqpt Efficiency Standards above BAU</v>
      </c>
      <c r="D1452" s="6" t="s">
        <v>3060</v>
      </c>
      <c r="E1452" s="45" t="s">
        <v>2702</v>
      </c>
      <c r="F1452" t="s">
        <v>2575</v>
      </c>
      <c r="G1452" s="45" t="s">
        <v>2706</v>
      </c>
      <c r="H1452" s="43">
        <v>1095</v>
      </c>
      <c r="I1452" s="324" t="s">
        <v>43</v>
      </c>
      <c r="J1452" s="255" t="str">
        <f>IF(ISBLANK(INDEX('Policy Characteristics'!D:D,MATCH($C1452,'Policy Characteristics'!$C:$C,0))),"",INDEX('Policy Characteristics'!D:D,MATCH($C1452,'Policy Characteristics'!$C:$C,0)))</f>
        <v>Industry Energy Efficiency Standards</v>
      </c>
      <c r="K1452" s="254" t="str">
        <f>IF(ISBLANK(INDEX('Policy Characteristics'!E:E,MATCH($C1452,'Policy Characteristics'!$C:$C,0))),"",INDEX('Policy Characteristics'!E:E,MATCH($C1452,'Policy Characteristics'!$C:$C,0)))</f>
        <v>indst efficiency standards</v>
      </c>
      <c r="L1452" s="261">
        <f>IF(ISBLANK(INDEX('Policy Characteristics'!F:F,MATCH($C1452,'Policy Characteristics'!$C:$C,0))),"",INDEX('Policy Characteristics'!F:F,MATCH($C1452,'Policy Characteristics'!$C:$C,0)))</f>
        <v>0</v>
      </c>
      <c r="M1452" s="261">
        <f>IF(ISBLANK(INDEX('Policy Characteristics'!G:G,MATCH($C1452,'Policy Characteristics'!$C:$C,0))),"",INDEX('Policy Characteristics'!G:G,MATCH($C1452,'Policy Characteristics'!$C:$C,0)))</f>
        <v>0.25</v>
      </c>
      <c r="N1452" s="261">
        <f>IF(ISBLANK(INDEX('Policy Characteristics'!H:H,MATCH($C1452,'Policy Characteristics'!$C:$C,0))),"",INDEX('Policy Characteristics'!H:H,MATCH($C1452,'Policy Characteristics'!$C:$C,0)))</f>
        <v>0.01</v>
      </c>
      <c r="O1452" s="254" t="str">
        <f>IF(ISBLANK(INDEX('Policy Characteristics'!I:I,MATCH($C1452,'Policy Characteristics'!$C:$C,0))),"",INDEX('Policy Characteristics'!I:I,MATCH($C1452,'Policy Characteristics'!$C:$C,0)))</f>
        <v>% reduction in energy use</v>
      </c>
      <c r="P1452" s="254"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254" t="str">
        <f>IF(ISBLANK(INDEX('Policy Characteristics'!K:K,MATCH($C1452,'Policy Characteristics'!$C:$C,0))),"",INDEX('Policy Characteristics'!K:K,MATCH($C1452,'Policy Characteristics'!$C:$C,0)))</f>
        <v>industry-ag-main.html#eff-stds</v>
      </c>
      <c r="R1452" s="254" t="str">
        <f>IF(ISBLANK(INDEX('Policy Characteristics'!L:L,MATCH($C1452,'Policy Characteristics'!$C:$C,0))),"",INDEX('Policy Characteristics'!L:L,MATCH($C1452,'Policy Characteristics'!$C:$C,0)))</f>
        <v>industry-energy-efficiency-standards.html</v>
      </c>
    </row>
    <row r="1453" spans="1:18" s="4" customFormat="1" x14ac:dyDescent="0.35">
      <c r="A1453" s="254" t="str">
        <f>IF(ISBLANK(INDEX('Policy Characteristics'!A:A,MATCH($C1453,'Policy Characteristics'!$C:$C,0))),"",INDEX('Policy Characteristics'!A:A,MATCH($C1453,'Policy Characteristics'!$C:$C,0)))</f>
        <v>Industry</v>
      </c>
      <c r="B1453" s="262" t="str">
        <f>IF(ISBLANK(INDEX('Policy Characteristics'!B:B,MATCH($C1453,'Policy Characteristics'!$C:$C,0))),"",INDEX('Policy Characteristics'!B:B,MATCH($C1453,'Policy Characteristics'!$C:$C,0)))</f>
        <v>Industry Energy Efficiency Standards</v>
      </c>
      <c r="C1453" s="254" t="str">
        <f t="shared" si="51"/>
        <v>Percentage Improvement in Eqpt Efficiency Standards above BAU</v>
      </c>
      <c r="D1453" s="6" t="s">
        <v>3060</v>
      </c>
      <c r="E1453" s="45" t="s">
        <v>2703</v>
      </c>
      <c r="F1453" t="s">
        <v>2575</v>
      </c>
      <c r="G1453" s="45" t="s">
        <v>2707</v>
      </c>
      <c r="H1453" s="43">
        <v>1096</v>
      </c>
      <c r="I1453" s="324" t="s">
        <v>43</v>
      </c>
      <c r="J1453" s="255" t="str">
        <f>IF(ISBLANK(INDEX('Policy Characteristics'!D:D,MATCH($C1453,'Policy Characteristics'!$C:$C,0))),"",INDEX('Policy Characteristics'!D:D,MATCH($C1453,'Policy Characteristics'!$C:$C,0)))</f>
        <v>Industry Energy Efficiency Standards</v>
      </c>
      <c r="K1453" s="254" t="str">
        <f>IF(ISBLANK(INDEX('Policy Characteristics'!E:E,MATCH($C1453,'Policy Characteristics'!$C:$C,0))),"",INDEX('Policy Characteristics'!E:E,MATCH($C1453,'Policy Characteristics'!$C:$C,0)))</f>
        <v>indst efficiency standards</v>
      </c>
      <c r="L1453" s="261">
        <f>IF(ISBLANK(INDEX('Policy Characteristics'!F:F,MATCH($C1453,'Policy Characteristics'!$C:$C,0))),"",INDEX('Policy Characteristics'!F:F,MATCH($C1453,'Policy Characteristics'!$C:$C,0)))</f>
        <v>0</v>
      </c>
      <c r="M1453" s="261">
        <f>IF(ISBLANK(INDEX('Policy Characteristics'!G:G,MATCH($C1453,'Policy Characteristics'!$C:$C,0))),"",INDEX('Policy Characteristics'!G:G,MATCH($C1453,'Policy Characteristics'!$C:$C,0)))</f>
        <v>0.25</v>
      </c>
      <c r="N1453" s="261">
        <f>IF(ISBLANK(INDEX('Policy Characteristics'!H:H,MATCH($C1453,'Policy Characteristics'!$C:$C,0))),"",INDEX('Policy Characteristics'!H:H,MATCH($C1453,'Policy Characteristics'!$C:$C,0)))</f>
        <v>0.01</v>
      </c>
      <c r="O1453" s="254" t="str">
        <f>IF(ISBLANK(INDEX('Policy Characteristics'!I:I,MATCH($C1453,'Policy Characteristics'!$C:$C,0))),"",INDEX('Policy Characteristics'!I:I,MATCH($C1453,'Policy Characteristics'!$C:$C,0)))</f>
        <v>% reduction in energy use</v>
      </c>
      <c r="P1453" s="254"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254" t="str">
        <f>IF(ISBLANK(INDEX('Policy Characteristics'!K:K,MATCH($C1453,'Policy Characteristics'!$C:$C,0))),"",INDEX('Policy Characteristics'!K:K,MATCH($C1453,'Policy Characteristics'!$C:$C,0)))</f>
        <v>industry-ag-main.html#eff-stds</v>
      </c>
      <c r="R1453" s="254" t="str">
        <f>IF(ISBLANK(INDEX('Policy Characteristics'!L:L,MATCH($C1453,'Policy Characteristics'!$C:$C,0))),"",INDEX('Policy Characteristics'!L:L,MATCH($C1453,'Policy Characteristics'!$C:$C,0)))</f>
        <v>industry-energy-efficiency-standards.html</v>
      </c>
    </row>
    <row r="1454" spans="1:18" s="4" customFormat="1" x14ac:dyDescent="0.35">
      <c r="A1454" s="254" t="str">
        <f>IF(ISBLANK(INDEX('Policy Characteristics'!A:A,MATCH($C1454,'Policy Characteristics'!$C:$C,0))),"",INDEX('Policy Characteristics'!A:A,MATCH($C1454,'Policy Characteristics'!$C:$C,0)))</f>
        <v>Industry</v>
      </c>
      <c r="B1454" s="262" t="str">
        <f>IF(ISBLANK(INDEX('Policy Characteristics'!B:B,MATCH($C1454,'Policy Characteristics'!$C:$C,0))),"",INDEX('Policy Characteristics'!B:B,MATCH($C1454,'Policy Characteristics'!$C:$C,0)))</f>
        <v>Industry Energy Efficiency Standards</v>
      </c>
      <c r="C1454" s="254" t="str">
        <f t="shared" si="51"/>
        <v>Percentage Improvement in Eqpt Efficiency Standards above BAU</v>
      </c>
      <c r="D1454" s="6" t="s">
        <v>3060</v>
      </c>
      <c r="E1454" s="45" t="s">
        <v>2700</v>
      </c>
      <c r="F1454" t="s">
        <v>2575</v>
      </c>
      <c r="G1454" s="45" t="s">
        <v>2705</v>
      </c>
      <c r="H1454" s="43">
        <v>1097</v>
      </c>
      <c r="I1454" s="324" t="s">
        <v>44</v>
      </c>
      <c r="J1454" s="255" t="str">
        <f>IF(ISBLANK(INDEX('Policy Characteristics'!D:D,MATCH($C1454,'Policy Characteristics'!$C:$C,0))),"",INDEX('Policy Characteristics'!D:D,MATCH($C1454,'Policy Characteristics'!$C:$C,0)))</f>
        <v>Industry Energy Efficiency Standards</v>
      </c>
      <c r="K1454" s="254" t="str">
        <f>IF(ISBLANK(INDEX('Policy Characteristics'!E:E,MATCH($C1454,'Policy Characteristics'!$C:$C,0))),"",INDEX('Policy Characteristics'!E:E,MATCH($C1454,'Policy Characteristics'!$C:$C,0)))</f>
        <v>indst efficiency standards</v>
      </c>
      <c r="L1454" s="261">
        <f>IF(ISBLANK(INDEX('Policy Characteristics'!F:F,MATCH($C1454,'Policy Characteristics'!$C:$C,0))),"",INDEX('Policy Characteristics'!F:F,MATCH($C1454,'Policy Characteristics'!$C:$C,0)))</f>
        <v>0</v>
      </c>
      <c r="M1454" s="261">
        <f>IF(ISBLANK(INDEX('Policy Characteristics'!G:G,MATCH($C1454,'Policy Characteristics'!$C:$C,0))),"",INDEX('Policy Characteristics'!G:G,MATCH($C1454,'Policy Characteristics'!$C:$C,0)))</f>
        <v>0.25</v>
      </c>
      <c r="N1454" s="261">
        <f>IF(ISBLANK(INDEX('Policy Characteristics'!H:H,MATCH($C1454,'Policy Characteristics'!$C:$C,0))),"",INDEX('Policy Characteristics'!H:H,MATCH($C1454,'Policy Characteristics'!$C:$C,0)))</f>
        <v>0.01</v>
      </c>
      <c r="O1454" s="254" t="str">
        <f>IF(ISBLANK(INDEX('Policy Characteristics'!I:I,MATCH($C1454,'Policy Characteristics'!$C:$C,0))),"",INDEX('Policy Characteristics'!I:I,MATCH($C1454,'Policy Characteristics'!$C:$C,0)))</f>
        <v>% reduction in energy use</v>
      </c>
      <c r="P1454" s="254"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254" t="str">
        <f>IF(ISBLANK(INDEX('Policy Characteristics'!K:K,MATCH($C1454,'Policy Characteristics'!$C:$C,0))),"",INDEX('Policy Characteristics'!K:K,MATCH($C1454,'Policy Characteristics'!$C:$C,0)))</f>
        <v>industry-ag-main.html#eff-stds</v>
      </c>
      <c r="R1454" s="254" t="str">
        <f>IF(ISBLANK(INDEX('Policy Characteristics'!L:L,MATCH($C1454,'Policy Characteristics'!$C:$C,0))),"",INDEX('Policy Characteristics'!L:L,MATCH($C1454,'Policy Characteristics'!$C:$C,0)))</f>
        <v>industry-energy-efficiency-standards.html</v>
      </c>
    </row>
    <row r="1455" spans="1:18" s="4" customFormat="1" x14ac:dyDescent="0.35">
      <c r="A1455" s="254" t="str">
        <f>IF(ISBLANK(INDEX('Policy Characteristics'!A:A,MATCH($C1455,'Policy Characteristics'!$C:$C,0))),"",INDEX('Policy Characteristics'!A:A,MATCH($C1455,'Policy Characteristics'!$C:$C,0)))</f>
        <v>Industry</v>
      </c>
      <c r="B1455" s="262" t="str">
        <f>IF(ISBLANK(INDEX('Policy Characteristics'!B:B,MATCH($C1455,'Policy Characteristics'!$C:$C,0))),"",INDEX('Policy Characteristics'!B:B,MATCH($C1455,'Policy Characteristics'!$C:$C,0)))</f>
        <v>Industry Energy Efficiency Standards</v>
      </c>
      <c r="C1455" s="254" t="str">
        <f t="shared" si="51"/>
        <v>Percentage Improvement in Eqpt Efficiency Standards above BAU</v>
      </c>
      <c r="D1455" s="6" t="s">
        <v>3061</v>
      </c>
      <c r="E1455" s="45" t="s">
        <v>2397</v>
      </c>
      <c r="F1455" t="s">
        <v>3023</v>
      </c>
      <c r="G1455" s="45" t="s">
        <v>2403</v>
      </c>
      <c r="H1455" s="43">
        <v>1098</v>
      </c>
      <c r="I1455" s="324" t="s">
        <v>43</v>
      </c>
      <c r="J1455" s="255" t="str">
        <f>IF(ISBLANK(INDEX('Policy Characteristics'!D:D,MATCH($C1455,'Policy Characteristics'!$C:$C,0))),"",INDEX('Policy Characteristics'!D:D,MATCH($C1455,'Policy Characteristics'!$C:$C,0)))</f>
        <v>Industry Energy Efficiency Standards</v>
      </c>
      <c r="K1455" s="254" t="str">
        <f>IF(ISBLANK(INDEX('Policy Characteristics'!E:E,MATCH($C1455,'Policy Characteristics'!$C:$C,0))),"",INDEX('Policy Characteristics'!E:E,MATCH($C1455,'Policy Characteristics'!$C:$C,0)))</f>
        <v>indst efficiency standards</v>
      </c>
      <c r="L1455" s="261">
        <f>IF(ISBLANK(INDEX('Policy Characteristics'!F:F,MATCH($C1455,'Policy Characteristics'!$C:$C,0))),"",INDEX('Policy Characteristics'!F:F,MATCH($C1455,'Policy Characteristics'!$C:$C,0)))</f>
        <v>0</v>
      </c>
      <c r="M1455" s="261">
        <f>IF(ISBLANK(INDEX('Policy Characteristics'!G:G,MATCH($C1455,'Policy Characteristics'!$C:$C,0))),"",INDEX('Policy Characteristics'!G:G,MATCH($C1455,'Policy Characteristics'!$C:$C,0)))</f>
        <v>0.25</v>
      </c>
      <c r="N1455" s="261">
        <f>IF(ISBLANK(INDEX('Policy Characteristics'!H:H,MATCH($C1455,'Policy Characteristics'!$C:$C,0))),"",INDEX('Policy Characteristics'!H:H,MATCH($C1455,'Policy Characteristics'!$C:$C,0)))</f>
        <v>0.01</v>
      </c>
      <c r="O1455" s="254" t="str">
        <f>IF(ISBLANK(INDEX('Policy Characteristics'!I:I,MATCH($C1455,'Policy Characteristics'!$C:$C,0))),"",INDEX('Policy Characteristics'!I:I,MATCH($C1455,'Policy Characteristics'!$C:$C,0)))</f>
        <v>% reduction in energy use</v>
      </c>
      <c r="P1455" s="254"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254" t="str">
        <f>IF(ISBLANK(INDEX('Policy Characteristics'!K:K,MATCH($C1455,'Policy Characteristics'!$C:$C,0))),"",INDEX('Policy Characteristics'!K:K,MATCH($C1455,'Policy Characteristics'!$C:$C,0)))</f>
        <v>industry-ag-main.html#eff-stds</v>
      </c>
      <c r="R1455" s="254" t="str">
        <f>IF(ISBLANK(INDEX('Policy Characteristics'!L:L,MATCH($C1455,'Policy Characteristics'!$C:$C,0))),"",INDEX('Policy Characteristics'!L:L,MATCH($C1455,'Policy Characteristics'!$C:$C,0)))</f>
        <v>industry-energy-efficiency-standards.html</v>
      </c>
    </row>
    <row r="1456" spans="1:18" s="4" customFormat="1" x14ac:dyDescent="0.35">
      <c r="A1456" s="254" t="str">
        <f>IF(ISBLANK(INDEX('Policy Characteristics'!A:A,MATCH($C1456,'Policy Characteristics'!$C:$C,0))),"",INDEX('Policy Characteristics'!A:A,MATCH($C1456,'Policy Characteristics'!$C:$C,0)))</f>
        <v>Industry</v>
      </c>
      <c r="B1456" s="262" t="str">
        <f>IF(ISBLANK(INDEX('Policy Characteristics'!B:B,MATCH($C1456,'Policy Characteristics'!$C:$C,0))),"",INDEX('Policy Characteristics'!B:B,MATCH($C1456,'Policy Characteristics'!$C:$C,0)))</f>
        <v>Industry Energy Efficiency Standards</v>
      </c>
      <c r="C1456" s="254" t="str">
        <f t="shared" si="51"/>
        <v>Percentage Improvement in Eqpt Efficiency Standards above BAU</v>
      </c>
      <c r="D1456" s="6" t="s">
        <v>3061</v>
      </c>
      <c r="E1456" s="45" t="s">
        <v>2398</v>
      </c>
      <c r="F1456" t="s">
        <v>3023</v>
      </c>
      <c r="G1456" s="45" t="s">
        <v>2406</v>
      </c>
      <c r="H1456" s="43">
        <v>1099</v>
      </c>
      <c r="I1456" s="324" t="s">
        <v>43</v>
      </c>
      <c r="J1456" s="255" t="str">
        <f>IF(ISBLANK(INDEX('Policy Characteristics'!D:D,MATCH($C1456,'Policy Characteristics'!$C:$C,0))),"",INDEX('Policy Characteristics'!D:D,MATCH($C1456,'Policy Characteristics'!$C:$C,0)))</f>
        <v>Industry Energy Efficiency Standards</v>
      </c>
      <c r="K1456" s="254" t="str">
        <f>IF(ISBLANK(INDEX('Policy Characteristics'!E:E,MATCH($C1456,'Policy Characteristics'!$C:$C,0))),"",INDEX('Policy Characteristics'!E:E,MATCH($C1456,'Policy Characteristics'!$C:$C,0)))</f>
        <v>indst efficiency standards</v>
      </c>
      <c r="L1456" s="261">
        <f>IF(ISBLANK(INDEX('Policy Characteristics'!F:F,MATCH($C1456,'Policy Characteristics'!$C:$C,0))),"",INDEX('Policy Characteristics'!F:F,MATCH($C1456,'Policy Characteristics'!$C:$C,0)))</f>
        <v>0</v>
      </c>
      <c r="M1456" s="261">
        <f>IF(ISBLANK(INDEX('Policy Characteristics'!G:G,MATCH($C1456,'Policy Characteristics'!$C:$C,0))),"",INDEX('Policy Characteristics'!G:G,MATCH($C1456,'Policy Characteristics'!$C:$C,0)))</f>
        <v>0.25</v>
      </c>
      <c r="N1456" s="261">
        <f>IF(ISBLANK(INDEX('Policy Characteristics'!H:H,MATCH($C1456,'Policy Characteristics'!$C:$C,0))),"",INDEX('Policy Characteristics'!H:H,MATCH($C1456,'Policy Characteristics'!$C:$C,0)))</f>
        <v>0.01</v>
      </c>
      <c r="O1456" s="254" t="str">
        <f>IF(ISBLANK(INDEX('Policy Characteristics'!I:I,MATCH($C1456,'Policy Characteristics'!$C:$C,0))),"",INDEX('Policy Characteristics'!I:I,MATCH($C1456,'Policy Characteristics'!$C:$C,0)))</f>
        <v>% reduction in energy use</v>
      </c>
      <c r="P1456" s="254"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254" t="str">
        <f>IF(ISBLANK(INDEX('Policy Characteristics'!K:K,MATCH($C1456,'Policy Characteristics'!$C:$C,0))),"",INDEX('Policy Characteristics'!K:K,MATCH($C1456,'Policy Characteristics'!$C:$C,0)))</f>
        <v>industry-ag-main.html#eff-stds</v>
      </c>
      <c r="R1456" s="254" t="str">
        <f>IF(ISBLANK(INDEX('Policy Characteristics'!L:L,MATCH($C1456,'Policy Characteristics'!$C:$C,0))),"",INDEX('Policy Characteristics'!L:L,MATCH($C1456,'Policy Characteristics'!$C:$C,0)))</f>
        <v>industry-energy-efficiency-standards.html</v>
      </c>
    </row>
    <row r="1457" spans="1:18" s="4" customFormat="1" x14ac:dyDescent="0.35">
      <c r="A1457" s="254" t="str">
        <f>IF(ISBLANK(INDEX('Policy Characteristics'!A:A,MATCH($C1457,'Policy Characteristics'!$C:$C,0))),"",INDEX('Policy Characteristics'!A:A,MATCH($C1457,'Policy Characteristics'!$C:$C,0)))</f>
        <v>Industry</v>
      </c>
      <c r="B1457" s="262" t="str">
        <f>IF(ISBLANK(INDEX('Policy Characteristics'!B:B,MATCH($C1457,'Policy Characteristics'!$C:$C,0))),"",INDEX('Policy Characteristics'!B:B,MATCH($C1457,'Policy Characteristics'!$C:$C,0)))</f>
        <v>Industry Energy Efficiency Standards</v>
      </c>
      <c r="C1457" s="254" t="str">
        <f t="shared" si="51"/>
        <v>Percentage Improvement in Eqpt Efficiency Standards above BAU</v>
      </c>
      <c r="D1457" s="6" t="s">
        <v>3061</v>
      </c>
      <c r="E1457" s="45" t="s">
        <v>2399</v>
      </c>
      <c r="F1457" t="s">
        <v>3023</v>
      </c>
      <c r="G1457" s="45" t="s">
        <v>2407</v>
      </c>
      <c r="H1457" s="43">
        <v>1100</v>
      </c>
      <c r="I1457" s="324" t="s">
        <v>43</v>
      </c>
      <c r="J1457" s="255" t="str">
        <f>IF(ISBLANK(INDEX('Policy Characteristics'!D:D,MATCH($C1457,'Policy Characteristics'!$C:$C,0))),"",INDEX('Policy Characteristics'!D:D,MATCH($C1457,'Policy Characteristics'!$C:$C,0)))</f>
        <v>Industry Energy Efficiency Standards</v>
      </c>
      <c r="K1457" s="254" t="str">
        <f>IF(ISBLANK(INDEX('Policy Characteristics'!E:E,MATCH($C1457,'Policy Characteristics'!$C:$C,0))),"",INDEX('Policy Characteristics'!E:E,MATCH($C1457,'Policy Characteristics'!$C:$C,0)))</f>
        <v>indst efficiency standards</v>
      </c>
      <c r="L1457" s="261">
        <f>IF(ISBLANK(INDEX('Policy Characteristics'!F:F,MATCH($C1457,'Policy Characteristics'!$C:$C,0))),"",INDEX('Policy Characteristics'!F:F,MATCH($C1457,'Policy Characteristics'!$C:$C,0)))</f>
        <v>0</v>
      </c>
      <c r="M1457" s="261">
        <f>IF(ISBLANK(INDEX('Policy Characteristics'!G:G,MATCH($C1457,'Policy Characteristics'!$C:$C,0))),"",INDEX('Policy Characteristics'!G:G,MATCH($C1457,'Policy Characteristics'!$C:$C,0)))</f>
        <v>0.25</v>
      </c>
      <c r="N1457" s="261">
        <f>IF(ISBLANK(INDEX('Policy Characteristics'!H:H,MATCH($C1457,'Policy Characteristics'!$C:$C,0))),"",INDEX('Policy Characteristics'!H:H,MATCH($C1457,'Policy Characteristics'!$C:$C,0)))</f>
        <v>0.01</v>
      </c>
      <c r="O1457" s="254" t="str">
        <f>IF(ISBLANK(INDEX('Policy Characteristics'!I:I,MATCH($C1457,'Policy Characteristics'!$C:$C,0))),"",INDEX('Policy Characteristics'!I:I,MATCH($C1457,'Policy Characteristics'!$C:$C,0)))</f>
        <v>% reduction in energy use</v>
      </c>
      <c r="P1457" s="254"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254" t="str">
        <f>IF(ISBLANK(INDEX('Policy Characteristics'!K:K,MATCH($C1457,'Policy Characteristics'!$C:$C,0))),"",INDEX('Policy Characteristics'!K:K,MATCH($C1457,'Policy Characteristics'!$C:$C,0)))</f>
        <v>industry-ag-main.html#eff-stds</v>
      </c>
      <c r="R1457" s="254" t="str">
        <f>IF(ISBLANK(INDEX('Policy Characteristics'!L:L,MATCH($C1457,'Policy Characteristics'!$C:$C,0))),"",INDEX('Policy Characteristics'!L:L,MATCH($C1457,'Policy Characteristics'!$C:$C,0)))</f>
        <v>industry-energy-efficiency-standards.html</v>
      </c>
    </row>
    <row r="1458" spans="1:18" s="4" customFormat="1" x14ac:dyDescent="0.35">
      <c r="A1458" s="254" t="str">
        <f>IF(ISBLANK(INDEX('Policy Characteristics'!A:A,MATCH($C1458,'Policy Characteristics'!$C:$C,0))),"",INDEX('Policy Characteristics'!A:A,MATCH($C1458,'Policy Characteristics'!$C:$C,0)))</f>
        <v>Industry</v>
      </c>
      <c r="B1458" s="262" t="str">
        <f>IF(ISBLANK(INDEX('Policy Characteristics'!B:B,MATCH($C1458,'Policy Characteristics'!$C:$C,0))),"",INDEX('Policy Characteristics'!B:B,MATCH($C1458,'Policy Characteristics'!$C:$C,0)))</f>
        <v>Industry Energy Efficiency Standards</v>
      </c>
      <c r="C1458" s="254" t="str">
        <f t="shared" si="51"/>
        <v>Percentage Improvement in Eqpt Efficiency Standards above BAU</v>
      </c>
      <c r="D1458" s="6" t="s">
        <v>3061</v>
      </c>
      <c r="E1458" s="45" t="s">
        <v>2400</v>
      </c>
      <c r="F1458" t="s">
        <v>3023</v>
      </c>
      <c r="G1458" s="45" t="s">
        <v>2404</v>
      </c>
      <c r="H1458" s="43">
        <v>1101</v>
      </c>
      <c r="I1458" s="324" t="s">
        <v>44</v>
      </c>
      <c r="J1458" s="255" t="str">
        <f>IF(ISBLANK(INDEX('Policy Characteristics'!D:D,MATCH($C1458,'Policy Characteristics'!$C:$C,0))),"",INDEX('Policy Characteristics'!D:D,MATCH($C1458,'Policy Characteristics'!$C:$C,0)))</f>
        <v>Industry Energy Efficiency Standards</v>
      </c>
      <c r="K1458" s="254" t="str">
        <f>IF(ISBLANK(INDEX('Policy Characteristics'!E:E,MATCH($C1458,'Policy Characteristics'!$C:$C,0))),"",INDEX('Policy Characteristics'!E:E,MATCH($C1458,'Policy Characteristics'!$C:$C,0)))</f>
        <v>indst efficiency standards</v>
      </c>
      <c r="L1458" s="261">
        <f>IF(ISBLANK(INDEX('Policy Characteristics'!F:F,MATCH($C1458,'Policy Characteristics'!$C:$C,0))),"",INDEX('Policy Characteristics'!F:F,MATCH($C1458,'Policy Characteristics'!$C:$C,0)))</f>
        <v>0</v>
      </c>
      <c r="M1458" s="261">
        <f>IF(ISBLANK(INDEX('Policy Characteristics'!G:G,MATCH($C1458,'Policy Characteristics'!$C:$C,0))),"",INDEX('Policy Characteristics'!G:G,MATCH($C1458,'Policy Characteristics'!$C:$C,0)))</f>
        <v>0.25</v>
      </c>
      <c r="N1458" s="261">
        <f>IF(ISBLANK(INDEX('Policy Characteristics'!H:H,MATCH($C1458,'Policy Characteristics'!$C:$C,0))),"",INDEX('Policy Characteristics'!H:H,MATCH($C1458,'Policy Characteristics'!$C:$C,0)))</f>
        <v>0.01</v>
      </c>
      <c r="O1458" s="254" t="str">
        <f>IF(ISBLANK(INDEX('Policy Characteristics'!I:I,MATCH($C1458,'Policy Characteristics'!$C:$C,0))),"",INDEX('Policy Characteristics'!I:I,MATCH($C1458,'Policy Characteristics'!$C:$C,0)))</f>
        <v>% reduction in energy use</v>
      </c>
      <c r="P1458" s="254"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254" t="str">
        <f>IF(ISBLANK(INDEX('Policy Characteristics'!K:K,MATCH($C1458,'Policy Characteristics'!$C:$C,0))),"",INDEX('Policy Characteristics'!K:K,MATCH($C1458,'Policy Characteristics'!$C:$C,0)))</f>
        <v>industry-ag-main.html#eff-stds</v>
      </c>
      <c r="R1458" s="254" t="str">
        <f>IF(ISBLANK(INDEX('Policy Characteristics'!L:L,MATCH($C1458,'Policy Characteristics'!$C:$C,0))),"",INDEX('Policy Characteristics'!L:L,MATCH($C1458,'Policy Characteristics'!$C:$C,0)))</f>
        <v>industry-energy-efficiency-standards.html</v>
      </c>
    </row>
    <row r="1459" spans="1:18" s="4" customFormat="1" x14ac:dyDescent="0.35">
      <c r="A1459" s="254" t="str">
        <f>IF(ISBLANK(INDEX('Policy Characteristics'!A:A,MATCH($C1459,'Policy Characteristics'!$C:$C,0))),"",INDEX('Policy Characteristics'!A:A,MATCH($C1459,'Policy Characteristics'!$C:$C,0)))</f>
        <v>Industry</v>
      </c>
      <c r="B1459" s="262" t="str">
        <f>IF(ISBLANK(INDEX('Policy Characteristics'!B:B,MATCH($C1459,'Policy Characteristics'!$C:$C,0))),"",INDEX('Policy Characteristics'!B:B,MATCH($C1459,'Policy Characteristics'!$C:$C,0)))</f>
        <v>Industry Energy Efficiency Standards</v>
      </c>
      <c r="C1459" s="254" t="str">
        <f t="shared" si="51"/>
        <v>Percentage Improvement in Eqpt Efficiency Standards above BAU</v>
      </c>
      <c r="D1459" s="6" t="s">
        <v>3061</v>
      </c>
      <c r="E1459" s="45" t="s">
        <v>2401</v>
      </c>
      <c r="F1459" t="s">
        <v>3023</v>
      </c>
      <c r="G1459" s="45" t="s">
        <v>2405</v>
      </c>
      <c r="H1459" s="43">
        <v>1102</v>
      </c>
      <c r="I1459" s="324" t="s">
        <v>43</v>
      </c>
      <c r="J1459" s="255" t="str">
        <f>IF(ISBLANK(INDEX('Policy Characteristics'!D:D,MATCH($C1459,'Policy Characteristics'!$C:$C,0))),"",INDEX('Policy Characteristics'!D:D,MATCH($C1459,'Policy Characteristics'!$C:$C,0)))</f>
        <v>Industry Energy Efficiency Standards</v>
      </c>
      <c r="K1459" s="254" t="str">
        <f>IF(ISBLANK(INDEX('Policy Characteristics'!E:E,MATCH($C1459,'Policy Characteristics'!$C:$C,0))),"",INDEX('Policy Characteristics'!E:E,MATCH($C1459,'Policy Characteristics'!$C:$C,0)))</f>
        <v>indst efficiency standards</v>
      </c>
      <c r="L1459" s="261">
        <f>IF(ISBLANK(INDEX('Policy Characteristics'!F:F,MATCH($C1459,'Policy Characteristics'!$C:$C,0))),"",INDEX('Policy Characteristics'!F:F,MATCH($C1459,'Policy Characteristics'!$C:$C,0)))</f>
        <v>0</v>
      </c>
      <c r="M1459" s="261">
        <f>IF(ISBLANK(INDEX('Policy Characteristics'!G:G,MATCH($C1459,'Policy Characteristics'!$C:$C,0))),"",INDEX('Policy Characteristics'!G:G,MATCH($C1459,'Policy Characteristics'!$C:$C,0)))</f>
        <v>0.25</v>
      </c>
      <c r="N1459" s="261">
        <f>IF(ISBLANK(INDEX('Policy Characteristics'!H:H,MATCH($C1459,'Policy Characteristics'!$C:$C,0))),"",INDEX('Policy Characteristics'!H:H,MATCH($C1459,'Policy Characteristics'!$C:$C,0)))</f>
        <v>0.01</v>
      </c>
      <c r="O1459" s="254" t="str">
        <f>IF(ISBLANK(INDEX('Policy Characteristics'!I:I,MATCH($C1459,'Policy Characteristics'!$C:$C,0))),"",INDEX('Policy Characteristics'!I:I,MATCH($C1459,'Policy Characteristics'!$C:$C,0)))</f>
        <v>% reduction in energy use</v>
      </c>
      <c r="P1459" s="254"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254" t="str">
        <f>IF(ISBLANK(INDEX('Policy Characteristics'!K:K,MATCH($C1459,'Policy Characteristics'!$C:$C,0))),"",INDEX('Policy Characteristics'!K:K,MATCH($C1459,'Policy Characteristics'!$C:$C,0)))</f>
        <v>industry-ag-main.html#eff-stds</v>
      </c>
      <c r="R1459" s="254" t="str">
        <f>IF(ISBLANK(INDEX('Policy Characteristics'!L:L,MATCH($C1459,'Policy Characteristics'!$C:$C,0))),"",INDEX('Policy Characteristics'!L:L,MATCH($C1459,'Policy Characteristics'!$C:$C,0)))</f>
        <v>industry-energy-efficiency-standards.html</v>
      </c>
    </row>
    <row r="1460" spans="1:18" s="4" customFormat="1" x14ac:dyDescent="0.35">
      <c r="A1460" s="254" t="str">
        <f>IF(ISBLANK(INDEX('Policy Characteristics'!A:A,MATCH($C1460,'Policy Characteristics'!$C:$C,0))),"",INDEX('Policy Characteristics'!A:A,MATCH($C1460,'Policy Characteristics'!$C:$C,0)))</f>
        <v>Industry</v>
      </c>
      <c r="B1460" s="262" t="str">
        <f>IF(ISBLANK(INDEX('Policy Characteristics'!B:B,MATCH($C1460,'Policy Characteristics'!$C:$C,0))),"",INDEX('Policy Characteristics'!B:B,MATCH($C1460,'Policy Characteristics'!$C:$C,0)))</f>
        <v>Industry Energy Efficiency Standards</v>
      </c>
      <c r="C1460" s="254" t="str">
        <f t="shared" si="51"/>
        <v>Percentage Improvement in Eqpt Efficiency Standards above BAU</v>
      </c>
      <c r="D1460" s="6" t="s">
        <v>3061</v>
      </c>
      <c r="E1460" s="45" t="s">
        <v>2402</v>
      </c>
      <c r="F1460" t="s">
        <v>3023</v>
      </c>
      <c r="G1460" s="45" t="s">
        <v>2408</v>
      </c>
      <c r="H1460" s="43">
        <v>1103</v>
      </c>
      <c r="I1460" s="324" t="s">
        <v>44</v>
      </c>
      <c r="J1460" s="255" t="str">
        <f>IF(ISBLANK(INDEX('Policy Characteristics'!D:D,MATCH($C1460,'Policy Characteristics'!$C:$C,0))),"",INDEX('Policy Characteristics'!D:D,MATCH($C1460,'Policy Characteristics'!$C:$C,0)))</f>
        <v>Industry Energy Efficiency Standards</v>
      </c>
      <c r="K1460" s="254" t="str">
        <f>IF(ISBLANK(INDEX('Policy Characteristics'!E:E,MATCH($C1460,'Policy Characteristics'!$C:$C,0))),"",INDEX('Policy Characteristics'!E:E,MATCH($C1460,'Policy Characteristics'!$C:$C,0)))</f>
        <v>indst efficiency standards</v>
      </c>
      <c r="L1460" s="261">
        <f>IF(ISBLANK(INDEX('Policy Characteristics'!F:F,MATCH($C1460,'Policy Characteristics'!$C:$C,0))),"",INDEX('Policy Characteristics'!F:F,MATCH($C1460,'Policy Characteristics'!$C:$C,0)))</f>
        <v>0</v>
      </c>
      <c r="M1460" s="261">
        <f>IF(ISBLANK(INDEX('Policy Characteristics'!G:G,MATCH($C1460,'Policy Characteristics'!$C:$C,0))),"",INDEX('Policy Characteristics'!G:G,MATCH($C1460,'Policy Characteristics'!$C:$C,0)))</f>
        <v>0.25</v>
      </c>
      <c r="N1460" s="261">
        <f>IF(ISBLANK(INDEX('Policy Characteristics'!H:H,MATCH($C1460,'Policy Characteristics'!$C:$C,0))),"",INDEX('Policy Characteristics'!H:H,MATCH($C1460,'Policy Characteristics'!$C:$C,0)))</f>
        <v>0.01</v>
      </c>
      <c r="O1460" s="254" t="str">
        <f>IF(ISBLANK(INDEX('Policy Characteristics'!I:I,MATCH($C1460,'Policy Characteristics'!$C:$C,0))),"",INDEX('Policy Characteristics'!I:I,MATCH($C1460,'Policy Characteristics'!$C:$C,0)))</f>
        <v>% reduction in energy use</v>
      </c>
      <c r="P1460" s="254"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254" t="str">
        <f>IF(ISBLANK(INDEX('Policy Characteristics'!K:K,MATCH($C1460,'Policy Characteristics'!$C:$C,0))),"",INDEX('Policy Characteristics'!K:K,MATCH($C1460,'Policy Characteristics'!$C:$C,0)))</f>
        <v>industry-ag-main.html#eff-stds</v>
      </c>
      <c r="R1460" s="254" t="str">
        <f>IF(ISBLANK(INDEX('Policy Characteristics'!L:L,MATCH($C1460,'Policy Characteristics'!$C:$C,0))),"",INDEX('Policy Characteristics'!L:L,MATCH($C1460,'Policy Characteristics'!$C:$C,0)))</f>
        <v>industry-energy-efficiency-standards.html</v>
      </c>
    </row>
    <row r="1461" spans="1:18" s="4" customFormat="1" x14ac:dyDescent="0.35">
      <c r="A1461" s="254" t="str">
        <f>IF(ISBLANK(INDEX('Policy Characteristics'!A:A,MATCH($C1461,'Policy Characteristics'!$C:$C,0))),"",INDEX('Policy Characteristics'!A:A,MATCH($C1461,'Policy Characteristics'!$C:$C,0)))</f>
        <v>Industry</v>
      </c>
      <c r="B1461" s="262" t="str">
        <f>IF(ISBLANK(INDEX('Policy Characteristics'!B:B,MATCH($C1461,'Policy Characteristics'!$C:$C,0))),"",INDEX('Policy Characteristics'!B:B,MATCH($C1461,'Policy Characteristics'!$C:$C,0)))</f>
        <v>Industry Energy Efficiency Standards</v>
      </c>
      <c r="C1461" s="254" t="str">
        <f t="shared" si="51"/>
        <v>Percentage Improvement in Eqpt Efficiency Standards above BAU</v>
      </c>
      <c r="D1461" s="6" t="s">
        <v>3061</v>
      </c>
      <c r="E1461" s="45" t="s">
        <v>2701</v>
      </c>
      <c r="F1461" t="s">
        <v>3023</v>
      </c>
      <c r="G1461" s="45" t="s">
        <v>2704</v>
      </c>
      <c r="H1461" s="43">
        <v>1104</v>
      </c>
      <c r="I1461" s="324" t="s">
        <v>44</v>
      </c>
      <c r="J1461" s="255" t="str">
        <f>IF(ISBLANK(INDEX('Policy Characteristics'!D:D,MATCH($C1461,'Policy Characteristics'!$C:$C,0))),"",INDEX('Policy Characteristics'!D:D,MATCH($C1461,'Policy Characteristics'!$C:$C,0)))</f>
        <v>Industry Energy Efficiency Standards</v>
      </c>
      <c r="K1461" s="254" t="str">
        <f>IF(ISBLANK(INDEX('Policy Characteristics'!E:E,MATCH($C1461,'Policy Characteristics'!$C:$C,0))),"",INDEX('Policy Characteristics'!E:E,MATCH($C1461,'Policy Characteristics'!$C:$C,0)))</f>
        <v>indst efficiency standards</v>
      </c>
      <c r="L1461" s="261">
        <f>IF(ISBLANK(INDEX('Policy Characteristics'!F:F,MATCH($C1461,'Policy Characteristics'!$C:$C,0))),"",INDEX('Policy Characteristics'!F:F,MATCH($C1461,'Policy Characteristics'!$C:$C,0)))</f>
        <v>0</v>
      </c>
      <c r="M1461" s="261">
        <f>IF(ISBLANK(INDEX('Policy Characteristics'!G:G,MATCH($C1461,'Policy Characteristics'!$C:$C,0))),"",INDEX('Policy Characteristics'!G:G,MATCH($C1461,'Policy Characteristics'!$C:$C,0)))</f>
        <v>0.25</v>
      </c>
      <c r="N1461" s="261">
        <f>IF(ISBLANK(INDEX('Policy Characteristics'!H:H,MATCH($C1461,'Policy Characteristics'!$C:$C,0))),"",INDEX('Policy Characteristics'!H:H,MATCH($C1461,'Policy Characteristics'!$C:$C,0)))</f>
        <v>0.01</v>
      </c>
      <c r="O1461" s="254" t="str">
        <f>IF(ISBLANK(INDEX('Policy Characteristics'!I:I,MATCH($C1461,'Policy Characteristics'!$C:$C,0))),"",INDEX('Policy Characteristics'!I:I,MATCH($C1461,'Policy Characteristics'!$C:$C,0)))</f>
        <v>% reduction in energy use</v>
      </c>
      <c r="P1461" s="254"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254" t="str">
        <f>IF(ISBLANK(INDEX('Policy Characteristics'!K:K,MATCH($C1461,'Policy Characteristics'!$C:$C,0))),"",INDEX('Policy Characteristics'!K:K,MATCH($C1461,'Policy Characteristics'!$C:$C,0)))</f>
        <v>industry-ag-main.html#eff-stds</v>
      </c>
      <c r="R1461" s="254" t="str">
        <f>IF(ISBLANK(INDEX('Policy Characteristics'!L:L,MATCH($C1461,'Policy Characteristics'!$C:$C,0))),"",INDEX('Policy Characteristics'!L:L,MATCH($C1461,'Policy Characteristics'!$C:$C,0)))</f>
        <v>industry-energy-efficiency-standards.html</v>
      </c>
    </row>
    <row r="1462" spans="1:18" s="4" customFormat="1" x14ac:dyDescent="0.35">
      <c r="A1462" s="254" t="str">
        <f>IF(ISBLANK(INDEX('Policy Characteristics'!A:A,MATCH($C1462,'Policy Characteristics'!$C:$C,0))),"",INDEX('Policy Characteristics'!A:A,MATCH($C1462,'Policy Characteristics'!$C:$C,0)))</f>
        <v>Industry</v>
      </c>
      <c r="B1462" s="262" t="str">
        <f>IF(ISBLANK(INDEX('Policy Characteristics'!B:B,MATCH($C1462,'Policy Characteristics'!$C:$C,0))),"",INDEX('Policy Characteristics'!B:B,MATCH($C1462,'Policy Characteristics'!$C:$C,0)))</f>
        <v>Industry Energy Efficiency Standards</v>
      </c>
      <c r="C1462" s="254" t="str">
        <f t="shared" si="51"/>
        <v>Percentage Improvement in Eqpt Efficiency Standards above BAU</v>
      </c>
      <c r="D1462" s="6" t="s">
        <v>3061</v>
      </c>
      <c r="E1462" s="45" t="s">
        <v>2702</v>
      </c>
      <c r="F1462" t="s">
        <v>3023</v>
      </c>
      <c r="G1462" s="45" t="s">
        <v>2706</v>
      </c>
      <c r="H1462" s="43">
        <v>1105</v>
      </c>
      <c r="I1462" s="324" t="s">
        <v>43</v>
      </c>
      <c r="J1462" s="255" t="str">
        <f>IF(ISBLANK(INDEX('Policy Characteristics'!D:D,MATCH($C1462,'Policy Characteristics'!$C:$C,0))),"",INDEX('Policy Characteristics'!D:D,MATCH($C1462,'Policy Characteristics'!$C:$C,0)))</f>
        <v>Industry Energy Efficiency Standards</v>
      </c>
      <c r="K1462" s="254" t="str">
        <f>IF(ISBLANK(INDEX('Policy Characteristics'!E:E,MATCH($C1462,'Policy Characteristics'!$C:$C,0))),"",INDEX('Policy Characteristics'!E:E,MATCH($C1462,'Policy Characteristics'!$C:$C,0)))</f>
        <v>indst efficiency standards</v>
      </c>
      <c r="L1462" s="261">
        <f>IF(ISBLANK(INDEX('Policy Characteristics'!F:F,MATCH($C1462,'Policy Characteristics'!$C:$C,0))),"",INDEX('Policy Characteristics'!F:F,MATCH($C1462,'Policy Characteristics'!$C:$C,0)))</f>
        <v>0</v>
      </c>
      <c r="M1462" s="261">
        <f>IF(ISBLANK(INDEX('Policy Characteristics'!G:G,MATCH($C1462,'Policy Characteristics'!$C:$C,0))),"",INDEX('Policy Characteristics'!G:G,MATCH($C1462,'Policy Characteristics'!$C:$C,0)))</f>
        <v>0.25</v>
      </c>
      <c r="N1462" s="261">
        <f>IF(ISBLANK(INDEX('Policy Characteristics'!H:H,MATCH($C1462,'Policy Characteristics'!$C:$C,0))),"",INDEX('Policy Characteristics'!H:H,MATCH($C1462,'Policy Characteristics'!$C:$C,0)))</f>
        <v>0.01</v>
      </c>
      <c r="O1462" s="254" t="str">
        <f>IF(ISBLANK(INDEX('Policy Characteristics'!I:I,MATCH($C1462,'Policy Characteristics'!$C:$C,0))),"",INDEX('Policy Characteristics'!I:I,MATCH($C1462,'Policy Characteristics'!$C:$C,0)))</f>
        <v>% reduction in energy use</v>
      </c>
      <c r="P1462" s="254"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254" t="str">
        <f>IF(ISBLANK(INDEX('Policy Characteristics'!K:K,MATCH($C1462,'Policy Characteristics'!$C:$C,0))),"",INDEX('Policy Characteristics'!K:K,MATCH($C1462,'Policy Characteristics'!$C:$C,0)))</f>
        <v>industry-ag-main.html#eff-stds</v>
      </c>
      <c r="R1462" s="254" t="str">
        <f>IF(ISBLANK(INDEX('Policy Characteristics'!L:L,MATCH($C1462,'Policy Characteristics'!$C:$C,0))),"",INDEX('Policy Characteristics'!L:L,MATCH($C1462,'Policy Characteristics'!$C:$C,0)))</f>
        <v>industry-energy-efficiency-standards.html</v>
      </c>
    </row>
    <row r="1463" spans="1:18" s="4" customFormat="1" x14ac:dyDescent="0.35">
      <c r="A1463" s="254" t="str">
        <f>IF(ISBLANK(INDEX('Policy Characteristics'!A:A,MATCH($C1463,'Policy Characteristics'!$C:$C,0))),"",INDEX('Policy Characteristics'!A:A,MATCH($C1463,'Policy Characteristics'!$C:$C,0)))</f>
        <v>Industry</v>
      </c>
      <c r="B1463" s="262" t="str">
        <f>IF(ISBLANK(INDEX('Policy Characteristics'!B:B,MATCH($C1463,'Policy Characteristics'!$C:$C,0))),"",INDEX('Policy Characteristics'!B:B,MATCH($C1463,'Policy Characteristics'!$C:$C,0)))</f>
        <v>Industry Energy Efficiency Standards</v>
      </c>
      <c r="C1463" s="254" t="str">
        <f t="shared" si="51"/>
        <v>Percentage Improvement in Eqpt Efficiency Standards above BAU</v>
      </c>
      <c r="D1463" s="6" t="s">
        <v>3061</v>
      </c>
      <c r="E1463" s="45" t="s">
        <v>2703</v>
      </c>
      <c r="F1463" t="s">
        <v>3023</v>
      </c>
      <c r="G1463" s="45" t="s">
        <v>2707</v>
      </c>
      <c r="H1463" s="43">
        <v>1106</v>
      </c>
      <c r="I1463" s="324" t="s">
        <v>43</v>
      </c>
      <c r="J1463" s="255" t="str">
        <f>IF(ISBLANK(INDEX('Policy Characteristics'!D:D,MATCH($C1463,'Policy Characteristics'!$C:$C,0))),"",INDEX('Policy Characteristics'!D:D,MATCH($C1463,'Policy Characteristics'!$C:$C,0)))</f>
        <v>Industry Energy Efficiency Standards</v>
      </c>
      <c r="K1463" s="254" t="str">
        <f>IF(ISBLANK(INDEX('Policy Characteristics'!E:E,MATCH($C1463,'Policy Characteristics'!$C:$C,0))),"",INDEX('Policy Characteristics'!E:E,MATCH($C1463,'Policy Characteristics'!$C:$C,0)))</f>
        <v>indst efficiency standards</v>
      </c>
      <c r="L1463" s="261">
        <f>IF(ISBLANK(INDEX('Policy Characteristics'!F:F,MATCH($C1463,'Policy Characteristics'!$C:$C,0))),"",INDEX('Policy Characteristics'!F:F,MATCH($C1463,'Policy Characteristics'!$C:$C,0)))</f>
        <v>0</v>
      </c>
      <c r="M1463" s="261">
        <f>IF(ISBLANK(INDEX('Policy Characteristics'!G:G,MATCH($C1463,'Policy Characteristics'!$C:$C,0))),"",INDEX('Policy Characteristics'!G:G,MATCH($C1463,'Policy Characteristics'!$C:$C,0)))</f>
        <v>0.25</v>
      </c>
      <c r="N1463" s="261">
        <f>IF(ISBLANK(INDEX('Policy Characteristics'!H:H,MATCH($C1463,'Policy Characteristics'!$C:$C,0))),"",INDEX('Policy Characteristics'!H:H,MATCH($C1463,'Policy Characteristics'!$C:$C,0)))</f>
        <v>0.01</v>
      </c>
      <c r="O1463" s="254" t="str">
        <f>IF(ISBLANK(INDEX('Policy Characteristics'!I:I,MATCH($C1463,'Policy Characteristics'!$C:$C,0))),"",INDEX('Policy Characteristics'!I:I,MATCH($C1463,'Policy Characteristics'!$C:$C,0)))</f>
        <v>% reduction in energy use</v>
      </c>
      <c r="P1463" s="254"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254" t="str">
        <f>IF(ISBLANK(INDEX('Policy Characteristics'!K:K,MATCH($C1463,'Policy Characteristics'!$C:$C,0))),"",INDEX('Policy Characteristics'!K:K,MATCH($C1463,'Policy Characteristics'!$C:$C,0)))</f>
        <v>industry-ag-main.html#eff-stds</v>
      </c>
      <c r="R1463" s="254" t="str">
        <f>IF(ISBLANK(INDEX('Policy Characteristics'!L:L,MATCH($C1463,'Policy Characteristics'!$C:$C,0))),"",INDEX('Policy Characteristics'!L:L,MATCH($C1463,'Policy Characteristics'!$C:$C,0)))</f>
        <v>industry-energy-efficiency-standards.html</v>
      </c>
    </row>
    <row r="1464" spans="1:18" s="4" customFormat="1" x14ac:dyDescent="0.35">
      <c r="A1464" s="254" t="str">
        <f>IF(ISBLANK(INDEX('Policy Characteristics'!A:A,MATCH($C1464,'Policy Characteristics'!$C:$C,0))),"",INDEX('Policy Characteristics'!A:A,MATCH($C1464,'Policy Characteristics'!$C:$C,0)))</f>
        <v>Industry</v>
      </c>
      <c r="B1464" s="262" t="str">
        <f>IF(ISBLANK(INDEX('Policy Characteristics'!B:B,MATCH($C1464,'Policy Characteristics'!$C:$C,0))),"",INDEX('Policy Characteristics'!B:B,MATCH($C1464,'Policy Characteristics'!$C:$C,0)))</f>
        <v>Industry Energy Efficiency Standards</v>
      </c>
      <c r="C1464" s="254" t="str">
        <f t="shared" si="51"/>
        <v>Percentage Improvement in Eqpt Efficiency Standards above BAU</v>
      </c>
      <c r="D1464" s="6" t="s">
        <v>3061</v>
      </c>
      <c r="E1464" s="45" t="s">
        <v>2700</v>
      </c>
      <c r="F1464" t="s">
        <v>3023</v>
      </c>
      <c r="G1464" s="45" t="s">
        <v>2705</v>
      </c>
      <c r="H1464" s="43">
        <v>1107</v>
      </c>
      <c r="I1464" s="324" t="s">
        <v>44</v>
      </c>
      <c r="J1464" s="255" t="str">
        <f>IF(ISBLANK(INDEX('Policy Characteristics'!D:D,MATCH($C1464,'Policy Characteristics'!$C:$C,0))),"",INDEX('Policy Characteristics'!D:D,MATCH($C1464,'Policy Characteristics'!$C:$C,0)))</f>
        <v>Industry Energy Efficiency Standards</v>
      </c>
      <c r="K1464" s="254" t="str">
        <f>IF(ISBLANK(INDEX('Policy Characteristics'!E:E,MATCH($C1464,'Policy Characteristics'!$C:$C,0))),"",INDEX('Policy Characteristics'!E:E,MATCH($C1464,'Policy Characteristics'!$C:$C,0)))</f>
        <v>indst efficiency standards</v>
      </c>
      <c r="L1464" s="261">
        <f>IF(ISBLANK(INDEX('Policy Characteristics'!F:F,MATCH($C1464,'Policy Characteristics'!$C:$C,0))),"",INDEX('Policy Characteristics'!F:F,MATCH($C1464,'Policy Characteristics'!$C:$C,0)))</f>
        <v>0</v>
      </c>
      <c r="M1464" s="261">
        <f>IF(ISBLANK(INDEX('Policy Characteristics'!G:G,MATCH($C1464,'Policy Characteristics'!$C:$C,0))),"",INDEX('Policy Characteristics'!G:G,MATCH($C1464,'Policy Characteristics'!$C:$C,0)))</f>
        <v>0.25</v>
      </c>
      <c r="N1464" s="261">
        <f>IF(ISBLANK(INDEX('Policy Characteristics'!H:H,MATCH($C1464,'Policy Characteristics'!$C:$C,0))),"",INDEX('Policy Characteristics'!H:H,MATCH($C1464,'Policy Characteristics'!$C:$C,0)))</f>
        <v>0.01</v>
      </c>
      <c r="O1464" s="254" t="str">
        <f>IF(ISBLANK(INDEX('Policy Characteristics'!I:I,MATCH($C1464,'Policy Characteristics'!$C:$C,0))),"",INDEX('Policy Characteristics'!I:I,MATCH($C1464,'Policy Characteristics'!$C:$C,0)))</f>
        <v>% reduction in energy use</v>
      </c>
      <c r="P1464" s="254"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254" t="str">
        <f>IF(ISBLANK(INDEX('Policy Characteristics'!K:K,MATCH($C1464,'Policy Characteristics'!$C:$C,0))),"",INDEX('Policy Characteristics'!K:K,MATCH($C1464,'Policy Characteristics'!$C:$C,0)))</f>
        <v>industry-ag-main.html#eff-stds</v>
      </c>
      <c r="R1464" s="254" t="str">
        <f>IF(ISBLANK(INDEX('Policy Characteristics'!L:L,MATCH($C1464,'Policy Characteristics'!$C:$C,0))),"",INDEX('Policy Characteristics'!L:L,MATCH($C1464,'Policy Characteristics'!$C:$C,0)))</f>
        <v>industry-energy-efficiency-standards.html</v>
      </c>
    </row>
    <row r="1465" spans="1:18" s="4" customFormat="1" x14ac:dyDescent="0.35">
      <c r="A1465" s="254" t="str">
        <f>IF(ISBLANK(INDEX('Policy Characteristics'!A:A,MATCH($C1465,'Policy Characteristics'!$C:$C,0))),"",INDEX('Policy Characteristics'!A:A,MATCH($C1465,'Policy Characteristics'!$C:$C,0)))</f>
        <v>Industry</v>
      </c>
      <c r="B1465" s="262" t="str">
        <f>IF(ISBLANK(INDEX('Policy Characteristics'!B:B,MATCH($C1465,'Policy Characteristics'!$C:$C,0))),"",INDEX('Policy Characteristics'!B:B,MATCH($C1465,'Policy Characteristics'!$C:$C,0)))</f>
        <v>Industry Energy Efficiency Standards</v>
      </c>
      <c r="C1465" s="254" t="str">
        <f t="shared" si="51"/>
        <v>Percentage Improvement in Eqpt Efficiency Standards above BAU</v>
      </c>
      <c r="D1465" s="6" t="s">
        <v>3062</v>
      </c>
      <c r="E1465" s="45" t="s">
        <v>2397</v>
      </c>
      <c r="F1465" t="s">
        <v>3024</v>
      </c>
      <c r="G1465" s="45" t="s">
        <v>2403</v>
      </c>
      <c r="H1465" s="43">
        <v>1108</v>
      </c>
      <c r="I1465" s="324" t="s">
        <v>43</v>
      </c>
      <c r="J1465" s="255" t="str">
        <f>IF(ISBLANK(INDEX('Policy Characteristics'!D:D,MATCH($C1465,'Policy Characteristics'!$C:$C,0))),"",INDEX('Policy Characteristics'!D:D,MATCH($C1465,'Policy Characteristics'!$C:$C,0)))</f>
        <v>Industry Energy Efficiency Standards</v>
      </c>
      <c r="K1465" s="254" t="str">
        <f>IF(ISBLANK(INDEX('Policy Characteristics'!E:E,MATCH($C1465,'Policy Characteristics'!$C:$C,0))),"",INDEX('Policy Characteristics'!E:E,MATCH($C1465,'Policy Characteristics'!$C:$C,0)))</f>
        <v>indst efficiency standards</v>
      </c>
      <c r="L1465" s="261">
        <f>IF(ISBLANK(INDEX('Policy Characteristics'!F:F,MATCH($C1465,'Policy Characteristics'!$C:$C,0))),"",INDEX('Policy Characteristics'!F:F,MATCH($C1465,'Policy Characteristics'!$C:$C,0)))</f>
        <v>0</v>
      </c>
      <c r="M1465" s="261">
        <f>IF(ISBLANK(INDEX('Policy Characteristics'!G:G,MATCH($C1465,'Policy Characteristics'!$C:$C,0))),"",INDEX('Policy Characteristics'!G:G,MATCH($C1465,'Policy Characteristics'!$C:$C,0)))</f>
        <v>0.25</v>
      </c>
      <c r="N1465" s="261">
        <f>IF(ISBLANK(INDEX('Policy Characteristics'!H:H,MATCH($C1465,'Policy Characteristics'!$C:$C,0))),"",INDEX('Policy Characteristics'!H:H,MATCH($C1465,'Policy Characteristics'!$C:$C,0)))</f>
        <v>0.01</v>
      </c>
      <c r="O1465" s="254" t="str">
        <f>IF(ISBLANK(INDEX('Policy Characteristics'!I:I,MATCH($C1465,'Policy Characteristics'!$C:$C,0))),"",INDEX('Policy Characteristics'!I:I,MATCH($C1465,'Policy Characteristics'!$C:$C,0)))</f>
        <v>% reduction in energy use</v>
      </c>
      <c r="P1465" s="254"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254" t="str">
        <f>IF(ISBLANK(INDEX('Policy Characteristics'!K:K,MATCH($C1465,'Policy Characteristics'!$C:$C,0))),"",INDEX('Policy Characteristics'!K:K,MATCH($C1465,'Policy Characteristics'!$C:$C,0)))</f>
        <v>industry-ag-main.html#eff-stds</v>
      </c>
      <c r="R1465" s="254" t="str">
        <f>IF(ISBLANK(INDEX('Policy Characteristics'!L:L,MATCH($C1465,'Policy Characteristics'!$C:$C,0))),"",INDEX('Policy Characteristics'!L:L,MATCH($C1465,'Policy Characteristics'!$C:$C,0)))</f>
        <v>industry-energy-efficiency-standards.html</v>
      </c>
    </row>
    <row r="1466" spans="1:18" s="4" customFormat="1" x14ac:dyDescent="0.35">
      <c r="A1466" s="254" t="str">
        <f>IF(ISBLANK(INDEX('Policy Characteristics'!A:A,MATCH($C1466,'Policy Characteristics'!$C:$C,0))),"",INDEX('Policy Characteristics'!A:A,MATCH($C1466,'Policy Characteristics'!$C:$C,0)))</f>
        <v>Industry</v>
      </c>
      <c r="B1466" s="262" t="str">
        <f>IF(ISBLANK(INDEX('Policy Characteristics'!B:B,MATCH($C1466,'Policy Characteristics'!$C:$C,0))),"",INDEX('Policy Characteristics'!B:B,MATCH($C1466,'Policy Characteristics'!$C:$C,0)))</f>
        <v>Industry Energy Efficiency Standards</v>
      </c>
      <c r="C1466" s="254" t="str">
        <f t="shared" si="51"/>
        <v>Percentage Improvement in Eqpt Efficiency Standards above BAU</v>
      </c>
      <c r="D1466" s="6" t="s">
        <v>3062</v>
      </c>
      <c r="E1466" s="45" t="s">
        <v>2398</v>
      </c>
      <c r="F1466" t="s">
        <v>3024</v>
      </c>
      <c r="G1466" s="45" t="s">
        <v>2406</v>
      </c>
      <c r="H1466" s="43">
        <v>1109</v>
      </c>
      <c r="I1466" s="324" t="s">
        <v>44</v>
      </c>
      <c r="J1466" s="255" t="str">
        <f>IF(ISBLANK(INDEX('Policy Characteristics'!D:D,MATCH($C1466,'Policy Characteristics'!$C:$C,0))),"",INDEX('Policy Characteristics'!D:D,MATCH($C1466,'Policy Characteristics'!$C:$C,0)))</f>
        <v>Industry Energy Efficiency Standards</v>
      </c>
      <c r="K1466" s="254" t="str">
        <f>IF(ISBLANK(INDEX('Policy Characteristics'!E:E,MATCH($C1466,'Policy Characteristics'!$C:$C,0))),"",INDEX('Policy Characteristics'!E:E,MATCH($C1466,'Policy Characteristics'!$C:$C,0)))</f>
        <v>indst efficiency standards</v>
      </c>
      <c r="L1466" s="261">
        <f>IF(ISBLANK(INDEX('Policy Characteristics'!F:F,MATCH($C1466,'Policy Characteristics'!$C:$C,0))),"",INDEX('Policy Characteristics'!F:F,MATCH($C1466,'Policy Characteristics'!$C:$C,0)))</f>
        <v>0</v>
      </c>
      <c r="M1466" s="261">
        <f>IF(ISBLANK(INDEX('Policy Characteristics'!G:G,MATCH($C1466,'Policy Characteristics'!$C:$C,0))),"",INDEX('Policy Characteristics'!G:G,MATCH($C1466,'Policy Characteristics'!$C:$C,0)))</f>
        <v>0.25</v>
      </c>
      <c r="N1466" s="261">
        <f>IF(ISBLANK(INDEX('Policy Characteristics'!H:H,MATCH($C1466,'Policy Characteristics'!$C:$C,0))),"",INDEX('Policy Characteristics'!H:H,MATCH($C1466,'Policy Characteristics'!$C:$C,0)))</f>
        <v>0.01</v>
      </c>
      <c r="O1466" s="254" t="str">
        <f>IF(ISBLANK(INDEX('Policy Characteristics'!I:I,MATCH($C1466,'Policy Characteristics'!$C:$C,0))),"",INDEX('Policy Characteristics'!I:I,MATCH($C1466,'Policy Characteristics'!$C:$C,0)))</f>
        <v>% reduction in energy use</v>
      </c>
      <c r="P1466" s="254"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254" t="str">
        <f>IF(ISBLANK(INDEX('Policy Characteristics'!K:K,MATCH($C1466,'Policy Characteristics'!$C:$C,0))),"",INDEX('Policy Characteristics'!K:K,MATCH($C1466,'Policy Characteristics'!$C:$C,0)))</f>
        <v>industry-ag-main.html#eff-stds</v>
      </c>
      <c r="R1466" s="254" t="str">
        <f>IF(ISBLANK(INDEX('Policy Characteristics'!L:L,MATCH($C1466,'Policy Characteristics'!$C:$C,0))),"",INDEX('Policy Characteristics'!L:L,MATCH($C1466,'Policy Characteristics'!$C:$C,0)))</f>
        <v>industry-energy-efficiency-standards.html</v>
      </c>
    </row>
    <row r="1467" spans="1:18" s="4" customFormat="1" x14ac:dyDescent="0.35">
      <c r="A1467" s="254" t="str">
        <f>IF(ISBLANK(INDEX('Policy Characteristics'!A:A,MATCH($C1467,'Policy Characteristics'!$C:$C,0))),"",INDEX('Policy Characteristics'!A:A,MATCH($C1467,'Policy Characteristics'!$C:$C,0)))</f>
        <v>Industry</v>
      </c>
      <c r="B1467" s="262" t="str">
        <f>IF(ISBLANK(INDEX('Policy Characteristics'!B:B,MATCH($C1467,'Policy Characteristics'!$C:$C,0))),"",INDEX('Policy Characteristics'!B:B,MATCH($C1467,'Policy Characteristics'!$C:$C,0)))</f>
        <v>Industry Energy Efficiency Standards</v>
      </c>
      <c r="C1467" s="254" t="str">
        <f t="shared" si="51"/>
        <v>Percentage Improvement in Eqpt Efficiency Standards above BAU</v>
      </c>
      <c r="D1467" s="6" t="s">
        <v>3062</v>
      </c>
      <c r="E1467" s="45" t="s">
        <v>2399</v>
      </c>
      <c r="F1467" t="s">
        <v>3024</v>
      </c>
      <c r="G1467" s="45" t="s">
        <v>2407</v>
      </c>
      <c r="H1467" s="43">
        <v>1110</v>
      </c>
      <c r="I1467" s="324" t="s">
        <v>43</v>
      </c>
      <c r="J1467" s="255" t="str">
        <f>IF(ISBLANK(INDEX('Policy Characteristics'!D:D,MATCH($C1467,'Policy Characteristics'!$C:$C,0))),"",INDEX('Policy Characteristics'!D:D,MATCH($C1467,'Policy Characteristics'!$C:$C,0)))</f>
        <v>Industry Energy Efficiency Standards</v>
      </c>
      <c r="K1467" s="254" t="str">
        <f>IF(ISBLANK(INDEX('Policy Characteristics'!E:E,MATCH($C1467,'Policy Characteristics'!$C:$C,0))),"",INDEX('Policy Characteristics'!E:E,MATCH($C1467,'Policy Characteristics'!$C:$C,0)))</f>
        <v>indst efficiency standards</v>
      </c>
      <c r="L1467" s="261">
        <f>IF(ISBLANK(INDEX('Policy Characteristics'!F:F,MATCH($C1467,'Policy Characteristics'!$C:$C,0))),"",INDEX('Policy Characteristics'!F:F,MATCH($C1467,'Policy Characteristics'!$C:$C,0)))</f>
        <v>0</v>
      </c>
      <c r="M1467" s="261">
        <f>IF(ISBLANK(INDEX('Policy Characteristics'!G:G,MATCH($C1467,'Policy Characteristics'!$C:$C,0))),"",INDEX('Policy Characteristics'!G:G,MATCH($C1467,'Policy Characteristics'!$C:$C,0)))</f>
        <v>0.25</v>
      </c>
      <c r="N1467" s="261">
        <f>IF(ISBLANK(INDEX('Policy Characteristics'!H:H,MATCH($C1467,'Policy Characteristics'!$C:$C,0))),"",INDEX('Policy Characteristics'!H:H,MATCH($C1467,'Policy Characteristics'!$C:$C,0)))</f>
        <v>0.01</v>
      </c>
      <c r="O1467" s="254" t="str">
        <f>IF(ISBLANK(INDEX('Policy Characteristics'!I:I,MATCH($C1467,'Policy Characteristics'!$C:$C,0))),"",INDEX('Policy Characteristics'!I:I,MATCH($C1467,'Policy Characteristics'!$C:$C,0)))</f>
        <v>% reduction in energy use</v>
      </c>
      <c r="P1467" s="254"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254" t="str">
        <f>IF(ISBLANK(INDEX('Policy Characteristics'!K:K,MATCH($C1467,'Policy Characteristics'!$C:$C,0))),"",INDEX('Policy Characteristics'!K:K,MATCH($C1467,'Policy Characteristics'!$C:$C,0)))</f>
        <v>industry-ag-main.html#eff-stds</v>
      </c>
      <c r="R1467" s="254" t="str">
        <f>IF(ISBLANK(INDEX('Policy Characteristics'!L:L,MATCH($C1467,'Policy Characteristics'!$C:$C,0))),"",INDEX('Policy Characteristics'!L:L,MATCH($C1467,'Policy Characteristics'!$C:$C,0)))</f>
        <v>industry-energy-efficiency-standards.html</v>
      </c>
    </row>
    <row r="1468" spans="1:18" s="4" customFormat="1" x14ac:dyDescent="0.35">
      <c r="A1468" s="254" t="str">
        <f>IF(ISBLANK(INDEX('Policy Characteristics'!A:A,MATCH($C1468,'Policy Characteristics'!$C:$C,0))),"",INDEX('Policy Characteristics'!A:A,MATCH($C1468,'Policy Characteristics'!$C:$C,0)))</f>
        <v>Industry</v>
      </c>
      <c r="B1468" s="262" t="str">
        <f>IF(ISBLANK(INDEX('Policy Characteristics'!B:B,MATCH($C1468,'Policy Characteristics'!$C:$C,0))),"",INDEX('Policy Characteristics'!B:B,MATCH($C1468,'Policy Characteristics'!$C:$C,0)))</f>
        <v>Industry Energy Efficiency Standards</v>
      </c>
      <c r="C1468" s="254" t="str">
        <f t="shared" si="51"/>
        <v>Percentage Improvement in Eqpt Efficiency Standards above BAU</v>
      </c>
      <c r="D1468" s="6" t="s">
        <v>3062</v>
      </c>
      <c r="E1468" s="45" t="s">
        <v>2400</v>
      </c>
      <c r="F1468" t="s">
        <v>3024</v>
      </c>
      <c r="G1468" s="45" t="s">
        <v>2404</v>
      </c>
      <c r="H1468" s="43">
        <v>1111</v>
      </c>
      <c r="I1468" s="324" t="s">
        <v>44</v>
      </c>
      <c r="J1468" s="255" t="str">
        <f>IF(ISBLANK(INDEX('Policy Characteristics'!D:D,MATCH($C1468,'Policy Characteristics'!$C:$C,0))),"",INDEX('Policy Characteristics'!D:D,MATCH($C1468,'Policy Characteristics'!$C:$C,0)))</f>
        <v>Industry Energy Efficiency Standards</v>
      </c>
      <c r="K1468" s="254" t="str">
        <f>IF(ISBLANK(INDEX('Policy Characteristics'!E:E,MATCH($C1468,'Policy Characteristics'!$C:$C,0))),"",INDEX('Policy Characteristics'!E:E,MATCH($C1468,'Policy Characteristics'!$C:$C,0)))</f>
        <v>indst efficiency standards</v>
      </c>
      <c r="L1468" s="261">
        <f>IF(ISBLANK(INDEX('Policy Characteristics'!F:F,MATCH($C1468,'Policy Characteristics'!$C:$C,0))),"",INDEX('Policy Characteristics'!F:F,MATCH($C1468,'Policy Characteristics'!$C:$C,0)))</f>
        <v>0</v>
      </c>
      <c r="M1468" s="261">
        <f>IF(ISBLANK(INDEX('Policy Characteristics'!G:G,MATCH($C1468,'Policy Characteristics'!$C:$C,0))),"",INDEX('Policy Characteristics'!G:G,MATCH($C1468,'Policy Characteristics'!$C:$C,0)))</f>
        <v>0.25</v>
      </c>
      <c r="N1468" s="261">
        <f>IF(ISBLANK(INDEX('Policy Characteristics'!H:H,MATCH($C1468,'Policy Characteristics'!$C:$C,0))),"",INDEX('Policy Characteristics'!H:H,MATCH($C1468,'Policy Characteristics'!$C:$C,0)))</f>
        <v>0.01</v>
      </c>
      <c r="O1468" s="254" t="str">
        <f>IF(ISBLANK(INDEX('Policy Characteristics'!I:I,MATCH($C1468,'Policy Characteristics'!$C:$C,0))),"",INDEX('Policy Characteristics'!I:I,MATCH($C1468,'Policy Characteristics'!$C:$C,0)))</f>
        <v>% reduction in energy use</v>
      </c>
      <c r="P1468" s="254"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254" t="str">
        <f>IF(ISBLANK(INDEX('Policy Characteristics'!K:K,MATCH($C1468,'Policy Characteristics'!$C:$C,0))),"",INDEX('Policy Characteristics'!K:K,MATCH($C1468,'Policy Characteristics'!$C:$C,0)))</f>
        <v>industry-ag-main.html#eff-stds</v>
      </c>
      <c r="R1468" s="254" t="str">
        <f>IF(ISBLANK(INDEX('Policy Characteristics'!L:L,MATCH($C1468,'Policy Characteristics'!$C:$C,0))),"",INDEX('Policy Characteristics'!L:L,MATCH($C1468,'Policy Characteristics'!$C:$C,0)))</f>
        <v>industry-energy-efficiency-standards.html</v>
      </c>
    </row>
    <row r="1469" spans="1:18" s="4" customFormat="1" x14ac:dyDescent="0.35">
      <c r="A1469" s="254" t="str">
        <f>IF(ISBLANK(INDEX('Policy Characteristics'!A:A,MATCH($C1469,'Policy Characteristics'!$C:$C,0))),"",INDEX('Policy Characteristics'!A:A,MATCH($C1469,'Policy Characteristics'!$C:$C,0)))</f>
        <v>Industry</v>
      </c>
      <c r="B1469" s="262" t="str">
        <f>IF(ISBLANK(INDEX('Policy Characteristics'!B:B,MATCH($C1469,'Policy Characteristics'!$C:$C,0))),"",INDEX('Policy Characteristics'!B:B,MATCH($C1469,'Policy Characteristics'!$C:$C,0)))</f>
        <v>Industry Energy Efficiency Standards</v>
      </c>
      <c r="C1469" s="254" t="str">
        <f t="shared" si="51"/>
        <v>Percentage Improvement in Eqpt Efficiency Standards above BAU</v>
      </c>
      <c r="D1469" s="6" t="s">
        <v>3062</v>
      </c>
      <c r="E1469" s="45" t="s">
        <v>2401</v>
      </c>
      <c r="F1469" t="s">
        <v>3024</v>
      </c>
      <c r="G1469" s="45" t="s">
        <v>2405</v>
      </c>
      <c r="H1469" s="43">
        <v>1112</v>
      </c>
      <c r="I1469" s="324" t="s">
        <v>43</v>
      </c>
      <c r="J1469" s="255" t="str">
        <f>IF(ISBLANK(INDEX('Policy Characteristics'!D:D,MATCH($C1469,'Policy Characteristics'!$C:$C,0))),"",INDEX('Policy Characteristics'!D:D,MATCH($C1469,'Policy Characteristics'!$C:$C,0)))</f>
        <v>Industry Energy Efficiency Standards</v>
      </c>
      <c r="K1469" s="254" t="str">
        <f>IF(ISBLANK(INDEX('Policy Characteristics'!E:E,MATCH($C1469,'Policy Characteristics'!$C:$C,0))),"",INDEX('Policy Characteristics'!E:E,MATCH($C1469,'Policy Characteristics'!$C:$C,0)))</f>
        <v>indst efficiency standards</v>
      </c>
      <c r="L1469" s="261">
        <f>IF(ISBLANK(INDEX('Policy Characteristics'!F:F,MATCH($C1469,'Policy Characteristics'!$C:$C,0))),"",INDEX('Policy Characteristics'!F:F,MATCH($C1469,'Policy Characteristics'!$C:$C,0)))</f>
        <v>0</v>
      </c>
      <c r="M1469" s="261">
        <f>IF(ISBLANK(INDEX('Policy Characteristics'!G:G,MATCH($C1469,'Policy Characteristics'!$C:$C,0))),"",INDEX('Policy Characteristics'!G:G,MATCH($C1469,'Policy Characteristics'!$C:$C,0)))</f>
        <v>0.25</v>
      </c>
      <c r="N1469" s="261">
        <f>IF(ISBLANK(INDEX('Policy Characteristics'!H:H,MATCH($C1469,'Policy Characteristics'!$C:$C,0))),"",INDEX('Policy Characteristics'!H:H,MATCH($C1469,'Policy Characteristics'!$C:$C,0)))</f>
        <v>0.01</v>
      </c>
      <c r="O1469" s="254" t="str">
        <f>IF(ISBLANK(INDEX('Policy Characteristics'!I:I,MATCH($C1469,'Policy Characteristics'!$C:$C,0))),"",INDEX('Policy Characteristics'!I:I,MATCH($C1469,'Policy Characteristics'!$C:$C,0)))</f>
        <v>% reduction in energy use</v>
      </c>
      <c r="P1469" s="254"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254" t="str">
        <f>IF(ISBLANK(INDEX('Policy Characteristics'!K:K,MATCH($C1469,'Policy Characteristics'!$C:$C,0))),"",INDEX('Policy Characteristics'!K:K,MATCH($C1469,'Policy Characteristics'!$C:$C,0)))</f>
        <v>industry-ag-main.html#eff-stds</v>
      </c>
      <c r="R1469" s="254" t="str">
        <f>IF(ISBLANK(INDEX('Policy Characteristics'!L:L,MATCH($C1469,'Policy Characteristics'!$C:$C,0))),"",INDEX('Policy Characteristics'!L:L,MATCH($C1469,'Policy Characteristics'!$C:$C,0)))</f>
        <v>industry-energy-efficiency-standards.html</v>
      </c>
    </row>
    <row r="1470" spans="1:18" s="4" customFormat="1" x14ac:dyDescent="0.35">
      <c r="A1470" s="254" t="str">
        <f>IF(ISBLANK(INDEX('Policy Characteristics'!A:A,MATCH($C1470,'Policy Characteristics'!$C:$C,0))),"",INDEX('Policy Characteristics'!A:A,MATCH($C1470,'Policy Characteristics'!$C:$C,0)))</f>
        <v>Industry</v>
      </c>
      <c r="B1470" s="262" t="str">
        <f>IF(ISBLANK(INDEX('Policy Characteristics'!B:B,MATCH($C1470,'Policy Characteristics'!$C:$C,0))),"",INDEX('Policy Characteristics'!B:B,MATCH($C1470,'Policy Characteristics'!$C:$C,0)))</f>
        <v>Industry Energy Efficiency Standards</v>
      </c>
      <c r="C1470" s="254" t="str">
        <f t="shared" si="51"/>
        <v>Percentage Improvement in Eqpt Efficiency Standards above BAU</v>
      </c>
      <c r="D1470" s="6" t="s">
        <v>3062</v>
      </c>
      <c r="E1470" s="45" t="s">
        <v>2402</v>
      </c>
      <c r="F1470" t="s">
        <v>3024</v>
      </c>
      <c r="G1470" s="45" t="s">
        <v>2408</v>
      </c>
      <c r="H1470" s="43">
        <v>1113</v>
      </c>
      <c r="I1470" s="324" t="s">
        <v>44</v>
      </c>
      <c r="J1470" s="255" t="str">
        <f>IF(ISBLANK(INDEX('Policy Characteristics'!D:D,MATCH($C1470,'Policy Characteristics'!$C:$C,0))),"",INDEX('Policy Characteristics'!D:D,MATCH($C1470,'Policy Characteristics'!$C:$C,0)))</f>
        <v>Industry Energy Efficiency Standards</v>
      </c>
      <c r="K1470" s="254" t="str">
        <f>IF(ISBLANK(INDEX('Policy Characteristics'!E:E,MATCH($C1470,'Policy Characteristics'!$C:$C,0))),"",INDEX('Policy Characteristics'!E:E,MATCH($C1470,'Policy Characteristics'!$C:$C,0)))</f>
        <v>indst efficiency standards</v>
      </c>
      <c r="L1470" s="261">
        <f>IF(ISBLANK(INDEX('Policy Characteristics'!F:F,MATCH($C1470,'Policy Characteristics'!$C:$C,0))),"",INDEX('Policy Characteristics'!F:F,MATCH($C1470,'Policy Characteristics'!$C:$C,0)))</f>
        <v>0</v>
      </c>
      <c r="M1470" s="261">
        <f>IF(ISBLANK(INDEX('Policy Characteristics'!G:G,MATCH($C1470,'Policy Characteristics'!$C:$C,0))),"",INDEX('Policy Characteristics'!G:G,MATCH($C1470,'Policy Characteristics'!$C:$C,0)))</f>
        <v>0.25</v>
      </c>
      <c r="N1470" s="261">
        <f>IF(ISBLANK(INDEX('Policy Characteristics'!H:H,MATCH($C1470,'Policy Characteristics'!$C:$C,0))),"",INDEX('Policy Characteristics'!H:H,MATCH($C1470,'Policy Characteristics'!$C:$C,0)))</f>
        <v>0.01</v>
      </c>
      <c r="O1470" s="254" t="str">
        <f>IF(ISBLANK(INDEX('Policy Characteristics'!I:I,MATCH($C1470,'Policy Characteristics'!$C:$C,0))),"",INDEX('Policy Characteristics'!I:I,MATCH($C1470,'Policy Characteristics'!$C:$C,0)))</f>
        <v>% reduction in energy use</v>
      </c>
      <c r="P1470" s="254"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254" t="str">
        <f>IF(ISBLANK(INDEX('Policy Characteristics'!K:K,MATCH($C1470,'Policy Characteristics'!$C:$C,0))),"",INDEX('Policy Characteristics'!K:K,MATCH($C1470,'Policy Characteristics'!$C:$C,0)))</f>
        <v>industry-ag-main.html#eff-stds</v>
      </c>
      <c r="R1470" s="254" t="str">
        <f>IF(ISBLANK(INDEX('Policy Characteristics'!L:L,MATCH($C1470,'Policy Characteristics'!$C:$C,0))),"",INDEX('Policy Characteristics'!L:L,MATCH($C1470,'Policy Characteristics'!$C:$C,0)))</f>
        <v>industry-energy-efficiency-standards.html</v>
      </c>
    </row>
    <row r="1471" spans="1:18" s="4" customFormat="1" x14ac:dyDescent="0.35">
      <c r="A1471" s="254" t="str">
        <f>IF(ISBLANK(INDEX('Policy Characteristics'!A:A,MATCH($C1471,'Policy Characteristics'!$C:$C,0))),"",INDEX('Policy Characteristics'!A:A,MATCH($C1471,'Policy Characteristics'!$C:$C,0)))</f>
        <v>Industry</v>
      </c>
      <c r="B1471" s="262" t="str">
        <f>IF(ISBLANK(INDEX('Policy Characteristics'!B:B,MATCH($C1471,'Policy Characteristics'!$C:$C,0))),"",INDEX('Policy Characteristics'!B:B,MATCH($C1471,'Policy Characteristics'!$C:$C,0)))</f>
        <v>Industry Energy Efficiency Standards</v>
      </c>
      <c r="C1471" s="254" t="str">
        <f t="shared" si="51"/>
        <v>Percentage Improvement in Eqpt Efficiency Standards above BAU</v>
      </c>
      <c r="D1471" s="6" t="s">
        <v>3062</v>
      </c>
      <c r="E1471" s="45" t="s">
        <v>2701</v>
      </c>
      <c r="F1471" t="s">
        <v>3024</v>
      </c>
      <c r="G1471" s="45" t="s">
        <v>2704</v>
      </c>
      <c r="H1471" s="43">
        <v>1114</v>
      </c>
      <c r="I1471" s="324" t="s">
        <v>44</v>
      </c>
      <c r="J1471" s="255" t="str">
        <f>IF(ISBLANK(INDEX('Policy Characteristics'!D:D,MATCH($C1471,'Policy Characteristics'!$C:$C,0))),"",INDEX('Policy Characteristics'!D:D,MATCH($C1471,'Policy Characteristics'!$C:$C,0)))</f>
        <v>Industry Energy Efficiency Standards</v>
      </c>
      <c r="K1471" s="254" t="str">
        <f>IF(ISBLANK(INDEX('Policy Characteristics'!E:E,MATCH($C1471,'Policy Characteristics'!$C:$C,0))),"",INDEX('Policy Characteristics'!E:E,MATCH($C1471,'Policy Characteristics'!$C:$C,0)))</f>
        <v>indst efficiency standards</v>
      </c>
      <c r="L1471" s="261">
        <f>IF(ISBLANK(INDEX('Policy Characteristics'!F:F,MATCH($C1471,'Policy Characteristics'!$C:$C,0))),"",INDEX('Policy Characteristics'!F:F,MATCH($C1471,'Policy Characteristics'!$C:$C,0)))</f>
        <v>0</v>
      </c>
      <c r="M1471" s="261">
        <f>IF(ISBLANK(INDEX('Policy Characteristics'!G:G,MATCH($C1471,'Policy Characteristics'!$C:$C,0))),"",INDEX('Policy Characteristics'!G:G,MATCH($C1471,'Policy Characteristics'!$C:$C,0)))</f>
        <v>0.25</v>
      </c>
      <c r="N1471" s="261">
        <f>IF(ISBLANK(INDEX('Policy Characteristics'!H:H,MATCH($C1471,'Policy Characteristics'!$C:$C,0))),"",INDEX('Policy Characteristics'!H:H,MATCH($C1471,'Policy Characteristics'!$C:$C,0)))</f>
        <v>0.01</v>
      </c>
      <c r="O1471" s="254" t="str">
        <f>IF(ISBLANK(INDEX('Policy Characteristics'!I:I,MATCH($C1471,'Policy Characteristics'!$C:$C,0))),"",INDEX('Policy Characteristics'!I:I,MATCH($C1471,'Policy Characteristics'!$C:$C,0)))</f>
        <v>% reduction in energy use</v>
      </c>
      <c r="P1471" s="254"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254" t="str">
        <f>IF(ISBLANK(INDEX('Policy Characteristics'!K:K,MATCH($C1471,'Policy Characteristics'!$C:$C,0))),"",INDEX('Policy Characteristics'!K:K,MATCH($C1471,'Policy Characteristics'!$C:$C,0)))</f>
        <v>industry-ag-main.html#eff-stds</v>
      </c>
      <c r="R1471" s="254" t="str">
        <f>IF(ISBLANK(INDEX('Policy Characteristics'!L:L,MATCH($C1471,'Policy Characteristics'!$C:$C,0))),"",INDEX('Policy Characteristics'!L:L,MATCH($C1471,'Policy Characteristics'!$C:$C,0)))</f>
        <v>industry-energy-efficiency-standards.html</v>
      </c>
    </row>
    <row r="1472" spans="1:18" s="4" customFormat="1" x14ac:dyDescent="0.35">
      <c r="A1472" s="254" t="str">
        <f>IF(ISBLANK(INDEX('Policy Characteristics'!A:A,MATCH($C1472,'Policy Characteristics'!$C:$C,0))),"",INDEX('Policy Characteristics'!A:A,MATCH($C1472,'Policy Characteristics'!$C:$C,0)))</f>
        <v>Industry</v>
      </c>
      <c r="B1472" s="262" t="str">
        <f>IF(ISBLANK(INDEX('Policy Characteristics'!B:B,MATCH($C1472,'Policy Characteristics'!$C:$C,0))),"",INDEX('Policy Characteristics'!B:B,MATCH($C1472,'Policy Characteristics'!$C:$C,0)))</f>
        <v>Industry Energy Efficiency Standards</v>
      </c>
      <c r="C1472" s="254" t="str">
        <f t="shared" si="51"/>
        <v>Percentage Improvement in Eqpt Efficiency Standards above BAU</v>
      </c>
      <c r="D1472" s="6" t="s">
        <v>3062</v>
      </c>
      <c r="E1472" s="45" t="s">
        <v>2702</v>
      </c>
      <c r="F1472" t="s">
        <v>3024</v>
      </c>
      <c r="G1472" s="45" t="s">
        <v>2706</v>
      </c>
      <c r="H1472" s="43">
        <v>1115</v>
      </c>
      <c r="I1472" s="324" t="s">
        <v>44</v>
      </c>
      <c r="J1472" s="255" t="str">
        <f>IF(ISBLANK(INDEX('Policy Characteristics'!D:D,MATCH($C1472,'Policy Characteristics'!$C:$C,0))),"",INDEX('Policy Characteristics'!D:D,MATCH($C1472,'Policy Characteristics'!$C:$C,0)))</f>
        <v>Industry Energy Efficiency Standards</v>
      </c>
      <c r="K1472" s="254" t="str">
        <f>IF(ISBLANK(INDEX('Policy Characteristics'!E:E,MATCH($C1472,'Policy Characteristics'!$C:$C,0))),"",INDEX('Policy Characteristics'!E:E,MATCH($C1472,'Policy Characteristics'!$C:$C,0)))</f>
        <v>indst efficiency standards</v>
      </c>
      <c r="L1472" s="261">
        <f>IF(ISBLANK(INDEX('Policy Characteristics'!F:F,MATCH($C1472,'Policy Characteristics'!$C:$C,0))),"",INDEX('Policy Characteristics'!F:F,MATCH($C1472,'Policy Characteristics'!$C:$C,0)))</f>
        <v>0</v>
      </c>
      <c r="M1472" s="261">
        <f>IF(ISBLANK(INDEX('Policy Characteristics'!G:G,MATCH($C1472,'Policy Characteristics'!$C:$C,0))),"",INDEX('Policy Characteristics'!G:G,MATCH($C1472,'Policy Characteristics'!$C:$C,0)))</f>
        <v>0.25</v>
      </c>
      <c r="N1472" s="261">
        <f>IF(ISBLANK(INDEX('Policy Characteristics'!H:H,MATCH($C1472,'Policy Characteristics'!$C:$C,0))),"",INDEX('Policy Characteristics'!H:H,MATCH($C1472,'Policy Characteristics'!$C:$C,0)))</f>
        <v>0.01</v>
      </c>
      <c r="O1472" s="254" t="str">
        <f>IF(ISBLANK(INDEX('Policy Characteristics'!I:I,MATCH($C1472,'Policy Characteristics'!$C:$C,0))),"",INDEX('Policy Characteristics'!I:I,MATCH($C1472,'Policy Characteristics'!$C:$C,0)))</f>
        <v>% reduction in energy use</v>
      </c>
      <c r="P1472" s="254"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254" t="str">
        <f>IF(ISBLANK(INDEX('Policy Characteristics'!K:K,MATCH($C1472,'Policy Characteristics'!$C:$C,0))),"",INDEX('Policy Characteristics'!K:K,MATCH($C1472,'Policy Characteristics'!$C:$C,0)))</f>
        <v>industry-ag-main.html#eff-stds</v>
      </c>
      <c r="R1472" s="254" t="str">
        <f>IF(ISBLANK(INDEX('Policy Characteristics'!L:L,MATCH($C1472,'Policy Characteristics'!$C:$C,0))),"",INDEX('Policy Characteristics'!L:L,MATCH($C1472,'Policy Characteristics'!$C:$C,0)))</f>
        <v>industry-energy-efficiency-standards.html</v>
      </c>
    </row>
    <row r="1473" spans="1:18" s="4" customFormat="1" x14ac:dyDescent="0.35">
      <c r="A1473" s="254" t="str">
        <f>IF(ISBLANK(INDEX('Policy Characteristics'!A:A,MATCH($C1473,'Policy Characteristics'!$C:$C,0))),"",INDEX('Policy Characteristics'!A:A,MATCH($C1473,'Policy Characteristics'!$C:$C,0)))</f>
        <v>Industry</v>
      </c>
      <c r="B1473" s="262" t="str">
        <f>IF(ISBLANK(INDEX('Policy Characteristics'!B:B,MATCH($C1473,'Policy Characteristics'!$C:$C,0))),"",INDEX('Policy Characteristics'!B:B,MATCH($C1473,'Policy Characteristics'!$C:$C,0)))</f>
        <v>Industry Energy Efficiency Standards</v>
      </c>
      <c r="C1473" s="254" t="str">
        <f t="shared" si="51"/>
        <v>Percentage Improvement in Eqpt Efficiency Standards above BAU</v>
      </c>
      <c r="D1473" s="6" t="s">
        <v>3062</v>
      </c>
      <c r="E1473" s="45" t="s">
        <v>2703</v>
      </c>
      <c r="F1473" t="s">
        <v>3024</v>
      </c>
      <c r="G1473" s="45" t="s">
        <v>2707</v>
      </c>
      <c r="H1473" s="43">
        <v>1116</v>
      </c>
      <c r="I1473" s="324" t="s">
        <v>43</v>
      </c>
      <c r="J1473" s="255" t="str">
        <f>IF(ISBLANK(INDEX('Policy Characteristics'!D:D,MATCH($C1473,'Policy Characteristics'!$C:$C,0))),"",INDEX('Policy Characteristics'!D:D,MATCH($C1473,'Policy Characteristics'!$C:$C,0)))</f>
        <v>Industry Energy Efficiency Standards</v>
      </c>
      <c r="K1473" s="254" t="str">
        <f>IF(ISBLANK(INDEX('Policy Characteristics'!E:E,MATCH($C1473,'Policy Characteristics'!$C:$C,0))),"",INDEX('Policy Characteristics'!E:E,MATCH($C1473,'Policy Characteristics'!$C:$C,0)))</f>
        <v>indst efficiency standards</v>
      </c>
      <c r="L1473" s="261">
        <f>IF(ISBLANK(INDEX('Policy Characteristics'!F:F,MATCH($C1473,'Policy Characteristics'!$C:$C,0))),"",INDEX('Policy Characteristics'!F:F,MATCH($C1473,'Policy Characteristics'!$C:$C,0)))</f>
        <v>0</v>
      </c>
      <c r="M1473" s="261">
        <f>IF(ISBLANK(INDEX('Policy Characteristics'!G:G,MATCH($C1473,'Policy Characteristics'!$C:$C,0))),"",INDEX('Policy Characteristics'!G:G,MATCH($C1473,'Policy Characteristics'!$C:$C,0)))</f>
        <v>0.25</v>
      </c>
      <c r="N1473" s="261">
        <f>IF(ISBLANK(INDEX('Policy Characteristics'!H:H,MATCH($C1473,'Policy Characteristics'!$C:$C,0))),"",INDEX('Policy Characteristics'!H:H,MATCH($C1473,'Policy Characteristics'!$C:$C,0)))</f>
        <v>0.01</v>
      </c>
      <c r="O1473" s="254" t="str">
        <f>IF(ISBLANK(INDEX('Policy Characteristics'!I:I,MATCH($C1473,'Policy Characteristics'!$C:$C,0))),"",INDEX('Policy Characteristics'!I:I,MATCH($C1473,'Policy Characteristics'!$C:$C,0)))</f>
        <v>% reduction in energy use</v>
      </c>
      <c r="P1473" s="254"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254" t="str">
        <f>IF(ISBLANK(INDEX('Policy Characteristics'!K:K,MATCH($C1473,'Policy Characteristics'!$C:$C,0))),"",INDEX('Policy Characteristics'!K:K,MATCH($C1473,'Policy Characteristics'!$C:$C,0)))</f>
        <v>industry-ag-main.html#eff-stds</v>
      </c>
      <c r="R1473" s="254" t="str">
        <f>IF(ISBLANK(INDEX('Policy Characteristics'!L:L,MATCH($C1473,'Policy Characteristics'!$C:$C,0))),"",INDEX('Policy Characteristics'!L:L,MATCH($C1473,'Policy Characteristics'!$C:$C,0)))</f>
        <v>industry-energy-efficiency-standards.html</v>
      </c>
    </row>
    <row r="1474" spans="1:18" s="4" customFormat="1" x14ac:dyDescent="0.35">
      <c r="A1474" s="254" t="str">
        <f>IF(ISBLANK(INDEX('Policy Characteristics'!A:A,MATCH($C1474,'Policy Characteristics'!$C:$C,0))),"",INDEX('Policy Characteristics'!A:A,MATCH($C1474,'Policy Characteristics'!$C:$C,0)))</f>
        <v>Industry</v>
      </c>
      <c r="B1474" s="262" t="str">
        <f>IF(ISBLANK(INDEX('Policy Characteristics'!B:B,MATCH($C1474,'Policy Characteristics'!$C:$C,0))),"",INDEX('Policy Characteristics'!B:B,MATCH($C1474,'Policy Characteristics'!$C:$C,0)))</f>
        <v>Industry Energy Efficiency Standards</v>
      </c>
      <c r="C1474" s="254" t="str">
        <f t="shared" si="51"/>
        <v>Percentage Improvement in Eqpt Efficiency Standards above BAU</v>
      </c>
      <c r="D1474" s="6" t="s">
        <v>3062</v>
      </c>
      <c r="E1474" s="45" t="s">
        <v>2700</v>
      </c>
      <c r="F1474" t="s">
        <v>3024</v>
      </c>
      <c r="G1474" s="45" t="s">
        <v>2705</v>
      </c>
      <c r="H1474" s="43">
        <v>1117</v>
      </c>
      <c r="I1474" s="324" t="s">
        <v>44</v>
      </c>
      <c r="J1474" s="255" t="str">
        <f>IF(ISBLANK(INDEX('Policy Characteristics'!D:D,MATCH($C1474,'Policy Characteristics'!$C:$C,0))),"",INDEX('Policy Characteristics'!D:D,MATCH($C1474,'Policy Characteristics'!$C:$C,0)))</f>
        <v>Industry Energy Efficiency Standards</v>
      </c>
      <c r="K1474" s="254" t="str">
        <f>IF(ISBLANK(INDEX('Policy Characteristics'!E:E,MATCH($C1474,'Policy Characteristics'!$C:$C,0))),"",INDEX('Policy Characteristics'!E:E,MATCH($C1474,'Policy Characteristics'!$C:$C,0)))</f>
        <v>indst efficiency standards</v>
      </c>
      <c r="L1474" s="261">
        <f>IF(ISBLANK(INDEX('Policy Characteristics'!F:F,MATCH($C1474,'Policy Characteristics'!$C:$C,0))),"",INDEX('Policy Characteristics'!F:F,MATCH($C1474,'Policy Characteristics'!$C:$C,0)))</f>
        <v>0</v>
      </c>
      <c r="M1474" s="261">
        <f>IF(ISBLANK(INDEX('Policy Characteristics'!G:G,MATCH($C1474,'Policy Characteristics'!$C:$C,0))),"",INDEX('Policy Characteristics'!G:G,MATCH($C1474,'Policy Characteristics'!$C:$C,0)))</f>
        <v>0.25</v>
      </c>
      <c r="N1474" s="261">
        <f>IF(ISBLANK(INDEX('Policy Characteristics'!H:H,MATCH($C1474,'Policy Characteristics'!$C:$C,0))),"",INDEX('Policy Characteristics'!H:H,MATCH($C1474,'Policy Characteristics'!$C:$C,0)))</f>
        <v>0.01</v>
      </c>
      <c r="O1474" s="254" t="str">
        <f>IF(ISBLANK(INDEX('Policy Characteristics'!I:I,MATCH($C1474,'Policy Characteristics'!$C:$C,0))),"",INDEX('Policy Characteristics'!I:I,MATCH($C1474,'Policy Characteristics'!$C:$C,0)))</f>
        <v>% reduction in energy use</v>
      </c>
      <c r="P1474" s="254"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254" t="str">
        <f>IF(ISBLANK(INDEX('Policy Characteristics'!K:K,MATCH($C1474,'Policy Characteristics'!$C:$C,0))),"",INDEX('Policy Characteristics'!K:K,MATCH($C1474,'Policy Characteristics'!$C:$C,0)))</f>
        <v>industry-ag-main.html#eff-stds</v>
      </c>
      <c r="R1474" s="254" t="str">
        <f>IF(ISBLANK(INDEX('Policy Characteristics'!L:L,MATCH($C1474,'Policy Characteristics'!$C:$C,0))),"",INDEX('Policy Characteristics'!L:L,MATCH($C1474,'Policy Characteristics'!$C:$C,0)))</f>
        <v>industry-energy-efficiency-standards.html</v>
      </c>
    </row>
    <row r="1475" spans="1:18" s="4" customFormat="1" x14ac:dyDescent="0.35">
      <c r="A1475" s="254" t="str">
        <f>IF(ISBLANK(INDEX('Policy Characteristics'!A:A,MATCH($C1475,'Policy Characteristics'!$C:$C,0))),"",INDEX('Policy Characteristics'!A:A,MATCH($C1475,'Policy Characteristics'!$C:$C,0)))</f>
        <v>Industry</v>
      </c>
      <c r="B1475" s="262" t="str">
        <f>IF(ISBLANK(INDEX('Policy Characteristics'!B:B,MATCH($C1475,'Policy Characteristics'!$C:$C,0))),"",INDEX('Policy Characteristics'!B:B,MATCH($C1475,'Policy Characteristics'!$C:$C,0)))</f>
        <v>Industry Energy Efficiency Standards</v>
      </c>
      <c r="C1475" s="254" t="str">
        <f t="shared" si="51"/>
        <v>Percentage Improvement in Eqpt Efficiency Standards above BAU</v>
      </c>
      <c r="D1475" s="6" t="s">
        <v>3063</v>
      </c>
      <c r="E1475" s="45" t="s">
        <v>2397</v>
      </c>
      <c r="F1475" t="s">
        <v>3025</v>
      </c>
      <c r="G1475" s="45" t="s">
        <v>2403</v>
      </c>
      <c r="H1475" s="43">
        <v>1118</v>
      </c>
      <c r="I1475" s="324" t="s">
        <v>43</v>
      </c>
      <c r="J1475" s="255" t="str">
        <f>IF(ISBLANK(INDEX('Policy Characteristics'!D:D,MATCH($C1475,'Policy Characteristics'!$C:$C,0))),"",INDEX('Policy Characteristics'!D:D,MATCH($C1475,'Policy Characteristics'!$C:$C,0)))</f>
        <v>Industry Energy Efficiency Standards</v>
      </c>
      <c r="K1475" s="254" t="str">
        <f>IF(ISBLANK(INDEX('Policy Characteristics'!E:E,MATCH($C1475,'Policy Characteristics'!$C:$C,0))),"",INDEX('Policy Characteristics'!E:E,MATCH($C1475,'Policy Characteristics'!$C:$C,0)))</f>
        <v>indst efficiency standards</v>
      </c>
      <c r="L1475" s="261">
        <f>IF(ISBLANK(INDEX('Policy Characteristics'!F:F,MATCH($C1475,'Policy Characteristics'!$C:$C,0))),"",INDEX('Policy Characteristics'!F:F,MATCH($C1475,'Policy Characteristics'!$C:$C,0)))</f>
        <v>0</v>
      </c>
      <c r="M1475" s="261">
        <f>IF(ISBLANK(INDEX('Policy Characteristics'!G:G,MATCH($C1475,'Policy Characteristics'!$C:$C,0))),"",INDEX('Policy Characteristics'!G:G,MATCH($C1475,'Policy Characteristics'!$C:$C,0)))</f>
        <v>0.25</v>
      </c>
      <c r="N1475" s="261">
        <f>IF(ISBLANK(INDEX('Policy Characteristics'!H:H,MATCH($C1475,'Policy Characteristics'!$C:$C,0))),"",INDEX('Policy Characteristics'!H:H,MATCH($C1475,'Policy Characteristics'!$C:$C,0)))</f>
        <v>0.01</v>
      </c>
      <c r="O1475" s="254" t="str">
        <f>IF(ISBLANK(INDEX('Policy Characteristics'!I:I,MATCH($C1475,'Policy Characteristics'!$C:$C,0))),"",INDEX('Policy Characteristics'!I:I,MATCH($C1475,'Policy Characteristics'!$C:$C,0)))</f>
        <v>% reduction in energy use</v>
      </c>
      <c r="P1475" s="254"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254" t="str">
        <f>IF(ISBLANK(INDEX('Policy Characteristics'!K:K,MATCH($C1475,'Policy Characteristics'!$C:$C,0))),"",INDEX('Policy Characteristics'!K:K,MATCH($C1475,'Policy Characteristics'!$C:$C,0)))</f>
        <v>industry-ag-main.html#eff-stds</v>
      </c>
      <c r="R1475" s="254" t="str">
        <f>IF(ISBLANK(INDEX('Policy Characteristics'!L:L,MATCH($C1475,'Policy Characteristics'!$C:$C,0))),"",INDEX('Policy Characteristics'!L:L,MATCH($C1475,'Policy Characteristics'!$C:$C,0)))</f>
        <v>industry-energy-efficiency-standards.html</v>
      </c>
    </row>
    <row r="1476" spans="1:18" s="4" customFormat="1" x14ac:dyDescent="0.35">
      <c r="A1476" s="254" t="str">
        <f>IF(ISBLANK(INDEX('Policy Characteristics'!A:A,MATCH($C1476,'Policy Characteristics'!$C:$C,0))),"",INDEX('Policy Characteristics'!A:A,MATCH($C1476,'Policy Characteristics'!$C:$C,0)))</f>
        <v>Industry</v>
      </c>
      <c r="B1476" s="262" t="str">
        <f>IF(ISBLANK(INDEX('Policy Characteristics'!B:B,MATCH($C1476,'Policy Characteristics'!$C:$C,0))),"",INDEX('Policy Characteristics'!B:B,MATCH($C1476,'Policy Characteristics'!$C:$C,0)))</f>
        <v>Industry Energy Efficiency Standards</v>
      </c>
      <c r="C1476" s="254" t="str">
        <f t="shared" si="51"/>
        <v>Percentage Improvement in Eqpt Efficiency Standards above BAU</v>
      </c>
      <c r="D1476" s="6" t="s">
        <v>3063</v>
      </c>
      <c r="E1476" s="45" t="s">
        <v>2398</v>
      </c>
      <c r="F1476" t="s">
        <v>3025</v>
      </c>
      <c r="G1476" s="45" t="s">
        <v>2406</v>
      </c>
      <c r="H1476" s="43">
        <v>1119</v>
      </c>
      <c r="I1476" s="324" t="s">
        <v>44</v>
      </c>
      <c r="J1476" s="255" t="str">
        <f>IF(ISBLANK(INDEX('Policy Characteristics'!D:D,MATCH($C1476,'Policy Characteristics'!$C:$C,0))),"",INDEX('Policy Characteristics'!D:D,MATCH($C1476,'Policy Characteristics'!$C:$C,0)))</f>
        <v>Industry Energy Efficiency Standards</v>
      </c>
      <c r="K1476" s="254" t="str">
        <f>IF(ISBLANK(INDEX('Policy Characteristics'!E:E,MATCH($C1476,'Policy Characteristics'!$C:$C,0))),"",INDEX('Policy Characteristics'!E:E,MATCH($C1476,'Policy Characteristics'!$C:$C,0)))</f>
        <v>indst efficiency standards</v>
      </c>
      <c r="L1476" s="261">
        <f>IF(ISBLANK(INDEX('Policy Characteristics'!F:F,MATCH($C1476,'Policy Characteristics'!$C:$C,0))),"",INDEX('Policy Characteristics'!F:F,MATCH($C1476,'Policy Characteristics'!$C:$C,0)))</f>
        <v>0</v>
      </c>
      <c r="M1476" s="261">
        <f>IF(ISBLANK(INDEX('Policy Characteristics'!G:G,MATCH($C1476,'Policy Characteristics'!$C:$C,0))),"",INDEX('Policy Characteristics'!G:G,MATCH($C1476,'Policy Characteristics'!$C:$C,0)))</f>
        <v>0.25</v>
      </c>
      <c r="N1476" s="261">
        <f>IF(ISBLANK(INDEX('Policy Characteristics'!H:H,MATCH($C1476,'Policy Characteristics'!$C:$C,0))),"",INDEX('Policy Characteristics'!H:H,MATCH($C1476,'Policy Characteristics'!$C:$C,0)))</f>
        <v>0.01</v>
      </c>
      <c r="O1476" s="254" t="str">
        <f>IF(ISBLANK(INDEX('Policy Characteristics'!I:I,MATCH($C1476,'Policy Characteristics'!$C:$C,0))),"",INDEX('Policy Characteristics'!I:I,MATCH($C1476,'Policy Characteristics'!$C:$C,0)))</f>
        <v>% reduction in energy use</v>
      </c>
      <c r="P1476" s="254"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254" t="str">
        <f>IF(ISBLANK(INDEX('Policy Characteristics'!K:K,MATCH($C1476,'Policy Characteristics'!$C:$C,0))),"",INDEX('Policy Characteristics'!K:K,MATCH($C1476,'Policy Characteristics'!$C:$C,0)))</f>
        <v>industry-ag-main.html#eff-stds</v>
      </c>
      <c r="R1476" s="254" t="str">
        <f>IF(ISBLANK(INDEX('Policy Characteristics'!L:L,MATCH($C1476,'Policy Characteristics'!$C:$C,0))),"",INDEX('Policy Characteristics'!L:L,MATCH($C1476,'Policy Characteristics'!$C:$C,0)))</f>
        <v>industry-energy-efficiency-standards.html</v>
      </c>
    </row>
    <row r="1477" spans="1:18" s="4" customFormat="1" x14ac:dyDescent="0.35">
      <c r="A1477" s="254" t="str">
        <f>IF(ISBLANK(INDEX('Policy Characteristics'!A:A,MATCH($C1477,'Policy Characteristics'!$C:$C,0))),"",INDEX('Policy Characteristics'!A:A,MATCH($C1477,'Policy Characteristics'!$C:$C,0)))</f>
        <v>Industry</v>
      </c>
      <c r="B1477" s="262" t="str">
        <f>IF(ISBLANK(INDEX('Policy Characteristics'!B:B,MATCH($C1477,'Policy Characteristics'!$C:$C,0))),"",INDEX('Policy Characteristics'!B:B,MATCH($C1477,'Policy Characteristics'!$C:$C,0)))</f>
        <v>Industry Energy Efficiency Standards</v>
      </c>
      <c r="C1477" s="254" t="str">
        <f t="shared" si="51"/>
        <v>Percentage Improvement in Eqpt Efficiency Standards above BAU</v>
      </c>
      <c r="D1477" s="6" t="s">
        <v>3063</v>
      </c>
      <c r="E1477" s="45" t="s">
        <v>2399</v>
      </c>
      <c r="F1477" t="s">
        <v>3025</v>
      </c>
      <c r="G1477" s="45" t="s">
        <v>2407</v>
      </c>
      <c r="H1477" s="43">
        <v>1120</v>
      </c>
      <c r="I1477" s="324" t="s">
        <v>43</v>
      </c>
      <c r="J1477" s="255" t="str">
        <f>IF(ISBLANK(INDEX('Policy Characteristics'!D:D,MATCH($C1477,'Policy Characteristics'!$C:$C,0))),"",INDEX('Policy Characteristics'!D:D,MATCH($C1477,'Policy Characteristics'!$C:$C,0)))</f>
        <v>Industry Energy Efficiency Standards</v>
      </c>
      <c r="K1477" s="254" t="str">
        <f>IF(ISBLANK(INDEX('Policy Characteristics'!E:E,MATCH($C1477,'Policy Characteristics'!$C:$C,0))),"",INDEX('Policy Characteristics'!E:E,MATCH($C1477,'Policy Characteristics'!$C:$C,0)))</f>
        <v>indst efficiency standards</v>
      </c>
      <c r="L1477" s="261">
        <f>IF(ISBLANK(INDEX('Policy Characteristics'!F:F,MATCH($C1477,'Policy Characteristics'!$C:$C,0))),"",INDEX('Policy Characteristics'!F:F,MATCH($C1477,'Policy Characteristics'!$C:$C,0)))</f>
        <v>0</v>
      </c>
      <c r="M1477" s="261">
        <f>IF(ISBLANK(INDEX('Policy Characteristics'!G:G,MATCH($C1477,'Policy Characteristics'!$C:$C,0))),"",INDEX('Policy Characteristics'!G:G,MATCH($C1477,'Policy Characteristics'!$C:$C,0)))</f>
        <v>0.25</v>
      </c>
      <c r="N1477" s="261">
        <f>IF(ISBLANK(INDEX('Policy Characteristics'!H:H,MATCH($C1477,'Policy Characteristics'!$C:$C,0))),"",INDEX('Policy Characteristics'!H:H,MATCH($C1477,'Policy Characteristics'!$C:$C,0)))</f>
        <v>0.01</v>
      </c>
      <c r="O1477" s="254" t="str">
        <f>IF(ISBLANK(INDEX('Policy Characteristics'!I:I,MATCH($C1477,'Policy Characteristics'!$C:$C,0))),"",INDEX('Policy Characteristics'!I:I,MATCH($C1477,'Policy Characteristics'!$C:$C,0)))</f>
        <v>% reduction in energy use</v>
      </c>
      <c r="P1477" s="254"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254" t="str">
        <f>IF(ISBLANK(INDEX('Policy Characteristics'!K:K,MATCH($C1477,'Policy Characteristics'!$C:$C,0))),"",INDEX('Policy Characteristics'!K:K,MATCH($C1477,'Policy Characteristics'!$C:$C,0)))</f>
        <v>industry-ag-main.html#eff-stds</v>
      </c>
      <c r="R1477" s="254" t="str">
        <f>IF(ISBLANK(INDEX('Policy Characteristics'!L:L,MATCH($C1477,'Policy Characteristics'!$C:$C,0))),"",INDEX('Policy Characteristics'!L:L,MATCH($C1477,'Policy Characteristics'!$C:$C,0)))</f>
        <v>industry-energy-efficiency-standards.html</v>
      </c>
    </row>
    <row r="1478" spans="1:18" s="4" customFormat="1" x14ac:dyDescent="0.35">
      <c r="A1478" s="254" t="str">
        <f>IF(ISBLANK(INDEX('Policy Characteristics'!A:A,MATCH($C1478,'Policy Characteristics'!$C:$C,0))),"",INDEX('Policy Characteristics'!A:A,MATCH($C1478,'Policy Characteristics'!$C:$C,0)))</f>
        <v>Industry</v>
      </c>
      <c r="B1478" s="262" t="str">
        <f>IF(ISBLANK(INDEX('Policy Characteristics'!B:B,MATCH($C1478,'Policy Characteristics'!$C:$C,0))),"",INDEX('Policy Characteristics'!B:B,MATCH($C1478,'Policy Characteristics'!$C:$C,0)))</f>
        <v>Industry Energy Efficiency Standards</v>
      </c>
      <c r="C1478" s="254" t="str">
        <f t="shared" si="51"/>
        <v>Percentage Improvement in Eqpt Efficiency Standards above BAU</v>
      </c>
      <c r="D1478" s="6" t="s">
        <v>3063</v>
      </c>
      <c r="E1478" s="45" t="s">
        <v>2400</v>
      </c>
      <c r="F1478" t="s">
        <v>3025</v>
      </c>
      <c r="G1478" s="45" t="s">
        <v>2404</v>
      </c>
      <c r="H1478" s="43">
        <v>1121</v>
      </c>
      <c r="I1478" s="324" t="s">
        <v>44</v>
      </c>
      <c r="J1478" s="255" t="str">
        <f>IF(ISBLANK(INDEX('Policy Characteristics'!D:D,MATCH($C1478,'Policy Characteristics'!$C:$C,0))),"",INDEX('Policy Characteristics'!D:D,MATCH($C1478,'Policy Characteristics'!$C:$C,0)))</f>
        <v>Industry Energy Efficiency Standards</v>
      </c>
      <c r="K1478" s="254" t="str">
        <f>IF(ISBLANK(INDEX('Policy Characteristics'!E:E,MATCH($C1478,'Policy Characteristics'!$C:$C,0))),"",INDEX('Policy Characteristics'!E:E,MATCH($C1478,'Policy Characteristics'!$C:$C,0)))</f>
        <v>indst efficiency standards</v>
      </c>
      <c r="L1478" s="261">
        <f>IF(ISBLANK(INDEX('Policy Characteristics'!F:F,MATCH($C1478,'Policy Characteristics'!$C:$C,0))),"",INDEX('Policy Characteristics'!F:F,MATCH($C1478,'Policy Characteristics'!$C:$C,0)))</f>
        <v>0</v>
      </c>
      <c r="M1478" s="261">
        <f>IF(ISBLANK(INDEX('Policy Characteristics'!G:G,MATCH($C1478,'Policy Characteristics'!$C:$C,0))),"",INDEX('Policy Characteristics'!G:G,MATCH($C1478,'Policy Characteristics'!$C:$C,0)))</f>
        <v>0.25</v>
      </c>
      <c r="N1478" s="261">
        <f>IF(ISBLANK(INDEX('Policy Characteristics'!H:H,MATCH($C1478,'Policy Characteristics'!$C:$C,0))),"",INDEX('Policy Characteristics'!H:H,MATCH($C1478,'Policy Characteristics'!$C:$C,0)))</f>
        <v>0.01</v>
      </c>
      <c r="O1478" s="254" t="str">
        <f>IF(ISBLANK(INDEX('Policy Characteristics'!I:I,MATCH($C1478,'Policy Characteristics'!$C:$C,0))),"",INDEX('Policy Characteristics'!I:I,MATCH($C1478,'Policy Characteristics'!$C:$C,0)))</f>
        <v>% reduction in energy use</v>
      </c>
      <c r="P1478" s="254"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254" t="str">
        <f>IF(ISBLANK(INDEX('Policy Characteristics'!K:K,MATCH($C1478,'Policy Characteristics'!$C:$C,0))),"",INDEX('Policy Characteristics'!K:K,MATCH($C1478,'Policy Characteristics'!$C:$C,0)))</f>
        <v>industry-ag-main.html#eff-stds</v>
      </c>
      <c r="R1478" s="254" t="str">
        <f>IF(ISBLANK(INDEX('Policy Characteristics'!L:L,MATCH($C1478,'Policy Characteristics'!$C:$C,0))),"",INDEX('Policy Characteristics'!L:L,MATCH($C1478,'Policy Characteristics'!$C:$C,0)))</f>
        <v>industry-energy-efficiency-standards.html</v>
      </c>
    </row>
    <row r="1479" spans="1:18" s="4" customFormat="1" x14ac:dyDescent="0.35">
      <c r="A1479" s="254" t="str">
        <f>IF(ISBLANK(INDEX('Policy Characteristics'!A:A,MATCH($C1479,'Policy Characteristics'!$C:$C,0))),"",INDEX('Policy Characteristics'!A:A,MATCH($C1479,'Policy Characteristics'!$C:$C,0)))</f>
        <v>Industry</v>
      </c>
      <c r="B1479" s="262" t="str">
        <f>IF(ISBLANK(INDEX('Policy Characteristics'!B:B,MATCH($C1479,'Policy Characteristics'!$C:$C,0))),"",INDEX('Policy Characteristics'!B:B,MATCH($C1479,'Policy Characteristics'!$C:$C,0)))</f>
        <v>Industry Energy Efficiency Standards</v>
      </c>
      <c r="C1479" s="254" t="str">
        <f t="shared" si="51"/>
        <v>Percentage Improvement in Eqpt Efficiency Standards above BAU</v>
      </c>
      <c r="D1479" s="6" t="s">
        <v>3063</v>
      </c>
      <c r="E1479" s="45" t="s">
        <v>2401</v>
      </c>
      <c r="F1479" t="s">
        <v>3025</v>
      </c>
      <c r="G1479" s="45" t="s">
        <v>2405</v>
      </c>
      <c r="H1479" s="43">
        <v>1122</v>
      </c>
      <c r="I1479" s="324" t="s">
        <v>43</v>
      </c>
      <c r="J1479" s="255" t="str">
        <f>IF(ISBLANK(INDEX('Policy Characteristics'!D:D,MATCH($C1479,'Policy Characteristics'!$C:$C,0))),"",INDEX('Policy Characteristics'!D:D,MATCH($C1479,'Policy Characteristics'!$C:$C,0)))</f>
        <v>Industry Energy Efficiency Standards</v>
      </c>
      <c r="K1479" s="254" t="str">
        <f>IF(ISBLANK(INDEX('Policy Characteristics'!E:E,MATCH($C1479,'Policy Characteristics'!$C:$C,0))),"",INDEX('Policy Characteristics'!E:E,MATCH($C1479,'Policy Characteristics'!$C:$C,0)))</f>
        <v>indst efficiency standards</v>
      </c>
      <c r="L1479" s="261">
        <f>IF(ISBLANK(INDEX('Policy Characteristics'!F:F,MATCH($C1479,'Policy Characteristics'!$C:$C,0))),"",INDEX('Policy Characteristics'!F:F,MATCH($C1479,'Policy Characteristics'!$C:$C,0)))</f>
        <v>0</v>
      </c>
      <c r="M1479" s="261">
        <f>IF(ISBLANK(INDEX('Policy Characteristics'!G:G,MATCH($C1479,'Policy Characteristics'!$C:$C,0))),"",INDEX('Policy Characteristics'!G:G,MATCH($C1479,'Policy Characteristics'!$C:$C,0)))</f>
        <v>0.25</v>
      </c>
      <c r="N1479" s="261">
        <f>IF(ISBLANK(INDEX('Policy Characteristics'!H:H,MATCH($C1479,'Policy Characteristics'!$C:$C,0))),"",INDEX('Policy Characteristics'!H:H,MATCH($C1479,'Policy Characteristics'!$C:$C,0)))</f>
        <v>0.01</v>
      </c>
      <c r="O1479" s="254" t="str">
        <f>IF(ISBLANK(INDEX('Policy Characteristics'!I:I,MATCH($C1479,'Policy Characteristics'!$C:$C,0))),"",INDEX('Policy Characteristics'!I:I,MATCH($C1479,'Policy Characteristics'!$C:$C,0)))</f>
        <v>% reduction in energy use</v>
      </c>
      <c r="P1479" s="254"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254" t="str">
        <f>IF(ISBLANK(INDEX('Policy Characteristics'!K:K,MATCH($C1479,'Policy Characteristics'!$C:$C,0))),"",INDEX('Policy Characteristics'!K:K,MATCH($C1479,'Policy Characteristics'!$C:$C,0)))</f>
        <v>industry-ag-main.html#eff-stds</v>
      </c>
      <c r="R1479" s="254" t="str">
        <f>IF(ISBLANK(INDEX('Policy Characteristics'!L:L,MATCH($C1479,'Policy Characteristics'!$C:$C,0))),"",INDEX('Policy Characteristics'!L:L,MATCH($C1479,'Policy Characteristics'!$C:$C,0)))</f>
        <v>industry-energy-efficiency-standards.html</v>
      </c>
    </row>
    <row r="1480" spans="1:18" s="4" customFormat="1" x14ac:dyDescent="0.35">
      <c r="A1480" s="254" t="str">
        <f>IF(ISBLANK(INDEX('Policy Characteristics'!A:A,MATCH($C1480,'Policy Characteristics'!$C:$C,0))),"",INDEX('Policy Characteristics'!A:A,MATCH($C1480,'Policy Characteristics'!$C:$C,0)))</f>
        <v>Industry</v>
      </c>
      <c r="B1480" s="262" t="str">
        <f>IF(ISBLANK(INDEX('Policy Characteristics'!B:B,MATCH($C1480,'Policy Characteristics'!$C:$C,0))),"",INDEX('Policy Characteristics'!B:B,MATCH($C1480,'Policy Characteristics'!$C:$C,0)))</f>
        <v>Industry Energy Efficiency Standards</v>
      </c>
      <c r="C1480" s="254" t="str">
        <f t="shared" si="51"/>
        <v>Percentage Improvement in Eqpt Efficiency Standards above BAU</v>
      </c>
      <c r="D1480" s="6" t="s">
        <v>3063</v>
      </c>
      <c r="E1480" s="45" t="s">
        <v>2402</v>
      </c>
      <c r="F1480" t="s">
        <v>3025</v>
      </c>
      <c r="G1480" s="45" t="s">
        <v>2408</v>
      </c>
      <c r="H1480" s="43">
        <v>1123</v>
      </c>
      <c r="I1480" s="324" t="s">
        <v>44</v>
      </c>
      <c r="J1480" s="255" t="str">
        <f>IF(ISBLANK(INDEX('Policy Characteristics'!D:D,MATCH($C1480,'Policy Characteristics'!$C:$C,0))),"",INDEX('Policy Characteristics'!D:D,MATCH($C1480,'Policy Characteristics'!$C:$C,0)))</f>
        <v>Industry Energy Efficiency Standards</v>
      </c>
      <c r="K1480" s="254" t="str">
        <f>IF(ISBLANK(INDEX('Policy Characteristics'!E:E,MATCH($C1480,'Policy Characteristics'!$C:$C,0))),"",INDEX('Policy Characteristics'!E:E,MATCH($C1480,'Policy Characteristics'!$C:$C,0)))</f>
        <v>indst efficiency standards</v>
      </c>
      <c r="L1480" s="261">
        <f>IF(ISBLANK(INDEX('Policy Characteristics'!F:F,MATCH($C1480,'Policy Characteristics'!$C:$C,0))),"",INDEX('Policy Characteristics'!F:F,MATCH($C1480,'Policy Characteristics'!$C:$C,0)))</f>
        <v>0</v>
      </c>
      <c r="M1480" s="261">
        <f>IF(ISBLANK(INDEX('Policy Characteristics'!G:G,MATCH($C1480,'Policy Characteristics'!$C:$C,0))),"",INDEX('Policy Characteristics'!G:G,MATCH($C1480,'Policy Characteristics'!$C:$C,0)))</f>
        <v>0.25</v>
      </c>
      <c r="N1480" s="261">
        <f>IF(ISBLANK(INDEX('Policy Characteristics'!H:H,MATCH($C1480,'Policy Characteristics'!$C:$C,0))),"",INDEX('Policy Characteristics'!H:H,MATCH($C1480,'Policy Characteristics'!$C:$C,0)))</f>
        <v>0.01</v>
      </c>
      <c r="O1480" s="254" t="str">
        <f>IF(ISBLANK(INDEX('Policy Characteristics'!I:I,MATCH($C1480,'Policy Characteristics'!$C:$C,0))),"",INDEX('Policy Characteristics'!I:I,MATCH($C1480,'Policy Characteristics'!$C:$C,0)))</f>
        <v>% reduction in energy use</v>
      </c>
      <c r="P1480" s="254"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254" t="str">
        <f>IF(ISBLANK(INDEX('Policy Characteristics'!K:K,MATCH($C1480,'Policy Characteristics'!$C:$C,0))),"",INDEX('Policy Characteristics'!K:K,MATCH($C1480,'Policy Characteristics'!$C:$C,0)))</f>
        <v>industry-ag-main.html#eff-stds</v>
      </c>
      <c r="R1480" s="254" t="str">
        <f>IF(ISBLANK(INDEX('Policy Characteristics'!L:L,MATCH($C1480,'Policy Characteristics'!$C:$C,0))),"",INDEX('Policy Characteristics'!L:L,MATCH($C1480,'Policy Characteristics'!$C:$C,0)))</f>
        <v>industry-energy-efficiency-standards.html</v>
      </c>
    </row>
    <row r="1481" spans="1:18" s="4" customFormat="1" x14ac:dyDescent="0.35">
      <c r="A1481" s="254" t="str">
        <f>IF(ISBLANK(INDEX('Policy Characteristics'!A:A,MATCH($C1481,'Policy Characteristics'!$C:$C,0))),"",INDEX('Policy Characteristics'!A:A,MATCH($C1481,'Policy Characteristics'!$C:$C,0)))</f>
        <v>Industry</v>
      </c>
      <c r="B1481" s="262" t="str">
        <f>IF(ISBLANK(INDEX('Policy Characteristics'!B:B,MATCH($C1481,'Policy Characteristics'!$C:$C,0))),"",INDEX('Policy Characteristics'!B:B,MATCH($C1481,'Policy Characteristics'!$C:$C,0)))</f>
        <v>Industry Energy Efficiency Standards</v>
      </c>
      <c r="C1481" s="254" t="str">
        <f t="shared" si="51"/>
        <v>Percentage Improvement in Eqpt Efficiency Standards above BAU</v>
      </c>
      <c r="D1481" s="6" t="s">
        <v>3063</v>
      </c>
      <c r="E1481" s="45" t="s">
        <v>2701</v>
      </c>
      <c r="F1481" t="s">
        <v>3025</v>
      </c>
      <c r="G1481" s="45" t="s">
        <v>2704</v>
      </c>
      <c r="H1481" s="43">
        <v>1124</v>
      </c>
      <c r="I1481" s="324" t="s">
        <v>44</v>
      </c>
      <c r="J1481" s="255" t="str">
        <f>IF(ISBLANK(INDEX('Policy Characteristics'!D:D,MATCH($C1481,'Policy Characteristics'!$C:$C,0))),"",INDEX('Policy Characteristics'!D:D,MATCH($C1481,'Policy Characteristics'!$C:$C,0)))</f>
        <v>Industry Energy Efficiency Standards</v>
      </c>
      <c r="K1481" s="254" t="str">
        <f>IF(ISBLANK(INDEX('Policy Characteristics'!E:E,MATCH($C1481,'Policy Characteristics'!$C:$C,0))),"",INDEX('Policy Characteristics'!E:E,MATCH($C1481,'Policy Characteristics'!$C:$C,0)))</f>
        <v>indst efficiency standards</v>
      </c>
      <c r="L1481" s="261">
        <f>IF(ISBLANK(INDEX('Policy Characteristics'!F:F,MATCH($C1481,'Policy Characteristics'!$C:$C,0))),"",INDEX('Policy Characteristics'!F:F,MATCH($C1481,'Policy Characteristics'!$C:$C,0)))</f>
        <v>0</v>
      </c>
      <c r="M1481" s="261">
        <f>IF(ISBLANK(INDEX('Policy Characteristics'!G:G,MATCH($C1481,'Policy Characteristics'!$C:$C,0))),"",INDEX('Policy Characteristics'!G:G,MATCH($C1481,'Policy Characteristics'!$C:$C,0)))</f>
        <v>0.25</v>
      </c>
      <c r="N1481" s="261">
        <f>IF(ISBLANK(INDEX('Policy Characteristics'!H:H,MATCH($C1481,'Policy Characteristics'!$C:$C,0))),"",INDEX('Policy Characteristics'!H:H,MATCH($C1481,'Policy Characteristics'!$C:$C,0)))</f>
        <v>0.01</v>
      </c>
      <c r="O1481" s="254" t="str">
        <f>IF(ISBLANK(INDEX('Policy Characteristics'!I:I,MATCH($C1481,'Policy Characteristics'!$C:$C,0))),"",INDEX('Policy Characteristics'!I:I,MATCH($C1481,'Policy Characteristics'!$C:$C,0)))</f>
        <v>% reduction in energy use</v>
      </c>
      <c r="P1481" s="254"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254" t="str">
        <f>IF(ISBLANK(INDEX('Policy Characteristics'!K:K,MATCH($C1481,'Policy Characteristics'!$C:$C,0))),"",INDEX('Policy Characteristics'!K:K,MATCH($C1481,'Policy Characteristics'!$C:$C,0)))</f>
        <v>industry-ag-main.html#eff-stds</v>
      </c>
      <c r="R1481" s="254" t="str">
        <f>IF(ISBLANK(INDEX('Policy Characteristics'!L:L,MATCH($C1481,'Policy Characteristics'!$C:$C,0))),"",INDEX('Policy Characteristics'!L:L,MATCH($C1481,'Policy Characteristics'!$C:$C,0)))</f>
        <v>industry-energy-efficiency-standards.html</v>
      </c>
    </row>
    <row r="1482" spans="1:18" s="4" customFormat="1" x14ac:dyDescent="0.35">
      <c r="A1482" s="254" t="str">
        <f>IF(ISBLANK(INDEX('Policy Characteristics'!A:A,MATCH($C1482,'Policy Characteristics'!$C:$C,0))),"",INDEX('Policy Characteristics'!A:A,MATCH($C1482,'Policy Characteristics'!$C:$C,0)))</f>
        <v>Industry</v>
      </c>
      <c r="B1482" s="262" t="str">
        <f>IF(ISBLANK(INDEX('Policy Characteristics'!B:B,MATCH($C1482,'Policy Characteristics'!$C:$C,0))),"",INDEX('Policy Characteristics'!B:B,MATCH($C1482,'Policy Characteristics'!$C:$C,0)))</f>
        <v>Industry Energy Efficiency Standards</v>
      </c>
      <c r="C1482" s="254" t="str">
        <f t="shared" si="51"/>
        <v>Percentage Improvement in Eqpt Efficiency Standards above BAU</v>
      </c>
      <c r="D1482" s="6" t="s">
        <v>3063</v>
      </c>
      <c r="E1482" s="45" t="s">
        <v>2702</v>
      </c>
      <c r="F1482" t="s">
        <v>3025</v>
      </c>
      <c r="G1482" s="45" t="s">
        <v>2706</v>
      </c>
      <c r="H1482" s="43">
        <v>1125</v>
      </c>
      <c r="I1482" s="324" t="s">
        <v>44</v>
      </c>
      <c r="J1482" s="255" t="str">
        <f>IF(ISBLANK(INDEX('Policy Characteristics'!D:D,MATCH($C1482,'Policy Characteristics'!$C:$C,0))),"",INDEX('Policy Characteristics'!D:D,MATCH($C1482,'Policy Characteristics'!$C:$C,0)))</f>
        <v>Industry Energy Efficiency Standards</v>
      </c>
      <c r="K1482" s="254" t="str">
        <f>IF(ISBLANK(INDEX('Policy Characteristics'!E:E,MATCH($C1482,'Policy Characteristics'!$C:$C,0))),"",INDEX('Policy Characteristics'!E:E,MATCH($C1482,'Policy Characteristics'!$C:$C,0)))</f>
        <v>indst efficiency standards</v>
      </c>
      <c r="L1482" s="261">
        <f>IF(ISBLANK(INDEX('Policy Characteristics'!F:F,MATCH($C1482,'Policy Characteristics'!$C:$C,0))),"",INDEX('Policy Characteristics'!F:F,MATCH($C1482,'Policy Characteristics'!$C:$C,0)))</f>
        <v>0</v>
      </c>
      <c r="M1482" s="261">
        <f>IF(ISBLANK(INDEX('Policy Characteristics'!G:G,MATCH($C1482,'Policy Characteristics'!$C:$C,0))),"",INDEX('Policy Characteristics'!G:G,MATCH($C1482,'Policy Characteristics'!$C:$C,0)))</f>
        <v>0.25</v>
      </c>
      <c r="N1482" s="261">
        <f>IF(ISBLANK(INDEX('Policy Characteristics'!H:H,MATCH($C1482,'Policy Characteristics'!$C:$C,0))),"",INDEX('Policy Characteristics'!H:H,MATCH($C1482,'Policy Characteristics'!$C:$C,0)))</f>
        <v>0.01</v>
      </c>
      <c r="O1482" s="254" t="str">
        <f>IF(ISBLANK(INDEX('Policy Characteristics'!I:I,MATCH($C1482,'Policy Characteristics'!$C:$C,0))),"",INDEX('Policy Characteristics'!I:I,MATCH($C1482,'Policy Characteristics'!$C:$C,0)))</f>
        <v>% reduction in energy use</v>
      </c>
      <c r="P1482" s="254"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254" t="str">
        <f>IF(ISBLANK(INDEX('Policy Characteristics'!K:K,MATCH($C1482,'Policy Characteristics'!$C:$C,0))),"",INDEX('Policy Characteristics'!K:K,MATCH($C1482,'Policy Characteristics'!$C:$C,0)))</f>
        <v>industry-ag-main.html#eff-stds</v>
      </c>
      <c r="R1482" s="254" t="str">
        <f>IF(ISBLANK(INDEX('Policy Characteristics'!L:L,MATCH($C1482,'Policy Characteristics'!$C:$C,0))),"",INDEX('Policy Characteristics'!L:L,MATCH($C1482,'Policy Characteristics'!$C:$C,0)))</f>
        <v>industry-energy-efficiency-standards.html</v>
      </c>
    </row>
    <row r="1483" spans="1:18" s="4" customFormat="1" x14ac:dyDescent="0.35">
      <c r="A1483" s="254" t="str">
        <f>IF(ISBLANK(INDEX('Policy Characteristics'!A:A,MATCH($C1483,'Policy Characteristics'!$C:$C,0))),"",INDEX('Policy Characteristics'!A:A,MATCH($C1483,'Policy Characteristics'!$C:$C,0)))</f>
        <v>Industry</v>
      </c>
      <c r="B1483" s="262" t="str">
        <f>IF(ISBLANK(INDEX('Policy Characteristics'!B:B,MATCH($C1483,'Policy Characteristics'!$C:$C,0))),"",INDEX('Policy Characteristics'!B:B,MATCH($C1483,'Policy Characteristics'!$C:$C,0)))</f>
        <v>Industry Energy Efficiency Standards</v>
      </c>
      <c r="C1483" s="254" t="str">
        <f t="shared" si="51"/>
        <v>Percentage Improvement in Eqpt Efficiency Standards above BAU</v>
      </c>
      <c r="D1483" s="6" t="s">
        <v>3063</v>
      </c>
      <c r="E1483" s="45" t="s">
        <v>2703</v>
      </c>
      <c r="F1483" t="s">
        <v>3025</v>
      </c>
      <c r="G1483" s="45" t="s">
        <v>2707</v>
      </c>
      <c r="H1483" s="43">
        <v>1126</v>
      </c>
      <c r="I1483" s="324" t="s">
        <v>43</v>
      </c>
      <c r="J1483" s="255" t="str">
        <f>IF(ISBLANK(INDEX('Policy Characteristics'!D:D,MATCH($C1483,'Policy Characteristics'!$C:$C,0))),"",INDEX('Policy Characteristics'!D:D,MATCH($C1483,'Policy Characteristics'!$C:$C,0)))</f>
        <v>Industry Energy Efficiency Standards</v>
      </c>
      <c r="K1483" s="254" t="str">
        <f>IF(ISBLANK(INDEX('Policy Characteristics'!E:E,MATCH($C1483,'Policy Characteristics'!$C:$C,0))),"",INDEX('Policy Characteristics'!E:E,MATCH($C1483,'Policy Characteristics'!$C:$C,0)))</f>
        <v>indst efficiency standards</v>
      </c>
      <c r="L1483" s="261">
        <f>IF(ISBLANK(INDEX('Policy Characteristics'!F:F,MATCH($C1483,'Policy Characteristics'!$C:$C,0))),"",INDEX('Policy Characteristics'!F:F,MATCH($C1483,'Policy Characteristics'!$C:$C,0)))</f>
        <v>0</v>
      </c>
      <c r="M1483" s="261">
        <f>IF(ISBLANK(INDEX('Policy Characteristics'!G:G,MATCH($C1483,'Policy Characteristics'!$C:$C,0))),"",INDEX('Policy Characteristics'!G:G,MATCH($C1483,'Policy Characteristics'!$C:$C,0)))</f>
        <v>0.25</v>
      </c>
      <c r="N1483" s="261">
        <f>IF(ISBLANK(INDEX('Policy Characteristics'!H:H,MATCH($C1483,'Policy Characteristics'!$C:$C,0))),"",INDEX('Policy Characteristics'!H:H,MATCH($C1483,'Policy Characteristics'!$C:$C,0)))</f>
        <v>0.01</v>
      </c>
      <c r="O1483" s="254" t="str">
        <f>IF(ISBLANK(INDEX('Policy Characteristics'!I:I,MATCH($C1483,'Policy Characteristics'!$C:$C,0))),"",INDEX('Policy Characteristics'!I:I,MATCH($C1483,'Policy Characteristics'!$C:$C,0)))</f>
        <v>% reduction in energy use</v>
      </c>
      <c r="P1483" s="254"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254" t="str">
        <f>IF(ISBLANK(INDEX('Policy Characteristics'!K:K,MATCH($C1483,'Policy Characteristics'!$C:$C,0))),"",INDEX('Policy Characteristics'!K:K,MATCH($C1483,'Policy Characteristics'!$C:$C,0)))</f>
        <v>industry-ag-main.html#eff-stds</v>
      </c>
      <c r="R1483" s="254" t="str">
        <f>IF(ISBLANK(INDEX('Policy Characteristics'!L:L,MATCH($C1483,'Policy Characteristics'!$C:$C,0))),"",INDEX('Policy Characteristics'!L:L,MATCH($C1483,'Policy Characteristics'!$C:$C,0)))</f>
        <v>industry-energy-efficiency-standards.html</v>
      </c>
    </row>
    <row r="1484" spans="1:18" s="4" customFormat="1" x14ac:dyDescent="0.35">
      <c r="A1484" s="254" t="str">
        <f>IF(ISBLANK(INDEX('Policy Characteristics'!A:A,MATCH($C1484,'Policy Characteristics'!$C:$C,0))),"",INDEX('Policy Characteristics'!A:A,MATCH($C1484,'Policy Characteristics'!$C:$C,0)))</f>
        <v>Industry</v>
      </c>
      <c r="B1484" s="262" t="str">
        <f>IF(ISBLANK(INDEX('Policy Characteristics'!B:B,MATCH($C1484,'Policy Characteristics'!$C:$C,0))),"",INDEX('Policy Characteristics'!B:B,MATCH($C1484,'Policy Characteristics'!$C:$C,0)))</f>
        <v>Industry Energy Efficiency Standards</v>
      </c>
      <c r="C1484" s="254" t="str">
        <f t="shared" si="51"/>
        <v>Percentage Improvement in Eqpt Efficiency Standards above BAU</v>
      </c>
      <c r="D1484" s="6" t="s">
        <v>3063</v>
      </c>
      <c r="E1484" s="45" t="s">
        <v>2700</v>
      </c>
      <c r="F1484" t="s">
        <v>3025</v>
      </c>
      <c r="G1484" s="45" t="s">
        <v>2705</v>
      </c>
      <c r="H1484" s="43">
        <v>1127</v>
      </c>
      <c r="I1484" s="324" t="s">
        <v>44</v>
      </c>
      <c r="J1484" s="255" t="str">
        <f>IF(ISBLANK(INDEX('Policy Characteristics'!D:D,MATCH($C1484,'Policy Characteristics'!$C:$C,0))),"",INDEX('Policy Characteristics'!D:D,MATCH($C1484,'Policy Characteristics'!$C:$C,0)))</f>
        <v>Industry Energy Efficiency Standards</v>
      </c>
      <c r="K1484" s="254" t="str">
        <f>IF(ISBLANK(INDEX('Policy Characteristics'!E:E,MATCH($C1484,'Policy Characteristics'!$C:$C,0))),"",INDEX('Policy Characteristics'!E:E,MATCH($C1484,'Policy Characteristics'!$C:$C,0)))</f>
        <v>indst efficiency standards</v>
      </c>
      <c r="L1484" s="261">
        <f>IF(ISBLANK(INDEX('Policy Characteristics'!F:F,MATCH($C1484,'Policy Characteristics'!$C:$C,0))),"",INDEX('Policy Characteristics'!F:F,MATCH($C1484,'Policy Characteristics'!$C:$C,0)))</f>
        <v>0</v>
      </c>
      <c r="M1484" s="261">
        <f>IF(ISBLANK(INDEX('Policy Characteristics'!G:G,MATCH($C1484,'Policy Characteristics'!$C:$C,0))),"",INDEX('Policy Characteristics'!G:G,MATCH($C1484,'Policy Characteristics'!$C:$C,0)))</f>
        <v>0.25</v>
      </c>
      <c r="N1484" s="261">
        <f>IF(ISBLANK(INDEX('Policy Characteristics'!H:H,MATCH($C1484,'Policy Characteristics'!$C:$C,0))),"",INDEX('Policy Characteristics'!H:H,MATCH($C1484,'Policy Characteristics'!$C:$C,0)))</f>
        <v>0.01</v>
      </c>
      <c r="O1484" s="254" t="str">
        <f>IF(ISBLANK(INDEX('Policy Characteristics'!I:I,MATCH($C1484,'Policy Characteristics'!$C:$C,0))),"",INDEX('Policy Characteristics'!I:I,MATCH($C1484,'Policy Characteristics'!$C:$C,0)))</f>
        <v>% reduction in energy use</v>
      </c>
      <c r="P1484" s="254"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254" t="str">
        <f>IF(ISBLANK(INDEX('Policy Characteristics'!K:K,MATCH($C1484,'Policy Characteristics'!$C:$C,0))),"",INDEX('Policy Characteristics'!K:K,MATCH($C1484,'Policy Characteristics'!$C:$C,0)))</f>
        <v>industry-ag-main.html#eff-stds</v>
      </c>
      <c r="R1484" s="254" t="str">
        <f>IF(ISBLANK(INDEX('Policy Characteristics'!L:L,MATCH($C1484,'Policy Characteristics'!$C:$C,0))),"",INDEX('Policy Characteristics'!L:L,MATCH($C1484,'Policy Characteristics'!$C:$C,0)))</f>
        <v>industry-energy-efficiency-standards.html</v>
      </c>
    </row>
    <row r="1485" spans="1:18" s="4" customFormat="1" x14ac:dyDescent="0.35">
      <c r="A1485" s="254" t="str">
        <f>IF(ISBLANK(INDEX('Policy Characteristics'!A:A,MATCH($C1485,'Policy Characteristics'!$C:$C,0))),"",INDEX('Policy Characteristics'!A:A,MATCH($C1485,'Policy Characteristics'!$C:$C,0)))</f>
        <v>Industry</v>
      </c>
      <c r="B1485" s="262" t="str">
        <f>IF(ISBLANK(INDEX('Policy Characteristics'!B:B,MATCH($C1485,'Policy Characteristics'!$C:$C,0))),"",INDEX('Policy Characteristics'!B:B,MATCH($C1485,'Policy Characteristics'!$C:$C,0)))</f>
        <v>Industry Energy Efficiency Standards</v>
      </c>
      <c r="C1485" s="254" t="str">
        <f t="shared" si="51"/>
        <v>Percentage Improvement in Eqpt Efficiency Standards above BAU</v>
      </c>
      <c r="D1485" s="6" t="s">
        <v>3064</v>
      </c>
      <c r="E1485" s="45" t="s">
        <v>2397</v>
      </c>
      <c r="F1485" t="s">
        <v>3026</v>
      </c>
      <c r="G1485" s="45" t="s">
        <v>2403</v>
      </c>
      <c r="H1485" s="43">
        <v>1128</v>
      </c>
      <c r="I1485" s="324" t="s">
        <v>43</v>
      </c>
      <c r="J1485" s="255" t="str">
        <f>IF(ISBLANK(INDEX('Policy Characteristics'!D:D,MATCH($C1485,'Policy Characteristics'!$C:$C,0))),"",INDEX('Policy Characteristics'!D:D,MATCH($C1485,'Policy Characteristics'!$C:$C,0)))</f>
        <v>Industry Energy Efficiency Standards</v>
      </c>
      <c r="K1485" s="254" t="str">
        <f>IF(ISBLANK(INDEX('Policy Characteristics'!E:E,MATCH($C1485,'Policy Characteristics'!$C:$C,0))),"",INDEX('Policy Characteristics'!E:E,MATCH($C1485,'Policy Characteristics'!$C:$C,0)))</f>
        <v>indst efficiency standards</v>
      </c>
      <c r="L1485" s="261">
        <f>IF(ISBLANK(INDEX('Policy Characteristics'!F:F,MATCH($C1485,'Policy Characteristics'!$C:$C,0))),"",INDEX('Policy Characteristics'!F:F,MATCH($C1485,'Policy Characteristics'!$C:$C,0)))</f>
        <v>0</v>
      </c>
      <c r="M1485" s="261">
        <f>IF(ISBLANK(INDEX('Policy Characteristics'!G:G,MATCH($C1485,'Policy Characteristics'!$C:$C,0))),"",INDEX('Policy Characteristics'!G:G,MATCH($C1485,'Policy Characteristics'!$C:$C,0)))</f>
        <v>0.25</v>
      </c>
      <c r="N1485" s="261">
        <f>IF(ISBLANK(INDEX('Policy Characteristics'!H:H,MATCH($C1485,'Policy Characteristics'!$C:$C,0))),"",INDEX('Policy Characteristics'!H:H,MATCH($C1485,'Policy Characteristics'!$C:$C,0)))</f>
        <v>0.01</v>
      </c>
      <c r="O1485" s="254" t="str">
        <f>IF(ISBLANK(INDEX('Policy Characteristics'!I:I,MATCH($C1485,'Policy Characteristics'!$C:$C,0))),"",INDEX('Policy Characteristics'!I:I,MATCH($C1485,'Policy Characteristics'!$C:$C,0)))</f>
        <v>% reduction in energy use</v>
      </c>
      <c r="P1485" s="254"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254" t="str">
        <f>IF(ISBLANK(INDEX('Policy Characteristics'!K:K,MATCH($C1485,'Policy Characteristics'!$C:$C,0))),"",INDEX('Policy Characteristics'!K:K,MATCH($C1485,'Policy Characteristics'!$C:$C,0)))</f>
        <v>industry-ag-main.html#eff-stds</v>
      </c>
      <c r="R1485" s="254" t="str">
        <f>IF(ISBLANK(INDEX('Policy Characteristics'!L:L,MATCH($C1485,'Policy Characteristics'!$C:$C,0))),"",INDEX('Policy Characteristics'!L:L,MATCH($C1485,'Policy Characteristics'!$C:$C,0)))</f>
        <v>industry-energy-efficiency-standards.html</v>
      </c>
    </row>
    <row r="1486" spans="1:18" s="4" customFormat="1" x14ac:dyDescent="0.35">
      <c r="A1486" s="254" t="str">
        <f>IF(ISBLANK(INDEX('Policy Characteristics'!A:A,MATCH($C1486,'Policy Characteristics'!$C:$C,0))),"",INDEX('Policy Characteristics'!A:A,MATCH($C1486,'Policy Characteristics'!$C:$C,0)))</f>
        <v>Industry</v>
      </c>
      <c r="B1486" s="262" t="str">
        <f>IF(ISBLANK(INDEX('Policy Characteristics'!B:B,MATCH($C1486,'Policy Characteristics'!$C:$C,0))),"",INDEX('Policy Characteristics'!B:B,MATCH($C1486,'Policy Characteristics'!$C:$C,0)))</f>
        <v>Industry Energy Efficiency Standards</v>
      </c>
      <c r="C1486" s="254" t="str">
        <f t="shared" si="51"/>
        <v>Percentage Improvement in Eqpt Efficiency Standards above BAU</v>
      </c>
      <c r="D1486" s="6" t="s">
        <v>3064</v>
      </c>
      <c r="E1486" s="45" t="s">
        <v>2398</v>
      </c>
      <c r="F1486" t="s">
        <v>3026</v>
      </c>
      <c r="G1486" s="45" t="s">
        <v>2406</v>
      </c>
      <c r="H1486" s="43">
        <v>1129</v>
      </c>
      <c r="I1486" s="324" t="s">
        <v>44</v>
      </c>
      <c r="J1486" s="255" t="str">
        <f>IF(ISBLANK(INDEX('Policy Characteristics'!D:D,MATCH($C1486,'Policy Characteristics'!$C:$C,0))),"",INDEX('Policy Characteristics'!D:D,MATCH($C1486,'Policy Characteristics'!$C:$C,0)))</f>
        <v>Industry Energy Efficiency Standards</v>
      </c>
      <c r="K1486" s="254" t="str">
        <f>IF(ISBLANK(INDEX('Policy Characteristics'!E:E,MATCH($C1486,'Policy Characteristics'!$C:$C,0))),"",INDEX('Policy Characteristics'!E:E,MATCH($C1486,'Policy Characteristics'!$C:$C,0)))</f>
        <v>indst efficiency standards</v>
      </c>
      <c r="L1486" s="261">
        <f>IF(ISBLANK(INDEX('Policy Characteristics'!F:F,MATCH($C1486,'Policy Characteristics'!$C:$C,0))),"",INDEX('Policy Characteristics'!F:F,MATCH($C1486,'Policy Characteristics'!$C:$C,0)))</f>
        <v>0</v>
      </c>
      <c r="M1486" s="261">
        <f>IF(ISBLANK(INDEX('Policy Characteristics'!G:G,MATCH($C1486,'Policy Characteristics'!$C:$C,0))),"",INDEX('Policy Characteristics'!G:G,MATCH($C1486,'Policy Characteristics'!$C:$C,0)))</f>
        <v>0.25</v>
      </c>
      <c r="N1486" s="261">
        <f>IF(ISBLANK(INDEX('Policy Characteristics'!H:H,MATCH($C1486,'Policy Characteristics'!$C:$C,0))),"",INDEX('Policy Characteristics'!H:H,MATCH($C1486,'Policy Characteristics'!$C:$C,0)))</f>
        <v>0.01</v>
      </c>
      <c r="O1486" s="254" t="str">
        <f>IF(ISBLANK(INDEX('Policy Characteristics'!I:I,MATCH($C1486,'Policy Characteristics'!$C:$C,0))),"",INDEX('Policy Characteristics'!I:I,MATCH($C1486,'Policy Characteristics'!$C:$C,0)))</f>
        <v>% reduction in energy use</v>
      </c>
      <c r="P1486" s="254"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254" t="str">
        <f>IF(ISBLANK(INDEX('Policy Characteristics'!K:K,MATCH($C1486,'Policy Characteristics'!$C:$C,0))),"",INDEX('Policy Characteristics'!K:K,MATCH($C1486,'Policy Characteristics'!$C:$C,0)))</f>
        <v>industry-ag-main.html#eff-stds</v>
      </c>
      <c r="R1486" s="254" t="str">
        <f>IF(ISBLANK(INDEX('Policy Characteristics'!L:L,MATCH($C1486,'Policy Characteristics'!$C:$C,0))),"",INDEX('Policy Characteristics'!L:L,MATCH($C1486,'Policy Characteristics'!$C:$C,0)))</f>
        <v>industry-energy-efficiency-standards.html</v>
      </c>
    </row>
    <row r="1487" spans="1:18" s="4" customFormat="1" x14ac:dyDescent="0.35">
      <c r="A1487" s="254" t="str">
        <f>IF(ISBLANK(INDEX('Policy Characteristics'!A:A,MATCH($C1487,'Policy Characteristics'!$C:$C,0))),"",INDEX('Policy Characteristics'!A:A,MATCH($C1487,'Policy Characteristics'!$C:$C,0)))</f>
        <v>Industry</v>
      </c>
      <c r="B1487" s="262" t="str">
        <f>IF(ISBLANK(INDEX('Policy Characteristics'!B:B,MATCH($C1487,'Policy Characteristics'!$C:$C,0))),"",INDEX('Policy Characteristics'!B:B,MATCH($C1487,'Policy Characteristics'!$C:$C,0)))</f>
        <v>Industry Energy Efficiency Standards</v>
      </c>
      <c r="C1487" s="254" t="str">
        <f t="shared" si="51"/>
        <v>Percentage Improvement in Eqpt Efficiency Standards above BAU</v>
      </c>
      <c r="D1487" s="6" t="s">
        <v>3064</v>
      </c>
      <c r="E1487" s="45" t="s">
        <v>2399</v>
      </c>
      <c r="F1487" t="s">
        <v>3026</v>
      </c>
      <c r="G1487" s="45" t="s">
        <v>2407</v>
      </c>
      <c r="H1487" s="43">
        <v>1130</v>
      </c>
      <c r="I1487" s="324" t="s">
        <v>43</v>
      </c>
      <c r="J1487" s="255" t="str">
        <f>IF(ISBLANK(INDEX('Policy Characteristics'!D:D,MATCH($C1487,'Policy Characteristics'!$C:$C,0))),"",INDEX('Policy Characteristics'!D:D,MATCH($C1487,'Policy Characteristics'!$C:$C,0)))</f>
        <v>Industry Energy Efficiency Standards</v>
      </c>
      <c r="K1487" s="254" t="str">
        <f>IF(ISBLANK(INDEX('Policy Characteristics'!E:E,MATCH($C1487,'Policy Characteristics'!$C:$C,0))),"",INDEX('Policy Characteristics'!E:E,MATCH($C1487,'Policy Characteristics'!$C:$C,0)))</f>
        <v>indst efficiency standards</v>
      </c>
      <c r="L1487" s="261">
        <f>IF(ISBLANK(INDEX('Policy Characteristics'!F:F,MATCH($C1487,'Policy Characteristics'!$C:$C,0))),"",INDEX('Policy Characteristics'!F:F,MATCH($C1487,'Policy Characteristics'!$C:$C,0)))</f>
        <v>0</v>
      </c>
      <c r="M1487" s="261">
        <f>IF(ISBLANK(INDEX('Policy Characteristics'!G:G,MATCH($C1487,'Policy Characteristics'!$C:$C,0))),"",INDEX('Policy Characteristics'!G:G,MATCH($C1487,'Policy Characteristics'!$C:$C,0)))</f>
        <v>0.25</v>
      </c>
      <c r="N1487" s="261">
        <f>IF(ISBLANK(INDEX('Policy Characteristics'!H:H,MATCH($C1487,'Policy Characteristics'!$C:$C,0))),"",INDEX('Policy Characteristics'!H:H,MATCH($C1487,'Policy Characteristics'!$C:$C,0)))</f>
        <v>0.01</v>
      </c>
      <c r="O1487" s="254" t="str">
        <f>IF(ISBLANK(INDEX('Policy Characteristics'!I:I,MATCH($C1487,'Policy Characteristics'!$C:$C,0))),"",INDEX('Policy Characteristics'!I:I,MATCH($C1487,'Policy Characteristics'!$C:$C,0)))</f>
        <v>% reduction in energy use</v>
      </c>
      <c r="P1487" s="254"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254" t="str">
        <f>IF(ISBLANK(INDEX('Policy Characteristics'!K:K,MATCH($C1487,'Policy Characteristics'!$C:$C,0))),"",INDEX('Policy Characteristics'!K:K,MATCH($C1487,'Policy Characteristics'!$C:$C,0)))</f>
        <v>industry-ag-main.html#eff-stds</v>
      </c>
      <c r="R1487" s="254" t="str">
        <f>IF(ISBLANK(INDEX('Policy Characteristics'!L:L,MATCH($C1487,'Policy Characteristics'!$C:$C,0))),"",INDEX('Policy Characteristics'!L:L,MATCH($C1487,'Policy Characteristics'!$C:$C,0)))</f>
        <v>industry-energy-efficiency-standards.html</v>
      </c>
    </row>
    <row r="1488" spans="1:18" s="4" customFormat="1" x14ac:dyDescent="0.35">
      <c r="A1488" s="254" t="str">
        <f>IF(ISBLANK(INDEX('Policy Characteristics'!A:A,MATCH($C1488,'Policy Characteristics'!$C:$C,0))),"",INDEX('Policy Characteristics'!A:A,MATCH($C1488,'Policy Characteristics'!$C:$C,0)))</f>
        <v>Industry</v>
      </c>
      <c r="B1488" s="262" t="str">
        <f>IF(ISBLANK(INDEX('Policy Characteristics'!B:B,MATCH($C1488,'Policy Characteristics'!$C:$C,0))),"",INDEX('Policy Characteristics'!B:B,MATCH($C1488,'Policy Characteristics'!$C:$C,0)))</f>
        <v>Industry Energy Efficiency Standards</v>
      </c>
      <c r="C1488" s="254" t="str">
        <f t="shared" si="51"/>
        <v>Percentage Improvement in Eqpt Efficiency Standards above BAU</v>
      </c>
      <c r="D1488" s="6" t="s">
        <v>3064</v>
      </c>
      <c r="E1488" s="45" t="s">
        <v>2400</v>
      </c>
      <c r="F1488" t="s">
        <v>3026</v>
      </c>
      <c r="G1488" s="45" t="s">
        <v>2404</v>
      </c>
      <c r="H1488" s="43">
        <v>1131</v>
      </c>
      <c r="I1488" s="324" t="s">
        <v>44</v>
      </c>
      <c r="J1488" s="255" t="str">
        <f>IF(ISBLANK(INDEX('Policy Characteristics'!D:D,MATCH($C1488,'Policy Characteristics'!$C:$C,0))),"",INDEX('Policy Characteristics'!D:D,MATCH($C1488,'Policy Characteristics'!$C:$C,0)))</f>
        <v>Industry Energy Efficiency Standards</v>
      </c>
      <c r="K1488" s="254" t="str">
        <f>IF(ISBLANK(INDEX('Policy Characteristics'!E:E,MATCH($C1488,'Policy Characteristics'!$C:$C,0))),"",INDEX('Policy Characteristics'!E:E,MATCH($C1488,'Policy Characteristics'!$C:$C,0)))</f>
        <v>indst efficiency standards</v>
      </c>
      <c r="L1488" s="261">
        <f>IF(ISBLANK(INDEX('Policy Characteristics'!F:F,MATCH($C1488,'Policy Characteristics'!$C:$C,0))),"",INDEX('Policy Characteristics'!F:F,MATCH($C1488,'Policy Characteristics'!$C:$C,0)))</f>
        <v>0</v>
      </c>
      <c r="M1488" s="261">
        <f>IF(ISBLANK(INDEX('Policy Characteristics'!G:G,MATCH($C1488,'Policy Characteristics'!$C:$C,0))),"",INDEX('Policy Characteristics'!G:G,MATCH($C1488,'Policy Characteristics'!$C:$C,0)))</f>
        <v>0.25</v>
      </c>
      <c r="N1488" s="261">
        <f>IF(ISBLANK(INDEX('Policy Characteristics'!H:H,MATCH($C1488,'Policy Characteristics'!$C:$C,0))),"",INDEX('Policy Characteristics'!H:H,MATCH($C1488,'Policy Characteristics'!$C:$C,0)))</f>
        <v>0.01</v>
      </c>
      <c r="O1488" s="254" t="str">
        <f>IF(ISBLANK(INDEX('Policy Characteristics'!I:I,MATCH($C1488,'Policy Characteristics'!$C:$C,0))),"",INDEX('Policy Characteristics'!I:I,MATCH($C1488,'Policy Characteristics'!$C:$C,0)))</f>
        <v>% reduction in energy use</v>
      </c>
      <c r="P1488" s="254"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254" t="str">
        <f>IF(ISBLANK(INDEX('Policy Characteristics'!K:K,MATCH($C1488,'Policy Characteristics'!$C:$C,0))),"",INDEX('Policy Characteristics'!K:K,MATCH($C1488,'Policy Characteristics'!$C:$C,0)))</f>
        <v>industry-ag-main.html#eff-stds</v>
      </c>
      <c r="R1488" s="254" t="str">
        <f>IF(ISBLANK(INDEX('Policy Characteristics'!L:L,MATCH($C1488,'Policy Characteristics'!$C:$C,0))),"",INDEX('Policy Characteristics'!L:L,MATCH($C1488,'Policy Characteristics'!$C:$C,0)))</f>
        <v>industry-energy-efficiency-standards.html</v>
      </c>
    </row>
    <row r="1489" spans="1:18" s="4" customFormat="1" x14ac:dyDescent="0.35">
      <c r="A1489" s="254" t="str">
        <f>IF(ISBLANK(INDEX('Policy Characteristics'!A:A,MATCH($C1489,'Policy Characteristics'!$C:$C,0))),"",INDEX('Policy Characteristics'!A:A,MATCH($C1489,'Policy Characteristics'!$C:$C,0)))</f>
        <v>Industry</v>
      </c>
      <c r="B1489" s="262" t="str">
        <f>IF(ISBLANK(INDEX('Policy Characteristics'!B:B,MATCH($C1489,'Policy Characteristics'!$C:$C,0))),"",INDEX('Policy Characteristics'!B:B,MATCH($C1489,'Policy Characteristics'!$C:$C,0)))</f>
        <v>Industry Energy Efficiency Standards</v>
      </c>
      <c r="C1489" s="254" t="str">
        <f t="shared" si="51"/>
        <v>Percentage Improvement in Eqpt Efficiency Standards above BAU</v>
      </c>
      <c r="D1489" s="6" t="s">
        <v>3064</v>
      </c>
      <c r="E1489" s="45" t="s">
        <v>2401</v>
      </c>
      <c r="F1489" t="s">
        <v>3026</v>
      </c>
      <c r="G1489" s="45" t="s">
        <v>2405</v>
      </c>
      <c r="H1489" s="43">
        <v>1132</v>
      </c>
      <c r="I1489" s="324" t="s">
        <v>43</v>
      </c>
      <c r="J1489" s="255" t="str">
        <f>IF(ISBLANK(INDEX('Policy Characteristics'!D:D,MATCH($C1489,'Policy Characteristics'!$C:$C,0))),"",INDEX('Policy Characteristics'!D:D,MATCH($C1489,'Policy Characteristics'!$C:$C,0)))</f>
        <v>Industry Energy Efficiency Standards</v>
      </c>
      <c r="K1489" s="254" t="str">
        <f>IF(ISBLANK(INDEX('Policy Characteristics'!E:E,MATCH($C1489,'Policy Characteristics'!$C:$C,0))),"",INDEX('Policy Characteristics'!E:E,MATCH($C1489,'Policy Characteristics'!$C:$C,0)))</f>
        <v>indst efficiency standards</v>
      </c>
      <c r="L1489" s="261">
        <f>IF(ISBLANK(INDEX('Policy Characteristics'!F:F,MATCH($C1489,'Policy Characteristics'!$C:$C,0))),"",INDEX('Policy Characteristics'!F:F,MATCH($C1489,'Policy Characteristics'!$C:$C,0)))</f>
        <v>0</v>
      </c>
      <c r="M1489" s="261">
        <f>IF(ISBLANK(INDEX('Policy Characteristics'!G:G,MATCH($C1489,'Policy Characteristics'!$C:$C,0))),"",INDEX('Policy Characteristics'!G:G,MATCH($C1489,'Policy Characteristics'!$C:$C,0)))</f>
        <v>0.25</v>
      </c>
      <c r="N1489" s="261">
        <f>IF(ISBLANK(INDEX('Policy Characteristics'!H:H,MATCH($C1489,'Policy Characteristics'!$C:$C,0))),"",INDEX('Policy Characteristics'!H:H,MATCH($C1489,'Policy Characteristics'!$C:$C,0)))</f>
        <v>0.01</v>
      </c>
      <c r="O1489" s="254" t="str">
        <f>IF(ISBLANK(INDEX('Policy Characteristics'!I:I,MATCH($C1489,'Policy Characteristics'!$C:$C,0))),"",INDEX('Policy Characteristics'!I:I,MATCH($C1489,'Policy Characteristics'!$C:$C,0)))</f>
        <v>% reduction in energy use</v>
      </c>
      <c r="P1489" s="254"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254" t="str">
        <f>IF(ISBLANK(INDEX('Policy Characteristics'!K:K,MATCH($C1489,'Policy Characteristics'!$C:$C,0))),"",INDEX('Policy Characteristics'!K:K,MATCH($C1489,'Policy Characteristics'!$C:$C,0)))</f>
        <v>industry-ag-main.html#eff-stds</v>
      </c>
      <c r="R1489" s="254" t="str">
        <f>IF(ISBLANK(INDEX('Policy Characteristics'!L:L,MATCH($C1489,'Policy Characteristics'!$C:$C,0))),"",INDEX('Policy Characteristics'!L:L,MATCH($C1489,'Policy Characteristics'!$C:$C,0)))</f>
        <v>industry-energy-efficiency-standards.html</v>
      </c>
    </row>
    <row r="1490" spans="1:18" s="4" customFormat="1" x14ac:dyDescent="0.35">
      <c r="A1490" s="254" t="str">
        <f>IF(ISBLANK(INDEX('Policy Characteristics'!A:A,MATCH($C1490,'Policy Characteristics'!$C:$C,0))),"",INDEX('Policy Characteristics'!A:A,MATCH($C1490,'Policy Characteristics'!$C:$C,0)))</f>
        <v>Industry</v>
      </c>
      <c r="B1490" s="262" t="str">
        <f>IF(ISBLANK(INDEX('Policy Characteristics'!B:B,MATCH($C1490,'Policy Characteristics'!$C:$C,0))),"",INDEX('Policy Characteristics'!B:B,MATCH($C1490,'Policy Characteristics'!$C:$C,0)))</f>
        <v>Industry Energy Efficiency Standards</v>
      </c>
      <c r="C1490" s="254" t="str">
        <f t="shared" si="51"/>
        <v>Percentage Improvement in Eqpt Efficiency Standards above BAU</v>
      </c>
      <c r="D1490" s="6" t="s">
        <v>3064</v>
      </c>
      <c r="E1490" s="45" t="s">
        <v>2402</v>
      </c>
      <c r="F1490" t="s">
        <v>3026</v>
      </c>
      <c r="G1490" s="45" t="s">
        <v>2408</v>
      </c>
      <c r="H1490" s="43">
        <v>1133</v>
      </c>
      <c r="I1490" s="324" t="s">
        <v>44</v>
      </c>
      <c r="J1490" s="255" t="str">
        <f>IF(ISBLANK(INDEX('Policy Characteristics'!D:D,MATCH($C1490,'Policy Characteristics'!$C:$C,0))),"",INDEX('Policy Characteristics'!D:D,MATCH($C1490,'Policy Characteristics'!$C:$C,0)))</f>
        <v>Industry Energy Efficiency Standards</v>
      </c>
      <c r="K1490" s="254" t="str">
        <f>IF(ISBLANK(INDEX('Policy Characteristics'!E:E,MATCH($C1490,'Policy Characteristics'!$C:$C,0))),"",INDEX('Policy Characteristics'!E:E,MATCH($C1490,'Policy Characteristics'!$C:$C,0)))</f>
        <v>indst efficiency standards</v>
      </c>
      <c r="L1490" s="261">
        <f>IF(ISBLANK(INDEX('Policy Characteristics'!F:F,MATCH($C1490,'Policy Characteristics'!$C:$C,0))),"",INDEX('Policy Characteristics'!F:F,MATCH($C1490,'Policy Characteristics'!$C:$C,0)))</f>
        <v>0</v>
      </c>
      <c r="M1490" s="261">
        <f>IF(ISBLANK(INDEX('Policy Characteristics'!G:G,MATCH($C1490,'Policy Characteristics'!$C:$C,0))),"",INDEX('Policy Characteristics'!G:G,MATCH($C1490,'Policy Characteristics'!$C:$C,0)))</f>
        <v>0.25</v>
      </c>
      <c r="N1490" s="261">
        <f>IF(ISBLANK(INDEX('Policy Characteristics'!H:H,MATCH($C1490,'Policy Characteristics'!$C:$C,0))),"",INDEX('Policy Characteristics'!H:H,MATCH($C1490,'Policy Characteristics'!$C:$C,0)))</f>
        <v>0.01</v>
      </c>
      <c r="O1490" s="254" t="str">
        <f>IF(ISBLANK(INDEX('Policy Characteristics'!I:I,MATCH($C1490,'Policy Characteristics'!$C:$C,0))),"",INDEX('Policy Characteristics'!I:I,MATCH($C1490,'Policy Characteristics'!$C:$C,0)))</f>
        <v>% reduction in energy use</v>
      </c>
      <c r="P1490" s="254"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254" t="str">
        <f>IF(ISBLANK(INDEX('Policy Characteristics'!K:K,MATCH($C1490,'Policy Characteristics'!$C:$C,0))),"",INDEX('Policy Characteristics'!K:K,MATCH($C1490,'Policy Characteristics'!$C:$C,0)))</f>
        <v>industry-ag-main.html#eff-stds</v>
      </c>
      <c r="R1490" s="254" t="str">
        <f>IF(ISBLANK(INDEX('Policy Characteristics'!L:L,MATCH($C1490,'Policy Characteristics'!$C:$C,0))),"",INDEX('Policy Characteristics'!L:L,MATCH($C1490,'Policy Characteristics'!$C:$C,0)))</f>
        <v>industry-energy-efficiency-standards.html</v>
      </c>
    </row>
    <row r="1491" spans="1:18" s="4" customFormat="1" x14ac:dyDescent="0.35">
      <c r="A1491" s="254" t="str">
        <f>IF(ISBLANK(INDEX('Policy Characteristics'!A:A,MATCH($C1491,'Policy Characteristics'!$C:$C,0))),"",INDEX('Policy Characteristics'!A:A,MATCH($C1491,'Policy Characteristics'!$C:$C,0)))</f>
        <v>Industry</v>
      </c>
      <c r="B1491" s="262" t="str">
        <f>IF(ISBLANK(INDEX('Policy Characteristics'!B:B,MATCH($C1491,'Policy Characteristics'!$C:$C,0))),"",INDEX('Policy Characteristics'!B:B,MATCH($C1491,'Policy Characteristics'!$C:$C,0)))</f>
        <v>Industry Energy Efficiency Standards</v>
      </c>
      <c r="C1491" s="254" t="str">
        <f t="shared" si="51"/>
        <v>Percentage Improvement in Eqpt Efficiency Standards above BAU</v>
      </c>
      <c r="D1491" s="6" t="s">
        <v>3064</v>
      </c>
      <c r="E1491" s="45" t="s">
        <v>2701</v>
      </c>
      <c r="F1491" t="s">
        <v>3026</v>
      </c>
      <c r="G1491" s="45" t="s">
        <v>2704</v>
      </c>
      <c r="H1491" s="43">
        <v>1134</v>
      </c>
      <c r="I1491" s="324" t="s">
        <v>44</v>
      </c>
      <c r="J1491" s="255" t="str">
        <f>IF(ISBLANK(INDEX('Policy Characteristics'!D:D,MATCH($C1491,'Policy Characteristics'!$C:$C,0))),"",INDEX('Policy Characteristics'!D:D,MATCH($C1491,'Policy Characteristics'!$C:$C,0)))</f>
        <v>Industry Energy Efficiency Standards</v>
      </c>
      <c r="K1491" s="254" t="str">
        <f>IF(ISBLANK(INDEX('Policy Characteristics'!E:E,MATCH($C1491,'Policy Characteristics'!$C:$C,0))),"",INDEX('Policy Characteristics'!E:E,MATCH($C1491,'Policy Characteristics'!$C:$C,0)))</f>
        <v>indst efficiency standards</v>
      </c>
      <c r="L1491" s="261">
        <f>IF(ISBLANK(INDEX('Policy Characteristics'!F:F,MATCH($C1491,'Policy Characteristics'!$C:$C,0))),"",INDEX('Policy Characteristics'!F:F,MATCH($C1491,'Policy Characteristics'!$C:$C,0)))</f>
        <v>0</v>
      </c>
      <c r="M1491" s="261">
        <f>IF(ISBLANK(INDEX('Policy Characteristics'!G:G,MATCH($C1491,'Policy Characteristics'!$C:$C,0))),"",INDEX('Policy Characteristics'!G:G,MATCH($C1491,'Policy Characteristics'!$C:$C,0)))</f>
        <v>0.25</v>
      </c>
      <c r="N1491" s="261">
        <f>IF(ISBLANK(INDEX('Policy Characteristics'!H:H,MATCH($C1491,'Policy Characteristics'!$C:$C,0))),"",INDEX('Policy Characteristics'!H:H,MATCH($C1491,'Policy Characteristics'!$C:$C,0)))</f>
        <v>0.01</v>
      </c>
      <c r="O1491" s="254" t="str">
        <f>IF(ISBLANK(INDEX('Policy Characteristics'!I:I,MATCH($C1491,'Policy Characteristics'!$C:$C,0))),"",INDEX('Policy Characteristics'!I:I,MATCH($C1491,'Policy Characteristics'!$C:$C,0)))</f>
        <v>% reduction in energy use</v>
      </c>
      <c r="P1491" s="254"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254" t="str">
        <f>IF(ISBLANK(INDEX('Policy Characteristics'!K:K,MATCH($C1491,'Policy Characteristics'!$C:$C,0))),"",INDEX('Policy Characteristics'!K:K,MATCH($C1491,'Policy Characteristics'!$C:$C,0)))</f>
        <v>industry-ag-main.html#eff-stds</v>
      </c>
      <c r="R1491" s="254" t="str">
        <f>IF(ISBLANK(INDEX('Policy Characteristics'!L:L,MATCH($C1491,'Policy Characteristics'!$C:$C,0))),"",INDEX('Policy Characteristics'!L:L,MATCH($C1491,'Policy Characteristics'!$C:$C,0)))</f>
        <v>industry-energy-efficiency-standards.html</v>
      </c>
    </row>
    <row r="1492" spans="1:18" s="4" customFormat="1" x14ac:dyDescent="0.35">
      <c r="A1492" s="254" t="str">
        <f>IF(ISBLANK(INDEX('Policy Characteristics'!A:A,MATCH($C1492,'Policy Characteristics'!$C:$C,0))),"",INDEX('Policy Characteristics'!A:A,MATCH($C1492,'Policy Characteristics'!$C:$C,0)))</f>
        <v>Industry</v>
      </c>
      <c r="B1492" s="262" t="str">
        <f>IF(ISBLANK(INDEX('Policy Characteristics'!B:B,MATCH($C1492,'Policy Characteristics'!$C:$C,0))),"",INDEX('Policy Characteristics'!B:B,MATCH($C1492,'Policy Characteristics'!$C:$C,0)))</f>
        <v>Industry Energy Efficiency Standards</v>
      </c>
      <c r="C1492" s="254" t="str">
        <f t="shared" si="51"/>
        <v>Percentage Improvement in Eqpt Efficiency Standards above BAU</v>
      </c>
      <c r="D1492" s="6" t="s">
        <v>3064</v>
      </c>
      <c r="E1492" s="45" t="s">
        <v>2702</v>
      </c>
      <c r="F1492" t="s">
        <v>3026</v>
      </c>
      <c r="G1492" s="45" t="s">
        <v>2706</v>
      </c>
      <c r="H1492" s="43">
        <v>1135</v>
      </c>
      <c r="I1492" s="324" t="s">
        <v>44</v>
      </c>
      <c r="J1492" s="255" t="str">
        <f>IF(ISBLANK(INDEX('Policy Characteristics'!D:D,MATCH($C1492,'Policy Characteristics'!$C:$C,0))),"",INDEX('Policy Characteristics'!D:D,MATCH($C1492,'Policy Characteristics'!$C:$C,0)))</f>
        <v>Industry Energy Efficiency Standards</v>
      </c>
      <c r="K1492" s="254" t="str">
        <f>IF(ISBLANK(INDEX('Policy Characteristics'!E:E,MATCH($C1492,'Policy Characteristics'!$C:$C,0))),"",INDEX('Policy Characteristics'!E:E,MATCH($C1492,'Policy Characteristics'!$C:$C,0)))</f>
        <v>indst efficiency standards</v>
      </c>
      <c r="L1492" s="261">
        <f>IF(ISBLANK(INDEX('Policy Characteristics'!F:F,MATCH($C1492,'Policy Characteristics'!$C:$C,0))),"",INDEX('Policy Characteristics'!F:F,MATCH($C1492,'Policy Characteristics'!$C:$C,0)))</f>
        <v>0</v>
      </c>
      <c r="M1492" s="261">
        <f>IF(ISBLANK(INDEX('Policy Characteristics'!G:G,MATCH($C1492,'Policy Characteristics'!$C:$C,0))),"",INDEX('Policy Characteristics'!G:G,MATCH($C1492,'Policy Characteristics'!$C:$C,0)))</f>
        <v>0.25</v>
      </c>
      <c r="N1492" s="261">
        <f>IF(ISBLANK(INDEX('Policy Characteristics'!H:H,MATCH($C1492,'Policy Characteristics'!$C:$C,0))),"",INDEX('Policy Characteristics'!H:H,MATCH($C1492,'Policy Characteristics'!$C:$C,0)))</f>
        <v>0.01</v>
      </c>
      <c r="O1492" s="254" t="str">
        <f>IF(ISBLANK(INDEX('Policy Characteristics'!I:I,MATCH($C1492,'Policy Characteristics'!$C:$C,0))),"",INDEX('Policy Characteristics'!I:I,MATCH($C1492,'Policy Characteristics'!$C:$C,0)))</f>
        <v>% reduction in energy use</v>
      </c>
      <c r="P1492" s="254"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254" t="str">
        <f>IF(ISBLANK(INDEX('Policy Characteristics'!K:K,MATCH($C1492,'Policy Characteristics'!$C:$C,0))),"",INDEX('Policy Characteristics'!K:K,MATCH($C1492,'Policy Characteristics'!$C:$C,0)))</f>
        <v>industry-ag-main.html#eff-stds</v>
      </c>
      <c r="R1492" s="254" t="str">
        <f>IF(ISBLANK(INDEX('Policy Characteristics'!L:L,MATCH($C1492,'Policy Characteristics'!$C:$C,0))),"",INDEX('Policy Characteristics'!L:L,MATCH($C1492,'Policy Characteristics'!$C:$C,0)))</f>
        <v>industry-energy-efficiency-standards.html</v>
      </c>
    </row>
    <row r="1493" spans="1:18" s="4" customFormat="1" x14ac:dyDescent="0.35">
      <c r="A1493" s="254" t="str">
        <f>IF(ISBLANK(INDEX('Policy Characteristics'!A:A,MATCH($C1493,'Policy Characteristics'!$C:$C,0))),"",INDEX('Policy Characteristics'!A:A,MATCH($C1493,'Policy Characteristics'!$C:$C,0)))</f>
        <v>Industry</v>
      </c>
      <c r="B1493" s="262" t="str">
        <f>IF(ISBLANK(INDEX('Policy Characteristics'!B:B,MATCH($C1493,'Policy Characteristics'!$C:$C,0))),"",INDEX('Policy Characteristics'!B:B,MATCH($C1493,'Policy Characteristics'!$C:$C,0)))</f>
        <v>Industry Energy Efficiency Standards</v>
      </c>
      <c r="C1493" s="254" t="str">
        <f t="shared" si="51"/>
        <v>Percentage Improvement in Eqpt Efficiency Standards above BAU</v>
      </c>
      <c r="D1493" s="6" t="s">
        <v>3064</v>
      </c>
      <c r="E1493" s="45" t="s">
        <v>2703</v>
      </c>
      <c r="F1493" t="s">
        <v>3026</v>
      </c>
      <c r="G1493" s="45" t="s">
        <v>2707</v>
      </c>
      <c r="H1493" s="43">
        <v>1136</v>
      </c>
      <c r="I1493" s="324" t="s">
        <v>43</v>
      </c>
      <c r="J1493" s="255" t="str">
        <f>IF(ISBLANK(INDEX('Policy Characteristics'!D:D,MATCH($C1493,'Policy Characteristics'!$C:$C,0))),"",INDEX('Policy Characteristics'!D:D,MATCH($C1493,'Policy Characteristics'!$C:$C,0)))</f>
        <v>Industry Energy Efficiency Standards</v>
      </c>
      <c r="K1493" s="254" t="str">
        <f>IF(ISBLANK(INDEX('Policy Characteristics'!E:E,MATCH($C1493,'Policy Characteristics'!$C:$C,0))),"",INDEX('Policy Characteristics'!E:E,MATCH($C1493,'Policy Characteristics'!$C:$C,0)))</f>
        <v>indst efficiency standards</v>
      </c>
      <c r="L1493" s="261">
        <f>IF(ISBLANK(INDEX('Policy Characteristics'!F:F,MATCH($C1493,'Policy Characteristics'!$C:$C,0))),"",INDEX('Policy Characteristics'!F:F,MATCH($C1493,'Policy Characteristics'!$C:$C,0)))</f>
        <v>0</v>
      </c>
      <c r="M1493" s="261">
        <f>IF(ISBLANK(INDEX('Policy Characteristics'!G:G,MATCH($C1493,'Policy Characteristics'!$C:$C,0))),"",INDEX('Policy Characteristics'!G:G,MATCH($C1493,'Policy Characteristics'!$C:$C,0)))</f>
        <v>0.25</v>
      </c>
      <c r="N1493" s="261">
        <f>IF(ISBLANK(INDEX('Policy Characteristics'!H:H,MATCH($C1493,'Policy Characteristics'!$C:$C,0))),"",INDEX('Policy Characteristics'!H:H,MATCH($C1493,'Policy Characteristics'!$C:$C,0)))</f>
        <v>0.01</v>
      </c>
      <c r="O1493" s="254" t="str">
        <f>IF(ISBLANK(INDEX('Policy Characteristics'!I:I,MATCH($C1493,'Policy Characteristics'!$C:$C,0))),"",INDEX('Policy Characteristics'!I:I,MATCH($C1493,'Policy Characteristics'!$C:$C,0)))</f>
        <v>% reduction in energy use</v>
      </c>
      <c r="P1493" s="254"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254" t="str">
        <f>IF(ISBLANK(INDEX('Policy Characteristics'!K:K,MATCH($C1493,'Policy Characteristics'!$C:$C,0))),"",INDEX('Policy Characteristics'!K:K,MATCH($C1493,'Policy Characteristics'!$C:$C,0)))</f>
        <v>industry-ag-main.html#eff-stds</v>
      </c>
      <c r="R1493" s="254" t="str">
        <f>IF(ISBLANK(INDEX('Policy Characteristics'!L:L,MATCH($C1493,'Policy Characteristics'!$C:$C,0))),"",INDEX('Policy Characteristics'!L:L,MATCH($C1493,'Policy Characteristics'!$C:$C,0)))</f>
        <v>industry-energy-efficiency-standards.html</v>
      </c>
    </row>
    <row r="1494" spans="1:18" s="4" customFormat="1" x14ac:dyDescent="0.35">
      <c r="A1494" s="254" t="str">
        <f>IF(ISBLANK(INDEX('Policy Characteristics'!A:A,MATCH($C1494,'Policy Characteristics'!$C:$C,0))),"",INDEX('Policy Characteristics'!A:A,MATCH($C1494,'Policy Characteristics'!$C:$C,0)))</f>
        <v>Industry</v>
      </c>
      <c r="B1494" s="262" t="str">
        <f>IF(ISBLANK(INDEX('Policy Characteristics'!B:B,MATCH($C1494,'Policy Characteristics'!$C:$C,0))),"",INDEX('Policy Characteristics'!B:B,MATCH($C1494,'Policy Characteristics'!$C:$C,0)))</f>
        <v>Industry Energy Efficiency Standards</v>
      </c>
      <c r="C1494" s="254" t="str">
        <f t="shared" si="51"/>
        <v>Percentage Improvement in Eqpt Efficiency Standards above BAU</v>
      </c>
      <c r="D1494" s="6" t="s">
        <v>3064</v>
      </c>
      <c r="E1494" s="45" t="s">
        <v>2700</v>
      </c>
      <c r="F1494" t="s">
        <v>3026</v>
      </c>
      <c r="G1494" s="45" t="s">
        <v>2705</v>
      </c>
      <c r="H1494" s="43">
        <v>1137</v>
      </c>
      <c r="I1494" s="324" t="s">
        <v>44</v>
      </c>
      <c r="J1494" s="255" t="str">
        <f>IF(ISBLANK(INDEX('Policy Characteristics'!D:D,MATCH($C1494,'Policy Characteristics'!$C:$C,0))),"",INDEX('Policy Characteristics'!D:D,MATCH($C1494,'Policy Characteristics'!$C:$C,0)))</f>
        <v>Industry Energy Efficiency Standards</v>
      </c>
      <c r="K1494" s="254" t="str">
        <f>IF(ISBLANK(INDEX('Policy Characteristics'!E:E,MATCH($C1494,'Policy Characteristics'!$C:$C,0))),"",INDEX('Policy Characteristics'!E:E,MATCH($C1494,'Policy Characteristics'!$C:$C,0)))</f>
        <v>indst efficiency standards</v>
      </c>
      <c r="L1494" s="261">
        <f>IF(ISBLANK(INDEX('Policy Characteristics'!F:F,MATCH($C1494,'Policy Characteristics'!$C:$C,0))),"",INDEX('Policy Characteristics'!F:F,MATCH($C1494,'Policy Characteristics'!$C:$C,0)))</f>
        <v>0</v>
      </c>
      <c r="M1494" s="261">
        <f>IF(ISBLANK(INDEX('Policy Characteristics'!G:G,MATCH($C1494,'Policy Characteristics'!$C:$C,0))),"",INDEX('Policy Characteristics'!G:G,MATCH($C1494,'Policy Characteristics'!$C:$C,0)))</f>
        <v>0.25</v>
      </c>
      <c r="N1494" s="261">
        <f>IF(ISBLANK(INDEX('Policy Characteristics'!H:H,MATCH($C1494,'Policy Characteristics'!$C:$C,0))),"",INDEX('Policy Characteristics'!H:H,MATCH($C1494,'Policy Characteristics'!$C:$C,0)))</f>
        <v>0.01</v>
      </c>
      <c r="O1494" s="254" t="str">
        <f>IF(ISBLANK(INDEX('Policy Characteristics'!I:I,MATCH($C1494,'Policy Characteristics'!$C:$C,0))),"",INDEX('Policy Characteristics'!I:I,MATCH($C1494,'Policy Characteristics'!$C:$C,0)))</f>
        <v>% reduction in energy use</v>
      </c>
      <c r="P1494" s="254"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254" t="str">
        <f>IF(ISBLANK(INDEX('Policy Characteristics'!K:K,MATCH($C1494,'Policy Characteristics'!$C:$C,0))),"",INDEX('Policy Characteristics'!K:K,MATCH($C1494,'Policy Characteristics'!$C:$C,0)))</f>
        <v>industry-ag-main.html#eff-stds</v>
      </c>
      <c r="R1494" s="254" t="str">
        <f>IF(ISBLANK(INDEX('Policy Characteristics'!L:L,MATCH($C1494,'Policy Characteristics'!$C:$C,0))),"",INDEX('Policy Characteristics'!L:L,MATCH($C1494,'Policy Characteristics'!$C:$C,0)))</f>
        <v>industry-energy-efficiency-standards.html</v>
      </c>
    </row>
    <row r="1495" spans="1:18" s="4" customFormat="1" x14ac:dyDescent="0.35">
      <c r="A1495" s="254" t="str">
        <f>IF(ISBLANK(INDEX('Policy Characteristics'!A:A,MATCH($C1495,'Policy Characteristics'!$C:$C,0))),"",INDEX('Policy Characteristics'!A:A,MATCH($C1495,'Policy Characteristics'!$C:$C,0)))</f>
        <v>Industry</v>
      </c>
      <c r="B1495" s="262" t="str">
        <f>IF(ISBLANK(INDEX('Policy Characteristics'!B:B,MATCH($C1495,'Policy Characteristics'!$C:$C,0))),"",INDEX('Policy Characteristics'!B:B,MATCH($C1495,'Policy Characteristics'!$C:$C,0)))</f>
        <v>Industry Energy Efficiency Standards</v>
      </c>
      <c r="C1495" s="254" t="str">
        <f t="shared" si="51"/>
        <v>Percentage Improvement in Eqpt Efficiency Standards above BAU</v>
      </c>
      <c r="D1495" s="6" t="s">
        <v>3065</v>
      </c>
      <c r="E1495" s="45" t="s">
        <v>2397</v>
      </c>
      <c r="F1495" t="s">
        <v>3027</v>
      </c>
      <c r="G1495" s="45" t="s">
        <v>2403</v>
      </c>
      <c r="H1495" s="43">
        <v>1138</v>
      </c>
      <c r="I1495" s="324" t="s">
        <v>43</v>
      </c>
      <c r="J1495" s="255" t="str">
        <f>IF(ISBLANK(INDEX('Policy Characteristics'!D:D,MATCH($C1495,'Policy Characteristics'!$C:$C,0))),"",INDEX('Policy Characteristics'!D:D,MATCH($C1495,'Policy Characteristics'!$C:$C,0)))</f>
        <v>Industry Energy Efficiency Standards</v>
      </c>
      <c r="K1495" s="254" t="str">
        <f>IF(ISBLANK(INDEX('Policy Characteristics'!E:E,MATCH($C1495,'Policy Characteristics'!$C:$C,0))),"",INDEX('Policy Characteristics'!E:E,MATCH($C1495,'Policy Characteristics'!$C:$C,0)))</f>
        <v>indst efficiency standards</v>
      </c>
      <c r="L1495" s="261">
        <f>IF(ISBLANK(INDEX('Policy Characteristics'!F:F,MATCH($C1495,'Policy Characteristics'!$C:$C,0))),"",INDEX('Policy Characteristics'!F:F,MATCH($C1495,'Policy Characteristics'!$C:$C,0)))</f>
        <v>0</v>
      </c>
      <c r="M1495" s="261">
        <f>IF(ISBLANK(INDEX('Policy Characteristics'!G:G,MATCH($C1495,'Policy Characteristics'!$C:$C,0))),"",INDEX('Policy Characteristics'!G:G,MATCH($C1495,'Policy Characteristics'!$C:$C,0)))</f>
        <v>0.25</v>
      </c>
      <c r="N1495" s="261">
        <f>IF(ISBLANK(INDEX('Policy Characteristics'!H:H,MATCH($C1495,'Policy Characteristics'!$C:$C,0))),"",INDEX('Policy Characteristics'!H:H,MATCH($C1495,'Policy Characteristics'!$C:$C,0)))</f>
        <v>0.01</v>
      </c>
      <c r="O1495" s="254" t="str">
        <f>IF(ISBLANK(INDEX('Policy Characteristics'!I:I,MATCH($C1495,'Policy Characteristics'!$C:$C,0))),"",INDEX('Policy Characteristics'!I:I,MATCH($C1495,'Policy Characteristics'!$C:$C,0)))</f>
        <v>% reduction in energy use</v>
      </c>
      <c r="P1495" s="254"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254" t="str">
        <f>IF(ISBLANK(INDEX('Policy Characteristics'!K:K,MATCH($C1495,'Policy Characteristics'!$C:$C,0))),"",INDEX('Policy Characteristics'!K:K,MATCH($C1495,'Policy Characteristics'!$C:$C,0)))</f>
        <v>industry-ag-main.html#eff-stds</v>
      </c>
      <c r="R1495" s="254" t="str">
        <f>IF(ISBLANK(INDEX('Policy Characteristics'!L:L,MATCH($C1495,'Policy Characteristics'!$C:$C,0))),"",INDEX('Policy Characteristics'!L:L,MATCH($C1495,'Policy Characteristics'!$C:$C,0)))</f>
        <v>industry-energy-efficiency-standards.html</v>
      </c>
    </row>
    <row r="1496" spans="1:18" s="4" customFormat="1" x14ac:dyDescent="0.35">
      <c r="A1496" s="254" t="str">
        <f>IF(ISBLANK(INDEX('Policy Characteristics'!A:A,MATCH($C1496,'Policy Characteristics'!$C:$C,0))),"",INDEX('Policy Characteristics'!A:A,MATCH($C1496,'Policy Characteristics'!$C:$C,0)))</f>
        <v>Industry</v>
      </c>
      <c r="B1496" s="262" t="str">
        <f>IF(ISBLANK(INDEX('Policy Characteristics'!B:B,MATCH($C1496,'Policy Characteristics'!$C:$C,0))),"",INDEX('Policy Characteristics'!B:B,MATCH($C1496,'Policy Characteristics'!$C:$C,0)))</f>
        <v>Industry Energy Efficiency Standards</v>
      </c>
      <c r="C1496" s="254" t="str">
        <f t="shared" si="51"/>
        <v>Percentage Improvement in Eqpt Efficiency Standards above BAU</v>
      </c>
      <c r="D1496" s="6" t="s">
        <v>3065</v>
      </c>
      <c r="E1496" s="45" t="s">
        <v>2398</v>
      </c>
      <c r="F1496" t="s">
        <v>3027</v>
      </c>
      <c r="G1496" s="45" t="s">
        <v>2406</v>
      </c>
      <c r="H1496" s="43">
        <v>1139</v>
      </c>
      <c r="I1496" s="324" t="s">
        <v>43</v>
      </c>
      <c r="J1496" s="255" t="str">
        <f>IF(ISBLANK(INDEX('Policy Characteristics'!D:D,MATCH($C1496,'Policy Characteristics'!$C:$C,0))),"",INDEX('Policy Characteristics'!D:D,MATCH($C1496,'Policy Characteristics'!$C:$C,0)))</f>
        <v>Industry Energy Efficiency Standards</v>
      </c>
      <c r="K1496" s="254" t="str">
        <f>IF(ISBLANK(INDEX('Policy Characteristics'!E:E,MATCH($C1496,'Policy Characteristics'!$C:$C,0))),"",INDEX('Policy Characteristics'!E:E,MATCH($C1496,'Policy Characteristics'!$C:$C,0)))</f>
        <v>indst efficiency standards</v>
      </c>
      <c r="L1496" s="261">
        <f>IF(ISBLANK(INDEX('Policy Characteristics'!F:F,MATCH($C1496,'Policy Characteristics'!$C:$C,0))),"",INDEX('Policy Characteristics'!F:F,MATCH($C1496,'Policy Characteristics'!$C:$C,0)))</f>
        <v>0</v>
      </c>
      <c r="M1496" s="261">
        <f>IF(ISBLANK(INDEX('Policy Characteristics'!G:G,MATCH($C1496,'Policy Characteristics'!$C:$C,0))),"",INDEX('Policy Characteristics'!G:G,MATCH($C1496,'Policy Characteristics'!$C:$C,0)))</f>
        <v>0.25</v>
      </c>
      <c r="N1496" s="261">
        <f>IF(ISBLANK(INDEX('Policy Characteristics'!H:H,MATCH($C1496,'Policy Characteristics'!$C:$C,0))),"",INDEX('Policy Characteristics'!H:H,MATCH($C1496,'Policy Characteristics'!$C:$C,0)))</f>
        <v>0.01</v>
      </c>
      <c r="O1496" s="254" t="str">
        <f>IF(ISBLANK(INDEX('Policy Characteristics'!I:I,MATCH($C1496,'Policy Characteristics'!$C:$C,0))),"",INDEX('Policy Characteristics'!I:I,MATCH($C1496,'Policy Characteristics'!$C:$C,0)))</f>
        <v>% reduction in energy use</v>
      </c>
      <c r="P1496" s="254"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254" t="str">
        <f>IF(ISBLANK(INDEX('Policy Characteristics'!K:K,MATCH($C1496,'Policy Characteristics'!$C:$C,0))),"",INDEX('Policy Characteristics'!K:K,MATCH($C1496,'Policy Characteristics'!$C:$C,0)))</f>
        <v>industry-ag-main.html#eff-stds</v>
      </c>
      <c r="R1496" s="254" t="str">
        <f>IF(ISBLANK(INDEX('Policy Characteristics'!L:L,MATCH($C1496,'Policy Characteristics'!$C:$C,0))),"",INDEX('Policy Characteristics'!L:L,MATCH($C1496,'Policy Characteristics'!$C:$C,0)))</f>
        <v>industry-energy-efficiency-standards.html</v>
      </c>
    </row>
    <row r="1497" spans="1:18" s="4" customFormat="1" x14ac:dyDescent="0.35">
      <c r="A1497" s="254" t="str">
        <f>IF(ISBLANK(INDEX('Policy Characteristics'!A:A,MATCH($C1497,'Policy Characteristics'!$C:$C,0))),"",INDEX('Policy Characteristics'!A:A,MATCH($C1497,'Policy Characteristics'!$C:$C,0)))</f>
        <v>Industry</v>
      </c>
      <c r="B1497" s="262" t="str">
        <f>IF(ISBLANK(INDEX('Policy Characteristics'!B:B,MATCH($C1497,'Policy Characteristics'!$C:$C,0))),"",INDEX('Policy Characteristics'!B:B,MATCH($C1497,'Policy Characteristics'!$C:$C,0)))</f>
        <v>Industry Energy Efficiency Standards</v>
      </c>
      <c r="C1497" s="254" t="str">
        <f t="shared" si="51"/>
        <v>Percentage Improvement in Eqpt Efficiency Standards above BAU</v>
      </c>
      <c r="D1497" s="6" t="s">
        <v>3065</v>
      </c>
      <c r="E1497" s="45" t="s">
        <v>2399</v>
      </c>
      <c r="F1497" t="s">
        <v>3027</v>
      </c>
      <c r="G1497" s="45" t="s">
        <v>2407</v>
      </c>
      <c r="H1497" s="43">
        <v>1140</v>
      </c>
      <c r="I1497" s="324" t="s">
        <v>43</v>
      </c>
      <c r="J1497" s="255" t="str">
        <f>IF(ISBLANK(INDEX('Policy Characteristics'!D:D,MATCH($C1497,'Policy Characteristics'!$C:$C,0))),"",INDEX('Policy Characteristics'!D:D,MATCH($C1497,'Policy Characteristics'!$C:$C,0)))</f>
        <v>Industry Energy Efficiency Standards</v>
      </c>
      <c r="K1497" s="254" t="str">
        <f>IF(ISBLANK(INDEX('Policy Characteristics'!E:E,MATCH($C1497,'Policy Characteristics'!$C:$C,0))),"",INDEX('Policy Characteristics'!E:E,MATCH($C1497,'Policy Characteristics'!$C:$C,0)))</f>
        <v>indst efficiency standards</v>
      </c>
      <c r="L1497" s="261">
        <f>IF(ISBLANK(INDEX('Policy Characteristics'!F:F,MATCH($C1497,'Policy Characteristics'!$C:$C,0))),"",INDEX('Policy Characteristics'!F:F,MATCH($C1497,'Policy Characteristics'!$C:$C,0)))</f>
        <v>0</v>
      </c>
      <c r="M1497" s="261">
        <f>IF(ISBLANK(INDEX('Policy Characteristics'!G:G,MATCH($C1497,'Policy Characteristics'!$C:$C,0))),"",INDEX('Policy Characteristics'!G:G,MATCH($C1497,'Policy Characteristics'!$C:$C,0)))</f>
        <v>0.25</v>
      </c>
      <c r="N1497" s="261">
        <f>IF(ISBLANK(INDEX('Policy Characteristics'!H:H,MATCH($C1497,'Policy Characteristics'!$C:$C,0))),"",INDEX('Policy Characteristics'!H:H,MATCH($C1497,'Policy Characteristics'!$C:$C,0)))</f>
        <v>0.01</v>
      </c>
      <c r="O1497" s="254" t="str">
        <f>IF(ISBLANK(INDEX('Policy Characteristics'!I:I,MATCH($C1497,'Policy Characteristics'!$C:$C,0))),"",INDEX('Policy Characteristics'!I:I,MATCH($C1497,'Policy Characteristics'!$C:$C,0)))</f>
        <v>% reduction in energy use</v>
      </c>
      <c r="P1497" s="254"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254" t="str">
        <f>IF(ISBLANK(INDEX('Policy Characteristics'!K:K,MATCH($C1497,'Policy Characteristics'!$C:$C,0))),"",INDEX('Policy Characteristics'!K:K,MATCH($C1497,'Policy Characteristics'!$C:$C,0)))</f>
        <v>industry-ag-main.html#eff-stds</v>
      </c>
      <c r="R1497" s="254" t="str">
        <f>IF(ISBLANK(INDEX('Policy Characteristics'!L:L,MATCH($C1497,'Policy Characteristics'!$C:$C,0))),"",INDEX('Policy Characteristics'!L:L,MATCH($C1497,'Policy Characteristics'!$C:$C,0)))</f>
        <v>industry-energy-efficiency-standards.html</v>
      </c>
    </row>
    <row r="1498" spans="1:18" s="4" customFormat="1" x14ac:dyDescent="0.35">
      <c r="A1498" s="254" t="str">
        <f>IF(ISBLANK(INDEX('Policy Characteristics'!A:A,MATCH($C1498,'Policy Characteristics'!$C:$C,0))),"",INDEX('Policy Characteristics'!A:A,MATCH($C1498,'Policy Characteristics'!$C:$C,0)))</f>
        <v>Industry</v>
      </c>
      <c r="B1498" s="262" t="str">
        <f>IF(ISBLANK(INDEX('Policy Characteristics'!B:B,MATCH($C1498,'Policy Characteristics'!$C:$C,0))),"",INDEX('Policy Characteristics'!B:B,MATCH($C1498,'Policy Characteristics'!$C:$C,0)))</f>
        <v>Industry Energy Efficiency Standards</v>
      </c>
      <c r="C1498" s="254" t="str">
        <f t="shared" si="51"/>
        <v>Percentage Improvement in Eqpt Efficiency Standards above BAU</v>
      </c>
      <c r="D1498" s="6" t="s">
        <v>3065</v>
      </c>
      <c r="E1498" s="45" t="s">
        <v>2400</v>
      </c>
      <c r="F1498" t="s">
        <v>3027</v>
      </c>
      <c r="G1498" s="45" t="s">
        <v>2404</v>
      </c>
      <c r="H1498" s="43">
        <v>1141</v>
      </c>
      <c r="I1498" s="324" t="s">
        <v>44</v>
      </c>
      <c r="J1498" s="255" t="str">
        <f>IF(ISBLANK(INDEX('Policy Characteristics'!D:D,MATCH($C1498,'Policy Characteristics'!$C:$C,0))),"",INDEX('Policy Characteristics'!D:D,MATCH($C1498,'Policy Characteristics'!$C:$C,0)))</f>
        <v>Industry Energy Efficiency Standards</v>
      </c>
      <c r="K1498" s="254" t="str">
        <f>IF(ISBLANK(INDEX('Policy Characteristics'!E:E,MATCH($C1498,'Policy Characteristics'!$C:$C,0))),"",INDEX('Policy Characteristics'!E:E,MATCH($C1498,'Policy Characteristics'!$C:$C,0)))</f>
        <v>indst efficiency standards</v>
      </c>
      <c r="L1498" s="261">
        <f>IF(ISBLANK(INDEX('Policy Characteristics'!F:F,MATCH($C1498,'Policy Characteristics'!$C:$C,0))),"",INDEX('Policy Characteristics'!F:F,MATCH($C1498,'Policy Characteristics'!$C:$C,0)))</f>
        <v>0</v>
      </c>
      <c r="M1498" s="261">
        <f>IF(ISBLANK(INDEX('Policy Characteristics'!G:G,MATCH($C1498,'Policy Characteristics'!$C:$C,0))),"",INDEX('Policy Characteristics'!G:G,MATCH($C1498,'Policy Characteristics'!$C:$C,0)))</f>
        <v>0.25</v>
      </c>
      <c r="N1498" s="261">
        <f>IF(ISBLANK(INDEX('Policy Characteristics'!H:H,MATCH($C1498,'Policy Characteristics'!$C:$C,0))),"",INDEX('Policy Characteristics'!H:H,MATCH($C1498,'Policy Characteristics'!$C:$C,0)))</f>
        <v>0.01</v>
      </c>
      <c r="O1498" s="254" t="str">
        <f>IF(ISBLANK(INDEX('Policy Characteristics'!I:I,MATCH($C1498,'Policy Characteristics'!$C:$C,0))),"",INDEX('Policy Characteristics'!I:I,MATCH($C1498,'Policy Characteristics'!$C:$C,0)))</f>
        <v>% reduction in energy use</v>
      </c>
      <c r="P1498" s="254"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254" t="str">
        <f>IF(ISBLANK(INDEX('Policy Characteristics'!K:K,MATCH($C1498,'Policy Characteristics'!$C:$C,0))),"",INDEX('Policy Characteristics'!K:K,MATCH($C1498,'Policy Characteristics'!$C:$C,0)))</f>
        <v>industry-ag-main.html#eff-stds</v>
      </c>
      <c r="R1498" s="254" t="str">
        <f>IF(ISBLANK(INDEX('Policy Characteristics'!L:L,MATCH($C1498,'Policy Characteristics'!$C:$C,0))),"",INDEX('Policy Characteristics'!L:L,MATCH($C1498,'Policy Characteristics'!$C:$C,0)))</f>
        <v>industry-energy-efficiency-standards.html</v>
      </c>
    </row>
    <row r="1499" spans="1:18" s="4" customFormat="1" x14ac:dyDescent="0.35">
      <c r="A1499" s="254" t="str">
        <f>IF(ISBLANK(INDEX('Policy Characteristics'!A:A,MATCH($C1499,'Policy Characteristics'!$C:$C,0))),"",INDEX('Policy Characteristics'!A:A,MATCH($C1499,'Policy Characteristics'!$C:$C,0)))</f>
        <v>Industry</v>
      </c>
      <c r="B1499" s="262" t="str">
        <f>IF(ISBLANK(INDEX('Policy Characteristics'!B:B,MATCH($C1499,'Policy Characteristics'!$C:$C,0))),"",INDEX('Policy Characteristics'!B:B,MATCH($C1499,'Policy Characteristics'!$C:$C,0)))</f>
        <v>Industry Energy Efficiency Standards</v>
      </c>
      <c r="C1499" s="254" t="str">
        <f t="shared" si="51"/>
        <v>Percentage Improvement in Eqpt Efficiency Standards above BAU</v>
      </c>
      <c r="D1499" s="6" t="s">
        <v>3065</v>
      </c>
      <c r="E1499" s="45" t="s">
        <v>2401</v>
      </c>
      <c r="F1499" t="s">
        <v>3027</v>
      </c>
      <c r="G1499" s="45" t="s">
        <v>2405</v>
      </c>
      <c r="H1499" s="43">
        <v>1142</v>
      </c>
      <c r="I1499" s="324" t="s">
        <v>43</v>
      </c>
      <c r="J1499" s="255" t="str">
        <f>IF(ISBLANK(INDEX('Policy Characteristics'!D:D,MATCH($C1499,'Policy Characteristics'!$C:$C,0))),"",INDEX('Policy Characteristics'!D:D,MATCH($C1499,'Policy Characteristics'!$C:$C,0)))</f>
        <v>Industry Energy Efficiency Standards</v>
      </c>
      <c r="K1499" s="254" t="str">
        <f>IF(ISBLANK(INDEX('Policy Characteristics'!E:E,MATCH($C1499,'Policy Characteristics'!$C:$C,0))),"",INDEX('Policy Characteristics'!E:E,MATCH($C1499,'Policy Characteristics'!$C:$C,0)))</f>
        <v>indst efficiency standards</v>
      </c>
      <c r="L1499" s="261">
        <f>IF(ISBLANK(INDEX('Policy Characteristics'!F:F,MATCH($C1499,'Policy Characteristics'!$C:$C,0))),"",INDEX('Policy Characteristics'!F:F,MATCH($C1499,'Policy Characteristics'!$C:$C,0)))</f>
        <v>0</v>
      </c>
      <c r="M1499" s="261">
        <f>IF(ISBLANK(INDEX('Policy Characteristics'!G:G,MATCH($C1499,'Policy Characteristics'!$C:$C,0))),"",INDEX('Policy Characteristics'!G:G,MATCH($C1499,'Policy Characteristics'!$C:$C,0)))</f>
        <v>0.25</v>
      </c>
      <c r="N1499" s="261">
        <f>IF(ISBLANK(INDEX('Policy Characteristics'!H:H,MATCH($C1499,'Policy Characteristics'!$C:$C,0))),"",INDEX('Policy Characteristics'!H:H,MATCH($C1499,'Policy Characteristics'!$C:$C,0)))</f>
        <v>0.01</v>
      </c>
      <c r="O1499" s="254" t="str">
        <f>IF(ISBLANK(INDEX('Policy Characteristics'!I:I,MATCH($C1499,'Policy Characteristics'!$C:$C,0))),"",INDEX('Policy Characteristics'!I:I,MATCH($C1499,'Policy Characteristics'!$C:$C,0)))</f>
        <v>% reduction in energy use</v>
      </c>
      <c r="P1499" s="254"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254" t="str">
        <f>IF(ISBLANK(INDEX('Policy Characteristics'!K:K,MATCH($C1499,'Policy Characteristics'!$C:$C,0))),"",INDEX('Policy Characteristics'!K:K,MATCH($C1499,'Policy Characteristics'!$C:$C,0)))</f>
        <v>industry-ag-main.html#eff-stds</v>
      </c>
      <c r="R1499" s="254" t="str">
        <f>IF(ISBLANK(INDEX('Policy Characteristics'!L:L,MATCH($C1499,'Policy Characteristics'!$C:$C,0))),"",INDEX('Policy Characteristics'!L:L,MATCH($C1499,'Policy Characteristics'!$C:$C,0)))</f>
        <v>industry-energy-efficiency-standards.html</v>
      </c>
    </row>
    <row r="1500" spans="1:18" s="4" customFormat="1" x14ac:dyDescent="0.35">
      <c r="A1500" s="254" t="str">
        <f>IF(ISBLANK(INDEX('Policy Characteristics'!A:A,MATCH($C1500,'Policy Characteristics'!$C:$C,0))),"",INDEX('Policy Characteristics'!A:A,MATCH($C1500,'Policy Characteristics'!$C:$C,0)))</f>
        <v>Industry</v>
      </c>
      <c r="B1500" s="262" t="str">
        <f>IF(ISBLANK(INDEX('Policy Characteristics'!B:B,MATCH($C1500,'Policy Characteristics'!$C:$C,0))),"",INDEX('Policy Characteristics'!B:B,MATCH($C1500,'Policy Characteristics'!$C:$C,0)))</f>
        <v>Industry Energy Efficiency Standards</v>
      </c>
      <c r="C1500" s="254" t="str">
        <f t="shared" si="51"/>
        <v>Percentage Improvement in Eqpt Efficiency Standards above BAU</v>
      </c>
      <c r="D1500" s="6" t="s">
        <v>3065</v>
      </c>
      <c r="E1500" s="45" t="s">
        <v>2402</v>
      </c>
      <c r="F1500" t="s">
        <v>3027</v>
      </c>
      <c r="G1500" s="45" t="s">
        <v>2408</v>
      </c>
      <c r="H1500" s="43">
        <v>1143</v>
      </c>
      <c r="I1500" s="324" t="s">
        <v>44</v>
      </c>
      <c r="J1500" s="255" t="str">
        <f>IF(ISBLANK(INDEX('Policy Characteristics'!D:D,MATCH($C1500,'Policy Characteristics'!$C:$C,0))),"",INDEX('Policy Characteristics'!D:D,MATCH($C1500,'Policy Characteristics'!$C:$C,0)))</f>
        <v>Industry Energy Efficiency Standards</v>
      </c>
      <c r="K1500" s="254" t="str">
        <f>IF(ISBLANK(INDEX('Policy Characteristics'!E:E,MATCH($C1500,'Policy Characteristics'!$C:$C,0))),"",INDEX('Policy Characteristics'!E:E,MATCH($C1500,'Policy Characteristics'!$C:$C,0)))</f>
        <v>indst efficiency standards</v>
      </c>
      <c r="L1500" s="261">
        <f>IF(ISBLANK(INDEX('Policy Characteristics'!F:F,MATCH($C1500,'Policy Characteristics'!$C:$C,0))),"",INDEX('Policy Characteristics'!F:F,MATCH($C1500,'Policy Characteristics'!$C:$C,0)))</f>
        <v>0</v>
      </c>
      <c r="M1500" s="261">
        <f>IF(ISBLANK(INDEX('Policy Characteristics'!G:G,MATCH($C1500,'Policy Characteristics'!$C:$C,0))),"",INDEX('Policy Characteristics'!G:G,MATCH($C1500,'Policy Characteristics'!$C:$C,0)))</f>
        <v>0.25</v>
      </c>
      <c r="N1500" s="261">
        <f>IF(ISBLANK(INDEX('Policy Characteristics'!H:H,MATCH($C1500,'Policy Characteristics'!$C:$C,0))),"",INDEX('Policy Characteristics'!H:H,MATCH($C1500,'Policy Characteristics'!$C:$C,0)))</f>
        <v>0.01</v>
      </c>
      <c r="O1500" s="254" t="str">
        <f>IF(ISBLANK(INDEX('Policy Characteristics'!I:I,MATCH($C1500,'Policy Characteristics'!$C:$C,0))),"",INDEX('Policy Characteristics'!I:I,MATCH($C1500,'Policy Characteristics'!$C:$C,0)))</f>
        <v>% reduction in energy use</v>
      </c>
      <c r="P1500" s="254"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254" t="str">
        <f>IF(ISBLANK(INDEX('Policy Characteristics'!K:K,MATCH($C1500,'Policy Characteristics'!$C:$C,0))),"",INDEX('Policy Characteristics'!K:K,MATCH($C1500,'Policy Characteristics'!$C:$C,0)))</f>
        <v>industry-ag-main.html#eff-stds</v>
      </c>
      <c r="R1500" s="254" t="str">
        <f>IF(ISBLANK(INDEX('Policy Characteristics'!L:L,MATCH($C1500,'Policy Characteristics'!$C:$C,0))),"",INDEX('Policy Characteristics'!L:L,MATCH($C1500,'Policy Characteristics'!$C:$C,0)))</f>
        <v>industry-energy-efficiency-standards.html</v>
      </c>
    </row>
    <row r="1501" spans="1:18" s="4" customFormat="1" x14ac:dyDescent="0.35">
      <c r="A1501" s="254" t="str">
        <f>IF(ISBLANK(INDEX('Policy Characteristics'!A:A,MATCH($C1501,'Policy Characteristics'!$C:$C,0))),"",INDEX('Policy Characteristics'!A:A,MATCH($C1501,'Policy Characteristics'!$C:$C,0)))</f>
        <v>Industry</v>
      </c>
      <c r="B1501" s="262" t="str">
        <f>IF(ISBLANK(INDEX('Policy Characteristics'!B:B,MATCH($C1501,'Policy Characteristics'!$C:$C,0))),"",INDEX('Policy Characteristics'!B:B,MATCH($C1501,'Policy Characteristics'!$C:$C,0)))</f>
        <v>Industry Energy Efficiency Standards</v>
      </c>
      <c r="C1501" s="254" t="str">
        <f t="shared" si="51"/>
        <v>Percentage Improvement in Eqpt Efficiency Standards above BAU</v>
      </c>
      <c r="D1501" s="6" t="s">
        <v>3065</v>
      </c>
      <c r="E1501" s="45" t="s">
        <v>2701</v>
      </c>
      <c r="F1501" t="s">
        <v>3027</v>
      </c>
      <c r="G1501" s="45" t="s">
        <v>2704</v>
      </c>
      <c r="H1501" s="43">
        <v>1144</v>
      </c>
      <c r="I1501" s="324" t="s">
        <v>44</v>
      </c>
      <c r="J1501" s="255" t="str">
        <f>IF(ISBLANK(INDEX('Policy Characteristics'!D:D,MATCH($C1501,'Policy Characteristics'!$C:$C,0))),"",INDEX('Policy Characteristics'!D:D,MATCH($C1501,'Policy Characteristics'!$C:$C,0)))</f>
        <v>Industry Energy Efficiency Standards</v>
      </c>
      <c r="K1501" s="254" t="str">
        <f>IF(ISBLANK(INDEX('Policy Characteristics'!E:E,MATCH($C1501,'Policy Characteristics'!$C:$C,0))),"",INDEX('Policy Characteristics'!E:E,MATCH($C1501,'Policy Characteristics'!$C:$C,0)))</f>
        <v>indst efficiency standards</v>
      </c>
      <c r="L1501" s="261">
        <f>IF(ISBLANK(INDEX('Policy Characteristics'!F:F,MATCH($C1501,'Policy Characteristics'!$C:$C,0))),"",INDEX('Policy Characteristics'!F:F,MATCH($C1501,'Policy Characteristics'!$C:$C,0)))</f>
        <v>0</v>
      </c>
      <c r="M1501" s="261">
        <f>IF(ISBLANK(INDEX('Policy Characteristics'!G:G,MATCH($C1501,'Policy Characteristics'!$C:$C,0))),"",INDEX('Policy Characteristics'!G:G,MATCH($C1501,'Policy Characteristics'!$C:$C,0)))</f>
        <v>0.25</v>
      </c>
      <c r="N1501" s="261">
        <f>IF(ISBLANK(INDEX('Policy Characteristics'!H:H,MATCH($C1501,'Policy Characteristics'!$C:$C,0))),"",INDEX('Policy Characteristics'!H:H,MATCH($C1501,'Policy Characteristics'!$C:$C,0)))</f>
        <v>0.01</v>
      </c>
      <c r="O1501" s="254" t="str">
        <f>IF(ISBLANK(INDEX('Policy Characteristics'!I:I,MATCH($C1501,'Policy Characteristics'!$C:$C,0))),"",INDEX('Policy Characteristics'!I:I,MATCH($C1501,'Policy Characteristics'!$C:$C,0)))</f>
        <v>% reduction in energy use</v>
      </c>
      <c r="P1501" s="254"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254" t="str">
        <f>IF(ISBLANK(INDEX('Policy Characteristics'!K:K,MATCH($C1501,'Policy Characteristics'!$C:$C,0))),"",INDEX('Policy Characteristics'!K:K,MATCH($C1501,'Policy Characteristics'!$C:$C,0)))</f>
        <v>industry-ag-main.html#eff-stds</v>
      </c>
      <c r="R1501" s="254" t="str">
        <f>IF(ISBLANK(INDEX('Policy Characteristics'!L:L,MATCH($C1501,'Policy Characteristics'!$C:$C,0))),"",INDEX('Policy Characteristics'!L:L,MATCH($C1501,'Policy Characteristics'!$C:$C,0)))</f>
        <v>industry-energy-efficiency-standards.html</v>
      </c>
    </row>
    <row r="1502" spans="1:18" s="4" customFormat="1" x14ac:dyDescent="0.35">
      <c r="A1502" s="254" t="str">
        <f>IF(ISBLANK(INDEX('Policy Characteristics'!A:A,MATCH($C1502,'Policy Characteristics'!$C:$C,0))),"",INDEX('Policy Characteristics'!A:A,MATCH($C1502,'Policy Characteristics'!$C:$C,0)))</f>
        <v>Industry</v>
      </c>
      <c r="B1502" s="262" t="str">
        <f>IF(ISBLANK(INDEX('Policy Characteristics'!B:B,MATCH($C1502,'Policy Characteristics'!$C:$C,0))),"",INDEX('Policy Characteristics'!B:B,MATCH($C1502,'Policy Characteristics'!$C:$C,0)))</f>
        <v>Industry Energy Efficiency Standards</v>
      </c>
      <c r="C1502" s="254" t="str">
        <f t="shared" si="51"/>
        <v>Percentage Improvement in Eqpt Efficiency Standards above BAU</v>
      </c>
      <c r="D1502" s="6" t="s">
        <v>3065</v>
      </c>
      <c r="E1502" s="45" t="s">
        <v>2702</v>
      </c>
      <c r="F1502" t="s">
        <v>3027</v>
      </c>
      <c r="G1502" s="45" t="s">
        <v>2706</v>
      </c>
      <c r="H1502" s="43">
        <v>1145</v>
      </c>
      <c r="I1502" s="324" t="s">
        <v>44</v>
      </c>
      <c r="J1502" s="255" t="str">
        <f>IF(ISBLANK(INDEX('Policy Characteristics'!D:D,MATCH($C1502,'Policy Characteristics'!$C:$C,0))),"",INDEX('Policy Characteristics'!D:D,MATCH($C1502,'Policy Characteristics'!$C:$C,0)))</f>
        <v>Industry Energy Efficiency Standards</v>
      </c>
      <c r="K1502" s="254" t="str">
        <f>IF(ISBLANK(INDEX('Policy Characteristics'!E:E,MATCH($C1502,'Policy Characteristics'!$C:$C,0))),"",INDEX('Policy Characteristics'!E:E,MATCH($C1502,'Policy Characteristics'!$C:$C,0)))</f>
        <v>indst efficiency standards</v>
      </c>
      <c r="L1502" s="261">
        <f>IF(ISBLANK(INDEX('Policy Characteristics'!F:F,MATCH($C1502,'Policy Characteristics'!$C:$C,0))),"",INDEX('Policy Characteristics'!F:F,MATCH($C1502,'Policy Characteristics'!$C:$C,0)))</f>
        <v>0</v>
      </c>
      <c r="M1502" s="261">
        <f>IF(ISBLANK(INDEX('Policy Characteristics'!G:G,MATCH($C1502,'Policy Characteristics'!$C:$C,0))),"",INDEX('Policy Characteristics'!G:G,MATCH($C1502,'Policy Characteristics'!$C:$C,0)))</f>
        <v>0.25</v>
      </c>
      <c r="N1502" s="261">
        <f>IF(ISBLANK(INDEX('Policy Characteristics'!H:H,MATCH($C1502,'Policy Characteristics'!$C:$C,0))),"",INDEX('Policy Characteristics'!H:H,MATCH($C1502,'Policy Characteristics'!$C:$C,0)))</f>
        <v>0.01</v>
      </c>
      <c r="O1502" s="254" t="str">
        <f>IF(ISBLANK(INDEX('Policy Characteristics'!I:I,MATCH($C1502,'Policy Characteristics'!$C:$C,0))),"",INDEX('Policy Characteristics'!I:I,MATCH($C1502,'Policy Characteristics'!$C:$C,0)))</f>
        <v>% reduction in energy use</v>
      </c>
      <c r="P1502" s="254"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254" t="str">
        <f>IF(ISBLANK(INDEX('Policy Characteristics'!K:K,MATCH($C1502,'Policy Characteristics'!$C:$C,0))),"",INDEX('Policy Characteristics'!K:K,MATCH($C1502,'Policy Characteristics'!$C:$C,0)))</f>
        <v>industry-ag-main.html#eff-stds</v>
      </c>
      <c r="R1502" s="254" t="str">
        <f>IF(ISBLANK(INDEX('Policy Characteristics'!L:L,MATCH($C1502,'Policy Characteristics'!$C:$C,0))),"",INDEX('Policy Characteristics'!L:L,MATCH($C1502,'Policy Characteristics'!$C:$C,0)))</f>
        <v>industry-energy-efficiency-standards.html</v>
      </c>
    </row>
    <row r="1503" spans="1:18" s="4" customFormat="1" x14ac:dyDescent="0.35">
      <c r="A1503" s="254" t="str">
        <f>IF(ISBLANK(INDEX('Policy Characteristics'!A:A,MATCH($C1503,'Policy Characteristics'!$C:$C,0))),"",INDEX('Policy Characteristics'!A:A,MATCH($C1503,'Policy Characteristics'!$C:$C,0)))</f>
        <v>Industry</v>
      </c>
      <c r="B1503" s="262" t="str">
        <f>IF(ISBLANK(INDEX('Policy Characteristics'!B:B,MATCH($C1503,'Policy Characteristics'!$C:$C,0))),"",INDEX('Policy Characteristics'!B:B,MATCH($C1503,'Policy Characteristics'!$C:$C,0)))</f>
        <v>Industry Energy Efficiency Standards</v>
      </c>
      <c r="C1503" s="254" t="str">
        <f t="shared" si="51"/>
        <v>Percentage Improvement in Eqpt Efficiency Standards above BAU</v>
      </c>
      <c r="D1503" s="6" t="s">
        <v>3065</v>
      </c>
      <c r="E1503" s="45" t="s">
        <v>2703</v>
      </c>
      <c r="F1503" t="s">
        <v>3027</v>
      </c>
      <c r="G1503" s="45" t="s">
        <v>2707</v>
      </c>
      <c r="H1503" s="43">
        <v>1146</v>
      </c>
      <c r="I1503" s="324" t="s">
        <v>43</v>
      </c>
      <c r="J1503" s="255" t="str">
        <f>IF(ISBLANK(INDEX('Policy Characteristics'!D:D,MATCH($C1503,'Policy Characteristics'!$C:$C,0))),"",INDEX('Policy Characteristics'!D:D,MATCH($C1503,'Policy Characteristics'!$C:$C,0)))</f>
        <v>Industry Energy Efficiency Standards</v>
      </c>
      <c r="K1503" s="254" t="str">
        <f>IF(ISBLANK(INDEX('Policy Characteristics'!E:E,MATCH($C1503,'Policy Characteristics'!$C:$C,0))),"",INDEX('Policy Characteristics'!E:E,MATCH($C1503,'Policy Characteristics'!$C:$C,0)))</f>
        <v>indst efficiency standards</v>
      </c>
      <c r="L1503" s="261">
        <f>IF(ISBLANK(INDEX('Policy Characteristics'!F:F,MATCH($C1503,'Policy Characteristics'!$C:$C,0))),"",INDEX('Policy Characteristics'!F:F,MATCH($C1503,'Policy Characteristics'!$C:$C,0)))</f>
        <v>0</v>
      </c>
      <c r="M1503" s="261">
        <f>IF(ISBLANK(INDEX('Policy Characteristics'!G:G,MATCH($C1503,'Policy Characteristics'!$C:$C,0))),"",INDEX('Policy Characteristics'!G:G,MATCH($C1503,'Policy Characteristics'!$C:$C,0)))</f>
        <v>0.25</v>
      </c>
      <c r="N1503" s="261">
        <f>IF(ISBLANK(INDEX('Policy Characteristics'!H:H,MATCH($C1503,'Policy Characteristics'!$C:$C,0))),"",INDEX('Policy Characteristics'!H:H,MATCH($C1503,'Policy Characteristics'!$C:$C,0)))</f>
        <v>0.01</v>
      </c>
      <c r="O1503" s="254" t="str">
        <f>IF(ISBLANK(INDEX('Policy Characteristics'!I:I,MATCH($C1503,'Policy Characteristics'!$C:$C,0))),"",INDEX('Policy Characteristics'!I:I,MATCH($C1503,'Policy Characteristics'!$C:$C,0)))</f>
        <v>% reduction in energy use</v>
      </c>
      <c r="P1503" s="254"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254" t="str">
        <f>IF(ISBLANK(INDEX('Policy Characteristics'!K:K,MATCH($C1503,'Policy Characteristics'!$C:$C,0))),"",INDEX('Policy Characteristics'!K:K,MATCH($C1503,'Policy Characteristics'!$C:$C,0)))</f>
        <v>industry-ag-main.html#eff-stds</v>
      </c>
      <c r="R1503" s="254" t="str">
        <f>IF(ISBLANK(INDEX('Policy Characteristics'!L:L,MATCH($C1503,'Policy Characteristics'!$C:$C,0))),"",INDEX('Policy Characteristics'!L:L,MATCH($C1503,'Policy Characteristics'!$C:$C,0)))</f>
        <v>industry-energy-efficiency-standards.html</v>
      </c>
    </row>
    <row r="1504" spans="1:18" s="4" customFormat="1" x14ac:dyDescent="0.35">
      <c r="A1504" s="254" t="str">
        <f>IF(ISBLANK(INDEX('Policy Characteristics'!A:A,MATCH($C1504,'Policy Characteristics'!$C:$C,0))),"",INDEX('Policy Characteristics'!A:A,MATCH($C1504,'Policy Characteristics'!$C:$C,0)))</f>
        <v>Industry</v>
      </c>
      <c r="B1504" s="262" t="str">
        <f>IF(ISBLANK(INDEX('Policy Characteristics'!B:B,MATCH($C1504,'Policy Characteristics'!$C:$C,0))),"",INDEX('Policy Characteristics'!B:B,MATCH($C1504,'Policy Characteristics'!$C:$C,0)))</f>
        <v>Industry Energy Efficiency Standards</v>
      </c>
      <c r="C1504" s="254" t="str">
        <f t="shared" si="51"/>
        <v>Percentage Improvement in Eqpt Efficiency Standards above BAU</v>
      </c>
      <c r="D1504" s="6" t="s">
        <v>3065</v>
      </c>
      <c r="E1504" s="45" t="s">
        <v>2700</v>
      </c>
      <c r="F1504" t="s">
        <v>3027</v>
      </c>
      <c r="G1504" s="45" t="s">
        <v>2705</v>
      </c>
      <c r="H1504" s="43">
        <v>1147</v>
      </c>
      <c r="I1504" s="324" t="s">
        <v>44</v>
      </c>
      <c r="J1504" s="255" t="str">
        <f>IF(ISBLANK(INDEX('Policy Characteristics'!D:D,MATCH($C1504,'Policy Characteristics'!$C:$C,0))),"",INDEX('Policy Characteristics'!D:D,MATCH($C1504,'Policy Characteristics'!$C:$C,0)))</f>
        <v>Industry Energy Efficiency Standards</v>
      </c>
      <c r="K1504" s="254" t="str">
        <f>IF(ISBLANK(INDEX('Policy Characteristics'!E:E,MATCH($C1504,'Policy Characteristics'!$C:$C,0))),"",INDEX('Policy Characteristics'!E:E,MATCH($C1504,'Policy Characteristics'!$C:$C,0)))</f>
        <v>indst efficiency standards</v>
      </c>
      <c r="L1504" s="261">
        <f>IF(ISBLANK(INDEX('Policy Characteristics'!F:F,MATCH($C1504,'Policy Characteristics'!$C:$C,0))),"",INDEX('Policy Characteristics'!F:F,MATCH($C1504,'Policy Characteristics'!$C:$C,0)))</f>
        <v>0</v>
      </c>
      <c r="M1504" s="261">
        <f>IF(ISBLANK(INDEX('Policy Characteristics'!G:G,MATCH($C1504,'Policy Characteristics'!$C:$C,0))),"",INDEX('Policy Characteristics'!G:G,MATCH($C1504,'Policy Characteristics'!$C:$C,0)))</f>
        <v>0.25</v>
      </c>
      <c r="N1504" s="261">
        <f>IF(ISBLANK(INDEX('Policy Characteristics'!H:H,MATCH($C1504,'Policy Characteristics'!$C:$C,0))),"",INDEX('Policy Characteristics'!H:H,MATCH($C1504,'Policy Characteristics'!$C:$C,0)))</f>
        <v>0.01</v>
      </c>
      <c r="O1504" s="254" t="str">
        <f>IF(ISBLANK(INDEX('Policy Characteristics'!I:I,MATCH($C1504,'Policy Characteristics'!$C:$C,0))),"",INDEX('Policy Characteristics'!I:I,MATCH($C1504,'Policy Characteristics'!$C:$C,0)))</f>
        <v>% reduction in energy use</v>
      </c>
      <c r="P1504" s="254"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254" t="str">
        <f>IF(ISBLANK(INDEX('Policy Characteristics'!K:K,MATCH($C1504,'Policy Characteristics'!$C:$C,0))),"",INDEX('Policy Characteristics'!K:K,MATCH($C1504,'Policy Characteristics'!$C:$C,0)))</f>
        <v>industry-ag-main.html#eff-stds</v>
      </c>
      <c r="R1504" s="254" t="str">
        <f>IF(ISBLANK(INDEX('Policy Characteristics'!L:L,MATCH($C1504,'Policy Characteristics'!$C:$C,0))),"",INDEX('Policy Characteristics'!L:L,MATCH($C1504,'Policy Characteristics'!$C:$C,0)))</f>
        <v>industry-energy-efficiency-standards.html</v>
      </c>
    </row>
    <row r="1505" spans="1:18" s="4" customFormat="1" x14ac:dyDescent="0.35">
      <c r="A1505" s="254" t="str">
        <f>IF(ISBLANK(INDEX('Policy Characteristics'!A:A,MATCH($C1505,'Policy Characteristics'!$C:$C,0))),"",INDEX('Policy Characteristics'!A:A,MATCH($C1505,'Policy Characteristics'!$C:$C,0)))</f>
        <v>Industry</v>
      </c>
      <c r="B1505" s="262" t="str">
        <f>IF(ISBLANK(INDEX('Policy Characteristics'!B:B,MATCH($C1505,'Policy Characteristics'!$C:$C,0))),"",INDEX('Policy Characteristics'!B:B,MATCH($C1505,'Policy Characteristics'!$C:$C,0)))</f>
        <v>Industry Energy Efficiency Standards</v>
      </c>
      <c r="C1505" s="254" t="str">
        <f t="shared" si="51"/>
        <v>Percentage Improvement in Eqpt Efficiency Standards above BAU</v>
      </c>
      <c r="D1505" s="6" t="s">
        <v>3066</v>
      </c>
      <c r="E1505" s="45" t="s">
        <v>2397</v>
      </c>
      <c r="F1505" t="s">
        <v>3028</v>
      </c>
      <c r="G1505" s="45" t="s">
        <v>2403</v>
      </c>
      <c r="H1505" s="43">
        <v>1148</v>
      </c>
      <c r="I1505" s="324" t="s">
        <v>43</v>
      </c>
      <c r="J1505" s="255" t="str">
        <f>IF(ISBLANK(INDEX('Policy Characteristics'!D:D,MATCH($C1505,'Policy Characteristics'!$C:$C,0))),"",INDEX('Policy Characteristics'!D:D,MATCH($C1505,'Policy Characteristics'!$C:$C,0)))</f>
        <v>Industry Energy Efficiency Standards</v>
      </c>
      <c r="K1505" s="254" t="str">
        <f>IF(ISBLANK(INDEX('Policy Characteristics'!E:E,MATCH($C1505,'Policy Characteristics'!$C:$C,0))),"",INDEX('Policy Characteristics'!E:E,MATCH($C1505,'Policy Characteristics'!$C:$C,0)))</f>
        <v>indst efficiency standards</v>
      </c>
      <c r="L1505" s="261">
        <f>IF(ISBLANK(INDEX('Policy Characteristics'!F:F,MATCH($C1505,'Policy Characteristics'!$C:$C,0))),"",INDEX('Policy Characteristics'!F:F,MATCH($C1505,'Policy Characteristics'!$C:$C,0)))</f>
        <v>0</v>
      </c>
      <c r="M1505" s="261">
        <f>IF(ISBLANK(INDEX('Policy Characteristics'!G:G,MATCH($C1505,'Policy Characteristics'!$C:$C,0))),"",INDEX('Policy Characteristics'!G:G,MATCH($C1505,'Policy Characteristics'!$C:$C,0)))</f>
        <v>0.25</v>
      </c>
      <c r="N1505" s="261">
        <f>IF(ISBLANK(INDEX('Policy Characteristics'!H:H,MATCH($C1505,'Policy Characteristics'!$C:$C,0))),"",INDEX('Policy Characteristics'!H:H,MATCH($C1505,'Policy Characteristics'!$C:$C,0)))</f>
        <v>0.01</v>
      </c>
      <c r="O1505" s="254" t="str">
        <f>IF(ISBLANK(INDEX('Policy Characteristics'!I:I,MATCH($C1505,'Policy Characteristics'!$C:$C,0))),"",INDEX('Policy Characteristics'!I:I,MATCH($C1505,'Policy Characteristics'!$C:$C,0)))</f>
        <v>% reduction in energy use</v>
      </c>
      <c r="P1505" s="254"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254" t="str">
        <f>IF(ISBLANK(INDEX('Policy Characteristics'!K:K,MATCH($C1505,'Policy Characteristics'!$C:$C,0))),"",INDEX('Policy Characteristics'!K:K,MATCH($C1505,'Policy Characteristics'!$C:$C,0)))</f>
        <v>industry-ag-main.html#eff-stds</v>
      </c>
      <c r="R1505" s="254" t="str">
        <f>IF(ISBLANK(INDEX('Policy Characteristics'!L:L,MATCH($C1505,'Policy Characteristics'!$C:$C,0))),"",INDEX('Policy Characteristics'!L:L,MATCH($C1505,'Policy Characteristics'!$C:$C,0)))</f>
        <v>industry-energy-efficiency-standards.html</v>
      </c>
    </row>
    <row r="1506" spans="1:18" s="4" customFormat="1" x14ac:dyDescent="0.35">
      <c r="A1506" s="254" t="str">
        <f>IF(ISBLANK(INDEX('Policy Characteristics'!A:A,MATCH($C1506,'Policy Characteristics'!$C:$C,0))),"",INDEX('Policy Characteristics'!A:A,MATCH($C1506,'Policy Characteristics'!$C:$C,0)))</f>
        <v>Industry</v>
      </c>
      <c r="B1506" s="262" t="str">
        <f>IF(ISBLANK(INDEX('Policy Characteristics'!B:B,MATCH($C1506,'Policy Characteristics'!$C:$C,0))),"",INDEX('Policy Characteristics'!B:B,MATCH($C1506,'Policy Characteristics'!$C:$C,0)))</f>
        <v>Industry Energy Efficiency Standards</v>
      </c>
      <c r="C1506" s="254" t="str">
        <f t="shared" si="51"/>
        <v>Percentage Improvement in Eqpt Efficiency Standards above BAU</v>
      </c>
      <c r="D1506" s="6" t="s">
        <v>3066</v>
      </c>
      <c r="E1506" s="45" t="s">
        <v>2398</v>
      </c>
      <c r="F1506" t="s">
        <v>3028</v>
      </c>
      <c r="G1506" s="45" t="s">
        <v>2406</v>
      </c>
      <c r="H1506" s="43">
        <v>1149</v>
      </c>
      <c r="I1506" s="324" t="s">
        <v>43</v>
      </c>
      <c r="J1506" s="255" t="str">
        <f>IF(ISBLANK(INDEX('Policy Characteristics'!D:D,MATCH($C1506,'Policy Characteristics'!$C:$C,0))),"",INDEX('Policy Characteristics'!D:D,MATCH($C1506,'Policy Characteristics'!$C:$C,0)))</f>
        <v>Industry Energy Efficiency Standards</v>
      </c>
      <c r="K1506" s="254" t="str">
        <f>IF(ISBLANK(INDEX('Policy Characteristics'!E:E,MATCH($C1506,'Policy Characteristics'!$C:$C,0))),"",INDEX('Policy Characteristics'!E:E,MATCH($C1506,'Policy Characteristics'!$C:$C,0)))</f>
        <v>indst efficiency standards</v>
      </c>
      <c r="L1506" s="261">
        <f>IF(ISBLANK(INDEX('Policy Characteristics'!F:F,MATCH($C1506,'Policy Characteristics'!$C:$C,0))),"",INDEX('Policy Characteristics'!F:F,MATCH($C1506,'Policy Characteristics'!$C:$C,0)))</f>
        <v>0</v>
      </c>
      <c r="M1506" s="261">
        <f>IF(ISBLANK(INDEX('Policy Characteristics'!G:G,MATCH($C1506,'Policy Characteristics'!$C:$C,0))),"",INDEX('Policy Characteristics'!G:G,MATCH($C1506,'Policy Characteristics'!$C:$C,0)))</f>
        <v>0.25</v>
      </c>
      <c r="N1506" s="261">
        <f>IF(ISBLANK(INDEX('Policy Characteristics'!H:H,MATCH($C1506,'Policy Characteristics'!$C:$C,0))),"",INDEX('Policy Characteristics'!H:H,MATCH($C1506,'Policy Characteristics'!$C:$C,0)))</f>
        <v>0.01</v>
      </c>
      <c r="O1506" s="254" t="str">
        <f>IF(ISBLANK(INDEX('Policy Characteristics'!I:I,MATCH($C1506,'Policy Characteristics'!$C:$C,0))),"",INDEX('Policy Characteristics'!I:I,MATCH($C1506,'Policy Characteristics'!$C:$C,0)))</f>
        <v>% reduction in energy use</v>
      </c>
      <c r="P1506" s="254"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254" t="str">
        <f>IF(ISBLANK(INDEX('Policy Characteristics'!K:K,MATCH($C1506,'Policy Characteristics'!$C:$C,0))),"",INDEX('Policy Characteristics'!K:K,MATCH($C1506,'Policy Characteristics'!$C:$C,0)))</f>
        <v>industry-ag-main.html#eff-stds</v>
      </c>
      <c r="R1506" s="254" t="str">
        <f>IF(ISBLANK(INDEX('Policy Characteristics'!L:L,MATCH($C1506,'Policy Characteristics'!$C:$C,0))),"",INDEX('Policy Characteristics'!L:L,MATCH($C1506,'Policy Characteristics'!$C:$C,0)))</f>
        <v>industry-energy-efficiency-standards.html</v>
      </c>
    </row>
    <row r="1507" spans="1:18" s="4" customFormat="1" x14ac:dyDescent="0.35">
      <c r="A1507" s="254" t="str">
        <f>IF(ISBLANK(INDEX('Policy Characteristics'!A:A,MATCH($C1507,'Policy Characteristics'!$C:$C,0))),"",INDEX('Policy Characteristics'!A:A,MATCH($C1507,'Policy Characteristics'!$C:$C,0)))</f>
        <v>Industry</v>
      </c>
      <c r="B1507" s="262" t="str">
        <f>IF(ISBLANK(INDEX('Policy Characteristics'!B:B,MATCH($C1507,'Policy Characteristics'!$C:$C,0))),"",INDEX('Policy Characteristics'!B:B,MATCH($C1507,'Policy Characteristics'!$C:$C,0)))</f>
        <v>Industry Energy Efficiency Standards</v>
      </c>
      <c r="C1507" s="254" t="str">
        <f t="shared" si="51"/>
        <v>Percentage Improvement in Eqpt Efficiency Standards above BAU</v>
      </c>
      <c r="D1507" s="6" t="s">
        <v>3066</v>
      </c>
      <c r="E1507" s="45" t="s">
        <v>2399</v>
      </c>
      <c r="F1507" t="s">
        <v>3028</v>
      </c>
      <c r="G1507" s="45" t="s">
        <v>2407</v>
      </c>
      <c r="H1507" s="43">
        <v>1150</v>
      </c>
      <c r="I1507" s="324" t="s">
        <v>43</v>
      </c>
      <c r="J1507" s="255" t="str">
        <f>IF(ISBLANK(INDEX('Policy Characteristics'!D:D,MATCH($C1507,'Policy Characteristics'!$C:$C,0))),"",INDEX('Policy Characteristics'!D:D,MATCH($C1507,'Policy Characteristics'!$C:$C,0)))</f>
        <v>Industry Energy Efficiency Standards</v>
      </c>
      <c r="K1507" s="254" t="str">
        <f>IF(ISBLANK(INDEX('Policy Characteristics'!E:E,MATCH($C1507,'Policy Characteristics'!$C:$C,0))),"",INDEX('Policy Characteristics'!E:E,MATCH($C1507,'Policy Characteristics'!$C:$C,0)))</f>
        <v>indst efficiency standards</v>
      </c>
      <c r="L1507" s="261">
        <f>IF(ISBLANK(INDEX('Policy Characteristics'!F:F,MATCH($C1507,'Policy Characteristics'!$C:$C,0))),"",INDEX('Policy Characteristics'!F:F,MATCH($C1507,'Policy Characteristics'!$C:$C,0)))</f>
        <v>0</v>
      </c>
      <c r="M1507" s="261">
        <f>IF(ISBLANK(INDEX('Policy Characteristics'!G:G,MATCH($C1507,'Policy Characteristics'!$C:$C,0))),"",INDEX('Policy Characteristics'!G:G,MATCH($C1507,'Policy Characteristics'!$C:$C,0)))</f>
        <v>0.25</v>
      </c>
      <c r="N1507" s="261">
        <f>IF(ISBLANK(INDEX('Policy Characteristics'!H:H,MATCH($C1507,'Policy Characteristics'!$C:$C,0))),"",INDEX('Policy Characteristics'!H:H,MATCH($C1507,'Policy Characteristics'!$C:$C,0)))</f>
        <v>0.01</v>
      </c>
      <c r="O1507" s="254" t="str">
        <f>IF(ISBLANK(INDEX('Policy Characteristics'!I:I,MATCH($C1507,'Policy Characteristics'!$C:$C,0))),"",INDEX('Policy Characteristics'!I:I,MATCH($C1507,'Policy Characteristics'!$C:$C,0)))</f>
        <v>% reduction in energy use</v>
      </c>
      <c r="P1507" s="254"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254" t="str">
        <f>IF(ISBLANK(INDEX('Policy Characteristics'!K:K,MATCH($C1507,'Policy Characteristics'!$C:$C,0))),"",INDEX('Policy Characteristics'!K:K,MATCH($C1507,'Policy Characteristics'!$C:$C,0)))</f>
        <v>industry-ag-main.html#eff-stds</v>
      </c>
      <c r="R1507" s="254" t="str">
        <f>IF(ISBLANK(INDEX('Policy Characteristics'!L:L,MATCH($C1507,'Policy Characteristics'!$C:$C,0))),"",INDEX('Policy Characteristics'!L:L,MATCH($C1507,'Policy Characteristics'!$C:$C,0)))</f>
        <v>industry-energy-efficiency-standards.html</v>
      </c>
    </row>
    <row r="1508" spans="1:18" s="4" customFormat="1" x14ac:dyDescent="0.35">
      <c r="A1508" s="254" t="str">
        <f>IF(ISBLANK(INDEX('Policy Characteristics'!A:A,MATCH($C1508,'Policy Characteristics'!$C:$C,0))),"",INDEX('Policy Characteristics'!A:A,MATCH($C1508,'Policy Characteristics'!$C:$C,0)))</f>
        <v>Industry</v>
      </c>
      <c r="B1508" s="262" t="str">
        <f>IF(ISBLANK(INDEX('Policy Characteristics'!B:B,MATCH($C1508,'Policy Characteristics'!$C:$C,0))),"",INDEX('Policy Characteristics'!B:B,MATCH($C1508,'Policy Characteristics'!$C:$C,0)))</f>
        <v>Industry Energy Efficiency Standards</v>
      </c>
      <c r="C1508" s="254" t="str">
        <f t="shared" ref="C1508:C1564" si="52">C$1315</f>
        <v>Percentage Improvement in Eqpt Efficiency Standards above BAU</v>
      </c>
      <c r="D1508" s="6" t="s">
        <v>3066</v>
      </c>
      <c r="E1508" s="45" t="s">
        <v>2400</v>
      </c>
      <c r="F1508" t="s">
        <v>3028</v>
      </c>
      <c r="G1508" s="45" t="s">
        <v>2404</v>
      </c>
      <c r="H1508" s="43">
        <v>1151</v>
      </c>
      <c r="I1508" s="324" t="s">
        <v>44</v>
      </c>
      <c r="J1508" s="255" t="str">
        <f>IF(ISBLANK(INDEX('Policy Characteristics'!D:D,MATCH($C1508,'Policy Characteristics'!$C:$C,0))),"",INDEX('Policy Characteristics'!D:D,MATCH($C1508,'Policy Characteristics'!$C:$C,0)))</f>
        <v>Industry Energy Efficiency Standards</v>
      </c>
      <c r="K1508" s="254" t="str">
        <f>IF(ISBLANK(INDEX('Policy Characteristics'!E:E,MATCH($C1508,'Policy Characteristics'!$C:$C,0))),"",INDEX('Policy Characteristics'!E:E,MATCH($C1508,'Policy Characteristics'!$C:$C,0)))</f>
        <v>indst efficiency standards</v>
      </c>
      <c r="L1508" s="261">
        <f>IF(ISBLANK(INDEX('Policy Characteristics'!F:F,MATCH($C1508,'Policy Characteristics'!$C:$C,0))),"",INDEX('Policy Characteristics'!F:F,MATCH($C1508,'Policy Characteristics'!$C:$C,0)))</f>
        <v>0</v>
      </c>
      <c r="M1508" s="261">
        <f>IF(ISBLANK(INDEX('Policy Characteristics'!G:G,MATCH($C1508,'Policy Characteristics'!$C:$C,0))),"",INDEX('Policy Characteristics'!G:G,MATCH($C1508,'Policy Characteristics'!$C:$C,0)))</f>
        <v>0.25</v>
      </c>
      <c r="N1508" s="261">
        <f>IF(ISBLANK(INDEX('Policy Characteristics'!H:H,MATCH($C1508,'Policy Characteristics'!$C:$C,0))),"",INDEX('Policy Characteristics'!H:H,MATCH($C1508,'Policy Characteristics'!$C:$C,0)))</f>
        <v>0.01</v>
      </c>
      <c r="O1508" s="254" t="str">
        <f>IF(ISBLANK(INDEX('Policy Characteristics'!I:I,MATCH($C1508,'Policy Characteristics'!$C:$C,0))),"",INDEX('Policy Characteristics'!I:I,MATCH($C1508,'Policy Characteristics'!$C:$C,0)))</f>
        <v>% reduction in energy use</v>
      </c>
      <c r="P1508" s="254"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254" t="str">
        <f>IF(ISBLANK(INDEX('Policy Characteristics'!K:K,MATCH($C1508,'Policy Characteristics'!$C:$C,0))),"",INDEX('Policy Characteristics'!K:K,MATCH($C1508,'Policy Characteristics'!$C:$C,0)))</f>
        <v>industry-ag-main.html#eff-stds</v>
      </c>
      <c r="R1508" s="254" t="str">
        <f>IF(ISBLANK(INDEX('Policy Characteristics'!L:L,MATCH($C1508,'Policy Characteristics'!$C:$C,0))),"",INDEX('Policy Characteristics'!L:L,MATCH($C1508,'Policy Characteristics'!$C:$C,0)))</f>
        <v>industry-energy-efficiency-standards.html</v>
      </c>
    </row>
    <row r="1509" spans="1:18" s="4" customFormat="1" x14ac:dyDescent="0.35">
      <c r="A1509" s="254" t="str">
        <f>IF(ISBLANK(INDEX('Policy Characteristics'!A:A,MATCH($C1509,'Policy Characteristics'!$C:$C,0))),"",INDEX('Policy Characteristics'!A:A,MATCH($C1509,'Policy Characteristics'!$C:$C,0)))</f>
        <v>Industry</v>
      </c>
      <c r="B1509" s="262" t="str">
        <f>IF(ISBLANK(INDEX('Policy Characteristics'!B:B,MATCH($C1509,'Policy Characteristics'!$C:$C,0))),"",INDEX('Policy Characteristics'!B:B,MATCH($C1509,'Policy Characteristics'!$C:$C,0)))</f>
        <v>Industry Energy Efficiency Standards</v>
      </c>
      <c r="C1509" s="254" t="str">
        <f t="shared" si="52"/>
        <v>Percentage Improvement in Eqpt Efficiency Standards above BAU</v>
      </c>
      <c r="D1509" s="6" t="s">
        <v>3066</v>
      </c>
      <c r="E1509" s="45" t="s">
        <v>2401</v>
      </c>
      <c r="F1509" t="s">
        <v>3028</v>
      </c>
      <c r="G1509" s="45" t="s">
        <v>2405</v>
      </c>
      <c r="H1509" s="43">
        <v>1152</v>
      </c>
      <c r="I1509" s="324" t="s">
        <v>43</v>
      </c>
      <c r="J1509" s="255" t="str">
        <f>IF(ISBLANK(INDEX('Policy Characteristics'!D:D,MATCH($C1509,'Policy Characteristics'!$C:$C,0))),"",INDEX('Policy Characteristics'!D:D,MATCH($C1509,'Policy Characteristics'!$C:$C,0)))</f>
        <v>Industry Energy Efficiency Standards</v>
      </c>
      <c r="K1509" s="254" t="str">
        <f>IF(ISBLANK(INDEX('Policy Characteristics'!E:E,MATCH($C1509,'Policy Characteristics'!$C:$C,0))),"",INDEX('Policy Characteristics'!E:E,MATCH($C1509,'Policy Characteristics'!$C:$C,0)))</f>
        <v>indst efficiency standards</v>
      </c>
      <c r="L1509" s="261">
        <f>IF(ISBLANK(INDEX('Policy Characteristics'!F:F,MATCH($C1509,'Policy Characteristics'!$C:$C,0))),"",INDEX('Policy Characteristics'!F:F,MATCH($C1509,'Policy Characteristics'!$C:$C,0)))</f>
        <v>0</v>
      </c>
      <c r="M1509" s="261">
        <f>IF(ISBLANK(INDEX('Policy Characteristics'!G:G,MATCH($C1509,'Policy Characteristics'!$C:$C,0))),"",INDEX('Policy Characteristics'!G:G,MATCH($C1509,'Policy Characteristics'!$C:$C,0)))</f>
        <v>0.25</v>
      </c>
      <c r="N1509" s="261">
        <f>IF(ISBLANK(INDEX('Policy Characteristics'!H:H,MATCH($C1509,'Policy Characteristics'!$C:$C,0))),"",INDEX('Policy Characteristics'!H:H,MATCH($C1509,'Policy Characteristics'!$C:$C,0)))</f>
        <v>0.01</v>
      </c>
      <c r="O1509" s="254" t="str">
        <f>IF(ISBLANK(INDEX('Policy Characteristics'!I:I,MATCH($C1509,'Policy Characteristics'!$C:$C,0))),"",INDEX('Policy Characteristics'!I:I,MATCH($C1509,'Policy Characteristics'!$C:$C,0)))</f>
        <v>% reduction in energy use</v>
      </c>
      <c r="P1509" s="254"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254" t="str">
        <f>IF(ISBLANK(INDEX('Policy Characteristics'!K:K,MATCH($C1509,'Policy Characteristics'!$C:$C,0))),"",INDEX('Policy Characteristics'!K:K,MATCH($C1509,'Policy Characteristics'!$C:$C,0)))</f>
        <v>industry-ag-main.html#eff-stds</v>
      </c>
      <c r="R1509" s="254" t="str">
        <f>IF(ISBLANK(INDEX('Policy Characteristics'!L:L,MATCH($C1509,'Policy Characteristics'!$C:$C,0))),"",INDEX('Policy Characteristics'!L:L,MATCH($C1509,'Policy Characteristics'!$C:$C,0)))</f>
        <v>industry-energy-efficiency-standards.html</v>
      </c>
    </row>
    <row r="1510" spans="1:18" s="4" customFormat="1" x14ac:dyDescent="0.35">
      <c r="A1510" s="254" t="str">
        <f>IF(ISBLANK(INDEX('Policy Characteristics'!A:A,MATCH($C1510,'Policy Characteristics'!$C:$C,0))),"",INDEX('Policy Characteristics'!A:A,MATCH($C1510,'Policy Characteristics'!$C:$C,0)))</f>
        <v>Industry</v>
      </c>
      <c r="B1510" s="262" t="str">
        <f>IF(ISBLANK(INDEX('Policy Characteristics'!B:B,MATCH($C1510,'Policy Characteristics'!$C:$C,0))),"",INDEX('Policy Characteristics'!B:B,MATCH($C1510,'Policy Characteristics'!$C:$C,0)))</f>
        <v>Industry Energy Efficiency Standards</v>
      </c>
      <c r="C1510" s="254" t="str">
        <f t="shared" si="52"/>
        <v>Percentage Improvement in Eqpt Efficiency Standards above BAU</v>
      </c>
      <c r="D1510" s="6" t="s">
        <v>3066</v>
      </c>
      <c r="E1510" s="45" t="s">
        <v>2402</v>
      </c>
      <c r="F1510" t="s">
        <v>3028</v>
      </c>
      <c r="G1510" s="45" t="s">
        <v>2408</v>
      </c>
      <c r="H1510" s="43">
        <v>1153</v>
      </c>
      <c r="I1510" s="324" t="s">
        <v>44</v>
      </c>
      <c r="J1510" s="255" t="str">
        <f>IF(ISBLANK(INDEX('Policy Characteristics'!D:D,MATCH($C1510,'Policy Characteristics'!$C:$C,0))),"",INDEX('Policy Characteristics'!D:D,MATCH($C1510,'Policy Characteristics'!$C:$C,0)))</f>
        <v>Industry Energy Efficiency Standards</v>
      </c>
      <c r="K1510" s="254" t="str">
        <f>IF(ISBLANK(INDEX('Policy Characteristics'!E:E,MATCH($C1510,'Policy Characteristics'!$C:$C,0))),"",INDEX('Policy Characteristics'!E:E,MATCH($C1510,'Policy Characteristics'!$C:$C,0)))</f>
        <v>indst efficiency standards</v>
      </c>
      <c r="L1510" s="261">
        <f>IF(ISBLANK(INDEX('Policy Characteristics'!F:F,MATCH($C1510,'Policy Characteristics'!$C:$C,0))),"",INDEX('Policy Characteristics'!F:F,MATCH($C1510,'Policy Characteristics'!$C:$C,0)))</f>
        <v>0</v>
      </c>
      <c r="M1510" s="261">
        <f>IF(ISBLANK(INDEX('Policy Characteristics'!G:G,MATCH($C1510,'Policy Characteristics'!$C:$C,0))),"",INDEX('Policy Characteristics'!G:G,MATCH($C1510,'Policy Characteristics'!$C:$C,0)))</f>
        <v>0.25</v>
      </c>
      <c r="N1510" s="261">
        <f>IF(ISBLANK(INDEX('Policy Characteristics'!H:H,MATCH($C1510,'Policy Characteristics'!$C:$C,0))),"",INDEX('Policy Characteristics'!H:H,MATCH($C1510,'Policy Characteristics'!$C:$C,0)))</f>
        <v>0.01</v>
      </c>
      <c r="O1510" s="254" t="str">
        <f>IF(ISBLANK(INDEX('Policy Characteristics'!I:I,MATCH($C1510,'Policy Characteristics'!$C:$C,0))),"",INDEX('Policy Characteristics'!I:I,MATCH($C1510,'Policy Characteristics'!$C:$C,0)))</f>
        <v>% reduction in energy use</v>
      </c>
      <c r="P1510" s="254"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254" t="str">
        <f>IF(ISBLANK(INDEX('Policy Characteristics'!K:K,MATCH($C1510,'Policy Characteristics'!$C:$C,0))),"",INDEX('Policy Characteristics'!K:K,MATCH($C1510,'Policy Characteristics'!$C:$C,0)))</f>
        <v>industry-ag-main.html#eff-stds</v>
      </c>
      <c r="R1510" s="254" t="str">
        <f>IF(ISBLANK(INDEX('Policy Characteristics'!L:L,MATCH($C1510,'Policy Characteristics'!$C:$C,0))),"",INDEX('Policy Characteristics'!L:L,MATCH($C1510,'Policy Characteristics'!$C:$C,0)))</f>
        <v>industry-energy-efficiency-standards.html</v>
      </c>
    </row>
    <row r="1511" spans="1:18" s="4" customFormat="1" x14ac:dyDescent="0.35">
      <c r="A1511" s="254" t="str">
        <f>IF(ISBLANK(INDEX('Policy Characteristics'!A:A,MATCH($C1511,'Policy Characteristics'!$C:$C,0))),"",INDEX('Policy Characteristics'!A:A,MATCH($C1511,'Policy Characteristics'!$C:$C,0)))</f>
        <v>Industry</v>
      </c>
      <c r="B1511" s="262" t="str">
        <f>IF(ISBLANK(INDEX('Policy Characteristics'!B:B,MATCH($C1511,'Policy Characteristics'!$C:$C,0))),"",INDEX('Policy Characteristics'!B:B,MATCH($C1511,'Policy Characteristics'!$C:$C,0)))</f>
        <v>Industry Energy Efficiency Standards</v>
      </c>
      <c r="C1511" s="254" t="str">
        <f t="shared" si="52"/>
        <v>Percentage Improvement in Eqpt Efficiency Standards above BAU</v>
      </c>
      <c r="D1511" s="6" t="s">
        <v>3066</v>
      </c>
      <c r="E1511" s="45" t="s">
        <v>2701</v>
      </c>
      <c r="F1511" t="s">
        <v>3028</v>
      </c>
      <c r="G1511" s="45" t="s">
        <v>2704</v>
      </c>
      <c r="H1511" s="43">
        <v>1154</v>
      </c>
      <c r="I1511" s="324" t="s">
        <v>44</v>
      </c>
      <c r="J1511" s="255" t="str">
        <f>IF(ISBLANK(INDEX('Policy Characteristics'!D:D,MATCH($C1511,'Policy Characteristics'!$C:$C,0))),"",INDEX('Policy Characteristics'!D:D,MATCH($C1511,'Policy Characteristics'!$C:$C,0)))</f>
        <v>Industry Energy Efficiency Standards</v>
      </c>
      <c r="K1511" s="254" t="str">
        <f>IF(ISBLANK(INDEX('Policy Characteristics'!E:E,MATCH($C1511,'Policy Characteristics'!$C:$C,0))),"",INDEX('Policy Characteristics'!E:E,MATCH($C1511,'Policy Characteristics'!$C:$C,0)))</f>
        <v>indst efficiency standards</v>
      </c>
      <c r="L1511" s="261">
        <f>IF(ISBLANK(INDEX('Policy Characteristics'!F:F,MATCH($C1511,'Policy Characteristics'!$C:$C,0))),"",INDEX('Policy Characteristics'!F:F,MATCH($C1511,'Policy Characteristics'!$C:$C,0)))</f>
        <v>0</v>
      </c>
      <c r="M1511" s="261">
        <f>IF(ISBLANK(INDEX('Policy Characteristics'!G:G,MATCH($C1511,'Policy Characteristics'!$C:$C,0))),"",INDEX('Policy Characteristics'!G:G,MATCH($C1511,'Policy Characteristics'!$C:$C,0)))</f>
        <v>0.25</v>
      </c>
      <c r="N1511" s="261">
        <f>IF(ISBLANK(INDEX('Policy Characteristics'!H:H,MATCH($C1511,'Policy Characteristics'!$C:$C,0))),"",INDEX('Policy Characteristics'!H:H,MATCH($C1511,'Policy Characteristics'!$C:$C,0)))</f>
        <v>0.01</v>
      </c>
      <c r="O1511" s="254" t="str">
        <f>IF(ISBLANK(INDEX('Policy Characteristics'!I:I,MATCH($C1511,'Policy Characteristics'!$C:$C,0))),"",INDEX('Policy Characteristics'!I:I,MATCH($C1511,'Policy Characteristics'!$C:$C,0)))</f>
        <v>% reduction in energy use</v>
      </c>
      <c r="P1511" s="254"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254" t="str">
        <f>IF(ISBLANK(INDEX('Policy Characteristics'!K:K,MATCH($C1511,'Policy Characteristics'!$C:$C,0))),"",INDEX('Policy Characteristics'!K:K,MATCH($C1511,'Policy Characteristics'!$C:$C,0)))</f>
        <v>industry-ag-main.html#eff-stds</v>
      </c>
      <c r="R1511" s="254" t="str">
        <f>IF(ISBLANK(INDEX('Policy Characteristics'!L:L,MATCH($C1511,'Policy Characteristics'!$C:$C,0))),"",INDEX('Policy Characteristics'!L:L,MATCH($C1511,'Policy Characteristics'!$C:$C,0)))</f>
        <v>industry-energy-efficiency-standards.html</v>
      </c>
    </row>
    <row r="1512" spans="1:18" s="4" customFormat="1" x14ac:dyDescent="0.35">
      <c r="A1512" s="254" t="str">
        <f>IF(ISBLANK(INDEX('Policy Characteristics'!A:A,MATCH($C1512,'Policy Characteristics'!$C:$C,0))),"",INDEX('Policy Characteristics'!A:A,MATCH($C1512,'Policy Characteristics'!$C:$C,0)))</f>
        <v>Industry</v>
      </c>
      <c r="B1512" s="262" t="str">
        <f>IF(ISBLANK(INDEX('Policy Characteristics'!B:B,MATCH($C1512,'Policy Characteristics'!$C:$C,0))),"",INDEX('Policy Characteristics'!B:B,MATCH($C1512,'Policy Characteristics'!$C:$C,0)))</f>
        <v>Industry Energy Efficiency Standards</v>
      </c>
      <c r="C1512" s="254" t="str">
        <f t="shared" si="52"/>
        <v>Percentage Improvement in Eqpt Efficiency Standards above BAU</v>
      </c>
      <c r="D1512" s="6" t="s">
        <v>3066</v>
      </c>
      <c r="E1512" s="45" t="s">
        <v>2702</v>
      </c>
      <c r="F1512" t="s">
        <v>3028</v>
      </c>
      <c r="G1512" s="45" t="s">
        <v>2706</v>
      </c>
      <c r="H1512" s="43">
        <v>1155</v>
      </c>
      <c r="I1512" s="324" t="s">
        <v>43</v>
      </c>
      <c r="J1512" s="255" t="str">
        <f>IF(ISBLANK(INDEX('Policy Characteristics'!D:D,MATCH($C1512,'Policy Characteristics'!$C:$C,0))),"",INDEX('Policy Characteristics'!D:D,MATCH($C1512,'Policy Characteristics'!$C:$C,0)))</f>
        <v>Industry Energy Efficiency Standards</v>
      </c>
      <c r="K1512" s="254" t="str">
        <f>IF(ISBLANK(INDEX('Policy Characteristics'!E:E,MATCH($C1512,'Policy Characteristics'!$C:$C,0))),"",INDEX('Policy Characteristics'!E:E,MATCH($C1512,'Policy Characteristics'!$C:$C,0)))</f>
        <v>indst efficiency standards</v>
      </c>
      <c r="L1512" s="261">
        <f>IF(ISBLANK(INDEX('Policy Characteristics'!F:F,MATCH($C1512,'Policy Characteristics'!$C:$C,0))),"",INDEX('Policy Characteristics'!F:F,MATCH($C1512,'Policy Characteristics'!$C:$C,0)))</f>
        <v>0</v>
      </c>
      <c r="M1512" s="261">
        <f>IF(ISBLANK(INDEX('Policy Characteristics'!G:G,MATCH($C1512,'Policy Characteristics'!$C:$C,0))),"",INDEX('Policy Characteristics'!G:G,MATCH($C1512,'Policy Characteristics'!$C:$C,0)))</f>
        <v>0.25</v>
      </c>
      <c r="N1512" s="261">
        <f>IF(ISBLANK(INDEX('Policy Characteristics'!H:H,MATCH($C1512,'Policy Characteristics'!$C:$C,0))),"",INDEX('Policy Characteristics'!H:H,MATCH($C1512,'Policy Characteristics'!$C:$C,0)))</f>
        <v>0.01</v>
      </c>
      <c r="O1512" s="254" t="str">
        <f>IF(ISBLANK(INDEX('Policy Characteristics'!I:I,MATCH($C1512,'Policy Characteristics'!$C:$C,0))),"",INDEX('Policy Characteristics'!I:I,MATCH($C1512,'Policy Characteristics'!$C:$C,0)))</f>
        <v>% reduction in energy use</v>
      </c>
      <c r="P1512" s="254"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254" t="str">
        <f>IF(ISBLANK(INDEX('Policy Characteristics'!K:K,MATCH($C1512,'Policy Characteristics'!$C:$C,0))),"",INDEX('Policy Characteristics'!K:K,MATCH($C1512,'Policy Characteristics'!$C:$C,0)))</f>
        <v>industry-ag-main.html#eff-stds</v>
      </c>
      <c r="R1512" s="254" t="str">
        <f>IF(ISBLANK(INDEX('Policy Characteristics'!L:L,MATCH($C1512,'Policy Characteristics'!$C:$C,0))),"",INDEX('Policy Characteristics'!L:L,MATCH($C1512,'Policy Characteristics'!$C:$C,0)))</f>
        <v>industry-energy-efficiency-standards.html</v>
      </c>
    </row>
    <row r="1513" spans="1:18" s="4" customFormat="1" x14ac:dyDescent="0.35">
      <c r="A1513" s="254" t="str">
        <f>IF(ISBLANK(INDEX('Policy Characteristics'!A:A,MATCH($C1513,'Policy Characteristics'!$C:$C,0))),"",INDEX('Policy Characteristics'!A:A,MATCH($C1513,'Policy Characteristics'!$C:$C,0)))</f>
        <v>Industry</v>
      </c>
      <c r="B1513" s="262" t="str">
        <f>IF(ISBLANK(INDEX('Policy Characteristics'!B:B,MATCH($C1513,'Policy Characteristics'!$C:$C,0))),"",INDEX('Policy Characteristics'!B:B,MATCH($C1513,'Policy Characteristics'!$C:$C,0)))</f>
        <v>Industry Energy Efficiency Standards</v>
      </c>
      <c r="C1513" s="254" t="str">
        <f t="shared" si="52"/>
        <v>Percentage Improvement in Eqpt Efficiency Standards above BAU</v>
      </c>
      <c r="D1513" s="6" t="s">
        <v>3066</v>
      </c>
      <c r="E1513" s="45" t="s">
        <v>2703</v>
      </c>
      <c r="F1513" t="s">
        <v>3028</v>
      </c>
      <c r="G1513" s="45" t="s">
        <v>2707</v>
      </c>
      <c r="H1513" s="43">
        <v>1156</v>
      </c>
      <c r="I1513" s="324" t="s">
        <v>43</v>
      </c>
      <c r="J1513" s="255" t="str">
        <f>IF(ISBLANK(INDEX('Policy Characteristics'!D:D,MATCH($C1513,'Policy Characteristics'!$C:$C,0))),"",INDEX('Policy Characteristics'!D:D,MATCH($C1513,'Policy Characteristics'!$C:$C,0)))</f>
        <v>Industry Energy Efficiency Standards</v>
      </c>
      <c r="K1513" s="254" t="str">
        <f>IF(ISBLANK(INDEX('Policy Characteristics'!E:E,MATCH($C1513,'Policy Characteristics'!$C:$C,0))),"",INDEX('Policy Characteristics'!E:E,MATCH($C1513,'Policy Characteristics'!$C:$C,0)))</f>
        <v>indst efficiency standards</v>
      </c>
      <c r="L1513" s="261">
        <f>IF(ISBLANK(INDEX('Policy Characteristics'!F:F,MATCH($C1513,'Policy Characteristics'!$C:$C,0))),"",INDEX('Policy Characteristics'!F:F,MATCH($C1513,'Policy Characteristics'!$C:$C,0)))</f>
        <v>0</v>
      </c>
      <c r="M1513" s="261">
        <f>IF(ISBLANK(INDEX('Policy Characteristics'!G:G,MATCH($C1513,'Policy Characteristics'!$C:$C,0))),"",INDEX('Policy Characteristics'!G:G,MATCH($C1513,'Policy Characteristics'!$C:$C,0)))</f>
        <v>0.25</v>
      </c>
      <c r="N1513" s="261">
        <f>IF(ISBLANK(INDEX('Policy Characteristics'!H:H,MATCH($C1513,'Policy Characteristics'!$C:$C,0))),"",INDEX('Policy Characteristics'!H:H,MATCH($C1513,'Policy Characteristics'!$C:$C,0)))</f>
        <v>0.01</v>
      </c>
      <c r="O1513" s="254" t="str">
        <f>IF(ISBLANK(INDEX('Policy Characteristics'!I:I,MATCH($C1513,'Policy Characteristics'!$C:$C,0))),"",INDEX('Policy Characteristics'!I:I,MATCH($C1513,'Policy Characteristics'!$C:$C,0)))</f>
        <v>% reduction in energy use</v>
      </c>
      <c r="P1513" s="254"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254" t="str">
        <f>IF(ISBLANK(INDEX('Policy Characteristics'!K:K,MATCH($C1513,'Policy Characteristics'!$C:$C,0))),"",INDEX('Policy Characteristics'!K:K,MATCH($C1513,'Policy Characteristics'!$C:$C,0)))</f>
        <v>industry-ag-main.html#eff-stds</v>
      </c>
      <c r="R1513" s="254" t="str">
        <f>IF(ISBLANK(INDEX('Policy Characteristics'!L:L,MATCH($C1513,'Policy Characteristics'!$C:$C,0))),"",INDEX('Policy Characteristics'!L:L,MATCH($C1513,'Policy Characteristics'!$C:$C,0)))</f>
        <v>industry-energy-efficiency-standards.html</v>
      </c>
    </row>
    <row r="1514" spans="1:18" s="4" customFormat="1" x14ac:dyDescent="0.35">
      <c r="A1514" s="254" t="str">
        <f>IF(ISBLANK(INDEX('Policy Characteristics'!A:A,MATCH($C1514,'Policy Characteristics'!$C:$C,0))),"",INDEX('Policy Characteristics'!A:A,MATCH($C1514,'Policy Characteristics'!$C:$C,0)))</f>
        <v>Industry</v>
      </c>
      <c r="B1514" s="262" t="str">
        <f>IF(ISBLANK(INDEX('Policy Characteristics'!B:B,MATCH($C1514,'Policy Characteristics'!$C:$C,0))),"",INDEX('Policy Characteristics'!B:B,MATCH($C1514,'Policy Characteristics'!$C:$C,0)))</f>
        <v>Industry Energy Efficiency Standards</v>
      </c>
      <c r="C1514" s="254" t="str">
        <f t="shared" si="52"/>
        <v>Percentage Improvement in Eqpt Efficiency Standards above BAU</v>
      </c>
      <c r="D1514" s="6" t="s">
        <v>3066</v>
      </c>
      <c r="E1514" s="45" t="s">
        <v>2700</v>
      </c>
      <c r="F1514" t="s">
        <v>3028</v>
      </c>
      <c r="G1514" s="45" t="s">
        <v>2705</v>
      </c>
      <c r="H1514" s="43">
        <v>1157</v>
      </c>
      <c r="I1514" s="324" t="s">
        <v>44</v>
      </c>
      <c r="J1514" s="255" t="str">
        <f>IF(ISBLANK(INDEX('Policy Characteristics'!D:D,MATCH($C1514,'Policy Characteristics'!$C:$C,0))),"",INDEX('Policy Characteristics'!D:D,MATCH($C1514,'Policy Characteristics'!$C:$C,0)))</f>
        <v>Industry Energy Efficiency Standards</v>
      </c>
      <c r="K1514" s="254" t="str">
        <f>IF(ISBLANK(INDEX('Policy Characteristics'!E:E,MATCH($C1514,'Policy Characteristics'!$C:$C,0))),"",INDEX('Policy Characteristics'!E:E,MATCH($C1514,'Policy Characteristics'!$C:$C,0)))</f>
        <v>indst efficiency standards</v>
      </c>
      <c r="L1514" s="261">
        <f>IF(ISBLANK(INDEX('Policy Characteristics'!F:F,MATCH($C1514,'Policy Characteristics'!$C:$C,0))),"",INDEX('Policy Characteristics'!F:F,MATCH($C1514,'Policy Characteristics'!$C:$C,0)))</f>
        <v>0</v>
      </c>
      <c r="M1514" s="261">
        <f>IF(ISBLANK(INDEX('Policy Characteristics'!G:G,MATCH($C1514,'Policy Characteristics'!$C:$C,0))),"",INDEX('Policy Characteristics'!G:G,MATCH($C1514,'Policy Characteristics'!$C:$C,0)))</f>
        <v>0.25</v>
      </c>
      <c r="N1514" s="261">
        <f>IF(ISBLANK(INDEX('Policy Characteristics'!H:H,MATCH($C1514,'Policy Characteristics'!$C:$C,0))),"",INDEX('Policy Characteristics'!H:H,MATCH($C1514,'Policy Characteristics'!$C:$C,0)))</f>
        <v>0.01</v>
      </c>
      <c r="O1514" s="254" t="str">
        <f>IF(ISBLANK(INDEX('Policy Characteristics'!I:I,MATCH($C1514,'Policy Characteristics'!$C:$C,0))),"",INDEX('Policy Characteristics'!I:I,MATCH($C1514,'Policy Characteristics'!$C:$C,0)))</f>
        <v>% reduction in energy use</v>
      </c>
      <c r="P1514" s="254"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254" t="str">
        <f>IF(ISBLANK(INDEX('Policy Characteristics'!K:K,MATCH($C1514,'Policy Characteristics'!$C:$C,0))),"",INDEX('Policy Characteristics'!K:K,MATCH($C1514,'Policy Characteristics'!$C:$C,0)))</f>
        <v>industry-ag-main.html#eff-stds</v>
      </c>
      <c r="R1514" s="254" t="str">
        <f>IF(ISBLANK(INDEX('Policy Characteristics'!L:L,MATCH($C1514,'Policy Characteristics'!$C:$C,0))),"",INDEX('Policy Characteristics'!L:L,MATCH($C1514,'Policy Characteristics'!$C:$C,0)))</f>
        <v>industry-energy-efficiency-standards.html</v>
      </c>
    </row>
    <row r="1515" spans="1:18" s="4" customFormat="1" x14ac:dyDescent="0.35">
      <c r="A1515" s="254" t="str">
        <f>IF(ISBLANK(INDEX('Policy Characteristics'!A:A,MATCH($C1515,'Policy Characteristics'!$C:$C,0))),"",INDEX('Policy Characteristics'!A:A,MATCH($C1515,'Policy Characteristics'!$C:$C,0)))</f>
        <v>Industry</v>
      </c>
      <c r="B1515" s="262" t="str">
        <f>IF(ISBLANK(INDEX('Policy Characteristics'!B:B,MATCH($C1515,'Policy Characteristics'!$C:$C,0))),"",INDEX('Policy Characteristics'!B:B,MATCH($C1515,'Policy Characteristics'!$C:$C,0)))</f>
        <v>Industry Energy Efficiency Standards</v>
      </c>
      <c r="C1515" s="254" t="str">
        <f t="shared" si="52"/>
        <v>Percentage Improvement in Eqpt Efficiency Standards above BAU</v>
      </c>
      <c r="D1515" s="6" t="s">
        <v>3067</v>
      </c>
      <c r="E1515" s="45" t="s">
        <v>2397</v>
      </c>
      <c r="F1515" t="s">
        <v>3029</v>
      </c>
      <c r="G1515" s="45" t="s">
        <v>2403</v>
      </c>
      <c r="H1515" s="43">
        <v>1158</v>
      </c>
      <c r="I1515" s="324" t="s">
        <v>43</v>
      </c>
      <c r="J1515" s="255" t="str">
        <f>IF(ISBLANK(INDEX('Policy Characteristics'!D:D,MATCH($C1515,'Policy Characteristics'!$C:$C,0))),"",INDEX('Policy Characteristics'!D:D,MATCH($C1515,'Policy Characteristics'!$C:$C,0)))</f>
        <v>Industry Energy Efficiency Standards</v>
      </c>
      <c r="K1515" s="254" t="str">
        <f>IF(ISBLANK(INDEX('Policy Characteristics'!E:E,MATCH($C1515,'Policy Characteristics'!$C:$C,0))),"",INDEX('Policy Characteristics'!E:E,MATCH($C1515,'Policy Characteristics'!$C:$C,0)))</f>
        <v>indst efficiency standards</v>
      </c>
      <c r="L1515" s="261">
        <f>IF(ISBLANK(INDEX('Policy Characteristics'!F:F,MATCH($C1515,'Policy Characteristics'!$C:$C,0))),"",INDEX('Policy Characteristics'!F:F,MATCH($C1515,'Policy Characteristics'!$C:$C,0)))</f>
        <v>0</v>
      </c>
      <c r="M1515" s="261">
        <f>IF(ISBLANK(INDEX('Policy Characteristics'!G:G,MATCH($C1515,'Policy Characteristics'!$C:$C,0))),"",INDEX('Policy Characteristics'!G:G,MATCH($C1515,'Policy Characteristics'!$C:$C,0)))</f>
        <v>0.25</v>
      </c>
      <c r="N1515" s="261">
        <f>IF(ISBLANK(INDEX('Policy Characteristics'!H:H,MATCH($C1515,'Policy Characteristics'!$C:$C,0))),"",INDEX('Policy Characteristics'!H:H,MATCH($C1515,'Policy Characteristics'!$C:$C,0)))</f>
        <v>0.01</v>
      </c>
      <c r="O1515" s="254" t="str">
        <f>IF(ISBLANK(INDEX('Policy Characteristics'!I:I,MATCH($C1515,'Policy Characteristics'!$C:$C,0))),"",INDEX('Policy Characteristics'!I:I,MATCH($C1515,'Policy Characteristics'!$C:$C,0)))</f>
        <v>% reduction in energy use</v>
      </c>
      <c r="P1515" s="254"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254" t="str">
        <f>IF(ISBLANK(INDEX('Policy Characteristics'!K:K,MATCH($C1515,'Policy Characteristics'!$C:$C,0))),"",INDEX('Policy Characteristics'!K:K,MATCH($C1515,'Policy Characteristics'!$C:$C,0)))</f>
        <v>industry-ag-main.html#eff-stds</v>
      </c>
      <c r="R1515" s="254" t="str">
        <f>IF(ISBLANK(INDEX('Policy Characteristics'!L:L,MATCH($C1515,'Policy Characteristics'!$C:$C,0))),"",INDEX('Policy Characteristics'!L:L,MATCH($C1515,'Policy Characteristics'!$C:$C,0)))</f>
        <v>industry-energy-efficiency-standards.html</v>
      </c>
    </row>
    <row r="1516" spans="1:18" s="4" customFormat="1" x14ac:dyDescent="0.35">
      <c r="A1516" s="254" t="str">
        <f>IF(ISBLANK(INDEX('Policy Characteristics'!A:A,MATCH($C1516,'Policy Characteristics'!$C:$C,0))),"",INDEX('Policy Characteristics'!A:A,MATCH($C1516,'Policy Characteristics'!$C:$C,0)))</f>
        <v>Industry</v>
      </c>
      <c r="B1516" s="262" t="str">
        <f>IF(ISBLANK(INDEX('Policy Characteristics'!B:B,MATCH($C1516,'Policy Characteristics'!$C:$C,0))),"",INDEX('Policy Characteristics'!B:B,MATCH($C1516,'Policy Characteristics'!$C:$C,0)))</f>
        <v>Industry Energy Efficiency Standards</v>
      </c>
      <c r="C1516" s="254" t="str">
        <f t="shared" si="52"/>
        <v>Percentage Improvement in Eqpt Efficiency Standards above BAU</v>
      </c>
      <c r="D1516" s="6" t="s">
        <v>3067</v>
      </c>
      <c r="E1516" s="45" t="s">
        <v>2398</v>
      </c>
      <c r="F1516" t="s">
        <v>3029</v>
      </c>
      <c r="G1516" s="45" t="s">
        <v>2406</v>
      </c>
      <c r="H1516" s="43">
        <v>1159</v>
      </c>
      <c r="I1516" s="324" t="s">
        <v>43</v>
      </c>
      <c r="J1516" s="255" t="str">
        <f>IF(ISBLANK(INDEX('Policy Characteristics'!D:D,MATCH($C1516,'Policy Characteristics'!$C:$C,0))),"",INDEX('Policy Characteristics'!D:D,MATCH($C1516,'Policy Characteristics'!$C:$C,0)))</f>
        <v>Industry Energy Efficiency Standards</v>
      </c>
      <c r="K1516" s="254" t="str">
        <f>IF(ISBLANK(INDEX('Policy Characteristics'!E:E,MATCH($C1516,'Policy Characteristics'!$C:$C,0))),"",INDEX('Policy Characteristics'!E:E,MATCH($C1516,'Policy Characteristics'!$C:$C,0)))</f>
        <v>indst efficiency standards</v>
      </c>
      <c r="L1516" s="261">
        <f>IF(ISBLANK(INDEX('Policy Characteristics'!F:F,MATCH($C1516,'Policy Characteristics'!$C:$C,0))),"",INDEX('Policy Characteristics'!F:F,MATCH($C1516,'Policy Characteristics'!$C:$C,0)))</f>
        <v>0</v>
      </c>
      <c r="M1516" s="261">
        <f>IF(ISBLANK(INDEX('Policy Characteristics'!G:G,MATCH($C1516,'Policy Characteristics'!$C:$C,0))),"",INDEX('Policy Characteristics'!G:G,MATCH($C1516,'Policy Characteristics'!$C:$C,0)))</f>
        <v>0.25</v>
      </c>
      <c r="N1516" s="261">
        <f>IF(ISBLANK(INDEX('Policy Characteristics'!H:H,MATCH($C1516,'Policy Characteristics'!$C:$C,0))),"",INDEX('Policy Characteristics'!H:H,MATCH($C1516,'Policy Characteristics'!$C:$C,0)))</f>
        <v>0.01</v>
      </c>
      <c r="O1516" s="254" t="str">
        <f>IF(ISBLANK(INDEX('Policy Characteristics'!I:I,MATCH($C1516,'Policy Characteristics'!$C:$C,0))),"",INDEX('Policy Characteristics'!I:I,MATCH($C1516,'Policy Characteristics'!$C:$C,0)))</f>
        <v>% reduction in energy use</v>
      </c>
      <c r="P1516" s="254"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254" t="str">
        <f>IF(ISBLANK(INDEX('Policy Characteristics'!K:K,MATCH($C1516,'Policy Characteristics'!$C:$C,0))),"",INDEX('Policy Characteristics'!K:K,MATCH($C1516,'Policy Characteristics'!$C:$C,0)))</f>
        <v>industry-ag-main.html#eff-stds</v>
      </c>
      <c r="R1516" s="254" t="str">
        <f>IF(ISBLANK(INDEX('Policy Characteristics'!L:L,MATCH($C1516,'Policy Characteristics'!$C:$C,0))),"",INDEX('Policy Characteristics'!L:L,MATCH($C1516,'Policy Characteristics'!$C:$C,0)))</f>
        <v>industry-energy-efficiency-standards.html</v>
      </c>
    </row>
    <row r="1517" spans="1:18" s="4" customFormat="1" x14ac:dyDescent="0.35">
      <c r="A1517" s="254" t="str">
        <f>IF(ISBLANK(INDEX('Policy Characteristics'!A:A,MATCH($C1517,'Policy Characteristics'!$C:$C,0))),"",INDEX('Policy Characteristics'!A:A,MATCH($C1517,'Policy Characteristics'!$C:$C,0)))</f>
        <v>Industry</v>
      </c>
      <c r="B1517" s="262" t="str">
        <f>IF(ISBLANK(INDEX('Policy Characteristics'!B:B,MATCH($C1517,'Policy Characteristics'!$C:$C,0))),"",INDEX('Policy Characteristics'!B:B,MATCH($C1517,'Policy Characteristics'!$C:$C,0)))</f>
        <v>Industry Energy Efficiency Standards</v>
      </c>
      <c r="C1517" s="254" t="str">
        <f t="shared" si="52"/>
        <v>Percentage Improvement in Eqpt Efficiency Standards above BAU</v>
      </c>
      <c r="D1517" s="6" t="s">
        <v>3067</v>
      </c>
      <c r="E1517" s="45" t="s">
        <v>2399</v>
      </c>
      <c r="F1517" t="s">
        <v>3029</v>
      </c>
      <c r="G1517" s="45" t="s">
        <v>2407</v>
      </c>
      <c r="H1517" s="43">
        <v>1160</v>
      </c>
      <c r="I1517" s="324" t="s">
        <v>43</v>
      </c>
      <c r="J1517" s="255" t="str">
        <f>IF(ISBLANK(INDEX('Policy Characteristics'!D:D,MATCH($C1517,'Policy Characteristics'!$C:$C,0))),"",INDEX('Policy Characteristics'!D:D,MATCH($C1517,'Policy Characteristics'!$C:$C,0)))</f>
        <v>Industry Energy Efficiency Standards</v>
      </c>
      <c r="K1517" s="254" t="str">
        <f>IF(ISBLANK(INDEX('Policy Characteristics'!E:E,MATCH($C1517,'Policy Characteristics'!$C:$C,0))),"",INDEX('Policy Characteristics'!E:E,MATCH($C1517,'Policy Characteristics'!$C:$C,0)))</f>
        <v>indst efficiency standards</v>
      </c>
      <c r="L1517" s="261">
        <f>IF(ISBLANK(INDEX('Policy Characteristics'!F:F,MATCH($C1517,'Policy Characteristics'!$C:$C,0))),"",INDEX('Policy Characteristics'!F:F,MATCH($C1517,'Policy Characteristics'!$C:$C,0)))</f>
        <v>0</v>
      </c>
      <c r="M1517" s="261">
        <f>IF(ISBLANK(INDEX('Policy Characteristics'!G:G,MATCH($C1517,'Policy Characteristics'!$C:$C,0))),"",INDEX('Policy Characteristics'!G:G,MATCH($C1517,'Policy Characteristics'!$C:$C,0)))</f>
        <v>0.25</v>
      </c>
      <c r="N1517" s="261">
        <f>IF(ISBLANK(INDEX('Policy Characteristics'!H:H,MATCH($C1517,'Policy Characteristics'!$C:$C,0))),"",INDEX('Policy Characteristics'!H:H,MATCH($C1517,'Policy Characteristics'!$C:$C,0)))</f>
        <v>0.01</v>
      </c>
      <c r="O1517" s="254" t="str">
        <f>IF(ISBLANK(INDEX('Policy Characteristics'!I:I,MATCH($C1517,'Policy Characteristics'!$C:$C,0))),"",INDEX('Policy Characteristics'!I:I,MATCH($C1517,'Policy Characteristics'!$C:$C,0)))</f>
        <v>% reduction in energy use</v>
      </c>
      <c r="P1517" s="254"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254" t="str">
        <f>IF(ISBLANK(INDEX('Policy Characteristics'!K:K,MATCH($C1517,'Policy Characteristics'!$C:$C,0))),"",INDEX('Policy Characteristics'!K:K,MATCH($C1517,'Policy Characteristics'!$C:$C,0)))</f>
        <v>industry-ag-main.html#eff-stds</v>
      </c>
      <c r="R1517" s="254" t="str">
        <f>IF(ISBLANK(INDEX('Policy Characteristics'!L:L,MATCH($C1517,'Policy Characteristics'!$C:$C,0))),"",INDEX('Policy Characteristics'!L:L,MATCH($C1517,'Policy Characteristics'!$C:$C,0)))</f>
        <v>industry-energy-efficiency-standards.html</v>
      </c>
    </row>
    <row r="1518" spans="1:18" s="4" customFormat="1" x14ac:dyDescent="0.35">
      <c r="A1518" s="254" t="str">
        <f>IF(ISBLANK(INDEX('Policy Characteristics'!A:A,MATCH($C1518,'Policy Characteristics'!$C:$C,0))),"",INDEX('Policy Characteristics'!A:A,MATCH($C1518,'Policy Characteristics'!$C:$C,0)))</f>
        <v>Industry</v>
      </c>
      <c r="B1518" s="262" t="str">
        <f>IF(ISBLANK(INDEX('Policy Characteristics'!B:B,MATCH($C1518,'Policy Characteristics'!$C:$C,0))),"",INDEX('Policy Characteristics'!B:B,MATCH($C1518,'Policy Characteristics'!$C:$C,0)))</f>
        <v>Industry Energy Efficiency Standards</v>
      </c>
      <c r="C1518" s="254" t="str">
        <f t="shared" si="52"/>
        <v>Percentage Improvement in Eqpt Efficiency Standards above BAU</v>
      </c>
      <c r="D1518" s="6" t="s">
        <v>3067</v>
      </c>
      <c r="E1518" s="45" t="s">
        <v>2400</v>
      </c>
      <c r="F1518" t="s">
        <v>3029</v>
      </c>
      <c r="G1518" s="45" t="s">
        <v>2404</v>
      </c>
      <c r="H1518" s="43">
        <v>1161</v>
      </c>
      <c r="I1518" s="324" t="s">
        <v>44</v>
      </c>
      <c r="J1518" s="255" t="str">
        <f>IF(ISBLANK(INDEX('Policy Characteristics'!D:D,MATCH($C1518,'Policy Characteristics'!$C:$C,0))),"",INDEX('Policy Characteristics'!D:D,MATCH($C1518,'Policy Characteristics'!$C:$C,0)))</f>
        <v>Industry Energy Efficiency Standards</v>
      </c>
      <c r="K1518" s="254" t="str">
        <f>IF(ISBLANK(INDEX('Policy Characteristics'!E:E,MATCH($C1518,'Policy Characteristics'!$C:$C,0))),"",INDEX('Policy Characteristics'!E:E,MATCH($C1518,'Policy Characteristics'!$C:$C,0)))</f>
        <v>indst efficiency standards</v>
      </c>
      <c r="L1518" s="261">
        <f>IF(ISBLANK(INDEX('Policy Characteristics'!F:F,MATCH($C1518,'Policy Characteristics'!$C:$C,0))),"",INDEX('Policy Characteristics'!F:F,MATCH($C1518,'Policy Characteristics'!$C:$C,0)))</f>
        <v>0</v>
      </c>
      <c r="M1518" s="261">
        <f>IF(ISBLANK(INDEX('Policy Characteristics'!G:G,MATCH($C1518,'Policy Characteristics'!$C:$C,0))),"",INDEX('Policy Characteristics'!G:G,MATCH($C1518,'Policy Characteristics'!$C:$C,0)))</f>
        <v>0.25</v>
      </c>
      <c r="N1518" s="261">
        <f>IF(ISBLANK(INDEX('Policy Characteristics'!H:H,MATCH($C1518,'Policy Characteristics'!$C:$C,0))),"",INDEX('Policy Characteristics'!H:H,MATCH($C1518,'Policy Characteristics'!$C:$C,0)))</f>
        <v>0.01</v>
      </c>
      <c r="O1518" s="254" t="str">
        <f>IF(ISBLANK(INDEX('Policy Characteristics'!I:I,MATCH($C1518,'Policy Characteristics'!$C:$C,0))),"",INDEX('Policy Characteristics'!I:I,MATCH($C1518,'Policy Characteristics'!$C:$C,0)))</f>
        <v>% reduction in energy use</v>
      </c>
      <c r="P1518" s="254"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254" t="str">
        <f>IF(ISBLANK(INDEX('Policy Characteristics'!K:K,MATCH($C1518,'Policy Characteristics'!$C:$C,0))),"",INDEX('Policy Characteristics'!K:K,MATCH($C1518,'Policy Characteristics'!$C:$C,0)))</f>
        <v>industry-ag-main.html#eff-stds</v>
      </c>
      <c r="R1518" s="254" t="str">
        <f>IF(ISBLANK(INDEX('Policy Characteristics'!L:L,MATCH($C1518,'Policy Characteristics'!$C:$C,0))),"",INDEX('Policy Characteristics'!L:L,MATCH($C1518,'Policy Characteristics'!$C:$C,0)))</f>
        <v>industry-energy-efficiency-standards.html</v>
      </c>
    </row>
    <row r="1519" spans="1:18" s="4" customFormat="1" x14ac:dyDescent="0.35">
      <c r="A1519" s="254" t="str">
        <f>IF(ISBLANK(INDEX('Policy Characteristics'!A:A,MATCH($C1519,'Policy Characteristics'!$C:$C,0))),"",INDEX('Policy Characteristics'!A:A,MATCH($C1519,'Policy Characteristics'!$C:$C,0)))</f>
        <v>Industry</v>
      </c>
      <c r="B1519" s="262" t="str">
        <f>IF(ISBLANK(INDEX('Policy Characteristics'!B:B,MATCH($C1519,'Policy Characteristics'!$C:$C,0))),"",INDEX('Policy Characteristics'!B:B,MATCH($C1519,'Policy Characteristics'!$C:$C,0)))</f>
        <v>Industry Energy Efficiency Standards</v>
      </c>
      <c r="C1519" s="254" t="str">
        <f t="shared" si="52"/>
        <v>Percentage Improvement in Eqpt Efficiency Standards above BAU</v>
      </c>
      <c r="D1519" s="6" t="s">
        <v>3067</v>
      </c>
      <c r="E1519" s="45" t="s">
        <v>2401</v>
      </c>
      <c r="F1519" t="s">
        <v>3029</v>
      </c>
      <c r="G1519" s="45" t="s">
        <v>2405</v>
      </c>
      <c r="H1519" s="43">
        <v>1162</v>
      </c>
      <c r="I1519" s="324" t="s">
        <v>43</v>
      </c>
      <c r="J1519" s="255" t="str">
        <f>IF(ISBLANK(INDEX('Policy Characteristics'!D:D,MATCH($C1519,'Policy Characteristics'!$C:$C,0))),"",INDEX('Policy Characteristics'!D:D,MATCH($C1519,'Policy Characteristics'!$C:$C,0)))</f>
        <v>Industry Energy Efficiency Standards</v>
      </c>
      <c r="K1519" s="254" t="str">
        <f>IF(ISBLANK(INDEX('Policy Characteristics'!E:E,MATCH($C1519,'Policy Characteristics'!$C:$C,0))),"",INDEX('Policy Characteristics'!E:E,MATCH($C1519,'Policy Characteristics'!$C:$C,0)))</f>
        <v>indst efficiency standards</v>
      </c>
      <c r="L1519" s="261">
        <f>IF(ISBLANK(INDEX('Policy Characteristics'!F:F,MATCH($C1519,'Policy Characteristics'!$C:$C,0))),"",INDEX('Policy Characteristics'!F:F,MATCH($C1519,'Policy Characteristics'!$C:$C,0)))</f>
        <v>0</v>
      </c>
      <c r="M1519" s="261">
        <f>IF(ISBLANK(INDEX('Policy Characteristics'!G:G,MATCH($C1519,'Policy Characteristics'!$C:$C,0))),"",INDEX('Policy Characteristics'!G:G,MATCH($C1519,'Policy Characteristics'!$C:$C,0)))</f>
        <v>0.25</v>
      </c>
      <c r="N1519" s="261">
        <f>IF(ISBLANK(INDEX('Policy Characteristics'!H:H,MATCH($C1519,'Policy Characteristics'!$C:$C,0))),"",INDEX('Policy Characteristics'!H:H,MATCH($C1519,'Policy Characteristics'!$C:$C,0)))</f>
        <v>0.01</v>
      </c>
      <c r="O1519" s="254" t="str">
        <f>IF(ISBLANK(INDEX('Policy Characteristics'!I:I,MATCH($C1519,'Policy Characteristics'!$C:$C,0))),"",INDEX('Policy Characteristics'!I:I,MATCH($C1519,'Policy Characteristics'!$C:$C,0)))</f>
        <v>% reduction in energy use</v>
      </c>
      <c r="P1519" s="254"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254" t="str">
        <f>IF(ISBLANK(INDEX('Policy Characteristics'!K:K,MATCH($C1519,'Policy Characteristics'!$C:$C,0))),"",INDEX('Policy Characteristics'!K:K,MATCH($C1519,'Policy Characteristics'!$C:$C,0)))</f>
        <v>industry-ag-main.html#eff-stds</v>
      </c>
      <c r="R1519" s="254" t="str">
        <f>IF(ISBLANK(INDEX('Policy Characteristics'!L:L,MATCH($C1519,'Policy Characteristics'!$C:$C,0))),"",INDEX('Policy Characteristics'!L:L,MATCH($C1519,'Policy Characteristics'!$C:$C,0)))</f>
        <v>industry-energy-efficiency-standards.html</v>
      </c>
    </row>
    <row r="1520" spans="1:18" s="4" customFormat="1" x14ac:dyDescent="0.35">
      <c r="A1520" s="254" t="str">
        <f>IF(ISBLANK(INDEX('Policy Characteristics'!A:A,MATCH($C1520,'Policy Characteristics'!$C:$C,0))),"",INDEX('Policy Characteristics'!A:A,MATCH($C1520,'Policy Characteristics'!$C:$C,0)))</f>
        <v>Industry</v>
      </c>
      <c r="B1520" s="262" t="str">
        <f>IF(ISBLANK(INDEX('Policy Characteristics'!B:B,MATCH($C1520,'Policy Characteristics'!$C:$C,0))),"",INDEX('Policy Characteristics'!B:B,MATCH($C1520,'Policy Characteristics'!$C:$C,0)))</f>
        <v>Industry Energy Efficiency Standards</v>
      </c>
      <c r="C1520" s="254" t="str">
        <f t="shared" si="52"/>
        <v>Percentage Improvement in Eqpt Efficiency Standards above BAU</v>
      </c>
      <c r="D1520" s="6" t="s">
        <v>3067</v>
      </c>
      <c r="E1520" s="45" t="s">
        <v>2402</v>
      </c>
      <c r="F1520" t="s">
        <v>3029</v>
      </c>
      <c r="G1520" s="45" t="s">
        <v>2408</v>
      </c>
      <c r="H1520" s="43">
        <v>1163</v>
      </c>
      <c r="I1520" s="324" t="s">
        <v>44</v>
      </c>
      <c r="J1520" s="255" t="str">
        <f>IF(ISBLANK(INDEX('Policy Characteristics'!D:D,MATCH($C1520,'Policy Characteristics'!$C:$C,0))),"",INDEX('Policy Characteristics'!D:D,MATCH($C1520,'Policy Characteristics'!$C:$C,0)))</f>
        <v>Industry Energy Efficiency Standards</v>
      </c>
      <c r="K1520" s="254" t="str">
        <f>IF(ISBLANK(INDEX('Policy Characteristics'!E:E,MATCH($C1520,'Policy Characteristics'!$C:$C,0))),"",INDEX('Policy Characteristics'!E:E,MATCH($C1520,'Policy Characteristics'!$C:$C,0)))</f>
        <v>indst efficiency standards</v>
      </c>
      <c r="L1520" s="261">
        <f>IF(ISBLANK(INDEX('Policy Characteristics'!F:F,MATCH($C1520,'Policy Characteristics'!$C:$C,0))),"",INDEX('Policy Characteristics'!F:F,MATCH($C1520,'Policy Characteristics'!$C:$C,0)))</f>
        <v>0</v>
      </c>
      <c r="M1520" s="261">
        <f>IF(ISBLANK(INDEX('Policy Characteristics'!G:G,MATCH($C1520,'Policy Characteristics'!$C:$C,0))),"",INDEX('Policy Characteristics'!G:G,MATCH($C1520,'Policy Characteristics'!$C:$C,0)))</f>
        <v>0.25</v>
      </c>
      <c r="N1520" s="261">
        <f>IF(ISBLANK(INDEX('Policy Characteristics'!H:H,MATCH($C1520,'Policy Characteristics'!$C:$C,0))),"",INDEX('Policy Characteristics'!H:H,MATCH($C1520,'Policy Characteristics'!$C:$C,0)))</f>
        <v>0.01</v>
      </c>
      <c r="O1520" s="254" t="str">
        <f>IF(ISBLANK(INDEX('Policy Characteristics'!I:I,MATCH($C1520,'Policy Characteristics'!$C:$C,0))),"",INDEX('Policy Characteristics'!I:I,MATCH($C1520,'Policy Characteristics'!$C:$C,0)))</f>
        <v>% reduction in energy use</v>
      </c>
      <c r="P1520" s="254"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254" t="str">
        <f>IF(ISBLANK(INDEX('Policy Characteristics'!K:K,MATCH($C1520,'Policy Characteristics'!$C:$C,0))),"",INDEX('Policy Characteristics'!K:K,MATCH($C1520,'Policy Characteristics'!$C:$C,0)))</f>
        <v>industry-ag-main.html#eff-stds</v>
      </c>
      <c r="R1520" s="254" t="str">
        <f>IF(ISBLANK(INDEX('Policy Characteristics'!L:L,MATCH($C1520,'Policy Characteristics'!$C:$C,0))),"",INDEX('Policy Characteristics'!L:L,MATCH($C1520,'Policy Characteristics'!$C:$C,0)))</f>
        <v>industry-energy-efficiency-standards.html</v>
      </c>
    </row>
    <row r="1521" spans="1:18" s="4" customFormat="1" x14ac:dyDescent="0.35">
      <c r="A1521" s="254" t="str">
        <f>IF(ISBLANK(INDEX('Policy Characteristics'!A:A,MATCH($C1521,'Policy Characteristics'!$C:$C,0))),"",INDEX('Policy Characteristics'!A:A,MATCH($C1521,'Policy Characteristics'!$C:$C,0)))</f>
        <v>Industry</v>
      </c>
      <c r="B1521" s="262" t="str">
        <f>IF(ISBLANK(INDEX('Policy Characteristics'!B:B,MATCH($C1521,'Policy Characteristics'!$C:$C,0))),"",INDEX('Policy Characteristics'!B:B,MATCH($C1521,'Policy Characteristics'!$C:$C,0)))</f>
        <v>Industry Energy Efficiency Standards</v>
      </c>
      <c r="C1521" s="254" t="str">
        <f t="shared" si="52"/>
        <v>Percentage Improvement in Eqpt Efficiency Standards above BAU</v>
      </c>
      <c r="D1521" s="6" t="s">
        <v>3067</v>
      </c>
      <c r="E1521" s="45" t="s">
        <v>2701</v>
      </c>
      <c r="F1521" t="s">
        <v>3029</v>
      </c>
      <c r="G1521" s="45" t="s">
        <v>2704</v>
      </c>
      <c r="H1521" s="43">
        <v>1164</v>
      </c>
      <c r="I1521" s="324" t="s">
        <v>44</v>
      </c>
      <c r="J1521" s="255" t="str">
        <f>IF(ISBLANK(INDEX('Policy Characteristics'!D:D,MATCH($C1521,'Policy Characteristics'!$C:$C,0))),"",INDEX('Policy Characteristics'!D:D,MATCH($C1521,'Policy Characteristics'!$C:$C,0)))</f>
        <v>Industry Energy Efficiency Standards</v>
      </c>
      <c r="K1521" s="254" t="str">
        <f>IF(ISBLANK(INDEX('Policy Characteristics'!E:E,MATCH($C1521,'Policy Characteristics'!$C:$C,0))),"",INDEX('Policy Characteristics'!E:E,MATCH($C1521,'Policy Characteristics'!$C:$C,0)))</f>
        <v>indst efficiency standards</v>
      </c>
      <c r="L1521" s="261">
        <f>IF(ISBLANK(INDEX('Policy Characteristics'!F:F,MATCH($C1521,'Policy Characteristics'!$C:$C,0))),"",INDEX('Policy Characteristics'!F:F,MATCH($C1521,'Policy Characteristics'!$C:$C,0)))</f>
        <v>0</v>
      </c>
      <c r="M1521" s="261">
        <f>IF(ISBLANK(INDEX('Policy Characteristics'!G:G,MATCH($C1521,'Policy Characteristics'!$C:$C,0))),"",INDEX('Policy Characteristics'!G:G,MATCH($C1521,'Policy Characteristics'!$C:$C,0)))</f>
        <v>0.25</v>
      </c>
      <c r="N1521" s="261">
        <f>IF(ISBLANK(INDEX('Policy Characteristics'!H:H,MATCH($C1521,'Policy Characteristics'!$C:$C,0))),"",INDEX('Policy Characteristics'!H:H,MATCH($C1521,'Policy Characteristics'!$C:$C,0)))</f>
        <v>0.01</v>
      </c>
      <c r="O1521" s="254" t="str">
        <f>IF(ISBLANK(INDEX('Policy Characteristics'!I:I,MATCH($C1521,'Policy Characteristics'!$C:$C,0))),"",INDEX('Policy Characteristics'!I:I,MATCH($C1521,'Policy Characteristics'!$C:$C,0)))</f>
        <v>% reduction in energy use</v>
      </c>
      <c r="P1521" s="254"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254" t="str">
        <f>IF(ISBLANK(INDEX('Policy Characteristics'!K:K,MATCH($C1521,'Policy Characteristics'!$C:$C,0))),"",INDEX('Policy Characteristics'!K:K,MATCH($C1521,'Policy Characteristics'!$C:$C,0)))</f>
        <v>industry-ag-main.html#eff-stds</v>
      </c>
      <c r="R1521" s="254" t="str">
        <f>IF(ISBLANK(INDEX('Policy Characteristics'!L:L,MATCH($C1521,'Policy Characteristics'!$C:$C,0))),"",INDEX('Policy Characteristics'!L:L,MATCH($C1521,'Policy Characteristics'!$C:$C,0)))</f>
        <v>industry-energy-efficiency-standards.html</v>
      </c>
    </row>
    <row r="1522" spans="1:18" s="4" customFormat="1" x14ac:dyDescent="0.35">
      <c r="A1522" s="254" t="str">
        <f>IF(ISBLANK(INDEX('Policy Characteristics'!A:A,MATCH($C1522,'Policy Characteristics'!$C:$C,0))),"",INDEX('Policy Characteristics'!A:A,MATCH($C1522,'Policy Characteristics'!$C:$C,0)))</f>
        <v>Industry</v>
      </c>
      <c r="B1522" s="262" t="str">
        <f>IF(ISBLANK(INDEX('Policy Characteristics'!B:B,MATCH($C1522,'Policy Characteristics'!$C:$C,0))),"",INDEX('Policy Characteristics'!B:B,MATCH($C1522,'Policy Characteristics'!$C:$C,0)))</f>
        <v>Industry Energy Efficiency Standards</v>
      </c>
      <c r="C1522" s="254" t="str">
        <f t="shared" si="52"/>
        <v>Percentage Improvement in Eqpt Efficiency Standards above BAU</v>
      </c>
      <c r="D1522" s="6" t="s">
        <v>3067</v>
      </c>
      <c r="E1522" s="45" t="s">
        <v>2702</v>
      </c>
      <c r="F1522" t="s">
        <v>3029</v>
      </c>
      <c r="G1522" s="45" t="s">
        <v>2706</v>
      </c>
      <c r="H1522" s="43">
        <v>1165</v>
      </c>
      <c r="I1522" s="324" t="s">
        <v>43</v>
      </c>
      <c r="J1522" s="255" t="str">
        <f>IF(ISBLANK(INDEX('Policy Characteristics'!D:D,MATCH($C1522,'Policy Characteristics'!$C:$C,0))),"",INDEX('Policy Characteristics'!D:D,MATCH($C1522,'Policy Characteristics'!$C:$C,0)))</f>
        <v>Industry Energy Efficiency Standards</v>
      </c>
      <c r="K1522" s="254" t="str">
        <f>IF(ISBLANK(INDEX('Policy Characteristics'!E:E,MATCH($C1522,'Policy Characteristics'!$C:$C,0))),"",INDEX('Policy Characteristics'!E:E,MATCH($C1522,'Policy Characteristics'!$C:$C,0)))</f>
        <v>indst efficiency standards</v>
      </c>
      <c r="L1522" s="261">
        <f>IF(ISBLANK(INDEX('Policy Characteristics'!F:F,MATCH($C1522,'Policy Characteristics'!$C:$C,0))),"",INDEX('Policy Characteristics'!F:F,MATCH($C1522,'Policy Characteristics'!$C:$C,0)))</f>
        <v>0</v>
      </c>
      <c r="M1522" s="261">
        <f>IF(ISBLANK(INDEX('Policy Characteristics'!G:G,MATCH($C1522,'Policy Characteristics'!$C:$C,0))),"",INDEX('Policy Characteristics'!G:G,MATCH($C1522,'Policy Characteristics'!$C:$C,0)))</f>
        <v>0.25</v>
      </c>
      <c r="N1522" s="261">
        <f>IF(ISBLANK(INDEX('Policy Characteristics'!H:H,MATCH($C1522,'Policy Characteristics'!$C:$C,0))),"",INDEX('Policy Characteristics'!H:H,MATCH($C1522,'Policy Characteristics'!$C:$C,0)))</f>
        <v>0.01</v>
      </c>
      <c r="O1522" s="254" t="str">
        <f>IF(ISBLANK(INDEX('Policy Characteristics'!I:I,MATCH($C1522,'Policy Characteristics'!$C:$C,0))),"",INDEX('Policy Characteristics'!I:I,MATCH($C1522,'Policy Characteristics'!$C:$C,0)))</f>
        <v>% reduction in energy use</v>
      </c>
      <c r="P1522" s="254"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254" t="str">
        <f>IF(ISBLANK(INDEX('Policy Characteristics'!K:K,MATCH($C1522,'Policy Characteristics'!$C:$C,0))),"",INDEX('Policy Characteristics'!K:K,MATCH($C1522,'Policy Characteristics'!$C:$C,0)))</f>
        <v>industry-ag-main.html#eff-stds</v>
      </c>
      <c r="R1522" s="254" t="str">
        <f>IF(ISBLANK(INDEX('Policy Characteristics'!L:L,MATCH($C1522,'Policy Characteristics'!$C:$C,0))),"",INDEX('Policy Characteristics'!L:L,MATCH($C1522,'Policy Characteristics'!$C:$C,0)))</f>
        <v>industry-energy-efficiency-standards.html</v>
      </c>
    </row>
    <row r="1523" spans="1:18" s="4" customFormat="1" x14ac:dyDescent="0.35">
      <c r="A1523" s="254" t="str">
        <f>IF(ISBLANK(INDEX('Policy Characteristics'!A:A,MATCH($C1523,'Policy Characteristics'!$C:$C,0))),"",INDEX('Policy Characteristics'!A:A,MATCH($C1523,'Policy Characteristics'!$C:$C,0)))</f>
        <v>Industry</v>
      </c>
      <c r="B1523" s="262" t="str">
        <f>IF(ISBLANK(INDEX('Policy Characteristics'!B:B,MATCH($C1523,'Policy Characteristics'!$C:$C,0))),"",INDEX('Policy Characteristics'!B:B,MATCH($C1523,'Policy Characteristics'!$C:$C,0)))</f>
        <v>Industry Energy Efficiency Standards</v>
      </c>
      <c r="C1523" s="254" t="str">
        <f t="shared" si="52"/>
        <v>Percentage Improvement in Eqpt Efficiency Standards above BAU</v>
      </c>
      <c r="D1523" s="6" t="s">
        <v>3067</v>
      </c>
      <c r="E1523" s="45" t="s">
        <v>2703</v>
      </c>
      <c r="F1523" t="s">
        <v>3029</v>
      </c>
      <c r="G1523" s="45" t="s">
        <v>2707</v>
      </c>
      <c r="H1523" s="43">
        <v>1166</v>
      </c>
      <c r="I1523" s="324" t="s">
        <v>43</v>
      </c>
      <c r="J1523" s="255" t="str">
        <f>IF(ISBLANK(INDEX('Policy Characteristics'!D:D,MATCH($C1523,'Policy Characteristics'!$C:$C,0))),"",INDEX('Policy Characteristics'!D:D,MATCH($C1523,'Policy Characteristics'!$C:$C,0)))</f>
        <v>Industry Energy Efficiency Standards</v>
      </c>
      <c r="K1523" s="254" t="str">
        <f>IF(ISBLANK(INDEX('Policy Characteristics'!E:E,MATCH($C1523,'Policy Characteristics'!$C:$C,0))),"",INDEX('Policy Characteristics'!E:E,MATCH($C1523,'Policy Characteristics'!$C:$C,0)))</f>
        <v>indst efficiency standards</v>
      </c>
      <c r="L1523" s="261">
        <f>IF(ISBLANK(INDEX('Policy Characteristics'!F:F,MATCH($C1523,'Policy Characteristics'!$C:$C,0))),"",INDEX('Policy Characteristics'!F:F,MATCH($C1523,'Policy Characteristics'!$C:$C,0)))</f>
        <v>0</v>
      </c>
      <c r="M1523" s="261">
        <f>IF(ISBLANK(INDEX('Policy Characteristics'!G:G,MATCH($C1523,'Policy Characteristics'!$C:$C,0))),"",INDEX('Policy Characteristics'!G:G,MATCH($C1523,'Policy Characteristics'!$C:$C,0)))</f>
        <v>0.25</v>
      </c>
      <c r="N1523" s="261">
        <f>IF(ISBLANK(INDEX('Policy Characteristics'!H:H,MATCH($C1523,'Policy Characteristics'!$C:$C,0))),"",INDEX('Policy Characteristics'!H:H,MATCH($C1523,'Policy Characteristics'!$C:$C,0)))</f>
        <v>0.01</v>
      </c>
      <c r="O1523" s="254" t="str">
        <f>IF(ISBLANK(INDEX('Policy Characteristics'!I:I,MATCH($C1523,'Policy Characteristics'!$C:$C,0))),"",INDEX('Policy Characteristics'!I:I,MATCH($C1523,'Policy Characteristics'!$C:$C,0)))</f>
        <v>% reduction in energy use</v>
      </c>
      <c r="P1523" s="254"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254" t="str">
        <f>IF(ISBLANK(INDEX('Policy Characteristics'!K:K,MATCH($C1523,'Policy Characteristics'!$C:$C,0))),"",INDEX('Policy Characteristics'!K:K,MATCH($C1523,'Policy Characteristics'!$C:$C,0)))</f>
        <v>industry-ag-main.html#eff-stds</v>
      </c>
      <c r="R1523" s="254" t="str">
        <f>IF(ISBLANK(INDEX('Policy Characteristics'!L:L,MATCH($C1523,'Policy Characteristics'!$C:$C,0))),"",INDEX('Policy Characteristics'!L:L,MATCH($C1523,'Policy Characteristics'!$C:$C,0)))</f>
        <v>industry-energy-efficiency-standards.html</v>
      </c>
    </row>
    <row r="1524" spans="1:18" s="4" customFormat="1" x14ac:dyDescent="0.35">
      <c r="A1524" s="254" t="str">
        <f>IF(ISBLANK(INDEX('Policy Characteristics'!A:A,MATCH($C1524,'Policy Characteristics'!$C:$C,0))),"",INDEX('Policy Characteristics'!A:A,MATCH($C1524,'Policy Characteristics'!$C:$C,0)))</f>
        <v>Industry</v>
      </c>
      <c r="B1524" s="262" t="str">
        <f>IF(ISBLANK(INDEX('Policy Characteristics'!B:B,MATCH($C1524,'Policy Characteristics'!$C:$C,0))),"",INDEX('Policy Characteristics'!B:B,MATCH($C1524,'Policy Characteristics'!$C:$C,0)))</f>
        <v>Industry Energy Efficiency Standards</v>
      </c>
      <c r="C1524" s="254" t="str">
        <f t="shared" si="52"/>
        <v>Percentage Improvement in Eqpt Efficiency Standards above BAU</v>
      </c>
      <c r="D1524" s="6" t="s">
        <v>3067</v>
      </c>
      <c r="E1524" s="45" t="s">
        <v>2700</v>
      </c>
      <c r="F1524" t="s">
        <v>3029</v>
      </c>
      <c r="G1524" s="45" t="s">
        <v>2705</v>
      </c>
      <c r="H1524" s="43">
        <v>1167</v>
      </c>
      <c r="I1524" s="324" t="s">
        <v>44</v>
      </c>
      <c r="J1524" s="255" t="str">
        <f>IF(ISBLANK(INDEX('Policy Characteristics'!D:D,MATCH($C1524,'Policy Characteristics'!$C:$C,0))),"",INDEX('Policy Characteristics'!D:D,MATCH($C1524,'Policy Characteristics'!$C:$C,0)))</f>
        <v>Industry Energy Efficiency Standards</v>
      </c>
      <c r="K1524" s="254" t="str">
        <f>IF(ISBLANK(INDEX('Policy Characteristics'!E:E,MATCH($C1524,'Policy Characteristics'!$C:$C,0))),"",INDEX('Policy Characteristics'!E:E,MATCH($C1524,'Policy Characteristics'!$C:$C,0)))</f>
        <v>indst efficiency standards</v>
      </c>
      <c r="L1524" s="261">
        <f>IF(ISBLANK(INDEX('Policy Characteristics'!F:F,MATCH($C1524,'Policy Characteristics'!$C:$C,0))),"",INDEX('Policy Characteristics'!F:F,MATCH($C1524,'Policy Characteristics'!$C:$C,0)))</f>
        <v>0</v>
      </c>
      <c r="M1524" s="261">
        <f>IF(ISBLANK(INDEX('Policy Characteristics'!G:G,MATCH($C1524,'Policy Characteristics'!$C:$C,0))),"",INDEX('Policy Characteristics'!G:G,MATCH($C1524,'Policy Characteristics'!$C:$C,0)))</f>
        <v>0.25</v>
      </c>
      <c r="N1524" s="261">
        <f>IF(ISBLANK(INDEX('Policy Characteristics'!H:H,MATCH($C1524,'Policy Characteristics'!$C:$C,0))),"",INDEX('Policy Characteristics'!H:H,MATCH($C1524,'Policy Characteristics'!$C:$C,0)))</f>
        <v>0.01</v>
      </c>
      <c r="O1524" s="254" t="str">
        <f>IF(ISBLANK(INDEX('Policy Characteristics'!I:I,MATCH($C1524,'Policy Characteristics'!$C:$C,0))),"",INDEX('Policy Characteristics'!I:I,MATCH($C1524,'Policy Characteristics'!$C:$C,0)))</f>
        <v>% reduction in energy use</v>
      </c>
      <c r="P1524" s="254"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254" t="str">
        <f>IF(ISBLANK(INDEX('Policy Characteristics'!K:K,MATCH($C1524,'Policy Characteristics'!$C:$C,0))),"",INDEX('Policy Characteristics'!K:K,MATCH($C1524,'Policy Characteristics'!$C:$C,0)))</f>
        <v>industry-ag-main.html#eff-stds</v>
      </c>
      <c r="R1524" s="254" t="str">
        <f>IF(ISBLANK(INDEX('Policy Characteristics'!L:L,MATCH($C1524,'Policy Characteristics'!$C:$C,0))),"",INDEX('Policy Characteristics'!L:L,MATCH($C1524,'Policy Characteristics'!$C:$C,0)))</f>
        <v>industry-energy-efficiency-standards.html</v>
      </c>
    </row>
    <row r="1525" spans="1:18" s="4" customFormat="1" x14ac:dyDescent="0.35">
      <c r="A1525" s="254" t="str">
        <f>IF(ISBLANK(INDEX('Policy Characteristics'!A:A,MATCH($C1525,'Policy Characteristics'!$C:$C,0))),"",INDEX('Policy Characteristics'!A:A,MATCH($C1525,'Policy Characteristics'!$C:$C,0)))</f>
        <v>Industry</v>
      </c>
      <c r="B1525" s="262" t="str">
        <f>IF(ISBLANK(INDEX('Policy Characteristics'!B:B,MATCH($C1525,'Policy Characteristics'!$C:$C,0))),"",INDEX('Policy Characteristics'!B:B,MATCH($C1525,'Policy Characteristics'!$C:$C,0)))</f>
        <v>Industry Energy Efficiency Standards</v>
      </c>
      <c r="C1525" s="254" t="str">
        <f t="shared" si="52"/>
        <v>Percentage Improvement in Eqpt Efficiency Standards above BAU</v>
      </c>
      <c r="D1525" s="6" t="s">
        <v>3068</v>
      </c>
      <c r="E1525" s="45" t="s">
        <v>2397</v>
      </c>
      <c r="F1525" t="s">
        <v>3030</v>
      </c>
      <c r="G1525" s="45" t="s">
        <v>2403</v>
      </c>
      <c r="H1525" s="43">
        <v>1168</v>
      </c>
      <c r="I1525" s="324" t="s">
        <v>43</v>
      </c>
      <c r="J1525" s="255" t="str">
        <f>IF(ISBLANK(INDEX('Policy Characteristics'!D:D,MATCH($C1525,'Policy Characteristics'!$C:$C,0))),"",INDEX('Policy Characteristics'!D:D,MATCH($C1525,'Policy Characteristics'!$C:$C,0)))</f>
        <v>Industry Energy Efficiency Standards</v>
      </c>
      <c r="K1525" s="254" t="str">
        <f>IF(ISBLANK(INDEX('Policy Characteristics'!E:E,MATCH($C1525,'Policy Characteristics'!$C:$C,0))),"",INDEX('Policy Characteristics'!E:E,MATCH($C1525,'Policy Characteristics'!$C:$C,0)))</f>
        <v>indst efficiency standards</v>
      </c>
      <c r="L1525" s="261">
        <f>IF(ISBLANK(INDEX('Policy Characteristics'!F:F,MATCH($C1525,'Policy Characteristics'!$C:$C,0))),"",INDEX('Policy Characteristics'!F:F,MATCH($C1525,'Policy Characteristics'!$C:$C,0)))</f>
        <v>0</v>
      </c>
      <c r="M1525" s="261">
        <f>IF(ISBLANK(INDEX('Policy Characteristics'!G:G,MATCH($C1525,'Policy Characteristics'!$C:$C,0))),"",INDEX('Policy Characteristics'!G:G,MATCH($C1525,'Policy Characteristics'!$C:$C,0)))</f>
        <v>0.25</v>
      </c>
      <c r="N1525" s="261">
        <f>IF(ISBLANK(INDEX('Policy Characteristics'!H:H,MATCH($C1525,'Policy Characteristics'!$C:$C,0))),"",INDEX('Policy Characteristics'!H:H,MATCH($C1525,'Policy Characteristics'!$C:$C,0)))</f>
        <v>0.01</v>
      </c>
      <c r="O1525" s="254" t="str">
        <f>IF(ISBLANK(INDEX('Policy Characteristics'!I:I,MATCH($C1525,'Policy Characteristics'!$C:$C,0))),"",INDEX('Policy Characteristics'!I:I,MATCH($C1525,'Policy Characteristics'!$C:$C,0)))</f>
        <v>% reduction in energy use</v>
      </c>
      <c r="P1525" s="254"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254" t="str">
        <f>IF(ISBLANK(INDEX('Policy Characteristics'!K:K,MATCH($C1525,'Policy Characteristics'!$C:$C,0))),"",INDEX('Policy Characteristics'!K:K,MATCH($C1525,'Policy Characteristics'!$C:$C,0)))</f>
        <v>industry-ag-main.html#eff-stds</v>
      </c>
      <c r="R1525" s="254" t="str">
        <f>IF(ISBLANK(INDEX('Policy Characteristics'!L:L,MATCH($C1525,'Policy Characteristics'!$C:$C,0))),"",INDEX('Policy Characteristics'!L:L,MATCH($C1525,'Policy Characteristics'!$C:$C,0)))</f>
        <v>industry-energy-efficiency-standards.html</v>
      </c>
    </row>
    <row r="1526" spans="1:18" s="4" customFormat="1" x14ac:dyDescent="0.35">
      <c r="A1526" s="254" t="str">
        <f>IF(ISBLANK(INDEX('Policy Characteristics'!A:A,MATCH($C1526,'Policy Characteristics'!$C:$C,0))),"",INDEX('Policy Characteristics'!A:A,MATCH($C1526,'Policy Characteristics'!$C:$C,0)))</f>
        <v>Industry</v>
      </c>
      <c r="B1526" s="262" t="str">
        <f>IF(ISBLANK(INDEX('Policy Characteristics'!B:B,MATCH($C1526,'Policy Characteristics'!$C:$C,0))),"",INDEX('Policy Characteristics'!B:B,MATCH($C1526,'Policy Characteristics'!$C:$C,0)))</f>
        <v>Industry Energy Efficiency Standards</v>
      </c>
      <c r="C1526" s="254" t="str">
        <f t="shared" si="52"/>
        <v>Percentage Improvement in Eqpt Efficiency Standards above BAU</v>
      </c>
      <c r="D1526" s="6" t="s">
        <v>3068</v>
      </c>
      <c r="E1526" s="45" t="s">
        <v>2398</v>
      </c>
      <c r="F1526" t="s">
        <v>3030</v>
      </c>
      <c r="G1526" s="45" t="s">
        <v>2406</v>
      </c>
      <c r="H1526" s="43">
        <v>1169</v>
      </c>
      <c r="I1526" s="324" t="s">
        <v>43</v>
      </c>
      <c r="J1526" s="255" t="str">
        <f>IF(ISBLANK(INDEX('Policy Characteristics'!D:D,MATCH($C1526,'Policy Characteristics'!$C:$C,0))),"",INDEX('Policy Characteristics'!D:D,MATCH($C1526,'Policy Characteristics'!$C:$C,0)))</f>
        <v>Industry Energy Efficiency Standards</v>
      </c>
      <c r="K1526" s="254" t="str">
        <f>IF(ISBLANK(INDEX('Policy Characteristics'!E:E,MATCH($C1526,'Policy Characteristics'!$C:$C,0))),"",INDEX('Policy Characteristics'!E:E,MATCH($C1526,'Policy Characteristics'!$C:$C,0)))</f>
        <v>indst efficiency standards</v>
      </c>
      <c r="L1526" s="261">
        <f>IF(ISBLANK(INDEX('Policy Characteristics'!F:F,MATCH($C1526,'Policy Characteristics'!$C:$C,0))),"",INDEX('Policy Characteristics'!F:F,MATCH($C1526,'Policy Characteristics'!$C:$C,0)))</f>
        <v>0</v>
      </c>
      <c r="M1526" s="261">
        <f>IF(ISBLANK(INDEX('Policy Characteristics'!G:G,MATCH($C1526,'Policy Characteristics'!$C:$C,0))),"",INDEX('Policy Characteristics'!G:G,MATCH($C1526,'Policy Characteristics'!$C:$C,0)))</f>
        <v>0.25</v>
      </c>
      <c r="N1526" s="261">
        <f>IF(ISBLANK(INDEX('Policy Characteristics'!H:H,MATCH($C1526,'Policy Characteristics'!$C:$C,0))),"",INDEX('Policy Characteristics'!H:H,MATCH($C1526,'Policy Characteristics'!$C:$C,0)))</f>
        <v>0.01</v>
      </c>
      <c r="O1526" s="254" t="str">
        <f>IF(ISBLANK(INDEX('Policy Characteristics'!I:I,MATCH($C1526,'Policy Characteristics'!$C:$C,0))),"",INDEX('Policy Characteristics'!I:I,MATCH($C1526,'Policy Characteristics'!$C:$C,0)))</f>
        <v>% reduction in energy use</v>
      </c>
      <c r="P1526" s="254"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254" t="str">
        <f>IF(ISBLANK(INDEX('Policy Characteristics'!K:K,MATCH($C1526,'Policy Characteristics'!$C:$C,0))),"",INDEX('Policy Characteristics'!K:K,MATCH($C1526,'Policy Characteristics'!$C:$C,0)))</f>
        <v>industry-ag-main.html#eff-stds</v>
      </c>
      <c r="R1526" s="254" t="str">
        <f>IF(ISBLANK(INDEX('Policy Characteristics'!L:L,MATCH($C1526,'Policy Characteristics'!$C:$C,0))),"",INDEX('Policy Characteristics'!L:L,MATCH($C1526,'Policy Characteristics'!$C:$C,0)))</f>
        <v>industry-energy-efficiency-standards.html</v>
      </c>
    </row>
    <row r="1527" spans="1:18" s="4" customFormat="1" x14ac:dyDescent="0.35">
      <c r="A1527" s="254" t="str">
        <f>IF(ISBLANK(INDEX('Policy Characteristics'!A:A,MATCH($C1527,'Policy Characteristics'!$C:$C,0))),"",INDEX('Policy Characteristics'!A:A,MATCH($C1527,'Policy Characteristics'!$C:$C,0)))</f>
        <v>Industry</v>
      </c>
      <c r="B1527" s="262" t="str">
        <f>IF(ISBLANK(INDEX('Policy Characteristics'!B:B,MATCH($C1527,'Policy Characteristics'!$C:$C,0))),"",INDEX('Policy Characteristics'!B:B,MATCH($C1527,'Policy Characteristics'!$C:$C,0)))</f>
        <v>Industry Energy Efficiency Standards</v>
      </c>
      <c r="C1527" s="254" t="str">
        <f t="shared" si="52"/>
        <v>Percentage Improvement in Eqpt Efficiency Standards above BAU</v>
      </c>
      <c r="D1527" s="6" t="s">
        <v>3068</v>
      </c>
      <c r="E1527" s="45" t="s">
        <v>2399</v>
      </c>
      <c r="F1527" t="s">
        <v>3030</v>
      </c>
      <c r="G1527" s="45" t="s">
        <v>2407</v>
      </c>
      <c r="H1527" s="43">
        <v>1170</v>
      </c>
      <c r="I1527" s="324" t="s">
        <v>43</v>
      </c>
      <c r="J1527" s="255" t="str">
        <f>IF(ISBLANK(INDEX('Policy Characteristics'!D:D,MATCH($C1527,'Policy Characteristics'!$C:$C,0))),"",INDEX('Policy Characteristics'!D:D,MATCH($C1527,'Policy Characteristics'!$C:$C,0)))</f>
        <v>Industry Energy Efficiency Standards</v>
      </c>
      <c r="K1527" s="254" t="str">
        <f>IF(ISBLANK(INDEX('Policy Characteristics'!E:E,MATCH($C1527,'Policy Characteristics'!$C:$C,0))),"",INDEX('Policy Characteristics'!E:E,MATCH($C1527,'Policy Characteristics'!$C:$C,0)))</f>
        <v>indst efficiency standards</v>
      </c>
      <c r="L1527" s="261">
        <f>IF(ISBLANK(INDEX('Policy Characteristics'!F:F,MATCH($C1527,'Policy Characteristics'!$C:$C,0))),"",INDEX('Policy Characteristics'!F:F,MATCH($C1527,'Policy Characteristics'!$C:$C,0)))</f>
        <v>0</v>
      </c>
      <c r="M1527" s="261">
        <f>IF(ISBLANK(INDEX('Policy Characteristics'!G:G,MATCH($C1527,'Policy Characteristics'!$C:$C,0))),"",INDEX('Policy Characteristics'!G:G,MATCH($C1527,'Policy Characteristics'!$C:$C,0)))</f>
        <v>0.25</v>
      </c>
      <c r="N1527" s="261">
        <f>IF(ISBLANK(INDEX('Policy Characteristics'!H:H,MATCH($C1527,'Policy Characteristics'!$C:$C,0))),"",INDEX('Policy Characteristics'!H:H,MATCH($C1527,'Policy Characteristics'!$C:$C,0)))</f>
        <v>0.01</v>
      </c>
      <c r="O1527" s="254" t="str">
        <f>IF(ISBLANK(INDEX('Policy Characteristics'!I:I,MATCH($C1527,'Policy Characteristics'!$C:$C,0))),"",INDEX('Policy Characteristics'!I:I,MATCH($C1527,'Policy Characteristics'!$C:$C,0)))</f>
        <v>% reduction in energy use</v>
      </c>
      <c r="P1527" s="254"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254" t="str">
        <f>IF(ISBLANK(INDEX('Policy Characteristics'!K:K,MATCH($C1527,'Policy Characteristics'!$C:$C,0))),"",INDEX('Policy Characteristics'!K:K,MATCH($C1527,'Policy Characteristics'!$C:$C,0)))</f>
        <v>industry-ag-main.html#eff-stds</v>
      </c>
      <c r="R1527" s="254" t="str">
        <f>IF(ISBLANK(INDEX('Policy Characteristics'!L:L,MATCH($C1527,'Policy Characteristics'!$C:$C,0))),"",INDEX('Policy Characteristics'!L:L,MATCH($C1527,'Policy Characteristics'!$C:$C,0)))</f>
        <v>industry-energy-efficiency-standards.html</v>
      </c>
    </row>
    <row r="1528" spans="1:18" s="4" customFormat="1" x14ac:dyDescent="0.35">
      <c r="A1528" s="254" t="str">
        <f>IF(ISBLANK(INDEX('Policy Characteristics'!A:A,MATCH($C1528,'Policy Characteristics'!$C:$C,0))),"",INDEX('Policy Characteristics'!A:A,MATCH($C1528,'Policy Characteristics'!$C:$C,0)))</f>
        <v>Industry</v>
      </c>
      <c r="B1528" s="262" t="str">
        <f>IF(ISBLANK(INDEX('Policy Characteristics'!B:B,MATCH($C1528,'Policy Characteristics'!$C:$C,0))),"",INDEX('Policy Characteristics'!B:B,MATCH($C1528,'Policy Characteristics'!$C:$C,0)))</f>
        <v>Industry Energy Efficiency Standards</v>
      </c>
      <c r="C1528" s="254" t="str">
        <f t="shared" si="52"/>
        <v>Percentage Improvement in Eqpt Efficiency Standards above BAU</v>
      </c>
      <c r="D1528" s="6" t="s">
        <v>3068</v>
      </c>
      <c r="E1528" s="45" t="s">
        <v>2400</v>
      </c>
      <c r="F1528" t="s">
        <v>3030</v>
      </c>
      <c r="G1528" s="45" t="s">
        <v>2404</v>
      </c>
      <c r="H1528" s="43">
        <v>1171</v>
      </c>
      <c r="I1528" s="324" t="s">
        <v>44</v>
      </c>
      <c r="J1528" s="255" t="str">
        <f>IF(ISBLANK(INDEX('Policy Characteristics'!D:D,MATCH($C1528,'Policy Characteristics'!$C:$C,0))),"",INDEX('Policy Characteristics'!D:D,MATCH($C1528,'Policy Characteristics'!$C:$C,0)))</f>
        <v>Industry Energy Efficiency Standards</v>
      </c>
      <c r="K1528" s="254" t="str">
        <f>IF(ISBLANK(INDEX('Policy Characteristics'!E:E,MATCH($C1528,'Policy Characteristics'!$C:$C,0))),"",INDEX('Policy Characteristics'!E:E,MATCH($C1528,'Policy Characteristics'!$C:$C,0)))</f>
        <v>indst efficiency standards</v>
      </c>
      <c r="L1528" s="261">
        <f>IF(ISBLANK(INDEX('Policy Characteristics'!F:F,MATCH($C1528,'Policy Characteristics'!$C:$C,0))),"",INDEX('Policy Characteristics'!F:F,MATCH($C1528,'Policy Characteristics'!$C:$C,0)))</f>
        <v>0</v>
      </c>
      <c r="M1528" s="261">
        <f>IF(ISBLANK(INDEX('Policy Characteristics'!G:G,MATCH($C1528,'Policy Characteristics'!$C:$C,0))),"",INDEX('Policy Characteristics'!G:G,MATCH($C1528,'Policy Characteristics'!$C:$C,0)))</f>
        <v>0.25</v>
      </c>
      <c r="N1528" s="261">
        <f>IF(ISBLANK(INDEX('Policy Characteristics'!H:H,MATCH($C1528,'Policy Characteristics'!$C:$C,0))),"",INDEX('Policy Characteristics'!H:H,MATCH($C1528,'Policy Characteristics'!$C:$C,0)))</f>
        <v>0.01</v>
      </c>
      <c r="O1528" s="254" t="str">
        <f>IF(ISBLANK(INDEX('Policy Characteristics'!I:I,MATCH($C1528,'Policy Characteristics'!$C:$C,0))),"",INDEX('Policy Characteristics'!I:I,MATCH($C1528,'Policy Characteristics'!$C:$C,0)))</f>
        <v>% reduction in energy use</v>
      </c>
      <c r="P1528" s="254"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254" t="str">
        <f>IF(ISBLANK(INDEX('Policy Characteristics'!K:K,MATCH($C1528,'Policy Characteristics'!$C:$C,0))),"",INDEX('Policy Characteristics'!K:K,MATCH($C1528,'Policy Characteristics'!$C:$C,0)))</f>
        <v>industry-ag-main.html#eff-stds</v>
      </c>
      <c r="R1528" s="254" t="str">
        <f>IF(ISBLANK(INDEX('Policy Characteristics'!L:L,MATCH($C1528,'Policy Characteristics'!$C:$C,0))),"",INDEX('Policy Characteristics'!L:L,MATCH($C1528,'Policy Characteristics'!$C:$C,0)))</f>
        <v>industry-energy-efficiency-standards.html</v>
      </c>
    </row>
    <row r="1529" spans="1:18" s="4" customFormat="1" x14ac:dyDescent="0.35">
      <c r="A1529" s="254" t="str">
        <f>IF(ISBLANK(INDEX('Policy Characteristics'!A:A,MATCH($C1529,'Policy Characteristics'!$C:$C,0))),"",INDEX('Policy Characteristics'!A:A,MATCH($C1529,'Policy Characteristics'!$C:$C,0)))</f>
        <v>Industry</v>
      </c>
      <c r="B1529" s="262" t="str">
        <f>IF(ISBLANK(INDEX('Policy Characteristics'!B:B,MATCH($C1529,'Policy Characteristics'!$C:$C,0))),"",INDEX('Policy Characteristics'!B:B,MATCH($C1529,'Policy Characteristics'!$C:$C,0)))</f>
        <v>Industry Energy Efficiency Standards</v>
      </c>
      <c r="C1529" s="254" t="str">
        <f t="shared" si="52"/>
        <v>Percentage Improvement in Eqpt Efficiency Standards above BAU</v>
      </c>
      <c r="D1529" s="6" t="s">
        <v>3068</v>
      </c>
      <c r="E1529" s="45" t="s">
        <v>2401</v>
      </c>
      <c r="F1529" t="s">
        <v>3030</v>
      </c>
      <c r="G1529" s="45" t="s">
        <v>2405</v>
      </c>
      <c r="H1529" s="43">
        <v>1172</v>
      </c>
      <c r="I1529" s="324" t="s">
        <v>43</v>
      </c>
      <c r="J1529" s="255" t="str">
        <f>IF(ISBLANK(INDEX('Policy Characteristics'!D:D,MATCH($C1529,'Policy Characteristics'!$C:$C,0))),"",INDEX('Policy Characteristics'!D:D,MATCH($C1529,'Policy Characteristics'!$C:$C,0)))</f>
        <v>Industry Energy Efficiency Standards</v>
      </c>
      <c r="K1529" s="254" t="str">
        <f>IF(ISBLANK(INDEX('Policy Characteristics'!E:E,MATCH($C1529,'Policy Characteristics'!$C:$C,0))),"",INDEX('Policy Characteristics'!E:E,MATCH($C1529,'Policy Characteristics'!$C:$C,0)))</f>
        <v>indst efficiency standards</v>
      </c>
      <c r="L1529" s="261">
        <f>IF(ISBLANK(INDEX('Policy Characteristics'!F:F,MATCH($C1529,'Policy Characteristics'!$C:$C,0))),"",INDEX('Policy Characteristics'!F:F,MATCH($C1529,'Policy Characteristics'!$C:$C,0)))</f>
        <v>0</v>
      </c>
      <c r="M1529" s="261">
        <f>IF(ISBLANK(INDEX('Policy Characteristics'!G:G,MATCH($C1529,'Policy Characteristics'!$C:$C,0))),"",INDEX('Policy Characteristics'!G:G,MATCH($C1529,'Policy Characteristics'!$C:$C,0)))</f>
        <v>0.25</v>
      </c>
      <c r="N1529" s="261">
        <f>IF(ISBLANK(INDEX('Policy Characteristics'!H:H,MATCH($C1529,'Policy Characteristics'!$C:$C,0))),"",INDEX('Policy Characteristics'!H:H,MATCH($C1529,'Policy Characteristics'!$C:$C,0)))</f>
        <v>0.01</v>
      </c>
      <c r="O1529" s="254" t="str">
        <f>IF(ISBLANK(INDEX('Policy Characteristics'!I:I,MATCH($C1529,'Policy Characteristics'!$C:$C,0))),"",INDEX('Policy Characteristics'!I:I,MATCH($C1529,'Policy Characteristics'!$C:$C,0)))</f>
        <v>% reduction in energy use</v>
      </c>
      <c r="P1529" s="254"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254" t="str">
        <f>IF(ISBLANK(INDEX('Policy Characteristics'!K:K,MATCH($C1529,'Policy Characteristics'!$C:$C,0))),"",INDEX('Policy Characteristics'!K:K,MATCH($C1529,'Policy Characteristics'!$C:$C,0)))</f>
        <v>industry-ag-main.html#eff-stds</v>
      </c>
      <c r="R1529" s="254" t="str">
        <f>IF(ISBLANK(INDEX('Policy Characteristics'!L:L,MATCH($C1529,'Policy Characteristics'!$C:$C,0))),"",INDEX('Policy Characteristics'!L:L,MATCH($C1529,'Policy Characteristics'!$C:$C,0)))</f>
        <v>industry-energy-efficiency-standards.html</v>
      </c>
    </row>
    <row r="1530" spans="1:18" s="4" customFormat="1" x14ac:dyDescent="0.35">
      <c r="A1530" s="254" t="str">
        <f>IF(ISBLANK(INDEX('Policy Characteristics'!A:A,MATCH($C1530,'Policy Characteristics'!$C:$C,0))),"",INDEX('Policy Characteristics'!A:A,MATCH($C1530,'Policy Characteristics'!$C:$C,0)))</f>
        <v>Industry</v>
      </c>
      <c r="B1530" s="262" t="str">
        <f>IF(ISBLANK(INDEX('Policy Characteristics'!B:B,MATCH($C1530,'Policy Characteristics'!$C:$C,0))),"",INDEX('Policy Characteristics'!B:B,MATCH($C1530,'Policy Characteristics'!$C:$C,0)))</f>
        <v>Industry Energy Efficiency Standards</v>
      </c>
      <c r="C1530" s="254" t="str">
        <f t="shared" si="52"/>
        <v>Percentage Improvement in Eqpt Efficiency Standards above BAU</v>
      </c>
      <c r="D1530" s="6" t="s">
        <v>3068</v>
      </c>
      <c r="E1530" s="45" t="s">
        <v>2402</v>
      </c>
      <c r="F1530" t="s">
        <v>3030</v>
      </c>
      <c r="G1530" s="45" t="s">
        <v>2408</v>
      </c>
      <c r="H1530" s="43">
        <v>1173</v>
      </c>
      <c r="I1530" s="324" t="s">
        <v>44</v>
      </c>
      <c r="J1530" s="255" t="str">
        <f>IF(ISBLANK(INDEX('Policy Characteristics'!D:D,MATCH($C1530,'Policy Characteristics'!$C:$C,0))),"",INDEX('Policy Characteristics'!D:D,MATCH($C1530,'Policy Characteristics'!$C:$C,0)))</f>
        <v>Industry Energy Efficiency Standards</v>
      </c>
      <c r="K1530" s="254" t="str">
        <f>IF(ISBLANK(INDEX('Policy Characteristics'!E:E,MATCH($C1530,'Policy Characteristics'!$C:$C,0))),"",INDEX('Policy Characteristics'!E:E,MATCH($C1530,'Policy Characteristics'!$C:$C,0)))</f>
        <v>indst efficiency standards</v>
      </c>
      <c r="L1530" s="261">
        <f>IF(ISBLANK(INDEX('Policy Characteristics'!F:F,MATCH($C1530,'Policy Characteristics'!$C:$C,0))),"",INDEX('Policy Characteristics'!F:F,MATCH($C1530,'Policy Characteristics'!$C:$C,0)))</f>
        <v>0</v>
      </c>
      <c r="M1530" s="261">
        <f>IF(ISBLANK(INDEX('Policy Characteristics'!G:G,MATCH($C1530,'Policy Characteristics'!$C:$C,0))),"",INDEX('Policy Characteristics'!G:G,MATCH($C1530,'Policy Characteristics'!$C:$C,0)))</f>
        <v>0.25</v>
      </c>
      <c r="N1530" s="261">
        <f>IF(ISBLANK(INDEX('Policy Characteristics'!H:H,MATCH($C1530,'Policy Characteristics'!$C:$C,0))),"",INDEX('Policy Characteristics'!H:H,MATCH($C1530,'Policy Characteristics'!$C:$C,0)))</f>
        <v>0.01</v>
      </c>
      <c r="O1530" s="254" t="str">
        <f>IF(ISBLANK(INDEX('Policy Characteristics'!I:I,MATCH($C1530,'Policy Characteristics'!$C:$C,0))),"",INDEX('Policy Characteristics'!I:I,MATCH($C1530,'Policy Characteristics'!$C:$C,0)))</f>
        <v>% reduction in energy use</v>
      </c>
      <c r="P1530" s="254"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254" t="str">
        <f>IF(ISBLANK(INDEX('Policy Characteristics'!K:K,MATCH($C1530,'Policy Characteristics'!$C:$C,0))),"",INDEX('Policy Characteristics'!K:K,MATCH($C1530,'Policy Characteristics'!$C:$C,0)))</f>
        <v>industry-ag-main.html#eff-stds</v>
      </c>
      <c r="R1530" s="254" t="str">
        <f>IF(ISBLANK(INDEX('Policy Characteristics'!L:L,MATCH($C1530,'Policy Characteristics'!$C:$C,0))),"",INDEX('Policy Characteristics'!L:L,MATCH($C1530,'Policy Characteristics'!$C:$C,0)))</f>
        <v>industry-energy-efficiency-standards.html</v>
      </c>
    </row>
    <row r="1531" spans="1:18" s="4" customFormat="1" x14ac:dyDescent="0.35">
      <c r="A1531" s="254" t="str">
        <f>IF(ISBLANK(INDEX('Policy Characteristics'!A:A,MATCH($C1531,'Policy Characteristics'!$C:$C,0))),"",INDEX('Policy Characteristics'!A:A,MATCH($C1531,'Policy Characteristics'!$C:$C,0)))</f>
        <v>Industry</v>
      </c>
      <c r="B1531" s="262" t="str">
        <f>IF(ISBLANK(INDEX('Policy Characteristics'!B:B,MATCH($C1531,'Policy Characteristics'!$C:$C,0))),"",INDEX('Policy Characteristics'!B:B,MATCH($C1531,'Policy Characteristics'!$C:$C,0)))</f>
        <v>Industry Energy Efficiency Standards</v>
      </c>
      <c r="C1531" s="254" t="str">
        <f t="shared" si="52"/>
        <v>Percentage Improvement in Eqpt Efficiency Standards above BAU</v>
      </c>
      <c r="D1531" s="6" t="s">
        <v>3068</v>
      </c>
      <c r="E1531" s="45" t="s">
        <v>2701</v>
      </c>
      <c r="F1531" t="s">
        <v>3030</v>
      </c>
      <c r="G1531" s="45" t="s">
        <v>2704</v>
      </c>
      <c r="H1531" s="43">
        <v>1174</v>
      </c>
      <c r="I1531" s="324" t="s">
        <v>44</v>
      </c>
      <c r="J1531" s="255" t="str">
        <f>IF(ISBLANK(INDEX('Policy Characteristics'!D:D,MATCH($C1531,'Policy Characteristics'!$C:$C,0))),"",INDEX('Policy Characteristics'!D:D,MATCH($C1531,'Policy Characteristics'!$C:$C,0)))</f>
        <v>Industry Energy Efficiency Standards</v>
      </c>
      <c r="K1531" s="254" t="str">
        <f>IF(ISBLANK(INDEX('Policy Characteristics'!E:E,MATCH($C1531,'Policy Characteristics'!$C:$C,0))),"",INDEX('Policy Characteristics'!E:E,MATCH($C1531,'Policy Characteristics'!$C:$C,0)))</f>
        <v>indst efficiency standards</v>
      </c>
      <c r="L1531" s="261">
        <f>IF(ISBLANK(INDEX('Policy Characteristics'!F:F,MATCH($C1531,'Policy Characteristics'!$C:$C,0))),"",INDEX('Policy Characteristics'!F:F,MATCH($C1531,'Policy Characteristics'!$C:$C,0)))</f>
        <v>0</v>
      </c>
      <c r="M1531" s="261">
        <f>IF(ISBLANK(INDEX('Policy Characteristics'!G:G,MATCH($C1531,'Policy Characteristics'!$C:$C,0))),"",INDEX('Policy Characteristics'!G:G,MATCH($C1531,'Policy Characteristics'!$C:$C,0)))</f>
        <v>0.25</v>
      </c>
      <c r="N1531" s="261">
        <f>IF(ISBLANK(INDEX('Policy Characteristics'!H:H,MATCH($C1531,'Policy Characteristics'!$C:$C,0))),"",INDEX('Policy Characteristics'!H:H,MATCH($C1531,'Policy Characteristics'!$C:$C,0)))</f>
        <v>0.01</v>
      </c>
      <c r="O1531" s="254" t="str">
        <f>IF(ISBLANK(INDEX('Policy Characteristics'!I:I,MATCH($C1531,'Policy Characteristics'!$C:$C,0))),"",INDEX('Policy Characteristics'!I:I,MATCH($C1531,'Policy Characteristics'!$C:$C,0)))</f>
        <v>% reduction in energy use</v>
      </c>
      <c r="P1531" s="254"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254" t="str">
        <f>IF(ISBLANK(INDEX('Policy Characteristics'!K:K,MATCH($C1531,'Policy Characteristics'!$C:$C,0))),"",INDEX('Policy Characteristics'!K:K,MATCH($C1531,'Policy Characteristics'!$C:$C,0)))</f>
        <v>industry-ag-main.html#eff-stds</v>
      </c>
      <c r="R1531" s="254" t="str">
        <f>IF(ISBLANK(INDEX('Policy Characteristics'!L:L,MATCH($C1531,'Policy Characteristics'!$C:$C,0))),"",INDEX('Policy Characteristics'!L:L,MATCH($C1531,'Policy Characteristics'!$C:$C,0)))</f>
        <v>industry-energy-efficiency-standards.html</v>
      </c>
    </row>
    <row r="1532" spans="1:18" s="4" customFormat="1" x14ac:dyDescent="0.35">
      <c r="A1532" s="254" t="str">
        <f>IF(ISBLANK(INDEX('Policy Characteristics'!A:A,MATCH($C1532,'Policy Characteristics'!$C:$C,0))),"",INDEX('Policy Characteristics'!A:A,MATCH($C1532,'Policy Characteristics'!$C:$C,0)))</f>
        <v>Industry</v>
      </c>
      <c r="B1532" s="262" t="str">
        <f>IF(ISBLANK(INDEX('Policy Characteristics'!B:B,MATCH($C1532,'Policy Characteristics'!$C:$C,0))),"",INDEX('Policy Characteristics'!B:B,MATCH($C1532,'Policy Characteristics'!$C:$C,0)))</f>
        <v>Industry Energy Efficiency Standards</v>
      </c>
      <c r="C1532" s="254" t="str">
        <f t="shared" si="52"/>
        <v>Percentage Improvement in Eqpt Efficiency Standards above BAU</v>
      </c>
      <c r="D1532" s="6" t="s">
        <v>3068</v>
      </c>
      <c r="E1532" s="45" t="s">
        <v>2702</v>
      </c>
      <c r="F1532" t="s">
        <v>3030</v>
      </c>
      <c r="G1532" s="45" t="s">
        <v>2706</v>
      </c>
      <c r="H1532" s="43">
        <v>1175</v>
      </c>
      <c r="I1532" s="324" t="s">
        <v>43</v>
      </c>
      <c r="J1532" s="255" t="str">
        <f>IF(ISBLANK(INDEX('Policy Characteristics'!D:D,MATCH($C1532,'Policy Characteristics'!$C:$C,0))),"",INDEX('Policy Characteristics'!D:D,MATCH($C1532,'Policy Characteristics'!$C:$C,0)))</f>
        <v>Industry Energy Efficiency Standards</v>
      </c>
      <c r="K1532" s="254" t="str">
        <f>IF(ISBLANK(INDEX('Policy Characteristics'!E:E,MATCH($C1532,'Policy Characteristics'!$C:$C,0))),"",INDEX('Policy Characteristics'!E:E,MATCH($C1532,'Policy Characteristics'!$C:$C,0)))</f>
        <v>indst efficiency standards</v>
      </c>
      <c r="L1532" s="261">
        <f>IF(ISBLANK(INDEX('Policy Characteristics'!F:F,MATCH($C1532,'Policy Characteristics'!$C:$C,0))),"",INDEX('Policy Characteristics'!F:F,MATCH($C1532,'Policy Characteristics'!$C:$C,0)))</f>
        <v>0</v>
      </c>
      <c r="M1532" s="261">
        <f>IF(ISBLANK(INDEX('Policy Characteristics'!G:G,MATCH($C1532,'Policy Characteristics'!$C:$C,0))),"",INDEX('Policy Characteristics'!G:G,MATCH($C1532,'Policy Characteristics'!$C:$C,0)))</f>
        <v>0.25</v>
      </c>
      <c r="N1532" s="261">
        <f>IF(ISBLANK(INDEX('Policy Characteristics'!H:H,MATCH($C1532,'Policy Characteristics'!$C:$C,0))),"",INDEX('Policy Characteristics'!H:H,MATCH($C1532,'Policy Characteristics'!$C:$C,0)))</f>
        <v>0.01</v>
      </c>
      <c r="O1532" s="254" t="str">
        <f>IF(ISBLANK(INDEX('Policy Characteristics'!I:I,MATCH($C1532,'Policy Characteristics'!$C:$C,0))),"",INDEX('Policy Characteristics'!I:I,MATCH($C1532,'Policy Characteristics'!$C:$C,0)))</f>
        <v>% reduction in energy use</v>
      </c>
      <c r="P1532" s="254"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254" t="str">
        <f>IF(ISBLANK(INDEX('Policy Characteristics'!K:K,MATCH($C1532,'Policy Characteristics'!$C:$C,0))),"",INDEX('Policy Characteristics'!K:K,MATCH($C1532,'Policy Characteristics'!$C:$C,0)))</f>
        <v>industry-ag-main.html#eff-stds</v>
      </c>
      <c r="R1532" s="254" t="str">
        <f>IF(ISBLANK(INDEX('Policy Characteristics'!L:L,MATCH($C1532,'Policy Characteristics'!$C:$C,0))),"",INDEX('Policy Characteristics'!L:L,MATCH($C1532,'Policy Characteristics'!$C:$C,0)))</f>
        <v>industry-energy-efficiency-standards.html</v>
      </c>
    </row>
    <row r="1533" spans="1:18" s="4" customFormat="1" x14ac:dyDescent="0.35">
      <c r="A1533" s="254" t="str">
        <f>IF(ISBLANK(INDEX('Policy Characteristics'!A:A,MATCH($C1533,'Policy Characteristics'!$C:$C,0))),"",INDEX('Policy Characteristics'!A:A,MATCH($C1533,'Policy Characteristics'!$C:$C,0)))</f>
        <v>Industry</v>
      </c>
      <c r="B1533" s="262" t="str">
        <f>IF(ISBLANK(INDEX('Policy Characteristics'!B:B,MATCH($C1533,'Policy Characteristics'!$C:$C,0))),"",INDEX('Policy Characteristics'!B:B,MATCH($C1533,'Policy Characteristics'!$C:$C,0)))</f>
        <v>Industry Energy Efficiency Standards</v>
      </c>
      <c r="C1533" s="254" t="str">
        <f t="shared" si="52"/>
        <v>Percentage Improvement in Eqpt Efficiency Standards above BAU</v>
      </c>
      <c r="D1533" s="6" t="s">
        <v>3068</v>
      </c>
      <c r="E1533" s="45" t="s">
        <v>2703</v>
      </c>
      <c r="F1533" t="s">
        <v>3030</v>
      </c>
      <c r="G1533" s="45" t="s">
        <v>2707</v>
      </c>
      <c r="H1533" s="43">
        <v>1176</v>
      </c>
      <c r="I1533" s="324" t="s">
        <v>43</v>
      </c>
      <c r="J1533" s="255" t="str">
        <f>IF(ISBLANK(INDEX('Policy Characteristics'!D:D,MATCH($C1533,'Policy Characteristics'!$C:$C,0))),"",INDEX('Policy Characteristics'!D:D,MATCH($C1533,'Policy Characteristics'!$C:$C,0)))</f>
        <v>Industry Energy Efficiency Standards</v>
      </c>
      <c r="K1533" s="254" t="str">
        <f>IF(ISBLANK(INDEX('Policy Characteristics'!E:E,MATCH($C1533,'Policy Characteristics'!$C:$C,0))),"",INDEX('Policy Characteristics'!E:E,MATCH($C1533,'Policy Characteristics'!$C:$C,0)))</f>
        <v>indst efficiency standards</v>
      </c>
      <c r="L1533" s="261">
        <f>IF(ISBLANK(INDEX('Policy Characteristics'!F:F,MATCH($C1533,'Policy Characteristics'!$C:$C,0))),"",INDEX('Policy Characteristics'!F:F,MATCH($C1533,'Policy Characteristics'!$C:$C,0)))</f>
        <v>0</v>
      </c>
      <c r="M1533" s="261">
        <f>IF(ISBLANK(INDEX('Policy Characteristics'!G:G,MATCH($C1533,'Policy Characteristics'!$C:$C,0))),"",INDEX('Policy Characteristics'!G:G,MATCH($C1533,'Policy Characteristics'!$C:$C,0)))</f>
        <v>0.25</v>
      </c>
      <c r="N1533" s="261">
        <f>IF(ISBLANK(INDEX('Policy Characteristics'!H:H,MATCH($C1533,'Policy Characteristics'!$C:$C,0))),"",INDEX('Policy Characteristics'!H:H,MATCH($C1533,'Policy Characteristics'!$C:$C,0)))</f>
        <v>0.01</v>
      </c>
      <c r="O1533" s="254" t="str">
        <f>IF(ISBLANK(INDEX('Policy Characteristics'!I:I,MATCH($C1533,'Policy Characteristics'!$C:$C,0))),"",INDEX('Policy Characteristics'!I:I,MATCH($C1533,'Policy Characteristics'!$C:$C,0)))</f>
        <v>% reduction in energy use</v>
      </c>
      <c r="P1533" s="254"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254" t="str">
        <f>IF(ISBLANK(INDEX('Policy Characteristics'!K:K,MATCH($C1533,'Policy Characteristics'!$C:$C,0))),"",INDEX('Policy Characteristics'!K:K,MATCH($C1533,'Policy Characteristics'!$C:$C,0)))</f>
        <v>industry-ag-main.html#eff-stds</v>
      </c>
      <c r="R1533" s="254" t="str">
        <f>IF(ISBLANK(INDEX('Policy Characteristics'!L:L,MATCH($C1533,'Policy Characteristics'!$C:$C,0))),"",INDEX('Policy Characteristics'!L:L,MATCH($C1533,'Policy Characteristics'!$C:$C,0)))</f>
        <v>industry-energy-efficiency-standards.html</v>
      </c>
    </row>
    <row r="1534" spans="1:18" s="4" customFormat="1" x14ac:dyDescent="0.35">
      <c r="A1534" s="254" t="str">
        <f>IF(ISBLANK(INDEX('Policy Characteristics'!A:A,MATCH($C1534,'Policy Characteristics'!$C:$C,0))),"",INDEX('Policy Characteristics'!A:A,MATCH($C1534,'Policy Characteristics'!$C:$C,0)))</f>
        <v>Industry</v>
      </c>
      <c r="B1534" s="262" t="str">
        <f>IF(ISBLANK(INDEX('Policy Characteristics'!B:B,MATCH($C1534,'Policy Characteristics'!$C:$C,0))),"",INDEX('Policy Characteristics'!B:B,MATCH($C1534,'Policy Characteristics'!$C:$C,0)))</f>
        <v>Industry Energy Efficiency Standards</v>
      </c>
      <c r="C1534" s="254" t="str">
        <f t="shared" si="52"/>
        <v>Percentage Improvement in Eqpt Efficiency Standards above BAU</v>
      </c>
      <c r="D1534" s="6" t="s">
        <v>3068</v>
      </c>
      <c r="E1534" s="45" t="s">
        <v>2700</v>
      </c>
      <c r="F1534" t="s">
        <v>3030</v>
      </c>
      <c r="G1534" s="45" t="s">
        <v>2705</v>
      </c>
      <c r="H1534" s="43">
        <v>1177</v>
      </c>
      <c r="I1534" s="324" t="s">
        <v>44</v>
      </c>
      <c r="J1534" s="255" t="str">
        <f>IF(ISBLANK(INDEX('Policy Characteristics'!D:D,MATCH($C1534,'Policy Characteristics'!$C:$C,0))),"",INDEX('Policy Characteristics'!D:D,MATCH($C1534,'Policy Characteristics'!$C:$C,0)))</f>
        <v>Industry Energy Efficiency Standards</v>
      </c>
      <c r="K1534" s="254" t="str">
        <f>IF(ISBLANK(INDEX('Policy Characteristics'!E:E,MATCH($C1534,'Policy Characteristics'!$C:$C,0))),"",INDEX('Policy Characteristics'!E:E,MATCH($C1534,'Policy Characteristics'!$C:$C,0)))</f>
        <v>indst efficiency standards</v>
      </c>
      <c r="L1534" s="261">
        <f>IF(ISBLANK(INDEX('Policy Characteristics'!F:F,MATCH($C1534,'Policy Characteristics'!$C:$C,0))),"",INDEX('Policy Characteristics'!F:F,MATCH($C1534,'Policy Characteristics'!$C:$C,0)))</f>
        <v>0</v>
      </c>
      <c r="M1534" s="261">
        <f>IF(ISBLANK(INDEX('Policy Characteristics'!G:G,MATCH($C1534,'Policy Characteristics'!$C:$C,0))),"",INDEX('Policy Characteristics'!G:G,MATCH($C1534,'Policy Characteristics'!$C:$C,0)))</f>
        <v>0.25</v>
      </c>
      <c r="N1534" s="261">
        <f>IF(ISBLANK(INDEX('Policy Characteristics'!H:H,MATCH($C1534,'Policy Characteristics'!$C:$C,0))),"",INDEX('Policy Characteristics'!H:H,MATCH($C1534,'Policy Characteristics'!$C:$C,0)))</f>
        <v>0.01</v>
      </c>
      <c r="O1534" s="254" t="str">
        <f>IF(ISBLANK(INDEX('Policy Characteristics'!I:I,MATCH($C1534,'Policy Characteristics'!$C:$C,0))),"",INDEX('Policy Characteristics'!I:I,MATCH($C1534,'Policy Characteristics'!$C:$C,0)))</f>
        <v>% reduction in energy use</v>
      </c>
      <c r="P1534" s="254"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254" t="str">
        <f>IF(ISBLANK(INDEX('Policy Characteristics'!K:K,MATCH($C1534,'Policy Characteristics'!$C:$C,0))),"",INDEX('Policy Characteristics'!K:K,MATCH($C1534,'Policy Characteristics'!$C:$C,0)))</f>
        <v>industry-ag-main.html#eff-stds</v>
      </c>
      <c r="R1534" s="254" t="str">
        <f>IF(ISBLANK(INDEX('Policy Characteristics'!L:L,MATCH($C1534,'Policy Characteristics'!$C:$C,0))),"",INDEX('Policy Characteristics'!L:L,MATCH($C1534,'Policy Characteristics'!$C:$C,0)))</f>
        <v>industry-energy-efficiency-standards.html</v>
      </c>
    </row>
    <row r="1535" spans="1:18" s="4" customFormat="1" x14ac:dyDescent="0.35">
      <c r="A1535" s="254" t="str">
        <f>IF(ISBLANK(INDEX('Policy Characteristics'!A:A,MATCH($C1535,'Policy Characteristics'!$C:$C,0))),"",INDEX('Policy Characteristics'!A:A,MATCH($C1535,'Policy Characteristics'!$C:$C,0)))</f>
        <v>Industry</v>
      </c>
      <c r="B1535" s="262" t="str">
        <f>IF(ISBLANK(INDEX('Policy Characteristics'!B:B,MATCH($C1535,'Policy Characteristics'!$C:$C,0))),"",INDEX('Policy Characteristics'!B:B,MATCH($C1535,'Policy Characteristics'!$C:$C,0)))</f>
        <v>Industry Energy Efficiency Standards</v>
      </c>
      <c r="C1535" s="254" t="str">
        <f t="shared" si="52"/>
        <v>Percentage Improvement in Eqpt Efficiency Standards above BAU</v>
      </c>
      <c r="D1535" s="6" t="s">
        <v>3069</v>
      </c>
      <c r="E1535" s="45" t="s">
        <v>2397</v>
      </c>
      <c r="F1535" t="s">
        <v>3031</v>
      </c>
      <c r="G1535" s="45" t="s">
        <v>2403</v>
      </c>
      <c r="H1535" s="43">
        <v>1178</v>
      </c>
      <c r="I1535" s="325" t="s">
        <v>44</v>
      </c>
      <c r="J1535" s="255" t="str">
        <f>IF(ISBLANK(INDEX('Policy Characteristics'!D:D,MATCH($C1535,'Policy Characteristics'!$C:$C,0))),"",INDEX('Policy Characteristics'!D:D,MATCH($C1535,'Policy Characteristics'!$C:$C,0)))</f>
        <v>Industry Energy Efficiency Standards</v>
      </c>
      <c r="K1535" s="254" t="str">
        <f>IF(ISBLANK(INDEX('Policy Characteristics'!E:E,MATCH($C1535,'Policy Characteristics'!$C:$C,0))),"",INDEX('Policy Characteristics'!E:E,MATCH($C1535,'Policy Characteristics'!$C:$C,0)))</f>
        <v>indst efficiency standards</v>
      </c>
      <c r="L1535" s="261">
        <f>IF(ISBLANK(INDEX('Policy Characteristics'!F:F,MATCH($C1535,'Policy Characteristics'!$C:$C,0))),"",INDEX('Policy Characteristics'!F:F,MATCH($C1535,'Policy Characteristics'!$C:$C,0)))</f>
        <v>0</v>
      </c>
      <c r="M1535" s="261">
        <f>IF(ISBLANK(INDEX('Policy Characteristics'!G:G,MATCH($C1535,'Policy Characteristics'!$C:$C,0))),"",INDEX('Policy Characteristics'!G:G,MATCH($C1535,'Policy Characteristics'!$C:$C,0)))</f>
        <v>0.25</v>
      </c>
      <c r="N1535" s="261">
        <f>IF(ISBLANK(INDEX('Policy Characteristics'!H:H,MATCH($C1535,'Policy Characteristics'!$C:$C,0))),"",INDEX('Policy Characteristics'!H:H,MATCH($C1535,'Policy Characteristics'!$C:$C,0)))</f>
        <v>0.01</v>
      </c>
      <c r="O1535" s="254" t="str">
        <f>IF(ISBLANK(INDEX('Policy Characteristics'!I:I,MATCH($C1535,'Policy Characteristics'!$C:$C,0))),"",INDEX('Policy Characteristics'!I:I,MATCH($C1535,'Policy Characteristics'!$C:$C,0)))</f>
        <v>% reduction in energy use</v>
      </c>
      <c r="P1535" s="254"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254" t="str">
        <f>IF(ISBLANK(INDEX('Policy Characteristics'!K:K,MATCH($C1535,'Policy Characteristics'!$C:$C,0))),"",INDEX('Policy Characteristics'!K:K,MATCH($C1535,'Policy Characteristics'!$C:$C,0)))</f>
        <v>industry-ag-main.html#eff-stds</v>
      </c>
      <c r="R1535" s="254" t="str">
        <f>IF(ISBLANK(INDEX('Policy Characteristics'!L:L,MATCH($C1535,'Policy Characteristics'!$C:$C,0))),"",INDEX('Policy Characteristics'!L:L,MATCH($C1535,'Policy Characteristics'!$C:$C,0)))</f>
        <v>industry-energy-efficiency-standards.html</v>
      </c>
    </row>
    <row r="1536" spans="1:18" s="4" customFormat="1" x14ac:dyDescent="0.35">
      <c r="A1536" s="254" t="str">
        <f>IF(ISBLANK(INDEX('Policy Characteristics'!A:A,MATCH($C1536,'Policy Characteristics'!$C:$C,0))),"",INDEX('Policy Characteristics'!A:A,MATCH($C1536,'Policy Characteristics'!$C:$C,0)))</f>
        <v>Industry</v>
      </c>
      <c r="B1536" s="262" t="str">
        <f>IF(ISBLANK(INDEX('Policy Characteristics'!B:B,MATCH($C1536,'Policy Characteristics'!$C:$C,0))),"",INDEX('Policy Characteristics'!B:B,MATCH($C1536,'Policy Characteristics'!$C:$C,0)))</f>
        <v>Industry Energy Efficiency Standards</v>
      </c>
      <c r="C1536" s="254" t="str">
        <f t="shared" si="52"/>
        <v>Percentage Improvement in Eqpt Efficiency Standards above BAU</v>
      </c>
      <c r="D1536" s="6" t="s">
        <v>3069</v>
      </c>
      <c r="E1536" s="45" t="s">
        <v>2398</v>
      </c>
      <c r="F1536" t="s">
        <v>3031</v>
      </c>
      <c r="G1536" s="45" t="s">
        <v>2406</v>
      </c>
      <c r="H1536" s="43">
        <v>1179</v>
      </c>
      <c r="I1536" s="324" t="s">
        <v>44</v>
      </c>
      <c r="J1536" s="255" t="str">
        <f>IF(ISBLANK(INDEX('Policy Characteristics'!D:D,MATCH($C1536,'Policy Characteristics'!$C:$C,0))),"",INDEX('Policy Characteristics'!D:D,MATCH($C1536,'Policy Characteristics'!$C:$C,0)))</f>
        <v>Industry Energy Efficiency Standards</v>
      </c>
      <c r="K1536" s="254" t="str">
        <f>IF(ISBLANK(INDEX('Policy Characteristics'!E:E,MATCH($C1536,'Policy Characteristics'!$C:$C,0))),"",INDEX('Policy Characteristics'!E:E,MATCH($C1536,'Policy Characteristics'!$C:$C,0)))</f>
        <v>indst efficiency standards</v>
      </c>
      <c r="L1536" s="261">
        <f>IF(ISBLANK(INDEX('Policy Characteristics'!F:F,MATCH($C1536,'Policy Characteristics'!$C:$C,0))),"",INDEX('Policy Characteristics'!F:F,MATCH($C1536,'Policy Characteristics'!$C:$C,0)))</f>
        <v>0</v>
      </c>
      <c r="M1536" s="261">
        <f>IF(ISBLANK(INDEX('Policy Characteristics'!G:G,MATCH($C1536,'Policy Characteristics'!$C:$C,0))),"",INDEX('Policy Characteristics'!G:G,MATCH($C1536,'Policy Characteristics'!$C:$C,0)))</f>
        <v>0.25</v>
      </c>
      <c r="N1536" s="261">
        <f>IF(ISBLANK(INDEX('Policy Characteristics'!H:H,MATCH($C1536,'Policy Characteristics'!$C:$C,0))),"",INDEX('Policy Characteristics'!H:H,MATCH($C1536,'Policy Characteristics'!$C:$C,0)))</f>
        <v>0.01</v>
      </c>
      <c r="O1536" s="254" t="str">
        <f>IF(ISBLANK(INDEX('Policy Characteristics'!I:I,MATCH($C1536,'Policy Characteristics'!$C:$C,0))),"",INDEX('Policy Characteristics'!I:I,MATCH($C1536,'Policy Characteristics'!$C:$C,0)))</f>
        <v>% reduction in energy use</v>
      </c>
      <c r="P1536" s="254"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254" t="str">
        <f>IF(ISBLANK(INDEX('Policy Characteristics'!K:K,MATCH($C1536,'Policy Characteristics'!$C:$C,0))),"",INDEX('Policy Characteristics'!K:K,MATCH($C1536,'Policy Characteristics'!$C:$C,0)))</f>
        <v>industry-ag-main.html#eff-stds</v>
      </c>
      <c r="R1536" s="254" t="str">
        <f>IF(ISBLANK(INDEX('Policy Characteristics'!L:L,MATCH($C1536,'Policy Characteristics'!$C:$C,0))),"",INDEX('Policy Characteristics'!L:L,MATCH($C1536,'Policy Characteristics'!$C:$C,0)))</f>
        <v>industry-energy-efficiency-standards.html</v>
      </c>
    </row>
    <row r="1537" spans="1:18" s="4" customFormat="1" x14ac:dyDescent="0.35">
      <c r="A1537" s="254" t="str">
        <f>IF(ISBLANK(INDEX('Policy Characteristics'!A:A,MATCH($C1537,'Policy Characteristics'!$C:$C,0))),"",INDEX('Policy Characteristics'!A:A,MATCH($C1537,'Policy Characteristics'!$C:$C,0)))</f>
        <v>Industry</v>
      </c>
      <c r="B1537" s="262" t="str">
        <f>IF(ISBLANK(INDEX('Policy Characteristics'!B:B,MATCH($C1537,'Policy Characteristics'!$C:$C,0))),"",INDEX('Policy Characteristics'!B:B,MATCH($C1537,'Policy Characteristics'!$C:$C,0)))</f>
        <v>Industry Energy Efficiency Standards</v>
      </c>
      <c r="C1537" s="254" t="str">
        <f t="shared" si="52"/>
        <v>Percentage Improvement in Eqpt Efficiency Standards above BAU</v>
      </c>
      <c r="D1537" s="6" t="s">
        <v>3069</v>
      </c>
      <c r="E1537" s="45" t="s">
        <v>2399</v>
      </c>
      <c r="F1537" t="s">
        <v>3031</v>
      </c>
      <c r="G1537" s="45" t="s">
        <v>2407</v>
      </c>
      <c r="H1537" s="43">
        <v>1180</v>
      </c>
      <c r="I1537" s="324" t="s">
        <v>43</v>
      </c>
      <c r="J1537" s="255" t="str">
        <f>IF(ISBLANK(INDEX('Policy Characteristics'!D:D,MATCH($C1537,'Policy Characteristics'!$C:$C,0))),"",INDEX('Policy Characteristics'!D:D,MATCH($C1537,'Policy Characteristics'!$C:$C,0)))</f>
        <v>Industry Energy Efficiency Standards</v>
      </c>
      <c r="K1537" s="254" t="str">
        <f>IF(ISBLANK(INDEX('Policy Characteristics'!E:E,MATCH($C1537,'Policy Characteristics'!$C:$C,0))),"",INDEX('Policy Characteristics'!E:E,MATCH($C1537,'Policy Characteristics'!$C:$C,0)))</f>
        <v>indst efficiency standards</v>
      </c>
      <c r="L1537" s="261">
        <f>IF(ISBLANK(INDEX('Policy Characteristics'!F:F,MATCH($C1537,'Policy Characteristics'!$C:$C,0))),"",INDEX('Policy Characteristics'!F:F,MATCH($C1537,'Policy Characteristics'!$C:$C,0)))</f>
        <v>0</v>
      </c>
      <c r="M1537" s="261">
        <f>IF(ISBLANK(INDEX('Policy Characteristics'!G:G,MATCH($C1537,'Policy Characteristics'!$C:$C,0))),"",INDEX('Policy Characteristics'!G:G,MATCH($C1537,'Policy Characteristics'!$C:$C,0)))</f>
        <v>0.25</v>
      </c>
      <c r="N1537" s="261">
        <f>IF(ISBLANK(INDEX('Policy Characteristics'!H:H,MATCH($C1537,'Policy Characteristics'!$C:$C,0))),"",INDEX('Policy Characteristics'!H:H,MATCH($C1537,'Policy Characteristics'!$C:$C,0)))</f>
        <v>0.01</v>
      </c>
      <c r="O1537" s="254" t="str">
        <f>IF(ISBLANK(INDEX('Policy Characteristics'!I:I,MATCH($C1537,'Policy Characteristics'!$C:$C,0))),"",INDEX('Policy Characteristics'!I:I,MATCH($C1537,'Policy Characteristics'!$C:$C,0)))</f>
        <v>% reduction in energy use</v>
      </c>
      <c r="P1537" s="254"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254" t="str">
        <f>IF(ISBLANK(INDEX('Policy Characteristics'!K:K,MATCH($C1537,'Policy Characteristics'!$C:$C,0))),"",INDEX('Policy Characteristics'!K:K,MATCH($C1537,'Policy Characteristics'!$C:$C,0)))</f>
        <v>industry-ag-main.html#eff-stds</v>
      </c>
      <c r="R1537" s="254" t="str">
        <f>IF(ISBLANK(INDEX('Policy Characteristics'!L:L,MATCH($C1537,'Policy Characteristics'!$C:$C,0))),"",INDEX('Policy Characteristics'!L:L,MATCH($C1537,'Policy Characteristics'!$C:$C,0)))</f>
        <v>industry-energy-efficiency-standards.html</v>
      </c>
    </row>
    <row r="1538" spans="1:18" s="4" customFormat="1" x14ac:dyDescent="0.35">
      <c r="A1538" s="254" t="str">
        <f>IF(ISBLANK(INDEX('Policy Characteristics'!A:A,MATCH($C1538,'Policy Characteristics'!$C:$C,0))),"",INDEX('Policy Characteristics'!A:A,MATCH($C1538,'Policy Characteristics'!$C:$C,0)))</f>
        <v>Industry</v>
      </c>
      <c r="B1538" s="262" t="str">
        <f>IF(ISBLANK(INDEX('Policy Characteristics'!B:B,MATCH($C1538,'Policy Characteristics'!$C:$C,0))),"",INDEX('Policy Characteristics'!B:B,MATCH($C1538,'Policy Characteristics'!$C:$C,0)))</f>
        <v>Industry Energy Efficiency Standards</v>
      </c>
      <c r="C1538" s="254" t="str">
        <f t="shared" si="52"/>
        <v>Percentage Improvement in Eqpt Efficiency Standards above BAU</v>
      </c>
      <c r="D1538" s="6" t="s">
        <v>3069</v>
      </c>
      <c r="E1538" s="45" t="s">
        <v>2400</v>
      </c>
      <c r="F1538" t="s">
        <v>3031</v>
      </c>
      <c r="G1538" s="45" t="s">
        <v>2404</v>
      </c>
      <c r="H1538" s="43">
        <v>1181</v>
      </c>
      <c r="I1538" s="324" t="s">
        <v>44</v>
      </c>
      <c r="J1538" s="255" t="str">
        <f>IF(ISBLANK(INDEX('Policy Characteristics'!D:D,MATCH($C1538,'Policy Characteristics'!$C:$C,0))),"",INDEX('Policy Characteristics'!D:D,MATCH($C1538,'Policy Characteristics'!$C:$C,0)))</f>
        <v>Industry Energy Efficiency Standards</v>
      </c>
      <c r="K1538" s="254" t="str">
        <f>IF(ISBLANK(INDEX('Policy Characteristics'!E:E,MATCH($C1538,'Policy Characteristics'!$C:$C,0))),"",INDEX('Policy Characteristics'!E:E,MATCH($C1538,'Policy Characteristics'!$C:$C,0)))</f>
        <v>indst efficiency standards</v>
      </c>
      <c r="L1538" s="261">
        <f>IF(ISBLANK(INDEX('Policy Characteristics'!F:F,MATCH($C1538,'Policy Characteristics'!$C:$C,0))),"",INDEX('Policy Characteristics'!F:F,MATCH($C1538,'Policy Characteristics'!$C:$C,0)))</f>
        <v>0</v>
      </c>
      <c r="M1538" s="261">
        <f>IF(ISBLANK(INDEX('Policy Characteristics'!G:G,MATCH($C1538,'Policy Characteristics'!$C:$C,0))),"",INDEX('Policy Characteristics'!G:G,MATCH($C1538,'Policy Characteristics'!$C:$C,0)))</f>
        <v>0.25</v>
      </c>
      <c r="N1538" s="261">
        <f>IF(ISBLANK(INDEX('Policy Characteristics'!H:H,MATCH($C1538,'Policy Characteristics'!$C:$C,0))),"",INDEX('Policy Characteristics'!H:H,MATCH($C1538,'Policy Characteristics'!$C:$C,0)))</f>
        <v>0.01</v>
      </c>
      <c r="O1538" s="254" t="str">
        <f>IF(ISBLANK(INDEX('Policy Characteristics'!I:I,MATCH($C1538,'Policy Characteristics'!$C:$C,0))),"",INDEX('Policy Characteristics'!I:I,MATCH($C1538,'Policy Characteristics'!$C:$C,0)))</f>
        <v>% reduction in energy use</v>
      </c>
      <c r="P1538" s="254"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254" t="str">
        <f>IF(ISBLANK(INDEX('Policy Characteristics'!K:K,MATCH($C1538,'Policy Characteristics'!$C:$C,0))),"",INDEX('Policy Characteristics'!K:K,MATCH($C1538,'Policy Characteristics'!$C:$C,0)))</f>
        <v>industry-ag-main.html#eff-stds</v>
      </c>
      <c r="R1538" s="254" t="str">
        <f>IF(ISBLANK(INDEX('Policy Characteristics'!L:L,MATCH($C1538,'Policy Characteristics'!$C:$C,0))),"",INDEX('Policy Characteristics'!L:L,MATCH($C1538,'Policy Characteristics'!$C:$C,0)))</f>
        <v>industry-energy-efficiency-standards.html</v>
      </c>
    </row>
    <row r="1539" spans="1:18" s="4" customFormat="1" x14ac:dyDescent="0.35">
      <c r="A1539" s="254" t="str">
        <f>IF(ISBLANK(INDEX('Policy Characteristics'!A:A,MATCH($C1539,'Policy Characteristics'!$C:$C,0))),"",INDEX('Policy Characteristics'!A:A,MATCH($C1539,'Policy Characteristics'!$C:$C,0)))</f>
        <v>Industry</v>
      </c>
      <c r="B1539" s="262" t="str">
        <f>IF(ISBLANK(INDEX('Policy Characteristics'!B:B,MATCH($C1539,'Policy Characteristics'!$C:$C,0))),"",INDEX('Policy Characteristics'!B:B,MATCH($C1539,'Policy Characteristics'!$C:$C,0)))</f>
        <v>Industry Energy Efficiency Standards</v>
      </c>
      <c r="C1539" s="254" t="str">
        <f t="shared" si="52"/>
        <v>Percentage Improvement in Eqpt Efficiency Standards above BAU</v>
      </c>
      <c r="D1539" s="6" t="s">
        <v>3069</v>
      </c>
      <c r="E1539" s="45" t="s">
        <v>2401</v>
      </c>
      <c r="F1539" t="s">
        <v>3031</v>
      </c>
      <c r="G1539" s="45" t="s">
        <v>2405</v>
      </c>
      <c r="H1539" s="43">
        <v>1182</v>
      </c>
      <c r="I1539" s="324" t="s">
        <v>44</v>
      </c>
      <c r="J1539" s="255" t="str">
        <f>IF(ISBLANK(INDEX('Policy Characteristics'!D:D,MATCH($C1539,'Policy Characteristics'!$C:$C,0))),"",INDEX('Policy Characteristics'!D:D,MATCH($C1539,'Policy Characteristics'!$C:$C,0)))</f>
        <v>Industry Energy Efficiency Standards</v>
      </c>
      <c r="K1539" s="254" t="str">
        <f>IF(ISBLANK(INDEX('Policy Characteristics'!E:E,MATCH($C1539,'Policy Characteristics'!$C:$C,0))),"",INDEX('Policy Characteristics'!E:E,MATCH($C1539,'Policy Characteristics'!$C:$C,0)))</f>
        <v>indst efficiency standards</v>
      </c>
      <c r="L1539" s="261">
        <f>IF(ISBLANK(INDEX('Policy Characteristics'!F:F,MATCH($C1539,'Policy Characteristics'!$C:$C,0))),"",INDEX('Policy Characteristics'!F:F,MATCH($C1539,'Policy Characteristics'!$C:$C,0)))</f>
        <v>0</v>
      </c>
      <c r="M1539" s="261">
        <f>IF(ISBLANK(INDEX('Policy Characteristics'!G:G,MATCH($C1539,'Policy Characteristics'!$C:$C,0))),"",INDEX('Policy Characteristics'!G:G,MATCH($C1539,'Policy Characteristics'!$C:$C,0)))</f>
        <v>0.25</v>
      </c>
      <c r="N1539" s="261">
        <f>IF(ISBLANK(INDEX('Policy Characteristics'!H:H,MATCH($C1539,'Policy Characteristics'!$C:$C,0))),"",INDEX('Policy Characteristics'!H:H,MATCH($C1539,'Policy Characteristics'!$C:$C,0)))</f>
        <v>0.01</v>
      </c>
      <c r="O1539" s="254" t="str">
        <f>IF(ISBLANK(INDEX('Policy Characteristics'!I:I,MATCH($C1539,'Policy Characteristics'!$C:$C,0))),"",INDEX('Policy Characteristics'!I:I,MATCH($C1539,'Policy Characteristics'!$C:$C,0)))</f>
        <v>% reduction in energy use</v>
      </c>
      <c r="P1539" s="254"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254" t="str">
        <f>IF(ISBLANK(INDEX('Policy Characteristics'!K:K,MATCH($C1539,'Policy Characteristics'!$C:$C,0))),"",INDEX('Policy Characteristics'!K:K,MATCH($C1539,'Policy Characteristics'!$C:$C,0)))</f>
        <v>industry-ag-main.html#eff-stds</v>
      </c>
      <c r="R1539" s="254" t="str">
        <f>IF(ISBLANK(INDEX('Policy Characteristics'!L:L,MATCH($C1539,'Policy Characteristics'!$C:$C,0))),"",INDEX('Policy Characteristics'!L:L,MATCH($C1539,'Policy Characteristics'!$C:$C,0)))</f>
        <v>industry-energy-efficiency-standards.html</v>
      </c>
    </row>
    <row r="1540" spans="1:18" s="4" customFormat="1" x14ac:dyDescent="0.35">
      <c r="A1540" s="254" t="str">
        <f>IF(ISBLANK(INDEX('Policy Characteristics'!A:A,MATCH($C1540,'Policy Characteristics'!$C:$C,0))),"",INDEX('Policy Characteristics'!A:A,MATCH($C1540,'Policy Characteristics'!$C:$C,0)))</f>
        <v>Industry</v>
      </c>
      <c r="B1540" s="262" t="str">
        <f>IF(ISBLANK(INDEX('Policy Characteristics'!B:B,MATCH($C1540,'Policy Characteristics'!$C:$C,0))),"",INDEX('Policy Characteristics'!B:B,MATCH($C1540,'Policy Characteristics'!$C:$C,0)))</f>
        <v>Industry Energy Efficiency Standards</v>
      </c>
      <c r="C1540" s="254" t="str">
        <f t="shared" si="52"/>
        <v>Percentage Improvement in Eqpt Efficiency Standards above BAU</v>
      </c>
      <c r="D1540" s="6" t="s">
        <v>3069</v>
      </c>
      <c r="E1540" s="45" t="s">
        <v>2402</v>
      </c>
      <c r="F1540" t="s">
        <v>3031</v>
      </c>
      <c r="G1540" s="45" t="s">
        <v>2408</v>
      </c>
      <c r="H1540" s="43">
        <v>1183</v>
      </c>
      <c r="I1540" s="324" t="s">
        <v>44</v>
      </c>
      <c r="J1540" s="255" t="str">
        <f>IF(ISBLANK(INDEX('Policy Characteristics'!D:D,MATCH($C1540,'Policy Characteristics'!$C:$C,0))),"",INDEX('Policy Characteristics'!D:D,MATCH($C1540,'Policy Characteristics'!$C:$C,0)))</f>
        <v>Industry Energy Efficiency Standards</v>
      </c>
      <c r="K1540" s="254" t="str">
        <f>IF(ISBLANK(INDEX('Policy Characteristics'!E:E,MATCH($C1540,'Policy Characteristics'!$C:$C,0))),"",INDEX('Policy Characteristics'!E:E,MATCH($C1540,'Policy Characteristics'!$C:$C,0)))</f>
        <v>indst efficiency standards</v>
      </c>
      <c r="L1540" s="261">
        <f>IF(ISBLANK(INDEX('Policy Characteristics'!F:F,MATCH($C1540,'Policy Characteristics'!$C:$C,0))),"",INDEX('Policy Characteristics'!F:F,MATCH($C1540,'Policy Characteristics'!$C:$C,0)))</f>
        <v>0</v>
      </c>
      <c r="M1540" s="261">
        <f>IF(ISBLANK(INDEX('Policy Characteristics'!G:G,MATCH($C1540,'Policy Characteristics'!$C:$C,0))),"",INDEX('Policy Characteristics'!G:G,MATCH($C1540,'Policy Characteristics'!$C:$C,0)))</f>
        <v>0.25</v>
      </c>
      <c r="N1540" s="261">
        <f>IF(ISBLANK(INDEX('Policy Characteristics'!H:H,MATCH($C1540,'Policy Characteristics'!$C:$C,0))),"",INDEX('Policy Characteristics'!H:H,MATCH($C1540,'Policy Characteristics'!$C:$C,0)))</f>
        <v>0.01</v>
      </c>
      <c r="O1540" s="254" t="str">
        <f>IF(ISBLANK(INDEX('Policy Characteristics'!I:I,MATCH($C1540,'Policy Characteristics'!$C:$C,0))),"",INDEX('Policy Characteristics'!I:I,MATCH($C1540,'Policy Characteristics'!$C:$C,0)))</f>
        <v>% reduction in energy use</v>
      </c>
      <c r="P1540" s="254"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254" t="str">
        <f>IF(ISBLANK(INDEX('Policy Characteristics'!K:K,MATCH($C1540,'Policy Characteristics'!$C:$C,0))),"",INDEX('Policy Characteristics'!K:K,MATCH($C1540,'Policy Characteristics'!$C:$C,0)))</f>
        <v>industry-ag-main.html#eff-stds</v>
      </c>
      <c r="R1540" s="254" t="str">
        <f>IF(ISBLANK(INDEX('Policy Characteristics'!L:L,MATCH($C1540,'Policy Characteristics'!$C:$C,0))),"",INDEX('Policy Characteristics'!L:L,MATCH($C1540,'Policy Characteristics'!$C:$C,0)))</f>
        <v>industry-energy-efficiency-standards.html</v>
      </c>
    </row>
    <row r="1541" spans="1:18" s="4" customFormat="1" x14ac:dyDescent="0.35">
      <c r="A1541" s="254" t="str">
        <f>IF(ISBLANK(INDEX('Policy Characteristics'!A:A,MATCH($C1541,'Policy Characteristics'!$C:$C,0))),"",INDEX('Policy Characteristics'!A:A,MATCH($C1541,'Policy Characteristics'!$C:$C,0)))</f>
        <v>Industry</v>
      </c>
      <c r="B1541" s="262" t="str">
        <f>IF(ISBLANK(INDEX('Policy Characteristics'!B:B,MATCH($C1541,'Policy Characteristics'!$C:$C,0))),"",INDEX('Policy Characteristics'!B:B,MATCH($C1541,'Policy Characteristics'!$C:$C,0)))</f>
        <v>Industry Energy Efficiency Standards</v>
      </c>
      <c r="C1541" s="254" t="str">
        <f t="shared" si="52"/>
        <v>Percentage Improvement in Eqpt Efficiency Standards above BAU</v>
      </c>
      <c r="D1541" s="6" t="s">
        <v>3069</v>
      </c>
      <c r="E1541" s="45" t="s">
        <v>2701</v>
      </c>
      <c r="F1541" t="s">
        <v>3031</v>
      </c>
      <c r="G1541" s="45" t="s">
        <v>2704</v>
      </c>
      <c r="H1541" s="43">
        <v>1184</v>
      </c>
      <c r="I1541" s="324" t="s">
        <v>44</v>
      </c>
      <c r="J1541" s="255" t="str">
        <f>IF(ISBLANK(INDEX('Policy Characteristics'!D:D,MATCH($C1541,'Policy Characteristics'!$C:$C,0))),"",INDEX('Policy Characteristics'!D:D,MATCH($C1541,'Policy Characteristics'!$C:$C,0)))</f>
        <v>Industry Energy Efficiency Standards</v>
      </c>
      <c r="K1541" s="254" t="str">
        <f>IF(ISBLANK(INDEX('Policy Characteristics'!E:E,MATCH($C1541,'Policy Characteristics'!$C:$C,0))),"",INDEX('Policy Characteristics'!E:E,MATCH($C1541,'Policy Characteristics'!$C:$C,0)))</f>
        <v>indst efficiency standards</v>
      </c>
      <c r="L1541" s="261">
        <f>IF(ISBLANK(INDEX('Policy Characteristics'!F:F,MATCH($C1541,'Policy Characteristics'!$C:$C,0))),"",INDEX('Policy Characteristics'!F:F,MATCH($C1541,'Policy Characteristics'!$C:$C,0)))</f>
        <v>0</v>
      </c>
      <c r="M1541" s="261">
        <f>IF(ISBLANK(INDEX('Policy Characteristics'!G:G,MATCH($C1541,'Policy Characteristics'!$C:$C,0))),"",INDEX('Policy Characteristics'!G:G,MATCH($C1541,'Policy Characteristics'!$C:$C,0)))</f>
        <v>0.25</v>
      </c>
      <c r="N1541" s="261">
        <f>IF(ISBLANK(INDEX('Policy Characteristics'!H:H,MATCH($C1541,'Policy Characteristics'!$C:$C,0))),"",INDEX('Policy Characteristics'!H:H,MATCH($C1541,'Policy Characteristics'!$C:$C,0)))</f>
        <v>0.01</v>
      </c>
      <c r="O1541" s="254" t="str">
        <f>IF(ISBLANK(INDEX('Policy Characteristics'!I:I,MATCH($C1541,'Policy Characteristics'!$C:$C,0))),"",INDEX('Policy Characteristics'!I:I,MATCH($C1541,'Policy Characteristics'!$C:$C,0)))</f>
        <v>% reduction in energy use</v>
      </c>
      <c r="P1541" s="254"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254" t="str">
        <f>IF(ISBLANK(INDEX('Policy Characteristics'!K:K,MATCH($C1541,'Policy Characteristics'!$C:$C,0))),"",INDEX('Policy Characteristics'!K:K,MATCH($C1541,'Policy Characteristics'!$C:$C,0)))</f>
        <v>industry-ag-main.html#eff-stds</v>
      </c>
      <c r="R1541" s="254" t="str">
        <f>IF(ISBLANK(INDEX('Policy Characteristics'!L:L,MATCH($C1541,'Policy Characteristics'!$C:$C,0))),"",INDEX('Policy Characteristics'!L:L,MATCH($C1541,'Policy Characteristics'!$C:$C,0)))</f>
        <v>industry-energy-efficiency-standards.html</v>
      </c>
    </row>
    <row r="1542" spans="1:18" s="4" customFormat="1" x14ac:dyDescent="0.35">
      <c r="A1542" s="254" t="str">
        <f>IF(ISBLANK(INDEX('Policy Characteristics'!A:A,MATCH($C1542,'Policy Characteristics'!$C:$C,0))),"",INDEX('Policy Characteristics'!A:A,MATCH($C1542,'Policy Characteristics'!$C:$C,0)))</f>
        <v>Industry</v>
      </c>
      <c r="B1542" s="262" t="str">
        <f>IF(ISBLANK(INDEX('Policy Characteristics'!B:B,MATCH($C1542,'Policy Characteristics'!$C:$C,0))),"",INDEX('Policy Characteristics'!B:B,MATCH($C1542,'Policy Characteristics'!$C:$C,0)))</f>
        <v>Industry Energy Efficiency Standards</v>
      </c>
      <c r="C1542" s="254" t="str">
        <f t="shared" si="52"/>
        <v>Percentage Improvement in Eqpt Efficiency Standards above BAU</v>
      </c>
      <c r="D1542" s="6" t="s">
        <v>3069</v>
      </c>
      <c r="E1542" s="45" t="s">
        <v>2702</v>
      </c>
      <c r="F1542" t="s">
        <v>3031</v>
      </c>
      <c r="G1542" s="45" t="s">
        <v>2706</v>
      </c>
      <c r="H1542" s="43">
        <v>1185</v>
      </c>
      <c r="I1542" s="324" t="s">
        <v>44</v>
      </c>
      <c r="J1542" s="255" t="str">
        <f>IF(ISBLANK(INDEX('Policy Characteristics'!D:D,MATCH($C1542,'Policy Characteristics'!$C:$C,0))),"",INDEX('Policy Characteristics'!D:D,MATCH($C1542,'Policy Characteristics'!$C:$C,0)))</f>
        <v>Industry Energy Efficiency Standards</v>
      </c>
      <c r="K1542" s="254" t="str">
        <f>IF(ISBLANK(INDEX('Policy Characteristics'!E:E,MATCH($C1542,'Policy Characteristics'!$C:$C,0))),"",INDEX('Policy Characteristics'!E:E,MATCH($C1542,'Policy Characteristics'!$C:$C,0)))</f>
        <v>indst efficiency standards</v>
      </c>
      <c r="L1542" s="261">
        <f>IF(ISBLANK(INDEX('Policy Characteristics'!F:F,MATCH($C1542,'Policy Characteristics'!$C:$C,0))),"",INDEX('Policy Characteristics'!F:F,MATCH($C1542,'Policy Characteristics'!$C:$C,0)))</f>
        <v>0</v>
      </c>
      <c r="M1542" s="261">
        <f>IF(ISBLANK(INDEX('Policy Characteristics'!G:G,MATCH($C1542,'Policy Characteristics'!$C:$C,0))),"",INDEX('Policy Characteristics'!G:G,MATCH($C1542,'Policy Characteristics'!$C:$C,0)))</f>
        <v>0.25</v>
      </c>
      <c r="N1542" s="261">
        <f>IF(ISBLANK(INDEX('Policy Characteristics'!H:H,MATCH($C1542,'Policy Characteristics'!$C:$C,0))),"",INDEX('Policy Characteristics'!H:H,MATCH($C1542,'Policy Characteristics'!$C:$C,0)))</f>
        <v>0.01</v>
      </c>
      <c r="O1542" s="254" t="str">
        <f>IF(ISBLANK(INDEX('Policy Characteristics'!I:I,MATCH($C1542,'Policy Characteristics'!$C:$C,0))),"",INDEX('Policy Characteristics'!I:I,MATCH($C1542,'Policy Characteristics'!$C:$C,0)))</f>
        <v>% reduction in energy use</v>
      </c>
      <c r="P1542" s="254"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254" t="str">
        <f>IF(ISBLANK(INDEX('Policy Characteristics'!K:K,MATCH($C1542,'Policy Characteristics'!$C:$C,0))),"",INDEX('Policy Characteristics'!K:K,MATCH($C1542,'Policy Characteristics'!$C:$C,0)))</f>
        <v>industry-ag-main.html#eff-stds</v>
      </c>
      <c r="R1542" s="254" t="str">
        <f>IF(ISBLANK(INDEX('Policy Characteristics'!L:L,MATCH($C1542,'Policy Characteristics'!$C:$C,0))),"",INDEX('Policy Characteristics'!L:L,MATCH($C1542,'Policy Characteristics'!$C:$C,0)))</f>
        <v>industry-energy-efficiency-standards.html</v>
      </c>
    </row>
    <row r="1543" spans="1:18" s="4" customFormat="1" x14ac:dyDescent="0.35">
      <c r="A1543" s="254" t="str">
        <f>IF(ISBLANK(INDEX('Policy Characteristics'!A:A,MATCH($C1543,'Policy Characteristics'!$C:$C,0))),"",INDEX('Policy Characteristics'!A:A,MATCH($C1543,'Policy Characteristics'!$C:$C,0)))</f>
        <v>Industry</v>
      </c>
      <c r="B1543" s="262" t="str">
        <f>IF(ISBLANK(INDEX('Policy Characteristics'!B:B,MATCH($C1543,'Policy Characteristics'!$C:$C,0))),"",INDEX('Policy Characteristics'!B:B,MATCH($C1543,'Policy Characteristics'!$C:$C,0)))</f>
        <v>Industry Energy Efficiency Standards</v>
      </c>
      <c r="C1543" s="254" t="str">
        <f t="shared" si="52"/>
        <v>Percentage Improvement in Eqpt Efficiency Standards above BAU</v>
      </c>
      <c r="D1543" s="6" t="s">
        <v>3069</v>
      </c>
      <c r="E1543" s="45" t="s">
        <v>2703</v>
      </c>
      <c r="F1543" t="s">
        <v>3031</v>
      </c>
      <c r="G1543" s="45" t="s">
        <v>2707</v>
      </c>
      <c r="H1543" s="43">
        <v>1186</v>
      </c>
      <c r="I1543" s="324" t="s">
        <v>44</v>
      </c>
      <c r="J1543" s="255" t="str">
        <f>IF(ISBLANK(INDEX('Policy Characteristics'!D:D,MATCH($C1543,'Policy Characteristics'!$C:$C,0))),"",INDEX('Policy Characteristics'!D:D,MATCH($C1543,'Policy Characteristics'!$C:$C,0)))</f>
        <v>Industry Energy Efficiency Standards</v>
      </c>
      <c r="K1543" s="254" t="str">
        <f>IF(ISBLANK(INDEX('Policy Characteristics'!E:E,MATCH($C1543,'Policy Characteristics'!$C:$C,0))),"",INDEX('Policy Characteristics'!E:E,MATCH($C1543,'Policy Characteristics'!$C:$C,0)))</f>
        <v>indst efficiency standards</v>
      </c>
      <c r="L1543" s="261">
        <f>IF(ISBLANK(INDEX('Policy Characteristics'!F:F,MATCH($C1543,'Policy Characteristics'!$C:$C,0))),"",INDEX('Policy Characteristics'!F:F,MATCH($C1543,'Policy Characteristics'!$C:$C,0)))</f>
        <v>0</v>
      </c>
      <c r="M1543" s="261">
        <f>IF(ISBLANK(INDEX('Policy Characteristics'!G:G,MATCH($C1543,'Policy Characteristics'!$C:$C,0))),"",INDEX('Policy Characteristics'!G:G,MATCH($C1543,'Policy Characteristics'!$C:$C,0)))</f>
        <v>0.25</v>
      </c>
      <c r="N1543" s="261">
        <f>IF(ISBLANK(INDEX('Policy Characteristics'!H:H,MATCH($C1543,'Policy Characteristics'!$C:$C,0))),"",INDEX('Policy Characteristics'!H:H,MATCH($C1543,'Policy Characteristics'!$C:$C,0)))</f>
        <v>0.01</v>
      </c>
      <c r="O1543" s="254" t="str">
        <f>IF(ISBLANK(INDEX('Policy Characteristics'!I:I,MATCH($C1543,'Policy Characteristics'!$C:$C,0))),"",INDEX('Policy Characteristics'!I:I,MATCH($C1543,'Policy Characteristics'!$C:$C,0)))</f>
        <v>% reduction in energy use</v>
      </c>
      <c r="P1543" s="254"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254" t="str">
        <f>IF(ISBLANK(INDEX('Policy Characteristics'!K:K,MATCH($C1543,'Policy Characteristics'!$C:$C,0))),"",INDEX('Policy Characteristics'!K:K,MATCH($C1543,'Policy Characteristics'!$C:$C,0)))</f>
        <v>industry-ag-main.html#eff-stds</v>
      </c>
      <c r="R1543" s="254" t="str">
        <f>IF(ISBLANK(INDEX('Policy Characteristics'!L:L,MATCH($C1543,'Policy Characteristics'!$C:$C,0))),"",INDEX('Policy Characteristics'!L:L,MATCH($C1543,'Policy Characteristics'!$C:$C,0)))</f>
        <v>industry-energy-efficiency-standards.html</v>
      </c>
    </row>
    <row r="1544" spans="1:18" s="4" customFormat="1" x14ac:dyDescent="0.35">
      <c r="A1544" s="254" t="str">
        <f>IF(ISBLANK(INDEX('Policy Characteristics'!A:A,MATCH($C1544,'Policy Characteristics'!$C:$C,0))),"",INDEX('Policy Characteristics'!A:A,MATCH($C1544,'Policy Characteristics'!$C:$C,0)))</f>
        <v>Industry</v>
      </c>
      <c r="B1544" s="262" t="str">
        <f>IF(ISBLANK(INDEX('Policy Characteristics'!B:B,MATCH($C1544,'Policy Characteristics'!$C:$C,0))),"",INDEX('Policy Characteristics'!B:B,MATCH($C1544,'Policy Characteristics'!$C:$C,0)))</f>
        <v>Industry Energy Efficiency Standards</v>
      </c>
      <c r="C1544" s="254" t="str">
        <f t="shared" si="52"/>
        <v>Percentage Improvement in Eqpt Efficiency Standards above BAU</v>
      </c>
      <c r="D1544" s="6" t="s">
        <v>3069</v>
      </c>
      <c r="E1544" s="45" t="s">
        <v>2700</v>
      </c>
      <c r="F1544" t="s">
        <v>3031</v>
      </c>
      <c r="G1544" s="45" t="s">
        <v>2705</v>
      </c>
      <c r="H1544" s="43">
        <v>1187</v>
      </c>
      <c r="I1544" s="324" t="s">
        <v>44</v>
      </c>
      <c r="J1544" s="255" t="str">
        <f>IF(ISBLANK(INDEX('Policy Characteristics'!D:D,MATCH($C1544,'Policy Characteristics'!$C:$C,0))),"",INDEX('Policy Characteristics'!D:D,MATCH($C1544,'Policy Characteristics'!$C:$C,0)))</f>
        <v>Industry Energy Efficiency Standards</v>
      </c>
      <c r="K1544" s="254" t="str">
        <f>IF(ISBLANK(INDEX('Policy Characteristics'!E:E,MATCH($C1544,'Policy Characteristics'!$C:$C,0))),"",INDEX('Policy Characteristics'!E:E,MATCH($C1544,'Policy Characteristics'!$C:$C,0)))</f>
        <v>indst efficiency standards</v>
      </c>
      <c r="L1544" s="261">
        <f>IF(ISBLANK(INDEX('Policy Characteristics'!F:F,MATCH($C1544,'Policy Characteristics'!$C:$C,0))),"",INDEX('Policy Characteristics'!F:F,MATCH($C1544,'Policy Characteristics'!$C:$C,0)))</f>
        <v>0</v>
      </c>
      <c r="M1544" s="261">
        <f>IF(ISBLANK(INDEX('Policy Characteristics'!G:G,MATCH($C1544,'Policy Characteristics'!$C:$C,0))),"",INDEX('Policy Characteristics'!G:G,MATCH($C1544,'Policy Characteristics'!$C:$C,0)))</f>
        <v>0.25</v>
      </c>
      <c r="N1544" s="261">
        <f>IF(ISBLANK(INDEX('Policy Characteristics'!H:H,MATCH($C1544,'Policy Characteristics'!$C:$C,0))),"",INDEX('Policy Characteristics'!H:H,MATCH($C1544,'Policy Characteristics'!$C:$C,0)))</f>
        <v>0.01</v>
      </c>
      <c r="O1544" s="254" t="str">
        <f>IF(ISBLANK(INDEX('Policy Characteristics'!I:I,MATCH($C1544,'Policy Characteristics'!$C:$C,0))),"",INDEX('Policy Characteristics'!I:I,MATCH($C1544,'Policy Characteristics'!$C:$C,0)))</f>
        <v>% reduction in energy use</v>
      </c>
      <c r="P1544" s="254"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254" t="str">
        <f>IF(ISBLANK(INDEX('Policy Characteristics'!K:K,MATCH($C1544,'Policy Characteristics'!$C:$C,0))),"",INDEX('Policy Characteristics'!K:K,MATCH($C1544,'Policy Characteristics'!$C:$C,0)))</f>
        <v>industry-ag-main.html#eff-stds</v>
      </c>
      <c r="R1544" s="254" t="str">
        <f>IF(ISBLANK(INDEX('Policy Characteristics'!L:L,MATCH($C1544,'Policy Characteristics'!$C:$C,0))),"",INDEX('Policy Characteristics'!L:L,MATCH($C1544,'Policy Characteristics'!$C:$C,0)))</f>
        <v>industry-energy-efficiency-standards.html</v>
      </c>
    </row>
    <row r="1545" spans="1:18" s="4" customFormat="1" x14ac:dyDescent="0.35">
      <c r="A1545" s="254" t="str">
        <f>IF(ISBLANK(INDEX('Policy Characteristics'!A:A,MATCH($C1545,'Policy Characteristics'!$C:$C,0))),"",INDEX('Policy Characteristics'!A:A,MATCH($C1545,'Policy Characteristics'!$C:$C,0)))</f>
        <v>Industry</v>
      </c>
      <c r="B1545" s="262" t="str">
        <f>IF(ISBLANK(INDEX('Policy Characteristics'!B:B,MATCH($C1545,'Policy Characteristics'!$C:$C,0))),"",INDEX('Policy Characteristics'!B:B,MATCH($C1545,'Policy Characteristics'!$C:$C,0)))</f>
        <v>Industry Energy Efficiency Standards</v>
      </c>
      <c r="C1545" s="254" t="str">
        <f t="shared" si="52"/>
        <v>Percentage Improvement in Eqpt Efficiency Standards above BAU</v>
      </c>
      <c r="D1545" s="6" t="s">
        <v>3070</v>
      </c>
      <c r="E1545" s="45" t="s">
        <v>2397</v>
      </c>
      <c r="F1545" t="s">
        <v>3073</v>
      </c>
      <c r="G1545" s="45" t="s">
        <v>2403</v>
      </c>
      <c r="H1545" s="43">
        <v>1188</v>
      </c>
      <c r="I1545" s="324" t="s">
        <v>43</v>
      </c>
      <c r="J1545" s="255" t="str">
        <f>IF(ISBLANK(INDEX('Policy Characteristics'!D:D,MATCH($C1545,'Policy Characteristics'!$C:$C,0))),"",INDEX('Policy Characteristics'!D:D,MATCH($C1545,'Policy Characteristics'!$C:$C,0)))</f>
        <v>Industry Energy Efficiency Standards</v>
      </c>
      <c r="K1545" s="254" t="str">
        <f>IF(ISBLANK(INDEX('Policy Characteristics'!E:E,MATCH($C1545,'Policy Characteristics'!$C:$C,0))),"",INDEX('Policy Characteristics'!E:E,MATCH($C1545,'Policy Characteristics'!$C:$C,0)))</f>
        <v>indst efficiency standards</v>
      </c>
      <c r="L1545" s="261">
        <f>IF(ISBLANK(INDEX('Policy Characteristics'!F:F,MATCH($C1545,'Policy Characteristics'!$C:$C,0))),"",INDEX('Policy Characteristics'!F:F,MATCH($C1545,'Policy Characteristics'!$C:$C,0)))</f>
        <v>0</v>
      </c>
      <c r="M1545" s="261">
        <f>IF(ISBLANK(INDEX('Policy Characteristics'!G:G,MATCH($C1545,'Policy Characteristics'!$C:$C,0))),"",INDEX('Policy Characteristics'!G:G,MATCH($C1545,'Policy Characteristics'!$C:$C,0)))</f>
        <v>0.25</v>
      </c>
      <c r="N1545" s="261">
        <f>IF(ISBLANK(INDEX('Policy Characteristics'!H:H,MATCH($C1545,'Policy Characteristics'!$C:$C,0))),"",INDEX('Policy Characteristics'!H:H,MATCH($C1545,'Policy Characteristics'!$C:$C,0)))</f>
        <v>0.01</v>
      </c>
      <c r="O1545" s="254" t="str">
        <f>IF(ISBLANK(INDEX('Policy Characteristics'!I:I,MATCH($C1545,'Policy Characteristics'!$C:$C,0))),"",INDEX('Policy Characteristics'!I:I,MATCH($C1545,'Policy Characteristics'!$C:$C,0)))</f>
        <v>% reduction in energy use</v>
      </c>
      <c r="P1545" s="254"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254" t="str">
        <f>IF(ISBLANK(INDEX('Policy Characteristics'!K:K,MATCH($C1545,'Policy Characteristics'!$C:$C,0))),"",INDEX('Policy Characteristics'!K:K,MATCH($C1545,'Policy Characteristics'!$C:$C,0)))</f>
        <v>industry-ag-main.html#eff-stds</v>
      </c>
      <c r="R1545" s="254" t="str">
        <f>IF(ISBLANK(INDEX('Policy Characteristics'!L:L,MATCH($C1545,'Policy Characteristics'!$C:$C,0))),"",INDEX('Policy Characteristics'!L:L,MATCH($C1545,'Policy Characteristics'!$C:$C,0)))</f>
        <v>industry-energy-efficiency-standards.html</v>
      </c>
    </row>
    <row r="1546" spans="1:18" s="4" customFormat="1" x14ac:dyDescent="0.35">
      <c r="A1546" s="254" t="str">
        <f>IF(ISBLANK(INDEX('Policy Characteristics'!A:A,MATCH($C1546,'Policy Characteristics'!$C:$C,0))),"",INDEX('Policy Characteristics'!A:A,MATCH($C1546,'Policy Characteristics'!$C:$C,0)))</f>
        <v>Industry</v>
      </c>
      <c r="B1546" s="262" t="str">
        <f>IF(ISBLANK(INDEX('Policy Characteristics'!B:B,MATCH($C1546,'Policy Characteristics'!$C:$C,0))),"",INDEX('Policy Characteristics'!B:B,MATCH($C1546,'Policy Characteristics'!$C:$C,0)))</f>
        <v>Industry Energy Efficiency Standards</v>
      </c>
      <c r="C1546" s="254" t="str">
        <f t="shared" si="52"/>
        <v>Percentage Improvement in Eqpt Efficiency Standards above BAU</v>
      </c>
      <c r="D1546" s="6" t="s">
        <v>3070</v>
      </c>
      <c r="E1546" s="45" t="s">
        <v>2398</v>
      </c>
      <c r="F1546" t="s">
        <v>3073</v>
      </c>
      <c r="G1546" s="45" t="s">
        <v>2406</v>
      </c>
      <c r="H1546" s="43">
        <v>1189</v>
      </c>
      <c r="I1546" s="324" t="s">
        <v>44</v>
      </c>
      <c r="J1546" s="255" t="str">
        <f>IF(ISBLANK(INDEX('Policy Characteristics'!D:D,MATCH($C1546,'Policy Characteristics'!$C:$C,0))),"",INDEX('Policy Characteristics'!D:D,MATCH($C1546,'Policy Characteristics'!$C:$C,0)))</f>
        <v>Industry Energy Efficiency Standards</v>
      </c>
      <c r="K1546" s="254" t="str">
        <f>IF(ISBLANK(INDEX('Policy Characteristics'!E:E,MATCH($C1546,'Policy Characteristics'!$C:$C,0))),"",INDEX('Policy Characteristics'!E:E,MATCH($C1546,'Policy Characteristics'!$C:$C,0)))</f>
        <v>indst efficiency standards</v>
      </c>
      <c r="L1546" s="261">
        <f>IF(ISBLANK(INDEX('Policy Characteristics'!F:F,MATCH($C1546,'Policy Characteristics'!$C:$C,0))),"",INDEX('Policy Characteristics'!F:F,MATCH($C1546,'Policy Characteristics'!$C:$C,0)))</f>
        <v>0</v>
      </c>
      <c r="M1546" s="261">
        <f>IF(ISBLANK(INDEX('Policy Characteristics'!G:G,MATCH($C1546,'Policy Characteristics'!$C:$C,0))),"",INDEX('Policy Characteristics'!G:G,MATCH($C1546,'Policy Characteristics'!$C:$C,0)))</f>
        <v>0.25</v>
      </c>
      <c r="N1546" s="261">
        <f>IF(ISBLANK(INDEX('Policy Characteristics'!H:H,MATCH($C1546,'Policy Characteristics'!$C:$C,0))),"",INDEX('Policy Characteristics'!H:H,MATCH($C1546,'Policy Characteristics'!$C:$C,0)))</f>
        <v>0.01</v>
      </c>
      <c r="O1546" s="254" t="str">
        <f>IF(ISBLANK(INDEX('Policy Characteristics'!I:I,MATCH($C1546,'Policy Characteristics'!$C:$C,0))),"",INDEX('Policy Characteristics'!I:I,MATCH($C1546,'Policy Characteristics'!$C:$C,0)))</f>
        <v>% reduction in energy use</v>
      </c>
      <c r="P1546" s="254"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254" t="str">
        <f>IF(ISBLANK(INDEX('Policy Characteristics'!K:K,MATCH($C1546,'Policy Characteristics'!$C:$C,0))),"",INDEX('Policy Characteristics'!K:K,MATCH($C1546,'Policy Characteristics'!$C:$C,0)))</f>
        <v>industry-ag-main.html#eff-stds</v>
      </c>
      <c r="R1546" s="254" t="str">
        <f>IF(ISBLANK(INDEX('Policy Characteristics'!L:L,MATCH($C1546,'Policy Characteristics'!$C:$C,0))),"",INDEX('Policy Characteristics'!L:L,MATCH($C1546,'Policy Characteristics'!$C:$C,0)))</f>
        <v>industry-energy-efficiency-standards.html</v>
      </c>
    </row>
    <row r="1547" spans="1:18" s="4" customFormat="1" x14ac:dyDescent="0.35">
      <c r="A1547" s="254" t="str">
        <f>IF(ISBLANK(INDEX('Policy Characteristics'!A:A,MATCH($C1547,'Policy Characteristics'!$C:$C,0))),"",INDEX('Policy Characteristics'!A:A,MATCH($C1547,'Policy Characteristics'!$C:$C,0)))</f>
        <v>Industry</v>
      </c>
      <c r="B1547" s="262" t="str">
        <f>IF(ISBLANK(INDEX('Policy Characteristics'!B:B,MATCH($C1547,'Policy Characteristics'!$C:$C,0))),"",INDEX('Policy Characteristics'!B:B,MATCH($C1547,'Policy Characteristics'!$C:$C,0)))</f>
        <v>Industry Energy Efficiency Standards</v>
      </c>
      <c r="C1547" s="254" t="str">
        <f t="shared" si="52"/>
        <v>Percentage Improvement in Eqpt Efficiency Standards above BAU</v>
      </c>
      <c r="D1547" s="6" t="s">
        <v>3070</v>
      </c>
      <c r="E1547" s="45" t="s">
        <v>2399</v>
      </c>
      <c r="F1547" t="s">
        <v>3073</v>
      </c>
      <c r="G1547" s="45" t="s">
        <v>2407</v>
      </c>
      <c r="H1547" s="43">
        <v>1190</v>
      </c>
      <c r="I1547" s="324" t="s">
        <v>44</v>
      </c>
      <c r="J1547" s="255" t="str">
        <f>IF(ISBLANK(INDEX('Policy Characteristics'!D:D,MATCH($C1547,'Policy Characteristics'!$C:$C,0))),"",INDEX('Policy Characteristics'!D:D,MATCH($C1547,'Policy Characteristics'!$C:$C,0)))</f>
        <v>Industry Energy Efficiency Standards</v>
      </c>
      <c r="K1547" s="254" t="str">
        <f>IF(ISBLANK(INDEX('Policy Characteristics'!E:E,MATCH($C1547,'Policy Characteristics'!$C:$C,0))),"",INDEX('Policy Characteristics'!E:E,MATCH($C1547,'Policy Characteristics'!$C:$C,0)))</f>
        <v>indst efficiency standards</v>
      </c>
      <c r="L1547" s="261">
        <f>IF(ISBLANK(INDEX('Policy Characteristics'!F:F,MATCH($C1547,'Policy Characteristics'!$C:$C,0))),"",INDEX('Policy Characteristics'!F:F,MATCH($C1547,'Policy Characteristics'!$C:$C,0)))</f>
        <v>0</v>
      </c>
      <c r="M1547" s="261">
        <f>IF(ISBLANK(INDEX('Policy Characteristics'!G:G,MATCH($C1547,'Policy Characteristics'!$C:$C,0))),"",INDEX('Policy Characteristics'!G:G,MATCH($C1547,'Policy Characteristics'!$C:$C,0)))</f>
        <v>0.25</v>
      </c>
      <c r="N1547" s="261">
        <f>IF(ISBLANK(INDEX('Policy Characteristics'!H:H,MATCH($C1547,'Policy Characteristics'!$C:$C,0))),"",INDEX('Policy Characteristics'!H:H,MATCH($C1547,'Policy Characteristics'!$C:$C,0)))</f>
        <v>0.01</v>
      </c>
      <c r="O1547" s="254" t="str">
        <f>IF(ISBLANK(INDEX('Policy Characteristics'!I:I,MATCH($C1547,'Policy Characteristics'!$C:$C,0))),"",INDEX('Policy Characteristics'!I:I,MATCH($C1547,'Policy Characteristics'!$C:$C,0)))</f>
        <v>% reduction in energy use</v>
      </c>
      <c r="P1547" s="254"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254" t="str">
        <f>IF(ISBLANK(INDEX('Policy Characteristics'!K:K,MATCH($C1547,'Policy Characteristics'!$C:$C,0))),"",INDEX('Policy Characteristics'!K:K,MATCH($C1547,'Policy Characteristics'!$C:$C,0)))</f>
        <v>industry-ag-main.html#eff-stds</v>
      </c>
      <c r="R1547" s="254" t="str">
        <f>IF(ISBLANK(INDEX('Policy Characteristics'!L:L,MATCH($C1547,'Policy Characteristics'!$C:$C,0))),"",INDEX('Policy Characteristics'!L:L,MATCH($C1547,'Policy Characteristics'!$C:$C,0)))</f>
        <v>industry-energy-efficiency-standards.html</v>
      </c>
    </row>
    <row r="1548" spans="1:18" s="4" customFormat="1" x14ac:dyDescent="0.35">
      <c r="A1548" s="254" t="str">
        <f>IF(ISBLANK(INDEX('Policy Characteristics'!A:A,MATCH($C1548,'Policy Characteristics'!$C:$C,0))),"",INDEX('Policy Characteristics'!A:A,MATCH($C1548,'Policy Characteristics'!$C:$C,0)))</f>
        <v>Industry</v>
      </c>
      <c r="B1548" s="262" t="str">
        <f>IF(ISBLANK(INDEX('Policy Characteristics'!B:B,MATCH($C1548,'Policy Characteristics'!$C:$C,0))),"",INDEX('Policy Characteristics'!B:B,MATCH($C1548,'Policy Characteristics'!$C:$C,0)))</f>
        <v>Industry Energy Efficiency Standards</v>
      </c>
      <c r="C1548" s="254" t="str">
        <f t="shared" si="52"/>
        <v>Percentage Improvement in Eqpt Efficiency Standards above BAU</v>
      </c>
      <c r="D1548" s="6" t="s">
        <v>3070</v>
      </c>
      <c r="E1548" s="45" t="s">
        <v>2400</v>
      </c>
      <c r="F1548" t="s">
        <v>3073</v>
      </c>
      <c r="G1548" s="45" t="s">
        <v>2404</v>
      </c>
      <c r="H1548" s="43">
        <v>1191</v>
      </c>
      <c r="I1548" s="324" t="s">
        <v>44</v>
      </c>
      <c r="J1548" s="255" t="str">
        <f>IF(ISBLANK(INDEX('Policy Characteristics'!D:D,MATCH($C1548,'Policy Characteristics'!$C:$C,0))),"",INDEX('Policy Characteristics'!D:D,MATCH($C1548,'Policy Characteristics'!$C:$C,0)))</f>
        <v>Industry Energy Efficiency Standards</v>
      </c>
      <c r="K1548" s="254" t="str">
        <f>IF(ISBLANK(INDEX('Policy Characteristics'!E:E,MATCH($C1548,'Policy Characteristics'!$C:$C,0))),"",INDEX('Policy Characteristics'!E:E,MATCH($C1548,'Policy Characteristics'!$C:$C,0)))</f>
        <v>indst efficiency standards</v>
      </c>
      <c r="L1548" s="261">
        <f>IF(ISBLANK(INDEX('Policy Characteristics'!F:F,MATCH($C1548,'Policy Characteristics'!$C:$C,0))),"",INDEX('Policy Characteristics'!F:F,MATCH($C1548,'Policy Characteristics'!$C:$C,0)))</f>
        <v>0</v>
      </c>
      <c r="M1548" s="261">
        <f>IF(ISBLANK(INDEX('Policy Characteristics'!G:G,MATCH($C1548,'Policy Characteristics'!$C:$C,0))),"",INDEX('Policy Characteristics'!G:G,MATCH($C1548,'Policy Characteristics'!$C:$C,0)))</f>
        <v>0.25</v>
      </c>
      <c r="N1548" s="261">
        <f>IF(ISBLANK(INDEX('Policy Characteristics'!H:H,MATCH($C1548,'Policy Characteristics'!$C:$C,0))),"",INDEX('Policy Characteristics'!H:H,MATCH($C1548,'Policy Characteristics'!$C:$C,0)))</f>
        <v>0.01</v>
      </c>
      <c r="O1548" s="254" t="str">
        <f>IF(ISBLANK(INDEX('Policy Characteristics'!I:I,MATCH($C1548,'Policy Characteristics'!$C:$C,0))),"",INDEX('Policy Characteristics'!I:I,MATCH($C1548,'Policy Characteristics'!$C:$C,0)))</f>
        <v>% reduction in energy use</v>
      </c>
      <c r="P1548" s="254"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254" t="str">
        <f>IF(ISBLANK(INDEX('Policy Characteristics'!K:K,MATCH($C1548,'Policy Characteristics'!$C:$C,0))),"",INDEX('Policy Characteristics'!K:K,MATCH($C1548,'Policy Characteristics'!$C:$C,0)))</f>
        <v>industry-ag-main.html#eff-stds</v>
      </c>
      <c r="R1548" s="254" t="str">
        <f>IF(ISBLANK(INDEX('Policy Characteristics'!L:L,MATCH($C1548,'Policy Characteristics'!$C:$C,0))),"",INDEX('Policy Characteristics'!L:L,MATCH($C1548,'Policy Characteristics'!$C:$C,0)))</f>
        <v>industry-energy-efficiency-standards.html</v>
      </c>
    </row>
    <row r="1549" spans="1:18" s="4" customFormat="1" x14ac:dyDescent="0.35">
      <c r="A1549" s="254" t="str">
        <f>IF(ISBLANK(INDEX('Policy Characteristics'!A:A,MATCH($C1549,'Policy Characteristics'!$C:$C,0))),"",INDEX('Policy Characteristics'!A:A,MATCH($C1549,'Policy Characteristics'!$C:$C,0)))</f>
        <v>Industry</v>
      </c>
      <c r="B1549" s="262" t="str">
        <f>IF(ISBLANK(INDEX('Policy Characteristics'!B:B,MATCH($C1549,'Policy Characteristics'!$C:$C,0))),"",INDEX('Policy Characteristics'!B:B,MATCH($C1549,'Policy Characteristics'!$C:$C,0)))</f>
        <v>Industry Energy Efficiency Standards</v>
      </c>
      <c r="C1549" s="254" t="str">
        <f t="shared" si="52"/>
        <v>Percentage Improvement in Eqpt Efficiency Standards above BAU</v>
      </c>
      <c r="D1549" s="6" t="s">
        <v>3070</v>
      </c>
      <c r="E1549" s="45" t="s">
        <v>2401</v>
      </c>
      <c r="F1549" t="s">
        <v>3073</v>
      </c>
      <c r="G1549" s="45" t="s">
        <v>2405</v>
      </c>
      <c r="H1549" s="43">
        <v>1192</v>
      </c>
      <c r="I1549" s="324" t="s">
        <v>44</v>
      </c>
      <c r="J1549" s="255" t="str">
        <f>IF(ISBLANK(INDEX('Policy Characteristics'!D:D,MATCH($C1549,'Policy Characteristics'!$C:$C,0))),"",INDEX('Policy Characteristics'!D:D,MATCH($C1549,'Policy Characteristics'!$C:$C,0)))</f>
        <v>Industry Energy Efficiency Standards</v>
      </c>
      <c r="K1549" s="254" t="str">
        <f>IF(ISBLANK(INDEX('Policy Characteristics'!E:E,MATCH($C1549,'Policy Characteristics'!$C:$C,0))),"",INDEX('Policy Characteristics'!E:E,MATCH($C1549,'Policy Characteristics'!$C:$C,0)))</f>
        <v>indst efficiency standards</v>
      </c>
      <c r="L1549" s="261">
        <f>IF(ISBLANK(INDEX('Policy Characteristics'!F:F,MATCH($C1549,'Policy Characteristics'!$C:$C,0))),"",INDEX('Policy Characteristics'!F:F,MATCH($C1549,'Policy Characteristics'!$C:$C,0)))</f>
        <v>0</v>
      </c>
      <c r="M1549" s="261">
        <f>IF(ISBLANK(INDEX('Policy Characteristics'!G:G,MATCH($C1549,'Policy Characteristics'!$C:$C,0))),"",INDEX('Policy Characteristics'!G:G,MATCH($C1549,'Policy Characteristics'!$C:$C,0)))</f>
        <v>0.25</v>
      </c>
      <c r="N1549" s="261">
        <f>IF(ISBLANK(INDEX('Policy Characteristics'!H:H,MATCH($C1549,'Policy Characteristics'!$C:$C,0))),"",INDEX('Policy Characteristics'!H:H,MATCH($C1549,'Policy Characteristics'!$C:$C,0)))</f>
        <v>0.01</v>
      </c>
      <c r="O1549" s="254" t="str">
        <f>IF(ISBLANK(INDEX('Policy Characteristics'!I:I,MATCH($C1549,'Policy Characteristics'!$C:$C,0))),"",INDEX('Policy Characteristics'!I:I,MATCH($C1549,'Policy Characteristics'!$C:$C,0)))</f>
        <v>% reduction in energy use</v>
      </c>
      <c r="P1549" s="254"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254" t="str">
        <f>IF(ISBLANK(INDEX('Policy Characteristics'!K:K,MATCH($C1549,'Policy Characteristics'!$C:$C,0))),"",INDEX('Policy Characteristics'!K:K,MATCH($C1549,'Policy Characteristics'!$C:$C,0)))</f>
        <v>industry-ag-main.html#eff-stds</v>
      </c>
      <c r="R1549" s="254" t="str">
        <f>IF(ISBLANK(INDEX('Policy Characteristics'!L:L,MATCH($C1549,'Policy Characteristics'!$C:$C,0))),"",INDEX('Policy Characteristics'!L:L,MATCH($C1549,'Policy Characteristics'!$C:$C,0)))</f>
        <v>industry-energy-efficiency-standards.html</v>
      </c>
    </row>
    <row r="1550" spans="1:18" s="4" customFormat="1" x14ac:dyDescent="0.35">
      <c r="A1550" s="254" t="str">
        <f>IF(ISBLANK(INDEX('Policy Characteristics'!A:A,MATCH($C1550,'Policy Characteristics'!$C:$C,0))),"",INDEX('Policy Characteristics'!A:A,MATCH($C1550,'Policy Characteristics'!$C:$C,0)))</f>
        <v>Industry</v>
      </c>
      <c r="B1550" s="262" t="str">
        <f>IF(ISBLANK(INDEX('Policy Characteristics'!B:B,MATCH($C1550,'Policy Characteristics'!$C:$C,0))),"",INDEX('Policy Characteristics'!B:B,MATCH($C1550,'Policy Characteristics'!$C:$C,0)))</f>
        <v>Industry Energy Efficiency Standards</v>
      </c>
      <c r="C1550" s="254" t="str">
        <f t="shared" si="52"/>
        <v>Percentage Improvement in Eqpt Efficiency Standards above BAU</v>
      </c>
      <c r="D1550" s="6" t="s">
        <v>3070</v>
      </c>
      <c r="E1550" s="45" t="s">
        <v>2402</v>
      </c>
      <c r="F1550" t="s">
        <v>3073</v>
      </c>
      <c r="G1550" s="45" t="s">
        <v>2408</v>
      </c>
      <c r="H1550" s="43">
        <v>1193</v>
      </c>
      <c r="I1550" s="324" t="s">
        <v>44</v>
      </c>
      <c r="J1550" s="255" t="str">
        <f>IF(ISBLANK(INDEX('Policy Characteristics'!D:D,MATCH($C1550,'Policy Characteristics'!$C:$C,0))),"",INDEX('Policy Characteristics'!D:D,MATCH($C1550,'Policy Characteristics'!$C:$C,0)))</f>
        <v>Industry Energy Efficiency Standards</v>
      </c>
      <c r="K1550" s="254" t="str">
        <f>IF(ISBLANK(INDEX('Policy Characteristics'!E:E,MATCH($C1550,'Policy Characteristics'!$C:$C,0))),"",INDEX('Policy Characteristics'!E:E,MATCH($C1550,'Policy Characteristics'!$C:$C,0)))</f>
        <v>indst efficiency standards</v>
      </c>
      <c r="L1550" s="261">
        <f>IF(ISBLANK(INDEX('Policy Characteristics'!F:F,MATCH($C1550,'Policy Characteristics'!$C:$C,0))),"",INDEX('Policy Characteristics'!F:F,MATCH($C1550,'Policy Characteristics'!$C:$C,0)))</f>
        <v>0</v>
      </c>
      <c r="M1550" s="261">
        <f>IF(ISBLANK(INDEX('Policy Characteristics'!G:G,MATCH($C1550,'Policy Characteristics'!$C:$C,0))),"",INDEX('Policy Characteristics'!G:G,MATCH($C1550,'Policy Characteristics'!$C:$C,0)))</f>
        <v>0.25</v>
      </c>
      <c r="N1550" s="261">
        <f>IF(ISBLANK(INDEX('Policy Characteristics'!H:H,MATCH($C1550,'Policy Characteristics'!$C:$C,0))),"",INDEX('Policy Characteristics'!H:H,MATCH($C1550,'Policy Characteristics'!$C:$C,0)))</f>
        <v>0.01</v>
      </c>
      <c r="O1550" s="254" t="str">
        <f>IF(ISBLANK(INDEX('Policy Characteristics'!I:I,MATCH($C1550,'Policy Characteristics'!$C:$C,0))),"",INDEX('Policy Characteristics'!I:I,MATCH($C1550,'Policy Characteristics'!$C:$C,0)))</f>
        <v>% reduction in energy use</v>
      </c>
      <c r="P1550" s="254"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254" t="str">
        <f>IF(ISBLANK(INDEX('Policy Characteristics'!K:K,MATCH($C1550,'Policy Characteristics'!$C:$C,0))),"",INDEX('Policy Characteristics'!K:K,MATCH($C1550,'Policy Characteristics'!$C:$C,0)))</f>
        <v>industry-ag-main.html#eff-stds</v>
      </c>
      <c r="R1550" s="254" t="str">
        <f>IF(ISBLANK(INDEX('Policy Characteristics'!L:L,MATCH($C1550,'Policy Characteristics'!$C:$C,0))),"",INDEX('Policy Characteristics'!L:L,MATCH($C1550,'Policy Characteristics'!$C:$C,0)))</f>
        <v>industry-energy-efficiency-standards.html</v>
      </c>
    </row>
    <row r="1551" spans="1:18" s="4" customFormat="1" x14ac:dyDescent="0.35">
      <c r="A1551" s="254" t="str">
        <f>IF(ISBLANK(INDEX('Policy Characteristics'!A:A,MATCH($C1551,'Policy Characteristics'!$C:$C,0))),"",INDEX('Policy Characteristics'!A:A,MATCH($C1551,'Policy Characteristics'!$C:$C,0)))</f>
        <v>Industry</v>
      </c>
      <c r="B1551" s="262" t="str">
        <f>IF(ISBLANK(INDEX('Policy Characteristics'!B:B,MATCH($C1551,'Policy Characteristics'!$C:$C,0))),"",INDEX('Policy Characteristics'!B:B,MATCH($C1551,'Policy Characteristics'!$C:$C,0)))</f>
        <v>Industry Energy Efficiency Standards</v>
      </c>
      <c r="C1551" s="254" t="str">
        <f t="shared" si="52"/>
        <v>Percentage Improvement in Eqpt Efficiency Standards above BAU</v>
      </c>
      <c r="D1551" s="6" t="s">
        <v>3070</v>
      </c>
      <c r="E1551" s="45" t="s">
        <v>2701</v>
      </c>
      <c r="F1551" t="s">
        <v>3073</v>
      </c>
      <c r="G1551" s="45" t="s">
        <v>2704</v>
      </c>
      <c r="H1551" s="43">
        <v>1194</v>
      </c>
      <c r="I1551" s="324" t="s">
        <v>44</v>
      </c>
      <c r="J1551" s="255" t="str">
        <f>IF(ISBLANK(INDEX('Policy Characteristics'!D:D,MATCH($C1551,'Policy Characteristics'!$C:$C,0))),"",INDEX('Policy Characteristics'!D:D,MATCH($C1551,'Policy Characteristics'!$C:$C,0)))</f>
        <v>Industry Energy Efficiency Standards</v>
      </c>
      <c r="K1551" s="254" t="str">
        <f>IF(ISBLANK(INDEX('Policy Characteristics'!E:E,MATCH($C1551,'Policy Characteristics'!$C:$C,0))),"",INDEX('Policy Characteristics'!E:E,MATCH($C1551,'Policy Characteristics'!$C:$C,0)))</f>
        <v>indst efficiency standards</v>
      </c>
      <c r="L1551" s="261">
        <f>IF(ISBLANK(INDEX('Policy Characteristics'!F:F,MATCH($C1551,'Policy Characteristics'!$C:$C,0))),"",INDEX('Policy Characteristics'!F:F,MATCH($C1551,'Policy Characteristics'!$C:$C,0)))</f>
        <v>0</v>
      </c>
      <c r="M1551" s="261">
        <f>IF(ISBLANK(INDEX('Policy Characteristics'!G:G,MATCH($C1551,'Policy Characteristics'!$C:$C,0))),"",INDEX('Policy Characteristics'!G:G,MATCH($C1551,'Policy Characteristics'!$C:$C,0)))</f>
        <v>0.25</v>
      </c>
      <c r="N1551" s="261">
        <f>IF(ISBLANK(INDEX('Policy Characteristics'!H:H,MATCH($C1551,'Policy Characteristics'!$C:$C,0))),"",INDEX('Policy Characteristics'!H:H,MATCH($C1551,'Policy Characteristics'!$C:$C,0)))</f>
        <v>0.01</v>
      </c>
      <c r="O1551" s="254" t="str">
        <f>IF(ISBLANK(INDEX('Policy Characteristics'!I:I,MATCH($C1551,'Policy Characteristics'!$C:$C,0))),"",INDEX('Policy Characteristics'!I:I,MATCH($C1551,'Policy Characteristics'!$C:$C,0)))</f>
        <v>% reduction in energy use</v>
      </c>
      <c r="P1551" s="254"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254" t="str">
        <f>IF(ISBLANK(INDEX('Policy Characteristics'!K:K,MATCH($C1551,'Policy Characteristics'!$C:$C,0))),"",INDEX('Policy Characteristics'!K:K,MATCH($C1551,'Policy Characteristics'!$C:$C,0)))</f>
        <v>industry-ag-main.html#eff-stds</v>
      </c>
      <c r="R1551" s="254" t="str">
        <f>IF(ISBLANK(INDEX('Policy Characteristics'!L:L,MATCH($C1551,'Policy Characteristics'!$C:$C,0))),"",INDEX('Policy Characteristics'!L:L,MATCH($C1551,'Policy Characteristics'!$C:$C,0)))</f>
        <v>industry-energy-efficiency-standards.html</v>
      </c>
    </row>
    <row r="1552" spans="1:18" s="4" customFormat="1" x14ac:dyDescent="0.35">
      <c r="A1552" s="254" t="str">
        <f>IF(ISBLANK(INDEX('Policy Characteristics'!A:A,MATCH($C1552,'Policy Characteristics'!$C:$C,0))),"",INDEX('Policy Characteristics'!A:A,MATCH($C1552,'Policy Characteristics'!$C:$C,0)))</f>
        <v>Industry</v>
      </c>
      <c r="B1552" s="262" t="str">
        <f>IF(ISBLANK(INDEX('Policy Characteristics'!B:B,MATCH($C1552,'Policy Characteristics'!$C:$C,0))),"",INDEX('Policy Characteristics'!B:B,MATCH($C1552,'Policy Characteristics'!$C:$C,0)))</f>
        <v>Industry Energy Efficiency Standards</v>
      </c>
      <c r="C1552" s="254" t="str">
        <f t="shared" si="52"/>
        <v>Percentage Improvement in Eqpt Efficiency Standards above BAU</v>
      </c>
      <c r="D1552" s="6" t="s">
        <v>3070</v>
      </c>
      <c r="E1552" s="45" t="s">
        <v>2702</v>
      </c>
      <c r="F1552" t="s">
        <v>3073</v>
      </c>
      <c r="G1552" s="45" t="s">
        <v>2706</v>
      </c>
      <c r="H1552" s="43">
        <v>1195</v>
      </c>
      <c r="I1552" s="324" t="s">
        <v>44</v>
      </c>
      <c r="J1552" s="255" t="str">
        <f>IF(ISBLANK(INDEX('Policy Characteristics'!D:D,MATCH($C1552,'Policy Characteristics'!$C:$C,0))),"",INDEX('Policy Characteristics'!D:D,MATCH($C1552,'Policy Characteristics'!$C:$C,0)))</f>
        <v>Industry Energy Efficiency Standards</v>
      </c>
      <c r="K1552" s="254" t="str">
        <f>IF(ISBLANK(INDEX('Policy Characteristics'!E:E,MATCH($C1552,'Policy Characteristics'!$C:$C,0))),"",INDEX('Policy Characteristics'!E:E,MATCH($C1552,'Policy Characteristics'!$C:$C,0)))</f>
        <v>indst efficiency standards</v>
      </c>
      <c r="L1552" s="261">
        <f>IF(ISBLANK(INDEX('Policy Characteristics'!F:F,MATCH($C1552,'Policy Characteristics'!$C:$C,0))),"",INDEX('Policy Characteristics'!F:F,MATCH($C1552,'Policy Characteristics'!$C:$C,0)))</f>
        <v>0</v>
      </c>
      <c r="M1552" s="261">
        <f>IF(ISBLANK(INDEX('Policy Characteristics'!G:G,MATCH($C1552,'Policy Characteristics'!$C:$C,0))),"",INDEX('Policy Characteristics'!G:G,MATCH($C1552,'Policy Characteristics'!$C:$C,0)))</f>
        <v>0.25</v>
      </c>
      <c r="N1552" s="261">
        <f>IF(ISBLANK(INDEX('Policy Characteristics'!H:H,MATCH($C1552,'Policy Characteristics'!$C:$C,0))),"",INDEX('Policy Characteristics'!H:H,MATCH($C1552,'Policy Characteristics'!$C:$C,0)))</f>
        <v>0.01</v>
      </c>
      <c r="O1552" s="254" t="str">
        <f>IF(ISBLANK(INDEX('Policy Characteristics'!I:I,MATCH($C1552,'Policy Characteristics'!$C:$C,0))),"",INDEX('Policy Characteristics'!I:I,MATCH($C1552,'Policy Characteristics'!$C:$C,0)))</f>
        <v>% reduction in energy use</v>
      </c>
      <c r="P1552" s="254"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254" t="str">
        <f>IF(ISBLANK(INDEX('Policy Characteristics'!K:K,MATCH($C1552,'Policy Characteristics'!$C:$C,0))),"",INDEX('Policy Characteristics'!K:K,MATCH($C1552,'Policy Characteristics'!$C:$C,0)))</f>
        <v>industry-ag-main.html#eff-stds</v>
      </c>
      <c r="R1552" s="254" t="str">
        <f>IF(ISBLANK(INDEX('Policy Characteristics'!L:L,MATCH($C1552,'Policy Characteristics'!$C:$C,0))),"",INDEX('Policy Characteristics'!L:L,MATCH($C1552,'Policy Characteristics'!$C:$C,0)))</f>
        <v>industry-energy-efficiency-standards.html</v>
      </c>
    </row>
    <row r="1553" spans="1:18" s="4" customFormat="1" x14ac:dyDescent="0.35">
      <c r="A1553" s="254" t="str">
        <f>IF(ISBLANK(INDEX('Policy Characteristics'!A:A,MATCH($C1553,'Policy Characteristics'!$C:$C,0))),"",INDEX('Policy Characteristics'!A:A,MATCH($C1553,'Policy Characteristics'!$C:$C,0)))</f>
        <v>Industry</v>
      </c>
      <c r="B1553" s="262" t="str">
        <f>IF(ISBLANK(INDEX('Policy Characteristics'!B:B,MATCH($C1553,'Policy Characteristics'!$C:$C,0))),"",INDEX('Policy Characteristics'!B:B,MATCH($C1553,'Policy Characteristics'!$C:$C,0)))</f>
        <v>Industry Energy Efficiency Standards</v>
      </c>
      <c r="C1553" s="254" t="str">
        <f t="shared" si="52"/>
        <v>Percentage Improvement in Eqpt Efficiency Standards above BAU</v>
      </c>
      <c r="D1553" s="6" t="s">
        <v>3070</v>
      </c>
      <c r="E1553" s="45" t="s">
        <v>2703</v>
      </c>
      <c r="F1553" t="s">
        <v>3073</v>
      </c>
      <c r="G1553" s="45" t="s">
        <v>2707</v>
      </c>
      <c r="H1553" s="43">
        <v>1196</v>
      </c>
      <c r="I1553" s="324" t="s">
        <v>44</v>
      </c>
      <c r="J1553" s="255" t="str">
        <f>IF(ISBLANK(INDEX('Policy Characteristics'!D:D,MATCH($C1553,'Policy Characteristics'!$C:$C,0))),"",INDEX('Policy Characteristics'!D:D,MATCH($C1553,'Policy Characteristics'!$C:$C,0)))</f>
        <v>Industry Energy Efficiency Standards</v>
      </c>
      <c r="K1553" s="254" t="str">
        <f>IF(ISBLANK(INDEX('Policy Characteristics'!E:E,MATCH($C1553,'Policy Characteristics'!$C:$C,0))),"",INDEX('Policy Characteristics'!E:E,MATCH($C1553,'Policy Characteristics'!$C:$C,0)))</f>
        <v>indst efficiency standards</v>
      </c>
      <c r="L1553" s="261">
        <f>IF(ISBLANK(INDEX('Policy Characteristics'!F:F,MATCH($C1553,'Policy Characteristics'!$C:$C,0))),"",INDEX('Policy Characteristics'!F:F,MATCH($C1553,'Policy Characteristics'!$C:$C,0)))</f>
        <v>0</v>
      </c>
      <c r="M1553" s="261">
        <f>IF(ISBLANK(INDEX('Policy Characteristics'!G:G,MATCH($C1553,'Policy Characteristics'!$C:$C,0))),"",INDEX('Policy Characteristics'!G:G,MATCH($C1553,'Policy Characteristics'!$C:$C,0)))</f>
        <v>0.25</v>
      </c>
      <c r="N1553" s="261">
        <f>IF(ISBLANK(INDEX('Policy Characteristics'!H:H,MATCH($C1553,'Policy Characteristics'!$C:$C,0))),"",INDEX('Policy Characteristics'!H:H,MATCH($C1553,'Policy Characteristics'!$C:$C,0)))</f>
        <v>0.01</v>
      </c>
      <c r="O1553" s="254" t="str">
        <f>IF(ISBLANK(INDEX('Policy Characteristics'!I:I,MATCH($C1553,'Policy Characteristics'!$C:$C,0))),"",INDEX('Policy Characteristics'!I:I,MATCH($C1553,'Policy Characteristics'!$C:$C,0)))</f>
        <v>% reduction in energy use</v>
      </c>
      <c r="P1553" s="254"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254" t="str">
        <f>IF(ISBLANK(INDEX('Policy Characteristics'!K:K,MATCH($C1553,'Policy Characteristics'!$C:$C,0))),"",INDEX('Policy Characteristics'!K:K,MATCH($C1553,'Policy Characteristics'!$C:$C,0)))</f>
        <v>industry-ag-main.html#eff-stds</v>
      </c>
      <c r="R1553" s="254" t="str">
        <f>IF(ISBLANK(INDEX('Policy Characteristics'!L:L,MATCH($C1553,'Policy Characteristics'!$C:$C,0))),"",INDEX('Policy Characteristics'!L:L,MATCH($C1553,'Policy Characteristics'!$C:$C,0)))</f>
        <v>industry-energy-efficiency-standards.html</v>
      </c>
    </row>
    <row r="1554" spans="1:18" s="4" customFormat="1" x14ac:dyDescent="0.35">
      <c r="A1554" s="254" t="str">
        <f>IF(ISBLANK(INDEX('Policy Characteristics'!A:A,MATCH($C1554,'Policy Characteristics'!$C:$C,0))),"",INDEX('Policy Characteristics'!A:A,MATCH($C1554,'Policy Characteristics'!$C:$C,0)))</f>
        <v>Industry</v>
      </c>
      <c r="B1554" s="262" t="str">
        <f>IF(ISBLANK(INDEX('Policy Characteristics'!B:B,MATCH($C1554,'Policy Characteristics'!$C:$C,0))),"",INDEX('Policy Characteristics'!B:B,MATCH($C1554,'Policy Characteristics'!$C:$C,0)))</f>
        <v>Industry Energy Efficiency Standards</v>
      </c>
      <c r="C1554" s="254" t="str">
        <f t="shared" si="52"/>
        <v>Percentage Improvement in Eqpt Efficiency Standards above BAU</v>
      </c>
      <c r="D1554" s="6" t="s">
        <v>3070</v>
      </c>
      <c r="E1554" s="45" t="s">
        <v>2700</v>
      </c>
      <c r="F1554" t="s">
        <v>3073</v>
      </c>
      <c r="G1554" s="45" t="s">
        <v>2705</v>
      </c>
      <c r="H1554" s="43">
        <v>1197</v>
      </c>
      <c r="I1554" s="324" t="s">
        <v>44</v>
      </c>
      <c r="J1554" s="255" t="str">
        <f>IF(ISBLANK(INDEX('Policy Characteristics'!D:D,MATCH($C1554,'Policy Characteristics'!$C:$C,0))),"",INDEX('Policy Characteristics'!D:D,MATCH($C1554,'Policy Characteristics'!$C:$C,0)))</f>
        <v>Industry Energy Efficiency Standards</v>
      </c>
      <c r="K1554" s="254" t="str">
        <f>IF(ISBLANK(INDEX('Policy Characteristics'!E:E,MATCH($C1554,'Policy Characteristics'!$C:$C,0))),"",INDEX('Policy Characteristics'!E:E,MATCH($C1554,'Policy Characteristics'!$C:$C,0)))</f>
        <v>indst efficiency standards</v>
      </c>
      <c r="L1554" s="261">
        <f>IF(ISBLANK(INDEX('Policy Characteristics'!F:F,MATCH($C1554,'Policy Characteristics'!$C:$C,0))),"",INDEX('Policy Characteristics'!F:F,MATCH($C1554,'Policy Characteristics'!$C:$C,0)))</f>
        <v>0</v>
      </c>
      <c r="M1554" s="261">
        <f>IF(ISBLANK(INDEX('Policy Characteristics'!G:G,MATCH($C1554,'Policy Characteristics'!$C:$C,0))),"",INDEX('Policy Characteristics'!G:G,MATCH($C1554,'Policy Characteristics'!$C:$C,0)))</f>
        <v>0.25</v>
      </c>
      <c r="N1554" s="261">
        <f>IF(ISBLANK(INDEX('Policy Characteristics'!H:H,MATCH($C1554,'Policy Characteristics'!$C:$C,0))),"",INDEX('Policy Characteristics'!H:H,MATCH($C1554,'Policy Characteristics'!$C:$C,0)))</f>
        <v>0.01</v>
      </c>
      <c r="O1554" s="254" t="str">
        <f>IF(ISBLANK(INDEX('Policy Characteristics'!I:I,MATCH($C1554,'Policy Characteristics'!$C:$C,0))),"",INDEX('Policy Characteristics'!I:I,MATCH($C1554,'Policy Characteristics'!$C:$C,0)))</f>
        <v>% reduction in energy use</v>
      </c>
      <c r="P1554" s="254"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254" t="str">
        <f>IF(ISBLANK(INDEX('Policy Characteristics'!K:K,MATCH($C1554,'Policy Characteristics'!$C:$C,0))),"",INDEX('Policy Characteristics'!K:K,MATCH($C1554,'Policy Characteristics'!$C:$C,0)))</f>
        <v>industry-ag-main.html#eff-stds</v>
      </c>
      <c r="R1554" s="254" t="str">
        <f>IF(ISBLANK(INDEX('Policy Characteristics'!L:L,MATCH($C1554,'Policy Characteristics'!$C:$C,0))),"",INDEX('Policy Characteristics'!L:L,MATCH($C1554,'Policy Characteristics'!$C:$C,0)))</f>
        <v>industry-energy-efficiency-standards.html</v>
      </c>
    </row>
    <row r="1555" spans="1:18" s="4" customFormat="1" x14ac:dyDescent="0.35">
      <c r="A1555" s="254" t="str">
        <f>IF(ISBLANK(INDEX('Policy Characteristics'!A:A,MATCH($C1555,'Policy Characteristics'!$C:$C,0))),"",INDEX('Policy Characteristics'!A:A,MATCH($C1555,'Policy Characteristics'!$C:$C,0)))</f>
        <v>Industry</v>
      </c>
      <c r="B1555" s="262" t="str">
        <f>IF(ISBLANK(INDEX('Policy Characteristics'!B:B,MATCH($C1555,'Policy Characteristics'!$C:$C,0))),"",INDEX('Policy Characteristics'!B:B,MATCH($C1555,'Policy Characteristics'!$C:$C,0)))</f>
        <v>Industry Energy Efficiency Standards</v>
      </c>
      <c r="C1555" s="254" t="str">
        <f t="shared" si="52"/>
        <v>Percentage Improvement in Eqpt Efficiency Standards above BAU</v>
      </c>
      <c r="D1555" s="6" t="s">
        <v>3071</v>
      </c>
      <c r="E1555" s="45" t="s">
        <v>2397</v>
      </c>
      <c r="F1555" t="s">
        <v>3032</v>
      </c>
      <c r="G1555" s="45" t="s">
        <v>2403</v>
      </c>
      <c r="H1555" s="43">
        <v>1198</v>
      </c>
      <c r="I1555" s="324" t="s">
        <v>43</v>
      </c>
      <c r="J1555" s="255" t="str">
        <f>IF(ISBLANK(INDEX('Policy Characteristics'!D:D,MATCH($C1555,'Policy Characteristics'!$C:$C,0))),"",INDEX('Policy Characteristics'!D:D,MATCH($C1555,'Policy Characteristics'!$C:$C,0)))</f>
        <v>Industry Energy Efficiency Standards</v>
      </c>
      <c r="K1555" s="254" t="str">
        <f>IF(ISBLANK(INDEX('Policy Characteristics'!E:E,MATCH($C1555,'Policy Characteristics'!$C:$C,0))),"",INDEX('Policy Characteristics'!E:E,MATCH($C1555,'Policy Characteristics'!$C:$C,0)))</f>
        <v>indst efficiency standards</v>
      </c>
      <c r="L1555" s="261">
        <f>IF(ISBLANK(INDEX('Policy Characteristics'!F:F,MATCH($C1555,'Policy Characteristics'!$C:$C,0))),"",INDEX('Policy Characteristics'!F:F,MATCH($C1555,'Policy Characteristics'!$C:$C,0)))</f>
        <v>0</v>
      </c>
      <c r="M1555" s="261">
        <f>IF(ISBLANK(INDEX('Policy Characteristics'!G:G,MATCH($C1555,'Policy Characteristics'!$C:$C,0))),"",INDEX('Policy Characteristics'!G:G,MATCH($C1555,'Policy Characteristics'!$C:$C,0)))</f>
        <v>0.25</v>
      </c>
      <c r="N1555" s="261">
        <f>IF(ISBLANK(INDEX('Policy Characteristics'!H:H,MATCH($C1555,'Policy Characteristics'!$C:$C,0))),"",INDEX('Policy Characteristics'!H:H,MATCH($C1555,'Policy Characteristics'!$C:$C,0)))</f>
        <v>0.01</v>
      </c>
      <c r="O1555" s="254" t="str">
        <f>IF(ISBLANK(INDEX('Policy Characteristics'!I:I,MATCH($C1555,'Policy Characteristics'!$C:$C,0))),"",INDEX('Policy Characteristics'!I:I,MATCH($C1555,'Policy Characteristics'!$C:$C,0)))</f>
        <v>% reduction in energy use</v>
      </c>
      <c r="P1555" s="254"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254" t="str">
        <f>IF(ISBLANK(INDEX('Policy Characteristics'!K:K,MATCH($C1555,'Policy Characteristics'!$C:$C,0))),"",INDEX('Policy Characteristics'!K:K,MATCH($C1555,'Policy Characteristics'!$C:$C,0)))</f>
        <v>industry-ag-main.html#eff-stds</v>
      </c>
      <c r="R1555" s="254" t="str">
        <f>IF(ISBLANK(INDEX('Policy Characteristics'!L:L,MATCH($C1555,'Policy Characteristics'!$C:$C,0))),"",INDEX('Policy Characteristics'!L:L,MATCH($C1555,'Policy Characteristics'!$C:$C,0)))</f>
        <v>industry-energy-efficiency-standards.html</v>
      </c>
    </row>
    <row r="1556" spans="1:18" s="4" customFormat="1" x14ac:dyDescent="0.35">
      <c r="A1556" s="254" t="str">
        <f>IF(ISBLANK(INDEX('Policy Characteristics'!A:A,MATCH($C1556,'Policy Characteristics'!$C:$C,0))),"",INDEX('Policy Characteristics'!A:A,MATCH($C1556,'Policy Characteristics'!$C:$C,0)))</f>
        <v>Industry</v>
      </c>
      <c r="B1556" s="262" t="str">
        <f>IF(ISBLANK(INDEX('Policy Characteristics'!B:B,MATCH($C1556,'Policy Characteristics'!$C:$C,0))),"",INDEX('Policy Characteristics'!B:B,MATCH($C1556,'Policy Characteristics'!$C:$C,0)))</f>
        <v>Industry Energy Efficiency Standards</v>
      </c>
      <c r="C1556" s="254" t="str">
        <f t="shared" si="52"/>
        <v>Percentage Improvement in Eqpt Efficiency Standards above BAU</v>
      </c>
      <c r="D1556" s="6" t="s">
        <v>3071</v>
      </c>
      <c r="E1556" s="45" t="s">
        <v>2398</v>
      </c>
      <c r="F1556" t="s">
        <v>3032</v>
      </c>
      <c r="G1556" s="45" t="s">
        <v>2406</v>
      </c>
      <c r="H1556" s="43">
        <v>1199</v>
      </c>
      <c r="I1556" s="324" t="s">
        <v>44</v>
      </c>
      <c r="J1556" s="255" t="str">
        <f>IF(ISBLANK(INDEX('Policy Characteristics'!D:D,MATCH($C1556,'Policy Characteristics'!$C:$C,0))),"",INDEX('Policy Characteristics'!D:D,MATCH($C1556,'Policy Characteristics'!$C:$C,0)))</f>
        <v>Industry Energy Efficiency Standards</v>
      </c>
      <c r="K1556" s="254" t="str">
        <f>IF(ISBLANK(INDEX('Policy Characteristics'!E:E,MATCH($C1556,'Policy Characteristics'!$C:$C,0))),"",INDEX('Policy Characteristics'!E:E,MATCH($C1556,'Policy Characteristics'!$C:$C,0)))</f>
        <v>indst efficiency standards</v>
      </c>
      <c r="L1556" s="261">
        <f>IF(ISBLANK(INDEX('Policy Characteristics'!F:F,MATCH($C1556,'Policy Characteristics'!$C:$C,0))),"",INDEX('Policy Characteristics'!F:F,MATCH($C1556,'Policy Characteristics'!$C:$C,0)))</f>
        <v>0</v>
      </c>
      <c r="M1556" s="261">
        <f>IF(ISBLANK(INDEX('Policy Characteristics'!G:G,MATCH($C1556,'Policy Characteristics'!$C:$C,0))),"",INDEX('Policy Characteristics'!G:G,MATCH($C1556,'Policy Characteristics'!$C:$C,0)))</f>
        <v>0.25</v>
      </c>
      <c r="N1556" s="261">
        <f>IF(ISBLANK(INDEX('Policy Characteristics'!H:H,MATCH($C1556,'Policy Characteristics'!$C:$C,0))),"",INDEX('Policy Characteristics'!H:H,MATCH($C1556,'Policy Characteristics'!$C:$C,0)))</f>
        <v>0.01</v>
      </c>
      <c r="O1556" s="254" t="str">
        <f>IF(ISBLANK(INDEX('Policy Characteristics'!I:I,MATCH($C1556,'Policy Characteristics'!$C:$C,0))),"",INDEX('Policy Characteristics'!I:I,MATCH($C1556,'Policy Characteristics'!$C:$C,0)))</f>
        <v>% reduction in energy use</v>
      </c>
      <c r="P1556" s="254"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254" t="str">
        <f>IF(ISBLANK(INDEX('Policy Characteristics'!K:K,MATCH($C1556,'Policy Characteristics'!$C:$C,0))),"",INDEX('Policy Characteristics'!K:K,MATCH($C1556,'Policy Characteristics'!$C:$C,0)))</f>
        <v>industry-ag-main.html#eff-stds</v>
      </c>
      <c r="R1556" s="254" t="str">
        <f>IF(ISBLANK(INDEX('Policy Characteristics'!L:L,MATCH($C1556,'Policy Characteristics'!$C:$C,0))),"",INDEX('Policy Characteristics'!L:L,MATCH($C1556,'Policy Characteristics'!$C:$C,0)))</f>
        <v>industry-energy-efficiency-standards.html</v>
      </c>
    </row>
    <row r="1557" spans="1:18" s="4" customFormat="1" x14ac:dyDescent="0.35">
      <c r="A1557" s="254" t="str">
        <f>IF(ISBLANK(INDEX('Policy Characteristics'!A:A,MATCH($C1557,'Policy Characteristics'!$C:$C,0))),"",INDEX('Policy Characteristics'!A:A,MATCH($C1557,'Policy Characteristics'!$C:$C,0)))</f>
        <v>Industry</v>
      </c>
      <c r="B1557" s="262" t="str">
        <f>IF(ISBLANK(INDEX('Policy Characteristics'!B:B,MATCH($C1557,'Policy Characteristics'!$C:$C,0))),"",INDEX('Policy Characteristics'!B:B,MATCH($C1557,'Policy Characteristics'!$C:$C,0)))</f>
        <v>Industry Energy Efficiency Standards</v>
      </c>
      <c r="C1557" s="254" t="str">
        <f t="shared" si="52"/>
        <v>Percentage Improvement in Eqpt Efficiency Standards above BAU</v>
      </c>
      <c r="D1557" s="6" t="s">
        <v>3071</v>
      </c>
      <c r="E1557" s="45" t="s">
        <v>2399</v>
      </c>
      <c r="F1557" t="s">
        <v>3032</v>
      </c>
      <c r="G1557" s="45" t="s">
        <v>2407</v>
      </c>
      <c r="H1557" s="43">
        <v>1200</v>
      </c>
      <c r="I1557" s="324" t="s">
        <v>43</v>
      </c>
      <c r="J1557" s="255" t="str">
        <f>IF(ISBLANK(INDEX('Policy Characteristics'!D:D,MATCH($C1557,'Policy Characteristics'!$C:$C,0))),"",INDEX('Policy Characteristics'!D:D,MATCH($C1557,'Policy Characteristics'!$C:$C,0)))</f>
        <v>Industry Energy Efficiency Standards</v>
      </c>
      <c r="K1557" s="254" t="str">
        <f>IF(ISBLANK(INDEX('Policy Characteristics'!E:E,MATCH($C1557,'Policy Characteristics'!$C:$C,0))),"",INDEX('Policy Characteristics'!E:E,MATCH($C1557,'Policy Characteristics'!$C:$C,0)))</f>
        <v>indst efficiency standards</v>
      </c>
      <c r="L1557" s="261">
        <f>IF(ISBLANK(INDEX('Policy Characteristics'!F:F,MATCH($C1557,'Policy Characteristics'!$C:$C,0))),"",INDEX('Policy Characteristics'!F:F,MATCH($C1557,'Policy Characteristics'!$C:$C,0)))</f>
        <v>0</v>
      </c>
      <c r="M1557" s="261">
        <f>IF(ISBLANK(INDEX('Policy Characteristics'!G:G,MATCH($C1557,'Policy Characteristics'!$C:$C,0))),"",INDEX('Policy Characteristics'!G:G,MATCH($C1557,'Policy Characteristics'!$C:$C,0)))</f>
        <v>0.25</v>
      </c>
      <c r="N1557" s="261">
        <f>IF(ISBLANK(INDEX('Policy Characteristics'!H:H,MATCH($C1557,'Policy Characteristics'!$C:$C,0))),"",INDEX('Policy Characteristics'!H:H,MATCH($C1557,'Policy Characteristics'!$C:$C,0)))</f>
        <v>0.01</v>
      </c>
      <c r="O1557" s="254" t="str">
        <f>IF(ISBLANK(INDEX('Policy Characteristics'!I:I,MATCH($C1557,'Policy Characteristics'!$C:$C,0))),"",INDEX('Policy Characteristics'!I:I,MATCH($C1557,'Policy Characteristics'!$C:$C,0)))</f>
        <v>% reduction in energy use</v>
      </c>
      <c r="P1557" s="254"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254" t="str">
        <f>IF(ISBLANK(INDEX('Policy Characteristics'!K:K,MATCH($C1557,'Policy Characteristics'!$C:$C,0))),"",INDEX('Policy Characteristics'!K:K,MATCH($C1557,'Policy Characteristics'!$C:$C,0)))</f>
        <v>industry-ag-main.html#eff-stds</v>
      </c>
      <c r="R1557" s="254" t="str">
        <f>IF(ISBLANK(INDEX('Policy Characteristics'!L:L,MATCH($C1557,'Policy Characteristics'!$C:$C,0))),"",INDEX('Policy Characteristics'!L:L,MATCH($C1557,'Policy Characteristics'!$C:$C,0)))</f>
        <v>industry-energy-efficiency-standards.html</v>
      </c>
    </row>
    <row r="1558" spans="1:18" s="4" customFormat="1" x14ac:dyDescent="0.35">
      <c r="A1558" s="254" t="str">
        <f>IF(ISBLANK(INDEX('Policy Characteristics'!A:A,MATCH($C1558,'Policy Characteristics'!$C:$C,0))),"",INDEX('Policy Characteristics'!A:A,MATCH($C1558,'Policy Characteristics'!$C:$C,0)))</f>
        <v>Industry</v>
      </c>
      <c r="B1558" s="262" t="str">
        <f>IF(ISBLANK(INDEX('Policy Characteristics'!B:B,MATCH($C1558,'Policy Characteristics'!$C:$C,0))),"",INDEX('Policy Characteristics'!B:B,MATCH($C1558,'Policy Characteristics'!$C:$C,0)))</f>
        <v>Industry Energy Efficiency Standards</v>
      </c>
      <c r="C1558" s="254" t="str">
        <f t="shared" si="52"/>
        <v>Percentage Improvement in Eqpt Efficiency Standards above BAU</v>
      </c>
      <c r="D1558" s="6" t="s">
        <v>3071</v>
      </c>
      <c r="E1558" s="45" t="s">
        <v>2400</v>
      </c>
      <c r="F1558" t="s">
        <v>3032</v>
      </c>
      <c r="G1558" s="45" t="s">
        <v>2404</v>
      </c>
      <c r="H1558" s="43">
        <v>1201</v>
      </c>
      <c r="I1558" s="324" t="s">
        <v>44</v>
      </c>
      <c r="J1558" s="255" t="str">
        <f>IF(ISBLANK(INDEX('Policy Characteristics'!D:D,MATCH($C1558,'Policy Characteristics'!$C:$C,0))),"",INDEX('Policy Characteristics'!D:D,MATCH($C1558,'Policy Characteristics'!$C:$C,0)))</f>
        <v>Industry Energy Efficiency Standards</v>
      </c>
      <c r="K1558" s="254" t="str">
        <f>IF(ISBLANK(INDEX('Policy Characteristics'!E:E,MATCH($C1558,'Policy Characteristics'!$C:$C,0))),"",INDEX('Policy Characteristics'!E:E,MATCH($C1558,'Policy Characteristics'!$C:$C,0)))</f>
        <v>indst efficiency standards</v>
      </c>
      <c r="L1558" s="261">
        <f>IF(ISBLANK(INDEX('Policy Characteristics'!F:F,MATCH($C1558,'Policy Characteristics'!$C:$C,0))),"",INDEX('Policy Characteristics'!F:F,MATCH($C1558,'Policy Characteristics'!$C:$C,0)))</f>
        <v>0</v>
      </c>
      <c r="M1558" s="261">
        <f>IF(ISBLANK(INDEX('Policy Characteristics'!G:G,MATCH($C1558,'Policy Characteristics'!$C:$C,0))),"",INDEX('Policy Characteristics'!G:G,MATCH($C1558,'Policy Characteristics'!$C:$C,0)))</f>
        <v>0.25</v>
      </c>
      <c r="N1558" s="261">
        <f>IF(ISBLANK(INDEX('Policy Characteristics'!H:H,MATCH($C1558,'Policy Characteristics'!$C:$C,0))),"",INDEX('Policy Characteristics'!H:H,MATCH($C1558,'Policy Characteristics'!$C:$C,0)))</f>
        <v>0.01</v>
      </c>
      <c r="O1558" s="254" t="str">
        <f>IF(ISBLANK(INDEX('Policy Characteristics'!I:I,MATCH($C1558,'Policy Characteristics'!$C:$C,0))),"",INDEX('Policy Characteristics'!I:I,MATCH($C1558,'Policy Characteristics'!$C:$C,0)))</f>
        <v>% reduction in energy use</v>
      </c>
      <c r="P1558" s="254"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254" t="str">
        <f>IF(ISBLANK(INDEX('Policy Characteristics'!K:K,MATCH($C1558,'Policy Characteristics'!$C:$C,0))),"",INDEX('Policy Characteristics'!K:K,MATCH($C1558,'Policy Characteristics'!$C:$C,0)))</f>
        <v>industry-ag-main.html#eff-stds</v>
      </c>
      <c r="R1558" s="254" t="str">
        <f>IF(ISBLANK(INDEX('Policy Characteristics'!L:L,MATCH($C1558,'Policy Characteristics'!$C:$C,0))),"",INDEX('Policy Characteristics'!L:L,MATCH($C1558,'Policy Characteristics'!$C:$C,0)))</f>
        <v>industry-energy-efficiency-standards.html</v>
      </c>
    </row>
    <row r="1559" spans="1:18" s="4" customFormat="1" x14ac:dyDescent="0.35">
      <c r="A1559" s="254" t="str">
        <f>IF(ISBLANK(INDEX('Policy Characteristics'!A:A,MATCH($C1559,'Policy Characteristics'!$C:$C,0))),"",INDEX('Policy Characteristics'!A:A,MATCH($C1559,'Policy Characteristics'!$C:$C,0)))</f>
        <v>Industry</v>
      </c>
      <c r="B1559" s="262" t="str">
        <f>IF(ISBLANK(INDEX('Policy Characteristics'!B:B,MATCH($C1559,'Policy Characteristics'!$C:$C,0))),"",INDEX('Policy Characteristics'!B:B,MATCH($C1559,'Policy Characteristics'!$C:$C,0)))</f>
        <v>Industry Energy Efficiency Standards</v>
      </c>
      <c r="C1559" s="254" t="str">
        <f t="shared" si="52"/>
        <v>Percentage Improvement in Eqpt Efficiency Standards above BAU</v>
      </c>
      <c r="D1559" s="6" t="s">
        <v>3071</v>
      </c>
      <c r="E1559" s="45" t="s">
        <v>2401</v>
      </c>
      <c r="F1559" t="s">
        <v>3032</v>
      </c>
      <c r="G1559" s="45" t="s">
        <v>2405</v>
      </c>
      <c r="H1559" s="43">
        <v>1202</v>
      </c>
      <c r="I1559" s="324" t="s">
        <v>43</v>
      </c>
      <c r="J1559" s="255" t="str">
        <f>IF(ISBLANK(INDEX('Policy Characteristics'!D:D,MATCH($C1559,'Policy Characteristics'!$C:$C,0))),"",INDEX('Policy Characteristics'!D:D,MATCH($C1559,'Policy Characteristics'!$C:$C,0)))</f>
        <v>Industry Energy Efficiency Standards</v>
      </c>
      <c r="K1559" s="254" t="str">
        <f>IF(ISBLANK(INDEX('Policy Characteristics'!E:E,MATCH($C1559,'Policy Characteristics'!$C:$C,0))),"",INDEX('Policy Characteristics'!E:E,MATCH($C1559,'Policy Characteristics'!$C:$C,0)))</f>
        <v>indst efficiency standards</v>
      </c>
      <c r="L1559" s="261">
        <f>IF(ISBLANK(INDEX('Policy Characteristics'!F:F,MATCH($C1559,'Policy Characteristics'!$C:$C,0))),"",INDEX('Policy Characteristics'!F:F,MATCH($C1559,'Policy Characteristics'!$C:$C,0)))</f>
        <v>0</v>
      </c>
      <c r="M1559" s="261">
        <f>IF(ISBLANK(INDEX('Policy Characteristics'!G:G,MATCH($C1559,'Policy Characteristics'!$C:$C,0))),"",INDEX('Policy Characteristics'!G:G,MATCH($C1559,'Policy Characteristics'!$C:$C,0)))</f>
        <v>0.25</v>
      </c>
      <c r="N1559" s="261">
        <f>IF(ISBLANK(INDEX('Policy Characteristics'!H:H,MATCH($C1559,'Policy Characteristics'!$C:$C,0))),"",INDEX('Policy Characteristics'!H:H,MATCH($C1559,'Policy Characteristics'!$C:$C,0)))</f>
        <v>0.01</v>
      </c>
      <c r="O1559" s="254" t="str">
        <f>IF(ISBLANK(INDEX('Policy Characteristics'!I:I,MATCH($C1559,'Policy Characteristics'!$C:$C,0))),"",INDEX('Policy Characteristics'!I:I,MATCH($C1559,'Policy Characteristics'!$C:$C,0)))</f>
        <v>% reduction in energy use</v>
      </c>
      <c r="P1559" s="254"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254" t="str">
        <f>IF(ISBLANK(INDEX('Policy Characteristics'!K:K,MATCH($C1559,'Policy Characteristics'!$C:$C,0))),"",INDEX('Policy Characteristics'!K:K,MATCH($C1559,'Policy Characteristics'!$C:$C,0)))</f>
        <v>industry-ag-main.html#eff-stds</v>
      </c>
      <c r="R1559" s="254" t="str">
        <f>IF(ISBLANK(INDEX('Policy Characteristics'!L:L,MATCH($C1559,'Policy Characteristics'!$C:$C,0))),"",INDEX('Policy Characteristics'!L:L,MATCH($C1559,'Policy Characteristics'!$C:$C,0)))</f>
        <v>industry-energy-efficiency-standards.html</v>
      </c>
    </row>
    <row r="1560" spans="1:18" s="4" customFormat="1" x14ac:dyDescent="0.35">
      <c r="A1560" s="254" t="str">
        <f>IF(ISBLANK(INDEX('Policy Characteristics'!A:A,MATCH($C1560,'Policy Characteristics'!$C:$C,0))),"",INDEX('Policy Characteristics'!A:A,MATCH($C1560,'Policy Characteristics'!$C:$C,0)))</f>
        <v>Industry</v>
      </c>
      <c r="B1560" s="262" t="str">
        <f>IF(ISBLANK(INDEX('Policy Characteristics'!B:B,MATCH($C1560,'Policy Characteristics'!$C:$C,0))),"",INDEX('Policy Characteristics'!B:B,MATCH($C1560,'Policy Characteristics'!$C:$C,0)))</f>
        <v>Industry Energy Efficiency Standards</v>
      </c>
      <c r="C1560" s="254" t="str">
        <f t="shared" si="52"/>
        <v>Percentage Improvement in Eqpt Efficiency Standards above BAU</v>
      </c>
      <c r="D1560" s="6" t="s">
        <v>3071</v>
      </c>
      <c r="E1560" s="45" t="s">
        <v>2402</v>
      </c>
      <c r="F1560" t="s">
        <v>3032</v>
      </c>
      <c r="G1560" s="45" t="s">
        <v>2408</v>
      </c>
      <c r="H1560" s="43">
        <v>1203</v>
      </c>
      <c r="I1560" s="324" t="s">
        <v>44</v>
      </c>
      <c r="J1560" s="255" t="str">
        <f>IF(ISBLANK(INDEX('Policy Characteristics'!D:D,MATCH($C1560,'Policy Characteristics'!$C:$C,0))),"",INDEX('Policy Characteristics'!D:D,MATCH($C1560,'Policy Characteristics'!$C:$C,0)))</f>
        <v>Industry Energy Efficiency Standards</v>
      </c>
      <c r="K1560" s="254" t="str">
        <f>IF(ISBLANK(INDEX('Policy Characteristics'!E:E,MATCH($C1560,'Policy Characteristics'!$C:$C,0))),"",INDEX('Policy Characteristics'!E:E,MATCH($C1560,'Policy Characteristics'!$C:$C,0)))</f>
        <v>indst efficiency standards</v>
      </c>
      <c r="L1560" s="261">
        <f>IF(ISBLANK(INDEX('Policy Characteristics'!F:F,MATCH($C1560,'Policy Characteristics'!$C:$C,0))),"",INDEX('Policy Characteristics'!F:F,MATCH($C1560,'Policy Characteristics'!$C:$C,0)))</f>
        <v>0</v>
      </c>
      <c r="M1560" s="261">
        <f>IF(ISBLANK(INDEX('Policy Characteristics'!G:G,MATCH($C1560,'Policy Characteristics'!$C:$C,0))),"",INDEX('Policy Characteristics'!G:G,MATCH($C1560,'Policy Characteristics'!$C:$C,0)))</f>
        <v>0.25</v>
      </c>
      <c r="N1560" s="261">
        <f>IF(ISBLANK(INDEX('Policy Characteristics'!H:H,MATCH($C1560,'Policy Characteristics'!$C:$C,0))),"",INDEX('Policy Characteristics'!H:H,MATCH($C1560,'Policy Characteristics'!$C:$C,0)))</f>
        <v>0.01</v>
      </c>
      <c r="O1560" s="254" t="str">
        <f>IF(ISBLANK(INDEX('Policy Characteristics'!I:I,MATCH($C1560,'Policy Characteristics'!$C:$C,0))),"",INDEX('Policy Characteristics'!I:I,MATCH($C1560,'Policy Characteristics'!$C:$C,0)))</f>
        <v>% reduction in energy use</v>
      </c>
      <c r="P1560" s="254"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254" t="str">
        <f>IF(ISBLANK(INDEX('Policy Characteristics'!K:K,MATCH($C1560,'Policy Characteristics'!$C:$C,0))),"",INDEX('Policy Characteristics'!K:K,MATCH($C1560,'Policy Characteristics'!$C:$C,0)))</f>
        <v>industry-ag-main.html#eff-stds</v>
      </c>
      <c r="R1560" s="254" t="str">
        <f>IF(ISBLANK(INDEX('Policy Characteristics'!L:L,MATCH($C1560,'Policy Characteristics'!$C:$C,0))),"",INDEX('Policy Characteristics'!L:L,MATCH($C1560,'Policy Characteristics'!$C:$C,0)))</f>
        <v>industry-energy-efficiency-standards.html</v>
      </c>
    </row>
    <row r="1561" spans="1:18" s="4" customFormat="1" x14ac:dyDescent="0.35">
      <c r="A1561" s="254" t="str">
        <f>IF(ISBLANK(INDEX('Policy Characteristics'!A:A,MATCH($C1561,'Policy Characteristics'!$C:$C,0))),"",INDEX('Policy Characteristics'!A:A,MATCH($C1561,'Policy Characteristics'!$C:$C,0)))</f>
        <v>Industry</v>
      </c>
      <c r="B1561" s="262" t="str">
        <f>IF(ISBLANK(INDEX('Policy Characteristics'!B:B,MATCH($C1561,'Policy Characteristics'!$C:$C,0))),"",INDEX('Policy Characteristics'!B:B,MATCH($C1561,'Policy Characteristics'!$C:$C,0)))</f>
        <v>Industry Energy Efficiency Standards</v>
      </c>
      <c r="C1561" s="254" t="str">
        <f t="shared" si="52"/>
        <v>Percentage Improvement in Eqpt Efficiency Standards above BAU</v>
      </c>
      <c r="D1561" s="6" t="s">
        <v>3071</v>
      </c>
      <c r="E1561" s="45" t="s">
        <v>2701</v>
      </c>
      <c r="F1561" t="s">
        <v>3032</v>
      </c>
      <c r="G1561" s="45" t="s">
        <v>2704</v>
      </c>
      <c r="H1561" s="43">
        <v>1204</v>
      </c>
      <c r="I1561" s="324" t="s">
        <v>44</v>
      </c>
      <c r="J1561" s="255" t="str">
        <f>IF(ISBLANK(INDEX('Policy Characteristics'!D:D,MATCH($C1561,'Policy Characteristics'!$C:$C,0))),"",INDEX('Policy Characteristics'!D:D,MATCH($C1561,'Policy Characteristics'!$C:$C,0)))</f>
        <v>Industry Energy Efficiency Standards</v>
      </c>
      <c r="K1561" s="254" t="str">
        <f>IF(ISBLANK(INDEX('Policy Characteristics'!E:E,MATCH($C1561,'Policy Characteristics'!$C:$C,0))),"",INDEX('Policy Characteristics'!E:E,MATCH($C1561,'Policy Characteristics'!$C:$C,0)))</f>
        <v>indst efficiency standards</v>
      </c>
      <c r="L1561" s="261">
        <f>IF(ISBLANK(INDEX('Policy Characteristics'!F:F,MATCH($C1561,'Policy Characteristics'!$C:$C,0))),"",INDEX('Policy Characteristics'!F:F,MATCH($C1561,'Policy Characteristics'!$C:$C,0)))</f>
        <v>0</v>
      </c>
      <c r="M1561" s="261">
        <f>IF(ISBLANK(INDEX('Policy Characteristics'!G:G,MATCH($C1561,'Policy Characteristics'!$C:$C,0))),"",INDEX('Policy Characteristics'!G:G,MATCH($C1561,'Policy Characteristics'!$C:$C,0)))</f>
        <v>0.25</v>
      </c>
      <c r="N1561" s="261">
        <f>IF(ISBLANK(INDEX('Policy Characteristics'!H:H,MATCH($C1561,'Policy Characteristics'!$C:$C,0))),"",INDEX('Policy Characteristics'!H:H,MATCH($C1561,'Policy Characteristics'!$C:$C,0)))</f>
        <v>0.01</v>
      </c>
      <c r="O1561" s="254" t="str">
        <f>IF(ISBLANK(INDEX('Policy Characteristics'!I:I,MATCH($C1561,'Policy Characteristics'!$C:$C,0))),"",INDEX('Policy Characteristics'!I:I,MATCH($C1561,'Policy Characteristics'!$C:$C,0)))</f>
        <v>% reduction in energy use</v>
      </c>
      <c r="P1561" s="254"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254" t="str">
        <f>IF(ISBLANK(INDEX('Policy Characteristics'!K:K,MATCH($C1561,'Policy Characteristics'!$C:$C,0))),"",INDEX('Policy Characteristics'!K:K,MATCH($C1561,'Policy Characteristics'!$C:$C,0)))</f>
        <v>industry-ag-main.html#eff-stds</v>
      </c>
      <c r="R1561" s="254" t="str">
        <f>IF(ISBLANK(INDEX('Policy Characteristics'!L:L,MATCH($C1561,'Policy Characteristics'!$C:$C,0))),"",INDEX('Policy Characteristics'!L:L,MATCH($C1561,'Policy Characteristics'!$C:$C,0)))</f>
        <v>industry-energy-efficiency-standards.html</v>
      </c>
    </row>
    <row r="1562" spans="1:18" s="4" customFormat="1" x14ac:dyDescent="0.35">
      <c r="A1562" s="254" t="str">
        <f>IF(ISBLANK(INDEX('Policy Characteristics'!A:A,MATCH($C1562,'Policy Characteristics'!$C:$C,0))),"",INDEX('Policy Characteristics'!A:A,MATCH($C1562,'Policy Characteristics'!$C:$C,0)))</f>
        <v>Industry</v>
      </c>
      <c r="B1562" s="262" t="str">
        <f>IF(ISBLANK(INDEX('Policy Characteristics'!B:B,MATCH($C1562,'Policy Characteristics'!$C:$C,0))),"",INDEX('Policy Characteristics'!B:B,MATCH($C1562,'Policy Characteristics'!$C:$C,0)))</f>
        <v>Industry Energy Efficiency Standards</v>
      </c>
      <c r="C1562" s="254" t="str">
        <f t="shared" si="52"/>
        <v>Percentage Improvement in Eqpt Efficiency Standards above BAU</v>
      </c>
      <c r="D1562" s="6" t="s">
        <v>3071</v>
      </c>
      <c r="E1562" s="45" t="s">
        <v>2702</v>
      </c>
      <c r="F1562" t="s">
        <v>3032</v>
      </c>
      <c r="G1562" s="45" t="s">
        <v>2706</v>
      </c>
      <c r="H1562" s="43">
        <v>1205</v>
      </c>
      <c r="I1562" s="324" t="s">
        <v>43</v>
      </c>
      <c r="J1562" s="255" t="str">
        <f>IF(ISBLANK(INDEX('Policy Characteristics'!D:D,MATCH($C1562,'Policy Characteristics'!$C:$C,0))),"",INDEX('Policy Characteristics'!D:D,MATCH($C1562,'Policy Characteristics'!$C:$C,0)))</f>
        <v>Industry Energy Efficiency Standards</v>
      </c>
      <c r="K1562" s="254" t="str">
        <f>IF(ISBLANK(INDEX('Policy Characteristics'!E:E,MATCH($C1562,'Policy Characteristics'!$C:$C,0))),"",INDEX('Policy Characteristics'!E:E,MATCH($C1562,'Policy Characteristics'!$C:$C,0)))</f>
        <v>indst efficiency standards</v>
      </c>
      <c r="L1562" s="261">
        <f>IF(ISBLANK(INDEX('Policy Characteristics'!F:F,MATCH($C1562,'Policy Characteristics'!$C:$C,0))),"",INDEX('Policy Characteristics'!F:F,MATCH($C1562,'Policy Characteristics'!$C:$C,0)))</f>
        <v>0</v>
      </c>
      <c r="M1562" s="261">
        <f>IF(ISBLANK(INDEX('Policy Characteristics'!G:G,MATCH($C1562,'Policy Characteristics'!$C:$C,0))),"",INDEX('Policy Characteristics'!G:G,MATCH($C1562,'Policy Characteristics'!$C:$C,0)))</f>
        <v>0.25</v>
      </c>
      <c r="N1562" s="261">
        <f>IF(ISBLANK(INDEX('Policy Characteristics'!H:H,MATCH($C1562,'Policy Characteristics'!$C:$C,0))),"",INDEX('Policy Characteristics'!H:H,MATCH($C1562,'Policy Characteristics'!$C:$C,0)))</f>
        <v>0.01</v>
      </c>
      <c r="O1562" s="254" t="str">
        <f>IF(ISBLANK(INDEX('Policy Characteristics'!I:I,MATCH($C1562,'Policy Characteristics'!$C:$C,0))),"",INDEX('Policy Characteristics'!I:I,MATCH($C1562,'Policy Characteristics'!$C:$C,0)))</f>
        <v>% reduction in energy use</v>
      </c>
      <c r="P1562" s="254"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254" t="str">
        <f>IF(ISBLANK(INDEX('Policy Characteristics'!K:K,MATCH($C1562,'Policy Characteristics'!$C:$C,0))),"",INDEX('Policy Characteristics'!K:K,MATCH($C1562,'Policy Characteristics'!$C:$C,0)))</f>
        <v>industry-ag-main.html#eff-stds</v>
      </c>
      <c r="R1562" s="254" t="str">
        <f>IF(ISBLANK(INDEX('Policy Characteristics'!L:L,MATCH($C1562,'Policy Characteristics'!$C:$C,0))),"",INDEX('Policy Characteristics'!L:L,MATCH($C1562,'Policy Characteristics'!$C:$C,0)))</f>
        <v>industry-energy-efficiency-standards.html</v>
      </c>
    </row>
    <row r="1563" spans="1:18" s="4" customFormat="1" x14ac:dyDescent="0.35">
      <c r="A1563" s="254" t="str">
        <f>IF(ISBLANK(INDEX('Policy Characteristics'!A:A,MATCH($C1563,'Policy Characteristics'!$C:$C,0))),"",INDEX('Policy Characteristics'!A:A,MATCH($C1563,'Policy Characteristics'!$C:$C,0)))</f>
        <v>Industry</v>
      </c>
      <c r="B1563" s="262" t="str">
        <f>IF(ISBLANK(INDEX('Policy Characteristics'!B:B,MATCH($C1563,'Policy Characteristics'!$C:$C,0))),"",INDEX('Policy Characteristics'!B:B,MATCH($C1563,'Policy Characteristics'!$C:$C,0)))</f>
        <v>Industry Energy Efficiency Standards</v>
      </c>
      <c r="C1563" s="254" t="str">
        <f t="shared" si="52"/>
        <v>Percentage Improvement in Eqpt Efficiency Standards above BAU</v>
      </c>
      <c r="D1563" s="6" t="s">
        <v>3071</v>
      </c>
      <c r="E1563" s="45" t="s">
        <v>2703</v>
      </c>
      <c r="F1563" t="s">
        <v>3032</v>
      </c>
      <c r="G1563" s="45" t="s">
        <v>2707</v>
      </c>
      <c r="H1563" s="43">
        <v>1206</v>
      </c>
      <c r="I1563" s="324" t="s">
        <v>43</v>
      </c>
      <c r="J1563" s="255" t="str">
        <f>IF(ISBLANK(INDEX('Policy Characteristics'!D:D,MATCH($C1563,'Policy Characteristics'!$C:$C,0))),"",INDEX('Policy Characteristics'!D:D,MATCH($C1563,'Policy Characteristics'!$C:$C,0)))</f>
        <v>Industry Energy Efficiency Standards</v>
      </c>
      <c r="K1563" s="254" t="str">
        <f>IF(ISBLANK(INDEX('Policy Characteristics'!E:E,MATCH($C1563,'Policy Characteristics'!$C:$C,0))),"",INDEX('Policy Characteristics'!E:E,MATCH($C1563,'Policy Characteristics'!$C:$C,0)))</f>
        <v>indst efficiency standards</v>
      </c>
      <c r="L1563" s="261">
        <f>IF(ISBLANK(INDEX('Policy Characteristics'!F:F,MATCH($C1563,'Policy Characteristics'!$C:$C,0))),"",INDEX('Policy Characteristics'!F:F,MATCH($C1563,'Policy Characteristics'!$C:$C,0)))</f>
        <v>0</v>
      </c>
      <c r="M1563" s="261">
        <f>IF(ISBLANK(INDEX('Policy Characteristics'!G:G,MATCH($C1563,'Policy Characteristics'!$C:$C,0))),"",INDEX('Policy Characteristics'!G:G,MATCH($C1563,'Policy Characteristics'!$C:$C,0)))</f>
        <v>0.25</v>
      </c>
      <c r="N1563" s="261">
        <f>IF(ISBLANK(INDEX('Policy Characteristics'!H:H,MATCH($C1563,'Policy Characteristics'!$C:$C,0))),"",INDEX('Policy Characteristics'!H:H,MATCH($C1563,'Policy Characteristics'!$C:$C,0)))</f>
        <v>0.01</v>
      </c>
      <c r="O1563" s="254" t="str">
        <f>IF(ISBLANK(INDEX('Policy Characteristics'!I:I,MATCH($C1563,'Policy Characteristics'!$C:$C,0))),"",INDEX('Policy Characteristics'!I:I,MATCH($C1563,'Policy Characteristics'!$C:$C,0)))</f>
        <v>% reduction in energy use</v>
      </c>
      <c r="P1563" s="254"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254" t="str">
        <f>IF(ISBLANK(INDEX('Policy Characteristics'!K:K,MATCH($C1563,'Policy Characteristics'!$C:$C,0))),"",INDEX('Policy Characteristics'!K:K,MATCH($C1563,'Policy Characteristics'!$C:$C,0)))</f>
        <v>industry-ag-main.html#eff-stds</v>
      </c>
      <c r="R1563" s="254" t="str">
        <f>IF(ISBLANK(INDEX('Policy Characteristics'!L:L,MATCH($C1563,'Policy Characteristics'!$C:$C,0))),"",INDEX('Policy Characteristics'!L:L,MATCH($C1563,'Policy Characteristics'!$C:$C,0)))</f>
        <v>industry-energy-efficiency-standards.html</v>
      </c>
    </row>
    <row r="1564" spans="1:18" s="4" customFormat="1" x14ac:dyDescent="0.35">
      <c r="A1564" s="254" t="str">
        <f>IF(ISBLANK(INDEX('Policy Characteristics'!A:A,MATCH($C1564,'Policy Characteristics'!$C:$C,0))),"",INDEX('Policy Characteristics'!A:A,MATCH($C1564,'Policy Characteristics'!$C:$C,0)))</f>
        <v>Industry</v>
      </c>
      <c r="B1564" s="262" t="str">
        <f>IF(ISBLANK(INDEX('Policy Characteristics'!B:B,MATCH($C1564,'Policy Characteristics'!$C:$C,0))),"",INDEX('Policy Characteristics'!B:B,MATCH($C1564,'Policy Characteristics'!$C:$C,0)))</f>
        <v>Industry Energy Efficiency Standards</v>
      </c>
      <c r="C1564" s="254" t="str">
        <f t="shared" si="52"/>
        <v>Percentage Improvement in Eqpt Efficiency Standards above BAU</v>
      </c>
      <c r="D1564" s="6" t="s">
        <v>3071</v>
      </c>
      <c r="E1564" s="45" t="s">
        <v>2700</v>
      </c>
      <c r="F1564" t="s">
        <v>3032</v>
      </c>
      <c r="G1564" s="45" t="s">
        <v>2705</v>
      </c>
      <c r="H1564" s="43">
        <v>1207</v>
      </c>
      <c r="I1564" s="324" t="s">
        <v>44</v>
      </c>
      <c r="J1564" s="255" t="str">
        <f>IF(ISBLANK(INDEX('Policy Characteristics'!D:D,MATCH($C1564,'Policy Characteristics'!$C:$C,0))),"",INDEX('Policy Characteristics'!D:D,MATCH($C1564,'Policy Characteristics'!$C:$C,0)))</f>
        <v>Industry Energy Efficiency Standards</v>
      </c>
      <c r="K1564" s="254" t="str">
        <f>IF(ISBLANK(INDEX('Policy Characteristics'!E:E,MATCH($C1564,'Policy Characteristics'!$C:$C,0))),"",INDEX('Policy Characteristics'!E:E,MATCH($C1564,'Policy Characteristics'!$C:$C,0)))</f>
        <v>indst efficiency standards</v>
      </c>
      <c r="L1564" s="261">
        <f>IF(ISBLANK(INDEX('Policy Characteristics'!F:F,MATCH($C1564,'Policy Characteristics'!$C:$C,0))),"",INDEX('Policy Characteristics'!F:F,MATCH($C1564,'Policy Characteristics'!$C:$C,0)))</f>
        <v>0</v>
      </c>
      <c r="M1564" s="261">
        <f>IF(ISBLANK(INDEX('Policy Characteristics'!G:G,MATCH($C1564,'Policy Characteristics'!$C:$C,0))),"",INDEX('Policy Characteristics'!G:G,MATCH($C1564,'Policy Characteristics'!$C:$C,0)))</f>
        <v>0.25</v>
      </c>
      <c r="N1564" s="261">
        <f>IF(ISBLANK(INDEX('Policy Characteristics'!H:H,MATCH($C1564,'Policy Characteristics'!$C:$C,0))),"",INDEX('Policy Characteristics'!H:H,MATCH($C1564,'Policy Characteristics'!$C:$C,0)))</f>
        <v>0.01</v>
      </c>
      <c r="O1564" s="254" t="str">
        <f>IF(ISBLANK(INDEX('Policy Characteristics'!I:I,MATCH($C1564,'Policy Characteristics'!$C:$C,0))),"",INDEX('Policy Characteristics'!I:I,MATCH($C1564,'Policy Characteristics'!$C:$C,0)))</f>
        <v>% reduction in energy use</v>
      </c>
      <c r="P1564" s="254"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254" t="str">
        <f>IF(ISBLANK(INDEX('Policy Characteristics'!K:K,MATCH($C1564,'Policy Characteristics'!$C:$C,0))),"",INDEX('Policy Characteristics'!K:K,MATCH($C1564,'Policy Characteristics'!$C:$C,0)))</f>
        <v>industry-ag-main.html#eff-stds</v>
      </c>
      <c r="R1564" s="254" t="str">
        <f>IF(ISBLANK(INDEX('Policy Characteristics'!L:L,MATCH($C1564,'Policy Characteristics'!$C:$C,0))),"",INDEX('Policy Characteristics'!L:L,MATCH($C1564,'Policy Characteristics'!$C:$C,0)))</f>
        <v>industry-energy-efficiency-standards.html</v>
      </c>
    </row>
    <row r="1565" spans="1:18" s="4" customFormat="1" x14ac:dyDescent="0.35">
      <c r="A1565" s="254" t="str">
        <f>IF(ISBLANK(INDEX('Policy Characteristics'!A:A,MATCH($C1565,'Policy Characteristics'!$C:$C,0))),"",INDEX('Policy Characteristics'!A:A,MATCH($C1565,'Policy Characteristics'!$C:$C,0)))</f>
        <v>Industry</v>
      </c>
      <c r="B1565" s="262" t="str">
        <f>IF(ISBLANK(INDEX('Policy Characteristics'!B:B,MATCH($C1565,'Policy Characteristics'!$C:$C,0))),"",INDEX('Policy Characteristics'!B:B,MATCH($C1565,'Policy Characteristics'!$C:$C,0)))</f>
        <v>Material Efficiency, Longevity, &amp; Re-Use</v>
      </c>
      <c r="C1565" t="s">
        <v>2433</v>
      </c>
      <c r="D1565" s="45" t="s">
        <v>3059</v>
      </c>
      <c r="E1565" s="45"/>
      <c r="F1565" s="6" t="s">
        <v>3022</v>
      </c>
      <c r="G1565" s="45"/>
      <c r="H1565" s="43">
        <v>429</v>
      </c>
      <c r="I1565" s="324" t="s">
        <v>43</v>
      </c>
      <c r="J1565" s="255" t="str">
        <f>IF(ISBLANK(INDEX('Policy Characteristics'!D:D,MATCH($C1565,'Policy Characteristics'!$C:$C,0))),"",INDEX('Policy Characteristics'!D:D,MATCH($C1565,'Policy Characteristics'!$C:$C,0)))</f>
        <v>Material Efficiency, Longevity, &amp; Re-Use</v>
      </c>
      <c r="K1565" s="254" t="str">
        <f>IF(ISBLANK(INDEX('Policy Characteristics'!E:E,MATCH($C1565,'Policy Characteristics'!$C:$C,0))),"",INDEX('Policy Characteristics'!E:E,MATCH($C1565,'Policy Characteristics'!$C:$C,0)))</f>
        <v>indst reduce nonenergy product demand</v>
      </c>
      <c r="L1565" s="261">
        <f>IF(ISBLANK(INDEX('Policy Characteristics'!F:F,MATCH($C1565,'Policy Characteristics'!$C:$C,0))),"",INDEX('Policy Characteristics'!F:F,MATCH($C1565,'Policy Characteristics'!$C:$C,0)))</f>
        <v>0</v>
      </c>
      <c r="M1565" s="261">
        <f>IF(ISBLANK(INDEX('Policy Characteristics'!G:G,MATCH($C1565,'Policy Characteristics'!$C:$C,0))),"",INDEX('Policy Characteristics'!G:G,MATCH($C1565,'Policy Characteristics'!$C:$C,0)))</f>
        <v>1</v>
      </c>
      <c r="N1565" s="261">
        <f>IF(ISBLANK(INDEX('Policy Characteristics'!H:H,MATCH($C1565,'Policy Characteristics'!$C:$C,0))),"",INDEX('Policy Characteristics'!H:H,MATCH($C1565,'Policy Characteristics'!$C:$C,0)))</f>
        <v>0.01</v>
      </c>
      <c r="O1565" s="254" t="str">
        <f>IF(ISBLANK(INDEX('Policy Characteristics'!I:I,MATCH($C1565,'Policy Characteristics'!$C:$C,0))),"",INDEX('Policy Characteristics'!I:I,MATCH($C1565,'Policy Characteristics'!$C:$C,0)))</f>
        <v>% demand reduction</v>
      </c>
      <c r="P1565" s="254" t="str">
        <f>IF(ISBLANK(INDEX('Policy Characteristics'!J:J,MATCH($C1565,'Policy Characteristics'!$C:$C,0))),"",INDEX('Policy Characteristics'!J:J,MATCH($C1565,'Policy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5" s="254" t="str">
        <f>IF(ISBLANK(INDEX('Policy Characteristics'!K:K,MATCH($C1565,'Policy Characteristics'!$C:$C,0))),"",INDEX('Policy Characteristics'!K:K,MATCH($C1565,'Policy Characteristics'!$C:$C,0)))</f>
        <v/>
      </c>
      <c r="R1565" s="254" t="str">
        <f>IF(ISBLANK(INDEX('Policy Characteristics'!L:L,MATCH($C1565,'Policy Characteristics'!$C:$C,0))),"",INDEX('Policy Characteristics'!L:L,MATCH($C1565,'Policy Characteristics'!$C:$C,0)))</f>
        <v>material-efficiency-longevity-reuse.html</v>
      </c>
    </row>
    <row r="1566" spans="1:18" s="4" customFormat="1" x14ac:dyDescent="0.35">
      <c r="A1566" s="254" t="str">
        <f>IF(ISBLANK(INDEX('Policy Characteristics'!A:A,MATCH($C1566,'Policy Characteristics'!$C:$C,0))),"",INDEX('Policy Characteristics'!A:A,MATCH($C1566,'Policy Characteristics'!$C:$C,0)))</f>
        <v>Industry</v>
      </c>
      <c r="B1566" s="262" t="str">
        <f>IF(ISBLANK(INDEX('Policy Characteristics'!B:B,MATCH($C1566,'Policy Characteristics'!$C:$C,0))),"",INDEX('Policy Characteristics'!B:B,MATCH($C1566,'Policy Characteristics'!$C:$C,0)))</f>
        <v>Material Efficiency, Longevity, &amp; Re-Use</v>
      </c>
      <c r="C1566" s="254" t="str">
        <f t="shared" ref="C1566" si="53">C$1565</f>
        <v>Percent Reduction in Nonenergy Nonagriculture Industry Product Demand</v>
      </c>
      <c r="D1566" s="6" t="s">
        <v>3060</v>
      </c>
      <c r="E1566" s="45"/>
      <c r="F1566" s="6" t="s">
        <v>2575</v>
      </c>
      <c r="G1566" s="45"/>
      <c r="H1566" s="43">
        <v>430</v>
      </c>
      <c r="I1566" s="324" t="s">
        <v>43</v>
      </c>
      <c r="J1566" s="255" t="str">
        <f>IF(ISBLANK(INDEX('Policy Characteristics'!D:D,MATCH($C1566,'Policy Characteristics'!$C:$C,0))),"",INDEX('Policy Characteristics'!D:D,MATCH($C1566,'Policy Characteristics'!$C:$C,0)))</f>
        <v>Material Efficiency, Longevity, &amp; Re-Use</v>
      </c>
      <c r="K1566" s="254" t="str">
        <f>IF(ISBLANK(INDEX('Policy Characteristics'!E:E,MATCH($C1566,'Policy Characteristics'!$C:$C,0))),"",INDEX('Policy Characteristics'!E:E,MATCH($C1566,'Policy Characteristics'!$C:$C,0)))</f>
        <v>indst reduce nonenergy product demand</v>
      </c>
      <c r="L1566" s="261">
        <f>IF(ISBLANK(INDEX('Policy Characteristics'!F:F,MATCH($C1566,'Policy Characteristics'!$C:$C,0))),"",INDEX('Policy Characteristics'!F:F,MATCH($C1566,'Policy Characteristics'!$C:$C,0)))</f>
        <v>0</v>
      </c>
      <c r="M1566" s="261">
        <f>IF(ISBLANK(INDEX('Policy Characteristics'!G:G,MATCH($C1566,'Policy Characteristics'!$C:$C,0))),"",INDEX('Policy Characteristics'!G:G,MATCH($C1566,'Policy Characteristics'!$C:$C,0)))</f>
        <v>1</v>
      </c>
      <c r="N1566" s="261">
        <f>IF(ISBLANK(INDEX('Policy Characteristics'!H:H,MATCH($C1566,'Policy Characteristics'!$C:$C,0))),"",INDEX('Policy Characteristics'!H:H,MATCH($C1566,'Policy Characteristics'!$C:$C,0)))</f>
        <v>0.01</v>
      </c>
      <c r="O1566" s="254" t="str">
        <f>IF(ISBLANK(INDEX('Policy Characteristics'!I:I,MATCH($C1566,'Policy Characteristics'!$C:$C,0))),"",INDEX('Policy Characteristics'!I:I,MATCH($C1566,'Policy Characteristics'!$C:$C,0)))</f>
        <v>% demand reduction</v>
      </c>
      <c r="P1566" s="254" t="str">
        <f>IF(ISBLANK(INDEX('Policy Characteristics'!J:J,MATCH($C1566,'Policy Characteristics'!$C:$C,0))),"",INDEX('Policy Characteristics'!J:J,MATCH($C1566,'Policy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6" s="254" t="str">
        <f>IF(ISBLANK(INDEX('Policy Characteristics'!K:K,MATCH($C1566,'Policy Characteristics'!$C:$C,0))),"",INDEX('Policy Characteristics'!K:K,MATCH($C1566,'Policy Characteristics'!$C:$C,0)))</f>
        <v/>
      </c>
      <c r="R1566" s="254" t="str">
        <f>IF(ISBLANK(INDEX('Policy Characteristics'!L:L,MATCH($C1566,'Policy Characteristics'!$C:$C,0))),"",INDEX('Policy Characteristics'!L:L,MATCH($C1566,'Policy Characteristics'!$C:$C,0)))</f>
        <v>material-efficiency-longevity-reuse.html</v>
      </c>
    </row>
    <row r="1567" spans="1:18" s="4" customFormat="1" x14ac:dyDescent="0.35">
      <c r="A1567" s="254" t="str">
        <f>IF(ISBLANK(INDEX('Policy Characteristics'!A:A,MATCH($C1567,'Policy Characteristics'!$C:$C,0))),"",INDEX('Policy Characteristics'!A:A,MATCH($C1567,'Policy Characteristics'!$C:$C,0)))</f>
        <v>Industry</v>
      </c>
      <c r="B1567" s="262" t="str">
        <f>IF(ISBLANK(INDEX('Policy Characteristics'!B:B,MATCH($C1567,'Policy Characteristics'!$C:$C,0))),"",INDEX('Policy Characteristics'!B:B,MATCH($C1567,'Policy Characteristics'!$C:$C,0)))</f>
        <v>Material Efficiency, Longevity, &amp; Re-Use</v>
      </c>
      <c r="C1567" s="254" t="str">
        <f t="shared" ref="C1567" si="54">C$1565</f>
        <v>Percent Reduction in Nonenergy Nonagriculture Industry Product Demand</v>
      </c>
      <c r="D1567" s="6" t="s">
        <v>3070</v>
      </c>
      <c r="E1567" s="45"/>
      <c r="F1567" s="6" t="s">
        <v>3073</v>
      </c>
      <c r="G1567" s="45"/>
      <c r="H1567" s="43">
        <v>432</v>
      </c>
      <c r="I1567" s="324" t="s">
        <v>43</v>
      </c>
      <c r="J1567" s="255" t="str">
        <f>IF(ISBLANK(INDEX('Policy Characteristics'!D:D,MATCH($C1567,'Policy Characteristics'!$C:$C,0))),"",INDEX('Policy Characteristics'!D:D,MATCH($C1567,'Policy Characteristics'!$C:$C,0)))</f>
        <v>Material Efficiency, Longevity, &amp; Re-Use</v>
      </c>
      <c r="K1567" s="254" t="str">
        <f>IF(ISBLANK(INDEX('Policy Characteristics'!E:E,MATCH($C1567,'Policy Characteristics'!$C:$C,0))),"",INDEX('Policy Characteristics'!E:E,MATCH($C1567,'Policy Characteristics'!$C:$C,0)))</f>
        <v>indst reduce nonenergy product demand</v>
      </c>
      <c r="L1567" s="261">
        <f>IF(ISBLANK(INDEX('Policy Characteristics'!F:F,MATCH($C1567,'Policy Characteristics'!$C:$C,0))),"",INDEX('Policy Characteristics'!F:F,MATCH($C1567,'Policy Characteristics'!$C:$C,0)))</f>
        <v>0</v>
      </c>
      <c r="M1567" s="261">
        <f>IF(ISBLANK(INDEX('Policy Characteristics'!G:G,MATCH($C1567,'Policy Characteristics'!$C:$C,0))),"",INDEX('Policy Characteristics'!G:G,MATCH($C1567,'Policy Characteristics'!$C:$C,0)))</f>
        <v>1</v>
      </c>
      <c r="N1567" s="261">
        <f>IF(ISBLANK(INDEX('Policy Characteristics'!H:H,MATCH($C1567,'Policy Characteristics'!$C:$C,0))),"",INDEX('Policy Characteristics'!H:H,MATCH($C1567,'Policy Characteristics'!$C:$C,0)))</f>
        <v>0.01</v>
      </c>
      <c r="O1567" s="254" t="str">
        <f>IF(ISBLANK(INDEX('Policy Characteristics'!I:I,MATCH($C1567,'Policy Characteristics'!$C:$C,0))),"",INDEX('Policy Characteristics'!I:I,MATCH($C1567,'Policy Characteristics'!$C:$C,0)))</f>
        <v>% demand reduction</v>
      </c>
      <c r="P1567" s="254" t="str">
        <f>IF(ISBLANK(INDEX('Policy Characteristics'!J:J,MATCH($C1567,'Policy Characteristics'!$C:$C,0))),"",INDEX('Policy Characteristics'!J:J,MATCH($C1567,'Policy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7" s="254" t="str">
        <f>IF(ISBLANK(INDEX('Policy Characteristics'!K:K,MATCH($C1567,'Policy Characteristics'!$C:$C,0))),"",INDEX('Policy Characteristics'!K:K,MATCH($C1567,'Policy Characteristics'!$C:$C,0)))</f>
        <v/>
      </c>
      <c r="R1567" s="254" t="str">
        <f>IF(ISBLANK(INDEX('Policy Characteristics'!L:L,MATCH($C1567,'Policy Characteristics'!$C:$C,0))),"",INDEX('Policy Characteristics'!L:L,MATCH($C1567,'Policy Characteristics'!$C:$C,0)))</f>
        <v>material-efficiency-longevity-reuse.html</v>
      </c>
    </row>
    <row r="1568" spans="1:18" x14ac:dyDescent="0.35">
      <c r="A1568" s="254" t="str">
        <f>IF(ISBLANK(INDEX('Policy Characteristics'!A:A,MATCH($C1568,'Policy Characteristics'!$C:$C,0))),"",INDEX('Policy Characteristics'!A:A,MATCH($C1568,'Policy Characteristics'!$C:$C,0)))</f>
        <v>Industry</v>
      </c>
      <c r="B1568" s="262" t="str">
        <f>IF(ISBLANK(INDEX('Policy Characteristics'!B:B,MATCH($C1568,'Policy Characteristics'!$C:$C,0))),"",INDEX('Policy Characteristics'!B:B,MATCH($C1568,'Policy Characteristics'!$C:$C,0)))</f>
        <v>Methane Capture</v>
      </c>
      <c r="C1568" t="s">
        <v>284</v>
      </c>
      <c r="D1568" s="45" t="s">
        <v>3049</v>
      </c>
      <c r="E1568" s="45"/>
      <c r="F1568" t="s">
        <v>3013</v>
      </c>
      <c r="G1568" s="45"/>
      <c r="H1568" s="43">
        <v>1458</v>
      </c>
      <c r="I1568" s="324" t="s">
        <v>43</v>
      </c>
      <c r="J1568" s="255" t="str">
        <f>IF(ISBLANK(INDEX('Policy Characteristics'!D:D,MATCH($C1568,'Policy Characteristics'!$C:$C,0))),"",INDEX('Policy Characteristics'!D:D,MATCH($C1568,'Policy Characteristics'!$C:$C,0)))</f>
        <v>Methane Capture and Destruction</v>
      </c>
      <c r="K1568" s="254" t="str">
        <f>IF(ISBLANK(INDEX('Policy Characteristics'!E:E,MATCH($C1568,'Policy Characteristics'!$C:$C,0))),"",INDEX('Policy Characteristics'!E:E,MATCH($C1568,'Policy Characteristics'!$C:$C,0)))</f>
        <v>indst methane capture</v>
      </c>
      <c r="L1568" s="261">
        <f>IF(ISBLANK(INDEX('Policy Characteristics'!F:F,MATCH($C1568,'Policy Characteristics'!$C:$C,0))),"",INDEX('Policy Characteristics'!F:F,MATCH($C1568,'Policy Characteristics'!$C:$C,0)))</f>
        <v>0</v>
      </c>
      <c r="M1568" s="261">
        <f>IF(ISBLANK(INDEX('Policy Characteristics'!G:G,MATCH($C1568,'Policy Characteristics'!$C:$C,0))),"",INDEX('Policy Characteristics'!G:G,MATCH($C1568,'Policy Characteristics'!$C:$C,0)))</f>
        <v>1</v>
      </c>
      <c r="N1568" s="261">
        <f>IF(ISBLANK(INDEX('Policy Characteristics'!H:H,MATCH($C1568,'Policy Characteristics'!$C:$C,0))),"",INDEX('Policy Characteristics'!H:H,MATCH($C1568,'Policy Characteristics'!$C:$C,0)))</f>
        <v>0.01</v>
      </c>
      <c r="O1568" s="254" t="str">
        <f>IF(ISBLANK(INDEX('Policy Characteristics'!I:I,MATCH($C1568,'Policy Characteristics'!$C:$C,0))),"",INDEX('Policy Characteristics'!I:I,MATCH($C1568,'Policy Characteristics'!$C:$C,0)))</f>
        <v>% of potential achieved</v>
      </c>
      <c r="P1568" s="254" t="str">
        <f>IF(ISBLANK(INDEX('Policy Characteristics'!J:J,MATCH($C1568,'Policy Characteristics'!$C:$C,0))),"",INDEX('Policy Characteristics'!J:J,MATCH($C1568,'Policy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68" s="254" t="str">
        <f>IF(ISBLANK(INDEX('Policy Characteristics'!K:K,MATCH($C1568,'Policy Characteristics'!$C:$C,0))),"",INDEX('Policy Characteristics'!K:K,MATCH($C1568,'Policy Characteristics'!$C:$C,0)))</f>
        <v>industry-ag-main.html#methane-capture</v>
      </c>
      <c r="R1568" s="254" t="str">
        <f>IF(ISBLANK(INDEX('Policy Characteristics'!L:L,MATCH($C1568,'Policy Characteristics'!$C:$C,0))),"",INDEX('Policy Characteristics'!L:L,MATCH($C1568,'Policy Characteristics'!$C:$C,0)))</f>
        <v>methane-capture.html</v>
      </c>
    </row>
    <row r="1569" spans="1:18" x14ac:dyDescent="0.35">
      <c r="A1569" s="254" t="str">
        <f>IF(ISBLANK(INDEX('Policy Characteristics'!A:A,MATCH($C1569,'Policy Characteristics'!$C:$C,0))),"",INDEX('Policy Characteristics'!A:A,MATCH($C1569,'Policy Characteristics'!$C:$C,0)))</f>
        <v>Industry</v>
      </c>
      <c r="B1569" s="262" t="str">
        <f>IF(ISBLANK(INDEX('Policy Characteristics'!B:B,MATCH($C1569,'Policy Characteristics'!$C:$C,0))),"",INDEX('Policy Characteristics'!B:B,MATCH($C1569,'Policy Characteristics'!$C:$C,0)))</f>
        <v>Methane Capture</v>
      </c>
      <c r="C1569" s="254" t="str">
        <f t="shared" ref="C1569:C1571" si="55">C$1568</f>
        <v>Fraction of Methane Capture Opportunities Achieved</v>
      </c>
      <c r="D1569" s="45" t="s">
        <v>3069</v>
      </c>
      <c r="E1569" s="45"/>
      <c r="F1569" t="s">
        <v>3031</v>
      </c>
      <c r="G1569" s="45"/>
      <c r="H1569" s="43">
        <v>1459</v>
      </c>
      <c r="I1569" s="324" t="s">
        <v>43</v>
      </c>
      <c r="J1569" s="255" t="str">
        <f>IF(ISBLANK(INDEX('Policy Characteristics'!D:D,MATCH($C1569,'Policy Characteristics'!$C:$C,0))),"",INDEX('Policy Characteristics'!D:D,MATCH($C1569,'Policy Characteristics'!$C:$C,0)))</f>
        <v>Methane Capture and Destruction</v>
      </c>
      <c r="K1569" s="254" t="str">
        <f>IF(ISBLANK(INDEX('Policy Characteristics'!E:E,MATCH($C1569,'Policy Characteristics'!$C:$C,0))),"",INDEX('Policy Characteristics'!E:E,MATCH($C1569,'Policy Characteristics'!$C:$C,0)))</f>
        <v>indst methane capture</v>
      </c>
      <c r="L1569" s="261">
        <f>IF(ISBLANK(INDEX('Policy Characteristics'!F:F,MATCH($C1569,'Policy Characteristics'!$C:$C,0))),"",INDEX('Policy Characteristics'!F:F,MATCH($C1569,'Policy Characteristics'!$C:$C,0)))</f>
        <v>0</v>
      </c>
      <c r="M1569" s="261">
        <f>IF(ISBLANK(INDEX('Policy Characteristics'!G:G,MATCH($C1569,'Policy Characteristics'!$C:$C,0))),"",INDEX('Policy Characteristics'!G:G,MATCH($C1569,'Policy Characteristics'!$C:$C,0)))</f>
        <v>1</v>
      </c>
      <c r="N1569" s="261">
        <f>IF(ISBLANK(INDEX('Policy Characteristics'!H:H,MATCH($C1569,'Policy Characteristics'!$C:$C,0))),"",INDEX('Policy Characteristics'!H:H,MATCH($C1569,'Policy Characteristics'!$C:$C,0)))</f>
        <v>0.01</v>
      </c>
      <c r="O1569" s="254" t="str">
        <f>IF(ISBLANK(INDEX('Policy Characteristics'!I:I,MATCH($C1569,'Policy Characteristics'!$C:$C,0))),"",INDEX('Policy Characteristics'!I:I,MATCH($C1569,'Policy Characteristics'!$C:$C,0)))</f>
        <v>% of potential achieved</v>
      </c>
      <c r="P1569" s="254" t="str">
        <f>IF(ISBLANK(INDEX('Policy Characteristics'!J:J,MATCH($C1569,'Policy Characteristics'!$C:$C,0))),"",INDEX('Policy Characteristics'!J:J,MATCH($C1569,'Policy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69" s="254" t="str">
        <f>IF(ISBLANK(INDEX('Policy Characteristics'!K:K,MATCH($C1569,'Policy Characteristics'!$C:$C,0))),"",INDEX('Policy Characteristics'!K:K,MATCH($C1569,'Policy Characteristics'!$C:$C,0)))</f>
        <v>industry-ag-main.html#methane-capture</v>
      </c>
      <c r="R1569" s="254" t="str">
        <f>IF(ISBLANK(INDEX('Policy Characteristics'!L:L,MATCH($C1569,'Policy Characteristics'!$C:$C,0))),"",INDEX('Policy Characteristics'!L:L,MATCH($C1569,'Policy Characteristics'!$C:$C,0)))</f>
        <v>methane-capture.html</v>
      </c>
    </row>
    <row r="1570" spans="1:18" x14ac:dyDescent="0.35">
      <c r="A1570" s="254" t="str">
        <f>IF(ISBLANK(INDEX('Policy Characteristics'!A:A,MATCH($C1570,'Policy Characteristics'!$C:$C,0))),"",INDEX('Policy Characteristics'!A:A,MATCH($C1570,'Policy Characteristics'!$C:$C,0)))</f>
        <v>Industry</v>
      </c>
      <c r="B1570" s="262" t="str">
        <f>IF(ISBLANK(INDEX('Policy Characteristics'!B:B,MATCH($C1570,'Policy Characteristics'!$C:$C,0))),"",INDEX('Policy Characteristics'!B:B,MATCH($C1570,'Policy Characteristics'!$C:$C,0)))</f>
        <v>Methane Capture</v>
      </c>
      <c r="C1570" s="254" t="str">
        <f t="shared" si="55"/>
        <v>Fraction of Methane Capture Opportunities Achieved</v>
      </c>
      <c r="D1570" s="45" t="s">
        <v>3048</v>
      </c>
      <c r="E1570" s="45"/>
      <c r="F1570" t="s">
        <v>2754</v>
      </c>
      <c r="G1570" s="45"/>
      <c r="H1570" s="43">
        <v>513</v>
      </c>
      <c r="I1570" s="324" t="s">
        <v>43</v>
      </c>
      <c r="J1570" s="255" t="str">
        <f>IF(ISBLANK(INDEX('Policy Characteristics'!D:D,MATCH($C1570,'Policy Characteristics'!$C:$C,0))),"",INDEX('Policy Characteristics'!D:D,MATCH($C1570,'Policy Characteristics'!$C:$C,0)))</f>
        <v>Methane Capture and Destruction</v>
      </c>
      <c r="K1570" s="254" t="str">
        <f>IF(ISBLANK(INDEX('Policy Characteristics'!E:E,MATCH($C1570,'Policy Characteristics'!$C:$C,0))),"",INDEX('Policy Characteristics'!E:E,MATCH($C1570,'Policy Characteristics'!$C:$C,0)))</f>
        <v>indst methane capture</v>
      </c>
      <c r="L1570" s="261">
        <f>IF(ISBLANK(INDEX('Policy Characteristics'!F:F,MATCH($C1570,'Policy Characteristics'!$C:$C,0))),"",INDEX('Policy Characteristics'!F:F,MATCH($C1570,'Policy Characteristics'!$C:$C,0)))</f>
        <v>0</v>
      </c>
      <c r="M1570" s="261">
        <f>IF(ISBLANK(INDEX('Policy Characteristics'!G:G,MATCH($C1570,'Policy Characteristics'!$C:$C,0))),"",INDEX('Policy Characteristics'!G:G,MATCH($C1570,'Policy Characteristics'!$C:$C,0)))</f>
        <v>1</v>
      </c>
      <c r="N1570" s="261">
        <f>IF(ISBLANK(INDEX('Policy Characteristics'!H:H,MATCH($C1570,'Policy Characteristics'!$C:$C,0))),"",INDEX('Policy Characteristics'!H:H,MATCH($C1570,'Policy Characteristics'!$C:$C,0)))</f>
        <v>0.01</v>
      </c>
      <c r="O1570" s="254" t="str">
        <f>IF(ISBLANK(INDEX('Policy Characteristics'!I:I,MATCH($C1570,'Policy Characteristics'!$C:$C,0))),"",INDEX('Policy Characteristics'!I:I,MATCH($C1570,'Policy Characteristics'!$C:$C,0)))</f>
        <v>% of potential achieved</v>
      </c>
      <c r="P1570" s="254" t="str">
        <f>IF(ISBLANK(INDEX('Policy Characteristics'!J:J,MATCH($C1570,'Policy Characteristics'!$C:$C,0))),"",INDEX('Policy Characteristics'!J:J,MATCH($C1570,'Policy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0" s="254" t="str">
        <f>IF(ISBLANK(INDEX('Policy Characteristics'!K:K,MATCH($C1570,'Policy Characteristics'!$C:$C,0))),"",INDEX('Policy Characteristics'!K:K,MATCH($C1570,'Policy Characteristics'!$C:$C,0)))</f>
        <v>industry-ag-main.html#methane-capture</v>
      </c>
      <c r="R1570" s="254" t="str">
        <f>IF(ISBLANK(INDEX('Policy Characteristics'!L:L,MATCH($C1570,'Policy Characteristics'!$C:$C,0))),"",INDEX('Policy Characteristics'!L:L,MATCH($C1570,'Policy Characteristics'!$C:$C,0)))</f>
        <v>methane-capture.html</v>
      </c>
    </row>
    <row r="1571" spans="1:18" x14ac:dyDescent="0.35">
      <c r="A1571" s="254" t="str">
        <f>IF(ISBLANK(INDEX('Policy Characteristics'!A:A,MATCH($C1571,'Policy Characteristics'!$C:$C,0))),"",INDEX('Policy Characteristics'!A:A,MATCH($C1571,'Policy Characteristics'!$C:$C,0)))</f>
        <v>Industry</v>
      </c>
      <c r="B1571" s="262" t="str">
        <f>IF(ISBLANK(INDEX('Policy Characteristics'!B:B,MATCH($C1571,'Policy Characteristics'!$C:$C,0))),"",INDEX('Policy Characteristics'!B:B,MATCH($C1571,'Policy Characteristics'!$C:$C,0)))</f>
        <v>Methane Capture</v>
      </c>
      <c r="C1571" s="254" t="str">
        <f t="shared" si="55"/>
        <v>Fraction of Methane Capture Opportunities Achieved</v>
      </c>
      <c r="D1571" s="45" t="s">
        <v>3070</v>
      </c>
      <c r="E1571" s="45"/>
      <c r="F1571" t="s">
        <v>3073</v>
      </c>
      <c r="G1571" s="45"/>
      <c r="H1571" s="43">
        <v>514</v>
      </c>
      <c r="I1571" s="324" t="s">
        <v>43</v>
      </c>
      <c r="J1571" s="255" t="str">
        <f>IF(ISBLANK(INDEX('Policy Characteristics'!D:D,MATCH($C1571,'Policy Characteristics'!$C:$C,0))),"",INDEX('Policy Characteristics'!D:D,MATCH($C1571,'Policy Characteristics'!$C:$C,0)))</f>
        <v>Methane Capture and Destruction</v>
      </c>
      <c r="K1571" s="254" t="str">
        <f>IF(ISBLANK(INDEX('Policy Characteristics'!E:E,MATCH($C1571,'Policy Characteristics'!$C:$C,0))),"",INDEX('Policy Characteristics'!E:E,MATCH($C1571,'Policy Characteristics'!$C:$C,0)))</f>
        <v>indst methane capture</v>
      </c>
      <c r="L1571" s="261">
        <f>IF(ISBLANK(INDEX('Policy Characteristics'!F:F,MATCH($C1571,'Policy Characteristics'!$C:$C,0))),"",INDEX('Policy Characteristics'!F:F,MATCH($C1571,'Policy Characteristics'!$C:$C,0)))</f>
        <v>0</v>
      </c>
      <c r="M1571" s="261">
        <f>IF(ISBLANK(INDEX('Policy Characteristics'!G:G,MATCH($C1571,'Policy Characteristics'!$C:$C,0))),"",INDEX('Policy Characteristics'!G:G,MATCH($C1571,'Policy Characteristics'!$C:$C,0)))</f>
        <v>1</v>
      </c>
      <c r="N1571" s="261">
        <f>IF(ISBLANK(INDEX('Policy Characteristics'!H:H,MATCH($C1571,'Policy Characteristics'!$C:$C,0))),"",INDEX('Policy Characteristics'!H:H,MATCH($C1571,'Policy Characteristics'!$C:$C,0)))</f>
        <v>0.01</v>
      </c>
      <c r="O1571" s="254" t="str">
        <f>IF(ISBLANK(INDEX('Policy Characteristics'!I:I,MATCH($C1571,'Policy Characteristics'!$C:$C,0))),"",INDEX('Policy Characteristics'!I:I,MATCH($C1571,'Policy Characteristics'!$C:$C,0)))</f>
        <v>% of potential achieved</v>
      </c>
      <c r="P1571" s="254" t="str">
        <f>IF(ISBLANK(INDEX('Policy Characteristics'!J:J,MATCH($C1571,'Policy Characteristics'!$C:$C,0))),"",INDEX('Policy Characteristics'!J:J,MATCH($C1571,'Policy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1" s="254" t="str">
        <f>IF(ISBLANK(INDEX('Policy Characteristics'!K:K,MATCH($C1571,'Policy Characteristics'!$C:$C,0))),"",INDEX('Policy Characteristics'!K:K,MATCH($C1571,'Policy Characteristics'!$C:$C,0)))</f>
        <v>industry-ag-main.html#methane-capture</v>
      </c>
      <c r="R1571" s="254" t="str">
        <f>IF(ISBLANK(INDEX('Policy Characteristics'!L:L,MATCH($C1571,'Policy Characteristics'!$C:$C,0))),"",INDEX('Policy Characteristics'!L:L,MATCH($C1571,'Policy Characteristics'!$C:$C,0)))</f>
        <v>methane-capture.html</v>
      </c>
    </row>
    <row r="1572" spans="1:18" x14ac:dyDescent="0.35">
      <c r="A1572" s="254" t="str">
        <f>IF(ISBLANK(INDEX('Policy Characteristics'!A:A,MATCH($C1572,'Policy Characteristics'!$C:$C,0))),"",INDEX('Policy Characteristics'!A:A,MATCH($C1572,'Policy Characteristics'!$C:$C,0)))</f>
        <v>Industry</v>
      </c>
      <c r="B1572" s="262" t="str">
        <f>IF(ISBLANK(INDEX('Policy Characteristics'!B:B,MATCH($C1572,'Policy Characteristics'!$C:$C,0))),"",INDEX('Policy Characteristics'!B:B,MATCH($C1572,'Policy Characteristics'!$C:$C,0)))</f>
        <v>Methane Destruction</v>
      </c>
      <c r="C1572" t="s">
        <v>285</v>
      </c>
      <c r="D1572" s="45" t="s">
        <v>3049</v>
      </c>
      <c r="E1572" s="45"/>
      <c r="F1572" t="s">
        <v>3013</v>
      </c>
      <c r="G1572" s="45"/>
      <c r="H1572" s="43">
        <v>1460</v>
      </c>
      <c r="I1572" s="324" t="s">
        <v>43</v>
      </c>
      <c r="J1572" s="255" t="str">
        <f>IF(ISBLANK(INDEX('Policy Characteristics'!D:D,MATCH($C1572,'Policy Characteristics'!$C:$C,0))),"",INDEX('Policy Characteristics'!D:D,MATCH($C1572,'Policy Characteristics'!$C:$C,0)))</f>
        <v>Methane Capture and Destruction</v>
      </c>
      <c r="K1572" s="254" t="str">
        <f>IF(ISBLANK(INDEX('Policy Characteristics'!E:E,MATCH($C1572,'Policy Characteristics'!$C:$C,0))),"",INDEX('Policy Characteristics'!E:E,MATCH($C1572,'Policy Characteristics'!$C:$C,0)))</f>
        <v>indst methane destruction</v>
      </c>
      <c r="L1572" s="261">
        <f>IF(ISBLANK(INDEX('Policy Characteristics'!F:F,MATCH($C1572,'Policy Characteristics'!$C:$C,0))),"",INDEX('Policy Characteristics'!F:F,MATCH($C1572,'Policy Characteristics'!$C:$C,0)))</f>
        <v>0</v>
      </c>
      <c r="M1572" s="261">
        <f>IF(ISBLANK(INDEX('Policy Characteristics'!G:G,MATCH($C1572,'Policy Characteristics'!$C:$C,0))),"",INDEX('Policy Characteristics'!G:G,MATCH($C1572,'Policy Characteristics'!$C:$C,0)))</f>
        <v>1</v>
      </c>
      <c r="N1572" s="261">
        <f>IF(ISBLANK(INDEX('Policy Characteristics'!H:H,MATCH($C1572,'Policy Characteristics'!$C:$C,0))),"",INDEX('Policy Characteristics'!H:H,MATCH($C1572,'Policy Characteristics'!$C:$C,0)))</f>
        <v>0.01</v>
      </c>
      <c r="O1572" s="254" t="str">
        <f>IF(ISBLANK(INDEX('Policy Characteristics'!I:I,MATCH($C1572,'Policy Characteristics'!$C:$C,0))),"",INDEX('Policy Characteristics'!I:I,MATCH($C1572,'Policy Characteristics'!$C:$C,0)))</f>
        <v>% of potential achieved</v>
      </c>
      <c r="P1572" s="254" t="str">
        <f>IF(ISBLANK(INDEX('Policy Characteristics'!J:J,MATCH($C1572,'Policy Characteristics'!$C:$C,0))),"",INDEX('Policy Characteristics'!J:J,MATCH($C1572,'Policy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2" s="254" t="str">
        <f>IF(ISBLANK(INDEX('Policy Characteristics'!K:K,MATCH($C1572,'Policy Characteristics'!$C:$C,0))),"",INDEX('Policy Characteristics'!K:K,MATCH($C1572,'Policy Characteristics'!$C:$C,0)))</f>
        <v>industry-ag-main.html#methane-destr</v>
      </c>
      <c r="R1572" s="254" t="str">
        <f>IF(ISBLANK(INDEX('Policy Characteristics'!L:L,MATCH($C1572,'Policy Characteristics'!$C:$C,0))),"",INDEX('Policy Characteristics'!L:L,MATCH($C1572,'Policy Characteristics'!$C:$C,0)))</f>
        <v>methane-destruction.html</v>
      </c>
    </row>
    <row r="1573" spans="1:18" x14ac:dyDescent="0.35">
      <c r="A1573" s="254" t="str">
        <f>IF(ISBLANK(INDEX('Policy Characteristics'!A:A,MATCH($C1573,'Policy Characteristics'!$C:$C,0))),"",INDEX('Policy Characteristics'!A:A,MATCH($C1573,'Policy Characteristics'!$C:$C,0)))</f>
        <v>Industry</v>
      </c>
      <c r="B1573" s="262" t="str">
        <f>IF(ISBLANK(INDEX('Policy Characteristics'!B:B,MATCH($C1573,'Policy Characteristics'!$C:$C,0))),"",INDEX('Policy Characteristics'!B:B,MATCH($C1573,'Policy Characteristics'!$C:$C,0)))</f>
        <v>Methane Destruction</v>
      </c>
      <c r="C1573" s="254" t="str">
        <f t="shared" ref="C1573:C1575" si="56">C$1572</f>
        <v>Fraction of Methane Destruction Opportunities Achieved</v>
      </c>
      <c r="D1573" s="45" t="s">
        <v>3069</v>
      </c>
      <c r="E1573" s="45"/>
      <c r="F1573" t="s">
        <v>3031</v>
      </c>
      <c r="G1573" s="45"/>
      <c r="H1573" s="43">
        <v>1461</v>
      </c>
      <c r="I1573" s="324" t="s">
        <v>43</v>
      </c>
      <c r="J1573" s="255" t="str">
        <f>IF(ISBLANK(INDEX('Policy Characteristics'!D:D,MATCH($C1573,'Policy Characteristics'!$C:$C,0))),"",INDEX('Policy Characteristics'!D:D,MATCH($C1573,'Policy Characteristics'!$C:$C,0)))</f>
        <v>Methane Capture and Destruction</v>
      </c>
      <c r="K1573" s="254" t="str">
        <f>IF(ISBLANK(INDEX('Policy Characteristics'!E:E,MATCH($C1573,'Policy Characteristics'!$C:$C,0))),"",INDEX('Policy Characteristics'!E:E,MATCH($C1573,'Policy Characteristics'!$C:$C,0)))</f>
        <v>indst methane destruction</v>
      </c>
      <c r="L1573" s="261">
        <f>IF(ISBLANK(INDEX('Policy Characteristics'!F:F,MATCH($C1573,'Policy Characteristics'!$C:$C,0))),"",INDEX('Policy Characteristics'!F:F,MATCH($C1573,'Policy Characteristics'!$C:$C,0)))</f>
        <v>0</v>
      </c>
      <c r="M1573" s="261">
        <f>IF(ISBLANK(INDEX('Policy Characteristics'!G:G,MATCH($C1573,'Policy Characteristics'!$C:$C,0))),"",INDEX('Policy Characteristics'!G:G,MATCH($C1573,'Policy Characteristics'!$C:$C,0)))</f>
        <v>1</v>
      </c>
      <c r="N1573" s="261">
        <f>IF(ISBLANK(INDEX('Policy Characteristics'!H:H,MATCH($C1573,'Policy Characteristics'!$C:$C,0))),"",INDEX('Policy Characteristics'!H:H,MATCH($C1573,'Policy Characteristics'!$C:$C,0)))</f>
        <v>0.01</v>
      </c>
      <c r="O1573" s="254" t="str">
        <f>IF(ISBLANK(INDEX('Policy Characteristics'!I:I,MATCH($C1573,'Policy Characteristics'!$C:$C,0))),"",INDEX('Policy Characteristics'!I:I,MATCH($C1573,'Policy Characteristics'!$C:$C,0)))</f>
        <v>% of potential achieved</v>
      </c>
      <c r="P1573" s="254" t="str">
        <f>IF(ISBLANK(INDEX('Policy Characteristics'!J:J,MATCH($C1573,'Policy Characteristics'!$C:$C,0))),"",INDEX('Policy Characteristics'!J:J,MATCH($C1573,'Policy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3" s="254" t="str">
        <f>IF(ISBLANK(INDEX('Policy Characteristics'!K:K,MATCH($C1573,'Policy Characteristics'!$C:$C,0))),"",INDEX('Policy Characteristics'!K:K,MATCH($C1573,'Policy Characteristics'!$C:$C,0)))</f>
        <v>industry-ag-main.html#methane-destr</v>
      </c>
      <c r="R1573" s="254" t="str">
        <f>IF(ISBLANK(INDEX('Policy Characteristics'!L:L,MATCH($C1573,'Policy Characteristics'!$C:$C,0))),"",INDEX('Policy Characteristics'!L:L,MATCH($C1573,'Policy Characteristics'!$C:$C,0)))</f>
        <v>methane-destruction.html</v>
      </c>
    </row>
    <row r="1574" spans="1:18" x14ac:dyDescent="0.35">
      <c r="A1574" s="254" t="str">
        <f>IF(ISBLANK(INDEX('Policy Characteristics'!A:A,MATCH($C1574,'Policy Characteristics'!$C:$C,0))),"",INDEX('Policy Characteristics'!A:A,MATCH($C1574,'Policy Characteristics'!$C:$C,0)))</f>
        <v>Industry</v>
      </c>
      <c r="B1574" s="262" t="str">
        <f>IF(ISBLANK(INDEX('Policy Characteristics'!B:B,MATCH($C1574,'Policy Characteristics'!$C:$C,0))),"",INDEX('Policy Characteristics'!B:B,MATCH($C1574,'Policy Characteristics'!$C:$C,0)))</f>
        <v>Methane Destruction</v>
      </c>
      <c r="C1574" s="254" t="str">
        <f t="shared" si="56"/>
        <v>Fraction of Methane Destruction Opportunities Achieved</v>
      </c>
      <c r="D1574" s="45" t="s">
        <v>3048</v>
      </c>
      <c r="E1574" s="45"/>
      <c r="F1574" t="s">
        <v>2754</v>
      </c>
      <c r="G1574" s="45"/>
      <c r="H1574" s="43">
        <v>515</v>
      </c>
      <c r="I1574" s="324" t="s">
        <v>43</v>
      </c>
      <c r="J1574" s="255" t="str">
        <f>IF(ISBLANK(INDEX('Policy Characteristics'!D:D,MATCH($C1574,'Policy Characteristics'!$C:$C,0))),"",INDEX('Policy Characteristics'!D:D,MATCH($C1574,'Policy Characteristics'!$C:$C,0)))</f>
        <v>Methane Capture and Destruction</v>
      </c>
      <c r="K1574" s="254" t="str">
        <f>IF(ISBLANK(INDEX('Policy Characteristics'!E:E,MATCH($C1574,'Policy Characteristics'!$C:$C,0))),"",INDEX('Policy Characteristics'!E:E,MATCH($C1574,'Policy Characteristics'!$C:$C,0)))</f>
        <v>indst methane destruction</v>
      </c>
      <c r="L1574" s="261">
        <f>IF(ISBLANK(INDEX('Policy Characteristics'!F:F,MATCH($C1574,'Policy Characteristics'!$C:$C,0))),"",INDEX('Policy Characteristics'!F:F,MATCH($C1574,'Policy Characteristics'!$C:$C,0)))</f>
        <v>0</v>
      </c>
      <c r="M1574" s="261">
        <f>IF(ISBLANK(INDEX('Policy Characteristics'!G:G,MATCH($C1574,'Policy Characteristics'!$C:$C,0))),"",INDEX('Policy Characteristics'!G:G,MATCH($C1574,'Policy Characteristics'!$C:$C,0)))</f>
        <v>1</v>
      </c>
      <c r="N1574" s="261">
        <f>IF(ISBLANK(INDEX('Policy Characteristics'!H:H,MATCH($C1574,'Policy Characteristics'!$C:$C,0))),"",INDEX('Policy Characteristics'!H:H,MATCH($C1574,'Policy Characteristics'!$C:$C,0)))</f>
        <v>0.01</v>
      </c>
      <c r="O1574" s="254" t="str">
        <f>IF(ISBLANK(INDEX('Policy Characteristics'!I:I,MATCH($C1574,'Policy Characteristics'!$C:$C,0))),"",INDEX('Policy Characteristics'!I:I,MATCH($C1574,'Policy Characteristics'!$C:$C,0)))</f>
        <v>% of potential achieved</v>
      </c>
      <c r="P1574" s="254" t="str">
        <f>IF(ISBLANK(INDEX('Policy Characteristics'!J:J,MATCH($C1574,'Policy Characteristics'!$C:$C,0))),"",INDEX('Policy Characteristics'!J:J,MATCH($C1574,'Policy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4" s="254" t="str">
        <f>IF(ISBLANK(INDEX('Policy Characteristics'!K:K,MATCH($C1574,'Policy Characteristics'!$C:$C,0))),"",INDEX('Policy Characteristics'!K:K,MATCH($C1574,'Policy Characteristics'!$C:$C,0)))</f>
        <v>industry-ag-main.html#methane-destr</v>
      </c>
      <c r="R1574" s="254" t="str">
        <f>IF(ISBLANK(INDEX('Policy Characteristics'!L:L,MATCH($C1574,'Policy Characteristics'!$C:$C,0))),"",INDEX('Policy Characteristics'!L:L,MATCH($C1574,'Policy Characteristics'!$C:$C,0)))</f>
        <v>methane-destruction.html</v>
      </c>
    </row>
    <row r="1575" spans="1:18" x14ac:dyDescent="0.35">
      <c r="A1575" s="254" t="str">
        <f>IF(ISBLANK(INDEX('Policy Characteristics'!A:A,MATCH($C1575,'Policy Characteristics'!$C:$C,0))),"",INDEX('Policy Characteristics'!A:A,MATCH($C1575,'Policy Characteristics'!$C:$C,0)))</f>
        <v>Industry</v>
      </c>
      <c r="B1575" s="262" t="str">
        <f>IF(ISBLANK(INDEX('Policy Characteristics'!B:B,MATCH($C1575,'Policy Characteristics'!$C:$C,0))),"",INDEX('Policy Characteristics'!B:B,MATCH($C1575,'Policy Characteristics'!$C:$C,0)))</f>
        <v>Methane Destruction</v>
      </c>
      <c r="C1575" s="254" t="str">
        <f t="shared" si="56"/>
        <v>Fraction of Methane Destruction Opportunities Achieved</v>
      </c>
      <c r="D1575" s="45" t="s">
        <v>3070</v>
      </c>
      <c r="E1575" s="45"/>
      <c r="F1575" t="s">
        <v>3073</v>
      </c>
      <c r="G1575" s="45"/>
      <c r="H1575" s="43">
        <v>516</v>
      </c>
      <c r="I1575" s="324" t="s">
        <v>43</v>
      </c>
      <c r="J1575" s="255" t="str">
        <f>IF(ISBLANK(INDEX('Policy Characteristics'!D:D,MATCH($C1575,'Policy Characteristics'!$C:$C,0))),"",INDEX('Policy Characteristics'!D:D,MATCH($C1575,'Policy Characteristics'!$C:$C,0)))</f>
        <v>Methane Capture and Destruction</v>
      </c>
      <c r="K1575" s="254" t="str">
        <f>IF(ISBLANK(INDEX('Policy Characteristics'!E:E,MATCH($C1575,'Policy Characteristics'!$C:$C,0))),"",INDEX('Policy Characteristics'!E:E,MATCH($C1575,'Policy Characteristics'!$C:$C,0)))</f>
        <v>indst methane destruction</v>
      </c>
      <c r="L1575" s="261">
        <f>IF(ISBLANK(INDEX('Policy Characteristics'!F:F,MATCH($C1575,'Policy Characteristics'!$C:$C,0))),"",INDEX('Policy Characteristics'!F:F,MATCH($C1575,'Policy Characteristics'!$C:$C,0)))</f>
        <v>0</v>
      </c>
      <c r="M1575" s="261">
        <f>IF(ISBLANK(INDEX('Policy Characteristics'!G:G,MATCH($C1575,'Policy Characteristics'!$C:$C,0))),"",INDEX('Policy Characteristics'!G:G,MATCH($C1575,'Policy Characteristics'!$C:$C,0)))</f>
        <v>1</v>
      </c>
      <c r="N1575" s="261">
        <f>IF(ISBLANK(INDEX('Policy Characteristics'!H:H,MATCH($C1575,'Policy Characteristics'!$C:$C,0))),"",INDEX('Policy Characteristics'!H:H,MATCH($C1575,'Policy Characteristics'!$C:$C,0)))</f>
        <v>0.01</v>
      </c>
      <c r="O1575" s="254" t="str">
        <f>IF(ISBLANK(INDEX('Policy Characteristics'!I:I,MATCH($C1575,'Policy Characteristics'!$C:$C,0))),"",INDEX('Policy Characteristics'!I:I,MATCH($C1575,'Policy Characteristics'!$C:$C,0)))</f>
        <v>% of potential achieved</v>
      </c>
      <c r="P1575" s="254" t="str">
        <f>IF(ISBLANK(INDEX('Policy Characteristics'!J:J,MATCH($C1575,'Policy Characteristics'!$C:$C,0))),"",INDEX('Policy Characteristics'!J:J,MATCH($C1575,'Policy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5" s="254" t="str">
        <f>IF(ISBLANK(INDEX('Policy Characteristics'!K:K,MATCH($C1575,'Policy Characteristics'!$C:$C,0))),"",INDEX('Policy Characteristics'!K:K,MATCH($C1575,'Policy Characteristics'!$C:$C,0)))</f>
        <v>industry-ag-main.html#methane-destr</v>
      </c>
      <c r="R1575" s="254" t="str">
        <f>IF(ISBLANK(INDEX('Policy Characteristics'!L:L,MATCH($C1575,'Policy Characteristics'!$C:$C,0))),"",INDEX('Policy Characteristics'!L:L,MATCH($C1575,'Policy Characteristics'!$C:$C,0)))</f>
        <v>methane-destruction.html</v>
      </c>
    </row>
    <row r="1576" spans="1:18" x14ac:dyDescent="0.35">
      <c r="A1576" s="254" t="str">
        <f>IF(ISBLANK(INDEX('Policy Characteristics'!A:A,MATCH($C1576,'Policy Characteristics'!$C:$C,0))),"",INDEX('Policy Characteristics'!A:A,MATCH($C1576,'Policy Characteristics'!$C:$C,0)))</f>
        <v>Industry</v>
      </c>
      <c r="B1576" s="262" t="str">
        <f>IF(ISBLANK(INDEX('Policy Characteristics'!B:B,MATCH($C1576,'Policy Characteristics'!$C:$C,0))),"",INDEX('Policy Characteristics'!B:B,MATCH($C1576,'Policy Characteristics'!$C:$C,0)))</f>
        <v>N2O Abatement</v>
      </c>
      <c r="C1576" s="1" t="s">
        <v>3214</v>
      </c>
      <c r="D1576" s="45"/>
      <c r="E1576" s="45"/>
      <c r="F1576"/>
      <c r="G1576" s="45"/>
      <c r="H1576" s="43">
        <v>1562</v>
      </c>
      <c r="I1576" s="324" t="s">
        <v>43</v>
      </c>
      <c r="J1576" s="255" t="str">
        <f>IF(ISBLANK(INDEX('Policy Characteristics'!D:D,MATCH($C1576,'Policy Characteristics'!$C:$C,0))),"",INDEX('Policy Characteristics'!D:D,MATCH($C1576,'Policy Characteristics'!$C:$C,0)))</f>
        <v>N2O Abatement</v>
      </c>
      <c r="K1576" s="254" t="str">
        <f>IF(ISBLANK(INDEX('Policy Characteristics'!E:E,MATCH($C1576,'Policy Characteristics'!$C:$C,0))),"",INDEX('Policy Characteristics'!E:E,MATCH($C1576,'Policy Characteristics'!$C:$C,0)))</f>
        <v>indst N2O abatement</v>
      </c>
      <c r="L1576" s="261">
        <f>IF(ISBLANK(INDEX('Policy Characteristics'!F:F,MATCH($C1576,'Policy Characteristics'!$C:$C,0))),"",INDEX('Policy Characteristics'!F:F,MATCH($C1576,'Policy Characteristics'!$C:$C,0)))</f>
        <v>0</v>
      </c>
      <c r="M1576" s="261">
        <f>IF(ISBLANK(INDEX('Policy Characteristics'!G:G,MATCH($C1576,'Policy Characteristics'!$C:$C,0))),"",INDEX('Policy Characteristics'!G:G,MATCH($C1576,'Policy Characteristics'!$C:$C,0)))</f>
        <v>1</v>
      </c>
      <c r="N1576" s="261">
        <f>IF(ISBLANK(INDEX('Policy Characteristics'!H:H,MATCH($C1576,'Policy Characteristics'!$C:$C,0))),"",INDEX('Policy Characteristics'!H:H,MATCH($C1576,'Policy Characteristics'!$C:$C,0)))</f>
        <v>0.01</v>
      </c>
      <c r="O1576" s="254" t="str">
        <f>IF(ISBLANK(INDEX('Policy Characteristics'!I:I,MATCH($C1576,'Policy Characteristics'!$C:$C,0))),"",INDEX('Policy Characteristics'!I:I,MATCH($C1576,'Policy Characteristics'!$C:$C,0)))</f>
        <v>% of potential achieved</v>
      </c>
      <c r="P1576" s="254" t="str">
        <f>IF(ISBLANK(INDEX('Policy Characteristics'!J:J,MATCH($C1576,'Policy Characteristics'!$C:$C,0))),"",INDEX('Policy Characteristics'!J:J,MATCH($C1576,'Policy Characteristics'!$C:$C,0)))</f>
        <v>**Description:** This policy reduces nitrous oxide (N2O) process emissions from the chemicals industry (primarily from the production of nitric acid and adipic acid) by destroying the N2O rather than venting it to the atmosphere. //</v>
      </c>
      <c r="Q1576" s="254" t="str">
        <f>IF(ISBLANK(INDEX('Policy Characteristics'!K:K,MATCH($C1576,'Policy Characteristics'!$C:$C,0))),"",INDEX('Policy Characteristics'!K:K,MATCH($C1576,'Policy Characteristics'!$C:$C,0)))</f>
        <v/>
      </c>
      <c r="R1576" s="254" t="str">
        <f>IF(ISBLANK(INDEX('Policy Characteristics'!L:L,MATCH($C1576,'Policy Characteristics'!$C:$C,0))),"",INDEX('Policy Characteristics'!L:L,MATCH($C1576,'Policy Characteristics'!$C:$C,0)))</f>
        <v/>
      </c>
    </row>
    <row r="1577" spans="1:18" x14ac:dyDescent="0.35">
      <c r="A1577" s="254" t="str">
        <f>IF(ISBLANK(INDEX('Policy Characteristics'!A:A,MATCH($C1577,'Policy Characteristics'!$C:$C,0))),"",INDEX('Policy Characteristics'!A:A,MATCH($C1577,'Policy Characteristics'!$C:$C,0)))</f>
        <v>Industry</v>
      </c>
      <c r="B1577" s="262" t="str">
        <f>IF(ISBLANK(INDEX('Policy Characteristics'!B:B,MATCH($C1577,'Policy Characteristics'!$C:$C,0))),"",INDEX('Policy Characteristics'!B:B,MATCH($C1577,'Policy Characteristics'!$C:$C,0)))</f>
        <v>Non BAU Increase in Process Emissions</v>
      </c>
      <c r="C1577" t="s">
        <v>3763</v>
      </c>
      <c r="D1577" s="45" t="s">
        <v>3783</v>
      </c>
      <c r="E1577" s="45"/>
      <c r="F1577" s="45" t="s">
        <v>3801</v>
      </c>
      <c r="G1577" s="45"/>
      <c r="H1577" s="43">
        <v>2751</v>
      </c>
      <c r="I1577" s="324" t="s">
        <v>44</v>
      </c>
      <c r="J1577" s="255" t="str">
        <f>IF(ISBLANK(INDEX('Policy Characteristics'!D:D,MATCH($C1577,'Policy Characteristics'!$C:$C,0))),"",INDEX('Policy Characteristics'!D:D,MATCH($C1577,'Policy Characteristics'!$C:$C,0)))</f>
        <v>Process Emissions Increases</v>
      </c>
      <c r="K1577" s="254" t="str">
        <f>IF(ISBLANK(INDEX('Policy Characteristics'!E:E,MATCH($C1577,'Policy Characteristics'!$C:$C,0))),"",INDEX('Policy Characteristics'!E:E,MATCH($C1577,'Policy Characteristics'!$C:$C,0)))</f>
        <v>non BAU indst process emissions</v>
      </c>
      <c r="L1577" s="261">
        <f>IF(ISBLANK(INDEX('Policy Characteristics'!F:F,MATCH($C1577,'Policy Characteristics'!$C:$C,0))),"",INDEX('Policy Characteristics'!F:F,MATCH($C1577,'Policy Characteristics'!$C:$C,0)))</f>
        <v>0</v>
      </c>
      <c r="M1577" s="261">
        <f>IF(ISBLANK(INDEX('Policy Characteristics'!G:G,MATCH($C1577,'Policy Characteristics'!$C:$C,0))),"",INDEX('Policy Characteristics'!G:G,MATCH($C1577,'Policy Characteristics'!$C:$C,0)))</f>
        <v>1</v>
      </c>
      <c r="N1577" s="261">
        <f>IF(ISBLANK(INDEX('Policy Characteristics'!H:H,MATCH($C1577,'Policy Characteristics'!$C:$C,0))),"",INDEX('Policy Characteristics'!H:H,MATCH($C1577,'Policy Characteristics'!$C:$C,0)))</f>
        <v>1</v>
      </c>
      <c r="O1577" s="254" t="str">
        <f>IF(ISBLANK(INDEX('Policy Characteristics'!I:I,MATCH($C1577,'Policy Characteristics'!$C:$C,0))),"",INDEX('Policy Characteristics'!I:I,MATCH($C1577,'Policy Characteristics'!$C:$C,0)))</f>
        <v>on/off</v>
      </c>
      <c r="P1577" s="254" t="str">
        <f>IF(ISBLANK(INDEX('Policy Characteristics'!J:J,MATCH($C1577,'Policy Characteristics'!$C:$C,0))),"",INDEX('Policy Characteristics'!J:J,MATCH($C1577,'Policy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77" s="254" t="str">
        <f>IF(ISBLANK(INDEX('Policy Characteristics'!K:K,MATCH($C1577,'Policy Characteristics'!$C:$C,0))),"",INDEX('Policy Characteristics'!K:K,MATCH($C1577,'Policy Characteristics'!$C:$C,0)))</f>
        <v/>
      </c>
      <c r="R1577" s="254" t="str">
        <f>IF(ISBLANK(INDEX('Policy Characteristics'!L:L,MATCH($C1577,'Policy Characteristics'!$C:$C,0))),"",INDEX('Policy Characteristics'!L:L,MATCH($C1577,'Policy Characteristics'!$C:$C,0)))</f>
        <v/>
      </c>
    </row>
    <row r="1578" spans="1:18" x14ac:dyDescent="0.35">
      <c r="A1578" s="254" t="str">
        <f>IF(ISBLANK(INDEX('Policy Characteristics'!A:A,MATCH($C1578,'Policy Characteristics'!$C:$C,0))),"",INDEX('Policy Characteristics'!A:A,MATCH($C1578,'Policy Characteristics'!$C:$C,0)))</f>
        <v>Industry</v>
      </c>
      <c r="B1578" s="262" t="str">
        <f>IF(ISBLANK(INDEX('Policy Characteristics'!B:B,MATCH($C1578,'Policy Characteristics'!$C:$C,0))),"",INDEX('Policy Characteristics'!B:B,MATCH($C1578,'Policy Characteristics'!$C:$C,0)))</f>
        <v>Non BAU Increase in Process Emissions</v>
      </c>
      <c r="C1578" s="254" t="str">
        <f>$C$1577</f>
        <v>Boolean Use Non BAU Process Emissions Additions</v>
      </c>
      <c r="D1578" s="45" t="s">
        <v>3784</v>
      </c>
      <c r="E1578" s="45"/>
      <c r="F1578" s="45" t="s">
        <v>3802</v>
      </c>
      <c r="G1578" s="45"/>
      <c r="H1578" s="43">
        <v>2752</v>
      </c>
      <c r="I1578" s="324" t="s">
        <v>43</v>
      </c>
      <c r="J1578" s="255" t="str">
        <f>IF(ISBLANK(INDEX('Policy Characteristics'!D:D,MATCH($C1578,'Policy Characteristics'!$C:$C,0))),"",INDEX('Policy Characteristics'!D:D,MATCH($C1578,'Policy Characteristics'!$C:$C,0)))</f>
        <v>Process Emissions Increases</v>
      </c>
      <c r="K1578" s="254" t="str">
        <f>IF(ISBLANK(INDEX('Policy Characteristics'!E:E,MATCH($C1578,'Policy Characteristics'!$C:$C,0))),"",INDEX('Policy Characteristics'!E:E,MATCH($C1578,'Policy Characteristics'!$C:$C,0)))</f>
        <v>non BAU indst process emissions</v>
      </c>
      <c r="L1578" s="261">
        <f>IF(ISBLANK(INDEX('Policy Characteristics'!F:F,MATCH($C1578,'Policy Characteristics'!$C:$C,0))),"",INDEX('Policy Characteristics'!F:F,MATCH($C1578,'Policy Characteristics'!$C:$C,0)))</f>
        <v>0</v>
      </c>
      <c r="M1578" s="261">
        <f>IF(ISBLANK(INDEX('Policy Characteristics'!G:G,MATCH($C1578,'Policy Characteristics'!$C:$C,0))),"",INDEX('Policy Characteristics'!G:G,MATCH($C1578,'Policy Characteristics'!$C:$C,0)))</f>
        <v>1</v>
      </c>
      <c r="N1578" s="261">
        <f>IF(ISBLANK(INDEX('Policy Characteristics'!H:H,MATCH($C1578,'Policy Characteristics'!$C:$C,0))),"",INDEX('Policy Characteristics'!H:H,MATCH($C1578,'Policy Characteristics'!$C:$C,0)))</f>
        <v>1</v>
      </c>
      <c r="O1578" s="254" t="str">
        <f>IF(ISBLANK(INDEX('Policy Characteristics'!I:I,MATCH($C1578,'Policy Characteristics'!$C:$C,0))),"",INDEX('Policy Characteristics'!I:I,MATCH($C1578,'Policy Characteristics'!$C:$C,0)))</f>
        <v>on/off</v>
      </c>
      <c r="P1578" s="254" t="str">
        <f>IF(ISBLANK(INDEX('Policy Characteristics'!J:J,MATCH($C1578,'Policy Characteristics'!$C:$C,0))),"",INDEX('Policy Characteristics'!J:J,MATCH($C1578,'Policy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78" s="254" t="str">
        <f>IF(ISBLANK(INDEX('Policy Characteristics'!K:K,MATCH($C1578,'Policy Characteristics'!$C:$C,0))),"",INDEX('Policy Characteristics'!K:K,MATCH($C1578,'Policy Characteristics'!$C:$C,0)))</f>
        <v/>
      </c>
      <c r="R1578" s="254" t="str">
        <f>IF(ISBLANK(INDEX('Policy Characteristics'!L:L,MATCH($C1578,'Policy Characteristics'!$C:$C,0))),"",INDEX('Policy Characteristics'!L:L,MATCH($C1578,'Policy Characteristics'!$C:$C,0)))</f>
        <v/>
      </c>
    </row>
    <row r="1579" spans="1:18" x14ac:dyDescent="0.35">
      <c r="A1579" s="254" t="str">
        <f>IF(ISBLANK(INDEX('Policy Characteristics'!A:A,MATCH($C1579,'Policy Characteristics'!$C:$C,0))),"",INDEX('Policy Characteristics'!A:A,MATCH($C1579,'Policy Characteristics'!$C:$C,0)))</f>
        <v>Industry</v>
      </c>
      <c r="B1579" s="262" t="str">
        <f>IF(ISBLANK(INDEX('Policy Characteristics'!B:B,MATCH($C1579,'Policy Characteristics'!$C:$C,0))),"",INDEX('Policy Characteristics'!B:B,MATCH($C1579,'Policy Characteristics'!$C:$C,0)))</f>
        <v>Non BAU Increase in Process Emissions</v>
      </c>
      <c r="C1579" s="254" t="str">
        <f t="shared" ref="C1579:C1594" si="57">$C$1577</f>
        <v>Boolean Use Non BAU Process Emissions Additions</v>
      </c>
      <c r="D1579" s="45" t="s">
        <v>3785</v>
      </c>
      <c r="E1579" s="45"/>
      <c r="F1579" s="45" t="s">
        <v>3803</v>
      </c>
      <c r="G1579" s="45"/>
      <c r="H1579" s="43">
        <v>2753</v>
      </c>
      <c r="I1579" s="324" t="s">
        <v>43</v>
      </c>
      <c r="J1579" s="255" t="str">
        <f>IF(ISBLANK(INDEX('Policy Characteristics'!D:D,MATCH($C1579,'Policy Characteristics'!$C:$C,0))),"",INDEX('Policy Characteristics'!D:D,MATCH($C1579,'Policy Characteristics'!$C:$C,0)))</f>
        <v>Process Emissions Increases</v>
      </c>
      <c r="K1579" s="254" t="str">
        <f>IF(ISBLANK(INDEX('Policy Characteristics'!E:E,MATCH($C1579,'Policy Characteristics'!$C:$C,0))),"",INDEX('Policy Characteristics'!E:E,MATCH($C1579,'Policy Characteristics'!$C:$C,0)))</f>
        <v>non BAU indst process emissions</v>
      </c>
      <c r="L1579" s="261">
        <f>IF(ISBLANK(INDEX('Policy Characteristics'!F:F,MATCH($C1579,'Policy Characteristics'!$C:$C,0))),"",INDEX('Policy Characteristics'!F:F,MATCH($C1579,'Policy Characteristics'!$C:$C,0)))</f>
        <v>0</v>
      </c>
      <c r="M1579" s="261">
        <f>IF(ISBLANK(INDEX('Policy Characteristics'!G:G,MATCH($C1579,'Policy Characteristics'!$C:$C,0))),"",INDEX('Policy Characteristics'!G:G,MATCH($C1579,'Policy Characteristics'!$C:$C,0)))</f>
        <v>1</v>
      </c>
      <c r="N1579" s="261">
        <f>IF(ISBLANK(INDEX('Policy Characteristics'!H:H,MATCH($C1579,'Policy Characteristics'!$C:$C,0))),"",INDEX('Policy Characteristics'!H:H,MATCH($C1579,'Policy Characteristics'!$C:$C,0)))</f>
        <v>1</v>
      </c>
      <c r="O1579" s="254" t="str">
        <f>IF(ISBLANK(INDEX('Policy Characteristics'!I:I,MATCH($C1579,'Policy Characteristics'!$C:$C,0))),"",INDEX('Policy Characteristics'!I:I,MATCH($C1579,'Policy Characteristics'!$C:$C,0)))</f>
        <v>on/off</v>
      </c>
      <c r="P1579" s="254" t="str">
        <f>IF(ISBLANK(INDEX('Policy Characteristics'!J:J,MATCH($C1579,'Policy Characteristics'!$C:$C,0))),"",INDEX('Policy Characteristics'!J:J,MATCH($C1579,'Policy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79" s="254" t="str">
        <f>IF(ISBLANK(INDEX('Policy Characteristics'!K:K,MATCH($C1579,'Policy Characteristics'!$C:$C,0))),"",INDEX('Policy Characteristics'!K:K,MATCH($C1579,'Policy Characteristics'!$C:$C,0)))</f>
        <v/>
      </c>
      <c r="R1579" s="254" t="str">
        <f>IF(ISBLANK(INDEX('Policy Characteristics'!L:L,MATCH($C1579,'Policy Characteristics'!$C:$C,0))),"",INDEX('Policy Characteristics'!L:L,MATCH($C1579,'Policy Characteristics'!$C:$C,0)))</f>
        <v/>
      </c>
    </row>
    <row r="1580" spans="1:18" x14ac:dyDescent="0.35">
      <c r="A1580" s="254" t="str">
        <f>IF(ISBLANK(INDEX('Policy Characteristics'!A:A,MATCH($C1580,'Policy Characteristics'!$C:$C,0))),"",INDEX('Policy Characteristics'!A:A,MATCH($C1580,'Policy Characteristics'!$C:$C,0)))</f>
        <v>Industry</v>
      </c>
      <c r="B1580" s="262" t="str">
        <f>IF(ISBLANK(INDEX('Policy Characteristics'!B:B,MATCH($C1580,'Policy Characteristics'!$C:$C,0))),"",INDEX('Policy Characteristics'!B:B,MATCH($C1580,'Policy Characteristics'!$C:$C,0)))</f>
        <v>Non BAU Increase in Process Emissions</v>
      </c>
      <c r="C1580" s="254" t="str">
        <f t="shared" si="57"/>
        <v>Boolean Use Non BAU Process Emissions Additions</v>
      </c>
      <c r="D1580" s="45" t="s">
        <v>3786</v>
      </c>
      <c r="E1580" s="45"/>
      <c r="F1580" s="45" t="s">
        <v>3804</v>
      </c>
      <c r="G1580" s="45"/>
      <c r="H1580" s="43">
        <v>2754</v>
      </c>
      <c r="I1580" s="324" t="s">
        <v>43</v>
      </c>
      <c r="J1580" s="255" t="str">
        <f>IF(ISBLANK(INDEX('Policy Characteristics'!D:D,MATCH($C1580,'Policy Characteristics'!$C:$C,0))),"",INDEX('Policy Characteristics'!D:D,MATCH($C1580,'Policy Characteristics'!$C:$C,0)))</f>
        <v>Process Emissions Increases</v>
      </c>
      <c r="K1580" s="254" t="str">
        <f>IF(ISBLANK(INDEX('Policy Characteristics'!E:E,MATCH($C1580,'Policy Characteristics'!$C:$C,0))),"",INDEX('Policy Characteristics'!E:E,MATCH($C1580,'Policy Characteristics'!$C:$C,0)))</f>
        <v>non BAU indst process emissions</v>
      </c>
      <c r="L1580" s="261">
        <f>IF(ISBLANK(INDEX('Policy Characteristics'!F:F,MATCH($C1580,'Policy Characteristics'!$C:$C,0))),"",INDEX('Policy Characteristics'!F:F,MATCH($C1580,'Policy Characteristics'!$C:$C,0)))</f>
        <v>0</v>
      </c>
      <c r="M1580" s="261">
        <f>IF(ISBLANK(INDEX('Policy Characteristics'!G:G,MATCH($C1580,'Policy Characteristics'!$C:$C,0))),"",INDEX('Policy Characteristics'!G:G,MATCH($C1580,'Policy Characteristics'!$C:$C,0)))</f>
        <v>1</v>
      </c>
      <c r="N1580" s="261">
        <f>IF(ISBLANK(INDEX('Policy Characteristics'!H:H,MATCH($C1580,'Policy Characteristics'!$C:$C,0))),"",INDEX('Policy Characteristics'!H:H,MATCH($C1580,'Policy Characteristics'!$C:$C,0)))</f>
        <v>1</v>
      </c>
      <c r="O1580" s="254" t="str">
        <f>IF(ISBLANK(INDEX('Policy Characteristics'!I:I,MATCH($C1580,'Policy Characteristics'!$C:$C,0))),"",INDEX('Policy Characteristics'!I:I,MATCH($C1580,'Policy Characteristics'!$C:$C,0)))</f>
        <v>on/off</v>
      </c>
      <c r="P1580" s="254" t="str">
        <f>IF(ISBLANK(INDEX('Policy Characteristics'!J:J,MATCH($C1580,'Policy Characteristics'!$C:$C,0))),"",INDEX('Policy Characteristics'!J:J,MATCH($C1580,'Policy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0" s="254" t="str">
        <f>IF(ISBLANK(INDEX('Policy Characteristics'!K:K,MATCH($C1580,'Policy Characteristics'!$C:$C,0))),"",INDEX('Policy Characteristics'!K:K,MATCH($C1580,'Policy Characteristics'!$C:$C,0)))</f>
        <v/>
      </c>
      <c r="R1580" s="254" t="str">
        <f>IF(ISBLANK(INDEX('Policy Characteristics'!L:L,MATCH($C1580,'Policy Characteristics'!$C:$C,0))),"",INDEX('Policy Characteristics'!L:L,MATCH($C1580,'Policy Characteristics'!$C:$C,0)))</f>
        <v/>
      </c>
    </row>
    <row r="1581" spans="1:18" x14ac:dyDescent="0.35">
      <c r="A1581" s="254" t="str">
        <f>IF(ISBLANK(INDEX('Policy Characteristics'!A:A,MATCH($C1581,'Policy Characteristics'!$C:$C,0))),"",INDEX('Policy Characteristics'!A:A,MATCH($C1581,'Policy Characteristics'!$C:$C,0)))</f>
        <v>Industry</v>
      </c>
      <c r="B1581" s="262" t="str">
        <f>IF(ISBLANK(INDEX('Policy Characteristics'!B:B,MATCH($C1581,'Policy Characteristics'!$C:$C,0))),"",INDEX('Policy Characteristics'!B:B,MATCH($C1581,'Policy Characteristics'!$C:$C,0)))</f>
        <v>Non BAU Increase in Process Emissions</v>
      </c>
      <c r="C1581" s="254" t="str">
        <f t="shared" si="57"/>
        <v>Boolean Use Non BAU Process Emissions Additions</v>
      </c>
      <c r="D1581" s="45" t="s">
        <v>3787</v>
      </c>
      <c r="E1581" s="45"/>
      <c r="F1581" s="45" t="s">
        <v>3805</v>
      </c>
      <c r="G1581" s="45"/>
      <c r="H1581" s="43">
        <v>2755</v>
      </c>
      <c r="I1581" s="324" t="s">
        <v>43</v>
      </c>
      <c r="J1581" s="255" t="str">
        <f>IF(ISBLANK(INDEX('Policy Characteristics'!D:D,MATCH($C1581,'Policy Characteristics'!$C:$C,0))),"",INDEX('Policy Characteristics'!D:D,MATCH($C1581,'Policy Characteristics'!$C:$C,0)))</f>
        <v>Process Emissions Increases</v>
      </c>
      <c r="K1581" s="254" t="str">
        <f>IF(ISBLANK(INDEX('Policy Characteristics'!E:E,MATCH($C1581,'Policy Characteristics'!$C:$C,0))),"",INDEX('Policy Characteristics'!E:E,MATCH($C1581,'Policy Characteristics'!$C:$C,0)))</f>
        <v>non BAU indst process emissions</v>
      </c>
      <c r="L1581" s="261">
        <f>IF(ISBLANK(INDEX('Policy Characteristics'!F:F,MATCH($C1581,'Policy Characteristics'!$C:$C,0))),"",INDEX('Policy Characteristics'!F:F,MATCH($C1581,'Policy Characteristics'!$C:$C,0)))</f>
        <v>0</v>
      </c>
      <c r="M1581" s="261">
        <f>IF(ISBLANK(INDEX('Policy Characteristics'!G:G,MATCH($C1581,'Policy Characteristics'!$C:$C,0))),"",INDEX('Policy Characteristics'!G:G,MATCH($C1581,'Policy Characteristics'!$C:$C,0)))</f>
        <v>1</v>
      </c>
      <c r="N1581" s="261">
        <f>IF(ISBLANK(INDEX('Policy Characteristics'!H:H,MATCH($C1581,'Policy Characteristics'!$C:$C,0))),"",INDEX('Policy Characteristics'!H:H,MATCH($C1581,'Policy Characteristics'!$C:$C,0)))</f>
        <v>1</v>
      </c>
      <c r="O1581" s="254" t="str">
        <f>IF(ISBLANK(INDEX('Policy Characteristics'!I:I,MATCH($C1581,'Policy Characteristics'!$C:$C,0))),"",INDEX('Policy Characteristics'!I:I,MATCH($C1581,'Policy Characteristics'!$C:$C,0)))</f>
        <v>on/off</v>
      </c>
      <c r="P1581" s="254" t="str">
        <f>IF(ISBLANK(INDEX('Policy Characteristics'!J:J,MATCH($C1581,'Policy Characteristics'!$C:$C,0))),"",INDEX('Policy Characteristics'!J:J,MATCH($C1581,'Policy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1" s="254" t="str">
        <f>IF(ISBLANK(INDEX('Policy Characteristics'!K:K,MATCH($C1581,'Policy Characteristics'!$C:$C,0))),"",INDEX('Policy Characteristics'!K:K,MATCH($C1581,'Policy Characteristics'!$C:$C,0)))</f>
        <v/>
      </c>
      <c r="R1581" s="254" t="str">
        <f>IF(ISBLANK(INDEX('Policy Characteristics'!L:L,MATCH($C1581,'Policy Characteristics'!$C:$C,0))),"",INDEX('Policy Characteristics'!L:L,MATCH($C1581,'Policy Characteristics'!$C:$C,0)))</f>
        <v/>
      </c>
    </row>
    <row r="1582" spans="1:18" x14ac:dyDescent="0.35">
      <c r="A1582" s="254" t="str">
        <f>IF(ISBLANK(INDEX('Policy Characteristics'!A:A,MATCH($C1582,'Policy Characteristics'!$C:$C,0))),"",INDEX('Policy Characteristics'!A:A,MATCH($C1582,'Policy Characteristics'!$C:$C,0)))</f>
        <v>Industry</v>
      </c>
      <c r="B1582" s="262" t="str">
        <f>IF(ISBLANK(INDEX('Policy Characteristics'!B:B,MATCH($C1582,'Policy Characteristics'!$C:$C,0))),"",INDEX('Policy Characteristics'!B:B,MATCH($C1582,'Policy Characteristics'!$C:$C,0)))</f>
        <v>Non BAU Increase in Process Emissions</v>
      </c>
      <c r="C1582" s="254" t="str">
        <f t="shared" si="57"/>
        <v>Boolean Use Non BAU Process Emissions Additions</v>
      </c>
      <c r="D1582" s="45" t="s">
        <v>3788</v>
      </c>
      <c r="E1582" s="45"/>
      <c r="F1582" s="45" t="s">
        <v>3806</v>
      </c>
      <c r="G1582" s="45"/>
      <c r="H1582" s="43">
        <v>2756</v>
      </c>
      <c r="I1582" s="324" t="s">
        <v>44</v>
      </c>
      <c r="J1582" s="255" t="str">
        <f>IF(ISBLANK(INDEX('Policy Characteristics'!D:D,MATCH($C1582,'Policy Characteristics'!$C:$C,0))),"",INDEX('Policy Characteristics'!D:D,MATCH($C1582,'Policy Characteristics'!$C:$C,0)))</f>
        <v>Process Emissions Increases</v>
      </c>
      <c r="K1582" s="254" t="str">
        <f>IF(ISBLANK(INDEX('Policy Characteristics'!E:E,MATCH($C1582,'Policy Characteristics'!$C:$C,0))),"",INDEX('Policy Characteristics'!E:E,MATCH($C1582,'Policy Characteristics'!$C:$C,0)))</f>
        <v>non BAU indst process emissions</v>
      </c>
      <c r="L1582" s="261">
        <f>IF(ISBLANK(INDEX('Policy Characteristics'!F:F,MATCH($C1582,'Policy Characteristics'!$C:$C,0))),"",INDEX('Policy Characteristics'!F:F,MATCH($C1582,'Policy Characteristics'!$C:$C,0)))</f>
        <v>0</v>
      </c>
      <c r="M1582" s="261">
        <f>IF(ISBLANK(INDEX('Policy Characteristics'!G:G,MATCH($C1582,'Policy Characteristics'!$C:$C,0))),"",INDEX('Policy Characteristics'!G:G,MATCH($C1582,'Policy Characteristics'!$C:$C,0)))</f>
        <v>1</v>
      </c>
      <c r="N1582" s="261">
        <f>IF(ISBLANK(INDEX('Policy Characteristics'!H:H,MATCH($C1582,'Policy Characteristics'!$C:$C,0))),"",INDEX('Policy Characteristics'!H:H,MATCH($C1582,'Policy Characteristics'!$C:$C,0)))</f>
        <v>1</v>
      </c>
      <c r="O1582" s="254" t="str">
        <f>IF(ISBLANK(INDEX('Policy Characteristics'!I:I,MATCH($C1582,'Policy Characteristics'!$C:$C,0))),"",INDEX('Policy Characteristics'!I:I,MATCH($C1582,'Policy Characteristics'!$C:$C,0)))</f>
        <v>on/off</v>
      </c>
      <c r="P1582" s="254" t="str">
        <f>IF(ISBLANK(INDEX('Policy Characteristics'!J:J,MATCH($C1582,'Policy Characteristics'!$C:$C,0))),"",INDEX('Policy Characteristics'!J:J,MATCH($C1582,'Policy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2" s="254" t="str">
        <f>IF(ISBLANK(INDEX('Policy Characteristics'!K:K,MATCH($C1582,'Policy Characteristics'!$C:$C,0))),"",INDEX('Policy Characteristics'!K:K,MATCH($C1582,'Policy Characteristics'!$C:$C,0)))</f>
        <v/>
      </c>
      <c r="R1582" s="254" t="str">
        <f>IF(ISBLANK(INDEX('Policy Characteristics'!L:L,MATCH($C1582,'Policy Characteristics'!$C:$C,0))),"",INDEX('Policy Characteristics'!L:L,MATCH($C1582,'Policy Characteristics'!$C:$C,0)))</f>
        <v/>
      </c>
    </row>
    <row r="1583" spans="1:18" x14ac:dyDescent="0.35">
      <c r="A1583" s="254" t="str">
        <f>IF(ISBLANK(INDEX('Policy Characteristics'!A:A,MATCH($C1583,'Policy Characteristics'!$C:$C,0))),"",INDEX('Policy Characteristics'!A:A,MATCH($C1583,'Policy Characteristics'!$C:$C,0)))</f>
        <v>Industry</v>
      </c>
      <c r="B1583" s="262" t="str">
        <f>IF(ISBLANK(INDEX('Policy Characteristics'!B:B,MATCH($C1583,'Policy Characteristics'!$C:$C,0))),"",INDEX('Policy Characteristics'!B:B,MATCH($C1583,'Policy Characteristics'!$C:$C,0)))</f>
        <v>Non BAU Increase in Process Emissions</v>
      </c>
      <c r="C1583" s="254" t="str">
        <f t="shared" si="57"/>
        <v>Boolean Use Non BAU Process Emissions Additions</v>
      </c>
      <c r="D1583" s="45" t="s">
        <v>3789</v>
      </c>
      <c r="E1583" s="45"/>
      <c r="F1583" s="45" t="s">
        <v>3807</v>
      </c>
      <c r="G1583" s="45"/>
      <c r="H1583" s="43">
        <v>2757</v>
      </c>
      <c r="I1583" s="324" t="s">
        <v>44</v>
      </c>
      <c r="J1583" s="255" t="str">
        <f>IF(ISBLANK(INDEX('Policy Characteristics'!D:D,MATCH($C1583,'Policy Characteristics'!$C:$C,0))),"",INDEX('Policy Characteristics'!D:D,MATCH($C1583,'Policy Characteristics'!$C:$C,0)))</f>
        <v>Process Emissions Increases</v>
      </c>
      <c r="K1583" s="254" t="str">
        <f>IF(ISBLANK(INDEX('Policy Characteristics'!E:E,MATCH($C1583,'Policy Characteristics'!$C:$C,0))),"",INDEX('Policy Characteristics'!E:E,MATCH($C1583,'Policy Characteristics'!$C:$C,0)))</f>
        <v>non BAU indst process emissions</v>
      </c>
      <c r="L1583" s="261">
        <f>IF(ISBLANK(INDEX('Policy Characteristics'!F:F,MATCH($C1583,'Policy Characteristics'!$C:$C,0))),"",INDEX('Policy Characteristics'!F:F,MATCH($C1583,'Policy Characteristics'!$C:$C,0)))</f>
        <v>0</v>
      </c>
      <c r="M1583" s="261">
        <f>IF(ISBLANK(INDEX('Policy Characteristics'!G:G,MATCH($C1583,'Policy Characteristics'!$C:$C,0))),"",INDEX('Policy Characteristics'!G:G,MATCH($C1583,'Policy Characteristics'!$C:$C,0)))</f>
        <v>1</v>
      </c>
      <c r="N1583" s="261">
        <f>IF(ISBLANK(INDEX('Policy Characteristics'!H:H,MATCH($C1583,'Policy Characteristics'!$C:$C,0))),"",INDEX('Policy Characteristics'!H:H,MATCH($C1583,'Policy Characteristics'!$C:$C,0)))</f>
        <v>1</v>
      </c>
      <c r="O1583" s="254" t="str">
        <f>IF(ISBLANK(INDEX('Policy Characteristics'!I:I,MATCH($C1583,'Policy Characteristics'!$C:$C,0))),"",INDEX('Policy Characteristics'!I:I,MATCH($C1583,'Policy Characteristics'!$C:$C,0)))</f>
        <v>on/off</v>
      </c>
      <c r="P1583" s="254" t="str">
        <f>IF(ISBLANK(INDEX('Policy Characteristics'!J:J,MATCH($C1583,'Policy Characteristics'!$C:$C,0))),"",INDEX('Policy Characteristics'!J:J,MATCH($C1583,'Policy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3" s="254" t="str">
        <f>IF(ISBLANK(INDEX('Policy Characteristics'!K:K,MATCH($C1583,'Policy Characteristics'!$C:$C,0))),"",INDEX('Policy Characteristics'!K:K,MATCH($C1583,'Policy Characteristics'!$C:$C,0)))</f>
        <v/>
      </c>
      <c r="R1583" s="254" t="str">
        <f>IF(ISBLANK(INDEX('Policy Characteristics'!L:L,MATCH($C1583,'Policy Characteristics'!$C:$C,0))),"",INDEX('Policy Characteristics'!L:L,MATCH($C1583,'Policy Characteristics'!$C:$C,0)))</f>
        <v/>
      </c>
    </row>
    <row r="1584" spans="1:18" x14ac:dyDescent="0.35">
      <c r="A1584" s="254" t="str">
        <f>IF(ISBLANK(INDEX('Policy Characteristics'!A:A,MATCH($C1584,'Policy Characteristics'!$C:$C,0))),"",INDEX('Policy Characteristics'!A:A,MATCH($C1584,'Policy Characteristics'!$C:$C,0)))</f>
        <v>Industry</v>
      </c>
      <c r="B1584" s="262" t="str">
        <f>IF(ISBLANK(INDEX('Policy Characteristics'!B:B,MATCH($C1584,'Policy Characteristics'!$C:$C,0))),"",INDEX('Policy Characteristics'!B:B,MATCH($C1584,'Policy Characteristics'!$C:$C,0)))</f>
        <v>Non BAU Increase in Process Emissions</v>
      </c>
      <c r="C1584" s="254" t="str">
        <f t="shared" si="57"/>
        <v>Boolean Use Non BAU Process Emissions Additions</v>
      </c>
      <c r="D1584" s="45" t="s">
        <v>3790</v>
      </c>
      <c r="E1584" s="45"/>
      <c r="F1584" s="45" t="s">
        <v>3808</v>
      </c>
      <c r="G1584" s="45"/>
      <c r="H1584" s="43">
        <v>2758</v>
      </c>
      <c r="I1584" s="324" t="s">
        <v>44</v>
      </c>
      <c r="J1584" s="255" t="str">
        <f>IF(ISBLANK(INDEX('Policy Characteristics'!D:D,MATCH($C1584,'Policy Characteristics'!$C:$C,0))),"",INDEX('Policy Characteristics'!D:D,MATCH($C1584,'Policy Characteristics'!$C:$C,0)))</f>
        <v>Process Emissions Increases</v>
      </c>
      <c r="K1584" s="254" t="str">
        <f>IF(ISBLANK(INDEX('Policy Characteristics'!E:E,MATCH($C1584,'Policy Characteristics'!$C:$C,0))),"",INDEX('Policy Characteristics'!E:E,MATCH($C1584,'Policy Characteristics'!$C:$C,0)))</f>
        <v>non BAU indst process emissions</v>
      </c>
      <c r="L1584" s="261">
        <f>IF(ISBLANK(INDEX('Policy Characteristics'!F:F,MATCH($C1584,'Policy Characteristics'!$C:$C,0))),"",INDEX('Policy Characteristics'!F:F,MATCH($C1584,'Policy Characteristics'!$C:$C,0)))</f>
        <v>0</v>
      </c>
      <c r="M1584" s="261">
        <f>IF(ISBLANK(INDEX('Policy Characteristics'!G:G,MATCH($C1584,'Policy Characteristics'!$C:$C,0))),"",INDEX('Policy Characteristics'!G:G,MATCH($C1584,'Policy Characteristics'!$C:$C,0)))</f>
        <v>1</v>
      </c>
      <c r="N1584" s="261">
        <f>IF(ISBLANK(INDEX('Policy Characteristics'!H:H,MATCH($C1584,'Policy Characteristics'!$C:$C,0))),"",INDEX('Policy Characteristics'!H:H,MATCH($C1584,'Policy Characteristics'!$C:$C,0)))</f>
        <v>1</v>
      </c>
      <c r="O1584" s="254" t="str">
        <f>IF(ISBLANK(INDEX('Policy Characteristics'!I:I,MATCH($C1584,'Policy Characteristics'!$C:$C,0))),"",INDEX('Policy Characteristics'!I:I,MATCH($C1584,'Policy Characteristics'!$C:$C,0)))</f>
        <v>on/off</v>
      </c>
      <c r="P1584" s="254" t="str">
        <f>IF(ISBLANK(INDEX('Policy Characteristics'!J:J,MATCH($C1584,'Policy Characteristics'!$C:$C,0))),"",INDEX('Policy Characteristics'!J:J,MATCH($C1584,'Policy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4" s="254" t="str">
        <f>IF(ISBLANK(INDEX('Policy Characteristics'!K:K,MATCH($C1584,'Policy Characteristics'!$C:$C,0))),"",INDEX('Policy Characteristics'!K:K,MATCH($C1584,'Policy Characteristics'!$C:$C,0)))</f>
        <v/>
      </c>
      <c r="R1584" s="254" t="str">
        <f>IF(ISBLANK(INDEX('Policy Characteristics'!L:L,MATCH($C1584,'Policy Characteristics'!$C:$C,0))),"",INDEX('Policy Characteristics'!L:L,MATCH($C1584,'Policy Characteristics'!$C:$C,0)))</f>
        <v/>
      </c>
    </row>
    <row r="1585" spans="1:18" x14ac:dyDescent="0.35">
      <c r="A1585" s="254" t="str">
        <f>IF(ISBLANK(INDEX('Policy Characteristics'!A:A,MATCH($C1585,'Policy Characteristics'!$C:$C,0))),"",INDEX('Policy Characteristics'!A:A,MATCH($C1585,'Policy Characteristics'!$C:$C,0)))</f>
        <v>Industry</v>
      </c>
      <c r="B1585" s="262" t="str">
        <f>IF(ISBLANK(INDEX('Policy Characteristics'!B:B,MATCH($C1585,'Policy Characteristics'!$C:$C,0))),"",INDEX('Policy Characteristics'!B:B,MATCH($C1585,'Policy Characteristics'!$C:$C,0)))</f>
        <v>Non BAU Increase in Process Emissions</v>
      </c>
      <c r="C1585" s="254" t="str">
        <f t="shared" si="57"/>
        <v>Boolean Use Non BAU Process Emissions Additions</v>
      </c>
      <c r="D1585" s="45" t="s">
        <v>3791</v>
      </c>
      <c r="E1585" s="45"/>
      <c r="F1585" s="45" t="s">
        <v>3809</v>
      </c>
      <c r="G1585" s="45"/>
      <c r="H1585" s="43">
        <v>2759</v>
      </c>
      <c r="I1585" s="324" t="s">
        <v>44</v>
      </c>
      <c r="J1585" s="255" t="str">
        <f>IF(ISBLANK(INDEX('Policy Characteristics'!D:D,MATCH($C1585,'Policy Characteristics'!$C:$C,0))),"",INDEX('Policy Characteristics'!D:D,MATCH($C1585,'Policy Characteristics'!$C:$C,0)))</f>
        <v>Process Emissions Increases</v>
      </c>
      <c r="K1585" s="254" t="str">
        <f>IF(ISBLANK(INDEX('Policy Characteristics'!E:E,MATCH($C1585,'Policy Characteristics'!$C:$C,0))),"",INDEX('Policy Characteristics'!E:E,MATCH($C1585,'Policy Characteristics'!$C:$C,0)))</f>
        <v>non BAU indst process emissions</v>
      </c>
      <c r="L1585" s="261">
        <f>IF(ISBLANK(INDEX('Policy Characteristics'!F:F,MATCH($C1585,'Policy Characteristics'!$C:$C,0))),"",INDEX('Policy Characteristics'!F:F,MATCH($C1585,'Policy Characteristics'!$C:$C,0)))</f>
        <v>0</v>
      </c>
      <c r="M1585" s="261">
        <f>IF(ISBLANK(INDEX('Policy Characteristics'!G:G,MATCH($C1585,'Policy Characteristics'!$C:$C,0))),"",INDEX('Policy Characteristics'!G:G,MATCH($C1585,'Policy Characteristics'!$C:$C,0)))</f>
        <v>1</v>
      </c>
      <c r="N1585" s="261">
        <f>IF(ISBLANK(INDEX('Policy Characteristics'!H:H,MATCH($C1585,'Policy Characteristics'!$C:$C,0))),"",INDEX('Policy Characteristics'!H:H,MATCH($C1585,'Policy Characteristics'!$C:$C,0)))</f>
        <v>1</v>
      </c>
      <c r="O1585" s="254" t="str">
        <f>IF(ISBLANK(INDEX('Policy Characteristics'!I:I,MATCH($C1585,'Policy Characteristics'!$C:$C,0))),"",INDEX('Policy Characteristics'!I:I,MATCH($C1585,'Policy Characteristics'!$C:$C,0)))</f>
        <v>on/off</v>
      </c>
      <c r="P1585" s="254" t="str">
        <f>IF(ISBLANK(INDEX('Policy Characteristics'!J:J,MATCH($C1585,'Policy Characteristics'!$C:$C,0))),"",INDEX('Policy Characteristics'!J:J,MATCH($C1585,'Policy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5" s="254" t="str">
        <f>IF(ISBLANK(INDEX('Policy Characteristics'!K:K,MATCH($C1585,'Policy Characteristics'!$C:$C,0))),"",INDEX('Policy Characteristics'!K:K,MATCH($C1585,'Policy Characteristics'!$C:$C,0)))</f>
        <v/>
      </c>
      <c r="R1585" s="254" t="str">
        <f>IF(ISBLANK(INDEX('Policy Characteristics'!L:L,MATCH($C1585,'Policy Characteristics'!$C:$C,0))),"",INDEX('Policy Characteristics'!L:L,MATCH($C1585,'Policy Characteristics'!$C:$C,0)))</f>
        <v/>
      </c>
    </row>
    <row r="1586" spans="1:18" x14ac:dyDescent="0.35">
      <c r="A1586" s="254" t="str">
        <f>IF(ISBLANK(INDEX('Policy Characteristics'!A:A,MATCH($C1586,'Policy Characteristics'!$C:$C,0))),"",INDEX('Policy Characteristics'!A:A,MATCH($C1586,'Policy Characteristics'!$C:$C,0)))</f>
        <v>Industry</v>
      </c>
      <c r="B1586" s="262" t="str">
        <f>IF(ISBLANK(INDEX('Policy Characteristics'!B:B,MATCH($C1586,'Policy Characteristics'!$C:$C,0))),"",INDEX('Policy Characteristics'!B:B,MATCH($C1586,'Policy Characteristics'!$C:$C,0)))</f>
        <v>Non BAU Increase in Process Emissions</v>
      </c>
      <c r="C1586" s="254" t="str">
        <f t="shared" si="57"/>
        <v>Boolean Use Non BAU Process Emissions Additions</v>
      </c>
      <c r="D1586" s="45" t="s">
        <v>3792</v>
      </c>
      <c r="E1586" s="45"/>
      <c r="F1586" s="45" t="s">
        <v>3810</v>
      </c>
      <c r="G1586" s="45"/>
      <c r="H1586" s="43">
        <v>2760</v>
      </c>
      <c r="I1586" s="324" t="s">
        <v>44</v>
      </c>
      <c r="J1586" s="255" t="str">
        <f>IF(ISBLANK(INDEX('Policy Characteristics'!D:D,MATCH($C1586,'Policy Characteristics'!$C:$C,0))),"",INDEX('Policy Characteristics'!D:D,MATCH($C1586,'Policy Characteristics'!$C:$C,0)))</f>
        <v>Process Emissions Increases</v>
      </c>
      <c r="K1586" s="254" t="str">
        <f>IF(ISBLANK(INDEX('Policy Characteristics'!E:E,MATCH($C1586,'Policy Characteristics'!$C:$C,0))),"",INDEX('Policy Characteristics'!E:E,MATCH($C1586,'Policy Characteristics'!$C:$C,0)))</f>
        <v>non BAU indst process emissions</v>
      </c>
      <c r="L1586" s="261">
        <f>IF(ISBLANK(INDEX('Policy Characteristics'!F:F,MATCH($C1586,'Policy Characteristics'!$C:$C,0))),"",INDEX('Policy Characteristics'!F:F,MATCH($C1586,'Policy Characteristics'!$C:$C,0)))</f>
        <v>0</v>
      </c>
      <c r="M1586" s="261">
        <f>IF(ISBLANK(INDEX('Policy Characteristics'!G:G,MATCH($C1586,'Policy Characteristics'!$C:$C,0))),"",INDEX('Policy Characteristics'!G:G,MATCH($C1586,'Policy Characteristics'!$C:$C,0)))</f>
        <v>1</v>
      </c>
      <c r="N1586" s="261">
        <f>IF(ISBLANK(INDEX('Policy Characteristics'!H:H,MATCH($C1586,'Policy Characteristics'!$C:$C,0))),"",INDEX('Policy Characteristics'!H:H,MATCH($C1586,'Policy Characteristics'!$C:$C,0)))</f>
        <v>1</v>
      </c>
      <c r="O1586" s="254" t="str">
        <f>IF(ISBLANK(INDEX('Policy Characteristics'!I:I,MATCH($C1586,'Policy Characteristics'!$C:$C,0))),"",INDEX('Policy Characteristics'!I:I,MATCH($C1586,'Policy Characteristics'!$C:$C,0)))</f>
        <v>on/off</v>
      </c>
      <c r="P1586" s="254" t="str">
        <f>IF(ISBLANK(INDEX('Policy Characteristics'!J:J,MATCH($C1586,'Policy Characteristics'!$C:$C,0))),"",INDEX('Policy Characteristics'!J:J,MATCH($C1586,'Policy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6" s="254" t="str">
        <f>IF(ISBLANK(INDEX('Policy Characteristics'!K:K,MATCH($C1586,'Policy Characteristics'!$C:$C,0))),"",INDEX('Policy Characteristics'!K:K,MATCH($C1586,'Policy Characteristics'!$C:$C,0)))</f>
        <v/>
      </c>
      <c r="R1586" s="254" t="str">
        <f>IF(ISBLANK(INDEX('Policy Characteristics'!L:L,MATCH($C1586,'Policy Characteristics'!$C:$C,0))),"",INDEX('Policy Characteristics'!L:L,MATCH($C1586,'Policy Characteristics'!$C:$C,0)))</f>
        <v/>
      </c>
    </row>
    <row r="1587" spans="1:18" x14ac:dyDescent="0.35">
      <c r="A1587" s="254" t="str">
        <f>IF(ISBLANK(INDEX('Policy Characteristics'!A:A,MATCH($C1587,'Policy Characteristics'!$C:$C,0))),"",INDEX('Policy Characteristics'!A:A,MATCH($C1587,'Policy Characteristics'!$C:$C,0)))</f>
        <v>Industry</v>
      </c>
      <c r="B1587" s="262" t="str">
        <f>IF(ISBLANK(INDEX('Policy Characteristics'!B:B,MATCH($C1587,'Policy Characteristics'!$C:$C,0))),"",INDEX('Policy Characteristics'!B:B,MATCH($C1587,'Policy Characteristics'!$C:$C,0)))</f>
        <v>Non BAU Increase in Process Emissions</v>
      </c>
      <c r="C1587" s="254" t="str">
        <f t="shared" si="57"/>
        <v>Boolean Use Non BAU Process Emissions Additions</v>
      </c>
      <c r="D1587" s="45" t="s">
        <v>3793</v>
      </c>
      <c r="E1587" s="45"/>
      <c r="F1587" s="45" t="s">
        <v>3811</v>
      </c>
      <c r="G1587" s="45"/>
      <c r="H1587" s="43">
        <v>2761</v>
      </c>
      <c r="I1587" s="324" t="s">
        <v>44</v>
      </c>
      <c r="J1587" s="255" t="str">
        <f>IF(ISBLANK(INDEX('Policy Characteristics'!D:D,MATCH($C1587,'Policy Characteristics'!$C:$C,0))),"",INDEX('Policy Characteristics'!D:D,MATCH($C1587,'Policy Characteristics'!$C:$C,0)))</f>
        <v>Process Emissions Increases</v>
      </c>
      <c r="K1587" s="254" t="str">
        <f>IF(ISBLANK(INDEX('Policy Characteristics'!E:E,MATCH($C1587,'Policy Characteristics'!$C:$C,0))),"",INDEX('Policy Characteristics'!E:E,MATCH($C1587,'Policy Characteristics'!$C:$C,0)))</f>
        <v>non BAU indst process emissions</v>
      </c>
      <c r="L1587" s="261">
        <f>IF(ISBLANK(INDEX('Policy Characteristics'!F:F,MATCH($C1587,'Policy Characteristics'!$C:$C,0))),"",INDEX('Policy Characteristics'!F:F,MATCH($C1587,'Policy Characteristics'!$C:$C,0)))</f>
        <v>0</v>
      </c>
      <c r="M1587" s="261">
        <f>IF(ISBLANK(INDEX('Policy Characteristics'!G:G,MATCH($C1587,'Policy Characteristics'!$C:$C,0))),"",INDEX('Policy Characteristics'!G:G,MATCH($C1587,'Policy Characteristics'!$C:$C,0)))</f>
        <v>1</v>
      </c>
      <c r="N1587" s="261">
        <f>IF(ISBLANK(INDEX('Policy Characteristics'!H:H,MATCH($C1587,'Policy Characteristics'!$C:$C,0))),"",INDEX('Policy Characteristics'!H:H,MATCH($C1587,'Policy Characteristics'!$C:$C,0)))</f>
        <v>1</v>
      </c>
      <c r="O1587" s="254" t="str">
        <f>IF(ISBLANK(INDEX('Policy Characteristics'!I:I,MATCH($C1587,'Policy Characteristics'!$C:$C,0))),"",INDEX('Policy Characteristics'!I:I,MATCH($C1587,'Policy Characteristics'!$C:$C,0)))</f>
        <v>on/off</v>
      </c>
      <c r="P1587" s="254" t="str">
        <f>IF(ISBLANK(INDEX('Policy Characteristics'!J:J,MATCH($C1587,'Policy Characteristics'!$C:$C,0))),"",INDEX('Policy Characteristics'!J:J,MATCH($C1587,'Policy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7" s="254" t="str">
        <f>IF(ISBLANK(INDEX('Policy Characteristics'!K:K,MATCH($C1587,'Policy Characteristics'!$C:$C,0))),"",INDEX('Policy Characteristics'!K:K,MATCH($C1587,'Policy Characteristics'!$C:$C,0)))</f>
        <v/>
      </c>
      <c r="R1587" s="254" t="str">
        <f>IF(ISBLANK(INDEX('Policy Characteristics'!L:L,MATCH($C1587,'Policy Characteristics'!$C:$C,0))),"",INDEX('Policy Characteristics'!L:L,MATCH($C1587,'Policy Characteristics'!$C:$C,0)))</f>
        <v/>
      </c>
    </row>
    <row r="1588" spans="1:18" x14ac:dyDescent="0.35">
      <c r="A1588" s="254" t="str">
        <f>IF(ISBLANK(INDEX('Policy Characteristics'!A:A,MATCH($C1588,'Policy Characteristics'!$C:$C,0))),"",INDEX('Policy Characteristics'!A:A,MATCH($C1588,'Policy Characteristics'!$C:$C,0)))</f>
        <v>Industry</v>
      </c>
      <c r="B1588" s="262" t="str">
        <f>IF(ISBLANK(INDEX('Policy Characteristics'!B:B,MATCH($C1588,'Policy Characteristics'!$C:$C,0))),"",INDEX('Policy Characteristics'!B:B,MATCH($C1588,'Policy Characteristics'!$C:$C,0)))</f>
        <v>Non BAU Increase in Process Emissions</v>
      </c>
      <c r="C1588" s="254" t="str">
        <f t="shared" si="57"/>
        <v>Boolean Use Non BAU Process Emissions Additions</v>
      </c>
      <c r="D1588" s="45" t="s">
        <v>3794</v>
      </c>
      <c r="E1588" s="45"/>
      <c r="F1588" s="45" t="s">
        <v>3812</v>
      </c>
      <c r="G1588" s="45"/>
      <c r="H1588" s="43">
        <v>2762</v>
      </c>
      <c r="I1588" s="324" t="s">
        <v>44</v>
      </c>
      <c r="J1588" s="255" t="str">
        <f>IF(ISBLANK(INDEX('Policy Characteristics'!D:D,MATCH($C1588,'Policy Characteristics'!$C:$C,0))),"",INDEX('Policy Characteristics'!D:D,MATCH($C1588,'Policy Characteristics'!$C:$C,0)))</f>
        <v>Process Emissions Increases</v>
      </c>
      <c r="K1588" s="254" t="str">
        <f>IF(ISBLANK(INDEX('Policy Characteristics'!E:E,MATCH($C1588,'Policy Characteristics'!$C:$C,0))),"",INDEX('Policy Characteristics'!E:E,MATCH($C1588,'Policy Characteristics'!$C:$C,0)))</f>
        <v>non BAU indst process emissions</v>
      </c>
      <c r="L1588" s="261">
        <f>IF(ISBLANK(INDEX('Policy Characteristics'!F:F,MATCH($C1588,'Policy Characteristics'!$C:$C,0))),"",INDEX('Policy Characteristics'!F:F,MATCH($C1588,'Policy Characteristics'!$C:$C,0)))</f>
        <v>0</v>
      </c>
      <c r="M1588" s="261">
        <f>IF(ISBLANK(INDEX('Policy Characteristics'!G:G,MATCH($C1588,'Policy Characteristics'!$C:$C,0))),"",INDEX('Policy Characteristics'!G:G,MATCH($C1588,'Policy Characteristics'!$C:$C,0)))</f>
        <v>1</v>
      </c>
      <c r="N1588" s="261">
        <f>IF(ISBLANK(INDEX('Policy Characteristics'!H:H,MATCH($C1588,'Policy Characteristics'!$C:$C,0))),"",INDEX('Policy Characteristics'!H:H,MATCH($C1588,'Policy Characteristics'!$C:$C,0)))</f>
        <v>1</v>
      </c>
      <c r="O1588" s="254" t="str">
        <f>IF(ISBLANK(INDEX('Policy Characteristics'!I:I,MATCH($C1588,'Policy Characteristics'!$C:$C,0))),"",INDEX('Policy Characteristics'!I:I,MATCH($C1588,'Policy Characteristics'!$C:$C,0)))</f>
        <v>on/off</v>
      </c>
      <c r="P1588" s="254" t="str">
        <f>IF(ISBLANK(INDEX('Policy Characteristics'!J:J,MATCH($C1588,'Policy Characteristics'!$C:$C,0))),"",INDEX('Policy Characteristics'!J:J,MATCH($C1588,'Policy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8" s="254" t="str">
        <f>IF(ISBLANK(INDEX('Policy Characteristics'!K:K,MATCH($C1588,'Policy Characteristics'!$C:$C,0))),"",INDEX('Policy Characteristics'!K:K,MATCH($C1588,'Policy Characteristics'!$C:$C,0)))</f>
        <v/>
      </c>
      <c r="R1588" s="254" t="str">
        <f>IF(ISBLANK(INDEX('Policy Characteristics'!L:L,MATCH($C1588,'Policy Characteristics'!$C:$C,0))),"",INDEX('Policy Characteristics'!L:L,MATCH($C1588,'Policy Characteristics'!$C:$C,0)))</f>
        <v/>
      </c>
    </row>
    <row r="1589" spans="1:18" x14ac:dyDescent="0.35">
      <c r="A1589" s="254" t="str">
        <f>IF(ISBLANK(INDEX('Policy Characteristics'!A:A,MATCH($C1589,'Policy Characteristics'!$C:$C,0))),"",INDEX('Policy Characteristics'!A:A,MATCH($C1589,'Policy Characteristics'!$C:$C,0)))</f>
        <v>Industry</v>
      </c>
      <c r="B1589" s="262" t="str">
        <f>IF(ISBLANK(INDEX('Policy Characteristics'!B:B,MATCH($C1589,'Policy Characteristics'!$C:$C,0))),"",INDEX('Policy Characteristics'!B:B,MATCH($C1589,'Policy Characteristics'!$C:$C,0)))</f>
        <v>Non BAU Increase in Process Emissions</v>
      </c>
      <c r="C1589" s="254" t="str">
        <f t="shared" si="57"/>
        <v>Boolean Use Non BAU Process Emissions Additions</v>
      </c>
      <c r="D1589" s="45" t="s">
        <v>3795</v>
      </c>
      <c r="E1589" s="45"/>
      <c r="F1589" s="45" t="s">
        <v>3813</v>
      </c>
      <c r="G1589" s="45"/>
      <c r="H1589" s="43">
        <v>2763</v>
      </c>
      <c r="I1589" s="324" t="s">
        <v>44</v>
      </c>
      <c r="J1589" s="255" t="str">
        <f>IF(ISBLANK(INDEX('Policy Characteristics'!D:D,MATCH($C1589,'Policy Characteristics'!$C:$C,0))),"",INDEX('Policy Characteristics'!D:D,MATCH($C1589,'Policy Characteristics'!$C:$C,0)))</f>
        <v>Process Emissions Increases</v>
      </c>
      <c r="K1589" s="254" t="str">
        <f>IF(ISBLANK(INDEX('Policy Characteristics'!E:E,MATCH($C1589,'Policy Characteristics'!$C:$C,0))),"",INDEX('Policy Characteristics'!E:E,MATCH($C1589,'Policy Characteristics'!$C:$C,0)))</f>
        <v>non BAU indst process emissions</v>
      </c>
      <c r="L1589" s="261">
        <f>IF(ISBLANK(INDEX('Policy Characteristics'!F:F,MATCH($C1589,'Policy Characteristics'!$C:$C,0))),"",INDEX('Policy Characteristics'!F:F,MATCH($C1589,'Policy Characteristics'!$C:$C,0)))</f>
        <v>0</v>
      </c>
      <c r="M1589" s="261">
        <f>IF(ISBLANK(INDEX('Policy Characteristics'!G:G,MATCH($C1589,'Policy Characteristics'!$C:$C,0))),"",INDEX('Policy Characteristics'!G:G,MATCH($C1589,'Policy Characteristics'!$C:$C,0)))</f>
        <v>1</v>
      </c>
      <c r="N1589" s="261">
        <f>IF(ISBLANK(INDEX('Policy Characteristics'!H:H,MATCH($C1589,'Policy Characteristics'!$C:$C,0))),"",INDEX('Policy Characteristics'!H:H,MATCH($C1589,'Policy Characteristics'!$C:$C,0)))</f>
        <v>1</v>
      </c>
      <c r="O1589" s="254" t="str">
        <f>IF(ISBLANK(INDEX('Policy Characteristics'!I:I,MATCH($C1589,'Policy Characteristics'!$C:$C,0))),"",INDEX('Policy Characteristics'!I:I,MATCH($C1589,'Policy Characteristics'!$C:$C,0)))</f>
        <v>on/off</v>
      </c>
      <c r="P1589" s="254" t="str">
        <f>IF(ISBLANK(INDEX('Policy Characteristics'!J:J,MATCH($C1589,'Policy Characteristics'!$C:$C,0))),"",INDEX('Policy Characteristics'!J:J,MATCH($C1589,'Policy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9" s="254" t="str">
        <f>IF(ISBLANK(INDEX('Policy Characteristics'!K:K,MATCH($C1589,'Policy Characteristics'!$C:$C,0))),"",INDEX('Policy Characteristics'!K:K,MATCH($C1589,'Policy Characteristics'!$C:$C,0)))</f>
        <v/>
      </c>
      <c r="R1589" s="254" t="str">
        <f>IF(ISBLANK(INDEX('Policy Characteristics'!L:L,MATCH($C1589,'Policy Characteristics'!$C:$C,0))),"",INDEX('Policy Characteristics'!L:L,MATCH($C1589,'Policy Characteristics'!$C:$C,0)))</f>
        <v/>
      </c>
    </row>
    <row r="1590" spans="1:18" x14ac:dyDescent="0.35">
      <c r="A1590" s="254" t="str">
        <f>IF(ISBLANK(INDEX('Policy Characteristics'!A:A,MATCH($C1590,'Policy Characteristics'!$C:$C,0))),"",INDEX('Policy Characteristics'!A:A,MATCH($C1590,'Policy Characteristics'!$C:$C,0)))</f>
        <v>Industry</v>
      </c>
      <c r="B1590" s="262" t="str">
        <f>IF(ISBLANK(INDEX('Policy Characteristics'!B:B,MATCH($C1590,'Policy Characteristics'!$C:$C,0))),"",INDEX('Policy Characteristics'!B:B,MATCH($C1590,'Policy Characteristics'!$C:$C,0)))</f>
        <v>Non BAU Increase in Process Emissions</v>
      </c>
      <c r="C1590" s="254" t="str">
        <f t="shared" si="57"/>
        <v>Boolean Use Non BAU Process Emissions Additions</v>
      </c>
      <c r="D1590" s="45" t="s">
        <v>3796</v>
      </c>
      <c r="E1590" s="45"/>
      <c r="F1590" s="45" t="s">
        <v>2765</v>
      </c>
      <c r="G1590" s="45"/>
      <c r="H1590" s="43">
        <v>2764</v>
      </c>
      <c r="I1590" s="324" t="s">
        <v>43</v>
      </c>
      <c r="J1590" s="255" t="str">
        <f>IF(ISBLANK(INDEX('Policy Characteristics'!D:D,MATCH($C1590,'Policy Characteristics'!$C:$C,0))),"",INDEX('Policy Characteristics'!D:D,MATCH($C1590,'Policy Characteristics'!$C:$C,0)))</f>
        <v>Process Emissions Increases</v>
      </c>
      <c r="K1590" s="254" t="str">
        <f>IF(ISBLANK(INDEX('Policy Characteristics'!E:E,MATCH($C1590,'Policy Characteristics'!$C:$C,0))),"",INDEX('Policy Characteristics'!E:E,MATCH($C1590,'Policy Characteristics'!$C:$C,0)))</f>
        <v>non BAU indst process emissions</v>
      </c>
      <c r="L1590" s="261">
        <f>IF(ISBLANK(INDEX('Policy Characteristics'!F:F,MATCH($C1590,'Policy Characteristics'!$C:$C,0))),"",INDEX('Policy Characteristics'!F:F,MATCH($C1590,'Policy Characteristics'!$C:$C,0)))</f>
        <v>0</v>
      </c>
      <c r="M1590" s="261">
        <f>IF(ISBLANK(INDEX('Policy Characteristics'!G:G,MATCH($C1590,'Policy Characteristics'!$C:$C,0))),"",INDEX('Policy Characteristics'!G:G,MATCH($C1590,'Policy Characteristics'!$C:$C,0)))</f>
        <v>1</v>
      </c>
      <c r="N1590" s="261">
        <f>IF(ISBLANK(INDEX('Policy Characteristics'!H:H,MATCH($C1590,'Policy Characteristics'!$C:$C,0))),"",INDEX('Policy Characteristics'!H:H,MATCH($C1590,'Policy Characteristics'!$C:$C,0)))</f>
        <v>1</v>
      </c>
      <c r="O1590" s="254" t="str">
        <f>IF(ISBLANK(INDEX('Policy Characteristics'!I:I,MATCH($C1590,'Policy Characteristics'!$C:$C,0))),"",INDEX('Policy Characteristics'!I:I,MATCH($C1590,'Policy Characteristics'!$C:$C,0)))</f>
        <v>on/off</v>
      </c>
      <c r="P1590" s="254" t="str">
        <f>IF(ISBLANK(INDEX('Policy Characteristics'!J:J,MATCH($C1590,'Policy Characteristics'!$C:$C,0))),"",INDEX('Policy Characteristics'!J:J,MATCH($C1590,'Policy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0" s="254" t="str">
        <f>IF(ISBLANK(INDEX('Policy Characteristics'!K:K,MATCH($C1590,'Policy Characteristics'!$C:$C,0))),"",INDEX('Policy Characteristics'!K:K,MATCH($C1590,'Policy Characteristics'!$C:$C,0)))</f>
        <v/>
      </c>
      <c r="R1590" s="254" t="str">
        <f>IF(ISBLANK(INDEX('Policy Characteristics'!L:L,MATCH($C1590,'Policy Characteristics'!$C:$C,0))),"",INDEX('Policy Characteristics'!L:L,MATCH($C1590,'Policy Characteristics'!$C:$C,0)))</f>
        <v/>
      </c>
    </row>
    <row r="1591" spans="1:18" x14ac:dyDescent="0.35">
      <c r="A1591" s="254" t="str">
        <f>IF(ISBLANK(INDEX('Policy Characteristics'!A:A,MATCH($C1591,'Policy Characteristics'!$C:$C,0))),"",INDEX('Policy Characteristics'!A:A,MATCH($C1591,'Policy Characteristics'!$C:$C,0)))</f>
        <v>Industry</v>
      </c>
      <c r="B1591" s="262" t="str">
        <f>IF(ISBLANK(INDEX('Policy Characteristics'!B:B,MATCH($C1591,'Policy Characteristics'!$C:$C,0))),"",INDEX('Policy Characteristics'!B:B,MATCH($C1591,'Policy Characteristics'!$C:$C,0)))</f>
        <v>Non BAU Increase in Process Emissions</v>
      </c>
      <c r="C1591" s="254" t="str">
        <f t="shared" si="57"/>
        <v>Boolean Use Non BAU Process Emissions Additions</v>
      </c>
      <c r="D1591" s="45" t="s">
        <v>3797</v>
      </c>
      <c r="E1591" s="45"/>
      <c r="F1591" s="45" t="s">
        <v>133</v>
      </c>
      <c r="G1591" s="45"/>
      <c r="H1591" s="43">
        <v>2765</v>
      </c>
      <c r="I1591" s="324" t="s">
        <v>43</v>
      </c>
      <c r="J1591" s="255" t="str">
        <f>IF(ISBLANK(INDEX('Policy Characteristics'!D:D,MATCH($C1591,'Policy Characteristics'!$C:$C,0))),"",INDEX('Policy Characteristics'!D:D,MATCH($C1591,'Policy Characteristics'!$C:$C,0)))</f>
        <v>Process Emissions Increases</v>
      </c>
      <c r="K1591" s="254" t="str">
        <f>IF(ISBLANK(INDEX('Policy Characteristics'!E:E,MATCH($C1591,'Policy Characteristics'!$C:$C,0))),"",INDEX('Policy Characteristics'!E:E,MATCH($C1591,'Policy Characteristics'!$C:$C,0)))</f>
        <v>non BAU indst process emissions</v>
      </c>
      <c r="L1591" s="261">
        <f>IF(ISBLANK(INDEX('Policy Characteristics'!F:F,MATCH($C1591,'Policy Characteristics'!$C:$C,0))),"",INDEX('Policy Characteristics'!F:F,MATCH($C1591,'Policy Characteristics'!$C:$C,0)))</f>
        <v>0</v>
      </c>
      <c r="M1591" s="261">
        <f>IF(ISBLANK(INDEX('Policy Characteristics'!G:G,MATCH($C1591,'Policy Characteristics'!$C:$C,0))),"",INDEX('Policy Characteristics'!G:G,MATCH($C1591,'Policy Characteristics'!$C:$C,0)))</f>
        <v>1</v>
      </c>
      <c r="N1591" s="261">
        <f>IF(ISBLANK(INDEX('Policy Characteristics'!H:H,MATCH($C1591,'Policy Characteristics'!$C:$C,0))),"",INDEX('Policy Characteristics'!H:H,MATCH($C1591,'Policy Characteristics'!$C:$C,0)))</f>
        <v>1</v>
      </c>
      <c r="O1591" s="254" t="str">
        <f>IF(ISBLANK(INDEX('Policy Characteristics'!I:I,MATCH($C1591,'Policy Characteristics'!$C:$C,0))),"",INDEX('Policy Characteristics'!I:I,MATCH($C1591,'Policy Characteristics'!$C:$C,0)))</f>
        <v>on/off</v>
      </c>
      <c r="P1591" s="254" t="str">
        <f>IF(ISBLANK(INDEX('Policy Characteristics'!J:J,MATCH($C1591,'Policy Characteristics'!$C:$C,0))),"",INDEX('Policy Characteristics'!J:J,MATCH($C1591,'Policy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1" s="254" t="str">
        <f>IF(ISBLANK(INDEX('Policy Characteristics'!K:K,MATCH($C1591,'Policy Characteristics'!$C:$C,0))),"",INDEX('Policy Characteristics'!K:K,MATCH($C1591,'Policy Characteristics'!$C:$C,0)))</f>
        <v/>
      </c>
      <c r="R1591" s="254" t="str">
        <f>IF(ISBLANK(INDEX('Policy Characteristics'!L:L,MATCH($C1591,'Policy Characteristics'!$C:$C,0))),"",INDEX('Policy Characteristics'!L:L,MATCH($C1591,'Policy Characteristics'!$C:$C,0)))</f>
        <v/>
      </c>
    </row>
    <row r="1592" spans="1:18" x14ac:dyDescent="0.35">
      <c r="A1592" s="254" t="str">
        <f>IF(ISBLANK(INDEX('Policy Characteristics'!A:A,MATCH($C1592,'Policy Characteristics'!$C:$C,0))),"",INDEX('Policy Characteristics'!A:A,MATCH($C1592,'Policy Characteristics'!$C:$C,0)))</f>
        <v>Industry</v>
      </c>
      <c r="B1592" s="262" t="str">
        <f>IF(ISBLANK(INDEX('Policy Characteristics'!B:B,MATCH($C1592,'Policy Characteristics'!$C:$C,0))),"",INDEX('Policy Characteristics'!B:B,MATCH($C1592,'Policy Characteristics'!$C:$C,0)))</f>
        <v>Non BAU Increase in Process Emissions</v>
      </c>
      <c r="C1592" s="254" t="str">
        <f t="shared" si="57"/>
        <v>Boolean Use Non BAU Process Emissions Additions</v>
      </c>
      <c r="D1592" s="45" t="s">
        <v>3798</v>
      </c>
      <c r="E1592" s="45"/>
      <c r="F1592" s="45" t="s">
        <v>3814</v>
      </c>
      <c r="G1592" s="45"/>
      <c r="H1592" s="43">
        <v>2766</v>
      </c>
      <c r="I1592" s="324" t="s">
        <v>44</v>
      </c>
      <c r="J1592" s="255" t="str">
        <f>IF(ISBLANK(INDEX('Policy Characteristics'!D:D,MATCH($C1592,'Policy Characteristics'!$C:$C,0))),"",INDEX('Policy Characteristics'!D:D,MATCH($C1592,'Policy Characteristics'!$C:$C,0)))</f>
        <v>Process Emissions Increases</v>
      </c>
      <c r="K1592" s="254" t="str">
        <f>IF(ISBLANK(INDEX('Policy Characteristics'!E:E,MATCH($C1592,'Policy Characteristics'!$C:$C,0))),"",INDEX('Policy Characteristics'!E:E,MATCH($C1592,'Policy Characteristics'!$C:$C,0)))</f>
        <v>non BAU indst process emissions</v>
      </c>
      <c r="L1592" s="261">
        <f>IF(ISBLANK(INDEX('Policy Characteristics'!F:F,MATCH($C1592,'Policy Characteristics'!$C:$C,0))),"",INDEX('Policy Characteristics'!F:F,MATCH($C1592,'Policy Characteristics'!$C:$C,0)))</f>
        <v>0</v>
      </c>
      <c r="M1592" s="261">
        <f>IF(ISBLANK(INDEX('Policy Characteristics'!G:G,MATCH($C1592,'Policy Characteristics'!$C:$C,0))),"",INDEX('Policy Characteristics'!G:G,MATCH($C1592,'Policy Characteristics'!$C:$C,0)))</f>
        <v>1</v>
      </c>
      <c r="N1592" s="261">
        <f>IF(ISBLANK(INDEX('Policy Characteristics'!H:H,MATCH($C1592,'Policy Characteristics'!$C:$C,0))),"",INDEX('Policy Characteristics'!H:H,MATCH($C1592,'Policy Characteristics'!$C:$C,0)))</f>
        <v>1</v>
      </c>
      <c r="O1592" s="254" t="str">
        <f>IF(ISBLANK(INDEX('Policy Characteristics'!I:I,MATCH($C1592,'Policy Characteristics'!$C:$C,0))),"",INDEX('Policy Characteristics'!I:I,MATCH($C1592,'Policy Characteristics'!$C:$C,0)))</f>
        <v>on/off</v>
      </c>
      <c r="P1592" s="254" t="str">
        <f>IF(ISBLANK(INDEX('Policy Characteristics'!J:J,MATCH($C1592,'Policy Characteristics'!$C:$C,0))),"",INDEX('Policy Characteristics'!J:J,MATCH($C1592,'Policy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2" s="254" t="str">
        <f>IF(ISBLANK(INDEX('Policy Characteristics'!K:K,MATCH($C1592,'Policy Characteristics'!$C:$C,0))),"",INDEX('Policy Characteristics'!K:K,MATCH($C1592,'Policy Characteristics'!$C:$C,0)))</f>
        <v/>
      </c>
      <c r="R1592" s="254" t="str">
        <f>IF(ISBLANK(INDEX('Policy Characteristics'!L:L,MATCH($C1592,'Policy Characteristics'!$C:$C,0))),"",INDEX('Policy Characteristics'!L:L,MATCH($C1592,'Policy Characteristics'!$C:$C,0)))</f>
        <v/>
      </c>
    </row>
    <row r="1593" spans="1:18" x14ac:dyDescent="0.35">
      <c r="A1593" s="254" t="str">
        <f>IF(ISBLANK(INDEX('Policy Characteristics'!A:A,MATCH($C1593,'Policy Characteristics'!$C:$C,0))),"",INDEX('Policy Characteristics'!A:A,MATCH($C1593,'Policy Characteristics'!$C:$C,0)))</f>
        <v>Industry</v>
      </c>
      <c r="B1593" s="262" t="str">
        <f>IF(ISBLANK(INDEX('Policy Characteristics'!B:B,MATCH($C1593,'Policy Characteristics'!$C:$C,0))),"",INDEX('Policy Characteristics'!B:B,MATCH($C1593,'Policy Characteristics'!$C:$C,0)))</f>
        <v>Non BAU Increase in Process Emissions</v>
      </c>
      <c r="C1593" s="254" t="str">
        <f t="shared" si="57"/>
        <v>Boolean Use Non BAU Process Emissions Additions</v>
      </c>
      <c r="D1593" s="45" t="s">
        <v>3799</v>
      </c>
      <c r="E1593" s="45"/>
      <c r="F1593" s="45" t="s">
        <v>3815</v>
      </c>
      <c r="G1593" s="45"/>
      <c r="H1593" s="43">
        <v>2767</v>
      </c>
      <c r="I1593" s="324" t="s">
        <v>44</v>
      </c>
      <c r="J1593" s="255" t="str">
        <f>IF(ISBLANK(INDEX('Policy Characteristics'!D:D,MATCH($C1593,'Policy Characteristics'!$C:$C,0))),"",INDEX('Policy Characteristics'!D:D,MATCH($C1593,'Policy Characteristics'!$C:$C,0)))</f>
        <v>Process Emissions Increases</v>
      </c>
      <c r="K1593" s="254" t="str">
        <f>IF(ISBLANK(INDEX('Policy Characteristics'!E:E,MATCH($C1593,'Policy Characteristics'!$C:$C,0))),"",INDEX('Policy Characteristics'!E:E,MATCH($C1593,'Policy Characteristics'!$C:$C,0)))</f>
        <v>non BAU indst process emissions</v>
      </c>
      <c r="L1593" s="261">
        <f>IF(ISBLANK(INDEX('Policy Characteristics'!F:F,MATCH($C1593,'Policy Characteristics'!$C:$C,0))),"",INDEX('Policy Characteristics'!F:F,MATCH($C1593,'Policy Characteristics'!$C:$C,0)))</f>
        <v>0</v>
      </c>
      <c r="M1593" s="261">
        <f>IF(ISBLANK(INDEX('Policy Characteristics'!G:G,MATCH($C1593,'Policy Characteristics'!$C:$C,0))),"",INDEX('Policy Characteristics'!G:G,MATCH($C1593,'Policy Characteristics'!$C:$C,0)))</f>
        <v>1</v>
      </c>
      <c r="N1593" s="261">
        <f>IF(ISBLANK(INDEX('Policy Characteristics'!H:H,MATCH($C1593,'Policy Characteristics'!$C:$C,0))),"",INDEX('Policy Characteristics'!H:H,MATCH($C1593,'Policy Characteristics'!$C:$C,0)))</f>
        <v>1</v>
      </c>
      <c r="O1593" s="254" t="str">
        <f>IF(ISBLANK(INDEX('Policy Characteristics'!I:I,MATCH($C1593,'Policy Characteristics'!$C:$C,0))),"",INDEX('Policy Characteristics'!I:I,MATCH($C1593,'Policy Characteristics'!$C:$C,0)))</f>
        <v>on/off</v>
      </c>
      <c r="P1593" s="254" t="str">
        <f>IF(ISBLANK(INDEX('Policy Characteristics'!J:J,MATCH($C1593,'Policy Characteristics'!$C:$C,0))),"",INDEX('Policy Characteristics'!J:J,MATCH($C1593,'Policy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3" s="254" t="str">
        <f>IF(ISBLANK(INDEX('Policy Characteristics'!K:K,MATCH($C1593,'Policy Characteristics'!$C:$C,0))),"",INDEX('Policy Characteristics'!K:K,MATCH($C1593,'Policy Characteristics'!$C:$C,0)))</f>
        <v/>
      </c>
      <c r="R1593" s="254" t="str">
        <f>IF(ISBLANK(INDEX('Policy Characteristics'!L:L,MATCH($C1593,'Policy Characteristics'!$C:$C,0))),"",INDEX('Policy Characteristics'!L:L,MATCH($C1593,'Policy Characteristics'!$C:$C,0)))</f>
        <v/>
      </c>
    </row>
    <row r="1594" spans="1:18" ht="29" x14ac:dyDescent="0.35">
      <c r="A1594" s="254" t="str">
        <f>IF(ISBLANK(INDEX('Policy Characteristics'!A:A,MATCH($C1594,'Policy Characteristics'!$C:$C,0))),"",INDEX('Policy Characteristics'!A:A,MATCH($C1594,'Policy Characteristics'!$C:$C,0)))</f>
        <v>Industry</v>
      </c>
      <c r="B1594" s="262" t="str">
        <f>IF(ISBLANK(INDEX('Policy Characteristics'!B:B,MATCH($C1594,'Policy Characteristics'!$C:$C,0))),"",INDEX('Policy Characteristics'!B:B,MATCH($C1594,'Policy Characteristics'!$C:$C,0)))</f>
        <v>Non BAU Increase in Process Emissions</v>
      </c>
      <c r="C1594" s="254" t="str">
        <f t="shared" si="57"/>
        <v>Boolean Use Non BAU Process Emissions Additions</v>
      </c>
      <c r="D1594" s="45" t="s">
        <v>3800</v>
      </c>
      <c r="E1594" s="45"/>
      <c r="F1594" s="45" t="s">
        <v>3816</v>
      </c>
      <c r="G1594" s="45"/>
      <c r="H1594" s="43">
        <v>2768</v>
      </c>
      <c r="I1594" s="324" t="s">
        <v>44</v>
      </c>
      <c r="J1594" s="255" t="str">
        <f>IF(ISBLANK(INDEX('Policy Characteristics'!D:D,MATCH($C1594,'Policy Characteristics'!$C:$C,0))),"",INDEX('Policy Characteristics'!D:D,MATCH($C1594,'Policy Characteristics'!$C:$C,0)))</f>
        <v>Process Emissions Increases</v>
      </c>
      <c r="K1594" s="254" t="str">
        <f>IF(ISBLANK(INDEX('Policy Characteristics'!E:E,MATCH($C1594,'Policy Characteristics'!$C:$C,0))),"",INDEX('Policy Characteristics'!E:E,MATCH($C1594,'Policy Characteristics'!$C:$C,0)))</f>
        <v>non BAU indst process emissions</v>
      </c>
      <c r="L1594" s="261">
        <f>IF(ISBLANK(INDEX('Policy Characteristics'!F:F,MATCH($C1594,'Policy Characteristics'!$C:$C,0))),"",INDEX('Policy Characteristics'!F:F,MATCH($C1594,'Policy Characteristics'!$C:$C,0)))</f>
        <v>0</v>
      </c>
      <c r="M1594" s="261">
        <f>IF(ISBLANK(INDEX('Policy Characteristics'!G:G,MATCH($C1594,'Policy Characteristics'!$C:$C,0))),"",INDEX('Policy Characteristics'!G:G,MATCH($C1594,'Policy Characteristics'!$C:$C,0)))</f>
        <v>1</v>
      </c>
      <c r="N1594" s="261">
        <f>IF(ISBLANK(INDEX('Policy Characteristics'!H:H,MATCH($C1594,'Policy Characteristics'!$C:$C,0))),"",INDEX('Policy Characteristics'!H:H,MATCH($C1594,'Policy Characteristics'!$C:$C,0)))</f>
        <v>1</v>
      </c>
      <c r="O1594" s="254" t="str">
        <f>IF(ISBLANK(INDEX('Policy Characteristics'!I:I,MATCH($C1594,'Policy Characteristics'!$C:$C,0))),"",INDEX('Policy Characteristics'!I:I,MATCH($C1594,'Policy Characteristics'!$C:$C,0)))</f>
        <v>on/off</v>
      </c>
      <c r="P1594" s="254" t="str">
        <f>IF(ISBLANK(INDEX('Policy Characteristics'!J:J,MATCH($C1594,'Policy Characteristics'!$C:$C,0))),"",INDEX('Policy Characteristics'!J:J,MATCH($C1594,'Policy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4" s="254" t="str">
        <f>IF(ISBLANK(INDEX('Policy Characteristics'!K:K,MATCH($C1594,'Policy Characteristics'!$C:$C,0))),"",INDEX('Policy Characteristics'!K:K,MATCH($C1594,'Policy Characteristics'!$C:$C,0)))</f>
        <v/>
      </c>
      <c r="R1594" s="254" t="str">
        <f>IF(ISBLANK(INDEX('Policy Characteristics'!L:L,MATCH($C1594,'Policy Characteristics'!$C:$C,0))),"",INDEX('Policy Characteristics'!L:L,MATCH($C1594,'Policy Characteristics'!$C:$C,0)))</f>
        <v/>
      </c>
    </row>
    <row r="1595" spans="1:18" x14ac:dyDescent="0.35">
      <c r="A1595" s="254" t="str">
        <f>IF(ISBLANK(INDEX('Policy Characteristics'!A:A,MATCH($C1595,'Policy Characteristics'!$C:$C,0))),"",INDEX('Policy Characteristics'!A:A,MATCH($C1595,'Policy Characteristics'!$C:$C,0)))</f>
        <v>Industry</v>
      </c>
      <c r="B1595" s="262" t="str">
        <f>IF(ISBLANK(INDEX('Policy Characteristics'!B:B,MATCH($C1595,'Policy Characteristics'!$C:$C,0))),"",INDEX('Policy Characteristics'!B:B,MATCH($C1595,'Policy Characteristics'!$C:$C,0)))</f>
        <v>Reduce Fossil Fuel Exports</v>
      </c>
      <c r="C1595" t="s">
        <v>2487</v>
      </c>
      <c r="D1595" s="6" t="s">
        <v>448</v>
      </c>
      <c r="E1595" s="45"/>
      <c r="F1595" s="6" t="s">
        <v>445</v>
      </c>
      <c r="G1595" s="45"/>
      <c r="H1595" s="43">
        <v>451</v>
      </c>
      <c r="I1595" s="324" t="s">
        <v>43</v>
      </c>
      <c r="J1595" s="255" t="str">
        <f>IF(ISBLANK(INDEX('Policy Characteristics'!D:D,MATCH($C1595,'Policy Characteristics'!$C:$C,0))),"",INDEX('Policy Characteristics'!D:D,MATCH($C1595,'Policy Characteristics'!$C:$C,0)))</f>
        <v>Percent Reduction in Fossil Fuel Exports</v>
      </c>
      <c r="K1595" s="254" t="str">
        <f>IF(ISBLANK(INDEX('Policy Characteristics'!E:E,MATCH($C1595,'Policy Characteristics'!$C:$C,0))),"",INDEX('Policy Characteristics'!E:E,MATCH($C1595,'Policy Characteristics'!$C:$C,0)))</f>
        <v>indst reduce fossil fuel exports</v>
      </c>
      <c r="L1595" s="261">
        <f>IF(ISBLANK(INDEX('Policy Characteristics'!F:F,MATCH($C1595,'Policy Characteristics'!$C:$C,0))),"",INDEX('Policy Characteristics'!F:F,MATCH($C1595,'Policy Characteristics'!$C:$C,0)))</f>
        <v>0</v>
      </c>
      <c r="M1595" s="261">
        <f>IF(ISBLANK(INDEX('Policy Characteristics'!G:G,MATCH($C1595,'Policy Characteristics'!$C:$C,0))),"",INDEX('Policy Characteristics'!G:G,MATCH($C1595,'Policy Characteristics'!$C:$C,0)))</f>
        <v>1</v>
      </c>
      <c r="N1595" s="261">
        <f>IF(ISBLANK(INDEX('Policy Characteristics'!H:H,MATCH($C1595,'Policy Characteristics'!$C:$C,0))),"",INDEX('Policy Characteristics'!H:H,MATCH($C1595,'Policy Characteristics'!$C:$C,0)))</f>
        <v>0.01</v>
      </c>
      <c r="O1595" s="254" t="str">
        <f>IF(ISBLANK(INDEX('Policy Characteristics'!I:I,MATCH($C1595,'Policy Characteristics'!$C:$C,0))),"",INDEX('Policy Characteristics'!I:I,MATCH($C1595,'Policy Characteristics'!$C:$C,0)))</f>
        <v>% reduction in exports</v>
      </c>
      <c r="P1595" s="254" t="str">
        <f>IF(ISBLANK(INDEX('Policy Characteristics'!J:J,MATCH($C1595,'Policy Characteristics'!$C:$C,0))),"",INDEX('Policy Characteristics'!J:J,MATCH($C1595,'Policy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1595" s="254" t="str">
        <f>IF(ISBLANK(INDEX('Policy Characteristics'!K:K,MATCH($C1595,'Policy Characteristics'!$C:$C,0))),"",INDEX('Policy Characteristics'!K:K,MATCH($C1595,'Policy Characteristics'!$C:$C,0)))</f>
        <v/>
      </c>
      <c r="R1595" s="254" t="str">
        <f>IF(ISBLANK(INDEX('Policy Characteristics'!L:L,MATCH($C1595,'Policy Characteristics'!$C:$C,0))),"",INDEX('Policy Characteristics'!L:L,MATCH($C1595,'Policy Characteristics'!$C:$C,0)))</f>
        <v>reduce-fuel-exports.html</v>
      </c>
    </row>
    <row r="1596" spans="1:18" x14ac:dyDescent="0.35">
      <c r="A1596" s="254" t="str">
        <f>IF(ISBLANK(INDEX('Policy Characteristics'!A:A,MATCH($C1596,'Policy Characteristics'!$C:$C,0))),"",INDEX('Policy Characteristics'!A:A,MATCH($C1596,'Policy Characteristics'!$C:$C,0)))</f>
        <v>Industry</v>
      </c>
      <c r="B1596" s="262" t="str">
        <f>IF(ISBLANK(INDEX('Policy Characteristics'!B:B,MATCH($C1596,'Policy Characteristics'!$C:$C,0))),"",INDEX('Policy Characteristics'!B:B,MATCH($C1596,'Policy Characteristics'!$C:$C,0)))</f>
        <v>Reduce Fossil Fuel Exports</v>
      </c>
      <c r="C1596" s="254" t="str">
        <f t="shared" ref="C1596:C1603" si="58">C$1595</f>
        <v>Percent Reduction in Fossil Fuel Exports</v>
      </c>
      <c r="D1596" s="6" t="s">
        <v>46</v>
      </c>
      <c r="E1596" s="45"/>
      <c r="F1596" s="6" t="s">
        <v>87</v>
      </c>
      <c r="G1596" s="45"/>
      <c r="H1596" s="43">
        <v>452</v>
      </c>
      <c r="I1596" s="324" t="s">
        <v>43</v>
      </c>
      <c r="J1596" s="255" t="str">
        <f>IF(ISBLANK(INDEX('Policy Characteristics'!D:D,MATCH($C1596,'Policy Characteristics'!$C:$C,0))),"",INDEX('Policy Characteristics'!D:D,MATCH($C1596,'Policy Characteristics'!$C:$C,0)))</f>
        <v>Percent Reduction in Fossil Fuel Exports</v>
      </c>
      <c r="K1596" s="254" t="str">
        <f>IF(ISBLANK(INDEX('Policy Characteristics'!E:E,MATCH($C1596,'Policy Characteristics'!$C:$C,0))),"",INDEX('Policy Characteristics'!E:E,MATCH($C1596,'Policy Characteristics'!$C:$C,0)))</f>
        <v>indst reduce fossil fuel exports</v>
      </c>
      <c r="L1596" s="261">
        <f>IF(ISBLANK(INDEX('Policy Characteristics'!F:F,MATCH($C1596,'Policy Characteristics'!$C:$C,0))),"",INDEX('Policy Characteristics'!F:F,MATCH($C1596,'Policy Characteristics'!$C:$C,0)))</f>
        <v>0</v>
      </c>
      <c r="M1596" s="261">
        <f>IF(ISBLANK(INDEX('Policy Characteristics'!G:G,MATCH($C1596,'Policy Characteristics'!$C:$C,0))),"",INDEX('Policy Characteristics'!G:G,MATCH($C1596,'Policy Characteristics'!$C:$C,0)))</f>
        <v>1</v>
      </c>
      <c r="N1596" s="261">
        <f>IF(ISBLANK(INDEX('Policy Characteristics'!H:H,MATCH($C1596,'Policy Characteristics'!$C:$C,0))),"",INDEX('Policy Characteristics'!H:H,MATCH($C1596,'Policy Characteristics'!$C:$C,0)))</f>
        <v>0.01</v>
      </c>
      <c r="O1596" s="254" t="str">
        <f>IF(ISBLANK(INDEX('Policy Characteristics'!I:I,MATCH($C1596,'Policy Characteristics'!$C:$C,0))),"",INDEX('Policy Characteristics'!I:I,MATCH($C1596,'Policy Characteristics'!$C:$C,0)))</f>
        <v>% reduction in exports</v>
      </c>
      <c r="P1596" s="254" t="str">
        <f>IF(ISBLANK(INDEX('Policy Characteristics'!J:J,MATCH($C1596,'Policy Characteristics'!$C:$C,0))),"",INDEX('Policy Characteristics'!J:J,MATCH($C1596,'Policy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1596" s="254" t="str">
        <f>IF(ISBLANK(INDEX('Policy Characteristics'!K:K,MATCH($C1596,'Policy Characteristics'!$C:$C,0))),"",INDEX('Policy Characteristics'!K:K,MATCH($C1596,'Policy Characteristics'!$C:$C,0)))</f>
        <v/>
      </c>
      <c r="R1596" s="254" t="str">
        <f>IF(ISBLANK(INDEX('Policy Characteristics'!L:L,MATCH($C1596,'Policy Characteristics'!$C:$C,0))),"",INDEX('Policy Characteristics'!L:L,MATCH($C1596,'Policy Characteristics'!$C:$C,0)))</f>
        <v>reduce-fuel-exports.html</v>
      </c>
    </row>
    <row r="1597" spans="1:18" x14ac:dyDescent="0.35">
      <c r="A1597" s="254" t="str">
        <f>IF(ISBLANK(INDEX('Policy Characteristics'!A:A,MATCH($C1597,'Policy Characteristics'!$C:$C,0))),"",INDEX('Policy Characteristics'!A:A,MATCH($C1597,'Policy Characteristics'!$C:$C,0)))</f>
        <v>Industry</v>
      </c>
      <c r="B1597" s="262" t="str">
        <f>IF(ISBLANK(INDEX('Policy Characteristics'!B:B,MATCH($C1597,'Policy Characteristics'!$C:$C,0))),"",INDEX('Policy Characteristics'!B:B,MATCH($C1597,'Policy Characteristics'!$C:$C,0)))</f>
        <v>Reduce Fossil Fuel Exports</v>
      </c>
      <c r="C1597" s="254" t="str">
        <f t="shared" si="58"/>
        <v>Percent Reduction in Fossil Fuel Exports</v>
      </c>
      <c r="D1597" s="6" t="s">
        <v>53</v>
      </c>
      <c r="E1597" s="45"/>
      <c r="F1597" s="6" t="s">
        <v>95</v>
      </c>
      <c r="G1597" s="45"/>
      <c r="H1597" s="43">
        <v>453</v>
      </c>
      <c r="I1597" s="324" t="s">
        <v>43</v>
      </c>
      <c r="J1597" s="255" t="str">
        <f>IF(ISBLANK(INDEX('Policy Characteristics'!D:D,MATCH($C1597,'Policy Characteristics'!$C:$C,0))),"",INDEX('Policy Characteristics'!D:D,MATCH($C1597,'Policy Characteristics'!$C:$C,0)))</f>
        <v>Percent Reduction in Fossil Fuel Exports</v>
      </c>
      <c r="K1597" s="254" t="str">
        <f>IF(ISBLANK(INDEX('Policy Characteristics'!E:E,MATCH($C1597,'Policy Characteristics'!$C:$C,0))),"",INDEX('Policy Characteristics'!E:E,MATCH($C1597,'Policy Characteristics'!$C:$C,0)))</f>
        <v>indst reduce fossil fuel exports</v>
      </c>
      <c r="L1597" s="261">
        <f>IF(ISBLANK(INDEX('Policy Characteristics'!F:F,MATCH($C1597,'Policy Characteristics'!$C:$C,0))),"",INDEX('Policy Characteristics'!F:F,MATCH($C1597,'Policy Characteristics'!$C:$C,0)))</f>
        <v>0</v>
      </c>
      <c r="M1597" s="261">
        <f>IF(ISBLANK(INDEX('Policy Characteristics'!G:G,MATCH($C1597,'Policy Characteristics'!$C:$C,0))),"",INDEX('Policy Characteristics'!G:G,MATCH($C1597,'Policy Characteristics'!$C:$C,0)))</f>
        <v>1</v>
      </c>
      <c r="N1597" s="261">
        <f>IF(ISBLANK(INDEX('Policy Characteristics'!H:H,MATCH($C1597,'Policy Characteristics'!$C:$C,0))),"",INDEX('Policy Characteristics'!H:H,MATCH($C1597,'Policy Characteristics'!$C:$C,0)))</f>
        <v>0.01</v>
      </c>
      <c r="O1597" s="254" t="str">
        <f>IF(ISBLANK(INDEX('Policy Characteristics'!I:I,MATCH($C1597,'Policy Characteristics'!$C:$C,0))),"",INDEX('Policy Characteristics'!I:I,MATCH($C1597,'Policy Characteristics'!$C:$C,0)))</f>
        <v>% reduction in exports</v>
      </c>
      <c r="P1597" s="254" t="str">
        <f>IF(ISBLANK(INDEX('Policy Characteristics'!J:J,MATCH($C1597,'Policy Characteristics'!$C:$C,0))),"",INDEX('Policy Characteristics'!J:J,MATCH($C1597,'Policy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1597" s="254" t="str">
        <f>IF(ISBLANK(INDEX('Policy Characteristics'!K:K,MATCH($C1597,'Policy Characteristics'!$C:$C,0))),"",INDEX('Policy Characteristics'!K:K,MATCH($C1597,'Policy Characteristics'!$C:$C,0)))</f>
        <v/>
      </c>
      <c r="R1597" s="254" t="str">
        <f>IF(ISBLANK(INDEX('Policy Characteristics'!L:L,MATCH($C1597,'Policy Characteristics'!$C:$C,0))),"",INDEX('Policy Characteristics'!L:L,MATCH($C1597,'Policy Characteristics'!$C:$C,0)))</f>
        <v>reduce-fuel-exports.html</v>
      </c>
    </row>
    <row r="1598" spans="1:18" x14ac:dyDescent="0.35">
      <c r="A1598" s="254" t="str">
        <f>IF(ISBLANK(INDEX('Policy Characteristics'!A:A,MATCH($C1598,'Policy Characteristics'!$C:$C,0))),"",INDEX('Policy Characteristics'!A:A,MATCH($C1598,'Policy Characteristics'!$C:$C,0)))</f>
        <v>Industry</v>
      </c>
      <c r="B1598" s="262" t="str">
        <f>IF(ISBLANK(INDEX('Policy Characteristics'!B:B,MATCH($C1598,'Policy Characteristics'!$C:$C,0))),"",INDEX('Policy Characteristics'!B:B,MATCH($C1598,'Policy Characteristics'!$C:$C,0)))</f>
        <v>Reduce Fossil Fuel Exports</v>
      </c>
      <c r="C1598" s="254" t="str">
        <f t="shared" si="58"/>
        <v>Percent Reduction in Fossil Fuel Exports</v>
      </c>
      <c r="D1598" s="6" t="s">
        <v>54</v>
      </c>
      <c r="E1598" s="45"/>
      <c r="F1598" s="6" t="s">
        <v>96</v>
      </c>
      <c r="G1598" s="45"/>
      <c r="H1598" s="43">
        <v>454</v>
      </c>
      <c r="I1598" s="324" t="s">
        <v>43</v>
      </c>
      <c r="J1598" s="255" t="str">
        <f>IF(ISBLANK(INDEX('Policy Characteristics'!D:D,MATCH($C1598,'Policy Characteristics'!$C:$C,0))),"",INDEX('Policy Characteristics'!D:D,MATCH($C1598,'Policy Characteristics'!$C:$C,0)))</f>
        <v>Percent Reduction in Fossil Fuel Exports</v>
      </c>
      <c r="K1598" s="254" t="str">
        <f>IF(ISBLANK(INDEX('Policy Characteristics'!E:E,MATCH($C1598,'Policy Characteristics'!$C:$C,0))),"",INDEX('Policy Characteristics'!E:E,MATCH($C1598,'Policy Characteristics'!$C:$C,0)))</f>
        <v>indst reduce fossil fuel exports</v>
      </c>
      <c r="L1598" s="261">
        <f>IF(ISBLANK(INDEX('Policy Characteristics'!F:F,MATCH($C1598,'Policy Characteristics'!$C:$C,0))),"",INDEX('Policy Characteristics'!F:F,MATCH($C1598,'Policy Characteristics'!$C:$C,0)))</f>
        <v>0</v>
      </c>
      <c r="M1598" s="261">
        <f>IF(ISBLANK(INDEX('Policy Characteristics'!G:G,MATCH($C1598,'Policy Characteristics'!$C:$C,0))),"",INDEX('Policy Characteristics'!G:G,MATCH($C1598,'Policy Characteristics'!$C:$C,0)))</f>
        <v>1</v>
      </c>
      <c r="N1598" s="261">
        <f>IF(ISBLANK(INDEX('Policy Characteristics'!H:H,MATCH($C1598,'Policy Characteristics'!$C:$C,0))),"",INDEX('Policy Characteristics'!H:H,MATCH($C1598,'Policy Characteristics'!$C:$C,0)))</f>
        <v>0.01</v>
      </c>
      <c r="O1598" s="254" t="str">
        <f>IF(ISBLANK(INDEX('Policy Characteristics'!I:I,MATCH($C1598,'Policy Characteristics'!$C:$C,0))),"",INDEX('Policy Characteristics'!I:I,MATCH($C1598,'Policy Characteristics'!$C:$C,0)))</f>
        <v>% reduction in exports</v>
      </c>
      <c r="P1598" s="254" t="str">
        <f>IF(ISBLANK(INDEX('Policy Characteristics'!J:J,MATCH($C1598,'Policy Characteristics'!$C:$C,0))),"",INDEX('Policy Characteristics'!J:J,MATCH($C1598,'Policy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1598" s="254" t="str">
        <f>IF(ISBLANK(INDEX('Policy Characteristics'!K:K,MATCH($C1598,'Policy Characteristics'!$C:$C,0))),"",INDEX('Policy Characteristics'!K:K,MATCH($C1598,'Policy Characteristics'!$C:$C,0)))</f>
        <v/>
      </c>
      <c r="R1598" s="254" t="str">
        <f>IF(ISBLANK(INDEX('Policy Characteristics'!L:L,MATCH($C1598,'Policy Characteristics'!$C:$C,0))),"",INDEX('Policy Characteristics'!L:L,MATCH($C1598,'Policy Characteristics'!$C:$C,0)))</f>
        <v>reduce-fuel-exports.html</v>
      </c>
    </row>
    <row r="1599" spans="1:18" x14ac:dyDescent="0.35">
      <c r="A1599" s="254" t="str">
        <f>IF(ISBLANK(INDEX('Policy Characteristics'!A:A,MATCH($C1599,'Policy Characteristics'!$C:$C,0))),"",INDEX('Policy Characteristics'!A:A,MATCH($C1599,'Policy Characteristics'!$C:$C,0)))</f>
        <v>Industry</v>
      </c>
      <c r="B1599" s="262" t="str">
        <f>IF(ISBLANK(INDEX('Policy Characteristics'!B:B,MATCH($C1599,'Policy Characteristics'!$C:$C,0))),"",INDEX('Policy Characteristics'!B:B,MATCH($C1599,'Policy Characteristics'!$C:$C,0)))</f>
        <v>Reduce Fossil Fuel Exports</v>
      </c>
      <c r="C1599" s="254" t="str">
        <f t="shared" si="58"/>
        <v>Percent Reduction in Fossil Fuel Exports</v>
      </c>
      <c r="D1599" s="6" t="s">
        <v>2471</v>
      </c>
      <c r="E1599" s="45"/>
      <c r="F1599" s="6" t="s">
        <v>2472</v>
      </c>
      <c r="G1599" s="45"/>
      <c r="H1599" s="43">
        <v>455</v>
      </c>
      <c r="I1599" s="324" t="s">
        <v>43</v>
      </c>
      <c r="J1599" s="255" t="str">
        <f>IF(ISBLANK(INDEX('Policy Characteristics'!D:D,MATCH($C1599,'Policy Characteristics'!$C:$C,0))),"",INDEX('Policy Characteristics'!D:D,MATCH($C1599,'Policy Characteristics'!$C:$C,0)))</f>
        <v>Percent Reduction in Fossil Fuel Exports</v>
      </c>
      <c r="K1599" s="254" t="str">
        <f>IF(ISBLANK(INDEX('Policy Characteristics'!E:E,MATCH($C1599,'Policy Characteristics'!$C:$C,0))),"",INDEX('Policy Characteristics'!E:E,MATCH($C1599,'Policy Characteristics'!$C:$C,0)))</f>
        <v>indst reduce fossil fuel exports</v>
      </c>
      <c r="L1599" s="261">
        <f>IF(ISBLANK(INDEX('Policy Characteristics'!F:F,MATCH($C1599,'Policy Characteristics'!$C:$C,0))),"",INDEX('Policy Characteristics'!F:F,MATCH($C1599,'Policy Characteristics'!$C:$C,0)))</f>
        <v>0</v>
      </c>
      <c r="M1599" s="261">
        <f>IF(ISBLANK(INDEX('Policy Characteristics'!G:G,MATCH($C1599,'Policy Characteristics'!$C:$C,0))),"",INDEX('Policy Characteristics'!G:G,MATCH($C1599,'Policy Characteristics'!$C:$C,0)))</f>
        <v>1</v>
      </c>
      <c r="N1599" s="261">
        <f>IF(ISBLANK(INDEX('Policy Characteristics'!H:H,MATCH($C1599,'Policy Characteristics'!$C:$C,0))),"",INDEX('Policy Characteristics'!H:H,MATCH($C1599,'Policy Characteristics'!$C:$C,0)))</f>
        <v>0.01</v>
      </c>
      <c r="O1599" s="254" t="str">
        <f>IF(ISBLANK(INDEX('Policy Characteristics'!I:I,MATCH($C1599,'Policy Characteristics'!$C:$C,0))),"",INDEX('Policy Characteristics'!I:I,MATCH($C1599,'Policy Characteristics'!$C:$C,0)))</f>
        <v>% reduction in exports</v>
      </c>
      <c r="P1599" s="254" t="str">
        <f>IF(ISBLANK(INDEX('Policy Characteristics'!J:J,MATCH($C1599,'Policy Characteristics'!$C:$C,0))),"",INDEX('Policy Characteristics'!J:J,MATCH($C1599,'Policy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1599" s="254" t="str">
        <f>IF(ISBLANK(INDEX('Policy Characteristics'!K:K,MATCH($C1599,'Policy Characteristics'!$C:$C,0))),"",INDEX('Policy Characteristics'!K:K,MATCH($C1599,'Policy Characteristics'!$C:$C,0)))</f>
        <v/>
      </c>
      <c r="R1599" s="254" t="str">
        <f>IF(ISBLANK(INDEX('Policy Characteristics'!L:L,MATCH($C1599,'Policy Characteristics'!$C:$C,0))),"",INDEX('Policy Characteristics'!L:L,MATCH($C1599,'Policy Characteristics'!$C:$C,0)))</f>
        <v>reduce-fuel-exports.html</v>
      </c>
    </row>
    <row r="1600" spans="1:18" x14ac:dyDescent="0.35">
      <c r="A1600" s="254" t="str">
        <f>IF(ISBLANK(INDEX('Policy Characteristics'!A:A,MATCH($C1600,'Policy Characteristics'!$C:$C,0))),"",INDEX('Policy Characteristics'!A:A,MATCH($C1600,'Policy Characteristics'!$C:$C,0)))</f>
        <v>Industry</v>
      </c>
      <c r="B1600" s="262" t="str">
        <f>IF(ISBLANK(INDEX('Policy Characteristics'!B:B,MATCH($C1600,'Policy Characteristics'!$C:$C,0))),"",INDEX('Policy Characteristics'!B:B,MATCH($C1600,'Policy Characteristics'!$C:$C,0)))</f>
        <v>Reduce Fossil Fuel Exports</v>
      </c>
      <c r="C1600" s="254" t="str">
        <f t="shared" si="58"/>
        <v>Percent Reduction in Fossil Fuel Exports</v>
      </c>
      <c r="D1600" s="6" t="s">
        <v>441</v>
      </c>
      <c r="E1600" s="45"/>
      <c r="F1600" s="6" t="s">
        <v>442</v>
      </c>
      <c r="G1600" s="45"/>
      <c r="H1600" s="43">
        <v>456</v>
      </c>
      <c r="I1600" s="325" t="s">
        <v>44</v>
      </c>
      <c r="J1600" s="255" t="str">
        <f>IF(ISBLANK(INDEX('Policy Characteristics'!D:D,MATCH($C1600,'Policy Characteristics'!$C:$C,0))),"",INDEX('Policy Characteristics'!D:D,MATCH($C1600,'Policy Characteristics'!$C:$C,0)))</f>
        <v>Percent Reduction in Fossil Fuel Exports</v>
      </c>
      <c r="K1600" s="254" t="str">
        <f>IF(ISBLANK(INDEX('Policy Characteristics'!E:E,MATCH($C1600,'Policy Characteristics'!$C:$C,0))),"",INDEX('Policy Characteristics'!E:E,MATCH($C1600,'Policy Characteristics'!$C:$C,0)))</f>
        <v>indst reduce fossil fuel exports</v>
      </c>
      <c r="L1600" s="261">
        <f>IF(ISBLANK(INDEX('Policy Characteristics'!F:F,MATCH($C1600,'Policy Characteristics'!$C:$C,0))),"",INDEX('Policy Characteristics'!F:F,MATCH($C1600,'Policy Characteristics'!$C:$C,0)))</f>
        <v>0</v>
      </c>
      <c r="M1600" s="261">
        <f>IF(ISBLANK(INDEX('Policy Characteristics'!G:G,MATCH($C1600,'Policy Characteristics'!$C:$C,0))),"",INDEX('Policy Characteristics'!G:G,MATCH($C1600,'Policy Characteristics'!$C:$C,0)))</f>
        <v>1</v>
      </c>
      <c r="N1600" s="261">
        <f>IF(ISBLANK(INDEX('Policy Characteristics'!H:H,MATCH($C1600,'Policy Characteristics'!$C:$C,0))),"",INDEX('Policy Characteristics'!H:H,MATCH($C1600,'Policy Characteristics'!$C:$C,0)))</f>
        <v>0.01</v>
      </c>
      <c r="O1600" s="254" t="str">
        <f>IF(ISBLANK(INDEX('Policy Characteristics'!I:I,MATCH($C1600,'Policy Characteristics'!$C:$C,0))),"",INDEX('Policy Characteristics'!I:I,MATCH($C1600,'Policy Characteristics'!$C:$C,0)))</f>
        <v>% reduction in exports</v>
      </c>
      <c r="P1600" s="254" t="str">
        <f>IF(ISBLANK(INDEX('Policy Characteristics'!J:J,MATCH($C1600,'Policy Characteristics'!$C:$C,0))),"",INDEX('Policy Characteristics'!J:J,MATCH($C1600,'Policy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1600" s="254" t="str">
        <f>IF(ISBLANK(INDEX('Policy Characteristics'!K:K,MATCH($C1600,'Policy Characteristics'!$C:$C,0))),"",INDEX('Policy Characteristics'!K:K,MATCH($C1600,'Policy Characteristics'!$C:$C,0)))</f>
        <v/>
      </c>
      <c r="R1600" s="254" t="str">
        <f>IF(ISBLANK(INDEX('Policy Characteristics'!L:L,MATCH($C1600,'Policy Characteristics'!$C:$C,0))),"",INDEX('Policy Characteristics'!L:L,MATCH($C1600,'Policy Characteristics'!$C:$C,0)))</f>
        <v>reduce-fuel-exports.html</v>
      </c>
    </row>
    <row r="1601" spans="1:18" x14ac:dyDescent="0.35">
      <c r="A1601" s="254" t="str">
        <f>IF(ISBLANK(INDEX('Policy Characteristics'!A:A,MATCH($C1601,'Policy Characteristics'!$C:$C,0))),"",INDEX('Policy Characteristics'!A:A,MATCH($C1601,'Policy Characteristics'!$C:$C,0)))</f>
        <v>Industry</v>
      </c>
      <c r="B1601" s="262" t="str">
        <f>IF(ISBLANK(INDEX('Policy Characteristics'!B:B,MATCH($C1601,'Policy Characteristics'!$C:$C,0))),"",INDEX('Policy Characteristics'!B:B,MATCH($C1601,'Policy Characteristics'!$C:$C,0)))</f>
        <v>Reduce Fossil Fuel Exports</v>
      </c>
      <c r="C1601" s="254" t="str">
        <f t="shared" si="58"/>
        <v>Percent Reduction in Fossil Fuel Exports</v>
      </c>
      <c r="D1601" s="6" t="s">
        <v>2463</v>
      </c>
      <c r="E1601" s="45"/>
      <c r="F1601" s="6" t="s">
        <v>2467</v>
      </c>
      <c r="G1601" s="45"/>
      <c r="H1601" s="43">
        <v>457</v>
      </c>
      <c r="I1601" s="324" t="s">
        <v>43</v>
      </c>
      <c r="J1601" s="255" t="str">
        <f>IF(ISBLANK(INDEX('Policy Characteristics'!D:D,MATCH($C1601,'Policy Characteristics'!$C:$C,0))),"",INDEX('Policy Characteristics'!D:D,MATCH($C1601,'Policy Characteristics'!$C:$C,0)))</f>
        <v>Percent Reduction in Fossil Fuel Exports</v>
      </c>
      <c r="K1601" s="254" t="str">
        <f>IF(ISBLANK(INDEX('Policy Characteristics'!E:E,MATCH($C1601,'Policy Characteristics'!$C:$C,0))),"",INDEX('Policy Characteristics'!E:E,MATCH($C1601,'Policy Characteristics'!$C:$C,0)))</f>
        <v>indst reduce fossil fuel exports</v>
      </c>
      <c r="L1601" s="261">
        <f>IF(ISBLANK(INDEX('Policy Characteristics'!F:F,MATCH($C1601,'Policy Characteristics'!$C:$C,0))),"",INDEX('Policy Characteristics'!F:F,MATCH($C1601,'Policy Characteristics'!$C:$C,0)))</f>
        <v>0</v>
      </c>
      <c r="M1601" s="261">
        <f>IF(ISBLANK(INDEX('Policy Characteristics'!G:G,MATCH($C1601,'Policy Characteristics'!$C:$C,0))),"",INDEX('Policy Characteristics'!G:G,MATCH($C1601,'Policy Characteristics'!$C:$C,0)))</f>
        <v>1</v>
      </c>
      <c r="N1601" s="261">
        <f>IF(ISBLANK(INDEX('Policy Characteristics'!H:H,MATCH($C1601,'Policy Characteristics'!$C:$C,0))),"",INDEX('Policy Characteristics'!H:H,MATCH($C1601,'Policy Characteristics'!$C:$C,0)))</f>
        <v>0.01</v>
      </c>
      <c r="O1601" s="254" t="str">
        <f>IF(ISBLANK(INDEX('Policy Characteristics'!I:I,MATCH($C1601,'Policy Characteristics'!$C:$C,0))),"",INDEX('Policy Characteristics'!I:I,MATCH($C1601,'Policy Characteristics'!$C:$C,0)))</f>
        <v>% reduction in exports</v>
      </c>
      <c r="P1601" s="254" t="str">
        <f>IF(ISBLANK(INDEX('Policy Characteristics'!J:J,MATCH($C1601,'Policy Characteristics'!$C:$C,0))),"",INDEX('Policy Characteristics'!J:J,MATCH($C1601,'Policy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1601" s="254" t="str">
        <f>IF(ISBLANK(INDEX('Policy Characteristics'!K:K,MATCH($C1601,'Policy Characteristics'!$C:$C,0))),"",INDEX('Policy Characteristics'!K:K,MATCH($C1601,'Policy Characteristics'!$C:$C,0)))</f>
        <v/>
      </c>
      <c r="R1601" s="254" t="str">
        <f>IF(ISBLANK(INDEX('Policy Characteristics'!L:L,MATCH($C1601,'Policy Characteristics'!$C:$C,0))),"",INDEX('Policy Characteristics'!L:L,MATCH($C1601,'Policy Characteristics'!$C:$C,0)))</f>
        <v>reduce-fuel-exports.html</v>
      </c>
    </row>
    <row r="1602" spans="1:18" x14ac:dyDescent="0.35">
      <c r="A1602" s="254" t="str">
        <f>IF(ISBLANK(INDEX('Policy Characteristics'!A:A,MATCH($C1602,'Policy Characteristics'!$C:$C,0))),"",INDEX('Policy Characteristics'!A:A,MATCH($C1602,'Policy Characteristics'!$C:$C,0)))</f>
        <v>Industry</v>
      </c>
      <c r="B1602" s="262" t="str">
        <f>IF(ISBLANK(INDEX('Policy Characteristics'!B:B,MATCH($C1602,'Policy Characteristics'!$C:$C,0))),"",INDEX('Policy Characteristics'!B:B,MATCH($C1602,'Policy Characteristics'!$C:$C,0)))</f>
        <v>Reduce Fossil Fuel Exports</v>
      </c>
      <c r="C1602" s="254" t="str">
        <f t="shared" si="58"/>
        <v>Percent Reduction in Fossil Fuel Exports</v>
      </c>
      <c r="D1602" s="6" t="s">
        <v>2473</v>
      </c>
      <c r="E1602" s="45"/>
      <c r="F1602" s="6" t="s">
        <v>2474</v>
      </c>
      <c r="G1602" s="45"/>
      <c r="H1602" s="43">
        <v>458</v>
      </c>
      <c r="I1602" s="324" t="s">
        <v>43</v>
      </c>
      <c r="J1602" s="255" t="str">
        <f>IF(ISBLANK(INDEX('Policy Characteristics'!D:D,MATCH($C1602,'Policy Characteristics'!$C:$C,0))),"",INDEX('Policy Characteristics'!D:D,MATCH($C1602,'Policy Characteristics'!$C:$C,0)))</f>
        <v>Percent Reduction in Fossil Fuel Exports</v>
      </c>
      <c r="K1602" s="254" t="str">
        <f>IF(ISBLANK(INDEX('Policy Characteristics'!E:E,MATCH($C1602,'Policy Characteristics'!$C:$C,0))),"",INDEX('Policy Characteristics'!E:E,MATCH($C1602,'Policy Characteristics'!$C:$C,0)))</f>
        <v>indst reduce fossil fuel exports</v>
      </c>
      <c r="L1602" s="261">
        <f>IF(ISBLANK(INDEX('Policy Characteristics'!F:F,MATCH($C1602,'Policy Characteristics'!$C:$C,0))),"",INDEX('Policy Characteristics'!F:F,MATCH($C1602,'Policy Characteristics'!$C:$C,0)))</f>
        <v>0</v>
      </c>
      <c r="M1602" s="261">
        <f>IF(ISBLANK(INDEX('Policy Characteristics'!G:G,MATCH($C1602,'Policy Characteristics'!$C:$C,0))),"",INDEX('Policy Characteristics'!G:G,MATCH($C1602,'Policy Characteristics'!$C:$C,0)))</f>
        <v>1</v>
      </c>
      <c r="N1602" s="261">
        <f>IF(ISBLANK(INDEX('Policy Characteristics'!H:H,MATCH($C1602,'Policy Characteristics'!$C:$C,0))),"",INDEX('Policy Characteristics'!H:H,MATCH($C1602,'Policy Characteristics'!$C:$C,0)))</f>
        <v>0.01</v>
      </c>
      <c r="O1602" s="254" t="str">
        <f>IF(ISBLANK(INDEX('Policy Characteristics'!I:I,MATCH($C1602,'Policy Characteristics'!$C:$C,0))),"",INDEX('Policy Characteristics'!I:I,MATCH($C1602,'Policy Characteristics'!$C:$C,0)))</f>
        <v>% reduction in exports</v>
      </c>
      <c r="P1602" s="254" t="str">
        <f>IF(ISBLANK(INDEX('Policy Characteristics'!J:J,MATCH($C1602,'Policy Characteristics'!$C:$C,0))),"",INDEX('Policy Characteristics'!J:J,MATCH($C1602,'Policy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1602" s="254" t="str">
        <f>IF(ISBLANK(INDEX('Policy Characteristics'!K:K,MATCH($C1602,'Policy Characteristics'!$C:$C,0))),"",INDEX('Policy Characteristics'!K:K,MATCH($C1602,'Policy Characteristics'!$C:$C,0)))</f>
        <v/>
      </c>
      <c r="R1602" s="254" t="str">
        <f>IF(ISBLANK(INDEX('Policy Characteristics'!L:L,MATCH($C1602,'Policy Characteristics'!$C:$C,0))),"",INDEX('Policy Characteristics'!L:L,MATCH($C1602,'Policy Characteristics'!$C:$C,0)))</f>
        <v>reduce-fuel-exports.html</v>
      </c>
    </row>
    <row r="1603" spans="1:18" x14ac:dyDescent="0.35">
      <c r="A1603" s="254" t="str">
        <f>IF(ISBLANK(INDEX('Policy Characteristics'!A:A,MATCH($C1603,'Policy Characteristics'!$C:$C,0))),"",INDEX('Policy Characteristics'!A:A,MATCH($C1603,'Policy Characteristics'!$C:$C,0)))</f>
        <v>Industry</v>
      </c>
      <c r="B1603" s="262" t="str">
        <f>IF(ISBLANK(INDEX('Policy Characteristics'!B:B,MATCH($C1603,'Policy Characteristics'!$C:$C,0))),"",INDEX('Policy Characteristics'!B:B,MATCH($C1603,'Policy Characteristics'!$C:$C,0)))</f>
        <v>Reduce Fossil Fuel Exports</v>
      </c>
      <c r="C1603" s="254" t="str">
        <f t="shared" si="58"/>
        <v>Percent Reduction in Fossil Fuel Exports</v>
      </c>
      <c r="D1603" s="6" t="s">
        <v>2464</v>
      </c>
      <c r="E1603" s="45"/>
      <c r="F1603" s="6" t="s">
        <v>2468</v>
      </c>
      <c r="G1603" s="45"/>
      <c r="H1603" s="43">
        <v>459</v>
      </c>
      <c r="I1603" s="324" t="s">
        <v>43</v>
      </c>
      <c r="J1603" s="255" t="str">
        <f>IF(ISBLANK(INDEX('Policy Characteristics'!D:D,MATCH($C1603,'Policy Characteristics'!$C:$C,0))),"",INDEX('Policy Characteristics'!D:D,MATCH($C1603,'Policy Characteristics'!$C:$C,0)))</f>
        <v>Percent Reduction in Fossil Fuel Exports</v>
      </c>
      <c r="K1603" s="254" t="str">
        <f>IF(ISBLANK(INDEX('Policy Characteristics'!E:E,MATCH($C1603,'Policy Characteristics'!$C:$C,0))),"",INDEX('Policy Characteristics'!E:E,MATCH($C1603,'Policy Characteristics'!$C:$C,0)))</f>
        <v>indst reduce fossil fuel exports</v>
      </c>
      <c r="L1603" s="261">
        <f>IF(ISBLANK(INDEX('Policy Characteristics'!F:F,MATCH($C1603,'Policy Characteristics'!$C:$C,0))),"",INDEX('Policy Characteristics'!F:F,MATCH($C1603,'Policy Characteristics'!$C:$C,0)))</f>
        <v>0</v>
      </c>
      <c r="M1603" s="261">
        <f>IF(ISBLANK(INDEX('Policy Characteristics'!G:G,MATCH($C1603,'Policy Characteristics'!$C:$C,0))),"",INDEX('Policy Characteristics'!G:G,MATCH($C1603,'Policy Characteristics'!$C:$C,0)))</f>
        <v>1</v>
      </c>
      <c r="N1603" s="261">
        <f>IF(ISBLANK(INDEX('Policy Characteristics'!H:H,MATCH($C1603,'Policy Characteristics'!$C:$C,0))),"",INDEX('Policy Characteristics'!H:H,MATCH($C1603,'Policy Characteristics'!$C:$C,0)))</f>
        <v>0.01</v>
      </c>
      <c r="O1603" s="254" t="str">
        <f>IF(ISBLANK(INDEX('Policy Characteristics'!I:I,MATCH($C1603,'Policy Characteristics'!$C:$C,0))),"",INDEX('Policy Characteristics'!I:I,MATCH($C1603,'Policy Characteristics'!$C:$C,0)))</f>
        <v>% reduction in exports</v>
      </c>
      <c r="P1603" s="254" t="str">
        <f>IF(ISBLANK(INDEX('Policy Characteristics'!J:J,MATCH($C1603,'Policy Characteristics'!$C:$C,0))),"",INDEX('Policy Characteristics'!J:J,MATCH($C1603,'Policy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1603" s="254" t="str">
        <f>IF(ISBLANK(INDEX('Policy Characteristics'!K:K,MATCH($C1603,'Policy Characteristics'!$C:$C,0))),"",INDEX('Policy Characteristics'!K:K,MATCH($C1603,'Policy Characteristics'!$C:$C,0)))</f>
        <v/>
      </c>
      <c r="R1603" s="254" t="str">
        <f>IF(ISBLANK(INDEX('Policy Characteristics'!L:L,MATCH($C1603,'Policy Characteristics'!$C:$C,0))),"",INDEX('Policy Characteristics'!L:L,MATCH($C1603,'Policy Characteristics'!$C:$C,0)))</f>
        <v>reduce-fuel-exports.html</v>
      </c>
    </row>
    <row r="1604" spans="1:18" x14ac:dyDescent="0.35">
      <c r="A1604" s="254" t="str">
        <f>IF(ISBLANK(INDEX('Policy Characteristics'!A:A,MATCH($C1604,'Policy Characteristics'!$C:$C,0))),"",INDEX('Policy Characteristics'!A:A,MATCH($C1604,'Policy Characteristics'!$C:$C,0)))</f>
        <v>Agriculture, Land Use, and Forestry</v>
      </c>
      <c r="B1604" s="262" t="str">
        <f>IF(ISBLANK(INDEX('Policy Characteristics'!B:B,MATCH($C1604,'Policy Characteristics'!$C:$C,0))),"",INDEX('Policy Characteristics'!B:B,MATCH($C1604,'Policy Characteristics'!$C:$C,0)))</f>
        <v>Afforestation and Reforestation</v>
      </c>
      <c r="C1604" t="s">
        <v>429</v>
      </c>
      <c r="D1604" s="45"/>
      <c r="E1604" s="45"/>
      <c r="F1604" s="45"/>
      <c r="G1604" s="45"/>
      <c r="H1604" s="43">
        <v>60</v>
      </c>
      <c r="I1604" s="324" t="s">
        <v>43</v>
      </c>
      <c r="J1604" s="255" t="str">
        <f>IF(ISBLANK(INDEX('Policy Characteristics'!D:D,MATCH($C1604,'Policy Characteristics'!$C:$C,0))),"",INDEX('Policy Characteristics'!D:D,MATCH($C1604,'Policy Characteristics'!$C:$C,0)))</f>
        <v>Afforestation and Reforestation</v>
      </c>
      <c r="K1604" s="254" t="str">
        <f>IF(ISBLANK(INDEX('Policy Characteristics'!E:E,MATCH($C1604,'Policy Characteristics'!$C:$C,0))),"",INDEX('Policy Characteristics'!E:E,MATCH($C1604,'Policy Characteristics'!$C:$C,0)))</f>
        <v>land afforestation and reforestation</v>
      </c>
      <c r="L1604" s="261">
        <f>IF(ISBLANK(INDEX('Policy Characteristics'!F:F,MATCH($C1604,'Policy Characteristics'!$C:$C,0))),"",INDEX('Policy Characteristics'!F:F,MATCH($C1604,'Policy Characteristics'!$C:$C,0)))</f>
        <v>-3</v>
      </c>
      <c r="M1604" s="261">
        <f>IF(ISBLANK(INDEX('Policy Characteristics'!G:G,MATCH($C1604,'Policy Characteristics'!$C:$C,0))),"",INDEX('Policy Characteristics'!G:G,MATCH($C1604,'Policy Characteristics'!$C:$C,0)))</f>
        <v>1</v>
      </c>
      <c r="N1604" s="261">
        <f>IF(ISBLANK(INDEX('Policy Characteristics'!H:H,MATCH($C1604,'Policy Characteristics'!$C:$C,0))),"",INDEX('Policy Characteristics'!H:H,MATCH($C1604,'Policy Characteristics'!$C:$C,0)))</f>
        <v>0.01</v>
      </c>
      <c r="O1604" s="254" t="str">
        <f>IF(ISBLANK(INDEX('Policy Characteristics'!I:I,MATCH($C1604,'Policy Characteristics'!$C:$C,0))),"",INDEX('Policy Characteristics'!I:I,MATCH($C1604,'Policy Characteristics'!$C:$C,0)))</f>
        <v>% of potential achieved</v>
      </c>
      <c r="P1604" s="254" t="str">
        <f>IF(ISBLANK(INDEX('Policy Characteristics'!J:J,MATCH($C1604,'Policy Characteristics'!$C:$C,0))),"",INDEX('Policy Characteristics'!J:J,MATCH($C1604,'Policy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 // **Guidance for setting values:** The potential for this policy lever is sourced from EPA's 2024 Forestry and Agriculture Sector Mitigation Analysis, which evaluates various carbon price scenarios across both the forestry and agriculture sectors and considers land use competition. At the maximum level of $100 per ton, the afforestation and reforestation potential is roughly 175 MMT CO2e in 2050.</v>
      </c>
      <c r="Q1604" s="254" t="str">
        <f>IF(ISBLANK(INDEX('Policy Characteristics'!K:K,MATCH($C1604,'Policy Characteristics'!$C:$C,0))),"",INDEX('Policy Characteristics'!K:K,MATCH($C1604,'Policy Characteristics'!$C:$C,0)))</f>
        <v>lulucf.html#aff-ref</v>
      </c>
      <c r="R1604" s="254" t="str">
        <f>IF(ISBLANK(INDEX('Policy Characteristics'!L:L,MATCH($C1604,'Policy Characteristics'!$C:$C,0))),"",INDEX('Policy Characteristics'!L:L,MATCH($C1604,'Policy Characteristics'!$C:$C,0)))</f>
        <v>afforestation-and-reforestation.html</v>
      </c>
    </row>
    <row r="1605" spans="1:18" x14ac:dyDescent="0.35">
      <c r="A1605" s="254" t="str">
        <f>IF(ISBLANK(INDEX('Policy Characteristics'!A:A,MATCH($C1605,'Policy Characteristics'!$C:$C,0))),"",INDEX('Policy Characteristics'!A:A,MATCH($C1605,'Policy Characteristics'!$C:$C,0)))</f>
        <v>Agriculture, Land Use, and Forestry</v>
      </c>
      <c r="B1605" s="262" t="str">
        <f>IF(ISBLANK(INDEX('Policy Characteristics'!B:B,MATCH($C1605,'Policy Characteristics'!$C:$C,0))),"",INDEX('Policy Characteristics'!B:B,MATCH($C1605,'Policy Characteristics'!$C:$C,0)))</f>
        <v>Avoid Deforestation</v>
      </c>
      <c r="C1605" t="s">
        <v>436</v>
      </c>
      <c r="D1605" s="45"/>
      <c r="E1605" s="45"/>
      <c r="F1605" s="45"/>
      <c r="G1605" s="45"/>
      <c r="H1605" s="43">
        <v>705</v>
      </c>
      <c r="I1605" s="325" t="s">
        <v>44</v>
      </c>
      <c r="J1605" s="255" t="str">
        <f>IF(ISBLANK(INDEX('Policy Characteristics'!D:D,MATCH($C1605,'Policy Characteristics'!$C:$C,0))),"",INDEX('Policy Characteristics'!D:D,MATCH($C1605,'Policy Characteristics'!$C:$C,0)))</f>
        <v>Avoid Deforestation</v>
      </c>
      <c r="K1605" s="254" t="str">
        <f>IF(ISBLANK(INDEX('Policy Characteristics'!E:E,MATCH($C1605,'Policy Characteristics'!$C:$C,0))),"",INDEX('Policy Characteristics'!E:E,MATCH($C1605,'Policy Characteristics'!$C:$C,0)))</f>
        <v>land avoid deforestation</v>
      </c>
      <c r="L1605" s="261">
        <f>IF(ISBLANK(INDEX('Policy Characteristics'!F:F,MATCH($C1605,'Policy Characteristics'!$C:$C,0))),"",INDEX('Policy Characteristics'!F:F,MATCH($C1605,'Policy Characteristics'!$C:$C,0)))</f>
        <v>0</v>
      </c>
      <c r="M1605" s="261">
        <f>IF(ISBLANK(INDEX('Policy Characteristics'!G:G,MATCH($C1605,'Policy Characteristics'!$C:$C,0))),"",INDEX('Policy Characteristics'!G:G,MATCH($C1605,'Policy Characteristics'!$C:$C,0)))</f>
        <v>1</v>
      </c>
      <c r="N1605" s="261">
        <f>IF(ISBLANK(INDEX('Policy Characteristics'!H:H,MATCH($C1605,'Policy Characteristics'!$C:$C,0))),"",INDEX('Policy Characteristics'!H:H,MATCH($C1605,'Policy Characteristics'!$C:$C,0)))</f>
        <v>0.01</v>
      </c>
      <c r="O1605" s="254" t="str">
        <f>IF(ISBLANK(INDEX('Policy Characteristics'!I:I,MATCH($C1605,'Policy Characteristics'!$C:$C,0))),"",INDEX('Policy Characteristics'!I:I,MATCH($C1605,'Policy Characteristics'!$C:$C,0)))</f>
        <v>% of potential achieved</v>
      </c>
      <c r="P1605" s="254" t="str">
        <f>IF(ISBLANK(INDEX('Policy Characteristics'!J:J,MATCH($C1605,'Policy Characteristics'!$C:$C,0))),"",INDEX('Policy Characteristics'!J:J,MATCH($C1605,'Policy Characteristics'!$C:$C,0)))</f>
        <v>**Description:**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v>
      </c>
      <c r="Q1605" s="254" t="str">
        <f>IF(ISBLANK(INDEX('Policy Characteristics'!K:K,MATCH($C1605,'Policy Characteristics'!$C:$C,0))),"",INDEX('Policy Characteristics'!K:K,MATCH($C1605,'Policy Characteristics'!$C:$C,0)))</f>
        <v>lulucf.html#avoid-def</v>
      </c>
      <c r="R1605" s="254" t="str">
        <f>IF(ISBLANK(INDEX('Policy Characteristics'!L:L,MATCH($C1605,'Policy Characteristics'!$C:$C,0))),"",INDEX('Policy Characteristics'!L:L,MATCH($C1605,'Policy Characteristics'!$C:$C,0)))</f>
        <v>avoid-deforestation.html</v>
      </c>
    </row>
    <row r="1606" spans="1:18" x14ac:dyDescent="0.35">
      <c r="A1606" s="254" t="str">
        <f>IF(ISBLANK(INDEX('Policy Characteristics'!A:A,MATCH($C1606,'Policy Characteristics'!$C:$C,0))),"",INDEX('Policy Characteristics'!A:A,MATCH($C1606,'Policy Characteristics'!$C:$C,0)))</f>
        <v>Agriculture, Land Use, and Forestry</v>
      </c>
      <c r="B1606" s="262" t="str">
        <f>IF(ISBLANK(INDEX('Policy Characteristics'!B:B,MATCH($C1606,'Policy Characteristics'!$C:$C,0))),"",INDEX('Policy Characteristics'!B:B,MATCH($C1606,'Policy Characteristics'!$C:$C,0)))</f>
        <v>Grassland Restoration and Avoided Conversion</v>
      </c>
      <c r="C1606" t="s">
        <v>433</v>
      </c>
      <c r="D1606" s="45"/>
      <c r="E1606" s="45"/>
      <c r="F1606" s="45"/>
      <c r="G1606" s="45"/>
      <c r="H1606" s="43">
        <v>177</v>
      </c>
      <c r="I1606" s="325" t="s">
        <v>43</v>
      </c>
      <c r="J1606" s="255" t="str">
        <f>IF(ISBLANK(INDEX('Policy Characteristics'!D:D,MATCH($C1606,'Policy Characteristics'!$C:$C,0))),"",INDEX('Policy Characteristics'!D:D,MATCH($C1606,'Policy Characteristics'!$C:$C,0)))</f>
        <v>Grassland Restoration and Avoided Conversion</v>
      </c>
      <c r="K1606" s="254" t="str">
        <f>IF(ISBLANK(INDEX('Policy Characteristics'!E:E,MATCH($C1606,'Policy Characteristics'!$C:$C,0))),"",INDEX('Policy Characteristics'!E:E,MATCH($C1606,'Policy Characteristics'!$C:$C,0)))</f>
        <v>land forest restoration</v>
      </c>
      <c r="L1606" s="261">
        <f>IF(ISBLANK(INDEX('Policy Characteristics'!F:F,MATCH($C1606,'Policy Characteristics'!$C:$C,0))),"",INDEX('Policy Characteristics'!F:F,MATCH($C1606,'Policy Characteristics'!$C:$C,0)))</f>
        <v>0</v>
      </c>
      <c r="M1606" s="261">
        <f>IF(ISBLANK(INDEX('Policy Characteristics'!G:G,MATCH($C1606,'Policy Characteristics'!$C:$C,0))),"",INDEX('Policy Characteristics'!G:G,MATCH($C1606,'Policy Characteristics'!$C:$C,0)))</f>
        <v>1</v>
      </c>
      <c r="N1606" s="261">
        <f>IF(ISBLANK(INDEX('Policy Characteristics'!H:H,MATCH($C1606,'Policy Characteristics'!$C:$C,0))),"",INDEX('Policy Characteristics'!H:H,MATCH($C1606,'Policy Characteristics'!$C:$C,0)))</f>
        <v>0.01</v>
      </c>
      <c r="O1606" s="254" t="str">
        <f>IF(ISBLANK(INDEX('Policy Characteristics'!I:I,MATCH($C1606,'Policy Characteristics'!$C:$C,0))),"",INDEX('Policy Characteristics'!I:I,MATCH($C1606,'Policy Characteristics'!$C:$C,0)))</f>
        <v>% of potential achieved</v>
      </c>
      <c r="P1606" s="254" t="str">
        <f>IF(ISBLANK(INDEX('Policy Characteristics'!J:J,MATCH($C1606,'Policy Characteristics'!$C:$C,0))),"",INDEX('Policy Characteristics'!J:J,MATCH($C1606,'Policy Characteristics'!$C:$C,0)))</f>
        <v>**Description:** This policy increases CO2 sequestration by avoiding the conversion of grasslands and restoring grassland areas. // **Guidance for setting values:** A 100% setting of this lever avoids 1.7 million acres of grassland conversion, and restores roughly 5 million acres of grassland.</v>
      </c>
      <c r="Q1606" s="254" t="str">
        <f>IF(ISBLANK(INDEX('Policy Characteristics'!K:K,MATCH($C1606,'Policy Characteristics'!$C:$C,0))),"",INDEX('Policy Characteristics'!K:K,MATCH($C1606,'Policy Characteristics'!$C:$C,0)))</f>
        <v/>
      </c>
      <c r="R1606" s="254" t="str">
        <f>IF(ISBLANK(INDEX('Policy Characteristics'!L:L,MATCH($C1606,'Policy Characteristics'!$C:$C,0))),"",INDEX('Policy Characteristics'!L:L,MATCH($C1606,'Policy Characteristics'!$C:$C,0)))</f>
        <v>forest-restoration.html</v>
      </c>
    </row>
    <row r="1607" spans="1:18" x14ac:dyDescent="0.35">
      <c r="A1607" s="254" t="str">
        <f>IF(ISBLANK(INDEX('Policy Characteristics'!A:A,MATCH($C1607,'Policy Characteristics'!$C:$C,0))),"",INDEX('Policy Characteristics'!A:A,MATCH($C1607,'Policy Characteristics'!$C:$C,0)))</f>
        <v>Agriculture, Land Use, and Forestry</v>
      </c>
      <c r="B1607" s="262" t="str">
        <f>IF(ISBLANK(INDEX('Policy Characteristics'!B:B,MATCH($C1607,'Policy Characteristics'!$C:$C,0))),"",INDEX('Policy Characteristics'!B:B,MATCH($C1607,'Policy Characteristics'!$C:$C,0)))</f>
        <v>Forest Set-Asides</v>
      </c>
      <c r="C1607" t="s">
        <v>430</v>
      </c>
      <c r="D1607" s="45"/>
      <c r="E1607" s="45"/>
      <c r="F1607" s="45"/>
      <c r="G1607" s="45"/>
      <c r="H1607" s="43">
        <v>61</v>
      </c>
      <c r="I1607" s="324" t="s">
        <v>44</v>
      </c>
      <c r="J1607" s="255" t="str">
        <f>IF(ISBLANK(INDEX('Policy Characteristics'!D:D,MATCH($C1607,'Policy Characteristics'!$C:$C,0))),"",INDEX('Policy Characteristics'!D:D,MATCH($C1607,'Policy Characteristics'!$C:$C,0)))</f>
        <v>Forest Set-Asides</v>
      </c>
      <c r="K1607" s="254" t="str">
        <f>IF(ISBLANK(INDEX('Policy Characteristics'!E:E,MATCH($C1607,'Policy Characteristics'!$C:$C,0))),"",INDEX('Policy Characteristics'!E:E,MATCH($C1607,'Policy Characteristics'!$C:$C,0)))</f>
        <v>land forest set asides</v>
      </c>
      <c r="L1607" s="261">
        <f>IF(ISBLANK(INDEX('Policy Characteristics'!F:F,MATCH($C1607,'Policy Characteristics'!$C:$C,0))),"",INDEX('Policy Characteristics'!F:F,MATCH($C1607,'Policy Characteristics'!$C:$C,0)))</f>
        <v>0</v>
      </c>
      <c r="M1607" s="261">
        <f>IF(ISBLANK(INDEX('Policy Characteristics'!G:G,MATCH($C1607,'Policy Characteristics'!$C:$C,0))),"",INDEX('Policy Characteristics'!G:G,MATCH($C1607,'Policy Characteristics'!$C:$C,0)))</f>
        <v>1</v>
      </c>
      <c r="N1607" s="261">
        <f>IF(ISBLANK(INDEX('Policy Characteristics'!H:H,MATCH($C1607,'Policy Characteristics'!$C:$C,0))),"",INDEX('Policy Characteristics'!H:H,MATCH($C1607,'Policy Characteristics'!$C:$C,0)))</f>
        <v>0.01</v>
      </c>
      <c r="O1607" s="254" t="str">
        <f>IF(ISBLANK(INDEX('Policy Characteristics'!I:I,MATCH($C1607,'Policy Characteristics'!$C:$C,0))),"",INDEX('Policy Characteristics'!I:I,MATCH($C1607,'Policy Characteristics'!$C:$C,0)))</f>
        <v>% of potential achieved</v>
      </c>
      <c r="P1607" s="254" t="str">
        <f>IF(ISBLANK(INDEX('Policy Characteristics'!J:J,MATCH($C1607,'Policy Characteristics'!$C:$C,0))),"",INDEX('Policy Characteristics'!J:J,MATCH($C1607,'Policy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07" s="254" t="str">
        <f>IF(ISBLANK(INDEX('Policy Characteristics'!K:K,MATCH($C1607,'Policy Characteristics'!$C:$C,0))),"",INDEX('Policy Characteristics'!K:K,MATCH($C1607,'Policy Characteristics'!$C:$C,0)))</f>
        <v>lulucf.html#set-asides</v>
      </c>
      <c r="R1607" s="254" t="str">
        <f>IF(ISBLANK(INDEX('Policy Characteristics'!L:L,MATCH($C1607,'Policy Characteristics'!$C:$C,0))),"",INDEX('Policy Characteristics'!L:L,MATCH($C1607,'Policy Characteristics'!$C:$C,0)))</f>
        <v>forest-set-asides.html</v>
      </c>
    </row>
    <row r="1608" spans="1:18" x14ac:dyDescent="0.35">
      <c r="A1608" s="254" t="str">
        <f>IF(ISBLANK(INDEX('Policy Characteristics'!A:A,MATCH($C1608,'Policy Characteristics'!$C:$C,0))),"",INDEX('Policy Characteristics'!A:A,MATCH($C1608,'Policy Characteristics'!$C:$C,0)))</f>
        <v>Agriculture, Land Use, and Forestry</v>
      </c>
      <c r="B1608" s="262" t="str">
        <f>IF(ISBLANK(INDEX('Policy Characteristics'!B:B,MATCH($C1608,'Policy Characteristics'!$C:$C,0))),"",INDEX('Policy Characteristics'!B:B,MATCH($C1608,'Policy Characteristics'!$C:$C,0)))</f>
        <v>Cropland and Rice Measures</v>
      </c>
      <c r="C1608" t="s">
        <v>2766</v>
      </c>
      <c r="D1608" s="45"/>
      <c r="E1608" s="45"/>
      <c r="F1608" s="45"/>
      <c r="G1608" s="45"/>
      <c r="H1608" s="43">
        <v>62</v>
      </c>
      <c r="I1608" s="324" t="s">
        <v>43</v>
      </c>
      <c r="J1608" s="255" t="str">
        <f>IF(ISBLANK(INDEX('Policy Characteristics'!D:D,MATCH($C1608,'Policy Characteristics'!$C:$C,0))),"",INDEX('Policy Characteristics'!D:D,MATCH($C1608,'Policy Characteristics'!$C:$C,0)))</f>
        <v>Cropland and Rice Measures</v>
      </c>
      <c r="K1608" s="254" t="str">
        <f>IF(ISBLANK(INDEX('Policy Characteristics'!E:E,MATCH($C1608,'Policy Characteristics'!$C:$C,0))),"",INDEX('Policy Characteristics'!E:E,MATCH($C1608,'Policy Characteristics'!$C:$C,0)))</f>
        <v>indst cropland and rice measures</v>
      </c>
      <c r="L1608" s="261">
        <f>IF(ISBLANK(INDEX('Policy Characteristics'!F:F,MATCH($C1608,'Policy Characteristics'!$C:$C,0))),"",INDEX('Policy Characteristics'!F:F,MATCH($C1608,'Policy Characteristics'!$C:$C,0)))</f>
        <v>0</v>
      </c>
      <c r="M1608" s="261">
        <f>IF(ISBLANK(INDEX('Policy Characteristics'!G:G,MATCH($C1608,'Policy Characteristics'!$C:$C,0))),"",INDEX('Policy Characteristics'!G:G,MATCH($C1608,'Policy Characteristics'!$C:$C,0)))</f>
        <v>1</v>
      </c>
      <c r="N1608" s="261">
        <f>IF(ISBLANK(INDEX('Policy Characteristics'!H:H,MATCH($C1608,'Policy Characteristics'!$C:$C,0))),"",INDEX('Policy Characteristics'!H:H,MATCH($C1608,'Policy Characteristics'!$C:$C,0)))</f>
        <v>0.01</v>
      </c>
      <c r="O1608" s="254" t="str">
        <f>IF(ISBLANK(INDEX('Policy Characteristics'!I:I,MATCH($C1608,'Policy Characteristics'!$C:$C,0))),"",INDEX('Policy Characteristics'!I:I,MATCH($C1608,'Policy Characteristics'!$C:$C,0)))</f>
        <v>% of potential achieved</v>
      </c>
      <c r="P1608" s="254" t="str">
        <f>IF(ISBLANK(INDEX('Policy Characteristics'!J:J,MATCH($C1608,'Policy Characteristics'!$C:$C,0))),"",INDEX('Policy Characteristics'!J:J,MATCH($C1608,'Policy Characteristics'!$C:$C,0)))</f>
        <v>**Description:**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BAU reflects increased uptake of cropland and rice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total potential for this policy lever is sourced from EPA's 2024 Forestry and Agriculture Sector Mitigation Analysis, which evaluates various carbon price scenarios across both the forestry and agriculture sectors and considers land use competition. At the maximum level of $100 per ton, the cropland and rice measures potential is roughly 10 MMT CO2e in 2050.</v>
      </c>
      <c r="Q1608" s="254" t="str">
        <f>IF(ISBLANK(INDEX('Policy Characteristics'!K:K,MATCH($C1608,'Policy Characteristics'!$C:$C,0))),"",INDEX('Policy Characteristics'!K:K,MATCH($C1608,'Policy Characteristics'!$C:$C,0)))</f>
        <v>industry-ag-main.html#cropland</v>
      </c>
      <c r="R1608" s="254" t="str">
        <f>IF(ISBLANK(INDEX('Policy Characteristics'!L:L,MATCH($C1608,'Policy Characteristics'!$C:$C,0))),"",INDEX('Policy Characteristics'!L:L,MATCH($C1608,'Policy Characteristics'!$C:$C,0)))</f>
        <v>cropland-management.html</v>
      </c>
    </row>
    <row r="1609" spans="1:18" x14ac:dyDescent="0.35">
      <c r="A1609" s="254" t="str">
        <f>IF(ISBLANK(INDEX('Policy Characteristics'!A:A,MATCH($C1609,'Policy Characteristics'!$C:$C,0))),"",INDEX('Policy Characteristics'!A:A,MATCH($C1609,'Policy Characteristics'!$C:$C,0)))</f>
        <v>Agriculture, Land Use, and Forestry</v>
      </c>
      <c r="B1609" s="262" t="str">
        <f>IF(ISBLANK(INDEX('Policy Characteristics'!B:B,MATCH($C1609,'Policy Characteristics'!$C:$C,0))),"",INDEX('Policy Characteristics'!B:B,MATCH($C1609,'Policy Characteristics'!$C:$C,0)))</f>
        <v>Improved Soil Measures</v>
      </c>
      <c r="C1609" t="s">
        <v>3322</v>
      </c>
      <c r="D1609" s="45"/>
      <c r="E1609" s="45"/>
      <c r="F1609" s="45"/>
      <c r="G1609" s="45"/>
      <c r="H1609" s="43">
        <v>1654</v>
      </c>
      <c r="I1609" s="324" t="s">
        <v>44</v>
      </c>
      <c r="J1609" s="255" t="str">
        <f>IF(ISBLANK(INDEX('Policy Characteristics'!D:D,MATCH($C1609,'Policy Characteristics'!$C:$C,0))),"",INDEX('Policy Characteristics'!D:D,MATCH($C1609,'Policy Characteristics'!$C:$C,0)))</f>
        <v>Improved Soil Measures</v>
      </c>
      <c r="K1609" s="254" t="str">
        <f>IF(ISBLANK(INDEX('Policy Characteristics'!E:E,MATCH($C1609,'Policy Characteristics'!$C:$C,0))),"",INDEX('Policy Characteristics'!E:E,MATCH($C1609,'Policy Characteristics'!$C:$C,0)))</f>
        <v>indst tillage</v>
      </c>
      <c r="L1609" s="261">
        <f>IF(ISBLANK(INDEX('Policy Characteristics'!F:F,MATCH($C1609,'Policy Characteristics'!$C:$C,0))),"",INDEX('Policy Characteristics'!F:F,MATCH($C1609,'Policy Characteristics'!$C:$C,0)))</f>
        <v>0</v>
      </c>
      <c r="M1609" s="261">
        <f>IF(ISBLANK(INDEX('Policy Characteristics'!G:G,MATCH($C1609,'Policy Characteristics'!$C:$C,0))),"",INDEX('Policy Characteristics'!G:G,MATCH($C1609,'Policy Characteristics'!$C:$C,0)))</f>
        <v>1</v>
      </c>
      <c r="N1609" s="261">
        <f>IF(ISBLANK(INDEX('Policy Characteristics'!H:H,MATCH($C1609,'Policy Characteristics'!$C:$C,0))),"",INDEX('Policy Characteristics'!H:H,MATCH($C1609,'Policy Characteristics'!$C:$C,0)))</f>
        <v>0.01</v>
      </c>
      <c r="O1609" s="254" t="str">
        <f>IF(ISBLANK(INDEX('Policy Characteristics'!I:I,MATCH($C1609,'Policy Characteristics'!$C:$C,0))),"",INDEX('Policy Characteristics'!I:I,MATCH($C1609,'Policy Characteristics'!$C:$C,0)))</f>
        <v>% of potential achieved</v>
      </c>
      <c r="P1609" s="254" t="str">
        <f>IF(ISBLANK(INDEX('Policy Characteristics'!J:J,MATCH($C1609,'Policy Characteristics'!$C:$C,0))),"",INDEX('Policy Characteristics'!J:J,MATCH($C1609,'Policy Characteristics'!$C:$C,0)))</f>
        <v>**Description:** This policy stores CO2 in agricultural soils through improved tillage practices, retiring organic and marginal soils, and establishing windbreaks/shelterbelts. // **Guidance for setting values:** If this policy is fully implemented, approximately 70 MMT CO2 is stored in soils.</v>
      </c>
      <c r="Q1609" s="254" t="str">
        <f>IF(ISBLANK(INDEX('Policy Characteristics'!K:K,MATCH($C1609,'Policy Characteristics'!$C:$C,0))),"",INDEX('Policy Characteristics'!K:K,MATCH($C1609,'Policy Characteristics'!$C:$C,0)))</f>
        <v/>
      </c>
      <c r="R1609" s="254" t="str">
        <f>IF(ISBLANK(INDEX('Policy Characteristics'!L:L,MATCH($C1609,'Policy Characteristics'!$C:$C,0))),"",INDEX('Policy Characteristics'!L:L,MATCH($C1609,'Policy Characteristics'!$C:$C,0)))</f>
        <v/>
      </c>
    </row>
    <row r="1610" spans="1:18" x14ac:dyDescent="0.35">
      <c r="A1610" s="254" t="str">
        <f>IF(ISBLANK(INDEX('Policy Characteristics'!A:A,MATCH($C1610,'Policy Characteristics'!$C:$C,0))),"",INDEX('Policy Characteristics'!A:A,MATCH($C1610,'Policy Characteristics'!$C:$C,0)))</f>
        <v>Agriculture, Land Use, and Forestry</v>
      </c>
      <c r="B1610" s="262" t="str">
        <f>IF(ISBLANK(INDEX('Policy Characteristics'!B:B,MATCH($C1610,'Policy Characteristics'!$C:$C,0))),"",INDEX('Policy Characteristics'!B:B,MATCH($C1610,'Policy Characteristics'!$C:$C,0)))</f>
        <v>Improved Forest Management</v>
      </c>
      <c r="C1610" t="s">
        <v>431</v>
      </c>
      <c r="D1610" s="45"/>
      <c r="E1610" s="45"/>
      <c r="F1610" s="45"/>
      <c r="G1610" s="45"/>
      <c r="H1610" s="43">
        <v>63</v>
      </c>
      <c r="I1610" s="324" t="s">
        <v>43</v>
      </c>
      <c r="J1610" s="255" t="str">
        <f>IF(ISBLANK(INDEX('Policy Characteristics'!D:D,MATCH($C1610,'Policy Characteristics'!$C:$C,0))),"",INDEX('Policy Characteristics'!D:D,MATCH($C1610,'Policy Characteristics'!$C:$C,0)))</f>
        <v>Improved Forest Management</v>
      </c>
      <c r="K1610" s="254" t="str">
        <f>IF(ISBLANK(INDEX('Policy Characteristics'!E:E,MATCH($C1610,'Policy Characteristics'!$C:$C,0))),"",INDEX('Policy Characteristics'!E:E,MATCH($C1610,'Policy Characteristics'!$C:$C,0)))</f>
        <v>land forest management</v>
      </c>
      <c r="L1610" s="261">
        <f>IF(ISBLANK(INDEX('Policy Characteristics'!F:F,MATCH($C1610,'Policy Characteristics'!$C:$C,0))),"",INDEX('Policy Characteristics'!F:F,MATCH($C1610,'Policy Characteristics'!$C:$C,0)))</f>
        <v>-1.5</v>
      </c>
      <c r="M1610" s="261">
        <f>IF(ISBLANK(INDEX('Policy Characteristics'!G:G,MATCH($C1610,'Policy Characteristics'!$C:$C,0))),"",INDEX('Policy Characteristics'!G:G,MATCH($C1610,'Policy Characteristics'!$C:$C,0)))</f>
        <v>1</v>
      </c>
      <c r="N1610" s="261">
        <f>IF(ISBLANK(INDEX('Policy Characteristics'!H:H,MATCH($C1610,'Policy Characteristics'!$C:$C,0))),"",INDEX('Policy Characteristics'!H:H,MATCH($C1610,'Policy Characteristics'!$C:$C,0)))</f>
        <v>0.01</v>
      </c>
      <c r="O1610" s="254" t="str">
        <f>IF(ISBLANK(INDEX('Policy Characteristics'!I:I,MATCH($C1610,'Policy Characteristics'!$C:$C,0))),"",INDEX('Policy Characteristics'!I:I,MATCH($C1610,'Policy Characteristics'!$C:$C,0)))</f>
        <v>% of potential achieved</v>
      </c>
      <c r="P1610" s="254" t="str">
        <f>IF(ISBLANK(INDEX('Policy Characteristics'!J:J,MATCH($C1610,'Policy Characteristics'!$C:$C,0))),"",INDEX('Policy Characteristics'!J:J,MATCH($C1610,'Policy Characteristics'!$C:$C,0)))</f>
        <v>**Description:** This policy increases CO2 sequestration by forests through improved forest management practices. A negative values implies less sequestration compared to the Current Policies scenario.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forest management potential is roughly 80 MMT CO2e in 2050.</v>
      </c>
      <c r="Q1610" s="254" t="str">
        <f>IF(ISBLANK(INDEX('Policy Characteristics'!K:K,MATCH($C1610,'Policy Characteristics'!$C:$C,0))),"",INDEX('Policy Characteristics'!K:K,MATCH($C1610,'Policy Characteristics'!$C:$C,0)))</f>
        <v>lulucf.html#forest-mgmt</v>
      </c>
      <c r="R1610" s="254" t="str">
        <f>IF(ISBLANK(INDEX('Policy Characteristics'!L:L,MATCH($C1610,'Policy Characteristics'!$C:$C,0))),"",INDEX('Policy Characteristics'!L:L,MATCH($C1610,'Policy Characteristics'!$C:$C,0)))</f>
        <v>improved-forest-management.html</v>
      </c>
    </row>
    <row r="1611" spans="1:18" x14ac:dyDescent="0.35">
      <c r="A1611" s="254" t="str">
        <f>IF(ISBLANK(INDEX('Policy Characteristics'!A:A,MATCH($C1611,'Policy Characteristics'!$C:$C,0))),"",INDEX('Policy Characteristics'!A:A,MATCH($C1611,'Policy Characteristics'!$C:$C,0)))</f>
        <v>Agriculture, Land Use, and Forestry</v>
      </c>
      <c r="B1611" s="262" t="str">
        <f>IF(ISBLANK(INDEX('Policy Characteristics'!B:B,MATCH($C1611,'Policy Characteristics'!$C:$C,0))),"",INDEX('Policy Characteristics'!B:B,MATCH($C1611,'Policy Characteristics'!$C:$C,0)))</f>
        <v>Livestock Measures</v>
      </c>
      <c r="C1611" t="s">
        <v>2798</v>
      </c>
      <c r="D1611" s="45"/>
      <c r="E1611" s="45"/>
      <c r="F1611" s="45"/>
      <c r="G1611" s="45"/>
      <c r="H1611" s="43">
        <v>64</v>
      </c>
      <c r="I1611" s="324" t="s">
        <v>43</v>
      </c>
      <c r="J1611" s="255" t="str">
        <f>IF(ISBLANK(INDEX('Policy Characteristics'!D:D,MATCH($C1611,'Policy Characteristics'!$C:$C,0))),"",INDEX('Policy Characteristics'!D:D,MATCH($C1611,'Policy Characteristics'!$C:$C,0)))</f>
        <v>Livestock Measures</v>
      </c>
      <c r="K1611" s="254" t="str">
        <f>IF(ISBLANK(INDEX('Policy Characteristics'!E:E,MATCH($C1611,'Policy Characteristics'!$C:$C,0))),"",INDEX('Policy Characteristics'!E:E,MATCH($C1611,'Policy Characteristics'!$C:$C,0)))</f>
        <v>indst livestock measures</v>
      </c>
      <c r="L1611" s="261">
        <f>IF(ISBLANK(INDEX('Policy Characteristics'!F:F,MATCH($C1611,'Policy Characteristics'!$C:$C,0))),"",INDEX('Policy Characteristics'!F:F,MATCH($C1611,'Policy Characteristics'!$C:$C,0)))</f>
        <v>0</v>
      </c>
      <c r="M1611" s="261">
        <f>IF(ISBLANK(INDEX('Policy Characteristics'!G:G,MATCH($C1611,'Policy Characteristics'!$C:$C,0))),"",INDEX('Policy Characteristics'!G:G,MATCH($C1611,'Policy Characteristics'!$C:$C,0)))</f>
        <v>1</v>
      </c>
      <c r="N1611" s="261">
        <f>IF(ISBLANK(INDEX('Policy Characteristics'!H:H,MATCH($C1611,'Policy Characteristics'!$C:$C,0))),"",INDEX('Policy Characteristics'!H:H,MATCH($C1611,'Policy Characteristics'!$C:$C,0)))</f>
        <v>0.01</v>
      </c>
      <c r="O1611" s="254" t="str">
        <f>IF(ISBLANK(INDEX('Policy Characteristics'!I:I,MATCH($C1611,'Policy Characteristics'!$C:$C,0))),"",INDEX('Policy Characteristics'!I:I,MATCH($C1611,'Policy Characteristics'!$C:$C,0)))</f>
        <v>% of potential achieved</v>
      </c>
      <c r="P1611" s="254" t="str">
        <f>IF(ISBLANK(INDEX('Policy Characteristics'!J:J,MATCH($C1611,'Policy Characteristics'!$C:$C,0))),"",INDEX('Policy Characteristics'!J:J,MATCH($C1611,'Policy Characteristics'!$C:$C,0)))</f>
        <v>**Description:** This policy reduces greenhouse gas emissions from agriculture through livestock-related measures, such as feed supplements or drugs to prevent enteric methane formation. // **Guidance for setting values:** The BAU reflects increased uptake of livestock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potential for this policy lever is sourced from EPA's 2024 Forestry and Agriculture Sector Mitigation Analysis, which evaluates various carbon price scenarios across both the forestry and agriculture sectors and considers land use competition. At a level of $100 per ton, the livestock measures potential is roughly 55 MMT CO2e in 2050.</v>
      </c>
      <c r="Q1611" s="254" t="str">
        <f>IF(ISBLANK(INDEX('Policy Characteristics'!K:K,MATCH($C1611,'Policy Characteristics'!$C:$C,0))),"",INDEX('Policy Characteristics'!K:K,MATCH($C1611,'Policy Characteristics'!$C:$C,0)))</f>
        <v>industry-ag-main.html#livestock</v>
      </c>
      <c r="R1611" s="254" t="str">
        <f>IF(ISBLANK(INDEX('Policy Characteristics'!L:L,MATCH($C1611,'Policy Characteristics'!$C:$C,0))),"",INDEX('Policy Characteristics'!L:L,MATCH($C1611,'Policy Characteristics'!$C:$C,0)))</f>
        <v>livestock-measures.html</v>
      </c>
    </row>
    <row r="1612" spans="1:18" x14ac:dyDescent="0.35">
      <c r="A1612" s="254" t="str">
        <f>IF(ISBLANK(INDEX('Policy Characteristics'!A:A,MATCH($C1612,'Policy Characteristics'!$C:$C,0))),"",INDEX('Policy Characteristics'!A:A,MATCH($C1612,'Policy Characteristics'!$C:$C,0)))</f>
        <v>Agriculture, Land Use, and Forestry</v>
      </c>
      <c r="B1612" s="262" t="str">
        <f>IF(ISBLANK(INDEX('Policy Characteristics'!B:B,MATCH($C1612,'Policy Characteristics'!$C:$C,0))),"",INDEX('Policy Characteristics'!B:B,MATCH($C1612,'Policy Characteristics'!$C:$C,0)))</f>
        <v>Wetland Restoration</v>
      </c>
      <c r="C1612" t="s">
        <v>432</v>
      </c>
      <c r="D1612" s="45"/>
      <c r="E1612" s="45"/>
      <c r="F1612" s="45"/>
      <c r="G1612" s="45"/>
      <c r="H1612" s="43">
        <v>178</v>
      </c>
      <c r="I1612" s="324" t="s">
        <v>43</v>
      </c>
      <c r="J1612" s="255" t="str">
        <f>IF(ISBLANK(INDEX('Policy Characteristics'!D:D,MATCH($C1612,'Policy Characteristics'!$C:$C,0))),"",INDEX('Policy Characteristics'!D:D,MATCH($C1612,'Policy Characteristics'!$C:$C,0)))</f>
        <v>Wetland Restoration</v>
      </c>
      <c r="K1612" s="254" t="str">
        <f>IF(ISBLANK(INDEX('Policy Characteristics'!E:E,MATCH($C1612,'Policy Characteristics'!$C:$C,0))),"",INDEX('Policy Characteristics'!E:E,MATCH($C1612,'Policy Characteristics'!$C:$C,0)))</f>
        <v>land peatland restoration</v>
      </c>
      <c r="L1612" s="261">
        <f>IF(ISBLANK(INDEX('Policy Characteristics'!F:F,MATCH($C1612,'Policy Characteristics'!$C:$C,0))),"",INDEX('Policy Characteristics'!F:F,MATCH($C1612,'Policy Characteristics'!$C:$C,0)))</f>
        <v>0</v>
      </c>
      <c r="M1612" s="261">
        <f>IF(ISBLANK(INDEX('Policy Characteristics'!G:G,MATCH($C1612,'Policy Characteristics'!$C:$C,0))),"",INDEX('Policy Characteristics'!G:G,MATCH($C1612,'Policy Characteristics'!$C:$C,0)))</f>
        <v>1</v>
      </c>
      <c r="N1612" s="261">
        <f>IF(ISBLANK(INDEX('Policy Characteristics'!H:H,MATCH($C1612,'Policy Characteristics'!$C:$C,0))),"",INDEX('Policy Characteristics'!H:H,MATCH($C1612,'Policy Characteristics'!$C:$C,0)))</f>
        <v>0.01</v>
      </c>
      <c r="O1612" s="254" t="str">
        <f>IF(ISBLANK(INDEX('Policy Characteristics'!I:I,MATCH($C1612,'Policy Characteristics'!$C:$C,0))),"",INDEX('Policy Characteristics'!I:I,MATCH($C1612,'Policy Characteristics'!$C:$C,0)))</f>
        <v>% of potential achieved</v>
      </c>
      <c r="P1612" s="254" t="str">
        <f>IF(ISBLANK(INDEX('Policy Characteristics'!J:J,MATCH($C1612,'Policy Characteristics'!$C:$C,0))),"",INDEX('Policy Characteristics'!J:J,MATCH($C1612,'Policy Characteristics'!$C:$C,0)))</f>
        <v>**Description:**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v>
      </c>
      <c r="Q1612" s="254" t="str">
        <f>IF(ISBLANK(INDEX('Policy Characteristics'!K:K,MATCH($C1612,'Policy Characteristics'!$C:$C,0))),"",INDEX('Policy Characteristics'!K:K,MATCH($C1612,'Policy Characteristics'!$C:$C,0)))</f>
        <v/>
      </c>
      <c r="R1612" s="254" t="str">
        <f>IF(ISBLANK(INDEX('Policy Characteristics'!L:L,MATCH($C1612,'Policy Characteristics'!$C:$C,0))),"",INDEX('Policy Characteristics'!L:L,MATCH($C1612,'Policy Characteristics'!$C:$C,0)))</f>
        <v>peatland-restoration.html</v>
      </c>
    </row>
    <row r="1613" spans="1:18" x14ac:dyDescent="0.35">
      <c r="A1613" s="254" t="str">
        <f>IF(ISBLANK(INDEX('Policy Characteristics'!A:A,MATCH($C1613,'Policy Characteristics'!$C:$C,0))),"",INDEX('Policy Characteristics'!A:A,MATCH($C1613,'Policy Characteristics'!$C:$C,0)))</f>
        <v>Agriculture, Land Use, and Forestry</v>
      </c>
      <c r="B1613" s="262" t="str">
        <f>IF(ISBLANK(INDEX('Policy Characteristics'!B:B,MATCH($C1613,'Policy Characteristics'!$C:$C,0))),"",INDEX('Policy Characteristics'!B:B,MATCH($C1613,'Policy Characteristics'!$C:$C,0)))</f>
        <v>Shift to Non-Animal Products</v>
      </c>
      <c r="C1613" t="s">
        <v>2439</v>
      </c>
      <c r="D1613" s="45"/>
      <c r="E1613" s="45"/>
      <c r="F1613" s="45"/>
      <c r="G1613" s="45"/>
      <c r="H1613" s="43">
        <v>434</v>
      </c>
      <c r="I1613" s="324" t="s">
        <v>43</v>
      </c>
      <c r="J1613" s="255" t="str">
        <f>IF(ISBLANK(INDEX('Policy Characteristics'!D:D,MATCH($C1613,'Policy Characteristics'!$C:$C,0))),"",INDEX('Policy Characteristics'!D:D,MATCH($C1613,'Policy Characteristics'!$C:$C,0)))</f>
        <v>Shift to Non-Animal Products</v>
      </c>
      <c r="K1613" s="254" t="str">
        <f>IF(ISBLANK(INDEX('Policy Characteristics'!E:E,MATCH($C1613,'Policy Characteristics'!$C:$C,0))),"",INDEX('Policy Characteristics'!E:E,MATCH($C1613,'Policy Characteristics'!$C:$C,0)))</f>
        <v>indst shift to nonanimal products</v>
      </c>
      <c r="L1613" s="261">
        <f>IF(ISBLANK(INDEX('Policy Characteristics'!F:F,MATCH($C1613,'Policy Characteristics'!$C:$C,0))),"",INDEX('Policy Characteristics'!F:F,MATCH($C1613,'Policy Characteristics'!$C:$C,0)))</f>
        <v>0</v>
      </c>
      <c r="M1613" s="261">
        <f>IF(ISBLANK(INDEX('Policy Characteristics'!G:G,MATCH($C1613,'Policy Characteristics'!$C:$C,0))),"",INDEX('Policy Characteristics'!G:G,MATCH($C1613,'Policy Characteristics'!$C:$C,0)))</f>
        <v>1</v>
      </c>
      <c r="N1613" s="261">
        <f>IF(ISBLANK(INDEX('Policy Characteristics'!H:H,MATCH($C1613,'Policy Characteristics'!$C:$C,0))),"",INDEX('Policy Characteristics'!H:H,MATCH($C1613,'Policy Characteristics'!$C:$C,0)))</f>
        <v>0.01</v>
      </c>
      <c r="O1613" s="254" t="str">
        <f>IF(ISBLANK(INDEX('Policy Characteristics'!I:I,MATCH($C1613,'Policy Characteristics'!$C:$C,0))),"",INDEX('Policy Characteristics'!I:I,MATCH($C1613,'Policy Characteristics'!$C:$C,0)))</f>
        <v>% reduction in animal products</v>
      </c>
      <c r="P1613" s="254" t="str">
        <f>IF(ISBLANK(INDEX('Policy Characteristics'!J:J,MATCH($C1613,'Policy Characteristics'!$C:$C,0))),"",INDEX('Policy Characteristics'!J:J,MATCH($C1613,'Policy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13" s="254" t="str">
        <f>IF(ISBLANK(INDEX('Policy Characteristics'!K:K,MATCH($C1613,'Policy Characteristics'!$C:$C,0))),"",INDEX('Policy Characteristics'!K:K,MATCH($C1613,'Policy Characteristics'!$C:$C,0)))</f>
        <v/>
      </c>
      <c r="R1613" s="254" t="str">
        <f>IF(ISBLANK(INDEX('Policy Characteristics'!L:L,MATCH($C1613,'Policy Characteristics'!$C:$C,0))),"",INDEX('Policy Characteristics'!L:L,MATCH($C1613,'Policy Characteristics'!$C:$C,0)))</f>
        <v>shift-to-non-animal-products.html</v>
      </c>
    </row>
    <row r="1614" spans="1:18" s="2" customFormat="1" x14ac:dyDescent="0.35">
      <c r="A1614" s="254" t="str">
        <f>IF(ISBLANK(INDEX('Policy Characteristics'!A:A,MATCH($C1614,'Policy Characteristics'!$C:$C,0))),"",INDEX('Policy Characteristics'!A:A,MATCH($C1614,'Policy Characteristics'!$C:$C,0)))</f>
        <v>District Heat and Hydrogen</v>
      </c>
      <c r="B1614" s="262" t="str">
        <f>IF(ISBLANK(INDEX('Policy Characteristics'!B:B,MATCH($C1614,'Policy Characteristics'!$C:$C,0))),"",INDEX('Policy Characteristics'!B:B,MATCH($C1614,'Policy Characteristics'!$C:$C,0)))</f>
        <v>Use CHP for District Heat</v>
      </c>
      <c r="C1614" s="317" t="s">
        <v>286</v>
      </c>
      <c r="D1614" s="6"/>
      <c r="E1614" s="6"/>
      <c r="F1614" s="6"/>
      <c r="G1614" s="6"/>
      <c r="H1614" s="43">
        <v>68</v>
      </c>
      <c r="I1614" s="325" t="s">
        <v>43</v>
      </c>
      <c r="J1614" s="255" t="str">
        <f>IF(ISBLANK(INDEX('Policy Characteristics'!D:D,MATCH($C1614,'Policy Characteristics'!$C:$C,0))),"",INDEX('Policy Characteristics'!D:D,MATCH($C1614,'Policy Characteristics'!$C:$C,0)))</f>
        <v>District Heat CHP</v>
      </c>
      <c r="K1614" s="254" t="str">
        <f>IF(ISBLANK(INDEX('Policy Characteristics'!E:E,MATCH($C1614,'Policy Characteristics'!$C:$C,0))),"",INDEX('Policy Characteristics'!E:E,MATCH($C1614,'Policy Characteristics'!$C:$C,0)))</f>
        <v>heat convert heat to CHP</v>
      </c>
      <c r="L1614" s="261">
        <f>IF(ISBLANK(INDEX('Policy Characteristics'!F:F,MATCH($C1614,'Policy Characteristics'!$C:$C,0))),"",INDEX('Policy Characteristics'!F:F,MATCH($C1614,'Policy Characteristics'!$C:$C,0)))</f>
        <v>0</v>
      </c>
      <c r="M1614" s="261">
        <f>IF(ISBLANK(INDEX('Policy Characteristics'!G:G,MATCH($C1614,'Policy Characteristics'!$C:$C,0))),"",INDEX('Policy Characteristics'!G:G,MATCH($C1614,'Policy Characteristics'!$C:$C,0)))</f>
        <v>1</v>
      </c>
      <c r="N1614" s="261">
        <f>IF(ISBLANK(INDEX('Policy Characteristics'!H:H,MATCH($C1614,'Policy Characteristics'!$C:$C,0))),"",INDEX('Policy Characteristics'!H:H,MATCH($C1614,'Policy Characteristics'!$C:$C,0)))</f>
        <v>0.01</v>
      </c>
      <c r="O1614" s="254" t="str">
        <f>IF(ISBLANK(INDEX('Policy Characteristics'!I:I,MATCH($C1614,'Policy Characteristics'!$C:$C,0))),"",INDEX('Policy Characteristics'!I:I,MATCH($C1614,'Policy Characteristics'!$C:$C,0)))</f>
        <v>% non-CHP heat converted</v>
      </c>
      <c r="P1614" s="254" t="str">
        <f>IF(ISBLANK(INDEX('Policy Characteristics'!J:J,MATCH($C1614,'Policy Characteristics'!$C:$C,0))),"",INDEX('Policy Characteristics'!J:J,MATCH($C1614,'Policy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14" s="254" t="str">
        <f>IF(ISBLANK(INDEX('Policy Characteristics'!K:K,MATCH($C1614,'Policy Characteristics'!$C:$C,0))),"",INDEX('Policy Characteristics'!K:K,MATCH($C1614,'Policy Characteristics'!$C:$C,0)))</f>
        <v>district-heating.html#chp</v>
      </c>
      <c r="R1614" s="254" t="str">
        <f>IF(ISBLANK(INDEX('Policy Characteristics'!L:L,MATCH($C1614,'Policy Characteristics'!$C:$C,0))),"",INDEX('Policy Characteristics'!L:L,MATCH($C1614,'Policy Characteristics'!$C:$C,0)))</f>
        <v>convert-non-chp-heat-production.html</v>
      </c>
    </row>
    <row r="1615" spans="1:18" s="2" customFormat="1" x14ac:dyDescent="0.35">
      <c r="A1615" s="254" t="str">
        <f>IF(ISBLANK(INDEX('Policy Characteristics'!A:A,MATCH($C1615,'Policy Characteristics'!$C:$C,0))),"",INDEX('Policy Characteristics'!A:A,MATCH($C1615,'Policy Characteristics'!$C:$C,0)))</f>
        <v>District Heat and Hydrogen</v>
      </c>
      <c r="B1615" s="262" t="str">
        <f>IF(ISBLANK(INDEX('Policy Characteristics'!B:B,MATCH($C1615,'Policy Characteristics'!$C:$C,0))),"",INDEX('Policy Characteristics'!B:B,MATCH($C1615,'Policy Characteristics'!$C:$C,0)))</f>
        <v>Produce District Heat with Electricity</v>
      </c>
      <c r="C1615" s="317" t="s">
        <v>2734</v>
      </c>
      <c r="D1615" s="6"/>
      <c r="E1615" s="6"/>
      <c r="F1615" s="6"/>
      <c r="G1615" s="6"/>
      <c r="H1615" s="43">
        <v>176</v>
      </c>
      <c r="I1615" s="325" t="s">
        <v>43</v>
      </c>
      <c r="J1615" s="255" t="str">
        <f>IF(ISBLANK(INDEX('Policy Characteristics'!D:D,MATCH($C1615,'Policy Characteristics'!$C:$C,0))),"",INDEX('Policy Characteristics'!D:D,MATCH($C1615,'Policy Characteristics'!$C:$C,0)))</f>
        <v>District Heat Fuel Switching</v>
      </c>
      <c r="K1615" s="254" t="str">
        <f>IF(ISBLANK(INDEX('Policy Characteristics'!E:E,MATCH($C1615,'Policy Characteristics'!$C:$C,0))),"",INDEX('Policy Characteristics'!E:E,MATCH($C1615,'Policy Characteristics'!$C:$C,0)))</f>
        <v>heat fuel type shifting</v>
      </c>
      <c r="L1615" s="261">
        <f>IF(ISBLANK(INDEX('Policy Characteristics'!F:F,MATCH($C1615,'Policy Characteristics'!$C:$C,0))),"",INDEX('Policy Characteristics'!F:F,MATCH($C1615,'Policy Characteristics'!$C:$C,0)))</f>
        <v>0</v>
      </c>
      <c r="M1615" s="261">
        <f>IF(ISBLANK(INDEX('Policy Characteristics'!G:G,MATCH($C1615,'Policy Characteristics'!$C:$C,0))),"",INDEX('Policy Characteristics'!G:G,MATCH($C1615,'Policy Characteristics'!$C:$C,0)))</f>
        <v>1</v>
      </c>
      <c r="N1615" s="261">
        <f>IF(ISBLANK(INDEX('Policy Characteristics'!H:H,MATCH($C1615,'Policy Characteristics'!$C:$C,0))),"",INDEX('Policy Characteristics'!H:H,MATCH($C1615,'Policy Characteristics'!$C:$C,0)))</f>
        <v>0.01</v>
      </c>
      <c r="O1615" s="254" t="str">
        <f>IF(ISBLANK(INDEX('Policy Characteristics'!I:I,MATCH($C1615,'Policy Characteristics'!$C:$C,0))),"",INDEX('Policy Characteristics'!I:I,MATCH($C1615,'Policy Characteristics'!$C:$C,0)))</f>
        <v>% of fuel use</v>
      </c>
      <c r="P1615" s="254" t="str">
        <f>IF(ISBLANK(INDEX('Policy Characteristics'!J:J,MATCH($C1615,'Policy Characteristics'!$C:$C,0))),"",INDEX('Policy Characteristics'!J:J,MATCH($C1615,'Policy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15" s="254" t="str">
        <f>IF(ISBLANK(INDEX('Policy Characteristics'!K:K,MATCH($C1615,'Policy Characteristics'!$C:$C,0))),"",INDEX('Policy Characteristics'!K:K,MATCH($C1615,'Policy Characteristics'!$C:$C,0)))</f>
        <v>district-heating.html#convert-coal</v>
      </c>
      <c r="R1615" s="254" t="str">
        <f>IF(ISBLANK(INDEX('Policy Characteristics'!L:L,MATCH($C1615,'Policy Characteristics'!$C:$C,0))),"",INDEX('Policy Characteristics'!L:L,MATCH($C1615,'Policy Characteristics'!$C:$C,0)))</f>
        <v>district-heat-fuel-switching.html</v>
      </c>
    </row>
    <row r="1616" spans="1:18" s="2" customFormat="1" x14ac:dyDescent="0.35">
      <c r="A1616" s="254" t="str">
        <f>IF(ISBLANK(INDEX('Policy Characteristics'!A:A,MATCH($C1616,'Policy Characteristics'!$C:$C,0))),"",INDEX('Policy Characteristics'!A:A,MATCH($C1616,'Policy Characteristics'!$C:$C,0)))</f>
        <v>District Heat and Hydrogen</v>
      </c>
      <c r="B1616" s="262" t="str">
        <f>IF(ISBLANK(INDEX('Policy Characteristics'!B:B,MATCH($C1616,'Policy Characteristics'!$C:$C,0))),"",INDEX('Policy Characteristics'!B:B,MATCH($C1616,'Policy Characteristics'!$C:$C,0)))</f>
        <v>Shift Hydrogen Production Pathways</v>
      </c>
      <c r="C1616" s="317" t="s">
        <v>2476</v>
      </c>
      <c r="D1616" s="6"/>
      <c r="E1616" s="6"/>
      <c r="F1616" s="6"/>
      <c r="G1616" s="6"/>
      <c r="H1616" s="43">
        <v>450</v>
      </c>
      <c r="I1616" s="325" t="s">
        <v>43</v>
      </c>
      <c r="J1616" s="255" t="str">
        <f>IF(ISBLANK(INDEX('Policy Characteristics'!D:D,MATCH($C1616,'Policy Characteristics'!$C:$C,0))),"",INDEX('Policy Characteristics'!D:D,MATCH($C1616,'Policy Characteristics'!$C:$C,0)))</f>
        <v>Shift Hydrogen Production Pathways</v>
      </c>
      <c r="K1616" s="254" t="str">
        <f>IF(ISBLANK(INDEX('Policy Characteristics'!E:E,MATCH($C1616,'Policy Characteristics'!$C:$C,0))),"",INDEX('Policy Characteristics'!E:E,MATCH($C1616,'Policy Characteristics'!$C:$C,0)))</f>
        <v>hydgn shift production pathways</v>
      </c>
      <c r="L1616" s="261">
        <f>IF(ISBLANK(INDEX('Policy Characteristics'!F:F,MATCH($C1616,'Policy Characteristics'!$C:$C,0))),"",INDEX('Policy Characteristics'!F:F,MATCH($C1616,'Policy Characteristics'!$C:$C,0)))</f>
        <v>0</v>
      </c>
      <c r="M1616" s="261">
        <f>IF(ISBLANK(INDEX('Policy Characteristics'!G:G,MATCH($C1616,'Policy Characteristics'!$C:$C,0))),"",INDEX('Policy Characteristics'!G:G,MATCH($C1616,'Policy Characteristics'!$C:$C,0)))</f>
        <v>1</v>
      </c>
      <c r="N1616" s="261">
        <f>IF(ISBLANK(INDEX('Policy Characteristics'!H:H,MATCH($C1616,'Policy Characteristics'!$C:$C,0))),"",INDEX('Policy Characteristics'!H:H,MATCH($C1616,'Policy Characteristics'!$C:$C,0)))</f>
        <v>0.01</v>
      </c>
      <c r="O1616" s="254" t="str">
        <f>IF(ISBLANK(INDEX('Policy Characteristics'!I:I,MATCH($C1616,'Policy Characteristics'!$C:$C,0))),"",INDEX('Policy Characteristics'!I:I,MATCH($C1616,'Policy Characteristics'!$C:$C,0)))</f>
        <v>% of hydrogen production</v>
      </c>
      <c r="P1616" s="254" t="str">
        <f>IF(ISBLANK(INDEX('Policy Characteristics'!J:J,MATCH($C1616,'Policy Characteristics'!$C:$C,0))),"",INDEX('Policy Characteristics'!J:J,MATCH($C1616,'Policy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v>
      </c>
      <c r="Q1616" s="254" t="str">
        <f>IF(ISBLANK(INDEX('Policy Characteristics'!K:K,MATCH($C1616,'Policy Characteristics'!$C:$C,0))),"",INDEX('Policy Characteristics'!K:K,MATCH($C1616,'Policy Characteristics'!$C:$C,0)))</f>
        <v/>
      </c>
      <c r="R1616" s="254" t="str">
        <f>IF(ISBLANK(INDEX('Policy Characteristics'!L:L,MATCH($C1616,'Policy Characteristics'!$C:$C,0))),"",INDEX('Policy Characteristics'!L:L,MATCH($C1616,'Policy Characteristics'!$C:$C,0)))</f>
        <v>switch-hydrogen-production-pathway.html</v>
      </c>
    </row>
    <row r="1617" spans="1:18" s="2" customFormat="1" x14ac:dyDescent="0.35">
      <c r="A1617" s="254" t="str">
        <f>IF(ISBLANK(INDEX('Policy Characteristics'!A:A,MATCH($C1617,'Policy Characteristics'!$C:$C,0))),"",INDEX('Policy Characteristics'!A:A,MATCH($C1617,'Policy Characteristics'!$C:$C,0)))</f>
        <v>District Heat and Hydrogen</v>
      </c>
      <c r="B1617" s="262" t="str">
        <f>IF(ISBLANK(INDEX('Policy Characteristics'!B:B,MATCH($C1617,'Policy Characteristics'!$C:$C,0))),"",INDEX('Policy Characteristics'!B:B,MATCH($C1617,'Policy Characteristics'!$C:$C,0)))</f>
        <v>Non BAU Hydrogen Production Pathways</v>
      </c>
      <c r="C1617" t="s">
        <v>3764</v>
      </c>
      <c r="D1617" s="6"/>
      <c r="E1617" s="6"/>
      <c r="F1617" s="6"/>
      <c r="G1617" s="6"/>
      <c r="H1617" s="43">
        <v>2722</v>
      </c>
      <c r="I1617" s="325" t="s">
        <v>43</v>
      </c>
      <c r="J1617" s="255" t="str">
        <f>IF(ISBLANK(INDEX('Policy Characteristics'!D:D,MATCH($C1617,'Policy Characteristics'!$C:$C,0))),"",INDEX('Policy Characteristics'!D:D,MATCH($C1617,'Policy Characteristics'!$C:$C,0)))</f>
        <v>Hydrogen Steam Methane Reforming</v>
      </c>
      <c r="K1617" s="254" t="str">
        <f>IF(ISBLANK(INDEX('Policy Characteristics'!E:E,MATCH($C1617,'Policy Characteristics'!$C:$C,0))),"",INDEX('Policy Characteristics'!E:E,MATCH($C1617,'Policy Characteristics'!$C:$C,0)))</f>
        <v>hydgn non BAU shift</v>
      </c>
      <c r="L1617" s="261">
        <f>IF(ISBLANK(INDEX('Policy Characteristics'!F:F,MATCH($C1617,'Policy Characteristics'!$C:$C,0))),"",INDEX('Policy Characteristics'!F:F,MATCH($C1617,'Policy Characteristics'!$C:$C,0)))</f>
        <v>0</v>
      </c>
      <c r="M1617" s="261">
        <f>IF(ISBLANK(INDEX('Policy Characteristics'!G:G,MATCH($C1617,'Policy Characteristics'!$C:$C,0))),"",INDEX('Policy Characteristics'!G:G,MATCH($C1617,'Policy Characteristics'!$C:$C,0)))</f>
        <v>1</v>
      </c>
      <c r="N1617" s="261">
        <f>IF(ISBLANK(INDEX('Policy Characteristics'!H:H,MATCH($C1617,'Policy Characteristics'!$C:$C,0))),"",INDEX('Policy Characteristics'!H:H,MATCH($C1617,'Policy Characteristics'!$C:$C,0)))</f>
        <v>1</v>
      </c>
      <c r="O1617" s="254" t="str">
        <f>IF(ISBLANK(INDEX('Policy Characteristics'!I:I,MATCH($C1617,'Policy Characteristics'!$C:$C,0))),"",INDEX('Policy Characteristics'!I:I,MATCH($C1617,'Policy Characteristics'!$C:$C,0)))</f>
        <v>on/off</v>
      </c>
      <c r="P1617" s="254" t="str">
        <f>IF(ISBLANK(INDEX('Policy Characteristics'!J:J,MATCH($C1617,'Policy Characteristics'!$C:$C,0))),"",INDEX('Policy Characteristics'!J:J,MATCH($C1617,'Policy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v>
      </c>
      <c r="Q1617" s="254" t="str">
        <f>IF(ISBLANK(INDEX('Policy Characteristics'!K:K,MATCH($C1617,'Policy Characteristics'!$C:$C,0))),"",INDEX('Policy Characteristics'!K:K,MATCH($C1617,'Policy Characteristics'!$C:$C,0)))</f>
        <v/>
      </c>
      <c r="R1617" s="254" t="str">
        <f>IF(ISBLANK(INDEX('Policy Characteristics'!L:L,MATCH($C1617,'Policy Characteristics'!$C:$C,0))),"",INDEX('Policy Characteristics'!L:L,MATCH($C1617,'Policy Characteristics'!$C:$C,0)))</f>
        <v>switch-hydrogen-production-pathway.html</v>
      </c>
    </row>
    <row r="1618" spans="1:18" s="4" customFormat="1" x14ac:dyDescent="0.35">
      <c r="A1618" s="254" t="str">
        <f>IF(ISBLANK(INDEX('Policy Characteristics'!A:A,MATCH($C1618,'Policy Characteristics'!$C:$C,0))),"",INDEX('Policy Characteristics'!A:A,MATCH($C1618,'Policy Characteristics'!$C:$C,0)))</f>
        <v>Cross-Sector</v>
      </c>
      <c r="B1618" s="262" t="str">
        <f>IF(ISBLANK(INDEX('Policy Characteristics'!B:B,MATCH($C1618,'Policy Characteristics'!$C:$C,0))),"",INDEX('Policy Characteristics'!B:B,MATCH($C1618,'Policy Characteristics'!$C:$C,0)))</f>
        <v>Carbon Price</v>
      </c>
      <c r="C1618" t="s">
        <v>2410</v>
      </c>
      <c r="D1618" s="45" t="s">
        <v>331</v>
      </c>
      <c r="E1618" s="45"/>
      <c r="F1618" s="45" t="s">
        <v>335</v>
      </c>
      <c r="G1618" s="45"/>
      <c r="H1618" s="43">
        <v>171</v>
      </c>
      <c r="I1618" s="324" t="s">
        <v>43</v>
      </c>
      <c r="J1618" s="255" t="str">
        <f>IF(ISBLANK(INDEX('Policy Characteristics'!D:D,MATCH($C1618,'Policy Characteristics'!$C:$C,0))),"",INDEX('Policy Characteristics'!D:D,MATCH($C1618,'Policy Characteristics'!$C:$C,0)))</f>
        <v>Carbon Price</v>
      </c>
      <c r="K1618" s="254" t="str">
        <f>IF(ISBLANK(INDEX('Policy Characteristics'!E:E,MATCH($C1618,'Policy Characteristics'!$C:$C,0))),"",INDEX('Policy Characteristics'!E:E,MATCH($C1618,'Policy Characteristics'!$C:$C,0)))</f>
        <v>cross carbon tax</v>
      </c>
      <c r="L1618" s="254">
        <f>IF(ISBLANK(INDEX('Policy Characteristics'!F:F,MATCH($C1618,'Policy Characteristics'!$C:$C,0))),"",INDEX('Policy Characteristics'!F:F,MATCH($C1618,'Policy Characteristics'!$C:$C,0)))</f>
        <v>0</v>
      </c>
      <c r="M1618" s="254">
        <f>IF(ISBLANK(INDEX('Policy Characteristics'!G:G,MATCH($C1618,'Policy Characteristics'!$C:$C,0))),"",INDEX('Policy Characteristics'!G:G,MATCH($C1618,'Policy Characteristics'!$C:$C,0)))</f>
        <v>300</v>
      </c>
      <c r="N1618" s="254">
        <f>IF(ISBLANK(INDEX('Policy Characteristics'!H:H,MATCH($C1618,'Policy Characteristics'!$C:$C,0))),"",INDEX('Policy Characteristics'!H:H,MATCH($C1618,'Policy Characteristics'!$C:$C,0)))</f>
        <v>5</v>
      </c>
      <c r="O1618" s="254" t="str">
        <f>IF(ISBLANK(INDEX('Policy Characteristics'!I:I,MATCH($C1618,'Policy Characteristics'!$C:$C,0))),"",INDEX('Policy Characteristics'!I:I,MATCH($C1618,'Policy Characteristics'!$C:$C,0)))</f>
        <v>$/metric ton CO2e</v>
      </c>
      <c r="P1618" s="254" t="str">
        <f>IF(ISBLANK(INDEX('Policy Characteristics'!J:J,MATCH($C1618,'Policy Characteristics'!$C:$C,0))),"",INDEX('Policy Characteristics'!J:J,MATCH($C1618,'Policy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18" s="254" t="str">
        <f>IF(ISBLANK(INDEX('Policy Characteristics'!K:K,MATCH($C1618,'Policy Characteristics'!$C:$C,0))),"",INDEX('Policy Characteristics'!K:K,MATCH($C1618,'Policy Characteristics'!$C:$C,0)))</f>
        <v>fuels.html#carbon-tax</v>
      </c>
      <c r="R1618" s="254" t="str">
        <f>IF(ISBLANK(INDEX('Policy Characteristics'!L:L,MATCH($C1618,'Policy Characteristics'!$C:$C,0))),"",INDEX('Policy Characteristics'!L:L,MATCH($C1618,'Policy Characteristics'!$C:$C,0)))</f>
        <v>carbon-tax.html</v>
      </c>
    </row>
    <row r="1619" spans="1:18" s="4" customFormat="1" x14ac:dyDescent="0.35">
      <c r="A1619" s="254" t="str">
        <f>IF(ISBLANK(INDEX('Policy Characteristics'!A:A,MATCH($C1619,'Policy Characteristics'!$C:$C,0))),"",INDEX('Policy Characteristics'!A:A,MATCH($C1619,'Policy Characteristics'!$C:$C,0)))</f>
        <v>Cross-Sector</v>
      </c>
      <c r="B1619" s="262" t="str">
        <f>IF(ISBLANK(INDEX('Policy Characteristics'!B:B,MATCH($C1619,'Policy Characteristics'!$C:$C,0))),"",INDEX('Policy Characteristics'!B:B,MATCH($C1619,'Policy Characteristics'!$C:$C,0)))</f>
        <v>Carbon Price</v>
      </c>
      <c r="C1619" s="254" t="str">
        <f t="shared" ref="C1619" si="59">C$1618</f>
        <v>Additional Carbon Tax Rate</v>
      </c>
      <c r="D1619" s="45" t="s">
        <v>339</v>
      </c>
      <c r="E1619" s="45"/>
      <c r="F1619" s="45" t="s">
        <v>340</v>
      </c>
      <c r="G1619" s="45"/>
      <c r="H1619" s="43">
        <v>172</v>
      </c>
      <c r="I1619" s="324" t="s">
        <v>43</v>
      </c>
      <c r="J1619" s="255" t="str">
        <f>IF(ISBLANK(INDEX('Policy Characteristics'!D:D,MATCH($C1619,'Policy Characteristics'!$C:$C,0))),"",INDEX('Policy Characteristics'!D:D,MATCH($C1619,'Policy Characteristics'!$C:$C,0)))</f>
        <v>Carbon Price</v>
      </c>
      <c r="K1619" s="254" t="str">
        <f>IF(ISBLANK(INDEX('Policy Characteristics'!E:E,MATCH($C1619,'Policy Characteristics'!$C:$C,0))),"",INDEX('Policy Characteristics'!E:E,MATCH($C1619,'Policy Characteristics'!$C:$C,0)))</f>
        <v>cross carbon tax</v>
      </c>
      <c r="L1619" s="254">
        <f>IF(ISBLANK(INDEX('Policy Characteristics'!F:F,MATCH($C1619,'Policy Characteristics'!$C:$C,0))),"",INDEX('Policy Characteristics'!F:F,MATCH($C1619,'Policy Characteristics'!$C:$C,0)))</f>
        <v>0</v>
      </c>
      <c r="M1619" s="254">
        <f>IF(ISBLANK(INDEX('Policy Characteristics'!G:G,MATCH($C1619,'Policy Characteristics'!$C:$C,0))),"",INDEX('Policy Characteristics'!G:G,MATCH($C1619,'Policy Characteristics'!$C:$C,0)))</f>
        <v>300</v>
      </c>
      <c r="N1619" s="254">
        <f>IF(ISBLANK(INDEX('Policy Characteristics'!H:H,MATCH($C1619,'Policy Characteristics'!$C:$C,0))),"",INDEX('Policy Characteristics'!H:H,MATCH($C1619,'Policy Characteristics'!$C:$C,0)))</f>
        <v>5</v>
      </c>
      <c r="O1619" s="254" t="str">
        <f>IF(ISBLANK(INDEX('Policy Characteristics'!I:I,MATCH($C1619,'Policy Characteristics'!$C:$C,0))),"",INDEX('Policy Characteristics'!I:I,MATCH($C1619,'Policy Characteristics'!$C:$C,0)))</f>
        <v>$/metric ton CO2e</v>
      </c>
      <c r="P1619" s="254" t="str">
        <f>IF(ISBLANK(INDEX('Policy Characteristics'!J:J,MATCH($C1619,'Policy Characteristics'!$C:$C,0))),"",INDEX('Policy Characteristics'!J:J,MATCH($C1619,'Policy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19" s="254" t="str">
        <f>IF(ISBLANK(INDEX('Policy Characteristics'!K:K,MATCH($C1619,'Policy Characteristics'!$C:$C,0))),"",INDEX('Policy Characteristics'!K:K,MATCH($C1619,'Policy Characteristics'!$C:$C,0)))</f>
        <v>fuels.html#carbon-tax</v>
      </c>
      <c r="R1619" s="254" t="str">
        <f>IF(ISBLANK(INDEX('Policy Characteristics'!L:L,MATCH($C1619,'Policy Characteristics'!$C:$C,0))),"",INDEX('Policy Characteristics'!L:L,MATCH($C1619,'Policy Characteristics'!$C:$C,0)))</f>
        <v>carbon-tax.html</v>
      </c>
    </row>
    <row r="1620" spans="1:18" s="4" customFormat="1" x14ac:dyDescent="0.35">
      <c r="A1620" s="254" t="str">
        <f>IF(ISBLANK(INDEX('Policy Characteristics'!A:A,MATCH($C1620,'Policy Characteristics'!$C:$C,0))),"",INDEX('Policy Characteristics'!A:A,MATCH($C1620,'Policy Characteristics'!$C:$C,0)))</f>
        <v>Cross-Sector</v>
      </c>
      <c r="B1620" s="262" t="str">
        <f>IF(ISBLANK(INDEX('Policy Characteristics'!B:B,MATCH($C1620,'Policy Characteristics'!$C:$C,0))),"",INDEX('Policy Characteristics'!B:B,MATCH($C1620,'Policy Characteristics'!$C:$C,0)))</f>
        <v>Carbon Price</v>
      </c>
      <c r="C1620" s="254" t="str">
        <f t="shared" ref="C1620:C1623" si="60">C$1618</f>
        <v>Additional Carbon Tax Rate</v>
      </c>
      <c r="D1620" s="45" t="s">
        <v>333</v>
      </c>
      <c r="E1620" s="45"/>
      <c r="F1620" s="45" t="s">
        <v>337</v>
      </c>
      <c r="G1620" s="45"/>
      <c r="H1620" s="43">
        <v>173</v>
      </c>
      <c r="I1620" s="324" t="s">
        <v>43</v>
      </c>
      <c r="J1620" s="255" t="str">
        <f>IF(ISBLANK(INDEX('Policy Characteristics'!D:D,MATCH($C1620,'Policy Characteristics'!$C:$C,0))),"",INDEX('Policy Characteristics'!D:D,MATCH($C1620,'Policy Characteristics'!$C:$C,0)))</f>
        <v>Carbon Price</v>
      </c>
      <c r="K1620" s="254" t="str">
        <f>IF(ISBLANK(INDEX('Policy Characteristics'!E:E,MATCH($C1620,'Policy Characteristics'!$C:$C,0))),"",INDEX('Policy Characteristics'!E:E,MATCH($C1620,'Policy Characteristics'!$C:$C,0)))</f>
        <v>cross carbon tax</v>
      </c>
      <c r="L1620" s="254">
        <f>IF(ISBLANK(INDEX('Policy Characteristics'!F:F,MATCH($C1620,'Policy Characteristics'!$C:$C,0))),"",INDEX('Policy Characteristics'!F:F,MATCH($C1620,'Policy Characteristics'!$C:$C,0)))</f>
        <v>0</v>
      </c>
      <c r="M1620" s="254">
        <f>IF(ISBLANK(INDEX('Policy Characteristics'!G:G,MATCH($C1620,'Policy Characteristics'!$C:$C,0))),"",INDEX('Policy Characteristics'!G:G,MATCH($C1620,'Policy Characteristics'!$C:$C,0)))</f>
        <v>300</v>
      </c>
      <c r="N1620" s="254">
        <f>IF(ISBLANK(INDEX('Policy Characteristics'!H:H,MATCH($C1620,'Policy Characteristics'!$C:$C,0))),"",INDEX('Policy Characteristics'!H:H,MATCH($C1620,'Policy Characteristics'!$C:$C,0)))</f>
        <v>5</v>
      </c>
      <c r="O1620" s="254" t="str">
        <f>IF(ISBLANK(INDEX('Policy Characteristics'!I:I,MATCH($C1620,'Policy Characteristics'!$C:$C,0))),"",INDEX('Policy Characteristics'!I:I,MATCH($C1620,'Policy Characteristics'!$C:$C,0)))</f>
        <v>$/metric ton CO2e</v>
      </c>
      <c r="P1620" s="254" t="str">
        <f>IF(ISBLANK(INDEX('Policy Characteristics'!J:J,MATCH($C1620,'Policy Characteristics'!$C:$C,0))),"",INDEX('Policy Characteristics'!J:J,MATCH($C1620,'Policy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0" s="254" t="str">
        <f>IF(ISBLANK(INDEX('Policy Characteristics'!K:K,MATCH($C1620,'Policy Characteristics'!$C:$C,0))),"",INDEX('Policy Characteristics'!K:K,MATCH($C1620,'Policy Characteristics'!$C:$C,0)))</f>
        <v>fuels.html#carbon-tax</v>
      </c>
      <c r="R1620" s="254" t="str">
        <f>IF(ISBLANK(INDEX('Policy Characteristics'!L:L,MATCH($C1620,'Policy Characteristics'!$C:$C,0))),"",INDEX('Policy Characteristics'!L:L,MATCH($C1620,'Policy Characteristics'!$C:$C,0)))</f>
        <v>carbon-tax.html</v>
      </c>
    </row>
    <row r="1621" spans="1:18" s="4" customFormat="1" x14ac:dyDescent="0.35">
      <c r="A1621" s="254" t="str">
        <f>IF(ISBLANK(INDEX('Policy Characteristics'!A:A,MATCH($C1621,'Policy Characteristics'!$C:$C,0))),"",INDEX('Policy Characteristics'!A:A,MATCH($C1621,'Policy Characteristics'!$C:$C,0)))</f>
        <v>Cross-Sector</v>
      </c>
      <c r="B1621" s="262" t="str">
        <f>IF(ISBLANK(INDEX('Policy Characteristics'!B:B,MATCH($C1621,'Policy Characteristics'!$C:$C,0))),"",INDEX('Policy Characteristics'!B:B,MATCH($C1621,'Policy Characteristics'!$C:$C,0)))</f>
        <v>Carbon Price</v>
      </c>
      <c r="C1621" s="254" t="str">
        <f t="shared" si="60"/>
        <v>Additional Carbon Tax Rate</v>
      </c>
      <c r="D1621" s="45" t="s">
        <v>334</v>
      </c>
      <c r="E1621" s="45"/>
      <c r="F1621" s="45" t="s">
        <v>338</v>
      </c>
      <c r="G1621" s="45"/>
      <c r="H1621" s="43">
        <v>174</v>
      </c>
      <c r="I1621" s="324" t="s">
        <v>43</v>
      </c>
      <c r="J1621" s="255" t="str">
        <f>IF(ISBLANK(INDEX('Policy Characteristics'!D:D,MATCH($C1621,'Policy Characteristics'!$C:$C,0))),"",INDEX('Policy Characteristics'!D:D,MATCH($C1621,'Policy Characteristics'!$C:$C,0)))</f>
        <v>Carbon Price</v>
      </c>
      <c r="K1621" s="254" t="str">
        <f>IF(ISBLANK(INDEX('Policy Characteristics'!E:E,MATCH($C1621,'Policy Characteristics'!$C:$C,0))),"",INDEX('Policy Characteristics'!E:E,MATCH($C1621,'Policy Characteristics'!$C:$C,0)))</f>
        <v>cross carbon tax</v>
      </c>
      <c r="L1621" s="254">
        <f>IF(ISBLANK(INDEX('Policy Characteristics'!F:F,MATCH($C1621,'Policy Characteristics'!$C:$C,0))),"",INDEX('Policy Characteristics'!F:F,MATCH($C1621,'Policy Characteristics'!$C:$C,0)))</f>
        <v>0</v>
      </c>
      <c r="M1621" s="254">
        <f>IF(ISBLANK(INDEX('Policy Characteristics'!G:G,MATCH($C1621,'Policy Characteristics'!$C:$C,0))),"",INDEX('Policy Characteristics'!G:G,MATCH($C1621,'Policy Characteristics'!$C:$C,0)))</f>
        <v>300</v>
      </c>
      <c r="N1621" s="254">
        <f>IF(ISBLANK(INDEX('Policy Characteristics'!H:H,MATCH($C1621,'Policy Characteristics'!$C:$C,0))),"",INDEX('Policy Characteristics'!H:H,MATCH($C1621,'Policy Characteristics'!$C:$C,0)))</f>
        <v>5</v>
      </c>
      <c r="O1621" s="254" t="str">
        <f>IF(ISBLANK(INDEX('Policy Characteristics'!I:I,MATCH($C1621,'Policy Characteristics'!$C:$C,0))),"",INDEX('Policy Characteristics'!I:I,MATCH($C1621,'Policy Characteristics'!$C:$C,0)))</f>
        <v>$/metric ton CO2e</v>
      </c>
      <c r="P1621" s="254" t="str">
        <f>IF(ISBLANK(INDEX('Policy Characteristics'!J:J,MATCH($C1621,'Policy Characteristics'!$C:$C,0))),"",INDEX('Policy Characteristics'!J:J,MATCH($C1621,'Policy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1" s="254" t="str">
        <f>IF(ISBLANK(INDEX('Policy Characteristics'!K:K,MATCH($C1621,'Policy Characteristics'!$C:$C,0))),"",INDEX('Policy Characteristics'!K:K,MATCH($C1621,'Policy Characteristics'!$C:$C,0)))</f>
        <v>fuels.html#carbon-tax</v>
      </c>
      <c r="R1621" s="254" t="str">
        <f>IF(ISBLANK(INDEX('Policy Characteristics'!L:L,MATCH($C1621,'Policy Characteristics'!$C:$C,0))),"",INDEX('Policy Characteristics'!L:L,MATCH($C1621,'Policy Characteristics'!$C:$C,0)))</f>
        <v>carbon-tax.html</v>
      </c>
    </row>
    <row r="1622" spans="1:18" s="4" customFormat="1" x14ac:dyDescent="0.35">
      <c r="A1622" s="254" t="str">
        <f>IF(ISBLANK(INDEX('Policy Characteristics'!A:A,MATCH($C1622,'Policy Characteristics'!$C:$C,0))),"",INDEX('Policy Characteristics'!A:A,MATCH($C1622,'Policy Characteristics'!$C:$C,0)))</f>
        <v>Cross-Sector</v>
      </c>
      <c r="B1622" s="262" t="str">
        <f>IF(ISBLANK(INDEX('Policy Characteristics'!B:B,MATCH($C1622,'Policy Characteristics'!$C:$C,0))),"",INDEX('Policy Characteristics'!B:B,MATCH($C1622,'Policy Characteristics'!$C:$C,0)))</f>
        <v>Carbon Price</v>
      </c>
      <c r="C1622" s="254" t="str">
        <f t="shared" si="60"/>
        <v>Additional Carbon Tax Rate</v>
      </c>
      <c r="D1622" s="45" t="s">
        <v>332</v>
      </c>
      <c r="E1622" s="45"/>
      <c r="F1622" s="45" t="s">
        <v>336</v>
      </c>
      <c r="G1622" s="45"/>
      <c r="H1622" s="43">
        <v>175</v>
      </c>
      <c r="I1622" s="324" t="s">
        <v>43</v>
      </c>
      <c r="J1622" s="255" t="str">
        <f>IF(ISBLANK(INDEX('Policy Characteristics'!D:D,MATCH($C1622,'Policy Characteristics'!$C:$C,0))),"",INDEX('Policy Characteristics'!D:D,MATCH($C1622,'Policy Characteristics'!$C:$C,0)))</f>
        <v>Carbon Price</v>
      </c>
      <c r="K1622" s="254" t="str">
        <f>IF(ISBLANK(INDEX('Policy Characteristics'!E:E,MATCH($C1622,'Policy Characteristics'!$C:$C,0))),"",INDEX('Policy Characteristics'!E:E,MATCH($C1622,'Policy Characteristics'!$C:$C,0)))</f>
        <v>cross carbon tax</v>
      </c>
      <c r="L1622" s="254">
        <f>IF(ISBLANK(INDEX('Policy Characteristics'!F:F,MATCH($C1622,'Policy Characteristics'!$C:$C,0))),"",INDEX('Policy Characteristics'!F:F,MATCH($C1622,'Policy Characteristics'!$C:$C,0)))</f>
        <v>0</v>
      </c>
      <c r="M1622" s="254">
        <f>IF(ISBLANK(INDEX('Policy Characteristics'!G:G,MATCH($C1622,'Policy Characteristics'!$C:$C,0))),"",INDEX('Policy Characteristics'!G:G,MATCH($C1622,'Policy Characteristics'!$C:$C,0)))</f>
        <v>300</v>
      </c>
      <c r="N1622" s="254">
        <f>IF(ISBLANK(INDEX('Policy Characteristics'!H:H,MATCH($C1622,'Policy Characteristics'!$C:$C,0))),"",INDEX('Policy Characteristics'!H:H,MATCH($C1622,'Policy Characteristics'!$C:$C,0)))</f>
        <v>5</v>
      </c>
      <c r="O1622" s="254" t="str">
        <f>IF(ISBLANK(INDEX('Policy Characteristics'!I:I,MATCH($C1622,'Policy Characteristics'!$C:$C,0))),"",INDEX('Policy Characteristics'!I:I,MATCH($C1622,'Policy Characteristics'!$C:$C,0)))</f>
        <v>$/metric ton CO2e</v>
      </c>
      <c r="P1622" s="254" t="str">
        <f>IF(ISBLANK(INDEX('Policy Characteristics'!J:J,MATCH($C1622,'Policy Characteristics'!$C:$C,0))),"",INDEX('Policy Characteristics'!J:J,MATCH($C1622,'Policy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2" s="254" t="str">
        <f>IF(ISBLANK(INDEX('Policy Characteristics'!K:K,MATCH($C1622,'Policy Characteristics'!$C:$C,0))),"",INDEX('Policy Characteristics'!K:K,MATCH($C1622,'Policy Characteristics'!$C:$C,0)))</f>
        <v>fuels.html#carbon-tax</v>
      </c>
      <c r="R1622" s="254" t="str">
        <f>IF(ISBLANK(INDEX('Policy Characteristics'!L:L,MATCH($C1622,'Policy Characteristics'!$C:$C,0))),"",INDEX('Policy Characteristics'!L:L,MATCH($C1622,'Policy Characteristics'!$C:$C,0)))</f>
        <v>carbon-tax.html</v>
      </c>
    </row>
    <row r="1623" spans="1:18" s="4" customFormat="1" x14ac:dyDescent="0.35">
      <c r="A1623" s="254" t="str">
        <f>IF(ISBLANK(INDEX('Policy Characteristics'!A:A,MATCH($C1623,'Policy Characteristics'!$C:$C,0))),"",INDEX('Policy Characteristics'!A:A,MATCH($C1623,'Policy Characteristics'!$C:$C,0)))</f>
        <v>Cross-Sector</v>
      </c>
      <c r="B1623" s="262" t="str">
        <f>IF(ISBLANK(INDEX('Policy Characteristics'!B:B,MATCH($C1623,'Policy Characteristics'!$C:$C,0))),"",INDEX('Policy Characteristics'!B:B,MATCH($C1623,'Policy Characteristics'!$C:$C,0)))</f>
        <v>Carbon Price</v>
      </c>
      <c r="C1623" s="254" t="str">
        <f t="shared" si="60"/>
        <v>Additional Carbon Tax Rate</v>
      </c>
      <c r="D1623" s="45" t="s">
        <v>2490</v>
      </c>
      <c r="E1623" s="45"/>
      <c r="F1623" s="45" t="s">
        <v>2872</v>
      </c>
      <c r="G1623" s="45"/>
      <c r="H1623" s="43">
        <v>544</v>
      </c>
      <c r="I1623" s="324" t="s">
        <v>43</v>
      </c>
      <c r="J1623" s="255" t="str">
        <f>IF(ISBLANK(INDEX('Policy Characteristics'!D:D,MATCH($C1623,'Policy Characteristics'!$C:$C,0))),"",INDEX('Policy Characteristics'!D:D,MATCH($C1623,'Policy Characteristics'!$C:$C,0)))</f>
        <v>Carbon Price</v>
      </c>
      <c r="K1623" s="254" t="str">
        <f>IF(ISBLANK(INDEX('Policy Characteristics'!E:E,MATCH($C1623,'Policy Characteristics'!$C:$C,0))),"",INDEX('Policy Characteristics'!E:E,MATCH($C1623,'Policy Characteristics'!$C:$C,0)))</f>
        <v>cross carbon tax</v>
      </c>
      <c r="L1623" s="254">
        <f>IF(ISBLANK(INDEX('Policy Characteristics'!F:F,MATCH($C1623,'Policy Characteristics'!$C:$C,0))),"",INDEX('Policy Characteristics'!F:F,MATCH($C1623,'Policy Characteristics'!$C:$C,0)))</f>
        <v>0</v>
      </c>
      <c r="M1623" s="254">
        <f>IF(ISBLANK(INDEX('Policy Characteristics'!G:G,MATCH($C1623,'Policy Characteristics'!$C:$C,0))),"",INDEX('Policy Characteristics'!G:G,MATCH($C1623,'Policy Characteristics'!$C:$C,0)))</f>
        <v>300</v>
      </c>
      <c r="N1623" s="254">
        <f>IF(ISBLANK(INDEX('Policy Characteristics'!H:H,MATCH($C1623,'Policy Characteristics'!$C:$C,0))),"",INDEX('Policy Characteristics'!H:H,MATCH($C1623,'Policy Characteristics'!$C:$C,0)))</f>
        <v>5</v>
      </c>
      <c r="O1623" s="254" t="str">
        <f>IF(ISBLANK(INDEX('Policy Characteristics'!I:I,MATCH($C1623,'Policy Characteristics'!$C:$C,0))),"",INDEX('Policy Characteristics'!I:I,MATCH($C1623,'Policy Characteristics'!$C:$C,0)))</f>
        <v>$/metric ton CO2e</v>
      </c>
      <c r="P1623" s="254" t="str">
        <f>IF(ISBLANK(INDEX('Policy Characteristics'!J:J,MATCH($C1623,'Policy Characteristics'!$C:$C,0))),"",INDEX('Policy Characteristics'!J:J,MATCH($C1623,'Policy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3" s="254" t="str">
        <f>IF(ISBLANK(INDEX('Policy Characteristics'!K:K,MATCH($C1623,'Policy Characteristics'!$C:$C,0))),"",INDEX('Policy Characteristics'!K:K,MATCH($C1623,'Policy Characteristics'!$C:$C,0)))</f>
        <v>fuels.html#carbon-tax</v>
      </c>
      <c r="R1623" s="254" t="str">
        <f>IF(ISBLANK(INDEX('Policy Characteristics'!L:L,MATCH($C1623,'Policy Characteristics'!$C:$C,0))),"",INDEX('Policy Characteristics'!L:L,MATCH($C1623,'Policy Characteristics'!$C:$C,0)))</f>
        <v>carbon-tax.html</v>
      </c>
    </row>
    <row r="1624" spans="1:18" s="4" customFormat="1" x14ac:dyDescent="0.35">
      <c r="A1624" s="254" t="str">
        <f>IF(ISBLANK(INDEX('Policy Characteristics'!A:A,MATCH($C1624,'Policy Characteristics'!$C:$C,0))),"",INDEX('Policy Characteristics'!A:A,MATCH($C1624,'Policy Characteristics'!$C:$C,0)))</f>
        <v>Cross-Sector</v>
      </c>
      <c r="B1624" s="262" t="str">
        <f>IF(ISBLANK(INDEX('Policy Characteristics'!B:B,MATCH($C1624,'Policy Characteristics'!$C:$C,0))),"",INDEX('Policy Characteristics'!B:B,MATCH($C1624,'Policy Characteristics'!$C:$C,0)))</f>
        <v>End Existing Subsidies</v>
      </c>
      <c r="C1624" t="s">
        <v>138</v>
      </c>
      <c r="D1624" s="45" t="s">
        <v>52</v>
      </c>
      <c r="E1624" s="45"/>
      <c r="F1624" s="45" t="s">
        <v>93</v>
      </c>
      <c r="G1624" s="45"/>
      <c r="H1624" s="43">
        <v>706</v>
      </c>
      <c r="I1624" s="325" t="s">
        <v>44</v>
      </c>
      <c r="J1624" s="255" t="str">
        <f>IF(ISBLANK(INDEX('Policy Characteristics'!D:D,MATCH($C1624,'Policy Characteristics'!$C:$C,0))),"",INDEX('Policy Characteristics'!D:D,MATCH($C1624,'Policy Characteristics'!$C:$C,0)))</f>
        <v>End Existing Subsidies</v>
      </c>
      <c r="K1624" s="254" t="str">
        <f>IF(ISBLANK(INDEX('Policy Characteristics'!E:E,MATCH($C1624,'Policy Characteristics'!$C:$C,0))),"",INDEX('Policy Characteristics'!E:E,MATCH($C1624,'Policy Characteristics'!$C:$C,0)))</f>
        <v>cross reduce BAU subsidies</v>
      </c>
      <c r="L1624" s="261">
        <f>IF(ISBLANK(INDEX('Policy Characteristics'!F:F,MATCH($C1624,'Policy Characteristics'!$C:$C,0))),"",INDEX('Policy Characteristics'!F:F,MATCH($C1624,'Policy Characteristics'!$C:$C,0)))</f>
        <v>0</v>
      </c>
      <c r="M1624" s="261">
        <f>IF(ISBLANK(INDEX('Policy Characteristics'!G:G,MATCH($C1624,'Policy Characteristics'!$C:$C,0))),"",INDEX('Policy Characteristics'!G:G,MATCH($C1624,'Policy Characteristics'!$C:$C,0)))</f>
        <v>1</v>
      </c>
      <c r="N1624" s="261">
        <f>IF(ISBLANK(INDEX('Policy Characteristics'!H:H,MATCH($C1624,'Policy Characteristics'!$C:$C,0))),"",INDEX('Policy Characteristics'!H:H,MATCH($C1624,'Policy Characteristics'!$C:$C,0)))</f>
        <v>0.01</v>
      </c>
      <c r="O1624" s="254" t="str">
        <f>IF(ISBLANK(INDEX('Policy Characteristics'!I:I,MATCH($C1624,'Policy Characteristics'!$C:$C,0))),"",INDEX('Policy Characteristics'!I:I,MATCH($C1624,'Policy Characteristics'!$C:$C,0)))</f>
        <v>% reduction in BAU subsidies</v>
      </c>
      <c r="P1624" s="254" t="str">
        <f>IF(ISBLANK(INDEX('Policy Characteristics'!J:J,MATCH($C1624,'Policy Characteristics'!$C:$C,0))),"",INDEX('Policy Characteristics'!J:J,MATCH($C1624,'Policy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4" s="254" t="str">
        <f>IF(ISBLANK(INDEX('Policy Characteristics'!K:K,MATCH($C1624,'Policy Characteristics'!$C:$C,0))),"",INDEX('Policy Characteristics'!K:K,MATCH($C1624,'Policy Characteristics'!$C:$C,0)))</f>
        <v>fuels.html#end-subsidies</v>
      </c>
      <c r="R1624" s="254" t="str">
        <f>IF(ISBLANK(INDEX('Policy Characteristics'!L:L,MATCH($C1624,'Policy Characteristics'!$C:$C,0))),"",INDEX('Policy Characteristics'!L:L,MATCH($C1624,'Policy Characteristics'!$C:$C,0)))</f>
        <v>end-existing-subsidies.html</v>
      </c>
    </row>
    <row r="1625" spans="1:18" s="4" customFormat="1" x14ac:dyDescent="0.35">
      <c r="A1625" s="254" t="str">
        <f>IF(ISBLANK(INDEX('Policy Characteristics'!A:A,MATCH($C1625,'Policy Characteristics'!$C:$C,0))),"",INDEX('Policy Characteristics'!A:A,MATCH($C1625,'Policy Characteristics'!$C:$C,0)))</f>
        <v>Cross-Sector</v>
      </c>
      <c r="B1625" s="262" t="str">
        <f>IF(ISBLANK(INDEX('Policy Characteristics'!B:B,MATCH($C1625,'Policy Characteristics'!$C:$C,0))),"",INDEX('Policy Characteristics'!B:B,MATCH($C1625,'Policy Characteristics'!$C:$C,0)))</f>
        <v>End Existing Subsidies</v>
      </c>
      <c r="C1625" s="254" t="str">
        <f t="shared" ref="C1625:C1640" si="61">C$1624</f>
        <v>Percent Reduction in BAU Subsidies</v>
      </c>
      <c r="D1625" s="6" t="s">
        <v>448</v>
      </c>
      <c r="E1625" s="45"/>
      <c r="F1625" s="6" t="s">
        <v>445</v>
      </c>
      <c r="G1625" s="45"/>
      <c r="H1625" s="43">
        <v>69</v>
      </c>
      <c r="I1625" s="325" t="s">
        <v>43</v>
      </c>
      <c r="J1625" s="255" t="str">
        <f>IF(ISBLANK(INDEX('Policy Characteristics'!D:D,MATCH($C1625,'Policy Characteristics'!$C:$C,0))),"",INDEX('Policy Characteristics'!D:D,MATCH($C1625,'Policy Characteristics'!$C:$C,0)))</f>
        <v>End Existing Subsidies</v>
      </c>
      <c r="K1625" s="254" t="str">
        <f>IF(ISBLANK(INDEX('Policy Characteristics'!E:E,MATCH($C1625,'Policy Characteristics'!$C:$C,0))),"",INDEX('Policy Characteristics'!E:E,MATCH($C1625,'Policy Characteristics'!$C:$C,0)))</f>
        <v>cross reduce BAU subsidies</v>
      </c>
      <c r="L1625" s="261">
        <f>IF(ISBLANK(INDEX('Policy Characteristics'!F:F,MATCH($C1625,'Policy Characteristics'!$C:$C,0))),"",INDEX('Policy Characteristics'!F:F,MATCH($C1625,'Policy Characteristics'!$C:$C,0)))</f>
        <v>0</v>
      </c>
      <c r="M1625" s="261">
        <f>IF(ISBLANK(INDEX('Policy Characteristics'!G:G,MATCH($C1625,'Policy Characteristics'!$C:$C,0))),"",INDEX('Policy Characteristics'!G:G,MATCH($C1625,'Policy Characteristics'!$C:$C,0)))</f>
        <v>1</v>
      </c>
      <c r="N1625" s="261">
        <f>IF(ISBLANK(INDEX('Policy Characteristics'!H:H,MATCH($C1625,'Policy Characteristics'!$C:$C,0))),"",INDEX('Policy Characteristics'!H:H,MATCH($C1625,'Policy Characteristics'!$C:$C,0)))</f>
        <v>0.01</v>
      </c>
      <c r="O1625" s="254" t="str">
        <f>IF(ISBLANK(INDEX('Policy Characteristics'!I:I,MATCH($C1625,'Policy Characteristics'!$C:$C,0))),"",INDEX('Policy Characteristics'!I:I,MATCH($C1625,'Policy Characteristics'!$C:$C,0)))</f>
        <v>% reduction in BAU subsidies</v>
      </c>
      <c r="P1625" s="254" t="str">
        <f>IF(ISBLANK(INDEX('Policy Characteristics'!J:J,MATCH($C1625,'Policy Characteristics'!$C:$C,0))),"",INDEX('Policy Characteristics'!J:J,MATCH($C1625,'Policy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5" s="254" t="str">
        <f>IF(ISBLANK(INDEX('Policy Characteristics'!K:K,MATCH($C1625,'Policy Characteristics'!$C:$C,0))),"",INDEX('Policy Characteristics'!K:K,MATCH($C1625,'Policy Characteristics'!$C:$C,0)))</f>
        <v>fuels.html#end-subsidies</v>
      </c>
      <c r="R1625" s="254" t="str">
        <f>IF(ISBLANK(INDEX('Policy Characteristics'!L:L,MATCH($C1625,'Policy Characteristics'!$C:$C,0))),"",INDEX('Policy Characteristics'!L:L,MATCH($C1625,'Policy Characteristics'!$C:$C,0)))</f>
        <v>end-existing-subsidies.html</v>
      </c>
    </row>
    <row r="1626" spans="1:18" s="4" customFormat="1" x14ac:dyDescent="0.35">
      <c r="A1626" s="254" t="str">
        <f>IF(ISBLANK(INDEX('Policy Characteristics'!A:A,MATCH($C1626,'Policy Characteristics'!$C:$C,0))),"",INDEX('Policy Characteristics'!A:A,MATCH($C1626,'Policy Characteristics'!$C:$C,0)))</f>
        <v>Cross-Sector</v>
      </c>
      <c r="B1626" s="262" t="str">
        <f>IF(ISBLANK(INDEX('Policy Characteristics'!B:B,MATCH($C1626,'Policy Characteristics'!$C:$C,0))),"",INDEX('Policy Characteristics'!B:B,MATCH($C1626,'Policy Characteristics'!$C:$C,0)))</f>
        <v>End Existing Subsidies</v>
      </c>
      <c r="C1626" s="254" t="str">
        <f t="shared" si="61"/>
        <v>Percent Reduction in BAU Subsidies</v>
      </c>
      <c r="D1626" s="6" t="s">
        <v>46</v>
      </c>
      <c r="E1626" s="45"/>
      <c r="F1626" s="6" t="s">
        <v>87</v>
      </c>
      <c r="G1626" s="45"/>
      <c r="H1626" s="43">
        <v>70</v>
      </c>
      <c r="I1626" s="325" t="s">
        <v>43</v>
      </c>
      <c r="J1626" s="255" t="str">
        <f>IF(ISBLANK(INDEX('Policy Characteristics'!D:D,MATCH($C1626,'Policy Characteristics'!$C:$C,0))),"",INDEX('Policy Characteristics'!D:D,MATCH($C1626,'Policy Characteristics'!$C:$C,0)))</f>
        <v>End Existing Subsidies</v>
      </c>
      <c r="K1626" s="254" t="str">
        <f>IF(ISBLANK(INDEX('Policy Characteristics'!E:E,MATCH($C1626,'Policy Characteristics'!$C:$C,0))),"",INDEX('Policy Characteristics'!E:E,MATCH($C1626,'Policy Characteristics'!$C:$C,0)))</f>
        <v>cross reduce BAU subsidies</v>
      </c>
      <c r="L1626" s="261">
        <f>IF(ISBLANK(INDEX('Policy Characteristics'!F:F,MATCH($C1626,'Policy Characteristics'!$C:$C,0))),"",INDEX('Policy Characteristics'!F:F,MATCH($C1626,'Policy Characteristics'!$C:$C,0)))</f>
        <v>0</v>
      </c>
      <c r="M1626" s="261">
        <f>IF(ISBLANK(INDEX('Policy Characteristics'!G:G,MATCH($C1626,'Policy Characteristics'!$C:$C,0))),"",INDEX('Policy Characteristics'!G:G,MATCH($C1626,'Policy Characteristics'!$C:$C,0)))</f>
        <v>1</v>
      </c>
      <c r="N1626" s="261">
        <f>IF(ISBLANK(INDEX('Policy Characteristics'!H:H,MATCH($C1626,'Policy Characteristics'!$C:$C,0))),"",INDEX('Policy Characteristics'!H:H,MATCH($C1626,'Policy Characteristics'!$C:$C,0)))</f>
        <v>0.01</v>
      </c>
      <c r="O1626" s="254" t="str">
        <f>IF(ISBLANK(INDEX('Policy Characteristics'!I:I,MATCH($C1626,'Policy Characteristics'!$C:$C,0))),"",INDEX('Policy Characteristics'!I:I,MATCH($C1626,'Policy Characteristics'!$C:$C,0)))</f>
        <v>% reduction in BAU subsidies</v>
      </c>
      <c r="P1626" s="254" t="str">
        <f>IF(ISBLANK(INDEX('Policy Characteristics'!J:J,MATCH($C1626,'Policy Characteristics'!$C:$C,0))),"",INDEX('Policy Characteristics'!J:J,MATCH($C1626,'Policy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6" s="254" t="str">
        <f>IF(ISBLANK(INDEX('Policy Characteristics'!K:K,MATCH($C1626,'Policy Characteristics'!$C:$C,0))),"",INDEX('Policy Characteristics'!K:K,MATCH($C1626,'Policy Characteristics'!$C:$C,0)))</f>
        <v>fuels.html#end-subsidies</v>
      </c>
      <c r="R1626" s="254" t="str">
        <f>IF(ISBLANK(INDEX('Policy Characteristics'!L:L,MATCH($C1626,'Policy Characteristics'!$C:$C,0))),"",INDEX('Policy Characteristics'!L:L,MATCH($C1626,'Policy Characteristics'!$C:$C,0)))</f>
        <v>end-existing-subsidies.html</v>
      </c>
    </row>
    <row r="1627" spans="1:18" s="4" customFormat="1" x14ac:dyDescent="0.35">
      <c r="A1627" s="254" t="str">
        <f>IF(ISBLANK(INDEX('Policy Characteristics'!A:A,MATCH($C1627,'Policy Characteristics'!$C:$C,0))),"",INDEX('Policy Characteristics'!A:A,MATCH($C1627,'Policy Characteristics'!$C:$C,0)))</f>
        <v>Cross-Sector</v>
      </c>
      <c r="B1627" s="262" t="str">
        <f>IF(ISBLANK(INDEX('Policy Characteristics'!B:B,MATCH($C1627,'Policy Characteristics'!$C:$C,0))),"",INDEX('Policy Characteristics'!B:B,MATCH($C1627,'Policy Characteristics'!$C:$C,0)))</f>
        <v>End Existing Subsidies</v>
      </c>
      <c r="C1627" s="254" t="str">
        <f t="shared" si="61"/>
        <v>Percent Reduction in BAU Subsidies</v>
      </c>
      <c r="D1627" s="6" t="s">
        <v>47</v>
      </c>
      <c r="E1627" s="45"/>
      <c r="F1627" s="6" t="s">
        <v>88</v>
      </c>
      <c r="G1627" s="45"/>
      <c r="H1627" s="43">
        <v>71</v>
      </c>
      <c r="I1627" s="325" t="s">
        <v>43</v>
      </c>
      <c r="J1627" s="255" t="str">
        <f>IF(ISBLANK(INDEX('Policy Characteristics'!D:D,MATCH($C1627,'Policy Characteristics'!$C:$C,0))),"",INDEX('Policy Characteristics'!D:D,MATCH($C1627,'Policy Characteristics'!$C:$C,0)))</f>
        <v>End Existing Subsidies</v>
      </c>
      <c r="K1627" s="254" t="str">
        <f>IF(ISBLANK(INDEX('Policy Characteristics'!E:E,MATCH($C1627,'Policy Characteristics'!$C:$C,0))),"",INDEX('Policy Characteristics'!E:E,MATCH($C1627,'Policy Characteristics'!$C:$C,0)))</f>
        <v>cross reduce BAU subsidies</v>
      </c>
      <c r="L1627" s="261">
        <f>IF(ISBLANK(INDEX('Policy Characteristics'!F:F,MATCH($C1627,'Policy Characteristics'!$C:$C,0))),"",INDEX('Policy Characteristics'!F:F,MATCH($C1627,'Policy Characteristics'!$C:$C,0)))</f>
        <v>0</v>
      </c>
      <c r="M1627" s="261">
        <f>IF(ISBLANK(INDEX('Policy Characteristics'!G:G,MATCH($C1627,'Policy Characteristics'!$C:$C,0))),"",INDEX('Policy Characteristics'!G:G,MATCH($C1627,'Policy Characteristics'!$C:$C,0)))</f>
        <v>1</v>
      </c>
      <c r="N1627" s="261">
        <f>IF(ISBLANK(INDEX('Policy Characteristics'!H:H,MATCH($C1627,'Policy Characteristics'!$C:$C,0))),"",INDEX('Policy Characteristics'!H:H,MATCH($C1627,'Policy Characteristics'!$C:$C,0)))</f>
        <v>0.01</v>
      </c>
      <c r="O1627" s="254" t="str">
        <f>IF(ISBLANK(INDEX('Policy Characteristics'!I:I,MATCH($C1627,'Policy Characteristics'!$C:$C,0))),"",INDEX('Policy Characteristics'!I:I,MATCH($C1627,'Policy Characteristics'!$C:$C,0)))</f>
        <v>% reduction in BAU subsidies</v>
      </c>
      <c r="P1627" s="254" t="str">
        <f>IF(ISBLANK(INDEX('Policy Characteristics'!J:J,MATCH($C1627,'Policy Characteristics'!$C:$C,0))),"",INDEX('Policy Characteristics'!J:J,MATCH($C1627,'Policy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7" s="254" t="str">
        <f>IF(ISBLANK(INDEX('Policy Characteristics'!K:K,MATCH($C1627,'Policy Characteristics'!$C:$C,0))),"",INDEX('Policy Characteristics'!K:K,MATCH($C1627,'Policy Characteristics'!$C:$C,0)))</f>
        <v>fuels.html#end-subsidies</v>
      </c>
      <c r="R1627" s="254" t="str">
        <f>IF(ISBLANK(INDEX('Policy Characteristics'!L:L,MATCH($C1627,'Policy Characteristics'!$C:$C,0))),"",INDEX('Policy Characteristics'!L:L,MATCH($C1627,'Policy Characteristics'!$C:$C,0)))</f>
        <v>end-existing-subsidies.html</v>
      </c>
    </row>
    <row r="1628" spans="1:18" s="4" customFormat="1" x14ac:dyDescent="0.35">
      <c r="A1628" s="254" t="str">
        <f>IF(ISBLANK(INDEX('Policy Characteristics'!A:A,MATCH($C1628,'Policy Characteristics'!$C:$C,0))),"",INDEX('Policy Characteristics'!A:A,MATCH($C1628,'Policy Characteristics'!$C:$C,0)))</f>
        <v>Cross-Sector</v>
      </c>
      <c r="B1628" s="262" t="str">
        <f>IF(ISBLANK(INDEX('Policy Characteristics'!B:B,MATCH($C1628,'Policy Characteristics'!$C:$C,0))),"",INDEX('Policy Characteristics'!B:B,MATCH($C1628,'Policy Characteristics'!$C:$C,0)))</f>
        <v>End Existing Subsidies</v>
      </c>
      <c r="C1628" s="254" t="str">
        <f t="shared" si="61"/>
        <v>Percent Reduction in BAU Subsidies</v>
      </c>
      <c r="D1628" s="6" t="s">
        <v>48</v>
      </c>
      <c r="E1628" s="45"/>
      <c r="F1628" s="6" t="s">
        <v>89</v>
      </c>
      <c r="G1628" s="45"/>
      <c r="H1628" s="43">
        <v>72</v>
      </c>
      <c r="I1628" s="325" t="s">
        <v>44</v>
      </c>
      <c r="J1628" s="255" t="str">
        <f>IF(ISBLANK(INDEX('Policy Characteristics'!D:D,MATCH($C1628,'Policy Characteristics'!$C:$C,0))),"",INDEX('Policy Characteristics'!D:D,MATCH($C1628,'Policy Characteristics'!$C:$C,0)))</f>
        <v>End Existing Subsidies</v>
      </c>
      <c r="K1628" s="254" t="str">
        <f>IF(ISBLANK(INDEX('Policy Characteristics'!E:E,MATCH($C1628,'Policy Characteristics'!$C:$C,0))),"",INDEX('Policy Characteristics'!E:E,MATCH($C1628,'Policy Characteristics'!$C:$C,0)))</f>
        <v>cross reduce BAU subsidies</v>
      </c>
      <c r="L1628" s="261">
        <f>IF(ISBLANK(INDEX('Policy Characteristics'!F:F,MATCH($C1628,'Policy Characteristics'!$C:$C,0))),"",INDEX('Policy Characteristics'!F:F,MATCH($C1628,'Policy Characteristics'!$C:$C,0)))</f>
        <v>0</v>
      </c>
      <c r="M1628" s="261">
        <f>IF(ISBLANK(INDEX('Policy Characteristics'!G:G,MATCH($C1628,'Policy Characteristics'!$C:$C,0))),"",INDEX('Policy Characteristics'!G:G,MATCH($C1628,'Policy Characteristics'!$C:$C,0)))</f>
        <v>1</v>
      </c>
      <c r="N1628" s="261">
        <f>IF(ISBLANK(INDEX('Policy Characteristics'!H:H,MATCH($C1628,'Policy Characteristics'!$C:$C,0))),"",INDEX('Policy Characteristics'!H:H,MATCH($C1628,'Policy Characteristics'!$C:$C,0)))</f>
        <v>0.01</v>
      </c>
      <c r="O1628" s="254" t="str">
        <f>IF(ISBLANK(INDEX('Policy Characteristics'!I:I,MATCH($C1628,'Policy Characteristics'!$C:$C,0))),"",INDEX('Policy Characteristics'!I:I,MATCH($C1628,'Policy Characteristics'!$C:$C,0)))</f>
        <v>% reduction in BAU subsidies</v>
      </c>
      <c r="P1628" s="254" t="str">
        <f>IF(ISBLANK(INDEX('Policy Characteristics'!J:J,MATCH($C1628,'Policy Characteristics'!$C:$C,0))),"",INDEX('Policy Characteristics'!J:J,MATCH($C1628,'Policy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8" s="254" t="str">
        <f>IF(ISBLANK(INDEX('Policy Characteristics'!K:K,MATCH($C1628,'Policy Characteristics'!$C:$C,0))),"",INDEX('Policy Characteristics'!K:K,MATCH($C1628,'Policy Characteristics'!$C:$C,0)))</f>
        <v>fuels.html#end-subsidies</v>
      </c>
      <c r="R1628" s="254" t="str">
        <f>IF(ISBLANK(INDEX('Policy Characteristics'!L:L,MATCH($C1628,'Policy Characteristics'!$C:$C,0))),"",INDEX('Policy Characteristics'!L:L,MATCH($C1628,'Policy Characteristics'!$C:$C,0)))</f>
        <v>end-existing-subsidies.html</v>
      </c>
    </row>
    <row r="1629" spans="1:18" s="4" customFormat="1" x14ac:dyDescent="0.35">
      <c r="A1629" s="254" t="str">
        <f>IF(ISBLANK(INDEX('Policy Characteristics'!A:A,MATCH($C1629,'Policy Characteristics'!$C:$C,0))),"",INDEX('Policy Characteristics'!A:A,MATCH($C1629,'Policy Characteristics'!$C:$C,0)))</f>
        <v>Cross-Sector</v>
      </c>
      <c r="B1629" s="262" t="str">
        <f>IF(ISBLANK(INDEX('Policy Characteristics'!B:B,MATCH($C1629,'Policy Characteristics'!$C:$C,0))),"",INDEX('Policy Characteristics'!B:B,MATCH($C1629,'Policy Characteristics'!$C:$C,0)))</f>
        <v>End Existing Subsidies</v>
      </c>
      <c r="C1629" s="254" t="str">
        <f t="shared" si="61"/>
        <v>Percent Reduction in BAU Subsidies</v>
      </c>
      <c r="D1629" s="6" t="s">
        <v>49</v>
      </c>
      <c r="E1629" s="45"/>
      <c r="F1629" s="6" t="s">
        <v>3852</v>
      </c>
      <c r="G1629" s="45"/>
      <c r="H1629" s="43">
        <v>73</v>
      </c>
      <c r="I1629" s="325" t="s">
        <v>43</v>
      </c>
      <c r="J1629" s="255" t="str">
        <f>IF(ISBLANK(INDEX('Policy Characteristics'!D:D,MATCH($C1629,'Policy Characteristics'!$C:$C,0))),"",INDEX('Policy Characteristics'!D:D,MATCH($C1629,'Policy Characteristics'!$C:$C,0)))</f>
        <v>End Existing Subsidies</v>
      </c>
      <c r="K1629" s="254" t="str">
        <f>IF(ISBLANK(INDEX('Policy Characteristics'!E:E,MATCH($C1629,'Policy Characteristics'!$C:$C,0))),"",INDEX('Policy Characteristics'!E:E,MATCH($C1629,'Policy Characteristics'!$C:$C,0)))</f>
        <v>cross reduce BAU subsidies</v>
      </c>
      <c r="L1629" s="261">
        <f>IF(ISBLANK(INDEX('Policy Characteristics'!F:F,MATCH($C1629,'Policy Characteristics'!$C:$C,0))),"",INDEX('Policy Characteristics'!F:F,MATCH($C1629,'Policy Characteristics'!$C:$C,0)))</f>
        <v>0</v>
      </c>
      <c r="M1629" s="261">
        <f>IF(ISBLANK(INDEX('Policy Characteristics'!G:G,MATCH($C1629,'Policy Characteristics'!$C:$C,0))),"",INDEX('Policy Characteristics'!G:G,MATCH($C1629,'Policy Characteristics'!$C:$C,0)))</f>
        <v>1</v>
      </c>
      <c r="N1629" s="261">
        <f>IF(ISBLANK(INDEX('Policy Characteristics'!H:H,MATCH($C1629,'Policy Characteristics'!$C:$C,0))),"",INDEX('Policy Characteristics'!H:H,MATCH($C1629,'Policy Characteristics'!$C:$C,0)))</f>
        <v>0.01</v>
      </c>
      <c r="O1629" s="254" t="str">
        <f>IF(ISBLANK(INDEX('Policy Characteristics'!I:I,MATCH($C1629,'Policy Characteristics'!$C:$C,0))),"",INDEX('Policy Characteristics'!I:I,MATCH($C1629,'Policy Characteristics'!$C:$C,0)))</f>
        <v>% reduction in BAU subsidies</v>
      </c>
      <c r="P1629" s="254" t="str">
        <f>IF(ISBLANK(INDEX('Policy Characteristics'!J:J,MATCH($C1629,'Policy Characteristics'!$C:$C,0))),"",INDEX('Policy Characteristics'!J:J,MATCH($C1629,'Policy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9" s="254" t="str">
        <f>IF(ISBLANK(INDEX('Policy Characteristics'!K:K,MATCH($C1629,'Policy Characteristics'!$C:$C,0))),"",INDEX('Policy Characteristics'!K:K,MATCH($C1629,'Policy Characteristics'!$C:$C,0)))</f>
        <v>fuels.html#end-subsidies</v>
      </c>
      <c r="R1629" s="254" t="str">
        <f>IF(ISBLANK(INDEX('Policy Characteristics'!L:L,MATCH($C1629,'Policy Characteristics'!$C:$C,0))),"",INDEX('Policy Characteristics'!L:L,MATCH($C1629,'Policy Characteristics'!$C:$C,0)))</f>
        <v>end-existing-subsidies.html</v>
      </c>
    </row>
    <row r="1630" spans="1:18" s="4" customFormat="1" x14ac:dyDescent="0.35">
      <c r="A1630" s="254" t="str">
        <f>IF(ISBLANK(INDEX('Policy Characteristics'!A:A,MATCH($C1630,'Policy Characteristics'!$C:$C,0))),"",INDEX('Policy Characteristics'!A:A,MATCH($C1630,'Policy Characteristics'!$C:$C,0)))</f>
        <v>Cross-Sector</v>
      </c>
      <c r="B1630" s="262" t="str">
        <f>IF(ISBLANK(INDEX('Policy Characteristics'!B:B,MATCH($C1630,'Policy Characteristics'!$C:$C,0))),"",INDEX('Policy Characteristics'!B:B,MATCH($C1630,'Policy Characteristics'!$C:$C,0)))</f>
        <v>End Existing Subsidies</v>
      </c>
      <c r="C1630" s="254" t="str">
        <f t="shared" si="61"/>
        <v>Percent Reduction in BAU Subsidies</v>
      </c>
      <c r="D1630" s="6" t="s">
        <v>50</v>
      </c>
      <c r="E1630" s="45"/>
      <c r="F1630" s="6" t="s">
        <v>94</v>
      </c>
      <c r="G1630" s="45"/>
      <c r="H1630" s="43">
        <v>74</v>
      </c>
      <c r="I1630" s="325" t="s">
        <v>43</v>
      </c>
      <c r="J1630" s="255" t="str">
        <f>IF(ISBLANK(INDEX('Policy Characteristics'!D:D,MATCH($C1630,'Policy Characteristics'!$C:$C,0))),"",INDEX('Policy Characteristics'!D:D,MATCH($C1630,'Policy Characteristics'!$C:$C,0)))</f>
        <v>End Existing Subsidies</v>
      </c>
      <c r="K1630" s="254" t="str">
        <f>IF(ISBLANK(INDEX('Policy Characteristics'!E:E,MATCH($C1630,'Policy Characteristics'!$C:$C,0))),"",INDEX('Policy Characteristics'!E:E,MATCH($C1630,'Policy Characteristics'!$C:$C,0)))</f>
        <v>cross reduce BAU subsidies</v>
      </c>
      <c r="L1630" s="261">
        <f>IF(ISBLANK(INDEX('Policy Characteristics'!F:F,MATCH($C1630,'Policy Characteristics'!$C:$C,0))),"",INDEX('Policy Characteristics'!F:F,MATCH($C1630,'Policy Characteristics'!$C:$C,0)))</f>
        <v>0</v>
      </c>
      <c r="M1630" s="261">
        <f>IF(ISBLANK(INDEX('Policy Characteristics'!G:G,MATCH($C1630,'Policy Characteristics'!$C:$C,0))),"",INDEX('Policy Characteristics'!G:G,MATCH($C1630,'Policy Characteristics'!$C:$C,0)))</f>
        <v>1</v>
      </c>
      <c r="N1630" s="261">
        <f>IF(ISBLANK(INDEX('Policy Characteristics'!H:H,MATCH($C1630,'Policy Characteristics'!$C:$C,0))),"",INDEX('Policy Characteristics'!H:H,MATCH($C1630,'Policy Characteristics'!$C:$C,0)))</f>
        <v>0.01</v>
      </c>
      <c r="O1630" s="254" t="str">
        <f>IF(ISBLANK(INDEX('Policy Characteristics'!I:I,MATCH($C1630,'Policy Characteristics'!$C:$C,0))),"",INDEX('Policy Characteristics'!I:I,MATCH($C1630,'Policy Characteristics'!$C:$C,0)))</f>
        <v>% reduction in BAU subsidies</v>
      </c>
      <c r="P1630" s="254" t="str">
        <f>IF(ISBLANK(INDEX('Policy Characteristics'!J:J,MATCH($C1630,'Policy Characteristics'!$C:$C,0))),"",INDEX('Policy Characteristics'!J:J,MATCH($C1630,'Policy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0" s="254" t="str">
        <f>IF(ISBLANK(INDEX('Policy Characteristics'!K:K,MATCH($C1630,'Policy Characteristics'!$C:$C,0))),"",INDEX('Policy Characteristics'!K:K,MATCH($C1630,'Policy Characteristics'!$C:$C,0)))</f>
        <v>fuels.html#end-subsidies</v>
      </c>
      <c r="R1630" s="254" t="str">
        <f>IF(ISBLANK(INDEX('Policy Characteristics'!L:L,MATCH($C1630,'Policy Characteristics'!$C:$C,0))),"",INDEX('Policy Characteristics'!L:L,MATCH($C1630,'Policy Characteristics'!$C:$C,0)))</f>
        <v>end-existing-subsidies.html</v>
      </c>
    </row>
    <row r="1631" spans="1:18" s="4" customFormat="1" x14ac:dyDescent="0.35">
      <c r="A1631" s="254" t="str">
        <f>IF(ISBLANK(INDEX('Policy Characteristics'!A:A,MATCH($C1631,'Policy Characteristics'!$C:$C,0))),"",INDEX('Policy Characteristics'!A:A,MATCH($C1631,'Policy Characteristics'!$C:$C,0)))</f>
        <v>Cross-Sector</v>
      </c>
      <c r="B1631" s="262" t="str">
        <f>IF(ISBLANK(INDEX('Policy Characteristics'!B:B,MATCH($C1631,'Policy Characteristics'!$C:$C,0))),"",INDEX('Policy Characteristics'!B:B,MATCH($C1631,'Policy Characteristics'!$C:$C,0)))</f>
        <v>End Existing Subsidies</v>
      </c>
      <c r="C1631" s="254" t="str">
        <f t="shared" si="61"/>
        <v>Percent Reduction in BAU Subsidies</v>
      </c>
      <c r="D1631" s="6" t="s">
        <v>51</v>
      </c>
      <c r="E1631" s="45"/>
      <c r="F1631" s="6" t="s">
        <v>92</v>
      </c>
      <c r="G1631" s="45"/>
      <c r="H1631" s="43">
        <v>707</v>
      </c>
      <c r="I1631" s="325" t="s">
        <v>44</v>
      </c>
      <c r="J1631" s="255" t="str">
        <f>IF(ISBLANK(INDEX('Policy Characteristics'!D:D,MATCH($C1631,'Policy Characteristics'!$C:$C,0))),"",INDEX('Policy Characteristics'!D:D,MATCH($C1631,'Policy Characteristics'!$C:$C,0)))</f>
        <v>End Existing Subsidies</v>
      </c>
      <c r="K1631" s="254" t="str">
        <f>IF(ISBLANK(INDEX('Policy Characteristics'!E:E,MATCH($C1631,'Policy Characteristics'!$C:$C,0))),"",INDEX('Policy Characteristics'!E:E,MATCH($C1631,'Policy Characteristics'!$C:$C,0)))</f>
        <v>cross reduce BAU subsidies</v>
      </c>
      <c r="L1631" s="261">
        <f>IF(ISBLANK(INDEX('Policy Characteristics'!F:F,MATCH($C1631,'Policy Characteristics'!$C:$C,0))),"",INDEX('Policy Characteristics'!F:F,MATCH($C1631,'Policy Characteristics'!$C:$C,0)))</f>
        <v>0</v>
      </c>
      <c r="M1631" s="261">
        <f>IF(ISBLANK(INDEX('Policy Characteristics'!G:G,MATCH($C1631,'Policy Characteristics'!$C:$C,0))),"",INDEX('Policy Characteristics'!G:G,MATCH($C1631,'Policy Characteristics'!$C:$C,0)))</f>
        <v>1</v>
      </c>
      <c r="N1631" s="261">
        <f>IF(ISBLANK(INDEX('Policy Characteristics'!H:H,MATCH($C1631,'Policy Characteristics'!$C:$C,0))),"",INDEX('Policy Characteristics'!H:H,MATCH($C1631,'Policy Characteristics'!$C:$C,0)))</f>
        <v>0.01</v>
      </c>
      <c r="O1631" s="254" t="str">
        <f>IF(ISBLANK(INDEX('Policy Characteristics'!I:I,MATCH($C1631,'Policy Characteristics'!$C:$C,0))),"",INDEX('Policy Characteristics'!I:I,MATCH($C1631,'Policy Characteristics'!$C:$C,0)))</f>
        <v>% reduction in BAU subsidies</v>
      </c>
      <c r="P1631" s="254" t="str">
        <f>IF(ISBLANK(INDEX('Policy Characteristics'!J:J,MATCH($C1631,'Policy Characteristics'!$C:$C,0))),"",INDEX('Policy Characteristics'!J:J,MATCH($C1631,'Policy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1" s="254" t="str">
        <f>IF(ISBLANK(INDEX('Policy Characteristics'!K:K,MATCH($C1631,'Policy Characteristics'!$C:$C,0))),"",INDEX('Policy Characteristics'!K:K,MATCH($C1631,'Policy Characteristics'!$C:$C,0)))</f>
        <v>fuels.html#end-subsidies</v>
      </c>
      <c r="R1631" s="254" t="str">
        <f>IF(ISBLANK(INDEX('Policy Characteristics'!L:L,MATCH($C1631,'Policy Characteristics'!$C:$C,0))),"",INDEX('Policy Characteristics'!L:L,MATCH($C1631,'Policy Characteristics'!$C:$C,0)))</f>
        <v>end-existing-subsidies.html</v>
      </c>
    </row>
    <row r="1632" spans="1:18" s="4" customFormat="1" x14ac:dyDescent="0.35">
      <c r="A1632" s="254" t="str">
        <f>IF(ISBLANK(INDEX('Policy Characteristics'!A:A,MATCH($C1632,'Policy Characteristics'!$C:$C,0))),"",INDEX('Policy Characteristics'!A:A,MATCH($C1632,'Policy Characteristics'!$C:$C,0)))</f>
        <v>Cross-Sector</v>
      </c>
      <c r="B1632" s="262" t="str">
        <f>IF(ISBLANK(INDEX('Policy Characteristics'!B:B,MATCH($C1632,'Policy Characteristics'!$C:$C,0))),"",INDEX('Policy Characteristics'!B:B,MATCH($C1632,'Policy Characteristics'!$C:$C,0)))</f>
        <v>End Existing Subsidies</v>
      </c>
      <c r="C1632" s="254" t="str">
        <f t="shared" si="61"/>
        <v>Percent Reduction in BAU Subsidies</v>
      </c>
      <c r="D1632" s="6" t="s">
        <v>53</v>
      </c>
      <c r="E1632" s="45"/>
      <c r="F1632" s="6" t="s">
        <v>95</v>
      </c>
      <c r="G1632" s="45"/>
      <c r="H1632" s="43">
        <v>75</v>
      </c>
      <c r="I1632" s="325" t="s">
        <v>43</v>
      </c>
      <c r="J1632" s="255" t="str">
        <f>IF(ISBLANK(INDEX('Policy Characteristics'!D:D,MATCH($C1632,'Policy Characteristics'!$C:$C,0))),"",INDEX('Policy Characteristics'!D:D,MATCH($C1632,'Policy Characteristics'!$C:$C,0)))</f>
        <v>End Existing Subsidies</v>
      </c>
      <c r="K1632" s="254" t="str">
        <f>IF(ISBLANK(INDEX('Policy Characteristics'!E:E,MATCH($C1632,'Policy Characteristics'!$C:$C,0))),"",INDEX('Policy Characteristics'!E:E,MATCH($C1632,'Policy Characteristics'!$C:$C,0)))</f>
        <v>cross reduce BAU subsidies</v>
      </c>
      <c r="L1632" s="261">
        <f>IF(ISBLANK(INDEX('Policy Characteristics'!F:F,MATCH($C1632,'Policy Characteristics'!$C:$C,0))),"",INDEX('Policy Characteristics'!F:F,MATCH($C1632,'Policy Characteristics'!$C:$C,0)))</f>
        <v>0</v>
      </c>
      <c r="M1632" s="261">
        <f>IF(ISBLANK(INDEX('Policy Characteristics'!G:G,MATCH($C1632,'Policy Characteristics'!$C:$C,0))),"",INDEX('Policy Characteristics'!G:G,MATCH($C1632,'Policy Characteristics'!$C:$C,0)))</f>
        <v>1</v>
      </c>
      <c r="N1632" s="261">
        <f>IF(ISBLANK(INDEX('Policy Characteristics'!H:H,MATCH($C1632,'Policy Characteristics'!$C:$C,0))),"",INDEX('Policy Characteristics'!H:H,MATCH($C1632,'Policy Characteristics'!$C:$C,0)))</f>
        <v>0.01</v>
      </c>
      <c r="O1632" s="254" t="str">
        <f>IF(ISBLANK(INDEX('Policy Characteristics'!I:I,MATCH($C1632,'Policy Characteristics'!$C:$C,0))),"",INDEX('Policy Characteristics'!I:I,MATCH($C1632,'Policy Characteristics'!$C:$C,0)))</f>
        <v>% reduction in BAU subsidies</v>
      </c>
      <c r="P1632" s="254" t="str">
        <f>IF(ISBLANK(INDEX('Policy Characteristics'!J:J,MATCH($C1632,'Policy Characteristics'!$C:$C,0))),"",INDEX('Policy Characteristics'!J:J,MATCH($C1632,'Policy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2" s="254" t="str">
        <f>IF(ISBLANK(INDEX('Policy Characteristics'!K:K,MATCH($C1632,'Policy Characteristics'!$C:$C,0))),"",INDEX('Policy Characteristics'!K:K,MATCH($C1632,'Policy Characteristics'!$C:$C,0)))</f>
        <v>fuels.html#end-subsidies</v>
      </c>
      <c r="R1632" s="254" t="str">
        <f>IF(ISBLANK(INDEX('Policy Characteristics'!L:L,MATCH($C1632,'Policy Characteristics'!$C:$C,0))),"",INDEX('Policy Characteristics'!L:L,MATCH($C1632,'Policy Characteristics'!$C:$C,0)))</f>
        <v>end-existing-subsidies.html</v>
      </c>
    </row>
    <row r="1633" spans="1:18" s="4" customFormat="1" x14ac:dyDescent="0.35">
      <c r="A1633" s="254" t="str">
        <f>IF(ISBLANK(INDEX('Policy Characteristics'!A:A,MATCH($C1633,'Policy Characteristics'!$C:$C,0))),"",INDEX('Policy Characteristics'!A:A,MATCH($C1633,'Policy Characteristics'!$C:$C,0)))</f>
        <v>Cross-Sector</v>
      </c>
      <c r="B1633" s="262" t="str">
        <f>IF(ISBLANK(INDEX('Policy Characteristics'!B:B,MATCH($C1633,'Policy Characteristics'!$C:$C,0))),"",INDEX('Policy Characteristics'!B:B,MATCH($C1633,'Policy Characteristics'!$C:$C,0)))</f>
        <v>End Existing Subsidies</v>
      </c>
      <c r="C1633" s="254" t="str">
        <f t="shared" si="61"/>
        <v>Percent Reduction in BAU Subsidies</v>
      </c>
      <c r="D1633" s="6" t="s">
        <v>54</v>
      </c>
      <c r="E1633" s="45"/>
      <c r="F1633" s="6" t="s">
        <v>96</v>
      </c>
      <c r="G1633" s="45"/>
      <c r="H1633" s="43">
        <v>76</v>
      </c>
      <c r="I1633" s="325" t="s">
        <v>43</v>
      </c>
      <c r="J1633" s="255" t="str">
        <f>IF(ISBLANK(INDEX('Policy Characteristics'!D:D,MATCH($C1633,'Policy Characteristics'!$C:$C,0))),"",INDEX('Policy Characteristics'!D:D,MATCH($C1633,'Policy Characteristics'!$C:$C,0)))</f>
        <v>End Existing Subsidies</v>
      </c>
      <c r="K1633" s="254" t="str">
        <f>IF(ISBLANK(INDEX('Policy Characteristics'!E:E,MATCH($C1633,'Policy Characteristics'!$C:$C,0))),"",INDEX('Policy Characteristics'!E:E,MATCH($C1633,'Policy Characteristics'!$C:$C,0)))</f>
        <v>cross reduce BAU subsidies</v>
      </c>
      <c r="L1633" s="261">
        <f>IF(ISBLANK(INDEX('Policy Characteristics'!F:F,MATCH($C1633,'Policy Characteristics'!$C:$C,0))),"",INDEX('Policy Characteristics'!F:F,MATCH($C1633,'Policy Characteristics'!$C:$C,0)))</f>
        <v>0</v>
      </c>
      <c r="M1633" s="261">
        <f>IF(ISBLANK(INDEX('Policy Characteristics'!G:G,MATCH($C1633,'Policy Characteristics'!$C:$C,0))),"",INDEX('Policy Characteristics'!G:G,MATCH($C1633,'Policy Characteristics'!$C:$C,0)))</f>
        <v>1</v>
      </c>
      <c r="N1633" s="261">
        <f>IF(ISBLANK(INDEX('Policy Characteristics'!H:H,MATCH($C1633,'Policy Characteristics'!$C:$C,0))),"",INDEX('Policy Characteristics'!H:H,MATCH($C1633,'Policy Characteristics'!$C:$C,0)))</f>
        <v>0.01</v>
      </c>
      <c r="O1633" s="254" t="str">
        <f>IF(ISBLANK(INDEX('Policy Characteristics'!I:I,MATCH($C1633,'Policy Characteristics'!$C:$C,0))),"",INDEX('Policy Characteristics'!I:I,MATCH($C1633,'Policy Characteristics'!$C:$C,0)))</f>
        <v>% reduction in BAU subsidies</v>
      </c>
      <c r="P1633" s="254" t="str">
        <f>IF(ISBLANK(INDEX('Policy Characteristics'!J:J,MATCH($C1633,'Policy Characteristics'!$C:$C,0))),"",INDEX('Policy Characteristics'!J:J,MATCH($C1633,'Policy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3" s="254" t="str">
        <f>IF(ISBLANK(INDEX('Policy Characteristics'!K:K,MATCH($C1633,'Policy Characteristics'!$C:$C,0))),"",INDEX('Policy Characteristics'!K:K,MATCH($C1633,'Policy Characteristics'!$C:$C,0)))</f>
        <v>fuels.html#end-subsidies</v>
      </c>
      <c r="R1633" s="254" t="str">
        <f>IF(ISBLANK(INDEX('Policy Characteristics'!L:L,MATCH($C1633,'Policy Characteristics'!$C:$C,0))),"",INDEX('Policy Characteristics'!L:L,MATCH($C1633,'Policy Characteristics'!$C:$C,0)))</f>
        <v>end-existing-subsidies.html</v>
      </c>
    </row>
    <row r="1634" spans="1:18" s="4" customFormat="1" x14ac:dyDescent="0.35">
      <c r="A1634" s="254" t="str">
        <f>IF(ISBLANK(INDEX('Policy Characteristics'!A:A,MATCH($C1634,'Policy Characteristics'!$C:$C,0))),"",INDEX('Policy Characteristics'!A:A,MATCH($C1634,'Policy Characteristics'!$C:$C,0)))</f>
        <v>Cross-Sector</v>
      </c>
      <c r="B1634" s="262" t="str">
        <f>IF(ISBLANK(INDEX('Policy Characteristics'!B:B,MATCH($C1634,'Policy Characteristics'!$C:$C,0))),"",INDEX('Policy Characteristics'!B:B,MATCH($C1634,'Policy Characteristics'!$C:$C,0)))</f>
        <v>End Existing Subsidies</v>
      </c>
      <c r="C1634" s="254" t="str">
        <f t="shared" si="61"/>
        <v>Percent Reduction in BAU Subsidies</v>
      </c>
      <c r="D1634" s="6" t="s">
        <v>55</v>
      </c>
      <c r="E1634" s="45"/>
      <c r="F1634" s="6" t="s">
        <v>97</v>
      </c>
      <c r="G1634" s="45"/>
      <c r="H1634" s="43">
        <v>708</v>
      </c>
      <c r="I1634" s="325" t="s">
        <v>44</v>
      </c>
      <c r="J1634" s="255" t="str">
        <f>IF(ISBLANK(INDEX('Policy Characteristics'!D:D,MATCH($C1634,'Policy Characteristics'!$C:$C,0))),"",INDEX('Policy Characteristics'!D:D,MATCH($C1634,'Policy Characteristics'!$C:$C,0)))</f>
        <v>End Existing Subsidies</v>
      </c>
      <c r="K1634" s="254" t="str">
        <f>IF(ISBLANK(INDEX('Policy Characteristics'!E:E,MATCH($C1634,'Policy Characteristics'!$C:$C,0))),"",INDEX('Policy Characteristics'!E:E,MATCH($C1634,'Policy Characteristics'!$C:$C,0)))</f>
        <v>cross reduce BAU subsidies</v>
      </c>
      <c r="L1634" s="261">
        <f>IF(ISBLANK(INDEX('Policy Characteristics'!F:F,MATCH($C1634,'Policy Characteristics'!$C:$C,0))),"",INDEX('Policy Characteristics'!F:F,MATCH($C1634,'Policy Characteristics'!$C:$C,0)))</f>
        <v>0</v>
      </c>
      <c r="M1634" s="261">
        <f>IF(ISBLANK(INDEX('Policy Characteristics'!G:G,MATCH($C1634,'Policy Characteristics'!$C:$C,0))),"",INDEX('Policy Characteristics'!G:G,MATCH($C1634,'Policy Characteristics'!$C:$C,0)))</f>
        <v>1</v>
      </c>
      <c r="N1634" s="261">
        <f>IF(ISBLANK(INDEX('Policy Characteristics'!H:H,MATCH($C1634,'Policy Characteristics'!$C:$C,0))),"",INDEX('Policy Characteristics'!H:H,MATCH($C1634,'Policy Characteristics'!$C:$C,0)))</f>
        <v>0.01</v>
      </c>
      <c r="O1634" s="254" t="str">
        <f>IF(ISBLANK(INDEX('Policy Characteristics'!I:I,MATCH($C1634,'Policy Characteristics'!$C:$C,0))),"",INDEX('Policy Characteristics'!I:I,MATCH($C1634,'Policy Characteristics'!$C:$C,0)))</f>
        <v>% reduction in BAU subsidies</v>
      </c>
      <c r="P1634" s="254" t="str">
        <f>IF(ISBLANK(INDEX('Policy Characteristics'!J:J,MATCH($C1634,'Policy Characteristics'!$C:$C,0))),"",INDEX('Policy Characteristics'!J:J,MATCH($C1634,'Policy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4" s="254" t="str">
        <f>IF(ISBLANK(INDEX('Policy Characteristics'!K:K,MATCH($C1634,'Policy Characteristics'!$C:$C,0))),"",INDEX('Policy Characteristics'!K:K,MATCH($C1634,'Policy Characteristics'!$C:$C,0)))</f>
        <v>fuels.html#end-subsidies</v>
      </c>
      <c r="R1634" s="254" t="str">
        <f>IF(ISBLANK(INDEX('Policy Characteristics'!L:L,MATCH($C1634,'Policy Characteristics'!$C:$C,0))),"",INDEX('Policy Characteristics'!L:L,MATCH($C1634,'Policy Characteristics'!$C:$C,0)))</f>
        <v>end-existing-subsidies.html</v>
      </c>
    </row>
    <row r="1635" spans="1:18" s="4" customFormat="1" x14ac:dyDescent="0.35">
      <c r="A1635" s="254" t="str">
        <f>IF(ISBLANK(INDEX('Policy Characteristics'!A:A,MATCH($C1635,'Policy Characteristics'!$C:$C,0))),"",INDEX('Policy Characteristics'!A:A,MATCH($C1635,'Policy Characteristics'!$C:$C,0)))</f>
        <v>Cross-Sector</v>
      </c>
      <c r="B1635" s="262" t="str">
        <f>IF(ISBLANK(INDEX('Policy Characteristics'!B:B,MATCH($C1635,'Policy Characteristics'!$C:$C,0))),"",INDEX('Policy Characteristics'!B:B,MATCH($C1635,'Policy Characteristics'!$C:$C,0)))</f>
        <v>End Existing Subsidies</v>
      </c>
      <c r="C1635" s="254" t="str">
        <f t="shared" si="61"/>
        <v>Percent Reduction in BAU Subsidies</v>
      </c>
      <c r="D1635" s="6" t="s">
        <v>56</v>
      </c>
      <c r="E1635" s="45"/>
      <c r="F1635" s="6" t="s">
        <v>98</v>
      </c>
      <c r="G1635" s="45"/>
      <c r="H1635" s="43">
        <v>709</v>
      </c>
      <c r="I1635" s="325" t="s">
        <v>44</v>
      </c>
      <c r="J1635" s="255" t="str">
        <f>IF(ISBLANK(INDEX('Policy Characteristics'!D:D,MATCH($C1635,'Policy Characteristics'!$C:$C,0))),"",INDEX('Policy Characteristics'!D:D,MATCH($C1635,'Policy Characteristics'!$C:$C,0)))</f>
        <v>End Existing Subsidies</v>
      </c>
      <c r="K1635" s="254" t="str">
        <f>IF(ISBLANK(INDEX('Policy Characteristics'!E:E,MATCH($C1635,'Policy Characteristics'!$C:$C,0))),"",INDEX('Policy Characteristics'!E:E,MATCH($C1635,'Policy Characteristics'!$C:$C,0)))</f>
        <v>cross reduce BAU subsidies</v>
      </c>
      <c r="L1635" s="261">
        <f>IF(ISBLANK(INDEX('Policy Characteristics'!F:F,MATCH($C1635,'Policy Characteristics'!$C:$C,0))),"",INDEX('Policy Characteristics'!F:F,MATCH($C1635,'Policy Characteristics'!$C:$C,0)))</f>
        <v>0</v>
      </c>
      <c r="M1635" s="261">
        <f>IF(ISBLANK(INDEX('Policy Characteristics'!G:G,MATCH($C1635,'Policy Characteristics'!$C:$C,0))),"",INDEX('Policy Characteristics'!G:G,MATCH($C1635,'Policy Characteristics'!$C:$C,0)))</f>
        <v>1</v>
      </c>
      <c r="N1635" s="261">
        <f>IF(ISBLANK(INDEX('Policy Characteristics'!H:H,MATCH($C1635,'Policy Characteristics'!$C:$C,0))),"",INDEX('Policy Characteristics'!H:H,MATCH($C1635,'Policy Characteristics'!$C:$C,0)))</f>
        <v>0.01</v>
      </c>
      <c r="O1635" s="254" t="str">
        <f>IF(ISBLANK(INDEX('Policy Characteristics'!I:I,MATCH($C1635,'Policy Characteristics'!$C:$C,0))),"",INDEX('Policy Characteristics'!I:I,MATCH($C1635,'Policy Characteristics'!$C:$C,0)))</f>
        <v>% reduction in BAU subsidies</v>
      </c>
      <c r="P1635" s="254" t="str">
        <f>IF(ISBLANK(INDEX('Policy Characteristics'!J:J,MATCH($C1635,'Policy Characteristics'!$C:$C,0))),"",INDEX('Policy Characteristics'!J:J,MATCH($C1635,'Policy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5" s="254" t="str">
        <f>IF(ISBLANK(INDEX('Policy Characteristics'!K:K,MATCH($C1635,'Policy Characteristics'!$C:$C,0))),"",INDEX('Policy Characteristics'!K:K,MATCH($C1635,'Policy Characteristics'!$C:$C,0)))</f>
        <v>fuels.html#end-subsidies</v>
      </c>
      <c r="R1635" s="254" t="str">
        <f>IF(ISBLANK(INDEX('Policy Characteristics'!L:L,MATCH($C1635,'Policy Characteristics'!$C:$C,0))),"",INDEX('Policy Characteristics'!L:L,MATCH($C1635,'Policy Characteristics'!$C:$C,0)))</f>
        <v>end-existing-subsidies.html</v>
      </c>
    </row>
    <row r="1636" spans="1:18" s="4" customFormat="1" x14ac:dyDescent="0.35">
      <c r="A1636" s="254" t="str">
        <f>IF(ISBLANK(INDEX('Policy Characteristics'!A:A,MATCH($C1636,'Policy Characteristics'!$C:$C,0))),"",INDEX('Policy Characteristics'!A:A,MATCH($C1636,'Policy Characteristics'!$C:$C,0)))</f>
        <v>Cross-Sector</v>
      </c>
      <c r="B1636" s="262" t="str">
        <f>IF(ISBLANK(INDEX('Policy Characteristics'!B:B,MATCH($C1636,'Policy Characteristics'!$C:$C,0))),"",INDEX('Policy Characteristics'!B:B,MATCH($C1636,'Policy Characteristics'!$C:$C,0)))</f>
        <v>End Existing Subsidies</v>
      </c>
      <c r="C1636" s="254" t="str">
        <f t="shared" si="61"/>
        <v>Percent Reduction in BAU Subsidies</v>
      </c>
      <c r="D1636" s="6" t="s">
        <v>2471</v>
      </c>
      <c r="E1636" s="45"/>
      <c r="F1636" s="6" t="s">
        <v>2472</v>
      </c>
      <c r="G1636" s="45"/>
      <c r="H1636" s="43">
        <v>710</v>
      </c>
      <c r="I1636" s="325" t="s">
        <v>44</v>
      </c>
      <c r="J1636" s="255" t="str">
        <f>IF(ISBLANK(INDEX('Policy Characteristics'!D:D,MATCH($C1636,'Policy Characteristics'!$C:$C,0))),"",INDEX('Policy Characteristics'!D:D,MATCH($C1636,'Policy Characteristics'!$C:$C,0)))</f>
        <v>End Existing Subsidies</v>
      </c>
      <c r="K1636" s="254" t="str">
        <f>IF(ISBLANK(INDEX('Policy Characteristics'!E:E,MATCH($C1636,'Policy Characteristics'!$C:$C,0))),"",INDEX('Policy Characteristics'!E:E,MATCH($C1636,'Policy Characteristics'!$C:$C,0)))</f>
        <v>cross reduce BAU subsidies</v>
      </c>
      <c r="L1636" s="261">
        <f>IF(ISBLANK(INDEX('Policy Characteristics'!F:F,MATCH($C1636,'Policy Characteristics'!$C:$C,0))),"",INDEX('Policy Characteristics'!F:F,MATCH($C1636,'Policy Characteristics'!$C:$C,0)))</f>
        <v>0</v>
      </c>
      <c r="M1636" s="261">
        <f>IF(ISBLANK(INDEX('Policy Characteristics'!G:G,MATCH($C1636,'Policy Characteristics'!$C:$C,0))),"",INDEX('Policy Characteristics'!G:G,MATCH($C1636,'Policy Characteristics'!$C:$C,0)))</f>
        <v>1</v>
      </c>
      <c r="N1636" s="261">
        <f>IF(ISBLANK(INDEX('Policy Characteristics'!H:H,MATCH($C1636,'Policy Characteristics'!$C:$C,0))),"",INDEX('Policy Characteristics'!H:H,MATCH($C1636,'Policy Characteristics'!$C:$C,0)))</f>
        <v>0.01</v>
      </c>
      <c r="O1636" s="254" t="str">
        <f>IF(ISBLANK(INDEX('Policy Characteristics'!I:I,MATCH($C1636,'Policy Characteristics'!$C:$C,0))),"",INDEX('Policy Characteristics'!I:I,MATCH($C1636,'Policy Characteristics'!$C:$C,0)))</f>
        <v>% reduction in BAU subsidies</v>
      </c>
      <c r="P1636" s="254" t="str">
        <f>IF(ISBLANK(INDEX('Policy Characteristics'!J:J,MATCH($C1636,'Policy Characteristics'!$C:$C,0))),"",INDEX('Policy Characteristics'!J:J,MATCH($C1636,'Policy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6" s="254" t="str">
        <f>IF(ISBLANK(INDEX('Policy Characteristics'!K:K,MATCH($C1636,'Policy Characteristics'!$C:$C,0))),"",INDEX('Policy Characteristics'!K:K,MATCH($C1636,'Policy Characteristics'!$C:$C,0)))</f>
        <v>fuels.html#end-subsidies</v>
      </c>
      <c r="R1636" s="254" t="str">
        <f>IF(ISBLANK(INDEX('Policy Characteristics'!L:L,MATCH($C1636,'Policy Characteristics'!$C:$C,0))),"",INDEX('Policy Characteristics'!L:L,MATCH($C1636,'Policy Characteristics'!$C:$C,0)))</f>
        <v>end-existing-subsidies.html</v>
      </c>
    </row>
    <row r="1637" spans="1:18" s="4" customFormat="1" x14ac:dyDescent="0.35">
      <c r="A1637" s="254" t="str">
        <f>IF(ISBLANK(INDEX('Policy Characteristics'!A:A,MATCH($C1637,'Policy Characteristics'!$C:$C,0))),"",INDEX('Policy Characteristics'!A:A,MATCH($C1637,'Policy Characteristics'!$C:$C,0)))</f>
        <v>Cross-Sector</v>
      </c>
      <c r="B1637" s="262" t="str">
        <f>IF(ISBLANK(INDEX('Policy Characteristics'!B:B,MATCH($C1637,'Policy Characteristics'!$C:$C,0))),"",INDEX('Policy Characteristics'!B:B,MATCH($C1637,'Policy Characteristics'!$C:$C,0)))</f>
        <v>End Existing Subsidies</v>
      </c>
      <c r="C1637" s="254" t="str">
        <f t="shared" si="61"/>
        <v>Percent Reduction in BAU Subsidies</v>
      </c>
      <c r="D1637" s="6" t="s">
        <v>75</v>
      </c>
      <c r="E1637" s="45"/>
      <c r="F1637" s="6" t="s">
        <v>99</v>
      </c>
      <c r="G1637" s="45"/>
      <c r="H1637" s="43">
        <v>711</v>
      </c>
      <c r="I1637" s="325" t="s">
        <v>44</v>
      </c>
      <c r="J1637" s="255" t="str">
        <f>IF(ISBLANK(INDEX('Policy Characteristics'!D:D,MATCH($C1637,'Policy Characteristics'!$C:$C,0))),"",INDEX('Policy Characteristics'!D:D,MATCH($C1637,'Policy Characteristics'!$C:$C,0)))</f>
        <v>End Existing Subsidies</v>
      </c>
      <c r="K1637" s="254" t="str">
        <f>IF(ISBLANK(INDEX('Policy Characteristics'!E:E,MATCH($C1637,'Policy Characteristics'!$C:$C,0))),"",INDEX('Policy Characteristics'!E:E,MATCH($C1637,'Policy Characteristics'!$C:$C,0)))</f>
        <v>cross reduce BAU subsidies</v>
      </c>
      <c r="L1637" s="261">
        <f>IF(ISBLANK(INDEX('Policy Characteristics'!F:F,MATCH($C1637,'Policy Characteristics'!$C:$C,0))),"",INDEX('Policy Characteristics'!F:F,MATCH($C1637,'Policy Characteristics'!$C:$C,0)))</f>
        <v>0</v>
      </c>
      <c r="M1637" s="261">
        <f>IF(ISBLANK(INDEX('Policy Characteristics'!G:G,MATCH($C1637,'Policy Characteristics'!$C:$C,0))),"",INDEX('Policy Characteristics'!G:G,MATCH($C1637,'Policy Characteristics'!$C:$C,0)))</f>
        <v>1</v>
      </c>
      <c r="N1637" s="261">
        <f>IF(ISBLANK(INDEX('Policy Characteristics'!H:H,MATCH($C1637,'Policy Characteristics'!$C:$C,0))),"",INDEX('Policy Characteristics'!H:H,MATCH($C1637,'Policy Characteristics'!$C:$C,0)))</f>
        <v>0.01</v>
      </c>
      <c r="O1637" s="254" t="str">
        <f>IF(ISBLANK(INDEX('Policy Characteristics'!I:I,MATCH($C1637,'Policy Characteristics'!$C:$C,0))),"",INDEX('Policy Characteristics'!I:I,MATCH($C1637,'Policy Characteristics'!$C:$C,0)))</f>
        <v>% reduction in BAU subsidies</v>
      </c>
      <c r="P1637" s="254" t="str">
        <f>IF(ISBLANK(INDEX('Policy Characteristics'!J:J,MATCH($C1637,'Policy Characteristics'!$C:$C,0))),"",INDEX('Policy Characteristics'!J:J,MATCH($C1637,'Policy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7" s="254" t="str">
        <f>IF(ISBLANK(INDEX('Policy Characteristics'!K:K,MATCH($C1637,'Policy Characteristics'!$C:$C,0))),"",INDEX('Policy Characteristics'!K:K,MATCH($C1637,'Policy Characteristics'!$C:$C,0)))</f>
        <v>fuels.html#end-subsidies</v>
      </c>
      <c r="R1637" s="254" t="str">
        <f>IF(ISBLANK(INDEX('Policy Characteristics'!L:L,MATCH($C1637,'Policy Characteristics'!$C:$C,0))),"",INDEX('Policy Characteristics'!L:L,MATCH($C1637,'Policy Characteristics'!$C:$C,0)))</f>
        <v>end-existing-subsidies.html</v>
      </c>
    </row>
    <row r="1638" spans="1:18" s="4" customFormat="1" x14ac:dyDescent="0.35">
      <c r="A1638" s="254" t="str">
        <f>IF(ISBLANK(INDEX('Policy Characteristics'!A:A,MATCH($C1638,'Policy Characteristics'!$C:$C,0))),"",INDEX('Policy Characteristics'!A:A,MATCH($C1638,'Policy Characteristics'!$C:$C,0)))</f>
        <v>Cross-Sector</v>
      </c>
      <c r="B1638" s="262" t="str">
        <f>IF(ISBLANK(INDEX('Policy Characteristics'!B:B,MATCH($C1638,'Policy Characteristics'!$C:$C,0))),"",INDEX('Policy Characteristics'!B:B,MATCH($C1638,'Policy Characteristics'!$C:$C,0)))</f>
        <v>End Existing Subsidies</v>
      </c>
      <c r="C1638" s="254" t="str">
        <f t="shared" si="61"/>
        <v>Percent Reduction in BAU Subsidies</v>
      </c>
      <c r="D1638" s="6" t="s">
        <v>434</v>
      </c>
      <c r="E1638" s="45"/>
      <c r="F1638" s="6" t="s">
        <v>435</v>
      </c>
      <c r="G1638" s="45"/>
      <c r="H1638" s="43">
        <v>712</v>
      </c>
      <c r="I1638" s="325" t="s">
        <v>43</v>
      </c>
      <c r="J1638" s="255" t="str">
        <f>IF(ISBLANK(INDEX('Policy Characteristics'!D:D,MATCH($C1638,'Policy Characteristics'!$C:$C,0))),"",INDEX('Policy Characteristics'!D:D,MATCH($C1638,'Policy Characteristics'!$C:$C,0)))</f>
        <v>End Existing Subsidies</v>
      </c>
      <c r="K1638" s="254" t="str">
        <f>IF(ISBLANK(INDEX('Policy Characteristics'!E:E,MATCH($C1638,'Policy Characteristics'!$C:$C,0))),"",INDEX('Policy Characteristics'!E:E,MATCH($C1638,'Policy Characteristics'!$C:$C,0)))</f>
        <v>cross reduce BAU subsidies</v>
      </c>
      <c r="L1638" s="261">
        <f>IF(ISBLANK(INDEX('Policy Characteristics'!F:F,MATCH($C1638,'Policy Characteristics'!$C:$C,0))),"",INDEX('Policy Characteristics'!F:F,MATCH($C1638,'Policy Characteristics'!$C:$C,0)))</f>
        <v>0</v>
      </c>
      <c r="M1638" s="261">
        <f>IF(ISBLANK(INDEX('Policy Characteristics'!G:G,MATCH($C1638,'Policy Characteristics'!$C:$C,0))),"",INDEX('Policy Characteristics'!G:G,MATCH($C1638,'Policy Characteristics'!$C:$C,0)))</f>
        <v>1</v>
      </c>
      <c r="N1638" s="261">
        <f>IF(ISBLANK(INDEX('Policy Characteristics'!H:H,MATCH($C1638,'Policy Characteristics'!$C:$C,0))),"",INDEX('Policy Characteristics'!H:H,MATCH($C1638,'Policy Characteristics'!$C:$C,0)))</f>
        <v>0.01</v>
      </c>
      <c r="O1638" s="254" t="str">
        <f>IF(ISBLANK(INDEX('Policy Characteristics'!I:I,MATCH($C1638,'Policy Characteristics'!$C:$C,0))),"",INDEX('Policy Characteristics'!I:I,MATCH($C1638,'Policy Characteristics'!$C:$C,0)))</f>
        <v>% reduction in BAU subsidies</v>
      </c>
      <c r="P1638" s="254" t="str">
        <f>IF(ISBLANK(INDEX('Policy Characteristics'!J:J,MATCH($C1638,'Policy Characteristics'!$C:$C,0))),"",INDEX('Policy Characteristics'!J:J,MATCH($C1638,'Policy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8" s="254" t="str">
        <f>IF(ISBLANK(INDEX('Policy Characteristics'!K:K,MATCH($C1638,'Policy Characteristics'!$C:$C,0))),"",INDEX('Policy Characteristics'!K:K,MATCH($C1638,'Policy Characteristics'!$C:$C,0)))</f>
        <v>fuels.html#end-subsidies</v>
      </c>
      <c r="R1638" s="254" t="str">
        <f>IF(ISBLANK(INDEX('Policy Characteristics'!L:L,MATCH($C1638,'Policy Characteristics'!$C:$C,0))),"",INDEX('Policy Characteristics'!L:L,MATCH($C1638,'Policy Characteristics'!$C:$C,0)))</f>
        <v>end-existing-subsidies.html</v>
      </c>
    </row>
    <row r="1639" spans="1:18" s="4" customFormat="1" x14ac:dyDescent="0.35">
      <c r="A1639" s="254" t="str">
        <f>IF(ISBLANK(INDEX('Policy Characteristics'!A:A,MATCH($C1639,'Policy Characteristics'!$C:$C,0))),"",INDEX('Policy Characteristics'!A:A,MATCH($C1639,'Policy Characteristics'!$C:$C,0)))</f>
        <v>Cross-Sector</v>
      </c>
      <c r="B1639" s="262" t="str">
        <f>IF(ISBLANK(INDEX('Policy Characteristics'!B:B,MATCH($C1639,'Policy Characteristics'!$C:$C,0))),"",INDEX('Policy Characteristics'!B:B,MATCH($C1639,'Policy Characteristics'!$C:$C,0)))</f>
        <v>End Existing Subsidies</v>
      </c>
      <c r="C1639" s="254" t="str">
        <f t="shared" si="61"/>
        <v>Percent Reduction in BAU Subsidies</v>
      </c>
      <c r="D1639" s="6" t="s">
        <v>441</v>
      </c>
      <c r="E1639" s="45"/>
      <c r="F1639" s="6" t="s">
        <v>442</v>
      </c>
      <c r="G1639" s="45"/>
      <c r="H1639" s="43">
        <v>713</v>
      </c>
      <c r="I1639" s="325" t="s">
        <v>44</v>
      </c>
      <c r="J1639" s="255" t="str">
        <f>IF(ISBLANK(INDEX('Policy Characteristics'!D:D,MATCH($C1639,'Policy Characteristics'!$C:$C,0))),"",INDEX('Policy Characteristics'!D:D,MATCH($C1639,'Policy Characteristics'!$C:$C,0)))</f>
        <v>End Existing Subsidies</v>
      </c>
      <c r="K1639" s="254" t="str">
        <f>IF(ISBLANK(INDEX('Policy Characteristics'!E:E,MATCH($C1639,'Policy Characteristics'!$C:$C,0))),"",INDEX('Policy Characteristics'!E:E,MATCH($C1639,'Policy Characteristics'!$C:$C,0)))</f>
        <v>cross reduce BAU subsidies</v>
      </c>
      <c r="L1639" s="261">
        <f>IF(ISBLANK(INDEX('Policy Characteristics'!F:F,MATCH($C1639,'Policy Characteristics'!$C:$C,0))),"",INDEX('Policy Characteristics'!F:F,MATCH($C1639,'Policy Characteristics'!$C:$C,0)))</f>
        <v>0</v>
      </c>
      <c r="M1639" s="261">
        <f>IF(ISBLANK(INDEX('Policy Characteristics'!G:G,MATCH($C1639,'Policy Characteristics'!$C:$C,0))),"",INDEX('Policy Characteristics'!G:G,MATCH($C1639,'Policy Characteristics'!$C:$C,0)))</f>
        <v>1</v>
      </c>
      <c r="N1639" s="261">
        <f>IF(ISBLANK(INDEX('Policy Characteristics'!H:H,MATCH($C1639,'Policy Characteristics'!$C:$C,0))),"",INDEX('Policy Characteristics'!H:H,MATCH($C1639,'Policy Characteristics'!$C:$C,0)))</f>
        <v>0.01</v>
      </c>
      <c r="O1639" s="254" t="str">
        <f>IF(ISBLANK(INDEX('Policy Characteristics'!I:I,MATCH($C1639,'Policy Characteristics'!$C:$C,0))),"",INDEX('Policy Characteristics'!I:I,MATCH($C1639,'Policy Characteristics'!$C:$C,0)))</f>
        <v>% reduction in BAU subsidies</v>
      </c>
      <c r="P1639" s="254" t="str">
        <f>IF(ISBLANK(INDEX('Policy Characteristics'!J:J,MATCH($C1639,'Policy Characteristics'!$C:$C,0))),"",INDEX('Policy Characteristics'!J:J,MATCH($C1639,'Policy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9" s="254" t="str">
        <f>IF(ISBLANK(INDEX('Policy Characteristics'!K:K,MATCH($C1639,'Policy Characteristics'!$C:$C,0))),"",INDEX('Policy Characteristics'!K:K,MATCH($C1639,'Policy Characteristics'!$C:$C,0)))</f>
        <v>fuels.html#end-subsidies</v>
      </c>
      <c r="R1639" s="254" t="str">
        <f>IF(ISBLANK(INDEX('Policy Characteristics'!L:L,MATCH($C1639,'Policy Characteristics'!$C:$C,0))),"",INDEX('Policy Characteristics'!L:L,MATCH($C1639,'Policy Characteristics'!$C:$C,0)))</f>
        <v>end-existing-subsidies.html</v>
      </c>
    </row>
    <row r="1640" spans="1:18" s="4" customFormat="1" x14ac:dyDescent="0.35">
      <c r="A1640" s="254" t="str">
        <f>IF(ISBLANK(INDEX('Policy Characteristics'!A:A,MATCH($C1640,'Policy Characteristics'!$C:$C,0))),"",INDEX('Policy Characteristics'!A:A,MATCH($C1640,'Policy Characteristics'!$C:$C,0)))</f>
        <v>Cross-Sector</v>
      </c>
      <c r="B1640" s="262" t="str">
        <f>IF(ISBLANK(INDEX('Policy Characteristics'!B:B,MATCH($C1640,'Policy Characteristics'!$C:$C,0))),"",INDEX('Policy Characteristics'!B:B,MATCH($C1640,'Policy Characteristics'!$C:$C,0)))</f>
        <v>End Existing Subsidies</v>
      </c>
      <c r="C1640" s="254" t="str">
        <f t="shared" si="61"/>
        <v>Percent Reduction in BAU Subsidies</v>
      </c>
      <c r="D1640" s="6" t="s">
        <v>2463</v>
      </c>
      <c r="E1640" s="45"/>
      <c r="F1640" s="6" t="s">
        <v>2467</v>
      </c>
      <c r="G1640" s="45"/>
      <c r="H1640" s="43">
        <v>714</v>
      </c>
      <c r="I1640" s="325" t="s">
        <v>44</v>
      </c>
      <c r="J1640" s="255" t="str">
        <f>IF(ISBLANK(INDEX('Policy Characteristics'!D:D,MATCH($C1640,'Policy Characteristics'!$C:$C,0))),"",INDEX('Policy Characteristics'!D:D,MATCH($C1640,'Policy Characteristics'!$C:$C,0)))</f>
        <v>End Existing Subsidies</v>
      </c>
      <c r="K1640" s="254" t="str">
        <f>IF(ISBLANK(INDEX('Policy Characteristics'!E:E,MATCH($C1640,'Policy Characteristics'!$C:$C,0))),"",INDEX('Policy Characteristics'!E:E,MATCH($C1640,'Policy Characteristics'!$C:$C,0)))</f>
        <v>cross reduce BAU subsidies</v>
      </c>
      <c r="L1640" s="261">
        <f>IF(ISBLANK(INDEX('Policy Characteristics'!F:F,MATCH($C1640,'Policy Characteristics'!$C:$C,0))),"",INDEX('Policy Characteristics'!F:F,MATCH($C1640,'Policy Characteristics'!$C:$C,0)))</f>
        <v>0</v>
      </c>
      <c r="M1640" s="261">
        <f>IF(ISBLANK(INDEX('Policy Characteristics'!G:G,MATCH($C1640,'Policy Characteristics'!$C:$C,0))),"",INDEX('Policy Characteristics'!G:G,MATCH($C1640,'Policy Characteristics'!$C:$C,0)))</f>
        <v>1</v>
      </c>
      <c r="N1640" s="261">
        <f>IF(ISBLANK(INDEX('Policy Characteristics'!H:H,MATCH($C1640,'Policy Characteristics'!$C:$C,0))),"",INDEX('Policy Characteristics'!H:H,MATCH($C1640,'Policy Characteristics'!$C:$C,0)))</f>
        <v>0.01</v>
      </c>
      <c r="O1640" s="254" t="str">
        <f>IF(ISBLANK(INDEX('Policy Characteristics'!I:I,MATCH($C1640,'Policy Characteristics'!$C:$C,0))),"",INDEX('Policy Characteristics'!I:I,MATCH($C1640,'Policy Characteristics'!$C:$C,0)))</f>
        <v>% reduction in BAU subsidies</v>
      </c>
      <c r="P1640" s="254" t="str">
        <f>IF(ISBLANK(INDEX('Policy Characteristics'!J:J,MATCH($C1640,'Policy Characteristics'!$C:$C,0))),"",INDEX('Policy Characteristics'!J:J,MATCH($C1640,'Policy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0" s="254" t="str">
        <f>IF(ISBLANK(INDEX('Policy Characteristics'!K:K,MATCH($C1640,'Policy Characteristics'!$C:$C,0))),"",INDEX('Policy Characteristics'!K:K,MATCH($C1640,'Policy Characteristics'!$C:$C,0)))</f>
        <v>fuels.html#end-subsidies</v>
      </c>
      <c r="R1640" s="254" t="str">
        <f>IF(ISBLANK(INDEX('Policy Characteristics'!L:L,MATCH($C1640,'Policy Characteristics'!$C:$C,0))),"",INDEX('Policy Characteristics'!L:L,MATCH($C1640,'Policy Characteristics'!$C:$C,0)))</f>
        <v>end-existing-subsidies.html</v>
      </c>
    </row>
    <row r="1641" spans="1:18" s="4" customFormat="1" x14ac:dyDescent="0.35">
      <c r="A1641" s="254" t="str">
        <f>IF(ISBLANK(INDEX('Policy Characteristics'!A:A,MATCH($C1641,'Policy Characteristics'!$C:$C,0))),"",INDEX('Policy Characteristics'!A:A,MATCH($C1641,'Policy Characteristics'!$C:$C,0)))</f>
        <v>Cross-Sector</v>
      </c>
      <c r="B1641" s="262" t="str">
        <f>IF(ISBLANK(INDEX('Policy Characteristics'!B:B,MATCH($C1641,'Policy Characteristics'!$C:$C,0))),"",INDEX('Policy Characteristics'!B:B,MATCH($C1641,'Policy Characteristics'!$C:$C,0)))</f>
        <v>End Existing Subsidies</v>
      </c>
      <c r="C1641" s="254" t="str">
        <f t="shared" ref="C1641" si="62">C$1624</f>
        <v>Percent Reduction in BAU Subsidies</v>
      </c>
      <c r="D1641" s="6" t="s">
        <v>2473</v>
      </c>
      <c r="E1641" s="45"/>
      <c r="F1641" s="6" t="s">
        <v>2474</v>
      </c>
      <c r="G1641" s="45"/>
      <c r="H1641" s="43">
        <v>715</v>
      </c>
      <c r="I1641" s="325" t="s">
        <v>44</v>
      </c>
      <c r="J1641" s="255" t="str">
        <f>IF(ISBLANK(INDEX('Policy Characteristics'!D:D,MATCH($C1641,'Policy Characteristics'!$C:$C,0))),"",INDEX('Policy Characteristics'!D:D,MATCH($C1641,'Policy Characteristics'!$C:$C,0)))</f>
        <v>End Existing Subsidies</v>
      </c>
      <c r="K1641" s="254" t="str">
        <f>IF(ISBLANK(INDEX('Policy Characteristics'!E:E,MATCH($C1641,'Policy Characteristics'!$C:$C,0))),"",INDEX('Policy Characteristics'!E:E,MATCH($C1641,'Policy Characteristics'!$C:$C,0)))</f>
        <v>cross reduce BAU subsidies</v>
      </c>
      <c r="L1641" s="261">
        <f>IF(ISBLANK(INDEX('Policy Characteristics'!F:F,MATCH($C1641,'Policy Characteristics'!$C:$C,0))),"",INDEX('Policy Characteristics'!F:F,MATCH($C1641,'Policy Characteristics'!$C:$C,0)))</f>
        <v>0</v>
      </c>
      <c r="M1641" s="261">
        <f>IF(ISBLANK(INDEX('Policy Characteristics'!G:G,MATCH($C1641,'Policy Characteristics'!$C:$C,0))),"",INDEX('Policy Characteristics'!G:G,MATCH($C1641,'Policy Characteristics'!$C:$C,0)))</f>
        <v>1</v>
      </c>
      <c r="N1641" s="261">
        <f>IF(ISBLANK(INDEX('Policy Characteristics'!H:H,MATCH($C1641,'Policy Characteristics'!$C:$C,0))),"",INDEX('Policy Characteristics'!H:H,MATCH($C1641,'Policy Characteristics'!$C:$C,0)))</f>
        <v>0.01</v>
      </c>
      <c r="O1641" s="254" t="str">
        <f>IF(ISBLANK(INDEX('Policy Characteristics'!I:I,MATCH($C1641,'Policy Characteristics'!$C:$C,0))),"",INDEX('Policy Characteristics'!I:I,MATCH($C1641,'Policy Characteristics'!$C:$C,0)))</f>
        <v>% reduction in BAU subsidies</v>
      </c>
      <c r="P1641" s="254" t="str">
        <f>IF(ISBLANK(INDEX('Policy Characteristics'!J:J,MATCH($C1641,'Policy Characteristics'!$C:$C,0))),"",INDEX('Policy Characteristics'!J:J,MATCH($C1641,'Policy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1" s="254" t="str">
        <f>IF(ISBLANK(INDEX('Policy Characteristics'!K:K,MATCH($C1641,'Policy Characteristics'!$C:$C,0))),"",INDEX('Policy Characteristics'!K:K,MATCH($C1641,'Policy Characteristics'!$C:$C,0)))</f>
        <v>fuels.html#end-subsidies</v>
      </c>
      <c r="R1641" s="254" t="str">
        <f>IF(ISBLANK(INDEX('Policy Characteristics'!L:L,MATCH($C1641,'Policy Characteristics'!$C:$C,0))),"",INDEX('Policy Characteristics'!L:L,MATCH($C1641,'Policy Characteristics'!$C:$C,0)))</f>
        <v>end-existing-subsidies.html</v>
      </c>
    </row>
    <row r="1642" spans="1:18" s="4" customFormat="1" x14ac:dyDescent="0.35">
      <c r="A1642" s="254" t="str">
        <f>IF(ISBLANK(INDEX('Policy Characteristics'!A:A,MATCH($C1642,'Policy Characteristics'!$C:$C,0))),"",INDEX('Policy Characteristics'!A:A,MATCH($C1642,'Policy Characteristics'!$C:$C,0)))</f>
        <v>Cross-Sector</v>
      </c>
      <c r="B1642" s="262" t="str">
        <f>IF(ISBLANK(INDEX('Policy Characteristics'!B:B,MATCH($C1642,'Policy Characteristics'!$C:$C,0))),"",INDEX('Policy Characteristics'!B:B,MATCH($C1642,'Policy Characteristics'!$C:$C,0)))</f>
        <v>End Existing Subsidies</v>
      </c>
      <c r="C1642" s="254" t="str">
        <f t="shared" ref="C1642:C1644" si="63">C$1624</f>
        <v>Percent Reduction in BAU Subsidies</v>
      </c>
      <c r="D1642" s="6" t="s">
        <v>2464</v>
      </c>
      <c r="E1642" s="45"/>
      <c r="F1642" s="6" t="s">
        <v>2468</v>
      </c>
      <c r="G1642" s="45"/>
      <c r="H1642" s="43">
        <v>716</v>
      </c>
      <c r="I1642" s="325" t="s">
        <v>44</v>
      </c>
      <c r="J1642" s="255" t="str">
        <f>IF(ISBLANK(INDEX('Policy Characteristics'!D:D,MATCH($C1642,'Policy Characteristics'!$C:$C,0))),"",INDEX('Policy Characteristics'!D:D,MATCH($C1642,'Policy Characteristics'!$C:$C,0)))</f>
        <v>End Existing Subsidies</v>
      </c>
      <c r="K1642" s="254" t="str">
        <f>IF(ISBLANK(INDEX('Policy Characteristics'!E:E,MATCH($C1642,'Policy Characteristics'!$C:$C,0))),"",INDEX('Policy Characteristics'!E:E,MATCH($C1642,'Policy Characteristics'!$C:$C,0)))</f>
        <v>cross reduce BAU subsidies</v>
      </c>
      <c r="L1642" s="261">
        <f>IF(ISBLANK(INDEX('Policy Characteristics'!F:F,MATCH($C1642,'Policy Characteristics'!$C:$C,0))),"",INDEX('Policy Characteristics'!F:F,MATCH($C1642,'Policy Characteristics'!$C:$C,0)))</f>
        <v>0</v>
      </c>
      <c r="M1642" s="261">
        <f>IF(ISBLANK(INDEX('Policy Characteristics'!G:G,MATCH($C1642,'Policy Characteristics'!$C:$C,0))),"",INDEX('Policy Characteristics'!G:G,MATCH($C1642,'Policy Characteristics'!$C:$C,0)))</f>
        <v>1</v>
      </c>
      <c r="N1642" s="261">
        <f>IF(ISBLANK(INDEX('Policy Characteristics'!H:H,MATCH($C1642,'Policy Characteristics'!$C:$C,0))),"",INDEX('Policy Characteristics'!H:H,MATCH($C1642,'Policy Characteristics'!$C:$C,0)))</f>
        <v>0.01</v>
      </c>
      <c r="O1642" s="254" t="str">
        <f>IF(ISBLANK(INDEX('Policy Characteristics'!I:I,MATCH($C1642,'Policy Characteristics'!$C:$C,0))),"",INDEX('Policy Characteristics'!I:I,MATCH($C1642,'Policy Characteristics'!$C:$C,0)))</f>
        <v>% reduction in BAU subsidies</v>
      </c>
      <c r="P1642" s="254" t="str">
        <f>IF(ISBLANK(INDEX('Policy Characteristics'!J:J,MATCH($C1642,'Policy Characteristics'!$C:$C,0))),"",INDEX('Policy Characteristics'!J:J,MATCH($C1642,'Policy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2" s="254" t="str">
        <f>IF(ISBLANK(INDEX('Policy Characteristics'!K:K,MATCH($C1642,'Policy Characteristics'!$C:$C,0))),"",INDEX('Policy Characteristics'!K:K,MATCH($C1642,'Policy Characteristics'!$C:$C,0)))</f>
        <v>fuels.html#end-subsidies</v>
      </c>
      <c r="R1642" s="254" t="str">
        <f>IF(ISBLANK(INDEX('Policy Characteristics'!L:L,MATCH($C1642,'Policy Characteristics'!$C:$C,0))),"",INDEX('Policy Characteristics'!L:L,MATCH($C1642,'Policy Characteristics'!$C:$C,0)))</f>
        <v>end-existing-subsidies.html</v>
      </c>
    </row>
    <row r="1643" spans="1:18" s="4" customFormat="1" x14ac:dyDescent="0.35">
      <c r="A1643" s="254" t="str">
        <f>IF(ISBLANK(INDEX('Policy Characteristics'!A:A,MATCH($C1643,'Policy Characteristics'!$C:$C,0))),"",INDEX('Policy Characteristics'!A:A,MATCH($C1643,'Policy Characteristics'!$C:$C,0)))</f>
        <v>Cross-Sector</v>
      </c>
      <c r="B1643" s="262" t="str">
        <f>IF(ISBLANK(INDEX('Policy Characteristics'!B:B,MATCH($C1643,'Policy Characteristics'!$C:$C,0))),"",INDEX('Policy Characteristics'!B:B,MATCH($C1643,'Policy Characteristics'!$C:$C,0)))</f>
        <v>End Existing Subsidies</v>
      </c>
      <c r="C1643" s="254" t="str">
        <f t="shared" si="63"/>
        <v>Percent Reduction in BAU Subsidies</v>
      </c>
      <c r="D1643" s="6" t="s">
        <v>2465</v>
      </c>
      <c r="E1643" s="45"/>
      <c r="F1643" s="6" t="s">
        <v>2469</v>
      </c>
      <c r="G1643" s="45"/>
      <c r="H1643" s="43">
        <v>717</v>
      </c>
      <c r="I1643" s="325" t="s">
        <v>44</v>
      </c>
      <c r="J1643" s="255" t="str">
        <f>IF(ISBLANK(INDEX('Policy Characteristics'!D:D,MATCH($C1643,'Policy Characteristics'!$C:$C,0))),"",INDEX('Policy Characteristics'!D:D,MATCH($C1643,'Policy Characteristics'!$C:$C,0)))</f>
        <v>End Existing Subsidies</v>
      </c>
      <c r="K1643" s="254" t="str">
        <f>IF(ISBLANK(INDEX('Policy Characteristics'!E:E,MATCH($C1643,'Policy Characteristics'!$C:$C,0))),"",INDEX('Policy Characteristics'!E:E,MATCH($C1643,'Policy Characteristics'!$C:$C,0)))</f>
        <v>cross reduce BAU subsidies</v>
      </c>
      <c r="L1643" s="261">
        <f>IF(ISBLANK(INDEX('Policy Characteristics'!F:F,MATCH($C1643,'Policy Characteristics'!$C:$C,0))),"",INDEX('Policy Characteristics'!F:F,MATCH($C1643,'Policy Characteristics'!$C:$C,0)))</f>
        <v>0</v>
      </c>
      <c r="M1643" s="261">
        <f>IF(ISBLANK(INDEX('Policy Characteristics'!G:G,MATCH($C1643,'Policy Characteristics'!$C:$C,0))),"",INDEX('Policy Characteristics'!G:G,MATCH($C1643,'Policy Characteristics'!$C:$C,0)))</f>
        <v>1</v>
      </c>
      <c r="N1643" s="261">
        <f>IF(ISBLANK(INDEX('Policy Characteristics'!H:H,MATCH($C1643,'Policy Characteristics'!$C:$C,0))),"",INDEX('Policy Characteristics'!H:H,MATCH($C1643,'Policy Characteristics'!$C:$C,0)))</f>
        <v>0.01</v>
      </c>
      <c r="O1643" s="254" t="str">
        <f>IF(ISBLANK(INDEX('Policy Characteristics'!I:I,MATCH($C1643,'Policy Characteristics'!$C:$C,0))),"",INDEX('Policy Characteristics'!I:I,MATCH($C1643,'Policy Characteristics'!$C:$C,0)))</f>
        <v>% reduction in BAU subsidies</v>
      </c>
      <c r="P1643" s="254" t="str">
        <f>IF(ISBLANK(INDEX('Policy Characteristics'!J:J,MATCH($C1643,'Policy Characteristics'!$C:$C,0))),"",INDEX('Policy Characteristics'!J:J,MATCH($C1643,'Policy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3" s="254" t="str">
        <f>IF(ISBLANK(INDEX('Policy Characteristics'!K:K,MATCH($C1643,'Policy Characteristics'!$C:$C,0))),"",INDEX('Policy Characteristics'!K:K,MATCH($C1643,'Policy Characteristics'!$C:$C,0)))</f>
        <v>fuels.html#end-subsidies</v>
      </c>
      <c r="R1643" s="254" t="str">
        <f>IF(ISBLANK(INDEX('Policy Characteristics'!L:L,MATCH($C1643,'Policy Characteristics'!$C:$C,0))),"",INDEX('Policy Characteristics'!L:L,MATCH($C1643,'Policy Characteristics'!$C:$C,0)))</f>
        <v>end-existing-subsidies.html</v>
      </c>
    </row>
    <row r="1644" spans="1:18" s="4" customFormat="1" x14ac:dyDescent="0.35">
      <c r="A1644" s="254" t="str">
        <f>IF(ISBLANK(INDEX('Policy Characteristics'!A:A,MATCH($C1644,'Policy Characteristics'!$C:$C,0))),"",INDEX('Policy Characteristics'!A:A,MATCH($C1644,'Policy Characteristics'!$C:$C,0)))</f>
        <v>Cross-Sector</v>
      </c>
      <c r="B1644" s="262" t="str">
        <f>IF(ISBLANK(INDEX('Policy Characteristics'!B:B,MATCH($C1644,'Policy Characteristics'!$C:$C,0))),"",INDEX('Policy Characteristics'!B:B,MATCH($C1644,'Policy Characteristics'!$C:$C,0)))</f>
        <v>End Existing Subsidies</v>
      </c>
      <c r="C1644" s="254" t="str">
        <f t="shared" si="63"/>
        <v>Percent Reduction in BAU Subsidies</v>
      </c>
      <c r="D1644" s="6" t="s">
        <v>2466</v>
      </c>
      <c r="E1644" s="45"/>
      <c r="F1644" s="6" t="s">
        <v>2470</v>
      </c>
      <c r="G1644" s="45"/>
      <c r="H1644" s="43">
        <v>718</v>
      </c>
      <c r="I1644" s="325" t="s">
        <v>43</v>
      </c>
      <c r="J1644" s="255" t="str">
        <f>IF(ISBLANK(INDEX('Policy Characteristics'!D:D,MATCH($C1644,'Policy Characteristics'!$C:$C,0))),"",INDEX('Policy Characteristics'!D:D,MATCH($C1644,'Policy Characteristics'!$C:$C,0)))</f>
        <v>End Existing Subsidies</v>
      </c>
      <c r="K1644" s="254" t="str">
        <f>IF(ISBLANK(INDEX('Policy Characteristics'!E:E,MATCH($C1644,'Policy Characteristics'!$C:$C,0))),"",INDEX('Policy Characteristics'!E:E,MATCH($C1644,'Policy Characteristics'!$C:$C,0)))</f>
        <v>cross reduce BAU subsidies</v>
      </c>
      <c r="L1644" s="261">
        <f>IF(ISBLANK(INDEX('Policy Characteristics'!F:F,MATCH($C1644,'Policy Characteristics'!$C:$C,0))),"",INDEX('Policy Characteristics'!F:F,MATCH($C1644,'Policy Characteristics'!$C:$C,0)))</f>
        <v>0</v>
      </c>
      <c r="M1644" s="261">
        <f>IF(ISBLANK(INDEX('Policy Characteristics'!G:G,MATCH($C1644,'Policy Characteristics'!$C:$C,0))),"",INDEX('Policy Characteristics'!G:G,MATCH($C1644,'Policy Characteristics'!$C:$C,0)))</f>
        <v>1</v>
      </c>
      <c r="N1644" s="261">
        <f>IF(ISBLANK(INDEX('Policy Characteristics'!H:H,MATCH($C1644,'Policy Characteristics'!$C:$C,0))),"",INDEX('Policy Characteristics'!H:H,MATCH($C1644,'Policy Characteristics'!$C:$C,0)))</f>
        <v>0.01</v>
      </c>
      <c r="O1644" s="254" t="str">
        <f>IF(ISBLANK(INDEX('Policy Characteristics'!I:I,MATCH($C1644,'Policy Characteristics'!$C:$C,0))),"",INDEX('Policy Characteristics'!I:I,MATCH($C1644,'Policy Characteristics'!$C:$C,0)))</f>
        <v>% reduction in BAU subsidies</v>
      </c>
      <c r="P1644" s="254" t="str">
        <f>IF(ISBLANK(INDEX('Policy Characteristics'!J:J,MATCH($C1644,'Policy Characteristics'!$C:$C,0))),"",INDEX('Policy Characteristics'!J:J,MATCH($C1644,'Policy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4" s="254" t="str">
        <f>IF(ISBLANK(INDEX('Policy Characteristics'!K:K,MATCH($C1644,'Policy Characteristics'!$C:$C,0))),"",INDEX('Policy Characteristics'!K:K,MATCH($C1644,'Policy Characteristics'!$C:$C,0)))</f>
        <v>fuels.html#end-subsidies</v>
      </c>
      <c r="R1644" s="254" t="str">
        <f>IF(ISBLANK(INDEX('Policy Characteristics'!L:L,MATCH($C1644,'Policy Characteristics'!$C:$C,0))),"",INDEX('Policy Characteristics'!L:L,MATCH($C1644,'Policy Characteristics'!$C:$C,0)))</f>
        <v>end-existing-subsidies.html</v>
      </c>
    </row>
    <row r="1645" spans="1:18" s="2" customFormat="1" x14ac:dyDescent="0.35">
      <c r="A1645" s="254" t="str">
        <f>IF(ISBLANK(INDEX('Policy Characteristics'!A:A,MATCH($C1645,'Policy Characteristics'!$C:$C,0))),"",INDEX('Policy Characteristics'!A:A,MATCH($C1645,'Policy Characteristics'!$C:$C,0)))</f>
        <v>Cross-Sector</v>
      </c>
      <c r="B1645" s="262" t="str">
        <f>IF(ISBLANK(INDEX('Policy Characteristics'!B:B,MATCH($C1645,'Policy Characteristics'!$C:$C,0))),"",INDEX('Policy Characteristics'!B:B,MATCH($C1645,'Policy Characteristics'!$C:$C,0)))</f>
        <v>Exempt Non-CO2 Emissions from C Tax</v>
      </c>
      <c r="C1645" s="317" t="s">
        <v>2444</v>
      </c>
      <c r="D1645" s="6"/>
      <c r="E1645" s="6"/>
      <c r="F1645" s="6"/>
      <c r="G1645" s="6"/>
      <c r="H1645" s="43">
        <v>719</v>
      </c>
      <c r="I1645" s="325" t="s">
        <v>44</v>
      </c>
      <c r="J1645" s="255" t="str">
        <f>IF(ISBLANK(INDEX('Policy Characteristics'!D:D,MATCH($C1645,'Policy Characteristics'!$C:$C,0))),"",INDEX('Policy Characteristics'!D:D,MATCH($C1645,'Policy Characteristics'!$C:$C,0)))</f>
        <v/>
      </c>
      <c r="K1645" s="254" t="str">
        <f>IF(ISBLANK(INDEX('Policy Characteristics'!E:E,MATCH($C1645,'Policy Characteristics'!$C:$C,0))),"",INDEX('Policy Characteristics'!E:E,MATCH($C1645,'Policy Characteristics'!$C:$C,0)))</f>
        <v>cross toggle whether carbon tax affects non CO2 emissions</v>
      </c>
      <c r="L1645" s="254">
        <f>IF(ISBLANK(INDEX('Policy Characteristics'!F:F,MATCH($C1645,'Policy Characteristics'!$C:$C,0))),"",INDEX('Policy Characteristics'!F:F,MATCH($C1645,'Policy Characteristics'!$C:$C,0)))</f>
        <v>0</v>
      </c>
      <c r="M1645" s="254">
        <f>IF(ISBLANK(INDEX('Policy Characteristics'!G:G,MATCH($C1645,'Policy Characteristics'!$C:$C,0))),"",INDEX('Policy Characteristics'!G:G,MATCH($C1645,'Policy Characteristics'!$C:$C,0)))</f>
        <v>1</v>
      </c>
      <c r="N1645" s="254">
        <f>IF(ISBLANK(INDEX('Policy Characteristics'!H:H,MATCH($C1645,'Policy Characteristics'!$C:$C,0))),"",INDEX('Policy Characteristics'!H:H,MATCH($C1645,'Policy Characteristics'!$C:$C,0)))</f>
        <v>1</v>
      </c>
      <c r="O1645" s="254" t="str">
        <f>IF(ISBLANK(INDEX('Policy Characteristics'!I:I,MATCH($C1645,'Policy Characteristics'!$C:$C,0))),"",INDEX('Policy Characteristics'!I:I,MATCH($C1645,'Policy Characteristics'!$C:$C,0)))</f>
        <v>on/off</v>
      </c>
      <c r="P1645" s="254" t="str">
        <f>IF(ISBLANK(INDEX('Policy Characteristics'!J:J,MATCH($C1645,'Policy Characteristics'!$C:$C,0))),"",INDEX('Policy Characteristics'!J:J,MATCH($C1645,'Policy Characteristics'!$C:$C,0)))</f>
        <v>**Description:** By default, the carbon tax applies to CO2 and non-CO2 emissions. This policy exempts non-CO2 emissions, meaning the carbon tax will only apply to CO2 emissions.</v>
      </c>
      <c r="Q1645" s="254" t="str">
        <f>IF(ISBLANK(INDEX('Policy Characteristics'!K:K,MATCH($C1645,'Policy Characteristics'!$C:$C,0))),"",INDEX('Policy Characteristics'!K:K,MATCH($C1645,'Policy Characteristics'!$C:$C,0)))</f>
        <v>fuels.html#carbon-tax</v>
      </c>
      <c r="R1645" s="254" t="str">
        <f>IF(ISBLANK(INDEX('Policy Characteristics'!L:L,MATCH($C1645,'Policy Characteristics'!$C:$C,0))),"",INDEX('Policy Characteristics'!L:L,MATCH($C1645,'Policy Characteristics'!$C:$C,0)))</f>
        <v>carbon-tax.html</v>
      </c>
    </row>
    <row r="1646" spans="1:18" s="2" customFormat="1" x14ac:dyDescent="0.35">
      <c r="A1646" s="254" t="str">
        <f>IF(ISBLANK(INDEX('Policy Characteristics'!A:A,MATCH($C1646,'Policy Characteristics'!$C:$C,0))),"",INDEX('Policy Characteristics'!A:A,MATCH($C1646,'Policy Characteristics'!$C:$C,0)))</f>
        <v>Cross-Sector</v>
      </c>
      <c r="B1646" s="262" t="str">
        <f>IF(ISBLANK(INDEX('Policy Characteristics'!B:B,MATCH($C1646,'Policy Characteristics'!$C:$C,0))),"",INDEX('Policy Characteristics'!B:B,MATCH($C1646,'Policy Characteristics'!$C:$C,0)))</f>
        <v>Exempt Process Emissions from C Tax</v>
      </c>
      <c r="C1646" s="1" t="s">
        <v>3348</v>
      </c>
      <c r="D1646" s="45" t="s">
        <v>3047</v>
      </c>
      <c r="E1646" s="6"/>
      <c r="F1646" t="s">
        <v>3072</v>
      </c>
      <c r="G1646" s="6"/>
      <c r="H1646" s="47">
        <v>1628</v>
      </c>
      <c r="I1646" s="325" t="s">
        <v>43</v>
      </c>
      <c r="J1646" s="255" t="str">
        <f>IF(ISBLANK(INDEX('Policy Characteristics'!D:D,MATCH($C1646,'Policy Characteristics'!$C:$C,0))),"",INDEX('Policy Characteristics'!D:D,MATCH($C1646,'Policy Characteristics'!$C:$C,0)))</f>
        <v/>
      </c>
      <c r="K1646" s="254" t="str">
        <f>IF(ISBLANK(INDEX('Policy Characteristics'!E:E,MATCH($C1646,'Policy Characteristics'!$C:$C,0))),"",INDEX('Policy Characteristics'!E:E,MATCH($C1646,'Policy Characteristics'!$C:$C,0)))</f>
        <v>cross toggle whether carbon tax affects process emissions</v>
      </c>
      <c r="L1646" s="254">
        <f>IF(ISBLANK(INDEX('Policy Characteristics'!F:F,MATCH($C1646,'Policy Characteristics'!$C:$C,0))),"",INDEX('Policy Characteristics'!F:F,MATCH($C1646,'Policy Characteristics'!$C:$C,0)))</f>
        <v>0</v>
      </c>
      <c r="M1646" s="254">
        <f>IF(ISBLANK(INDEX('Policy Characteristics'!G:G,MATCH($C1646,'Policy Characteristics'!$C:$C,0))),"",INDEX('Policy Characteristics'!G:G,MATCH($C1646,'Policy Characteristics'!$C:$C,0)))</f>
        <v>1</v>
      </c>
      <c r="N1646" s="254">
        <f>IF(ISBLANK(INDEX('Policy Characteristics'!H:H,MATCH($C1646,'Policy Characteristics'!$C:$C,0))),"",INDEX('Policy Characteristics'!H:H,MATCH($C1646,'Policy Characteristics'!$C:$C,0)))</f>
        <v>1</v>
      </c>
      <c r="O1646" s="254" t="str">
        <f>IF(ISBLANK(INDEX('Policy Characteristics'!I:I,MATCH($C1646,'Policy Characteristics'!$C:$C,0))),"",INDEX('Policy Characteristics'!I:I,MATCH($C1646,'Policy Characteristics'!$C:$C,0)))</f>
        <v>on/off</v>
      </c>
      <c r="P1646" s="254" t="str">
        <f>IF(ISBLANK(INDEX('Policy Characteristics'!J:J,MATCH($C1646,'Policy Characteristics'!$C:$C,0))),"",INDEX('Policy Characteristics'!J:J,MATCH($C1646,'Policy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46" s="254" t="str">
        <f>IF(ISBLANK(INDEX('Policy Characteristics'!K:K,MATCH($C1646,'Policy Characteristics'!$C:$C,0))),"",INDEX('Policy Characteristics'!K:K,MATCH($C1646,'Policy Characteristics'!$C:$C,0)))</f>
        <v>fuels.html#carbon-tax</v>
      </c>
      <c r="R1646" s="254" t="str">
        <f>IF(ISBLANK(INDEX('Policy Characteristics'!L:L,MATCH($C1646,'Policy Characteristics'!$C:$C,0))),"",INDEX('Policy Characteristics'!L:L,MATCH($C1646,'Policy Characteristics'!$C:$C,0)))</f>
        <v>carbon-tax.html</v>
      </c>
    </row>
    <row r="1647" spans="1:18" s="2" customFormat="1" x14ac:dyDescent="0.35">
      <c r="A1647" s="254" t="str">
        <f>IF(ISBLANK(INDEX('Policy Characteristics'!A:A,MATCH($C1647,'Policy Characteristics'!$C:$C,0))),"",INDEX('Policy Characteristics'!A:A,MATCH($C1647,'Policy Characteristics'!$C:$C,0)))</f>
        <v>Cross-Sector</v>
      </c>
      <c r="B1647" s="262" t="str">
        <f>IF(ISBLANK(INDEX('Policy Characteristics'!B:B,MATCH($C1647,'Policy Characteristics'!$C:$C,0))),"",INDEX('Policy Characteristics'!B:B,MATCH($C1647,'Policy Characteristics'!$C:$C,0)))</f>
        <v>Exempt Process Emissions from C Tax</v>
      </c>
      <c r="C1647" s="254" t="str">
        <f>C$1646</f>
        <v>BEPEfCT Boolean Exempt Process Emissions from Carbon Tax</v>
      </c>
      <c r="D1647" s="6" t="s">
        <v>3048</v>
      </c>
      <c r="E1647" s="6"/>
      <c r="F1647" t="s">
        <v>2754</v>
      </c>
      <c r="G1647" s="6"/>
      <c r="H1647" s="47">
        <v>1629</v>
      </c>
      <c r="I1647" s="325" t="s">
        <v>43</v>
      </c>
      <c r="J1647" s="255" t="str">
        <f>IF(ISBLANK(INDEX('Policy Characteristics'!D:D,MATCH($C1647,'Policy Characteristics'!$C:$C,0))),"",INDEX('Policy Characteristics'!D:D,MATCH($C1647,'Policy Characteristics'!$C:$C,0)))</f>
        <v/>
      </c>
      <c r="K1647" s="254" t="str">
        <f>IF(ISBLANK(INDEX('Policy Characteristics'!E:E,MATCH($C1647,'Policy Characteristics'!$C:$C,0))),"",INDEX('Policy Characteristics'!E:E,MATCH($C1647,'Policy Characteristics'!$C:$C,0)))</f>
        <v>cross toggle whether carbon tax affects process emissions</v>
      </c>
      <c r="L1647" s="254">
        <f>IF(ISBLANK(INDEX('Policy Characteristics'!F:F,MATCH($C1647,'Policy Characteristics'!$C:$C,0))),"",INDEX('Policy Characteristics'!F:F,MATCH($C1647,'Policy Characteristics'!$C:$C,0)))</f>
        <v>0</v>
      </c>
      <c r="M1647" s="254">
        <f>IF(ISBLANK(INDEX('Policy Characteristics'!G:G,MATCH($C1647,'Policy Characteristics'!$C:$C,0))),"",INDEX('Policy Characteristics'!G:G,MATCH($C1647,'Policy Characteristics'!$C:$C,0)))</f>
        <v>1</v>
      </c>
      <c r="N1647" s="254">
        <f>IF(ISBLANK(INDEX('Policy Characteristics'!H:H,MATCH($C1647,'Policy Characteristics'!$C:$C,0))),"",INDEX('Policy Characteristics'!H:H,MATCH($C1647,'Policy Characteristics'!$C:$C,0)))</f>
        <v>1</v>
      </c>
      <c r="O1647" s="254" t="str">
        <f>IF(ISBLANK(INDEX('Policy Characteristics'!I:I,MATCH($C1647,'Policy Characteristics'!$C:$C,0))),"",INDEX('Policy Characteristics'!I:I,MATCH($C1647,'Policy Characteristics'!$C:$C,0)))</f>
        <v>on/off</v>
      </c>
      <c r="P1647" s="254" t="str">
        <f>IF(ISBLANK(INDEX('Policy Characteristics'!J:J,MATCH($C1647,'Policy Characteristics'!$C:$C,0))),"",INDEX('Policy Characteristics'!J:J,MATCH($C1647,'Policy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47" s="254" t="str">
        <f>IF(ISBLANK(INDEX('Policy Characteristics'!K:K,MATCH($C1647,'Policy Characteristics'!$C:$C,0))),"",INDEX('Policy Characteristics'!K:K,MATCH($C1647,'Policy Characteristics'!$C:$C,0)))</f>
        <v>fuels.html#carbon-tax</v>
      </c>
      <c r="R1647" s="254" t="str">
        <f>IF(ISBLANK(INDEX('Policy Characteristics'!L:L,MATCH($C1647,'Policy Characteristics'!$C:$C,0))),"",INDEX('Policy Characteristics'!L:L,MATCH($C1647,'Policy Characteristics'!$C:$C,0)))</f>
        <v>carbon-tax.html</v>
      </c>
    </row>
    <row r="1648" spans="1:18" s="2" customFormat="1" x14ac:dyDescent="0.35">
      <c r="A1648" s="254" t="str">
        <f>IF(ISBLANK(INDEX('Policy Characteristics'!A:A,MATCH($C1648,'Policy Characteristics'!$C:$C,0))),"",INDEX('Policy Characteristics'!A:A,MATCH($C1648,'Policy Characteristics'!$C:$C,0)))</f>
        <v>Cross-Sector</v>
      </c>
      <c r="B1648" s="262" t="str">
        <f>IF(ISBLANK(INDEX('Policy Characteristics'!B:B,MATCH($C1648,'Policy Characteristics'!$C:$C,0))),"",INDEX('Policy Characteristics'!B:B,MATCH($C1648,'Policy Characteristics'!$C:$C,0)))</f>
        <v>Exempt Process Emissions from C Tax</v>
      </c>
      <c r="C1648" s="254" t="str">
        <f t="shared" ref="C1648:C1670" si="64">C$1646</f>
        <v>BEPEfCT Boolean Exempt Process Emissions from Carbon Tax</v>
      </c>
      <c r="D1648" s="6" t="s">
        <v>3049</v>
      </c>
      <c r="E1648" s="6"/>
      <c r="F1648" t="s">
        <v>3013</v>
      </c>
      <c r="G1648" s="6"/>
      <c r="H1648" s="47">
        <v>1630</v>
      </c>
      <c r="I1648" s="325" t="s">
        <v>43</v>
      </c>
      <c r="J1648" s="255" t="str">
        <f>IF(ISBLANK(INDEX('Policy Characteristics'!D:D,MATCH($C1648,'Policy Characteristics'!$C:$C,0))),"",INDEX('Policy Characteristics'!D:D,MATCH($C1648,'Policy Characteristics'!$C:$C,0)))</f>
        <v/>
      </c>
      <c r="K1648" s="254" t="str">
        <f>IF(ISBLANK(INDEX('Policy Characteristics'!E:E,MATCH($C1648,'Policy Characteristics'!$C:$C,0))),"",INDEX('Policy Characteristics'!E:E,MATCH($C1648,'Policy Characteristics'!$C:$C,0)))</f>
        <v>cross toggle whether carbon tax affects process emissions</v>
      </c>
      <c r="L1648" s="254">
        <f>IF(ISBLANK(INDEX('Policy Characteristics'!F:F,MATCH($C1648,'Policy Characteristics'!$C:$C,0))),"",INDEX('Policy Characteristics'!F:F,MATCH($C1648,'Policy Characteristics'!$C:$C,0)))</f>
        <v>0</v>
      </c>
      <c r="M1648" s="254">
        <f>IF(ISBLANK(INDEX('Policy Characteristics'!G:G,MATCH($C1648,'Policy Characteristics'!$C:$C,0))),"",INDEX('Policy Characteristics'!G:G,MATCH($C1648,'Policy Characteristics'!$C:$C,0)))</f>
        <v>1</v>
      </c>
      <c r="N1648" s="254">
        <f>IF(ISBLANK(INDEX('Policy Characteristics'!H:H,MATCH($C1648,'Policy Characteristics'!$C:$C,0))),"",INDEX('Policy Characteristics'!H:H,MATCH($C1648,'Policy Characteristics'!$C:$C,0)))</f>
        <v>1</v>
      </c>
      <c r="O1648" s="254" t="str">
        <f>IF(ISBLANK(INDEX('Policy Characteristics'!I:I,MATCH($C1648,'Policy Characteristics'!$C:$C,0))),"",INDEX('Policy Characteristics'!I:I,MATCH($C1648,'Policy Characteristics'!$C:$C,0)))</f>
        <v>on/off</v>
      </c>
      <c r="P1648" s="254" t="str">
        <f>IF(ISBLANK(INDEX('Policy Characteristics'!J:J,MATCH($C1648,'Policy Characteristics'!$C:$C,0))),"",INDEX('Policy Characteristics'!J:J,MATCH($C1648,'Policy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48" s="254" t="str">
        <f>IF(ISBLANK(INDEX('Policy Characteristics'!K:K,MATCH($C1648,'Policy Characteristics'!$C:$C,0))),"",INDEX('Policy Characteristics'!K:K,MATCH($C1648,'Policy Characteristics'!$C:$C,0)))</f>
        <v>fuels.html#carbon-tax</v>
      </c>
      <c r="R1648" s="254" t="str">
        <f>IF(ISBLANK(INDEX('Policy Characteristics'!L:L,MATCH($C1648,'Policy Characteristics'!$C:$C,0))),"",INDEX('Policy Characteristics'!L:L,MATCH($C1648,'Policy Characteristics'!$C:$C,0)))</f>
        <v>carbon-tax.html</v>
      </c>
    </row>
    <row r="1649" spans="1:18" s="2" customFormat="1" x14ac:dyDescent="0.35">
      <c r="A1649" s="254" t="str">
        <f>IF(ISBLANK(INDEX('Policy Characteristics'!A:A,MATCH($C1649,'Policy Characteristics'!$C:$C,0))),"",INDEX('Policy Characteristics'!A:A,MATCH($C1649,'Policy Characteristics'!$C:$C,0)))</f>
        <v>Cross-Sector</v>
      </c>
      <c r="B1649" s="262" t="str">
        <f>IF(ISBLANK(INDEX('Policy Characteristics'!B:B,MATCH($C1649,'Policy Characteristics'!$C:$C,0))),"",INDEX('Policy Characteristics'!B:B,MATCH($C1649,'Policy Characteristics'!$C:$C,0)))</f>
        <v>Exempt Process Emissions from C Tax</v>
      </c>
      <c r="C1649" s="254" t="str">
        <f t="shared" si="64"/>
        <v>BEPEfCT Boolean Exempt Process Emissions from Carbon Tax</v>
      </c>
      <c r="D1649" s="6" t="s">
        <v>3050</v>
      </c>
      <c r="E1649" s="6"/>
      <c r="F1649" t="s">
        <v>3014</v>
      </c>
      <c r="G1649" s="6"/>
      <c r="H1649" s="47">
        <v>1631</v>
      </c>
      <c r="I1649" s="325" t="s">
        <v>44</v>
      </c>
      <c r="J1649" s="255" t="str">
        <f>IF(ISBLANK(INDEX('Policy Characteristics'!D:D,MATCH($C1649,'Policy Characteristics'!$C:$C,0))),"",INDEX('Policy Characteristics'!D:D,MATCH($C1649,'Policy Characteristics'!$C:$C,0)))</f>
        <v/>
      </c>
      <c r="K1649" s="254" t="str">
        <f>IF(ISBLANK(INDEX('Policy Characteristics'!E:E,MATCH($C1649,'Policy Characteristics'!$C:$C,0))),"",INDEX('Policy Characteristics'!E:E,MATCH($C1649,'Policy Characteristics'!$C:$C,0)))</f>
        <v>cross toggle whether carbon tax affects process emissions</v>
      </c>
      <c r="L1649" s="254">
        <f>IF(ISBLANK(INDEX('Policy Characteristics'!F:F,MATCH($C1649,'Policy Characteristics'!$C:$C,0))),"",INDEX('Policy Characteristics'!F:F,MATCH($C1649,'Policy Characteristics'!$C:$C,0)))</f>
        <v>0</v>
      </c>
      <c r="M1649" s="254">
        <f>IF(ISBLANK(INDEX('Policy Characteristics'!G:G,MATCH($C1649,'Policy Characteristics'!$C:$C,0))),"",INDEX('Policy Characteristics'!G:G,MATCH($C1649,'Policy Characteristics'!$C:$C,0)))</f>
        <v>1</v>
      </c>
      <c r="N1649" s="254">
        <f>IF(ISBLANK(INDEX('Policy Characteristics'!H:H,MATCH($C1649,'Policy Characteristics'!$C:$C,0))),"",INDEX('Policy Characteristics'!H:H,MATCH($C1649,'Policy Characteristics'!$C:$C,0)))</f>
        <v>1</v>
      </c>
      <c r="O1649" s="254" t="str">
        <f>IF(ISBLANK(INDEX('Policy Characteristics'!I:I,MATCH($C1649,'Policy Characteristics'!$C:$C,0))),"",INDEX('Policy Characteristics'!I:I,MATCH($C1649,'Policy Characteristics'!$C:$C,0)))</f>
        <v>on/off</v>
      </c>
      <c r="P1649" s="254" t="str">
        <f>IF(ISBLANK(INDEX('Policy Characteristics'!J:J,MATCH($C1649,'Policy Characteristics'!$C:$C,0))),"",INDEX('Policy Characteristics'!J:J,MATCH($C1649,'Policy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49" s="254" t="str">
        <f>IF(ISBLANK(INDEX('Policy Characteristics'!K:K,MATCH($C1649,'Policy Characteristics'!$C:$C,0))),"",INDEX('Policy Characteristics'!K:K,MATCH($C1649,'Policy Characteristics'!$C:$C,0)))</f>
        <v>fuels.html#carbon-tax</v>
      </c>
      <c r="R1649" s="254" t="str">
        <f>IF(ISBLANK(INDEX('Policy Characteristics'!L:L,MATCH($C1649,'Policy Characteristics'!$C:$C,0))),"",INDEX('Policy Characteristics'!L:L,MATCH($C1649,'Policy Characteristics'!$C:$C,0)))</f>
        <v>carbon-tax.html</v>
      </c>
    </row>
    <row r="1650" spans="1:18" s="2" customFormat="1" x14ac:dyDescent="0.35">
      <c r="A1650" s="254" t="str">
        <f>IF(ISBLANK(INDEX('Policy Characteristics'!A:A,MATCH($C1650,'Policy Characteristics'!$C:$C,0))),"",INDEX('Policy Characteristics'!A:A,MATCH($C1650,'Policy Characteristics'!$C:$C,0)))</f>
        <v>Cross-Sector</v>
      </c>
      <c r="B1650" s="262" t="str">
        <f>IF(ISBLANK(INDEX('Policy Characteristics'!B:B,MATCH($C1650,'Policy Characteristics'!$C:$C,0))),"",INDEX('Policy Characteristics'!B:B,MATCH($C1650,'Policy Characteristics'!$C:$C,0)))</f>
        <v>Exempt Process Emissions from C Tax</v>
      </c>
      <c r="C1650" s="254" t="str">
        <f t="shared" si="64"/>
        <v>BEPEfCT Boolean Exempt Process Emissions from Carbon Tax</v>
      </c>
      <c r="D1650" s="6" t="s">
        <v>3051</v>
      </c>
      <c r="E1650" s="6"/>
      <c r="F1650" t="s">
        <v>3015</v>
      </c>
      <c r="G1650" s="6"/>
      <c r="H1650" s="47">
        <v>1632</v>
      </c>
      <c r="I1650" s="325" t="s">
        <v>44</v>
      </c>
      <c r="J1650" s="255" t="str">
        <f>IF(ISBLANK(INDEX('Policy Characteristics'!D:D,MATCH($C1650,'Policy Characteristics'!$C:$C,0))),"",INDEX('Policy Characteristics'!D:D,MATCH($C1650,'Policy Characteristics'!$C:$C,0)))</f>
        <v/>
      </c>
      <c r="K1650" s="254" t="str">
        <f>IF(ISBLANK(INDEX('Policy Characteristics'!E:E,MATCH($C1650,'Policy Characteristics'!$C:$C,0))),"",INDEX('Policy Characteristics'!E:E,MATCH($C1650,'Policy Characteristics'!$C:$C,0)))</f>
        <v>cross toggle whether carbon tax affects process emissions</v>
      </c>
      <c r="L1650" s="254">
        <f>IF(ISBLANK(INDEX('Policy Characteristics'!F:F,MATCH($C1650,'Policy Characteristics'!$C:$C,0))),"",INDEX('Policy Characteristics'!F:F,MATCH($C1650,'Policy Characteristics'!$C:$C,0)))</f>
        <v>0</v>
      </c>
      <c r="M1650" s="254">
        <f>IF(ISBLANK(INDEX('Policy Characteristics'!G:G,MATCH($C1650,'Policy Characteristics'!$C:$C,0))),"",INDEX('Policy Characteristics'!G:G,MATCH($C1650,'Policy Characteristics'!$C:$C,0)))</f>
        <v>1</v>
      </c>
      <c r="N1650" s="254">
        <f>IF(ISBLANK(INDEX('Policy Characteristics'!H:H,MATCH($C1650,'Policy Characteristics'!$C:$C,0))),"",INDEX('Policy Characteristics'!H:H,MATCH($C1650,'Policy Characteristics'!$C:$C,0)))</f>
        <v>1</v>
      </c>
      <c r="O1650" s="254" t="str">
        <f>IF(ISBLANK(INDEX('Policy Characteristics'!I:I,MATCH($C1650,'Policy Characteristics'!$C:$C,0))),"",INDEX('Policy Characteristics'!I:I,MATCH($C1650,'Policy Characteristics'!$C:$C,0)))</f>
        <v>on/off</v>
      </c>
      <c r="P1650" s="254" t="str">
        <f>IF(ISBLANK(INDEX('Policy Characteristics'!J:J,MATCH($C1650,'Policy Characteristics'!$C:$C,0))),"",INDEX('Policy Characteristics'!J:J,MATCH($C1650,'Policy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0" s="254" t="str">
        <f>IF(ISBLANK(INDEX('Policy Characteristics'!K:K,MATCH($C1650,'Policy Characteristics'!$C:$C,0))),"",INDEX('Policy Characteristics'!K:K,MATCH($C1650,'Policy Characteristics'!$C:$C,0)))</f>
        <v>fuels.html#carbon-tax</v>
      </c>
      <c r="R1650" s="254" t="str">
        <f>IF(ISBLANK(INDEX('Policy Characteristics'!L:L,MATCH($C1650,'Policy Characteristics'!$C:$C,0))),"",INDEX('Policy Characteristics'!L:L,MATCH($C1650,'Policy Characteristics'!$C:$C,0)))</f>
        <v>carbon-tax.html</v>
      </c>
    </row>
    <row r="1651" spans="1:18" s="2" customFormat="1" x14ac:dyDescent="0.35">
      <c r="A1651" s="254" t="str">
        <f>IF(ISBLANK(INDEX('Policy Characteristics'!A:A,MATCH($C1651,'Policy Characteristics'!$C:$C,0))),"",INDEX('Policy Characteristics'!A:A,MATCH($C1651,'Policy Characteristics'!$C:$C,0)))</f>
        <v>Cross-Sector</v>
      </c>
      <c r="B1651" s="262" t="str">
        <f>IF(ISBLANK(INDEX('Policy Characteristics'!B:B,MATCH($C1651,'Policy Characteristics'!$C:$C,0))),"",INDEX('Policy Characteristics'!B:B,MATCH($C1651,'Policy Characteristics'!$C:$C,0)))</f>
        <v>Exempt Process Emissions from C Tax</v>
      </c>
      <c r="C1651" s="254" t="str">
        <f t="shared" si="64"/>
        <v>BEPEfCT Boolean Exempt Process Emissions from Carbon Tax</v>
      </c>
      <c r="D1651" s="6" t="s">
        <v>3052</v>
      </c>
      <c r="E1651" s="6"/>
      <c r="F1651" t="s">
        <v>3016</v>
      </c>
      <c r="G1651" s="6"/>
      <c r="H1651" s="47">
        <v>1633</v>
      </c>
      <c r="I1651" s="325" t="s">
        <v>44</v>
      </c>
      <c r="J1651" s="255" t="str">
        <f>IF(ISBLANK(INDEX('Policy Characteristics'!D:D,MATCH($C1651,'Policy Characteristics'!$C:$C,0))),"",INDEX('Policy Characteristics'!D:D,MATCH($C1651,'Policy Characteristics'!$C:$C,0)))</f>
        <v/>
      </c>
      <c r="K1651" s="254" t="str">
        <f>IF(ISBLANK(INDEX('Policy Characteristics'!E:E,MATCH($C1651,'Policy Characteristics'!$C:$C,0))),"",INDEX('Policy Characteristics'!E:E,MATCH($C1651,'Policy Characteristics'!$C:$C,0)))</f>
        <v>cross toggle whether carbon tax affects process emissions</v>
      </c>
      <c r="L1651" s="254">
        <f>IF(ISBLANK(INDEX('Policy Characteristics'!F:F,MATCH($C1651,'Policy Characteristics'!$C:$C,0))),"",INDEX('Policy Characteristics'!F:F,MATCH($C1651,'Policy Characteristics'!$C:$C,0)))</f>
        <v>0</v>
      </c>
      <c r="M1651" s="254">
        <f>IF(ISBLANK(INDEX('Policy Characteristics'!G:G,MATCH($C1651,'Policy Characteristics'!$C:$C,0))),"",INDEX('Policy Characteristics'!G:G,MATCH($C1651,'Policy Characteristics'!$C:$C,0)))</f>
        <v>1</v>
      </c>
      <c r="N1651" s="254">
        <f>IF(ISBLANK(INDEX('Policy Characteristics'!H:H,MATCH($C1651,'Policy Characteristics'!$C:$C,0))),"",INDEX('Policy Characteristics'!H:H,MATCH($C1651,'Policy Characteristics'!$C:$C,0)))</f>
        <v>1</v>
      </c>
      <c r="O1651" s="254" t="str">
        <f>IF(ISBLANK(INDEX('Policy Characteristics'!I:I,MATCH($C1651,'Policy Characteristics'!$C:$C,0))),"",INDEX('Policy Characteristics'!I:I,MATCH($C1651,'Policy Characteristics'!$C:$C,0)))</f>
        <v>on/off</v>
      </c>
      <c r="P1651" s="254" t="str">
        <f>IF(ISBLANK(INDEX('Policy Characteristics'!J:J,MATCH($C1651,'Policy Characteristics'!$C:$C,0))),"",INDEX('Policy Characteristics'!J:J,MATCH($C1651,'Policy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1" s="254" t="str">
        <f>IF(ISBLANK(INDEX('Policy Characteristics'!K:K,MATCH($C1651,'Policy Characteristics'!$C:$C,0))),"",INDEX('Policy Characteristics'!K:K,MATCH($C1651,'Policy Characteristics'!$C:$C,0)))</f>
        <v>fuels.html#carbon-tax</v>
      </c>
      <c r="R1651" s="254" t="str">
        <f>IF(ISBLANK(INDEX('Policy Characteristics'!L:L,MATCH($C1651,'Policy Characteristics'!$C:$C,0))),"",INDEX('Policy Characteristics'!L:L,MATCH($C1651,'Policy Characteristics'!$C:$C,0)))</f>
        <v>carbon-tax.html</v>
      </c>
    </row>
    <row r="1652" spans="1:18" s="2" customFormat="1" x14ac:dyDescent="0.35">
      <c r="A1652" s="254" t="str">
        <f>IF(ISBLANK(INDEX('Policy Characteristics'!A:A,MATCH($C1652,'Policy Characteristics'!$C:$C,0))),"",INDEX('Policy Characteristics'!A:A,MATCH($C1652,'Policy Characteristics'!$C:$C,0)))</f>
        <v>Cross-Sector</v>
      </c>
      <c r="B1652" s="262" t="str">
        <f>IF(ISBLANK(INDEX('Policy Characteristics'!B:B,MATCH($C1652,'Policy Characteristics'!$C:$C,0))),"",INDEX('Policy Characteristics'!B:B,MATCH($C1652,'Policy Characteristics'!$C:$C,0)))</f>
        <v>Exempt Process Emissions from C Tax</v>
      </c>
      <c r="C1652" s="254" t="str">
        <f t="shared" si="64"/>
        <v>BEPEfCT Boolean Exempt Process Emissions from Carbon Tax</v>
      </c>
      <c r="D1652" s="6" t="s">
        <v>3053</v>
      </c>
      <c r="E1652" s="6"/>
      <c r="F1652" t="s">
        <v>3017</v>
      </c>
      <c r="G1652" s="6"/>
      <c r="H1652" s="47">
        <v>1634</v>
      </c>
      <c r="I1652" s="325" t="s">
        <v>44</v>
      </c>
      <c r="J1652" s="255" t="str">
        <f>IF(ISBLANK(INDEX('Policy Characteristics'!D:D,MATCH($C1652,'Policy Characteristics'!$C:$C,0))),"",INDEX('Policy Characteristics'!D:D,MATCH($C1652,'Policy Characteristics'!$C:$C,0)))</f>
        <v/>
      </c>
      <c r="K1652" s="254" t="str">
        <f>IF(ISBLANK(INDEX('Policy Characteristics'!E:E,MATCH($C1652,'Policy Characteristics'!$C:$C,0))),"",INDEX('Policy Characteristics'!E:E,MATCH($C1652,'Policy Characteristics'!$C:$C,0)))</f>
        <v>cross toggle whether carbon tax affects process emissions</v>
      </c>
      <c r="L1652" s="254">
        <f>IF(ISBLANK(INDEX('Policy Characteristics'!F:F,MATCH($C1652,'Policy Characteristics'!$C:$C,0))),"",INDEX('Policy Characteristics'!F:F,MATCH($C1652,'Policy Characteristics'!$C:$C,0)))</f>
        <v>0</v>
      </c>
      <c r="M1652" s="254">
        <f>IF(ISBLANK(INDEX('Policy Characteristics'!G:G,MATCH($C1652,'Policy Characteristics'!$C:$C,0))),"",INDEX('Policy Characteristics'!G:G,MATCH($C1652,'Policy Characteristics'!$C:$C,0)))</f>
        <v>1</v>
      </c>
      <c r="N1652" s="254">
        <f>IF(ISBLANK(INDEX('Policy Characteristics'!H:H,MATCH($C1652,'Policy Characteristics'!$C:$C,0))),"",INDEX('Policy Characteristics'!H:H,MATCH($C1652,'Policy Characteristics'!$C:$C,0)))</f>
        <v>1</v>
      </c>
      <c r="O1652" s="254" t="str">
        <f>IF(ISBLANK(INDEX('Policy Characteristics'!I:I,MATCH($C1652,'Policy Characteristics'!$C:$C,0))),"",INDEX('Policy Characteristics'!I:I,MATCH($C1652,'Policy Characteristics'!$C:$C,0)))</f>
        <v>on/off</v>
      </c>
      <c r="P1652" s="254" t="str">
        <f>IF(ISBLANK(INDEX('Policy Characteristics'!J:J,MATCH($C1652,'Policy Characteristics'!$C:$C,0))),"",INDEX('Policy Characteristics'!J:J,MATCH($C1652,'Policy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2" s="254" t="str">
        <f>IF(ISBLANK(INDEX('Policy Characteristics'!K:K,MATCH($C1652,'Policy Characteristics'!$C:$C,0))),"",INDEX('Policy Characteristics'!K:K,MATCH($C1652,'Policy Characteristics'!$C:$C,0)))</f>
        <v>fuels.html#carbon-tax</v>
      </c>
      <c r="R1652" s="254" t="str">
        <f>IF(ISBLANK(INDEX('Policy Characteristics'!L:L,MATCH($C1652,'Policy Characteristics'!$C:$C,0))),"",INDEX('Policy Characteristics'!L:L,MATCH($C1652,'Policy Characteristics'!$C:$C,0)))</f>
        <v>carbon-tax.html</v>
      </c>
    </row>
    <row r="1653" spans="1:18" s="2" customFormat="1" x14ac:dyDescent="0.35">
      <c r="A1653" s="254" t="str">
        <f>IF(ISBLANK(INDEX('Policy Characteristics'!A:A,MATCH($C1653,'Policy Characteristics'!$C:$C,0))),"",INDEX('Policy Characteristics'!A:A,MATCH($C1653,'Policy Characteristics'!$C:$C,0)))</f>
        <v>Cross-Sector</v>
      </c>
      <c r="B1653" s="262" t="str">
        <f>IF(ISBLANK(INDEX('Policy Characteristics'!B:B,MATCH($C1653,'Policy Characteristics'!$C:$C,0))),"",INDEX('Policy Characteristics'!B:B,MATCH($C1653,'Policy Characteristics'!$C:$C,0)))</f>
        <v>Exempt Process Emissions from C Tax</v>
      </c>
      <c r="C1653" s="254" t="str">
        <f t="shared" si="64"/>
        <v>BEPEfCT Boolean Exempt Process Emissions from Carbon Tax</v>
      </c>
      <c r="D1653" s="6" t="s">
        <v>3054</v>
      </c>
      <c r="E1653" s="6"/>
      <c r="F1653" t="s">
        <v>3018</v>
      </c>
      <c r="G1653" s="6"/>
      <c r="H1653" s="47">
        <v>1635</v>
      </c>
      <c r="I1653" s="325" t="s">
        <v>44</v>
      </c>
      <c r="J1653" s="255" t="str">
        <f>IF(ISBLANK(INDEX('Policy Characteristics'!D:D,MATCH($C1653,'Policy Characteristics'!$C:$C,0))),"",INDEX('Policy Characteristics'!D:D,MATCH($C1653,'Policy Characteristics'!$C:$C,0)))</f>
        <v/>
      </c>
      <c r="K1653" s="254" t="str">
        <f>IF(ISBLANK(INDEX('Policy Characteristics'!E:E,MATCH($C1653,'Policy Characteristics'!$C:$C,0))),"",INDEX('Policy Characteristics'!E:E,MATCH($C1653,'Policy Characteristics'!$C:$C,0)))</f>
        <v>cross toggle whether carbon tax affects process emissions</v>
      </c>
      <c r="L1653" s="254">
        <f>IF(ISBLANK(INDEX('Policy Characteristics'!F:F,MATCH($C1653,'Policy Characteristics'!$C:$C,0))),"",INDEX('Policy Characteristics'!F:F,MATCH($C1653,'Policy Characteristics'!$C:$C,0)))</f>
        <v>0</v>
      </c>
      <c r="M1653" s="254">
        <f>IF(ISBLANK(INDEX('Policy Characteristics'!G:G,MATCH($C1653,'Policy Characteristics'!$C:$C,0))),"",INDEX('Policy Characteristics'!G:G,MATCH($C1653,'Policy Characteristics'!$C:$C,0)))</f>
        <v>1</v>
      </c>
      <c r="N1653" s="254">
        <f>IF(ISBLANK(INDEX('Policy Characteristics'!H:H,MATCH($C1653,'Policy Characteristics'!$C:$C,0))),"",INDEX('Policy Characteristics'!H:H,MATCH($C1653,'Policy Characteristics'!$C:$C,0)))</f>
        <v>1</v>
      </c>
      <c r="O1653" s="254" t="str">
        <f>IF(ISBLANK(INDEX('Policy Characteristics'!I:I,MATCH($C1653,'Policy Characteristics'!$C:$C,0))),"",INDEX('Policy Characteristics'!I:I,MATCH($C1653,'Policy Characteristics'!$C:$C,0)))</f>
        <v>on/off</v>
      </c>
      <c r="P1653" s="254" t="str">
        <f>IF(ISBLANK(INDEX('Policy Characteristics'!J:J,MATCH($C1653,'Policy Characteristics'!$C:$C,0))),"",INDEX('Policy Characteristics'!J:J,MATCH($C1653,'Policy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3" s="254" t="str">
        <f>IF(ISBLANK(INDEX('Policy Characteristics'!K:K,MATCH($C1653,'Policy Characteristics'!$C:$C,0))),"",INDEX('Policy Characteristics'!K:K,MATCH($C1653,'Policy Characteristics'!$C:$C,0)))</f>
        <v>fuels.html#carbon-tax</v>
      </c>
      <c r="R1653" s="254" t="str">
        <f>IF(ISBLANK(INDEX('Policy Characteristics'!L:L,MATCH($C1653,'Policy Characteristics'!$C:$C,0))),"",INDEX('Policy Characteristics'!L:L,MATCH($C1653,'Policy Characteristics'!$C:$C,0)))</f>
        <v>carbon-tax.html</v>
      </c>
    </row>
    <row r="1654" spans="1:18" s="2" customFormat="1" x14ac:dyDescent="0.35">
      <c r="A1654" s="254" t="str">
        <f>IF(ISBLANK(INDEX('Policy Characteristics'!A:A,MATCH($C1654,'Policy Characteristics'!$C:$C,0))),"",INDEX('Policy Characteristics'!A:A,MATCH($C1654,'Policy Characteristics'!$C:$C,0)))</f>
        <v>Cross-Sector</v>
      </c>
      <c r="B1654" s="262" t="str">
        <f>IF(ISBLANK(INDEX('Policy Characteristics'!B:B,MATCH($C1654,'Policy Characteristics'!$C:$C,0))),"",INDEX('Policy Characteristics'!B:B,MATCH($C1654,'Policy Characteristics'!$C:$C,0)))</f>
        <v>Exempt Process Emissions from C Tax</v>
      </c>
      <c r="C1654" s="254" t="str">
        <f t="shared" si="64"/>
        <v>BEPEfCT Boolean Exempt Process Emissions from Carbon Tax</v>
      </c>
      <c r="D1654" s="6" t="s">
        <v>3055</v>
      </c>
      <c r="E1654" s="6"/>
      <c r="F1654" t="s">
        <v>3019</v>
      </c>
      <c r="G1654" s="6"/>
      <c r="H1654" s="47">
        <v>1636</v>
      </c>
      <c r="I1654" s="325" t="s">
        <v>44</v>
      </c>
      <c r="J1654" s="255" t="str">
        <f>IF(ISBLANK(INDEX('Policy Characteristics'!D:D,MATCH($C1654,'Policy Characteristics'!$C:$C,0))),"",INDEX('Policy Characteristics'!D:D,MATCH($C1654,'Policy Characteristics'!$C:$C,0)))</f>
        <v/>
      </c>
      <c r="K1654" s="254" t="str">
        <f>IF(ISBLANK(INDEX('Policy Characteristics'!E:E,MATCH($C1654,'Policy Characteristics'!$C:$C,0))),"",INDEX('Policy Characteristics'!E:E,MATCH($C1654,'Policy Characteristics'!$C:$C,0)))</f>
        <v>cross toggle whether carbon tax affects process emissions</v>
      </c>
      <c r="L1654" s="254">
        <f>IF(ISBLANK(INDEX('Policy Characteristics'!F:F,MATCH($C1654,'Policy Characteristics'!$C:$C,0))),"",INDEX('Policy Characteristics'!F:F,MATCH($C1654,'Policy Characteristics'!$C:$C,0)))</f>
        <v>0</v>
      </c>
      <c r="M1654" s="254">
        <f>IF(ISBLANK(INDEX('Policy Characteristics'!G:G,MATCH($C1654,'Policy Characteristics'!$C:$C,0))),"",INDEX('Policy Characteristics'!G:G,MATCH($C1654,'Policy Characteristics'!$C:$C,0)))</f>
        <v>1</v>
      </c>
      <c r="N1654" s="254">
        <f>IF(ISBLANK(INDEX('Policy Characteristics'!H:H,MATCH($C1654,'Policy Characteristics'!$C:$C,0))),"",INDEX('Policy Characteristics'!H:H,MATCH($C1654,'Policy Characteristics'!$C:$C,0)))</f>
        <v>1</v>
      </c>
      <c r="O1654" s="254" t="str">
        <f>IF(ISBLANK(INDEX('Policy Characteristics'!I:I,MATCH($C1654,'Policy Characteristics'!$C:$C,0))),"",INDEX('Policy Characteristics'!I:I,MATCH($C1654,'Policy Characteristics'!$C:$C,0)))</f>
        <v>on/off</v>
      </c>
      <c r="P1654" s="254" t="str">
        <f>IF(ISBLANK(INDEX('Policy Characteristics'!J:J,MATCH($C1654,'Policy Characteristics'!$C:$C,0))),"",INDEX('Policy Characteristics'!J:J,MATCH($C1654,'Policy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4" s="254" t="str">
        <f>IF(ISBLANK(INDEX('Policy Characteristics'!K:K,MATCH($C1654,'Policy Characteristics'!$C:$C,0))),"",INDEX('Policy Characteristics'!K:K,MATCH($C1654,'Policy Characteristics'!$C:$C,0)))</f>
        <v>fuels.html#carbon-tax</v>
      </c>
      <c r="R1654" s="254" t="str">
        <f>IF(ISBLANK(INDEX('Policy Characteristics'!L:L,MATCH($C1654,'Policy Characteristics'!$C:$C,0))),"",INDEX('Policy Characteristics'!L:L,MATCH($C1654,'Policy Characteristics'!$C:$C,0)))</f>
        <v>carbon-tax.html</v>
      </c>
    </row>
    <row r="1655" spans="1:18" s="2" customFormat="1" x14ac:dyDescent="0.35">
      <c r="A1655" s="254" t="str">
        <f>IF(ISBLANK(INDEX('Policy Characteristics'!A:A,MATCH($C1655,'Policy Characteristics'!$C:$C,0))),"",INDEX('Policy Characteristics'!A:A,MATCH($C1655,'Policy Characteristics'!$C:$C,0)))</f>
        <v>Cross-Sector</v>
      </c>
      <c r="B1655" s="262" t="str">
        <f>IF(ISBLANK(INDEX('Policy Characteristics'!B:B,MATCH($C1655,'Policy Characteristics'!$C:$C,0))),"",INDEX('Policy Characteristics'!B:B,MATCH($C1655,'Policy Characteristics'!$C:$C,0)))</f>
        <v>Exempt Process Emissions from C Tax</v>
      </c>
      <c r="C1655" s="254" t="str">
        <f t="shared" si="64"/>
        <v>BEPEfCT Boolean Exempt Process Emissions from Carbon Tax</v>
      </c>
      <c r="D1655" s="6" t="s">
        <v>3056</v>
      </c>
      <c r="E1655" s="6"/>
      <c r="F1655" t="s">
        <v>2574</v>
      </c>
      <c r="G1655" s="6"/>
      <c r="H1655" s="47">
        <v>1637</v>
      </c>
      <c r="I1655" s="325" t="s">
        <v>43</v>
      </c>
      <c r="J1655" s="255" t="str">
        <f>IF(ISBLANK(INDEX('Policy Characteristics'!D:D,MATCH($C1655,'Policy Characteristics'!$C:$C,0))),"",INDEX('Policy Characteristics'!D:D,MATCH($C1655,'Policy Characteristics'!$C:$C,0)))</f>
        <v/>
      </c>
      <c r="K1655" s="254" t="str">
        <f>IF(ISBLANK(INDEX('Policy Characteristics'!E:E,MATCH($C1655,'Policy Characteristics'!$C:$C,0))),"",INDEX('Policy Characteristics'!E:E,MATCH($C1655,'Policy Characteristics'!$C:$C,0)))</f>
        <v>cross toggle whether carbon tax affects process emissions</v>
      </c>
      <c r="L1655" s="254">
        <f>IF(ISBLANK(INDEX('Policy Characteristics'!F:F,MATCH($C1655,'Policy Characteristics'!$C:$C,0))),"",INDEX('Policy Characteristics'!F:F,MATCH($C1655,'Policy Characteristics'!$C:$C,0)))</f>
        <v>0</v>
      </c>
      <c r="M1655" s="254">
        <f>IF(ISBLANK(INDEX('Policy Characteristics'!G:G,MATCH($C1655,'Policy Characteristics'!$C:$C,0))),"",INDEX('Policy Characteristics'!G:G,MATCH($C1655,'Policy Characteristics'!$C:$C,0)))</f>
        <v>1</v>
      </c>
      <c r="N1655" s="254">
        <f>IF(ISBLANK(INDEX('Policy Characteristics'!H:H,MATCH($C1655,'Policy Characteristics'!$C:$C,0))),"",INDEX('Policy Characteristics'!H:H,MATCH($C1655,'Policy Characteristics'!$C:$C,0)))</f>
        <v>1</v>
      </c>
      <c r="O1655" s="254" t="str">
        <f>IF(ISBLANK(INDEX('Policy Characteristics'!I:I,MATCH($C1655,'Policy Characteristics'!$C:$C,0))),"",INDEX('Policy Characteristics'!I:I,MATCH($C1655,'Policy Characteristics'!$C:$C,0)))</f>
        <v>on/off</v>
      </c>
      <c r="P1655" s="254" t="str">
        <f>IF(ISBLANK(INDEX('Policy Characteristics'!J:J,MATCH($C1655,'Policy Characteristics'!$C:$C,0))),"",INDEX('Policy Characteristics'!J:J,MATCH($C1655,'Policy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5" s="254" t="str">
        <f>IF(ISBLANK(INDEX('Policy Characteristics'!K:K,MATCH($C1655,'Policy Characteristics'!$C:$C,0))),"",INDEX('Policy Characteristics'!K:K,MATCH($C1655,'Policy Characteristics'!$C:$C,0)))</f>
        <v>fuels.html#carbon-tax</v>
      </c>
      <c r="R1655" s="254" t="str">
        <f>IF(ISBLANK(INDEX('Policy Characteristics'!L:L,MATCH($C1655,'Policy Characteristics'!$C:$C,0))),"",INDEX('Policy Characteristics'!L:L,MATCH($C1655,'Policy Characteristics'!$C:$C,0)))</f>
        <v>carbon-tax.html</v>
      </c>
    </row>
    <row r="1656" spans="1:18" s="2" customFormat="1" x14ac:dyDescent="0.35">
      <c r="A1656" s="254" t="str">
        <f>IF(ISBLANK(INDEX('Policy Characteristics'!A:A,MATCH($C1656,'Policy Characteristics'!$C:$C,0))),"",INDEX('Policy Characteristics'!A:A,MATCH($C1656,'Policy Characteristics'!$C:$C,0)))</f>
        <v>Cross-Sector</v>
      </c>
      <c r="B1656" s="262" t="str">
        <f>IF(ISBLANK(INDEX('Policy Characteristics'!B:B,MATCH($C1656,'Policy Characteristics'!$C:$C,0))),"",INDEX('Policy Characteristics'!B:B,MATCH($C1656,'Policy Characteristics'!$C:$C,0)))</f>
        <v>Exempt Process Emissions from C Tax</v>
      </c>
      <c r="C1656" s="254" t="str">
        <f t="shared" si="64"/>
        <v>BEPEfCT Boolean Exempt Process Emissions from Carbon Tax</v>
      </c>
      <c r="D1656" s="6" t="s">
        <v>3057</v>
      </c>
      <c r="E1656" s="6"/>
      <c r="F1656" t="s">
        <v>3020</v>
      </c>
      <c r="G1656" s="6"/>
      <c r="H1656" s="47">
        <v>1638</v>
      </c>
      <c r="I1656" s="325" t="s">
        <v>44</v>
      </c>
      <c r="J1656" s="255" t="str">
        <f>IF(ISBLANK(INDEX('Policy Characteristics'!D:D,MATCH($C1656,'Policy Characteristics'!$C:$C,0))),"",INDEX('Policy Characteristics'!D:D,MATCH($C1656,'Policy Characteristics'!$C:$C,0)))</f>
        <v/>
      </c>
      <c r="K1656" s="254" t="str">
        <f>IF(ISBLANK(INDEX('Policy Characteristics'!E:E,MATCH($C1656,'Policy Characteristics'!$C:$C,0))),"",INDEX('Policy Characteristics'!E:E,MATCH($C1656,'Policy Characteristics'!$C:$C,0)))</f>
        <v>cross toggle whether carbon tax affects process emissions</v>
      </c>
      <c r="L1656" s="254">
        <f>IF(ISBLANK(INDEX('Policy Characteristics'!F:F,MATCH($C1656,'Policy Characteristics'!$C:$C,0))),"",INDEX('Policy Characteristics'!F:F,MATCH($C1656,'Policy Characteristics'!$C:$C,0)))</f>
        <v>0</v>
      </c>
      <c r="M1656" s="254">
        <f>IF(ISBLANK(INDEX('Policy Characteristics'!G:G,MATCH($C1656,'Policy Characteristics'!$C:$C,0))),"",INDEX('Policy Characteristics'!G:G,MATCH($C1656,'Policy Characteristics'!$C:$C,0)))</f>
        <v>1</v>
      </c>
      <c r="N1656" s="254">
        <f>IF(ISBLANK(INDEX('Policy Characteristics'!H:H,MATCH($C1656,'Policy Characteristics'!$C:$C,0))),"",INDEX('Policy Characteristics'!H:H,MATCH($C1656,'Policy Characteristics'!$C:$C,0)))</f>
        <v>1</v>
      </c>
      <c r="O1656" s="254" t="str">
        <f>IF(ISBLANK(INDEX('Policy Characteristics'!I:I,MATCH($C1656,'Policy Characteristics'!$C:$C,0))),"",INDEX('Policy Characteristics'!I:I,MATCH($C1656,'Policy Characteristics'!$C:$C,0)))</f>
        <v>on/off</v>
      </c>
      <c r="P1656" s="254" t="str">
        <f>IF(ISBLANK(INDEX('Policy Characteristics'!J:J,MATCH($C1656,'Policy Characteristics'!$C:$C,0))),"",INDEX('Policy Characteristics'!J:J,MATCH($C1656,'Policy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6" s="254" t="str">
        <f>IF(ISBLANK(INDEX('Policy Characteristics'!K:K,MATCH($C1656,'Policy Characteristics'!$C:$C,0))),"",INDEX('Policy Characteristics'!K:K,MATCH($C1656,'Policy Characteristics'!$C:$C,0)))</f>
        <v>fuels.html#carbon-tax</v>
      </c>
      <c r="R1656" s="254" t="str">
        <f>IF(ISBLANK(INDEX('Policy Characteristics'!L:L,MATCH($C1656,'Policy Characteristics'!$C:$C,0))),"",INDEX('Policy Characteristics'!L:L,MATCH($C1656,'Policy Characteristics'!$C:$C,0)))</f>
        <v>carbon-tax.html</v>
      </c>
    </row>
    <row r="1657" spans="1:18" s="2" customFormat="1" x14ac:dyDescent="0.35">
      <c r="A1657" s="254" t="str">
        <f>IF(ISBLANK(INDEX('Policy Characteristics'!A:A,MATCH($C1657,'Policy Characteristics'!$C:$C,0))),"",INDEX('Policy Characteristics'!A:A,MATCH($C1657,'Policy Characteristics'!$C:$C,0)))</f>
        <v>Cross-Sector</v>
      </c>
      <c r="B1657" s="262" t="str">
        <f>IF(ISBLANK(INDEX('Policy Characteristics'!B:B,MATCH($C1657,'Policy Characteristics'!$C:$C,0))),"",INDEX('Policy Characteristics'!B:B,MATCH($C1657,'Policy Characteristics'!$C:$C,0)))</f>
        <v>Exempt Process Emissions from C Tax</v>
      </c>
      <c r="C1657" s="254" t="str">
        <f t="shared" si="64"/>
        <v>BEPEfCT Boolean Exempt Process Emissions from Carbon Tax</v>
      </c>
      <c r="D1657" s="6" t="s">
        <v>3058</v>
      </c>
      <c r="E1657" s="6"/>
      <c r="F1657" t="s">
        <v>3021</v>
      </c>
      <c r="G1657" s="6"/>
      <c r="H1657" s="47">
        <v>1639</v>
      </c>
      <c r="I1657" s="325" t="s">
        <v>44</v>
      </c>
      <c r="J1657" s="255" t="str">
        <f>IF(ISBLANK(INDEX('Policy Characteristics'!D:D,MATCH($C1657,'Policy Characteristics'!$C:$C,0))),"",INDEX('Policy Characteristics'!D:D,MATCH($C1657,'Policy Characteristics'!$C:$C,0)))</f>
        <v/>
      </c>
      <c r="K1657" s="254" t="str">
        <f>IF(ISBLANK(INDEX('Policy Characteristics'!E:E,MATCH($C1657,'Policy Characteristics'!$C:$C,0))),"",INDEX('Policy Characteristics'!E:E,MATCH($C1657,'Policy Characteristics'!$C:$C,0)))</f>
        <v>cross toggle whether carbon tax affects process emissions</v>
      </c>
      <c r="L1657" s="254">
        <f>IF(ISBLANK(INDEX('Policy Characteristics'!F:F,MATCH($C1657,'Policy Characteristics'!$C:$C,0))),"",INDEX('Policy Characteristics'!F:F,MATCH($C1657,'Policy Characteristics'!$C:$C,0)))</f>
        <v>0</v>
      </c>
      <c r="M1657" s="254">
        <f>IF(ISBLANK(INDEX('Policy Characteristics'!G:G,MATCH($C1657,'Policy Characteristics'!$C:$C,0))),"",INDEX('Policy Characteristics'!G:G,MATCH($C1657,'Policy Characteristics'!$C:$C,0)))</f>
        <v>1</v>
      </c>
      <c r="N1657" s="254">
        <f>IF(ISBLANK(INDEX('Policy Characteristics'!H:H,MATCH($C1657,'Policy Characteristics'!$C:$C,0))),"",INDEX('Policy Characteristics'!H:H,MATCH($C1657,'Policy Characteristics'!$C:$C,0)))</f>
        <v>1</v>
      </c>
      <c r="O1657" s="254" t="str">
        <f>IF(ISBLANK(INDEX('Policy Characteristics'!I:I,MATCH($C1657,'Policy Characteristics'!$C:$C,0))),"",INDEX('Policy Characteristics'!I:I,MATCH($C1657,'Policy Characteristics'!$C:$C,0)))</f>
        <v>on/off</v>
      </c>
      <c r="P1657" s="254" t="str">
        <f>IF(ISBLANK(INDEX('Policy Characteristics'!J:J,MATCH($C1657,'Policy Characteristics'!$C:$C,0))),"",INDEX('Policy Characteristics'!J:J,MATCH($C1657,'Policy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7" s="254" t="str">
        <f>IF(ISBLANK(INDEX('Policy Characteristics'!K:K,MATCH($C1657,'Policy Characteristics'!$C:$C,0))),"",INDEX('Policy Characteristics'!K:K,MATCH($C1657,'Policy Characteristics'!$C:$C,0)))</f>
        <v>fuels.html#carbon-tax</v>
      </c>
      <c r="R1657" s="254" t="str">
        <f>IF(ISBLANK(INDEX('Policy Characteristics'!L:L,MATCH($C1657,'Policy Characteristics'!$C:$C,0))),"",INDEX('Policy Characteristics'!L:L,MATCH($C1657,'Policy Characteristics'!$C:$C,0)))</f>
        <v>carbon-tax.html</v>
      </c>
    </row>
    <row r="1658" spans="1:18" s="2" customFormat="1" x14ac:dyDescent="0.35">
      <c r="A1658" s="254" t="str">
        <f>IF(ISBLANK(INDEX('Policy Characteristics'!A:A,MATCH($C1658,'Policy Characteristics'!$C:$C,0))),"",INDEX('Policy Characteristics'!A:A,MATCH($C1658,'Policy Characteristics'!$C:$C,0)))</f>
        <v>Cross-Sector</v>
      </c>
      <c r="B1658" s="262" t="str">
        <f>IF(ISBLANK(INDEX('Policy Characteristics'!B:B,MATCH($C1658,'Policy Characteristics'!$C:$C,0))),"",INDEX('Policy Characteristics'!B:B,MATCH($C1658,'Policy Characteristics'!$C:$C,0)))</f>
        <v>Exempt Process Emissions from C Tax</v>
      </c>
      <c r="C1658" s="254" t="str">
        <f t="shared" si="64"/>
        <v>BEPEfCT Boolean Exempt Process Emissions from Carbon Tax</v>
      </c>
      <c r="D1658" s="6" t="s">
        <v>3059</v>
      </c>
      <c r="E1658" s="6"/>
      <c r="F1658" t="s">
        <v>3022</v>
      </c>
      <c r="G1658" s="6"/>
      <c r="H1658" s="47">
        <v>1640</v>
      </c>
      <c r="I1658" s="325" t="s">
        <v>44</v>
      </c>
      <c r="J1658" s="255" t="str">
        <f>IF(ISBLANK(INDEX('Policy Characteristics'!D:D,MATCH($C1658,'Policy Characteristics'!$C:$C,0))),"",INDEX('Policy Characteristics'!D:D,MATCH($C1658,'Policy Characteristics'!$C:$C,0)))</f>
        <v/>
      </c>
      <c r="K1658" s="254" t="str">
        <f>IF(ISBLANK(INDEX('Policy Characteristics'!E:E,MATCH($C1658,'Policy Characteristics'!$C:$C,0))),"",INDEX('Policy Characteristics'!E:E,MATCH($C1658,'Policy Characteristics'!$C:$C,0)))</f>
        <v>cross toggle whether carbon tax affects process emissions</v>
      </c>
      <c r="L1658" s="254">
        <f>IF(ISBLANK(INDEX('Policy Characteristics'!F:F,MATCH($C1658,'Policy Characteristics'!$C:$C,0))),"",INDEX('Policy Characteristics'!F:F,MATCH($C1658,'Policy Characteristics'!$C:$C,0)))</f>
        <v>0</v>
      </c>
      <c r="M1658" s="254">
        <f>IF(ISBLANK(INDEX('Policy Characteristics'!G:G,MATCH($C1658,'Policy Characteristics'!$C:$C,0))),"",INDEX('Policy Characteristics'!G:G,MATCH($C1658,'Policy Characteristics'!$C:$C,0)))</f>
        <v>1</v>
      </c>
      <c r="N1658" s="254">
        <f>IF(ISBLANK(INDEX('Policy Characteristics'!H:H,MATCH($C1658,'Policy Characteristics'!$C:$C,0))),"",INDEX('Policy Characteristics'!H:H,MATCH($C1658,'Policy Characteristics'!$C:$C,0)))</f>
        <v>1</v>
      </c>
      <c r="O1658" s="254" t="str">
        <f>IF(ISBLANK(INDEX('Policy Characteristics'!I:I,MATCH($C1658,'Policy Characteristics'!$C:$C,0))),"",INDEX('Policy Characteristics'!I:I,MATCH($C1658,'Policy Characteristics'!$C:$C,0)))</f>
        <v>on/off</v>
      </c>
      <c r="P1658" s="254" t="str">
        <f>IF(ISBLANK(INDEX('Policy Characteristics'!J:J,MATCH($C1658,'Policy Characteristics'!$C:$C,0))),"",INDEX('Policy Characteristics'!J:J,MATCH($C1658,'Policy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8" s="254" t="str">
        <f>IF(ISBLANK(INDEX('Policy Characteristics'!K:K,MATCH($C1658,'Policy Characteristics'!$C:$C,0))),"",INDEX('Policy Characteristics'!K:K,MATCH($C1658,'Policy Characteristics'!$C:$C,0)))</f>
        <v>fuels.html#carbon-tax</v>
      </c>
      <c r="R1658" s="254" t="str">
        <f>IF(ISBLANK(INDEX('Policy Characteristics'!L:L,MATCH($C1658,'Policy Characteristics'!$C:$C,0))),"",INDEX('Policy Characteristics'!L:L,MATCH($C1658,'Policy Characteristics'!$C:$C,0)))</f>
        <v>carbon-tax.html</v>
      </c>
    </row>
    <row r="1659" spans="1:18" s="2" customFormat="1" x14ac:dyDescent="0.35">
      <c r="A1659" s="254" t="str">
        <f>IF(ISBLANK(INDEX('Policy Characteristics'!A:A,MATCH($C1659,'Policy Characteristics'!$C:$C,0))),"",INDEX('Policy Characteristics'!A:A,MATCH($C1659,'Policy Characteristics'!$C:$C,0)))</f>
        <v>Cross-Sector</v>
      </c>
      <c r="B1659" s="262" t="str">
        <f>IF(ISBLANK(INDEX('Policy Characteristics'!B:B,MATCH($C1659,'Policy Characteristics'!$C:$C,0))),"",INDEX('Policy Characteristics'!B:B,MATCH($C1659,'Policy Characteristics'!$C:$C,0)))</f>
        <v>Exempt Process Emissions from C Tax</v>
      </c>
      <c r="C1659" s="254" t="str">
        <f t="shared" si="64"/>
        <v>BEPEfCT Boolean Exempt Process Emissions from Carbon Tax</v>
      </c>
      <c r="D1659" s="6" t="s">
        <v>3060</v>
      </c>
      <c r="E1659" s="6"/>
      <c r="F1659" t="s">
        <v>2575</v>
      </c>
      <c r="G1659" s="6"/>
      <c r="H1659" s="47">
        <v>1641</v>
      </c>
      <c r="I1659" s="325" t="s">
        <v>44</v>
      </c>
      <c r="J1659" s="255" t="str">
        <f>IF(ISBLANK(INDEX('Policy Characteristics'!D:D,MATCH($C1659,'Policy Characteristics'!$C:$C,0))),"",INDEX('Policy Characteristics'!D:D,MATCH($C1659,'Policy Characteristics'!$C:$C,0)))</f>
        <v/>
      </c>
      <c r="K1659" s="254" t="str">
        <f>IF(ISBLANK(INDEX('Policy Characteristics'!E:E,MATCH($C1659,'Policy Characteristics'!$C:$C,0))),"",INDEX('Policy Characteristics'!E:E,MATCH($C1659,'Policy Characteristics'!$C:$C,0)))</f>
        <v>cross toggle whether carbon tax affects process emissions</v>
      </c>
      <c r="L1659" s="254">
        <f>IF(ISBLANK(INDEX('Policy Characteristics'!F:F,MATCH($C1659,'Policy Characteristics'!$C:$C,0))),"",INDEX('Policy Characteristics'!F:F,MATCH($C1659,'Policy Characteristics'!$C:$C,0)))</f>
        <v>0</v>
      </c>
      <c r="M1659" s="254">
        <f>IF(ISBLANK(INDEX('Policy Characteristics'!G:G,MATCH($C1659,'Policy Characteristics'!$C:$C,0))),"",INDEX('Policy Characteristics'!G:G,MATCH($C1659,'Policy Characteristics'!$C:$C,0)))</f>
        <v>1</v>
      </c>
      <c r="N1659" s="254">
        <f>IF(ISBLANK(INDEX('Policy Characteristics'!H:H,MATCH($C1659,'Policy Characteristics'!$C:$C,0))),"",INDEX('Policy Characteristics'!H:H,MATCH($C1659,'Policy Characteristics'!$C:$C,0)))</f>
        <v>1</v>
      </c>
      <c r="O1659" s="254" t="str">
        <f>IF(ISBLANK(INDEX('Policy Characteristics'!I:I,MATCH($C1659,'Policy Characteristics'!$C:$C,0))),"",INDEX('Policy Characteristics'!I:I,MATCH($C1659,'Policy Characteristics'!$C:$C,0)))</f>
        <v>on/off</v>
      </c>
      <c r="P1659" s="254" t="str">
        <f>IF(ISBLANK(INDEX('Policy Characteristics'!J:J,MATCH($C1659,'Policy Characteristics'!$C:$C,0))),"",INDEX('Policy Characteristics'!J:J,MATCH($C1659,'Policy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9" s="254" t="str">
        <f>IF(ISBLANK(INDEX('Policy Characteristics'!K:K,MATCH($C1659,'Policy Characteristics'!$C:$C,0))),"",INDEX('Policy Characteristics'!K:K,MATCH($C1659,'Policy Characteristics'!$C:$C,0)))</f>
        <v>fuels.html#carbon-tax</v>
      </c>
      <c r="R1659" s="254" t="str">
        <f>IF(ISBLANK(INDEX('Policy Characteristics'!L:L,MATCH($C1659,'Policy Characteristics'!$C:$C,0))),"",INDEX('Policy Characteristics'!L:L,MATCH($C1659,'Policy Characteristics'!$C:$C,0)))</f>
        <v>carbon-tax.html</v>
      </c>
    </row>
    <row r="1660" spans="1:18" s="2" customFormat="1" x14ac:dyDescent="0.35">
      <c r="A1660" s="254" t="str">
        <f>IF(ISBLANK(INDEX('Policy Characteristics'!A:A,MATCH($C1660,'Policy Characteristics'!$C:$C,0))),"",INDEX('Policy Characteristics'!A:A,MATCH($C1660,'Policy Characteristics'!$C:$C,0)))</f>
        <v>Cross-Sector</v>
      </c>
      <c r="B1660" s="262" t="str">
        <f>IF(ISBLANK(INDEX('Policy Characteristics'!B:B,MATCH($C1660,'Policy Characteristics'!$C:$C,0))),"",INDEX('Policy Characteristics'!B:B,MATCH($C1660,'Policy Characteristics'!$C:$C,0)))</f>
        <v>Exempt Process Emissions from C Tax</v>
      </c>
      <c r="C1660" s="254" t="str">
        <f t="shared" si="64"/>
        <v>BEPEfCT Boolean Exempt Process Emissions from Carbon Tax</v>
      </c>
      <c r="D1660" s="6" t="s">
        <v>3061</v>
      </c>
      <c r="E1660" s="6"/>
      <c r="F1660" t="s">
        <v>3023</v>
      </c>
      <c r="G1660" s="6"/>
      <c r="H1660" s="47">
        <v>1642</v>
      </c>
      <c r="I1660" s="325" t="s">
        <v>44</v>
      </c>
      <c r="J1660" s="255" t="str">
        <f>IF(ISBLANK(INDEX('Policy Characteristics'!D:D,MATCH($C1660,'Policy Characteristics'!$C:$C,0))),"",INDEX('Policy Characteristics'!D:D,MATCH($C1660,'Policy Characteristics'!$C:$C,0)))</f>
        <v/>
      </c>
      <c r="K1660" s="254" t="str">
        <f>IF(ISBLANK(INDEX('Policy Characteristics'!E:E,MATCH($C1660,'Policy Characteristics'!$C:$C,0))),"",INDEX('Policy Characteristics'!E:E,MATCH($C1660,'Policy Characteristics'!$C:$C,0)))</f>
        <v>cross toggle whether carbon tax affects process emissions</v>
      </c>
      <c r="L1660" s="254">
        <f>IF(ISBLANK(INDEX('Policy Characteristics'!F:F,MATCH($C1660,'Policy Characteristics'!$C:$C,0))),"",INDEX('Policy Characteristics'!F:F,MATCH($C1660,'Policy Characteristics'!$C:$C,0)))</f>
        <v>0</v>
      </c>
      <c r="M1660" s="254">
        <f>IF(ISBLANK(INDEX('Policy Characteristics'!G:G,MATCH($C1660,'Policy Characteristics'!$C:$C,0))),"",INDEX('Policy Characteristics'!G:G,MATCH($C1660,'Policy Characteristics'!$C:$C,0)))</f>
        <v>1</v>
      </c>
      <c r="N1660" s="254">
        <f>IF(ISBLANK(INDEX('Policy Characteristics'!H:H,MATCH($C1660,'Policy Characteristics'!$C:$C,0))),"",INDEX('Policy Characteristics'!H:H,MATCH($C1660,'Policy Characteristics'!$C:$C,0)))</f>
        <v>1</v>
      </c>
      <c r="O1660" s="254" t="str">
        <f>IF(ISBLANK(INDEX('Policy Characteristics'!I:I,MATCH($C1660,'Policy Characteristics'!$C:$C,0))),"",INDEX('Policy Characteristics'!I:I,MATCH($C1660,'Policy Characteristics'!$C:$C,0)))</f>
        <v>on/off</v>
      </c>
      <c r="P1660" s="254" t="str">
        <f>IF(ISBLANK(INDEX('Policy Characteristics'!J:J,MATCH($C1660,'Policy Characteristics'!$C:$C,0))),"",INDEX('Policy Characteristics'!J:J,MATCH($C1660,'Policy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0" s="254" t="str">
        <f>IF(ISBLANK(INDEX('Policy Characteristics'!K:K,MATCH($C1660,'Policy Characteristics'!$C:$C,0))),"",INDEX('Policy Characteristics'!K:K,MATCH($C1660,'Policy Characteristics'!$C:$C,0)))</f>
        <v>fuels.html#carbon-tax</v>
      </c>
      <c r="R1660" s="254" t="str">
        <f>IF(ISBLANK(INDEX('Policy Characteristics'!L:L,MATCH($C1660,'Policy Characteristics'!$C:$C,0))),"",INDEX('Policy Characteristics'!L:L,MATCH($C1660,'Policy Characteristics'!$C:$C,0)))</f>
        <v>carbon-tax.html</v>
      </c>
    </row>
    <row r="1661" spans="1:18" s="2" customFormat="1" x14ac:dyDescent="0.35">
      <c r="A1661" s="254" t="str">
        <f>IF(ISBLANK(INDEX('Policy Characteristics'!A:A,MATCH($C1661,'Policy Characteristics'!$C:$C,0))),"",INDEX('Policy Characteristics'!A:A,MATCH($C1661,'Policy Characteristics'!$C:$C,0)))</f>
        <v>Cross-Sector</v>
      </c>
      <c r="B1661" s="262" t="str">
        <f>IF(ISBLANK(INDEX('Policy Characteristics'!B:B,MATCH($C1661,'Policy Characteristics'!$C:$C,0))),"",INDEX('Policy Characteristics'!B:B,MATCH($C1661,'Policy Characteristics'!$C:$C,0)))</f>
        <v>Exempt Process Emissions from C Tax</v>
      </c>
      <c r="C1661" s="254" t="str">
        <f t="shared" si="64"/>
        <v>BEPEfCT Boolean Exempt Process Emissions from Carbon Tax</v>
      </c>
      <c r="D1661" s="6" t="s">
        <v>3062</v>
      </c>
      <c r="E1661" s="6"/>
      <c r="F1661" t="s">
        <v>3024</v>
      </c>
      <c r="G1661" s="6"/>
      <c r="H1661" s="47">
        <v>1643</v>
      </c>
      <c r="I1661" s="325" t="s">
        <v>44</v>
      </c>
      <c r="J1661" s="255" t="str">
        <f>IF(ISBLANK(INDEX('Policy Characteristics'!D:D,MATCH($C1661,'Policy Characteristics'!$C:$C,0))),"",INDEX('Policy Characteristics'!D:D,MATCH($C1661,'Policy Characteristics'!$C:$C,0)))</f>
        <v/>
      </c>
      <c r="K1661" s="254" t="str">
        <f>IF(ISBLANK(INDEX('Policy Characteristics'!E:E,MATCH($C1661,'Policy Characteristics'!$C:$C,0))),"",INDEX('Policy Characteristics'!E:E,MATCH($C1661,'Policy Characteristics'!$C:$C,0)))</f>
        <v>cross toggle whether carbon tax affects process emissions</v>
      </c>
      <c r="L1661" s="254">
        <f>IF(ISBLANK(INDEX('Policy Characteristics'!F:F,MATCH($C1661,'Policy Characteristics'!$C:$C,0))),"",INDEX('Policy Characteristics'!F:F,MATCH($C1661,'Policy Characteristics'!$C:$C,0)))</f>
        <v>0</v>
      </c>
      <c r="M1661" s="254">
        <f>IF(ISBLANK(INDEX('Policy Characteristics'!G:G,MATCH($C1661,'Policy Characteristics'!$C:$C,0))),"",INDEX('Policy Characteristics'!G:G,MATCH($C1661,'Policy Characteristics'!$C:$C,0)))</f>
        <v>1</v>
      </c>
      <c r="N1661" s="254">
        <f>IF(ISBLANK(INDEX('Policy Characteristics'!H:H,MATCH($C1661,'Policy Characteristics'!$C:$C,0))),"",INDEX('Policy Characteristics'!H:H,MATCH($C1661,'Policy Characteristics'!$C:$C,0)))</f>
        <v>1</v>
      </c>
      <c r="O1661" s="254" t="str">
        <f>IF(ISBLANK(INDEX('Policy Characteristics'!I:I,MATCH($C1661,'Policy Characteristics'!$C:$C,0))),"",INDEX('Policy Characteristics'!I:I,MATCH($C1661,'Policy Characteristics'!$C:$C,0)))</f>
        <v>on/off</v>
      </c>
      <c r="P1661" s="254" t="str">
        <f>IF(ISBLANK(INDEX('Policy Characteristics'!J:J,MATCH($C1661,'Policy Characteristics'!$C:$C,0))),"",INDEX('Policy Characteristics'!J:J,MATCH($C1661,'Policy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1" s="254" t="str">
        <f>IF(ISBLANK(INDEX('Policy Characteristics'!K:K,MATCH($C1661,'Policy Characteristics'!$C:$C,0))),"",INDEX('Policy Characteristics'!K:K,MATCH($C1661,'Policy Characteristics'!$C:$C,0)))</f>
        <v>fuels.html#carbon-tax</v>
      </c>
      <c r="R1661" s="254" t="str">
        <f>IF(ISBLANK(INDEX('Policy Characteristics'!L:L,MATCH($C1661,'Policy Characteristics'!$C:$C,0))),"",INDEX('Policy Characteristics'!L:L,MATCH($C1661,'Policy Characteristics'!$C:$C,0)))</f>
        <v>carbon-tax.html</v>
      </c>
    </row>
    <row r="1662" spans="1:18" s="2" customFormat="1" x14ac:dyDescent="0.35">
      <c r="A1662" s="254" t="str">
        <f>IF(ISBLANK(INDEX('Policy Characteristics'!A:A,MATCH($C1662,'Policy Characteristics'!$C:$C,0))),"",INDEX('Policy Characteristics'!A:A,MATCH($C1662,'Policy Characteristics'!$C:$C,0)))</f>
        <v>Cross-Sector</v>
      </c>
      <c r="B1662" s="262" t="str">
        <f>IF(ISBLANK(INDEX('Policy Characteristics'!B:B,MATCH($C1662,'Policy Characteristics'!$C:$C,0))),"",INDEX('Policy Characteristics'!B:B,MATCH($C1662,'Policy Characteristics'!$C:$C,0)))</f>
        <v>Exempt Process Emissions from C Tax</v>
      </c>
      <c r="C1662" s="254" t="str">
        <f t="shared" si="64"/>
        <v>BEPEfCT Boolean Exempt Process Emissions from Carbon Tax</v>
      </c>
      <c r="D1662" s="6" t="s">
        <v>3063</v>
      </c>
      <c r="E1662" s="6"/>
      <c r="F1662" t="s">
        <v>3025</v>
      </c>
      <c r="G1662" s="6"/>
      <c r="H1662" s="47">
        <v>1644</v>
      </c>
      <c r="I1662" s="325" t="s">
        <v>44</v>
      </c>
      <c r="J1662" s="255" t="str">
        <f>IF(ISBLANK(INDEX('Policy Characteristics'!D:D,MATCH($C1662,'Policy Characteristics'!$C:$C,0))),"",INDEX('Policy Characteristics'!D:D,MATCH($C1662,'Policy Characteristics'!$C:$C,0)))</f>
        <v/>
      </c>
      <c r="K1662" s="254" t="str">
        <f>IF(ISBLANK(INDEX('Policy Characteristics'!E:E,MATCH($C1662,'Policy Characteristics'!$C:$C,0))),"",INDEX('Policy Characteristics'!E:E,MATCH($C1662,'Policy Characteristics'!$C:$C,0)))</f>
        <v>cross toggle whether carbon tax affects process emissions</v>
      </c>
      <c r="L1662" s="254">
        <f>IF(ISBLANK(INDEX('Policy Characteristics'!F:F,MATCH($C1662,'Policy Characteristics'!$C:$C,0))),"",INDEX('Policy Characteristics'!F:F,MATCH($C1662,'Policy Characteristics'!$C:$C,0)))</f>
        <v>0</v>
      </c>
      <c r="M1662" s="254">
        <f>IF(ISBLANK(INDEX('Policy Characteristics'!G:G,MATCH($C1662,'Policy Characteristics'!$C:$C,0))),"",INDEX('Policy Characteristics'!G:G,MATCH($C1662,'Policy Characteristics'!$C:$C,0)))</f>
        <v>1</v>
      </c>
      <c r="N1662" s="254">
        <f>IF(ISBLANK(INDEX('Policy Characteristics'!H:H,MATCH($C1662,'Policy Characteristics'!$C:$C,0))),"",INDEX('Policy Characteristics'!H:H,MATCH($C1662,'Policy Characteristics'!$C:$C,0)))</f>
        <v>1</v>
      </c>
      <c r="O1662" s="254" t="str">
        <f>IF(ISBLANK(INDEX('Policy Characteristics'!I:I,MATCH($C1662,'Policy Characteristics'!$C:$C,0))),"",INDEX('Policy Characteristics'!I:I,MATCH($C1662,'Policy Characteristics'!$C:$C,0)))</f>
        <v>on/off</v>
      </c>
      <c r="P1662" s="254" t="str">
        <f>IF(ISBLANK(INDEX('Policy Characteristics'!J:J,MATCH($C1662,'Policy Characteristics'!$C:$C,0))),"",INDEX('Policy Characteristics'!J:J,MATCH($C1662,'Policy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2" s="254" t="str">
        <f>IF(ISBLANK(INDEX('Policy Characteristics'!K:K,MATCH($C1662,'Policy Characteristics'!$C:$C,0))),"",INDEX('Policy Characteristics'!K:K,MATCH($C1662,'Policy Characteristics'!$C:$C,0)))</f>
        <v>fuels.html#carbon-tax</v>
      </c>
      <c r="R1662" s="254" t="str">
        <f>IF(ISBLANK(INDEX('Policy Characteristics'!L:L,MATCH($C1662,'Policy Characteristics'!$C:$C,0))),"",INDEX('Policy Characteristics'!L:L,MATCH($C1662,'Policy Characteristics'!$C:$C,0)))</f>
        <v>carbon-tax.html</v>
      </c>
    </row>
    <row r="1663" spans="1:18" s="2" customFormat="1" x14ac:dyDescent="0.35">
      <c r="A1663" s="254" t="str">
        <f>IF(ISBLANK(INDEX('Policy Characteristics'!A:A,MATCH($C1663,'Policy Characteristics'!$C:$C,0))),"",INDEX('Policy Characteristics'!A:A,MATCH($C1663,'Policy Characteristics'!$C:$C,0)))</f>
        <v>Cross-Sector</v>
      </c>
      <c r="B1663" s="262" t="str">
        <f>IF(ISBLANK(INDEX('Policy Characteristics'!B:B,MATCH($C1663,'Policy Characteristics'!$C:$C,0))),"",INDEX('Policy Characteristics'!B:B,MATCH($C1663,'Policy Characteristics'!$C:$C,0)))</f>
        <v>Exempt Process Emissions from C Tax</v>
      </c>
      <c r="C1663" s="254" t="str">
        <f t="shared" si="64"/>
        <v>BEPEfCT Boolean Exempt Process Emissions from Carbon Tax</v>
      </c>
      <c r="D1663" s="6" t="s">
        <v>3064</v>
      </c>
      <c r="E1663" s="6"/>
      <c r="F1663" t="s">
        <v>3026</v>
      </c>
      <c r="G1663" s="6"/>
      <c r="H1663" s="47">
        <v>1645</v>
      </c>
      <c r="I1663" s="325" t="s">
        <v>44</v>
      </c>
      <c r="J1663" s="255" t="str">
        <f>IF(ISBLANK(INDEX('Policy Characteristics'!D:D,MATCH($C1663,'Policy Characteristics'!$C:$C,0))),"",INDEX('Policy Characteristics'!D:D,MATCH($C1663,'Policy Characteristics'!$C:$C,0)))</f>
        <v/>
      </c>
      <c r="K1663" s="254" t="str">
        <f>IF(ISBLANK(INDEX('Policy Characteristics'!E:E,MATCH($C1663,'Policy Characteristics'!$C:$C,0))),"",INDEX('Policy Characteristics'!E:E,MATCH($C1663,'Policy Characteristics'!$C:$C,0)))</f>
        <v>cross toggle whether carbon tax affects process emissions</v>
      </c>
      <c r="L1663" s="254">
        <f>IF(ISBLANK(INDEX('Policy Characteristics'!F:F,MATCH($C1663,'Policy Characteristics'!$C:$C,0))),"",INDEX('Policy Characteristics'!F:F,MATCH($C1663,'Policy Characteristics'!$C:$C,0)))</f>
        <v>0</v>
      </c>
      <c r="M1663" s="254">
        <f>IF(ISBLANK(INDEX('Policy Characteristics'!G:G,MATCH($C1663,'Policy Characteristics'!$C:$C,0))),"",INDEX('Policy Characteristics'!G:G,MATCH($C1663,'Policy Characteristics'!$C:$C,0)))</f>
        <v>1</v>
      </c>
      <c r="N1663" s="254">
        <f>IF(ISBLANK(INDEX('Policy Characteristics'!H:H,MATCH($C1663,'Policy Characteristics'!$C:$C,0))),"",INDEX('Policy Characteristics'!H:H,MATCH($C1663,'Policy Characteristics'!$C:$C,0)))</f>
        <v>1</v>
      </c>
      <c r="O1663" s="254" t="str">
        <f>IF(ISBLANK(INDEX('Policy Characteristics'!I:I,MATCH($C1663,'Policy Characteristics'!$C:$C,0))),"",INDEX('Policy Characteristics'!I:I,MATCH($C1663,'Policy Characteristics'!$C:$C,0)))</f>
        <v>on/off</v>
      </c>
      <c r="P1663" s="254" t="str">
        <f>IF(ISBLANK(INDEX('Policy Characteristics'!J:J,MATCH($C1663,'Policy Characteristics'!$C:$C,0))),"",INDEX('Policy Characteristics'!J:J,MATCH($C1663,'Policy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3" s="254" t="str">
        <f>IF(ISBLANK(INDEX('Policy Characteristics'!K:K,MATCH($C1663,'Policy Characteristics'!$C:$C,0))),"",INDEX('Policy Characteristics'!K:K,MATCH($C1663,'Policy Characteristics'!$C:$C,0)))</f>
        <v>fuels.html#carbon-tax</v>
      </c>
      <c r="R1663" s="254" t="str">
        <f>IF(ISBLANK(INDEX('Policy Characteristics'!L:L,MATCH($C1663,'Policy Characteristics'!$C:$C,0))),"",INDEX('Policy Characteristics'!L:L,MATCH($C1663,'Policy Characteristics'!$C:$C,0)))</f>
        <v>carbon-tax.html</v>
      </c>
    </row>
    <row r="1664" spans="1:18" s="2" customFormat="1" x14ac:dyDescent="0.35">
      <c r="A1664" s="254" t="str">
        <f>IF(ISBLANK(INDEX('Policy Characteristics'!A:A,MATCH($C1664,'Policy Characteristics'!$C:$C,0))),"",INDEX('Policy Characteristics'!A:A,MATCH($C1664,'Policy Characteristics'!$C:$C,0)))</f>
        <v>Cross-Sector</v>
      </c>
      <c r="B1664" s="262" t="str">
        <f>IF(ISBLANK(INDEX('Policy Characteristics'!B:B,MATCH($C1664,'Policy Characteristics'!$C:$C,0))),"",INDEX('Policy Characteristics'!B:B,MATCH($C1664,'Policy Characteristics'!$C:$C,0)))</f>
        <v>Exempt Process Emissions from C Tax</v>
      </c>
      <c r="C1664" s="254" t="str">
        <f t="shared" si="64"/>
        <v>BEPEfCT Boolean Exempt Process Emissions from Carbon Tax</v>
      </c>
      <c r="D1664" s="6" t="s">
        <v>3065</v>
      </c>
      <c r="E1664" s="6"/>
      <c r="F1664" t="s">
        <v>3027</v>
      </c>
      <c r="G1664" s="6"/>
      <c r="H1664" s="47">
        <v>1646</v>
      </c>
      <c r="I1664" s="325" t="s">
        <v>44</v>
      </c>
      <c r="J1664" s="255" t="str">
        <f>IF(ISBLANK(INDEX('Policy Characteristics'!D:D,MATCH($C1664,'Policy Characteristics'!$C:$C,0))),"",INDEX('Policy Characteristics'!D:D,MATCH($C1664,'Policy Characteristics'!$C:$C,0)))</f>
        <v/>
      </c>
      <c r="K1664" s="254" t="str">
        <f>IF(ISBLANK(INDEX('Policy Characteristics'!E:E,MATCH($C1664,'Policy Characteristics'!$C:$C,0))),"",INDEX('Policy Characteristics'!E:E,MATCH($C1664,'Policy Characteristics'!$C:$C,0)))</f>
        <v>cross toggle whether carbon tax affects process emissions</v>
      </c>
      <c r="L1664" s="254">
        <f>IF(ISBLANK(INDEX('Policy Characteristics'!F:F,MATCH($C1664,'Policy Characteristics'!$C:$C,0))),"",INDEX('Policy Characteristics'!F:F,MATCH($C1664,'Policy Characteristics'!$C:$C,0)))</f>
        <v>0</v>
      </c>
      <c r="M1664" s="254">
        <f>IF(ISBLANK(INDEX('Policy Characteristics'!G:G,MATCH($C1664,'Policy Characteristics'!$C:$C,0))),"",INDEX('Policy Characteristics'!G:G,MATCH($C1664,'Policy Characteristics'!$C:$C,0)))</f>
        <v>1</v>
      </c>
      <c r="N1664" s="254">
        <f>IF(ISBLANK(INDEX('Policy Characteristics'!H:H,MATCH($C1664,'Policy Characteristics'!$C:$C,0))),"",INDEX('Policy Characteristics'!H:H,MATCH($C1664,'Policy Characteristics'!$C:$C,0)))</f>
        <v>1</v>
      </c>
      <c r="O1664" s="254" t="str">
        <f>IF(ISBLANK(INDEX('Policy Characteristics'!I:I,MATCH($C1664,'Policy Characteristics'!$C:$C,0))),"",INDEX('Policy Characteristics'!I:I,MATCH($C1664,'Policy Characteristics'!$C:$C,0)))</f>
        <v>on/off</v>
      </c>
      <c r="P1664" s="254" t="str">
        <f>IF(ISBLANK(INDEX('Policy Characteristics'!J:J,MATCH($C1664,'Policy Characteristics'!$C:$C,0))),"",INDEX('Policy Characteristics'!J:J,MATCH($C1664,'Policy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4" s="254" t="str">
        <f>IF(ISBLANK(INDEX('Policy Characteristics'!K:K,MATCH($C1664,'Policy Characteristics'!$C:$C,0))),"",INDEX('Policy Characteristics'!K:K,MATCH($C1664,'Policy Characteristics'!$C:$C,0)))</f>
        <v>fuels.html#carbon-tax</v>
      </c>
      <c r="R1664" s="254" t="str">
        <f>IF(ISBLANK(INDEX('Policy Characteristics'!L:L,MATCH($C1664,'Policy Characteristics'!$C:$C,0))),"",INDEX('Policy Characteristics'!L:L,MATCH($C1664,'Policy Characteristics'!$C:$C,0)))</f>
        <v>carbon-tax.html</v>
      </c>
    </row>
    <row r="1665" spans="1:18" s="2" customFormat="1" x14ac:dyDescent="0.35">
      <c r="A1665" s="254" t="str">
        <f>IF(ISBLANK(INDEX('Policy Characteristics'!A:A,MATCH($C1665,'Policy Characteristics'!$C:$C,0))),"",INDEX('Policy Characteristics'!A:A,MATCH($C1665,'Policy Characteristics'!$C:$C,0)))</f>
        <v>Cross-Sector</v>
      </c>
      <c r="B1665" s="262" t="str">
        <f>IF(ISBLANK(INDEX('Policy Characteristics'!B:B,MATCH($C1665,'Policy Characteristics'!$C:$C,0))),"",INDEX('Policy Characteristics'!B:B,MATCH($C1665,'Policy Characteristics'!$C:$C,0)))</f>
        <v>Exempt Process Emissions from C Tax</v>
      </c>
      <c r="C1665" s="254" t="str">
        <f t="shared" si="64"/>
        <v>BEPEfCT Boolean Exempt Process Emissions from Carbon Tax</v>
      </c>
      <c r="D1665" s="6" t="s">
        <v>3066</v>
      </c>
      <c r="E1665" s="6"/>
      <c r="F1665" t="s">
        <v>3028</v>
      </c>
      <c r="G1665" s="6"/>
      <c r="H1665" s="47">
        <v>1647</v>
      </c>
      <c r="I1665" s="325" t="s">
        <v>44</v>
      </c>
      <c r="J1665" s="255" t="str">
        <f>IF(ISBLANK(INDEX('Policy Characteristics'!D:D,MATCH($C1665,'Policy Characteristics'!$C:$C,0))),"",INDEX('Policy Characteristics'!D:D,MATCH($C1665,'Policy Characteristics'!$C:$C,0)))</f>
        <v/>
      </c>
      <c r="K1665" s="254" t="str">
        <f>IF(ISBLANK(INDEX('Policy Characteristics'!E:E,MATCH($C1665,'Policy Characteristics'!$C:$C,0))),"",INDEX('Policy Characteristics'!E:E,MATCH($C1665,'Policy Characteristics'!$C:$C,0)))</f>
        <v>cross toggle whether carbon tax affects process emissions</v>
      </c>
      <c r="L1665" s="254">
        <f>IF(ISBLANK(INDEX('Policy Characteristics'!F:F,MATCH($C1665,'Policy Characteristics'!$C:$C,0))),"",INDEX('Policy Characteristics'!F:F,MATCH($C1665,'Policy Characteristics'!$C:$C,0)))</f>
        <v>0</v>
      </c>
      <c r="M1665" s="254">
        <f>IF(ISBLANK(INDEX('Policy Characteristics'!G:G,MATCH($C1665,'Policy Characteristics'!$C:$C,0))),"",INDEX('Policy Characteristics'!G:G,MATCH($C1665,'Policy Characteristics'!$C:$C,0)))</f>
        <v>1</v>
      </c>
      <c r="N1665" s="254">
        <f>IF(ISBLANK(INDEX('Policy Characteristics'!H:H,MATCH($C1665,'Policy Characteristics'!$C:$C,0))),"",INDEX('Policy Characteristics'!H:H,MATCH($C1665,'Policy Characteristics'!$C:$C,0)))</f>
        <v>1</v>
      </c>
      <c r="O1665" s="254" t="str">
        <f>IF(ISBLANK(INDEX('Policy Characteristics'!I:I,MATCH($C1665,'Policy Characteristics'!$C:$C,0))),"",INDEX('Policy Characteristics'!I:I,MATCH($C1665,'Policy Characteristics'!$C:$C,0)))</f>
        <v>on/off</v>
      </c>
      <c r="P1665" s="254" t="str">
        <f>IF(ISBLANK(INDEX('Policy Characteristics'!J:J,MATCH($C1665,'Policy Characteristics'!$C:$C,0))),"",INDEX('Policy Characteristics'!J:J,MATCH($C1665,'Policy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5" s="254" t="str">
        <f>IF(ISBLANK(INDEX('Policy Characteristics'!K:K,MATCH($C1665,'Policy Characteristics'!$C:$C,0))),"",INDEX('Policy Characteristics'!K:K,MATCH($C1665,'Policy Characteristics'!$C:$C,0)))</f>
        <v>fuels.html#carbon-tax</v>
      </c>
      <c r="R1665" s="254" t="str">
        <f>IF(ISBLANK(INDEX('Policy Characteristics'!L:L,MATCH($C1665,'Policy Characteristics'!$C:$C,0))),"",INDEX('Policy Characteristics'!L:L,MATCH($C1665,'Policy Characteristics'!$C:$C,0)))</f>
        <v>carbon-tax.html</v>
      </c>
    </row>
    <row r="1666" spans="1:18" s="2" customFormat="1" x14ac:dyDescent="0.35">
      <c r="A1666" s="254" t="str">
        <f>IF(ISBLANK(INDEX('Policy Characteristics'!A:A,MATCH($C1666,'Policy Characteristics'!$C:$C,0))),"",INDEX('Policy Characteristics'!A:A,MATCH($C1666,'Policy Characteristics'!$C:$C,0)))</f>
        <v>Cross-Sector</v>
      </c>
      <c r="B1666" s="262" t="str">
        <f>IF(ISBLANK(INDEX('Policy Characteristics'!B:B,MATCH($C1666,'Policy Characteristics'!$C:$C,0))),"",INDEX('Policy Characteristics'!B:B,MATCH($C1666,'Policy Characteristics'!$C:$C,0)))</f>
        <v>Exempt Process Emissions from C Tax</v>
      </c>
      <c r="C1666" s="254" t="str">
        <f t="shared" si="64"/>
        <v>BEPEfCT Boolean Exempt Process Emissions from Carbon Tax</v>
      </c>
      <c r="D1666" s="6" t="s">
        <v>3067</v>
      </c>
      <c r="E1666" s="6"/>
      <c r="F1666" t="s">
        <v>3029</v>
      </c>
      <c r="G1666" s="6"/>
      <c r="H1666" s="47">
        <v>1648</v>
      </c>
      <c r="I1666" s="325" t="s">
        <v>44</v>
      </c>
      <c r="J1666" s="255" t="str">
        <f>IF(ISBLANK(INDEX('Policy Characteristics'!D:D,MATCH($C1666,'Policy Characteristics'!$C:$C,0))),"",INDEX('Policy Characteristics'!D:D,MATCH($C1666,'Policy Characteristics'!$C:$C,0)))</f>
        <v/>
      </c>
      <c r="K1666" s="254" t="str">
        <f>IF(ISBLANK(INDEX('Policy Characteristics'!E:E,MATCH($C1666,'Policy Characteristics'!$C:$C,0))),"",INDEX('Policy Characteristics'!E:E,MATCH($C1666,'Policy Characteristics'!$C:$C,0)))</f>
        <v>cross toggle whether carbon tax affects process emissions</v>
      </c>
      <c r="L1666" s="254">
        <f>IF(ISBLANK(INDEX('Policy Characteristics'!F:F,MATCH($C1666,'Policy Characteristics'!$C:$C,0))),"",INDEX('Policy Characteristics'!F:F,MATCH($C1666,'Policy Characteristics'!$C:$C,0)))</f>
        <v>0</v>
      </c>
      <c r="M1666" s="254">
        <f>IF(ISBLANK(INDEX('Policy Characteristics'!G:G,MATCH($C1666,'Policy Characteristics'!$C:$C,0))),"",INDEX('Policy Characteristics'!G:G,MATCH($C1666,'Policy Characteristics'!$C:$C,0)))</f>
        <v>1</v>
      </c>
      <c r="N1666" s="254">
        <f>IF(ISBLANK(INDEX('Policy Characteristics'!H:H,MATCH($C1666,'Policy Characteristics'!$C:$C,0))),"",INDEX('Policy Characteristics'!H:H,MATCH($C1666,'Policy Characteristics'!$C:$C,0)))</f>
        <v>1</v>
      </c>
      <c r="O1666" s="254" t="str">
        <f>IF(ISBLANK(INDEX('Policy Characteristics'!I:I,MATCH($C1666,'Policy Characteristics'!$C:$C,0))),"",INDEX('Policy Characteristics'!I:I,MATCH($C1666,'Policy Characteristics'!$C:$C,0)))</f>
        <v>on/off</v>
      </c>
      <c r="P1666" s="254" t="str">
        <f>IF(ISBLANK(INDEX('Policy Characteristics'!J:J,MATCH($C1666,'Policy Characteristics'!$C:$C,0))),"",INDEX('Policy Characteristics'!J:J,MATCH($C1666,'Policy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6" s="254" t="str">
        <f>IF(ISBLANK(INDEX('Policy Characteristics'!K:K,MATCH($C1666,'Policy Characteristics'!$C:$C,0))),"",INDEX('Policy Characteristics'!K:K,MATCH($C1666,'Policy Characteristics'!$C:$C,0)))</f>
        <v>fuels.html#carbon-tax</v>
      </c>
      <c r="R1666" s="254" t="str">
        <f>IF(ISBLANK(INDEX('Policy Characteristics'!L:L,MATCH($C1666,'Policy Characteristics'!$C:$C,0))),"",INDEX('Policy Characteristics'!L:L,MATCH($C1666,'Policy Characteristics'!$C:$C,0)))</f>
        <v>carbon-tax.html</v>
      </c>
    </row>
    <row r="1667" spans="1:18" s="2" customFormat="1" x14ac:dyDescent="0.35">
      <c r="A1667" s="254" t="str">
        <f>IF(ISBLANK(INDEX('Policy Characteristics'!A:A,MATCH($C1667,'Policy Characteristics'!$C:$C,0))),"",INDEX('Policy Characteristics'!A:A,MATCH($C1667,'Policy Characteristics'!$C:$C,0)))</f>
        <v>Cross-Sector</v>
      </c>
      <c r="B1667" s="262" t="str">
        <f>IF(ISBLANK(INDEX('Policy Characteristics'!B:B,MATCH($C1667,'Policy Characteristics'!$C:$C,0))),"",INDEX('Policy Characteristics'!B:B,MATCH($C1667,'Policy Characteristics'!$C:$C,0)))</f>
        <v>Exempt Process Emissions from C Tax</v>
      </c>
      <c r="C1667" s="254" t="str">
        <f t="shared" si="64"/>
        <v>BEPEfCT Boolean Exempt Process Emissions from Carbon Tax</v>
      </c>
      <c r="D1667" s="6" t="s">
        <v>3068</v>
      </c>
      <c r="E1667" s="6"/>
      <c r="F1667" t="s">
        <v>3030</v>
      </c>
      <c r="G1667" s="6"/>
      <c r="H1667" s="47">
        <v>1649</v>
      </c>
      <c r="I1667" s="325" t="s">
        <v>44</v>
      </c>
      <c r="J1667" s="255" t="str">
        <f>IF(ISBLANK(INDEX('Policy Characteristics'!D:D,MATCH($C1667,'Policy Characteristics'!$C:$C,0))),"",INDEX('Policy Characteristics'!D:D,MATCH($C1667,'Policy Characteristics'!$C:$C,0)))</f>
        <v/>
      </c>
      <c r="K1667" s="254" t="str">
        <f>IF(ISBLANK(INDEX('Policy Characteristics'!E:E,MATCH($C1667,'Policy Characteristics'!$C:$C,0))),"",INDEX('Policy Characteristics'!E:E,MATCH($C1667,'Policy Characteristics'!$C:$C,0)))</f>
        <v>cross toggle whether carbon tax affects process emissions</v>
      </c>
      <c r="L1667" s="254">
        <f>IF(ISBLANK(INDEX('Policy Characteristics'!F:F,MATCH($C1667,'Policy Characteristics'!$C:$C,0))),"",INDEX('Policy Characteristics'!F:F,MATCH($C1667,'Policy Characteristics'!$C:$C,0)))</f>
        <v>0</v>
      </c>
      <c r="M1667" s="254">
        <f>IF(ISBLANK(INDEX('Policy Characteristics'!G:G,MATCH($C1667,'Policy Characteristics'!$C:$C,0))),"",INDEX('Policy Characteristics'!G:G,MATCH($C1667,'Policy Characteristics'!$C:$C,0)))</f>
        <v>1</v>
      </c>
      <c r="N1667" s="254">
        <f>IF(ISBLANK(INDEX('Policy Characteristics'!H:H,MATCH($C1667,'Policy Characteristics'!$C:$C,0))),"",INDEX('Policy Characteristics'!H:H,MATCH($C1667,'Policy Characteristics'!$C:$C,0)))</f>
        <v>1</v>
      </c>
      <c r="O1667" s="254" t="str">
        <f>IF(ISBLANK(INDEX('Policy Characteristics'!I:I,MATCH($C1667,'Policy Characteristics'!$C:$C,0))),"",INDEX('Policy Characteristics'!I:I,MATCH($C1667,'Policy Characteristics'!$C:$C,0)))</f>
        <v>on/off</v>
      </c>
      <c r="P1667" s="254" t="str">
        <f>IF(ISBLANK(INDEX('Policy Characteristics'!J:J,MATCH($C1667,'Policy Characteristics'!$C:$C,0))),"",INDEX('Policy Characteristics'!J:J,MATCH($C1667,'Policy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7" s="254" t="str">
        <f>IF(ISBLANK(INDEX('Policy Characteristics'!K:K,MATCH($C1667,'Policy Characteristics'!$C:$C,0))),"",INDEX('Policy Characteristics'!K:K,MATCH($C1667,'Policy Characteristics'!$C:$C,0)))</f>
        <v>fuels.html#carbon-tax</v>
      </c>
      <c r="R1667" s="254" t="str">
        <f>IF(ISBLANK(INDEX('Policy Characteristics'!L:L,MATCH($C1667,'Policy Characteristics'!$C:$C,0))),"",INDEX('Policy Characteristics'!L:L,MATCH($C1667,'Policy Characteristics'!$C:$C,0)))</f>
        <v>carbon-tax.html</v>
      </c>
    </row>
    <row r="1668" spans="1:18" s="2" customFormat="1" x14ac:dyDescent="0.35">
      <c r="A1668" s="254" t="str">
        <f>IF(ISBLANK(INDEX('Policy Characteristics'!A:A,MATCH($C1668,'Policy Characteristics'!$C:$C,0))),"",INDEX('Policy Characteristics'!A:A,MATCH($C1668,'Policy Characteristics'!$C:$C,0)))</f>
        <v>Cross-Sector</v>
      </c>
      <c r="B1668" s="262" t="str">
        <f>IF(ISBLANK(INDEX('Policy Characteristics'!B:B,MATCH($C1668,'Policy Characteristics'!$C:$C,0))),"",INDEX('Policy Characteristics'!B:B,MATCH($C1668,'Policy Characteristics'!$C:$C,0)))</f>
        <v>Exempt Process Emissions from C Tax</v>
      </c>
      <c r="C1668" s="254" t="str">
        <f t="shared" si="64"/>
        <v>BEPEfCT Boolean Exempt Process Emissions from Carbon Tax</v>
      </c>
      <c r="D1668" s="6" t="s">
        <v>3069</v>
      </c>
      <c r="E1668" s="6"/>
      <c r="F1668" t="s">
        <v>3031</v>
      </c>
      <c r="G1668" s="6"/>
      <c r="H1668" s="47">
        <v>1650</v>
      </c>
      <c r="I1668" s="325" t="s">
        <v>43</v>
      </c>
      <c r="J1668" s="255" t="str">
        <f>IF(ISBLANK(INDEX('Policy Characteristics'!D:D,MATCH($C1668,'Policy Characteristics'!$C:$C,0))),"",INDEX('Policy Characteristics'!D:D,MATCH($C1668,'Policy Characteristics'!$C:$C,0)))</f>
        <v/>
      </c>
      <c r="K1668" s="254" t="str">
        <f>IF(ISBLANK(INDEX('Policy Characteristics'!E:E,MATCH($C1668,'Policy Characteristics'!$C:$C,0))),"",INDEX('Policy Characteristics'!E:E,MATCH($C1668,'Policy Characteristics'!$C:$C,0)))</f>
        <v>cross toggle whether carbon tax affects process emissions</v>
      </c>
      <c r="L1668" s="254">
        <f>IF(ISBLANK(INDEX('Policy Characteristics'!F:F,MATCH($C1668,'Policy Characteristics'!$C:$C,0))),"",INDEX('Policy Characteristics'!F:F,MATCH($C1668,'Policy Characteristics'!$C:$C,0)))</f>
        <v>0</v>
      </c>
      <c r="M1668" s="254">
        <f>IF(ISBLANK(INDEX('Policy Characteristics'!G:G,MATCH($C1668,'Policy Characteristics'!$C:$C,0))),"",INDEX('Policy Characteristics'!G:G,MATCH($C1668,'Policy Characteristics'!$C:$C,0)))</f>
        <v>1</v>
      </c>
      <c r="N1668" s="254">
        <f>IF(ISBLANK(INDEX('Policy Characteristics'!H:H,MATCH($C1668,'Policy Characteristics'!$C:$C,0))),"",INDEX('Policy Characteristics'!H:H,MATCH($C1668,'Policy Characteristics'!$C:$C,0)))</f>
        <v>1</v>
      </c>
      <c r="O1668" s="254" t="str">
        <f>IF(ISBLANK(INDEX('Policy Characteristics'!I:I,MATCH($C1668,'Policy Characteristics'!$C:$C,0))),"",INDEX('Policy Characteristics'!I:I,MATCH($C1668,'Policy Characteristics'!$C:$C,0)))</f>
        <v>on/off</v>
      </c>
      <c r="P1668" s="254" t="str">
        <f>IF(ISBLANK(INDEX('Policy Characteristics'!J:J,MATCH($C1668,'Policy Characteristics'!$C:$C,0))),"",INDEX('Policy Characteristics'!J:J,MATCH($C1668,'Policy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8" s="254" t="str">
        <f>IF(ISBLANK(INDEX('Policy Characteristics'!K:K,MATCH($C1668,'Policy Characteristics'!$C:$C,0))),"",INDEX('Policy Characteristics'!K:K,MATCH($C1668,'Policy Characteristics'!$C:$C,0)))</f>
        <v>fuels.html#carbon-tax</v>
      </c>
      <c r="R1668" s="254" t="str">
        <f>IF(ISBLANK(INDEX('Policy Characteristics'!L:L,MATCH($C1668,'Policy Characteristics'!$C:$C,0))),"",INDEX('Policy Characteristics'!L:L,MATCH($C1668,'Policy Characteristics'!$C:$C,0)))</f>
        <v>carbon-tax.html</v>
      </c>
    </row>
    <row r="1669" spans="1:18" s="2" customFormat="1" x14ac:dyDescent="0.35">
      <c r="A1669" s="254" t="str">
        <f>IF(ISBLANK(INDEX('Policy Characteristics'!A:A,MATCH($C1669,'Policy Characteristics'!$C:$C,0))),"",INDEX('Policy Characteristics'!A:A,MATCH($C1669,'Policy Characteristics'!$C:$C,0)))</f>
        <v>Cross-Sector</v>
      </c>
      <c r="B1669" s="262" t="str">
        <f>IF(ISBLANK(INDEX('Policy Characteristics'!B:B,MATCH($C1669,'Policy Characteristics'!$C:$C,0))),"",INDEX('Policy Characteristics'!B:B,MATCH($C1669,'Policy Characteristics'!$C:$C,0)))</f>
        <v>Exempt Process Emissions from C Tax</v>
      </c>
      <c r="C1669" s="254" t="str">
        <f t="shared" si="64"/>
        <v>BEPEfCT Boolean Exempt Process Emissions from Carbon Tax</v>
      </c>
      <c r="D1669" s="6" t="s">
        <v>3070</v>
      </c>
      <c r="E1669" s="6"/>
      <c r="F1669" t="s">
        <v>3073</v>
      </c>
      <c r="G1669" s="6"/>
      <c r="H1669" s="47">
        <v>1651</v>
      </c>
      <c r="I1669" s="325" t="s">
        <v>43</v>
      </c>
      <c r="J1669" s="255" t="str">
        <f>IF(ISBLANK(INDEX('Policy Characteristics'!D:D,MATCH($C1669,'Policy Characteristics'!$C:$C,0))),"",INDEX('Policy Characteristics'!D:D,MATCH($C1669,'Policy Characteristics'!$C:$C,0)))</f>
        <v/>
      </c>
      <c r="K1669" s="254" t="str">
        <f>IF(ISBLANK(INDEX('Policy Characteristics'!E:E,MATCH($C1669,'Policy Characteristics'!$C:$C,0))),"",INDEX('Policy Characteristics'!E:E,MATCH($C1669,'Policy Characteristics'!$C:$C,0)))</f>
        <v>cross toggle whether carbon tax affects process emissions</v>
      </c>
      <c r="L1669" s="254">
        <f>IF(ISBLANK(INDEX('Policy Characteristics'!F:F,MATCH($C1669,'Policy Characteristics'!$C:$C,0))),"",INDEX('Policy Characteristics'!F:F,MATCH($C1669,'Policy Characteristics'!$C:$C,0)))</f>
        <v>0</v>
      </c>
      <c r="M1669" s="254">
        <f>IF(ISBLANK(INDEX('Policy Characteristics'!G:G,MATCH($C1669,'Policy Characteristics'!$C:$C,0))),"",INDEX('Policy Characteristics'!G:G,MATCH($C1669,'Policy Characteristics'!$C:$C,0)))</f>
        <v>1</v>
      </c>
      <c r="N1669" s="254">
        <f>IF(ISBLANK(INDEX('Policy Characteristics'!H:H,MATCH($C1669,'Policy Characteristics'!$C:$C,0))),"",INDEX('Policy Characteristics'!H:H,MATCH($C1669,'Policy Characteristics'!$C:$C,0)))</f>
        <v>1</v>
      </c>
      <c r="O1669" s="254" t="str">
        <f>IF(ISBLANK(INDEX('Policy Characteristics'!I:I,MATCH($C1669,'Policy Characteristics'!$C:$C,0))),"",INDEX('Policy Characteristics'!I:I,MATCH($C1669,'Policy Characteristics'!$C:$C,0)))</f>
        <v>on/off</v>
      </c>
      <c r="P1669" s="254" t="str">
        <f>IF(ISBLANK(INDEX('Policy Characteristics'!J:J,MATCH($C1669,'Policy Characteristics'!$C:$C,0))),"",INDEX('Policy Characteristics'!J:J,MATCH($C1669,'Policy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9" s="254" t="str">
        <f>IF(ISBLANK(INDEX('Policy Characteristics'!K:K,MATCH($C1669,'Policy Characteristics'!$C:$C,0))),"",INDEX('Policy Characteristics'!K:K,MATCH($C1669,'Policy Characteristics'!$C:$C,0)))</f>
        <v>fuels.html#carbon-tax</v>
      </c>
      <c r="R1669" s="254" t="str">
        <f>IF(ISBLANK(INDEX('Policy Characteristics'!L:L,MATCH($C1669,'Policy Characteristics'!$C:$C,0))),"",INDEX('Policy Characteristics'!L:L,MATCH($C1669,'Policy Characteristics'!$C:$C,0)))</f>
        <v>carbon-tax.html</v>
      </c>
    </row>
    <row r="1670" spans="1:18" s="2" customFormat="1" x14ac:dyDescent="0.35">
      <c r="A1670" s="254" t="str">
        <f>IF(ISBLANK(INDEX('Policy Characteristics'!A:A,MATCH($C1670,'Policy Characteristics'!$C:$C,0))),"",INDEX('Policy Characteristics'!A:A,MATCH($C1670,'Policy Characteristics'!$C:$C,0)))</f>
        <v>Cross-Sector</v>
      </c>
      <c r="B1670" s="262" t="str">
        <f>IF(ISBLANK(INDEX('Policy Characteristics'!B:B,MATCH($C1670,'Policy Characteristics'!$C:$C,0))),"",INDEX('Policy Characteristics'!B:B,MATCH($C1670,'Policy Characteristics'!$C:$C,0)))</f>
        <v>Exempt Process Emissions from C Tax</v>
      </c>
      <c r="C1670" s="254" t="str">
        <f t="shared" si="64"/>
        <v>BEPEfCT Boolean Exempt Process Emissions from Carbon Tax</v>
      </c>
      <c r="D1670" s="6" t="s">
        <v>3071</v>
      </c>
      <c r="E1670" s="6"/>
      <c r="F1670" t="s">
        <v>3032</v>
      </c>
      <c r="G1670" s="6"/>
      <c r="H1670" s="47">
        <v>1652</v>
      </c>
      <c r="I1670" s="325" t="s">
        <v>44</v>
      </c>
      <c r="J1670" s="255" t="str">
        <f>IF(ISBLANK(INDEX('Policy Characteristics'!D:D,MATCH($C1670,'Policy Characteristics'!$C:$C,0))),"",INDEX('Policy Characteristics'!D:D,MATCH($C1670,'Policy Characteristics'!$C:$C,0)))</f>
        <v/>
      </c>
      <c r="K1670" s="254" t="str">
        <f>IF(ISBLANK(INDEX('Policy Characteristics'!E:E,MATCH($C1670,'Policy Characteristics'!$C:$C,0))),"",INDEX('Policy Characteristics'!E:E,MATCH($C1670,'Policy Characteristics'!$C:$C,0)))</f>
        <v>cross toggle whether carbon tax affects process emissions</v>
      </c>
      <c r="L1670" s="254">
        <f>IF(ISBLANK(INDEX('Policy Characteristics'!F:F,MATCH($C1670,'Policy Characteristics'!$C:$C,0))),"",INDEX('Policy Characteristics'!F:F,MATCH($C1670,'Policy Characteristics'!$C:$C,0)))</f>
        <v>0</v>
      </c>
      <c r="M1670" s="254">
        <f>IF(ISBLANK(INDEX('Policy Characteristics'!G:G,MATCH($C1670,'Policy Characteristics'!$C:$C,0))),"",INDEX('Policy Characteristics'!G:G,MATCH($C1670,'Policy Characteristics'!$C:$C,0)))</f>
        <v>1</v>
      </c>
      <c r="N1670" s="254">
        <f>IF(ISBLANK(INDEX('Policy Characteristics'!H:H,MATCH($C1670,'Policy Characteristics'!$C:$C,0))),"",INDEX('Policy Characteristics'!H:H,MATCH($C1670,'Policy Characteristics'!$C:$C,0)))</f>
        <v>1</v>
      </c>
      <c r="O1670" s="254" t="str">
        <f>IF(ISBLANK(INDEX('Policy Characteristics'!I:I,MATCH($C1670,'Policy Characteristics'!$C:$C,0))),"",INDEX('Policy Characteristics'!I:I,MATCH($C1670,'Policy Characteristics'!$C:$C,0)))</f>
        <v>on/off</v>
      </c>
      <c r="P1670" s="254" t="str">
        <f>IF(ISBLANK(INDEX('Policy Characteristics'!J:J,MATCH($C1670,'Policy Characteristics'!$C:$C,0))),"",INDEX('Policy Characteristics'!J:J,MATCH($C1670,'Policy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0" s="254" t="str">
        <f>IF(ISBLANK(INDEX('Policy Characteristics'!K:K,MATCH($C1670,'Policy Characteristics'!$C:$C,0))),"",INDEX('Policy Characteristics'!K:K,MATCH($C1670,'Policy Characteristics'!$C:$C,0)))</f>
        <v>fuels.html#carbon-tax</v>
      </c>
      <c r="R1670" s="254" t="str">
        <f>IF(ISBLANK(INDEX('Policy Characteristics'!L:L,MATCH($C1670,'Policy Characteristics'!$C:$C,0))),"",INDEX('Policy Characteristics'!L:L,MATCH($C1670,'Policy Characteristics'!$C:$C,0)))</f>
        <v>carbon-tax.html</v>
      </c>
    </row>
    <row r="1671" spans="1:18" s="2" customFormat="1" x14ac:dyDescent="0.35">
      <c r="A1671" s="254" t="str">
        <f>IF(ISBLANK(INDEX('Policy Characteristics'!A:A,MATCH($C1671,'Policy Characteristics'!$C:$C,0))),"",INDEX('Policy Characteristics'!A:A,MATCH($C1671,'Policy Characteristics'!$C:$C,0)))</f>
        <v>Cross-Sector</v>
      </c>
      <c r="B1671" s="262" t="str">
        <f>IF(ISBLANK(INDEX('Policy Characteristics'!B:B,MATCH($C1671,'Policy Characteristics'!$C:$C,0))),"",INDEX('Policy Characteristics'!B:B,MATCH($C1671,'Policy Characteristics'!$C:$C,0)))</f>
        <v>Toggle Carbon Tax Border Adjustment</v>
      </c>
      <c r="C1671" s="1" t="s">
        <v>3349</v>
      </c>
      <c r="D1671" s="6"/>
      <c r="E1671" s="6"/>
      <c r="F1671" s="6"/>
      <c r="G1671" s="6"/>
      <c r="H1671" s="47">
        <v>1627</v>
      </c>
      <c r="I1671" s="325" t="s">
        <v>43</v>
      </c>
      <c r="J1671" s="255" t="str">
        <f>IF(ISBLANK(INDEX('Policy Characteristics'!D:D,MATCH($C1671,'Policy Characteristics'!$C:$C,0))),"",INDEX('Policy Characteristics'!D:D,MATCH($C1671,'Policy Characteristics'!$C:$C,0)))</f>
        <v/>
      </c>
      <c r="K1671" s="254" t="str">
        <f>IF(ISBLANK(INDEX('Policy Characteristics'!E:E,MATCH($C1671,'Policy Characteristics'!$C:$C,0))),"",INDEX('Policy Characteristics'!E:E,MATCH($C1671,'Policy Characteristics'!$C:$C,0)))</f>
        <v/>
      </c>
      <c r="L1671" s="254">
        <f>IF(ISBLANK(INDEX('Policy Characteristics'!F:F,MATCH($C1671,'Policy Characteristics'!$C:$C,0))),"",INDEX('Policy Characteristics'!F:F,MATCH($C1671,'Policy Characteristics'!$C:$C,0)))</f>
        <v>0</v>
      </c>
      <c r="M1671" s="254">
        <f>IF(ISBLANK(INDEX('Policy Characteristics'!G:G,MATCH($C1671,'Policy Characteristics'!$C:$C,0))),"",INDEX('Policy Characteristics'!G:G,MATCH($C1671,'Policy Characteristics'!$C:$C,0)))</f>
        <v>1</v>
      </c>
      <c r="N1671" s="254">
        <f>IF(ISBLANK(INDEX('Policy Characteristics'!H:H,MATCH($C1671,'Policy Characteristics'!$C:$C,0))),"",INDEX('Policy Characteristics'!H:H,MATCH($C1671,'Policy Characteristics'!$C:$C,0)))</f>
        <v>1</v>
      </c>
      <c r="O1671" s="254" t="str">
        <f>IF(ISBLANK(INDEX('Policy Characteristics'!I:I,MATCH($C1671,'Policy Characteristics'!$C:$C,0))),"",INDEX('Policy Characteristics'!I:I,MATCH($C1671,'Policy Characteristics'!$C:$C,0)))</f>
        <v>on/off</v>
      </c>
      <c r="P1671" s="254" t="str">
        <f>IF(ISBLANK(INDEX('Policy Characteristics'!J:J,MATCH($C1671,'Policy Characteristics'!$C:$C,0))),"",INDEX('Policy Characteristics'!J:J,MATCH($C1671,'Policy Characteristics'!$C:$C,0)))</f>
        <v>**Description:** By default, carbon taxes apply to only domestically produced goods. Turning this policy lever on enables carbon tax border adjustments, meaning the carbon tax will apply to both domestically produced and imported goods.</v>
      </c>
      <c r="Q1671" s="254" t="str">
        <f>IF(ISBLANK(INDEX('Policy Characteristics'!K:K,MATCH($C1671,'Policy Characteristics'!$C:$C,0))),"",INDEX('Policy Characteristics'!K:K,MATCH($C1671,'Policy Characteristics'!$C:$C,0)))</f>
        <v>fuels.html#carbon-tax</v>
      </c>
      <c r="R1671" s="254" t="str">
        <f>IF(ISBLANK(INDEX('Policy Characteristics'!L:L,MATCH($C1671,'Policy Characteristics'!$C:$C,0))),"",INDEX('Policy Characteristics'!L:L,MATCH($C1671,'Policy Characteristics'!$C:$C,0)))</f>
        <v>carbon-tax.html</v>
      </c>
    </row>
    <row r="1672" spans="1:18" s="2" customFormat="1" x14ac:dyDescent="0.35">
      <c r="A1672" s="254" t="str">
        <f>IF(ISBLANK(INDEX('Policy Characteristics'!A:A,MATCH($C1672,'Policy Characteristics'!$C:$C,0))),"",INDEX('Policy Characteristics'!A:A,MATCH($C1672,'Policy Characteristics'!$C:$C,0)))</f>
        <v>Cross-Sector</v>
      </c>
      <c r="B1672" s="262" t="str">
        <f>IF(ISBLANK(INDEX('Policy Characteristics'!B:B,MATCH($C1672,'Policy Characteristics'!$C:$C,0))),"",INDEX('Policy Characteristics'!B:B,MATCH($C1672,'Policy Characteristics'!$C:$C,0)))</f>
        <v>Fixed Energy Prices</v>
      </c>
      <c r="C1672" s="317" t="s">
        <v>2708</v>
      </c>
      <c r="D1672" s="6" t="s">
        <v>52</v>
      </c>
      <c r="E1672" s="6"/>
      <c r="F1672" s="6" t="s">
        <v>93</v>
      </c>
      <c r="G1672" s="6"/>
      <c r="H1672" s="43">
        <v>720</v>
      </c>
      <c r="I1672" s="325" t="s">
        <v>44</v>
      </c>
      <c r="J1672" s="255" t="str">
        <f>IF(ISBLANK(INDEX('Policy Characteristics'!D:D,MATCH($C1672,'Policy Characteristics'!$C:$C,0))),"",INDEX('Policy Characteristics'!D:D,MATCH($C1672,'Policy Characteristics'!$C:$C,0)))</f>
        <v>Fixed Energy Prices</v>
      </c>
      <c r="K1672" s="254" t="str">
        <f>IF(ISBLANK(INDEX('Policy Characteristics'!E:E,MATCH($C1672,'Policy Characteristics'!$C:$C,0))),"",INDEX('Policy Characteristics'!E:E,MATCH($C1672,'Policy Characteristics'!$C:$C,0)))</f>
        <v>cross toggle whether policies affect energy prices</v>
      </c>
      <c r="L1672" s="254">
        <f>IF(ISBLANK(INDEX('Policy Characteristics'!F:F,MATCH($C1672,'Policy Characteristics'!$C:$C,0))),"",INDEX('Policy Characteristics'!F:F,MATCH($C1672,'Policy Characteristics'!$C:$C,0)))</f>
        <v>0</v>
      </c>
      <c r="M1672" s="254">
        <f>IF(ISBLANK(INDEX('Policy Characteristics'!G:G,MATCH($C1672,'Policy Characteristics'!$C:$C,0))),"",INDEX('Policy Characteristics'!G:G,MATCH($C1672,'Policy Characteristics'!$C:$C,0)))</f>
        <v>1</v>
      </c>
      <c r="N1672" s="254">
        <f>IF(ISBLANK(INDEX('Policy Characteristics'!H:H,MATCH($C1672,'Policy Characteristics'!$C:$C,0))),"",INDEX('Policy Characteristics'!H:H,MATCH($C1672,'Policy Characteristics'!$C:$C,0)))</f>
        <v>1</v>
      </c>
      <c r="O1672" s="254" t="str">
        <f>IF(ISBLANK(INDEX('Policy Characteristics'!I:I,MATCH($C1672,'Policy Characteristics'!$C:$C,0))),"",INDEX('Policy Characteristics'!I:I,MATCH($C1672,'Policy Characteristics'!$C:$C,0)))</f>
        <v>on/off</v>
      </c>
      <c r="P1672" s="254" t="str">
        <f>IF(ISBLANK(INDEX('Policy Characteristics'!J:J,MATCH($C1672,'Policy Characteristics'!$C:$C,0))),"",INDEX('Policy Characteristics'!J:J,MATCH($C1672,'Policy Characteristics'!$C:$C,0)))</f>
        <v/>
      </c>
      <c r="Q1672" s="254" t="str">
        <f>IF(ISBLANK(INDEX('Policy Characteristics'!K:K,MATCH($C1672,'Policy Characteristics'!$C:$C,0))),"",INDEX('Policy Characteristics'!K:K,MATCH($C1672,'Policy Characteristics'!$C:$C,0)))</f>
        <v/>
      </c>
      <c r="R1672" s="254" t="str">
        <f>IF(ISBLANK(INDEX('Policy Characteristics'!L:L,MATCH($C1672,'Policy Characteristics'!$C:$C,0))),"",INDEX('Policy Characteristics'!L:L,MATCH($C1672,'Policy Characteristics'!$C:$C,0)))</f>
        <v/>
      </c>
    </row>
    <row r="1673" spans="1:18" s="2" customFormat="1" x14ac:dyDescent="0.35">
      <c r="A1673" s="254" t="str">
        <f>IF(ISBLANK(INDEX('Policy Characteristics'!A:A,MATCH($C1673,'Policy Characteristics'!$C:$C,0))),"",INDEX('Policy Characteristics'!A:A,MATCH($C1673,'Policy Characteristics'!$C:$C,0)))</f>
        <v>Cross-Sector</v>
      </c>
      <c r="B1673" s="262" t="str">
        <f>IF(ISBLANK(INDEX('Policy Characteristics'!B:B,MATCH($C1673,'Policy Characteristics'!$C:$C,0))),"",INDEX('Policy Characteristics'!B:B,MATCH($C1673,'Policy Characteristics'!$C:$C,0)))</f>
        <v>Fixed Energy Prices</v>
      </c>
      <c r="C1673" s="254" t="str">
        <f t="shared" ref="C1673:C1674" si="65">C$1672</f>
        <v>Toggle Whether Policies Affect Energy Prices</v>
      </c>
      <c r="D1673" s="6" t="s">
        <v>75</v>
      </c>
      <c r="E1673" s="6"/>
      <c r="F1673" s="6" t="s">
        <v>99</v>
      </c>
      <c r="G1673" s="6"/>
      <c r="H1673" s="43">
        <v>721</v>
      </c>
      <c r="I1673" s="325" t="s">
        <v>44</v>
      </c>
      <c r="J1673" s="255" t="str">
        <f>IF(ISBLANK(INDEX('Policy Characteristics'!D:D,MATCH($C1673,'Policy Characteristics'!$C:$C,0))),"",INDEX('Policy Characteristics'!D:D,MATCH($C1673,'Policy Characteristics'!$C:$C,0)))</f>
        <v>Fixed Energy Prices</v>
      </c>
      <c r="K1673" s="254" t="str">
        <f>IF(ISBLANK(INDEX('Policy Characteristics'!E:E,MATCH($C1673,'Policy Characteristics'!$C:$C,0))),"",INDEX('Policy Characteristics'!E:E,MATCH($C1673,'Policy Characteristics'!$C:$C,0)))</f>
        <v>cross toggle whether policies affect energy prices</v>
      </c>
      <c r="L1673" s="254">
        <f>IF(ISBLANK(INDEX('Policy Characteristics'!F:F,MATCH($C1673,'Policy Characteristics'!$C:$C,0))),"",INDEX('Policy Characteristics'!F:F,MATCH($C1673,'Policy Characteristics'!$C:$C,0)))</f>
        <v>0</v>
      </c>
      <c r="M1673" s="254">
        <f>IF(ISBLANK(INDEX('Policy Characteristics'!G:G,MATCH($C1673,'Policy Characteristics'!$C:$C,0))),"",INDEX('Policy Characteristics'!G:G,MATCH($C1673,'Policy Characteristics'!$C:$C,0)))</f>
        <v>1</v>
      </c>
      <c r="N1673" s="254">
        <f>IF(ISBLANK(INDEX('Policy Characteristics'!H:H,MATCH($C1673,'Policy Characteristics'!$C:$C,0))),"",INDEX('Policy Characteristics'!H:H,MATCH($C1673,'Policy Characteristics'!$C:$C,0)))</f>
        <v>1</v>
      </c>
      <c r="O1673" s="254" t="str">
        <f>IF(ISBLANK(INDEX('Policy Characteristics'!I:I,MATCH($C1673,'Policy Characteristics'!$C:$C,0))),"",INDEX('Policy Characteristics'!I:I,MATCH($C1673,'Policy Characteristics'!$C:$C,0)))</f>
        <v>on/off</v>
      </c>
      <c r="P1673" s="254" t="str">
        <f>IF(ISBLANK(INDEX('Policy Characteristics'!J:J,MATCH($C1673,'Policy Characteristics'!$C:$C,0))),"",INDEX('Policy Characteristics'!J:J,MATCH($C1673,'Policy Characteristics'!$C:$C,0)))</f>
        <v/>
      </c>
      <c r="Q1673" s="254" t="str">
        <f>IF(ISBLANK(INDEX('Policy Characteristics'!K:K,MATCH($C1673,'Policy Characteristics'!$C:$C,0))),"",INDEX('Policy Characteristics'!K:K,MATCH($C1673,'Policy Characteristics'!$C:$C,0)))</f>
        <v/>
      </c>
      <c r="R1673" s="254" t="str">
        <f>IF(ISBLANK(INDEX('Policy Characteristics'!L:L,MATCH($C1673,'Policy Characteristics'!$C:$C,0))),"",INDEX('Policy Characteristics'!L:L,MATCH($C1673,'Policy Characteristics'!$C:$C,0)))</f>
        <v/>
      </c>
    </row>
    <row r="1674" spans="1:18" s="2" customFormat="1" x14ac:dyDescent="0.35">
      <c r="A1674" s="254" t="str">
        <f>IF(ISBLANK(INDEX('Policy Characteristics'!A:A,MATCH($C1674,'Policy Characteristics'!$C:$C,0))),"",INDEX('Policy Characteristics'!A:A,MATCH($C1674,'Policy Characteristics'!$C:$C,0)))</f>
        <v>Cross-Sector</v>
      </c>
      <c r="B1674" s="262" t="str">
        <f>IF(ISBLANK(INDEX('Policy Characteristics'!B:B,MATCH($C1674,'Policy Characteristics'!$C:$C,0))),"",INDEX('Policy Characteristics'!B:B,MATCH($C1674,'Policy Characteristics'!$C:$C,0)))</f>
        <v>Fixed Energy Prices</v>
      </c>
      <c r="C1674" s="254" t="str">
        <f t="shared" si="65"/>
        <v>Toggle Whether Policies Affect Energy Prices</v>
      </c>
      <c r="D1674" s="6" t="s">
        <v>2466</v>
      </c>
      <c r="E1674" s="6"/>
      <c r="F1674" s="6" t="s">
        <v>2470</v>
      </c>
      <c r="G1674" s="6"/>
      <c r="H1674" s="43">
        <v>722</v>
      </c>
      <c r="I1674" s="325" t="s">
        <v>44</v>
      </c>
      <c r="J1674" s="255" t="str">
        <f>IF(ISBLANK(INDEX('Policy Characteristics'!D:D,MATCH($C1674,'Policy Characteristics'!$C:$C,0))),"",INDEX('Policy Characteristics'!D:D,MATCH($C1674,'Policy Characteristics'!$C:$C,0)))</f>
        <v>Fixed Energy Prices</v>
      </c>
      <c r="K1674" s="254" t="str">
        <f>IF(ISBLANK(INDEX('Policy Characteristics'!E:E,MATCH($C1674,'Policy Characteristics'!$C:$C,0))),"",INDEX('Policy Characteristics'!E:E,MATCH($C1674,'Policy Characteristics'!$C:$C,0)))</f>
        <v>cross toggle whether policies affect energy prices</v>
      </c>
      <c r="L1674" s="254">
        <f>IF(ISBLANK(INDEX('Policy Characteristics'!F:F,MATCH($C1674,'Policy Characteristics'!$C:$C,0))),"",INDEX('Policy Characteristics'!F:F,MATCH($C1674,'Policy Characteristics'!$C:$C,0)))</f>
        <v>0</v>
      </c>
      <c r="M1674" s="254">
        <f>IF(ISBLANK(INDEX('Policy Characteristics'!G:G,MATCH($C1674,'Policy Characteristics'!$C:$C,0))),"",INDEX('Policy Characteristics'!G:G,MATCH($C1674,'Policy Characteristics'!$C:$C,0)))</f>
        <v>1</v>
      </c>
      <c r="N1674" s="254">
        <f>IF(ISBLANK(INDEX('Policy Characteristics'!H:H,MATCH($C1674,'Policy Characteristics'!$C:$C,0))),"",INDEX('Policy Characteristics'!H:H,MATCH($C1674,'Policy Characteristics'!$C:$C,0)))</f>
        <v>1</v>
      </c>
      <c r="O1674" s="254" t="str">
        <f>IF(ISBLANK(INDEX('Policy Characteristics'!I:I,MATCH($C1674,'Policy Characteristics'!$C:$C,0))),"",INDEX('Policy Characteristics'!I:I,MATCH($C1674,'Policy Characteristics'!$C:$C,0)))</f>
        <v>on/off</v>
      </c>
      <c r="P1674" s="254" t="str">
        <f>IF(ISBLANK(INDEX('Policy Characteristics'!J:J,MATCH($C1674,'Policy Characteristics'!$C:$C,0))),"",INDEX('Policy Characteristics'!J:J,MATCH($C1674,'Policy Characteristics'!$C:$C,0)))</f>
        <v/>
      </c>
      <c r="Q1674" s="254" t="str">
        <f>IF(ISBLANK(INDEX('Policy Characteristics'!K:K,MATCH($C1674,'Policy Characteristics'!$C:$C,0))),"",INDEX('Policy Characteristics'!K:K,MATCH($C1674,'Policy Characteristics'!$C:$C,0)))</f>
        <v/>
      </c>
      <c r="R1674" s="254" t="str">
        <f>IF(ISBLANK(INDEX('Policy Characteristics'!L:L,MATCH($C1674,'Policy Characteristics'!$C:$C,0))),"",INDEX('Policy Characteristics'!L:L,MATCH($C1674,'Policy Characteristics'!$C:$C,0)))</f>
        <v/>
      </c>
    </row>
    <row r="1675" spans="1:18" s="2" customFormat="1" x14ac:dyDescent="0.35">
      <c r="A1675" s="254" t="str">
        <f>IF(ISBLANK(INDEX('Policy Characteristics'!A:A,MATCH($C1675,'Policy Characteristics'!$C:$C,0))),"",INDEX('Policy Characteristics'!A:A,MATCH($C1675,'Policy Characteristics'!$C:$C,0)))</f>
        <v>Cross-Sector</v>
      </c>
      <c r="B1675" s="262" t="str">
        <f>IF(ISBLANK(INDEX('Policy Characteristics'!B:B,MATCH($C1675,'Policy Characteristics'!$C:$C,0))),"",INDEX('Policy Characteristics'!B:B,MATCH($C1675,'Policy Characteristics'!$C:$C,0)))</f>
        <v>Fixed Energy Prices</v>
      </c>
      <c r="C1675" s="317" t="s">
        <v>2708</v>
      </c>
      <c r="D1675" s="6" t="s">
        <v>448</v>
      </c>
      <c r="E1675" s="45"/>
      <c r="F1675" s="6" t="s">
        <v>445</v>
      </c>
      <c r="G1675" s="6"/>
      <c r="H1675" s="47">
        <v>836</v>
      </c>
      <c r="I1675" s="325" t="s">
        <v>44</v>
      </c>
      <c r="J1675" s="255" t="str">
        <f>IF(ISBLANK(INDEX('Policy Characteristics'!D:D,MATCH($C1675,'Policy Characteristics'!$C:$C,0))),"",INDEX('Policy Characteristics'!D:D,MATCH($C1675,'Policy Characteristics'!$C:$C,0)))</f>
        <v>Fixed Energy Prices</v>
      </c>
      <c r="K1675" s="254" t="str">
        <f>IF(ISBLANK(INDEX('Policy Characteristics'!E:E,MATCH($C1675,'Policy Characteristics'!$C:$C,0))),"",INDEX('Policy Characteristics'!E:E,MATCH($C1675,'Policy Characteristics'!$C:$C,0)))</f>
        <v>cross toggle whether policies affect energy prices</v>
      </c>
      <c r="L1675" s="254">
        <f>IF(ISBLANK(INDEX('Policy Characteristics'!F:F,MATCH($C1675,'Policy Characteristics'!$C:$C,0))),"",INDEX('Policy Characteristics'!F:F,MATCH($C1675,'Policy Characteristics'!$C:$C,0)))</f>
        <v>0</v>
      </c>
      <c r="M1675" s="254">
        <f>IF(ISBLANK(INDEX('Policy Characteristics'!G:G,MATCH($C1675,'Policy Characteristics'!$C:$C,0))),"",INDEX('Policy Characteristics'!G:G,MATCH($C1675,'Policy Characteristics'!$C:$C,0)))</f>
        <v>1</v>
      </c>
      <c r="N1675" s="254">
        <f>IF(ISBLANK(INDEX('Policy Characteristics'!H:H,MATCH($C1675,'Policy Characteristics'!$C:$C,0))),"",INDEX('Policy Characteristics'!H:H,MATCH($C1675,'Policy Characteristics'!$C:$C,0)))</f>
        <v>1</v>
      </c>
      <c r="O1675" s="254" t="str">
        <f>IF(ISBLANK(INDEX('Policy Characteristics'!I:I,MATCH($C1675,'Policy Characteristics'!$C:$C,0))),"",INDEX('Policy Characteristics'!I:I,MATCH($C1675,'Policy Characteristics'!$C:$C,0)))</f>
        <v>on/off</v>
      </c>
      <c r="P1675" s="254" t="str">
        <f>IF(ISBLANK(INDEX('Policy Characteristics'!J:J,MATCH($C1675,'Policy Characteristics'!$C:$C,0))),"",INDEX('Policy Characteristics'!J:J,MATCH($C1675,'Policy Characteristics'!$C:$C,0)))</f>
        <v/>
      </c>
      <c r="Q1675" s="254" t="str">
        <f>IF(ISBLANK(INDEX('Policy Characteristics'!K:K,MATCH($C1675,'Policy Characteristics'!$C:$C,0))),"",INDEX('Policy Characteristics'!K:K,MATCH($C1675,'Policy Characteristics'!$C:$C,0)))</f>
        <v/>
      </c>
      <c r="R1675" s="254" t="str">
        <f>IF(ISBLANK(INDEX('Policy Characteristics'!L:L,MATCH($C1675,'Policy Characteristics'!$C:$C,0))),"",INDEX('Policy Characteristics'!L:L,MATCH($C1675,'Policy Characteristics'!$C:$C,0)))</f>
        <v/>
      </c>
    </row>
    <row r="1676" spans="1:18" s="2" customFormat="1" x14ac:dyDescent="0.35">
      <c r="A1676" s="254" t="str">
        <f>IF(ISBLANK(INDEX('Policy Characteristics'!A:A,MATCH($C1676,'Policy Characteristics'!$C:$C,0))),"",INDEX('Policy Characteristics'!A:A,MATCH($C1676,'Policy Characteristics'!$C:$C,0)))</f>
        <v>Cross-Sector</v>
      </c>
      <c r="B1676" s="262" t="str">
        <f>IF(ISBLANK(INDEX('Policy Characteristics'!B:B,MATCH($C1676,'Policy Characteristics'!$C:$C,0))),"",INDEX('Policy Characteristics'!B:B,MATCH($C1676,'Policy Characteristics'!$C:$C,0)))</f>
        <v>Fixed Energy Prices</v>
      </c>
      <c r="C1676" s="254" t="str">
        <f t="shared" ref="C1676:C1686" si="66">C$1675</f>
        <v>Toggle Whether Policies Affect Energy Prices</v>
      </c>
      <c r="D1676" s="6" t="s">
        <v>46</v>
      </c>
      <c r="E1676" s="45"/>
      <c r="F1676" s="6" t="s">
        <v>87</v>
      </c>
      <c r="G1676" s="6"/>
      <c r="H1676" s="43">
        <v>837</v>
      </c>
      <c r="I1676" s="325" t="s">
        <v>44</v>
      </c>
      <c r="J1676" s="255" t="str">
        <f>IF(ISBLANK(INDEX('Policy Characteristics'!D:D,MATCH($C1676,'Policy Characteristics'!$C:$C,0))),"",INDEX('Policy Characteristics'!D:D,MATCH($C1676,'Policy Characteristics'!$C:$C,0)))</f>
        <v>Fixed Energy Prices</v>
      </c>
      <c r="K1676" s="254" t="str">
        <f>IF(ISBLANK(INDEX('Policy Characteristics'!E:E,MATCH($C1676,'Policy Characteristics'!$C:$C,0))),"",INDEX('Policy Characteristics'!E:E,MATCH($C1676,'Policy Characteristics'!$C:$C,0)))</f>
        <v>cross toggle whether policies affect energy prices</v>
      </c>
      <c r="L1676" s="254">
        <f>IF(ISBLANK(INDEX('Policy Characteristics'!F:F,MATCH($C1676,'Policy Characteristics'!$C:$C,0))),"",INDEX('Policy Characteristics'!F:F,MATCH($C1676,'Policy Characteristics'!$C:$C,0)))</f>
        <v>0</v>
      </c>
      <c r="M1676" s="254">
        <f>IF(ISBLANK(INDEX('Policy Characteristics'!G:G,MATCH($C1676,'Policy Characteristics'!$C:$C,0))),"",INDEX('Policy Characteristics'!G:G,MATCH($C1676,'Policy Characteristics'!$C:$C,0)))</f>
        <v>1</v>
      </c>
      <c r="N1676" s="254">
        <f>IF(ISBLANK(INDEX('Policy Characteristics'!H:H,MATCH($C1676,'Policy Characteristics'!$C:$C,0))),"",INDEX('Policy Characteristics'!H:H,MATCH($C1676,'Policy Characteristics'!$C:$C,0)))</f>
        <v>1</v>
      </c>
      <c r="O1676" s="254" t="str">
        <f>IF(ISBLANK(INDEX('Policy Characteristics'!I:I,MATCH($C1676,'Policy Characteristics'!$C:$C,0))),"",INDEX('Policy Characteristics'!I:I,MATCH($C1676,'Policy Characteristics'!$C:$C,0)))</f>
        <v>on/off</v>
      </c>
      <c r="P1676" s="254" t="str">
        <f>IF(ISBLANK(INDEX('Policy Characteristics'!J:J,MATCH($C1676,'Policy Characteristics'!$C:$C,0))),"",INDEX('Policy Characteristics'!J:J,MATCH($C1676,'Policy Characteristics'!$C:$C,0)))</f>
        <v/>
      </c>
      <c r="Q1676" s="254" t="str">
        <f>IF(ISBLANK(INDEX('Policy Characteristics'!K:K,MATCH($C1676,'Policy Characteristics'!$C:$C,0))),"",INDEX('Policy Characteristics'!K:K,MATCH($C1676,'Policy Characteristics'!$C:$C,0)))</f>
        <v/>
      </c>
      <c r="R1676" s="254" t="str">
        <f>IF(ISBLANK(INDEX('Policy Characteristics'!L:L,MATCH($C1676,'Policy Characteristics'!$C:$C,0))),"",INDEX('Policy Characteristics'!L:L,MATCH($C1676,'Policy Characteristics'!$C:$C,0)))</f>
        <v/>
      </c>
    </row>
    <row r="1677" spans="1:18" s="2" customFormat="1" x14ac:dyDescent="0.35">
      <c r="A1677" s="254" t="str">
        <f>IF(ISBLANK(INDEX('Policy Characteristics'!A:A,MATCH($C1677,'Policy Characteristics'!$C:$C,0))),"",INDEX('Policy Characteristics'!A:A,MATCH($C1677,'Policy Characteristics'!$C:$C,0)))</f>
        <v>Cross-Sector</v>
      </c>
      <c r="B1677" s="262" t="str">
        <f>IF(ISBLANK(INDEX('Policy Characteristics'!B:B,MATCH($C1677,'Policy Characteristics'!$C:$C,0))),"",INDEX('Policy Characteristics'!B:B,MATCH($C1677,'Policy Characteristics'!$C:$C,0)))</f>
        <v>Fixed Energy Prices</v>
      </c>
      <c r="C1677" s="254" t="str">
        <f t="shared" si="66"/>
        <v>Toggle Whether Policies Affect Energy Prices</v>
      </c>
      <c r="D1677" s="6" t="s">
        <v>51</v>
      </c>
      <c r="E1677" s="45"/>
      <c r="F1677" s="6" t="s">
        <v>92</v>
      </c>
      <c r="G1677" s="6"/>
      <c r="H1677" s="47">
        <v>838</v>
      </c>
      <c r="I1677" s="325" t="s">
        <v>44</v>
      </c>
      <c r="J1677" s="255" t="str">
        <f>IF(ISBLANK(INDEX('Policy Characteristics'!D:D,MATCH($C1677,'Policy Characteristics'!$C:$C,0))),"",INDEX('Policy Characteristics'!D:D,MATCH($C1677,'Policy Characteristics'!$C:$C,0)))</f>
        <v>Fixed Energy Prices</v>
      </c>
      <c r="K1677" s="254" t="str">
        <f>IF(ISBLANK(INDEX('Policy Characteristics'!E:E,MATCH($C1677,'Policy Characteristics'!$C:$C,0))),"",INDEX('Policy Characteristics'!E:E,MATCH($C1677,'Policy Characteristics'!$C:$C,0)))</f>
        <v>cross toggle whether policies affect energy prices</v>
      </c>
      <c r="L1677" s="254">
        <f>IF(ISBLANK(INDEX('Policy Characteristics'!F:F,MATCH($C1677,'Policy Characteristics'!$C:$C,0))),"",INDEX('Policy Characteristics'!F:F,MATCH($C1677,'Policy Characteristics'!$C:$C,0)))</f>
        <v>0</v>
      </c>
      <c r="M1677" s="254">
        <f>IF(ISBLANK(INDEX('Policy Characteristics'!G:G,MATCH($C1677,'Policy Characteristics'!$C:$C,0))),"",INDEX('Policy Characteristics'!G:G,MATCH($C1677,'Policy Characteristics'!$C:$C,0)))</f>
        <v>1</v>
      </c>
      <c r="N1677" s="254">
        <f>IF(ISBLANK(INDEX('Policy Characteristics'!H:H,MATCH($C1677,'Policy Characteristics'!$C:$C,0))),"",INDEX('Policy Characteristics'!H:H,MATCH($C1677,'Policy Characteristics'!$C:$C,0)))</f>
        <v>1</v>
      </c>
      <c r="O1677" s="254" t="str">
        <f>IF(ISBLANK(INDEX('Policy Characteristics'!I:I,MATCH($C1677,'Policy Characteristics'!$C:$C,0))),"",INDEX('Policy Characteristics'!I:I,MATCH($C1677,'Policy Characteristics'!$C:$C,0)))</f>
        <v>on/off</v>
      </c>
      <c r="P1677" s="254" t="str">
        <f>IF(ISBLANK(INDEX('Policy Characteristics'!J:J,MATCH($C1677,'Policy Characteristics'!$C:$C,0))),"",INDEX('Policy Characteristics'!J:J,MATCH($C1677,'Policy Characteristics'!$C:$C,0)))</f>
        <v/>
      </c>
      <c r="Q1677" s="254" t="str">
        <f>IF(ISBLANK(INDEX('Policy Characteristics'!K:K,MATCH($C1677,'Policy Characteristics'!$C:$C,0))),"",INDEX('Policy Characteristics'!K:K,MATCH($C1677,'Policy Characteristics'!$C:$C,0)))</f>
        <v/>
      </c>
      <c r="R1677" s="254" t="str">
        <f>IF(ISBLANK(INDEX('Policy Characteristics'!L:L,MATCH($C1677,'Policy Characteristics'!$C:$C,0))),"",INDEX('Policy Characteristics'!L:L,MATCH($C1677,'Policy Characteristics'!$C:$C,0)))</f>
        <v/>
      </c>
    </row>
    <row r="1678" spans="1:18" s="2" customFormat="1" x14ac:dyDescent="0.35">
      <c r="A1678" s="254" t="str">
        <f>IF(ISBLANK(INDEX('Policy Characteristics'!A:A,MATCH($C1678,'Policy Characteristics'!$C:$C,0))),"",INDEX('Policy Characteristics'!A:A,MATCH($C1678,'Policy Characteristics'!$C:$C,0)))</f>
        <v>Cross-Sector</v>
      </c>
      <c r="B1678" s="262" t="str">
        <f>IF(ISBLANK(INDEX('Policy Characteristics'!B:B,MATCH($C1678,'Policy Characteristics'!$C:$C,0))),"",INDEX('Policy Characteristics'!B:B,MATCH($C1678,'Policy Characteristics'!$C:$C,0)))</f>
        <v>Fixed Energy Prices</v>
      </c>
      <c r="C1678" s="254" t="str">
        <f t="shared" si="66"/>
        <v>Toggle Whether Policies Affect Energy Prices</v>
      </c>
      <c r="D1678" s="6" t="s">
        <v>53</v>
      </c>
      <c r="E1678" s="45"/>
      <c r="F1678" s="6" t="s">
        <v>95</v>
      </c>
      <c r="G1678" s="6"/>
      <c r="H1678" s="43">
        <v>839</v>
      </c>
      <c r="I1678" s="325" t="s">
        <v>44</v>
      </c>
      <c r="J1678" s="255" t="str">
        <f>IF(ISBLANK(INDEX('Policy Characteristics'!D:D,MATCH($C1678,'Policy Characteristics'!$C:$C,0))),"",INDEX('Policy Characteristics'!D:D,MATCH($C1678,'Policy Characteristics'!$C:$C,0)))</f>
        <v>Fixed Energy Prices</v>
      </c>
      <c r="K1678" s="254" t="str">
        <f>IF(ISBLANK(INDEX('Policy Characteristics'!E:E,MATCH($C1678,'Policy Characteristics'!$C:$C,0))),"",INDEX('Policy Characteristics'!E:E,MATCH($C1678,'Policy Characteristics'!$C:$C,0)))</f>
        <v>cross toggle whether policies affect energy prices</v>
      </c>
      <c r="L1678" s="254">
        <f>IF(ISBLANK(INDEX('Policy Characteristics'!F:F,MATCH($C1678,'Policy Characteristics'!$C:$C,0))),"",INDEX('Policy Characteristics'!F:F,MATCH($C1678,'Policy Characteristics'!$C:$C,0)))</f>
        <v>0</v>
      </c>
      <c r="M1678" s="254">
        <f>IF(ISBLANK(INDEX('Policy Characteristics'!G:G,MATCH($C1678,'Policy Characteristics'!$C:$C,0))),"",INDEX('Policy Characteristics'!G:G,MATCH($C1678,'Policy Characteristics'!$C:$C,0)))</f>
        <v>1</v>
      </c>
      <c r="N1678" s="254">
        <f>IF(ISBLANK(INDEX('Policy Characteristics'!H:H,MATCH($C1678,'Policy Characteristics'!$C:$C,0))),"",INDEX('Policy Characteristics'!H:H,MATCH($C1678,'Policy Characteristics'!$C:$C,0)))</f>
        <v>1</v>
      </c>
      <c r="O1678" s="254" t="str">
        <f>IF(ISBLANK(INDEX('Policy Characteristics'!I:I,MATCH($C1678,'Policy Characteristics'!$C:$C,0))),"",INDEX('Policy Characteristics'!I:I,MATCH($C1678,'Policy Characteristics'!$C:$C,0)))</f>
        <v>on/off</v>
      </c>
      <c r="P1678" s="254" t="str">
        <f>IF(ISBLANK(INDEX('Policy Characteristics'!J:J,MATCH($C1678,'Policy Characteristics'!$C:$C,0))),"",INDEX('Policy Characteristics'!J:J,MATCH($C1678,'Policy Characteristics'!$C:$C,0)))</f>
        <v/>
      </c>
      <c r="Q1678" s="254" t="str">
        <f>IF(ISBLANK(INDEX('Policy Characteristics'!K:K,MATCH($C1678,'Policy Characteristics'!$C:$C,0))),"",INDEX('Policy Characteristics'!K:K,MATCH($C1678,'Policy Characteristics'!$C:$C,0)))</f>
        <v/>
      </c>
      <c r="R1678" s="254" t="str">
        <f>IF(ISBLANK(INDEX('Policy Characteristics'!L:L,MATCH($C1678,'Policy Characteristics'!$C:$C,0))),"",INDEX('Policy Characteristics'!L:L,MATCH($C1678,'Policy Characteristics'!$C:$C,0)))</f>
        <v/>
      </c>
    </row>
    <row r="1679" spans="1:18" s="2" customFormat="1" x14ac:dyDescent="0.35">
      <c r="A1679" s="254" t="str">
        <f>IF(ISBLANK(INDEX('Policy Characteristics'!A:A,MATCH($C1679,'Policy Characteristics'!$C:$C,0))),"",INDEX('Policy Characteristics'!A:A,MATCH($C1679,'Policy Characteristics'!$C:$C,0)))</f>
        <v>Cross-Sector</v>
      </c>
      <c r="B1679" s="262" t="str">
        <f>IF(ISBLANK(INDEX('Policy Characteristics'!B:B,MATCH($C1679,'Policy Characteristics'!$C:$C,0))),"",INDEX('Policy Characteristics'!B:B,MATCH($C1679,'Policy Characteristics'!$C:$C,0)))</f>
        <v>Fixed Energy Prices</v>
      </c>
      <c r="C1679" s="254" t="str">
        <f t="shared" si="66"/>
        <v>Toggle Whether Policies Affect Energy Prices</v>
      </c>
      <c r="D1679" s="6" t="s">
        <v>54</v>
      </c>
      <c r="E1679" s="45"/>
      <c r="F1679" s="6" t="s">
        <v>96</v>
      </c>
      <c r="G1679" s="6"/>
      <c r="H1679" s="47">
        <v>840</v>
      </c>
      <c r="I1679" s="325" t="s">
        <v>44</v>
      </c>
      <c r="J1679" s="255" t="str">
        <f>IF(ISBLANK(INDEX('Policy Characteristics'!D:D,MATCH($C1679,'Policy Characteristics'!$C:$C,0))),"",INDEX('Policy Characteristics'!D:D,MATCH($C1679,'Policy Characteristics'!$C:$C,0)))</f>
        <v>Fixed Energy Prices</v>
      </c>
      <c r="K1679" s="254" t="str">
        <f>IF(ISBLANK(INDEX('Policy Characteristics'!E:E,MATCH($C1679,'Policy Characteristics'!$C:$C,0))),"",INDEX('Policy Characteristics'!E:E,MATCH($C1679,'Policy Characteristics'!$C:$C,0)))</f>
        <v>cross toggle whether policies affect energy prices</v>
      </c>
      <c r="L1679" s="254">
        <f>IF(ISBLANK(INDEX('Policy Characteristics'!F:F,MATCH($C1679,'Policy Characteristics'!$C:$C,0))),"",INDEX('Policy Characteristics'!F:F,MATCH($C1679,'Policy Characteristics'!$C:$C,0)))</f>
        <v>0</v>
      </c>
      <c r="M1679" s="254">
        <f>IF(ISBLANK(INDEX('Policy Characteristics'!G:G,MATCH($C1679,'Policy Characteristics'!$C:$C,0))),"",INDEX('Policy Characteristics'!G:G,MATCH($C1679,'Policy Characteristics'!$C:$C,0)))</f>
        <v>1</v>
      </c>
      <c r="N1679" s="254">
        <f>IF(ISBLANK(INDEX('Policy Characteristics'!H:H,MATCH($C1679,'Policy Characteristics'!$C:$C,0))),"",INDEX('Policy Characteristics'!H:H,MATCH($C1679,'Policy Characteristics'!$C:$C,0)))</f>
        <v>1</v>
      </c>
      <c r="O1679" s="254" t="str">
        <f>IF(ISBLANK(INDEX('Policy Characteristics'!I:I,MATCH($C1679,'Policy Characteristics'!$C:$C,0))),"",INDEX('Policy Characteristics'!I:I,MATCH($C1679,'Policy Characteristics'!$C:$C,0)))</f>
        <v>on/off</v>
      </c>
      <c r="P1679" s="254" t="str">
        <f>IF(ISBLANK(INDEX('Policy Characteristics'!J:J,MATCH($C1679,'Policy Characteristics'!$C:$C,0))),"",INDEX('Policy Characteristics'!J:J,MATCH($C1679,'Policy Characteristics'!$C:$C,0)))</f>
        <v/>
      </c>
      <c r="Q1679" s="254" t="str">
        <f>IF(ISBLANK(INDEX('Policy Characteristics'!K:K,MATCH($C1679,'Policy Characteristics'!$C:$C,0))),"",INDEX('Policy Characteristics'!K:K,MATCH($C1679,'Policy Characteristics'!$C:$C,0)))</f>
        <v/>
      </c>
      <c r="R1679" s="254" t="str">
        <f>IF(ISBLANK(INDEX('Policy Characteristics'!L:L,MATCH($C1679,'Policy Characteristics'!$C:$C,0))),"",INDEX('Policy Characteristics'!L:L,MATCH($C1679,'Policy Characteristics'!$C:$C,0)))</f>
        <v/>
      </c>
    </row>
    <row r="1680" spans="1:18" s="2" customFormat="1" x14ac:dyDescent="0.35">
      <c r="A1680" s="254" t="str">
        <f>IF(ISBLANK(INDEX('Policy Characteristics'!A:A,MATCH($C1680,'Policy Characteristics'!$C:$C,0))),"",INDEX('Policy Characteristics'!A:A,MATCH($C1680,'Policy Characteristics'!$C:$C,0)))</f>
        <v>Cross-Sector</v>
      </c>
      <c r="B1680" s="262" t="str">
        <f>IF(ISBLANK(INDEX('Policy Characteristics'!B:B,MATCH($C1680,'Policy Characteristics'!$C:$C,0))),"",INDEX('Policy Characteristics'!B:B,MATCH($C1680,'Policy Characteristics'!$C:$C,0)))</f>
        <v>Fixed Energy Prices</v>
      </c>
      <c r="C1680" s="254" t="str">
        <f t="shared" si="66"/>
        <v>Toggle Whether Policies Affect Energy Prices</v>
      </c>
      <c r="D1680" s="6" t="s">
        <v>55</v>
      </c>
      <c r="E1680" s="45"/>
      <c r="F1680" s="6" t="s">
        <v>97</v>
      </c>
      <c r="G1680" s="6"/>
      <c r="H1680" s="43">
        <v>841</v>
      </c>
      <c r="I1680" s="325" t="s">
        <v>44</v>
      </c>
      <c r="J1680" s="255" t="str">
        <f>IF(ISBLANK(INDEX('Policy Characteristics'!D:D,MATCH($C1680,'Policy Characteristics'!$C:$C,0))),"",INDEX('Policy Characteristics'!D:D,MATCH($C1680,'Policy Characteristics'!$C:$C,0)))</f>
        <v>Fixed Energy Prices</v>
      </c>
      <c r="K1680" s="254" t="str">
        <f>IF(ISBLANK(INDEX('Policy Characteristics'!E:E,MATCH($C1680,'Policy Characteristics'!$C:$C,0))),"",INDEX('Policy Characteristics'!E:E,MATCH($C1680,'Policy Characteristics'!$C:$C,0)))</f>
        <v>cross toggle whether policies affect energy prices</v>
      </c>
      <c r="L1680" s="254">
        <f>IF(ISBLANK(INDEX('Policy Characteristics'!F:F,MATCH($C1680,'Policy Characteristics'!$C:$C,0))),"",INDEX('Policy Characteristics'!F:F,MATCH($C1680,'Policy Characteristics'!$C:$C,0)))</f>
        <v>0</v>
      </c>
      <c r="M1680" s="254">
        <f>IF(ISBLANK(INDEX('Policy Characteristics'!G:G,MATCH($C1680,'Policy Characteristics'!$C:$C,0))),"",INDEX('Policy Characteristics'!G:G,MATCH($C1680,'Policy Characteristics'!$C:$C,0)))</f>
        <v>1</v>
      </c>
      <c r="N1680" s="254">
        <f>IF(ISBLANK(INDEX('Policy Characteristics'!H:H,MATCH($C1680,'Policy Characteristics'!$C:$C,0))),"",INDEX('Policy Characteristics'!H:H,MATCH($C1680,'Policy Characteristics'!$C:$C,0)))</f>
        <v>1</v>
      </c>
      <c r="O1680" s="254" t="str">
        <f>IF(ISBLANK(INDEX('Policy Characteristics'!I:I,MATCH($C1680,'Policy Characteristics'!$C:$C,0))),"",INDEX('Policy Characteristics'!I:I,MATCH($C1680,'Policy Characteristics'!$C:$C,0)))</f>
        <v>on/off</v>
      </c>
      <c r="P1680" s="254" t="str">
        <f>IF(ISBLANK(INDEX('Policy Characteristics'!J:J,MATCH($C1680,'Policy Characteristics'!$C:$C,0))),"",INDEX('Policy Characteristics'!J:J,MATCH($C1680,'Policy Characteristics'!$C:$C,0)))</f>
        <v/>
      </c>
      <c r="Q1680" s="254" t="str">
        <f>IF(ISBLANK(INDEX('Policy Characteristics'!K:K,MATCH($C1680,'Policy Characteristics'!$C:$C,0))),"",INDEX('Policy Characteristics'!K:K,MATCH($C1680,'Policy Characteristics'!$C:$C,0)))</f>
        <v/>
      </c>
      <c r="R1680" s="254" t="str">
        <f>IF(ISBLANK(INDEX('Policy Characteristics'!L:L,MATCH($C1680,'Policy Characteristics'!$C:$C,0))),"",INDEX('Policy Characteristics'!L:L,MATCH($C1680,'Policy Characteristics'!$C:$C,0)))</f>
        <v/>
      </c>
    </row>
    <row r="1681" spans="1:18" s="2" customFormat="1" x14ac:dyDescent="0.35">
      <c r="A1681" s="254" t="str">
        <f>IF(ISBLANK(INDEX('Policy Characteristics'!A:A,MATCH($C1681,'Policy Characteristics'!$C:$C,0))),"",INDEX('Policy Characteristics'!A:A,MATCH($C1681,'Policy Characteristics'!$C:$C,0)))</f>
        <v>Cross-Sector</v>
      </c>
      <c r="B1681" s="262" t="str">
        <f>IF(ISBLANK(INDEX('Policy Characteristics'!B:B,MATCH($C1681,'Policy Characteristics'!$C:$C,0))),"",INDEX('Policy Characteristics'!B:B,MATCH($C1681,'Policy Characteristics'!$C:$C,0)))</f>
        <v>Fixed Energy Prices</v>
      </c>
      <c r="C1681" s="254" t="str">
        <f t="shared" si="66"/>
        <v>Toggle Whether Policies Affect Energy Prices</v>
      </c>
      <c r="D1681" s="6" t="s">
        <v>56</v>
      </c>
      <c r="E1681" s="45"/>
      <c r="F1681" s="6" t="s">
        <v>98</v>
      </c>
      <c r="G1681" s="6"/>
      <c r="H1681" s="47">
        <v>842</v>
      </c>
      <c r="I1681" s="325" t="s">
        <v>44</v>
      </c>
      <c r="J1681" s="255" t="str">
        <f>IF(ISBLANK(INDEX('Policy Characteristics'!D:D,MATCH($C1681,'Policy Characteristics'!$C:$C,0))),"",INDEX('Policy Characteristics'!D:D,MATCH($C1681,'Policy Characteristics'!$C:$C,0)))</f>
        <v>Fixed Energy Prices</v>
      </c>
      <c r="K1681" s="254" t="str">
        <f>IF(ISBLANK(INDEX('Policy Characteristics'!E:E,MATCH($C1681,'Policy Characteristics'!$C:$C,0))),"",INDEX('Policy Characteristics'!E:E,MATCH($C1681,'Policy Characteristics'!$C:$C,0)))</f>
        <v>cross toggle whether policies affect energy prices</v>
      </c>
      <c r="L1681" s="254">
        <f>IF(ISBLANK(INDEX('Policy Characteristics'!F:F,MATCH($C1681,'Policy Characteristics'!$C:$C,0))),"",INDEX('Policy Characteristics'!F:F,MATCH($C1681,'Policy Characteristics'!$C:$C,0)))</f>
        <v>0</v>
      </c>
      <c r="M1681" s="254">
        <f>IF(ISBLANK(INDEX('Policy Characteristics'!G:G,MATCH($C1681,'Policy Characteristics'!$C:$C,0))),"",INDEX('Policy Characteristics'!G:G,MATCH($C1681,'Policy Characteristics'!$C:$C,0)))</f>
        <v>1</v>
      </c>
      <c r="N1681" s="254">
        <f>IF(ISBLANK(INDEX('Policy Characteristics'!H:H,MATCH($C1681,'Policy Characteristics'!$C:$C,0))),"",INDEX('Policy Characteristics'!H:H,MATCH($C1681,'Policy Characteristics'!$C:$C,0)))</f>
        <v>1</v>
      </c>
      <c r="O1681" s="254" t="str">
        <f>IF(ISBLANK(INDEX('Policy Characteristics'!I:I,MATCH($C1681,'Policy Characteristics'!$C:$C,0))),"",INDEX('Policy Characteristics'!I:I,MATCH($C1681,'Policy Characteristics'!$C:$C,0)))</f>
        <v>on/off</v>
      </c>
      <c r="P1681" s="254" t="str">
        <f>IF(ISBLANK(INDEX('Policy Characteristics'!J:J,MATCH($C1681,'Policy Characteristics'!$C:$C,0))),"",INDEX('Policy Characteristics'!J:J,MATCH($C1681,'Policy Characteristics'!$C:$C,0)))</f>
        <v/>
      </c>
      <c r="Q1681" s="254" t="str">
        <f>IF(ISBLANK(INDEX('Policy Characteristics'!K:K,MATCH($C1681,'Policy Characteristics'!$C:$C,0))),"",INDEX('Policy Characteristics'!K:K,MATCH($C1681,'Policy Characteristics'!$C:$C,0)))</f>
        <v/>
      </c>
      <c r="R1681" s="254" t="str">
        <f>IF(ISBLANK(INDEX('Policy Characteristics'!L:L,MATCH($C1681,'Policy Characteristics'!$C:$C,0))),"",INDEX('Policy Characteristics'!L:L,MATCH($C1681,'Policy Characteristics'!$C:$C,0)))</f>
        <v/>
      </c>
    </row>
    <row r="1682" spans="1:18" s="2" customFormat="1" x14ac:dyDescent="0.35">
      <c r="A1682" s="254" t="str">
        <f>IF(ISBLANK(INDEX('Policy Characteristics'!A:A,MATCH($C1682,'Policy Characteristics'!$C:$C,0))),"",INDEX('Policy Characteristics'!A:A,MATCH($C1682,'Policy Characteristics'!$C:$C,0)))</f>
        <v>Cross-Sector</v>
      </c>
      <c r="B1682" s="262" t="str">
        <f>IF(ISBLANK(INDEX('Policy Characteristics'!B:B,MATCH($C1682,'Policy Characteristics'!$C:$C,0))),"",INDEX('Policy Characteristics'!B:B,MATCH($C1682,'Policy Characteristics'!$C:$C,0)))</f>
        <v>Fixed Energy Prices</v>
      </c>
      <c r="C1682" s="254" t="str">
        <f t="shared" si="66"/>
        <v>Toggle Whether Policies Affect Energy Prices</v>
      </c>
      <c r="D1682" s="6" t="s">
        <v>2471</v>
      </c>
      <c r="E1682" s="45"/>
      <c r="F1682" s="6" t="s">
        <v>2472</v>
      </c>
      <c r="G1682" s="6"/>
      <c r="H1682" s="43">
        <v>843</v>
      </c>
      <c r="I1682" s="325" t="s">
        <v>44</v>
      </c>
      <c r="J1682" s="255" t="str">
        <f>IF(ISBLANK(INDEX('Policy Characteristics'!D:D,MATCH($C1682,'Policy Characteristics'!$C:$C,0))),"",INDEX('Policy Characteristics'!D:D,MATCH($C1682,'Policy Characteristics'!$C:$C,0)))</f>
        <v>Fixed Energy Prices</v>
      </c>
      <c r="K1682" s="254" t="str">
        <f>IF(ISBLANK(INDEX('Policy Characteristics'!E:E,MATCH($C1682,'Policy Characteristics'!$C:$C,0))),"",INDEX('Policy Characteristics'!E:E,MATCH($C1682,'Policy Characteristics'!$C:$C,0)))</f>
        <v>cross toggle whether policies affect energy prices</v>
      </c>
      <c r="L1682" s="254">
        <f>IF(ISBLANK(INDEX('Policy Characteristics'!F:F,MATCH($C1682,'Policy Characteristics'!$C:$C,0))),"",INDEX('Policy Characteristics'!F:F,MATCH($C1682,'Policy Characteristics'!$C:$C,0)))</f>
        <v>0</v>
      </c>
      <c r="M1682" s="254">
        <f>IF(ISBLANK(INDEX('Policy Characteristics'!G:G,MATCH($C1682,'Policy Characteristics'!$C:$C,0))),"",INDEX('Policy Characteristics'!G:G,MATCH($C1682,'Policy Characteristics'!$C:$C,0)))</f>
        <v>1</v>
      </c>
      <c r="N1682" s="254">
        <f>IF(ISBLANK(INDEX('Policy Characteristics'!H:H,MATCH($C1682,'Policy Characteristics'!$C:$C,0))),"",INDEX('Policy Characteristics'!H:H,MATCH($C1682,'Policy Characteristics'!$C:$C,0)))</f>
        <v>1</v>
      </c>
      <c r="O1682" s="254" t="str">
        <f>IF(ISBLANK(INDEX('Policy Characteristics'!I:I,MATCH($C1682,'Policy Characteristics'!$C:$C,0))),"",INDEX('Policy Characteristics'!I:I,MATCH($C1682,'Policy Characteristics'!$C:$C,0)))</f>
        <v>on/off</v>
      </c>
      <c r="P1682" s="254" t="str">
        <f>IF(ISBLANK(INDEX('Policy Characteristics'!J:J,MATCH($C1682,'Policy Characteristics'!$C:$C,0))),"",INDEX('Policy Characteristics'!J:J,MATCH($C1682,'Policy Characteristics'!$C:$C,0)))</f>
        <v/>
      </c>
      <c r="Q1682" s="254" t="str">
        <f>IF(ISBLANK(INDEX('Policy Characteristics'!K:K,MATCH($C1682,'Policy Characteristics'!$C:$C,0))),"",INDEX('Policy Characteristics'!K:K,MATCH($C1682,'Policy Characteristics'!$C:$C,0)))</f>
        <v/>
      </c>
      <c r="R1682" s="254" t="str">
        <f>IF(ISBLANK(INDEX('Policy Characteristics'!L:L,MATCH($C1682,'Policy Characteristics'!$C:$C,0))),"",INDEX('Policy Characteristics'!L:L,MATCH($C1682,'Policy Characteristics'!$C:$C,0)))</f>
        <v/>
      </c>
    </row>
    <row r="1683" spans="1:18" s="2" customFormat="1" x14ac:dyDescent="0.35">
      <c r="A1683" s="254" t="str">
        <f>IF(ISBLANK(INDEX('Policy Characteristics'!A:A,MATCH($C1683,'Policy Characteristics'!$C:$C,0))),"",INDEX('Policy Characteristics'!A:A,MATCH($C1683,'Policy Characteristics'!$C:$C,0)))</f>
        <v>Cross-Sector</v>
      </c>
      <c r="B1683" s="262" t="str">
        <f>IF(ISBLANK(INDEX('Policy Characteristics'!B:B,MATCH($C1683,'Policy Characteristics'!$C:$C,0))),"",INDEX('Policy Characteristics'!B:B,MATCH($C1683,'Policy Characteristics'!$C:$C,0)))</f>
        <v>Fixed Energy Prices</v>
      </c>
      <c r="C1683" s="254" t="str">
        <f t="shared" si="66"/>
        <v>Toggle Whether Policies Affect Energy Prices</v>
      </c>
      <c r="D1683" s="6" t="s">
        <v>441</v>
      </c>
      <c r="E1683" s="45"/>
      <c r="F1683" s="6" t="s">
        <v>442</v>
      </c>
      <c r="G1683" s="6"/>
      <c r="H1683" s="47">
        <v>844</v>
      </c>
      <c r="I1683" s="325" t="s">
        <v>44</v>
      </c>
      <c r="J1683" s="255" t="str">
        <f>IF(ISBLANK(INDEX('Policy Characteristics'!D:D,MATCH($C1683,'Policy Characteristics'!$C:$C,0))),"",INDEX('Policy Characteristics'!D:D,MATCH($C1683,'Policy Characteristics'!$C:$C,0)))</f>
        <v>Fixed Energy Prices</v>
      </c>
      <c r="K1683" s="254" t="str">
        <f>IF(ISBLANK(INDEX('Policy Characteristics'!E:E,MATCH($C1683,'Policy Characteristics'!$C:$C,0))),"",INDEX('Policy Characteristics'!E:E,MATCH($C1683,'Policy Characteristics'!$C:$C,0)))</f>
        <v>cross toggle whether policies affect energy prices</v>
      </c>
      <c r="L1683" s="254">
        <f>IF(ISBLANK(INDEX('Policy Characteristics'!F:F,MATCH($C1683,'Policy Characteristics'!$C:$C,0))),"",INDEX('Policy Characteristics'!F:F,MATCH($C1683,'Policy Characteristics'!$C:$C,0)))</f>
        <v>0</v>
      </c>
      <c r="M1683" s="254">
        <f>IF(ISBLANK(INDEX('Policy Characteristics'!G:G,MATCH($C1683,'Policy Characteristics'!$C:$C,0))),"",INDEX('Policy Characteristics'!G:G,MATCH($C1683,'Policy Characteristics'!$C:$C,0)))</f>
        <v>1</v>
      </c>
      <c r="N1683" s="254">
        <f>IF(ISBLANK(INDEX('Policy Characteristics'!H:H,MATCH($C1683,'Policy Characteristics'!$C:$C,0))),"",INDEX('Policy Characteristics'!H:H,MATCH($C1683,'Policy Characteristics'!$C:$C,0)))</f>
        <v>1</v>
      </c>
      <c r="O1683" s="254" t="str">
        <f>IF(ISBLANK(INDEX('Policy Characteristics'!I:I,MATCH($C1683,'Policy Characteristics'!$C:$C,0))),"",INDEX('Policy Characteristics'!I:I,MATCH($C1683,'Policy Characteristics'!$C:$C,0)))</f>
        <v>on/off</v>
      </c>
      <c r="P1683" s="254" t="str">
        <f>IF(ISBLANK(INDEX('Policy Characteristics'!J:J,MATCH($C1683,'Policy Characteristics'!$C:$C,0))),"",INDEX('Policy Characteristics'!J:J,MATCH($C1683,'Policy Characteristics'!$C:$C,0)))</f>
        <v/>
      </c>
      <c r="Q1683" s="254" t="str">
        <f>IF(ISBLANK(INDEX('Policy Characteristics'!K:K,MATCH($C1683,'Policy Characteristics'!$C:$C,0))),"",INDEX('Policy Characteristics'!K:K,MATCH($C1683,'Policy Characteristics'!$C:$C,0)))</f>
        <v/>
      </c>
      <c r="R1683" s="254" t="str">
        <f>IF(ISBLANK(INDEX('Policy Characteristics'!L:L,MATCH($C1683,'Policy Characteristics'!$C:$C,0))),"",INDEX('Policy Characteristics'!L:L,MATCH($C1683,'Policy Characteristics'!$C:$C,0)))</f>
        <v/>
      </c>
    </row>
    <row r="1684" spans="1:18" s="2" customFormat="1" x14ac:dyDescent="0.35">
      <c r="A1684" s="254" t="str">
        <f>IF(ISBLANK(INDEX('Policy Characteristics'!A:A,MATCH($C1684,'Policy Characteristics'!$C:$C,0))),"",INDEX('Policy Characteristics'!A:A,MATCH($C1684,'Policy Characteristics'!$C:$C,0)))</f>
        <v>Cross-Sector</v>
      </c>
      <c r="B1684" s="262" t="str">
        <f>IF(ISBLANK(INDEX('Policy Characteristics'!B:B,MATCH($C1684,'Policy Characteristics'!$C:$C,0))),"",INDEX('Policy Characteristics'!B:B,MATCH($C1684,'Policy Characteristics'!$C:$C,0)))</f>
        <v>Fixed Energy Prices</v>
      </c>
      <c r="C1684" s="254" t="str">
        <f t="shared" si="66"/>
        <v>Toggle Whether Policies Affect Energy Prices</v>
      </c>
      <c r="D1684" s="6" t="s">
        <v>2463</v>
      </c>
      <c r="E1684" s="45"/>
      <c r="F1684" s="6" t="s">
        <v>2467</v>
      </c>
      <c r="G1684" s="6"/>
      <c r="H1684" s="43">
        <v>845</v>
      </c>
      <c r="I1684" s="325" t="s">
        <v>44</v>
      </c>
      <c r="J1684" s="255" t="str">
        <f>IF(ISBLANK(INDEX('Policy Characteristics'!D:D,MATCH($C1684,'Policy Characteristics'!$C:$C,0))),"",INDEX('Policy Characteristics'!D:D,MATCH($C1684,'Policy Characteristics'!$C:$C,0)))</f>
        <v>Fixed Energy Prices</v>
      </c>
      <c r="K1684" s="254" t="str">
        <f>IF(ISBLANK(INDEX('Policy Characteristics'!E:E,MATCH($C1684,'Policy Characteristics'!$C:$C,0))),"",INDEX('Policy Characteristics'!E:E,MATCH($C1684,'Policy Characteristics'!$C:$C,0)))</f>
        <v>cross toggle whether policies affect energy prices</v>
      </c>
      <c r="L1684" s="254">
        <f>IF(ISBLANK(INDEX('Policy Characteristics'!F:F,MATCH($C1684,'Policy Characteristics'!$C:$C,0))),"",INDEX('Policy Characteristics'!F:F,MATCH($C1684,'Policy Characteristics'!$C:$C,0)))</f>
        <v>0</v>
      </c>
      <c r="M1684" s="254">
        <f>IF(ISBLANK(INDEX('Policy Characteristics'!G:G,MATCH($C1684,'Policy Characteristics'!$C:$C,0))),"",INDEX('Policy Characteristics'!G:G,MATCH($C1684,'Policy Characteristics'!$C:$C,0)))</f>
        <v>1</v>
      </c>
      <c r="N1684" s="254">
        <f>IF(ISBLANK(INDEX('Policy Characteristics'!H:H,MATCH($C1684,'Policy Characteristics'!$C:$C,0))),"",INDEX('Policy Characteristics'!H:H,MATCH($C1684,'Policy Characteristics'!$C:$C,0)))</f>
        <v>1</v>
      </c>
      <c r="O1684" s="254" t="str">
        <f>IF(ISBLANK(INDEX('Policy Characteristics'!I:I,MATCH($C1684,'Policy Characteristics'!$C:$C,0))),"",INDEX('Policy Characteristics'!I:I,MATCH($C1684,'Policy Characteristics'!$C:$C,0)))</f>
        <v>on/off</v>
      </c>
      <c r="P1684" s="254" t="str">
        <f>IF(ISBLANK(INDEX('Policy Characteristics'!J:J,MATCH($C1684,'Policy Characteristics'!$C:$C,0))),"",INDEX('Policy Characteristics'!J:J,MATCH($C1684,'Policy Characteristics'!$C:$C,0)))</f>
        <v/>
      </c>
      <c r="Q1684" s="254" t="str">
        <f>IF(ISBLANK(INDEX('Policy Characteristics'!K:K,MATCH($C1684,'Policy Characteristics'!$C:$C,0))),"",INDEX('Policy Characteristics'!K:K,MATCH($C1684,'Policy Characteristics'!$C:$C,0)))</f>
        <v/>
      </c>
      <c r="R1684" s="254" t="str">
        <f>IF(ISBLANK(INDEX('Policy Characteristics'!L:L,MATCH($C1684,'Policy Characteristics'!$C:$C,0))),"",INDEX('Policy Characteristics'!L:L,MATCH($C1684,'Policy Characteristics'!$C:$C,0)))</f>
        <v/>
      </c>
    </row>
    <row r="1685" spans="1:18" s="2" customFormat="1" x14ac:dyDescent="0.35">
      <c r="A1685" s="254" t="str">
        <f>IF(ISBLANK(INDEX('Policy Characteristics'!A:A,MATCH($C1685,'Policy Characteristics'!$C:$C,0))),"",INDEX('Policy Characteristics'!A:A,MATCH($C1685,'Policy Characteristics'!$C:$C,0)))</f>
        <v>Cross-Sector</v>
      </c>
      <c r="B1685" s="262" t="str">
        <f>IF(ISBLANK(INDEX('Policy Characteristics'!B:B,MATCH($C1685,'Policy Characteristics'!$C:$C,0))),"",INDEX('Policy Characteristics'!B:B,MATCH($C1685,'Policy Characteristics'!$C:$C,0)))</f>
        <v>Fixed Energy Prices</v>
      </c>
      <c r="C1685" s="254" t="str">
        <f t="shared" si="66"/>
        <v>Toggle Whether Policies Affect Energy Prices</v>
      </c>
      <c r="D1685" s="6" t="s">
        <v>2473</v>
      </c>
      <c r="E1685" s="45"/>
      <c r="F1685" s="6" t="s">
        <v>2474</v>
      </c>
      <c r="G1685" s="6"/>
      <c r="H1685" s="47">
        <v>846</v>
      </c>
      <c r="I1685" s="325" t="s">
        <v>44</v>
      </c>
      <c r="J1685" s="255" t="str">
        <f>IF(ISBLANK(INDEX('Policy Characteristics'!D:D,MATCH($C1685,'Policy Characteristics'!$C:$C,0))),"",INDEX('Policy Characteristics'!D:D,MATCH($C1685,'Policy Characteristics'!$C:$C,0)))</f>
        <v>Fixed Energy Prices</v>
      </c>
      <c r="K1685" s="254" t="str">
        <f>IF(ISBLANK(INDEX('Policy Characteristics'!E:E,MATCH($C1685,'Policy Characteristics'!$C:$C,0))),"",INDEX('Policy Characteristics'!E:E,MATCH($C1685,'Policy Characteristics'!$C:$C,0)))</f>
        <v>cross toggle whether policies affect energy prices</v>
      </c>
      <c r="L1685" s="254">
        <f>IF(ISBLANK(INDEX('Policy Characteristics'!F:F,MATCH($C1685,'Policy Characteristics'!$C:$C,0))),"",INDEX('Policy Characteristics'!F:F,MATCH($C1685,'Policy Characteristics'!$C:$C,0)))</f>
        <v>0</v>
      </c>
      <c r="M1685" s="254">
        <f>IF(ISBLANK(INDEX('Policy Characteristics'!G:G,MATCH($C1685,'Policy Characteristics'!$C:$C,0))),"",INDEX('Policy Characteristics'!G:G,MATCH($C1685,'Policy Characteristics'!$C:$C,0)))</f>
        <v>1</v>
      </c>
      <c r="N1685" s="254">
        <f>IF(ISBLANK(INDEX('Policy Characteristics'!H:H,MATCH($C1685,'Policy Characteristics'!$C:$C,0))),"",INDEX('Policy Characteristics'!H:H,MATCH($C1685,'Policy Characteristics'!$C:$C,0)))</f>
        <v>1</v>
      </c>
      <c r="O1685" s="254" t="str">
        <f>IF(ISBLANK(INDEX('Policy Characteristics'!I:I,MATCH($C1685,'Policy Characteristics'!$C:$C,0))),"",INDEX('Policy Characteristics'!I:I,MATCH($C1685,'Policy Characteristics'!$C:$C,0)))</f>
        <v>on/off</v>
      </c>
      <c r="P1685" s="254" t="str">
        <f>IF(ISBLANK(INDEX('Policy Characteristics'!J:J,MATCH($C1685,'Policy Characteristics'!$C:$C,0))),"",INDEX('Policy Characteristics'!J:J,MATCH($C1685,'Policy Characteristics'!$C:$C,0)))</f>
        <v/>
      </c>
      <c r="Q1685" s="254" t="str">
        <f>IF(ISBLANK(INDEX('Policy Characteristics'!K:K,MATCH($C1685,'Policy Characteristics'!$C:$C,0))),"",INDEX('Policy Characteristics'!K:K,MATCH($C1685,'Policy Characteristics'!$C:$C,0)))</f>
        <v/>
      </c>
      <c r="R1685" s="254" t="str">
        <f>IF(ISBLANK(INDEX('Policy Characteristics'!L:L,MATCH($C1685,'Policy Characteristics'!$C:$C,0))),"",INDEX('Policy Characteristics'!L:L,MATCH($C1685,'Policy Characteristics'!$C:$C,0)))</f>
        <v/>
      </c>
    </row>
    <row r="1686" spans="1:18" s="2" customFormat="1" x14ac:dyDescent="0.35">
      <c r="A1686" s="254" t="str">
        <f>IF(ISBLANK(INDEX('Policy Characteristics'!A:A,MATCH($C1686,'Policy Characteristics'!$C:$C,0))),"",INDEX('Policy Characteristics'!A:A,MATCH($C1686,'Policy Characteristics'!$C:$C,0)))</f>
        <v>Cross-Sector</v>
      </c>
      <c r="B1686" s="262" t="str">
        <f>IF(ISBLANK(INDEX('Policy Characteristics'!B:B,MATCH($C1686,'Policy Characteristics'!$C:$C,0))),"",INDEX('Policy Characteristics'!B:B,MATCH($C1686,'Policy Characteristics'!$C:$C,0)))</f>
        <v>Fixed Energy Prices</v>
      </c>
      <c r="C1686" s="254" t="str">
        <f t="shared" si="66"/>
        <v>Toggle Whether Policies Affect Energy Prices</v>
      </c>
      <c r="D1686" s="6" t="s">
        <v>2464</v>
      </c>
      <c r="E1686" s="45"/>
      <c r="F1686" s="6" t="s">
        <v>2468</v>
      </c>
      <c r="G1686" s="6"/>
      <c r="H1686" s="43">
        <v>847</v>
      </c>
      <c r="I1686" s="325" t="s">
        <v>44</v>
      </c>
      <c r="J1686" s="255" t="str">
        <f>IF(ISBLANK(INDEX('Policy Characteristics'!D:D,MATCH($C1686,'Policy Characteristics'!$C:$C,0))),"",INDEX('Policy Characteristics'!D:D,MATCH($C1686,'Policy Characteristics'!$C:$C,0)))</f>
        <v>Fixed Energy Prices</v>
      </c>
      <c r="K1686" s="254" t="str">
        <f>IF(ISBLANK(INDEX('Policy Characteristics'!E:E,MATCH($C1686,'Policy Characteristics'!$C:$C,0))),"",INDEX('Policy Characteristics'!E:E,MATCH($C1686,'Policy Characteristics'!$C:$C,0)))</f>
        <v>cross toggle whether policies affect energy prices</v>
      </c>
      <c r="L1686" s="254">
        <f>IF(ISBLANK(INDEX('Policy Characteristics'!F:F,MATCH($C1686,'Policy Characteristics'!$C:$C,0))),"",INDEX('Policy Characteristics'!F:F,MATCH($C1686,'Policy Characteristics'!$C:$C,0)))</f>
        <v>0</v>
      </c>
      <c r="M1686" s="254">
        <f>IF(ISBLANK(INDEX('Policy Characteristics'!G:G,MATCH($C1686,'Policy Characteristics'!$C:$C,0))),"",INDEX('Policy Characteristics'!G:G,MATCH($C1686,'Policy Characteristics'!$C:$C,0)))</f>
        <v>1</v>
      </c>
      <c r="N1686" s="254">
        <f>IF(ISBLANK(INDEX('Policy Characteristics'!H:H,MATCH($C1686,'Policy Characteristics'!$C:$C,0))),"",INDEX('Policy Characteristics'!H:H,MATCH($C1686,'Policy Characteristics'!$C:$C,0)))</f>
        <v>1</v>
      </c>
      <c r="O1686" s="254" t="str">
        <f>IF(ISBLANK(INDEX('Policy Characteristics'!I:I,MATCH($C1686,'Policy Characteristics'!$C:$C,0))),"",INDEX('Policy Characteristics'!I:I,MATCH($C1686,'Policy Characteristics'!$C:$C,0)))</f>
        <v>on/off</v>
      </c>
      <c r="P1686" s="254" t="str">
        <f>IF(ISBLANK(INDEX('Policy Characteristics'!J:J,MATCH($C1686,'Policy Characteristics'!$C:$C,0))),"",INDEX('Policy Characteristics'!J:J,MATCH($C1686,'Policy Characteristics'!$C:$C,0)))</f>
        <v/>
      </c>
      <c r="Q1686" s="254" t="str">
        <f>IF(ISBLANK(INDEX('Policy Characteristics'!K:K,MATCH($C1686,'Policy Characteristics'!$C:$C,0))),"",INDEX('Policy Characteristics'!K:K,MATCH($C1686,'Policy Characteristics'!$C:$C,0)))</f>
        <v/>
      </c>
      <c r="R1686" s="254" t="str">
        <f>IF(ISBLANK(INDEX('Policy Characteristics'!L:L,MATCH($C1686,'Policy Characteristics'!$C:$C,0))),"",INDEX('Policy Characteristics'!L:L,MATCH($C1686,'Policy Characteristics'!$C:$C,0)))</f>
        <v/>
      </c>
    </row>
    <row r="1687" spans="1:18" s="2" customFormat="1" x14ac:dyDescent="0.35">
      <c r="A1687" s="254" t="str">
        <f>IF(ISBLANK(INDEX('Policy Characteristics'!A:A,MATCH($C1687,'Policy Characteristics'!$C:$C,0))),"",INDEX('Policy Characteristics'!A:A,MATCH($C1687,'Policy Characteristics'!$C:$C,0)))</f>
        <v>Cross-Sector</v>
      </c>
      <c r="B1687" s="262" t="str">
        <f>IF(ISBLANK(INDEX('Policy Characteristics'!B:B,MATCH($C1687,'Policy Characteristics'!$C:$C,0))),"",INDEX('Policy Characteristics'!B:B,MATCH($C1687,'Policy Characteristics'!$C:$C,0)))</f>
        <v>Fuel Price Deregulation</v>
      </c>
      <c r="C1687" s="317" t="s">
        <v>2751</v>
      </c>
      <c r="D1687" s="6" t="s">
        <v>448</v>
      </c>
      <c r="E1687" s="45"/>
      <c r="F1687" s="6" t="s">
        <v>445</v>
      </c>
      <c r="G1687" s="6"/>
      <c r="H1687" s="43">
        <v>723</v>
      </c>
      <c r="I1687" s="325" t="s">
        <v>44</v>
      </c>
      <c r="J1687" s="255" t="str">
        <f>IF(ISBLANK(INDEX('Policy Characteristics'!D:D,MATCH($C1687,'Policy Characteristics'!$C:$C,0))),"",INDEX('Policy Characteristics'!D:D,MATCH($C1687,'Policy Characteristics'!$C:$C,0)))</f>
        <v>Fuel Price Deregulation</v>
      </c>
      <c r="K1687" s="254" t="str">
        <f>IF(ISBLANK(INDEX('Policy Characteristics'!E:E,MATCH($C1687,'Policy Characteristics'!$C:$C,0))),"",INDEX('Policy Characteristics'!E:E,MATCH($C1687,'Policy Characteristics'!$C:$C,0)))</f>
        <v>cross fuel price deregulation</v>
      </c>
      <c r="L1687" s="261">
        <f>IF(ISBLANK(INDEX('Policy Characteristics'!F:F,MATCH($C1687,'Policy Characteristics'!$C:$C,0))),"",INDEX('Policy Characteristics'!F:F,MATCH($C1687,'Policy Characteristics'!$C:$C,0)))</f>
        <v>0</v>
      </c>
      <c r="M1687" s="261">
        <f>IF(ISBLANK(INDEX('Policy Characteristics'!G:G,MATCH($C1687,'Policy Characteristics'!$C:$C,0))),"",INDEX('Policy Characteristics'!G:G,MATCH($C1687,'Policy Characteristics'!$C:$C,0)))</f>
        <v>1</v>
      </c>
      <c r="N1687" s="261">
        <f>IF(ISBLANK(INDEX('Policy Characteristics'!H:H,MATCH($C1687,'Policy Characteristics'!$C:$C,0))),"",INDEX('Policy Characteristics'!H:H,MATCH($C1687,'Policy Characteristics'!$C:$C,0)))</f>
        <v>0.01</v>
      </c>
      <c r="O1687" s="254" t="str">
        <f>IF(ISBLANK(INDEX('Policy Characteristics'!I:I,MATCH($C1687,'Policy Characteristics'!$C:$C,0))),"",INDEX('Policy Characteristics'!I:I,MATCH($C1687,'Policy Characteristics'!$C:$C,0)))</f>
        <v>% of price deregulated</v>
      </c>
      <c r="P1687" s="254" t="str">
        <f>IF(ISBLANK(INDEX('Policy Characteristics'!J:J,MATCH($C1687,'Policy Characteristics'!$C:$C,0))),"",INDEX('Policy Characteristics'!J:J,MATCH($C1687,'Policy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87" s="254" t="str">
        <f>IF(ISBLANK(INDEX('Policy Characteristics'!K:K,MATCH($C1687,'Policy Characteristics'!$C:$C,0))),"",INDEX('Policy Characteristics'!K:K,MATCH($C1687,'Policy Characteristics'!$C:$C,0)))</f>
        <v>fuels.html#fuel-price-deregulation</v>
      </c>
      <c r="R1687" s="254" t="str">
        <f>IF(ISBLANK(INDEX('Policy Characteristics'!L:L,MATCH($C1687,'Policy Characteristics'!$C:$C,0))),"",INDEX('Policy Characteristics'!L:L,MATCH($C1687,'Policy Characteristics'!$C:$C,0)))</f>
        <v/>
      </c>
    </row>
    <row r="1688" spans="1:18" s="2" customFormat="1" x14ac:dyDescent="0.35">
      <c r="A1688" s="254" t="str">
        <f>IF(ISBLANK(INDEX('Policy Characteristics'!A:A,MATCH($C1688,'Policy Characteristics'!$C:$C,0))),"",INDEX('Policy Characteristics'!A:A,MATCH($C1688,'Policy Characteristics'!$C:$C,0)))</f>
        <v>Cross-Sector</v>
      </c>
      <c r="B1688" s="262" t="str">
        <f>IF(ISBLANK(INDEX('Policy Characteristics'!B:B,MATCH($C1688,'Policy Characteristics'!$C:$C,0))),"",INDEX('Policy Characteristics'!B:B,MATCH($C1688,'Policy Characteristics'!$C:$C,0)))</f>
        <v>Fuel Price Deregulation</v>
      </c>
      <c r="C1688" s="254" t="str">
        <f t="shared" ref="C1688:C1701" si="67">C$1687</f>
        <v>Fuel Price Deregulation</v>
      </c>
      <c r="D1688" s="6" t="s">
        <v>46</v>
      </c>
      <c r="E1688" s="45"/>
      <c r="F1688" s="6" t="s">
        <v>87</v>
      </c>
      <c r="G1688" s="6"/>
      <c r="H1688" s="43">
        <v>724</v>
      </c>
      <c r="I1688" s="325" t="s">
        <v>44</v>
      </c>
      <c r="J1688" s="255" t="str">
        <f>IF(ISBLANK(INDEX('Policy Characteristics'!D:D,MATCH($C1688,'Policy Characteristics'!$C:$C,0))),"",INDEX('Policy Characteristics'!D:D,MATCH($C1688,'Policy Characteristics'!$C:$C,0)))</f>
        <v>Fuel Price Deregulation</v>
      </c>
      <c r="K1688" s="254" t="str">
        <f>IF(ISBLANK(INDEX('Policy Characteristics'!E:E,MATCH($C1688,'Policy Characteristics'!$C:$C,0))),"",INDEX('Policy Characteristics'!E:E,MATCH($C1688,'Policy Characteristics'!$C:$C,0)))</f>
        <v>cross fuel price deregulation</v>
      </c>
      <c r="L1688" s="261">
        <f>IF(ISBLANK(INDEX('Policy Characteristics'!F:F,MATCH($C1688,'Policy Characteristics'!$C:$C,0))),"",INDEX('Policy Characteristics'!F:F,MATCH($C1688,'Policy Characteristics'!$C:$C,0)))</f>
        <v>0</v>
      </c>
      <c r="M1688" s="261">
        <f>IF(ISBLANK(INDEX('Policy Characteristics'!G:G,MATCH($C1688,'Policy Characteristics'!$C:$C,0))),"",INDEX('Policy Characteristics'!G:G,MATCH($C1688,'Policy Characteristics'!$C:$C,0)))</f>
        <v>1</v>
      </c>
      <c r="N1688" s="261">
        <f>IF(ISBLANK(INDEX('Policy Characteristics'!H:H,MATCH($C1688,'Policy Characteristics'!$C:$C,0))),"",INDEX('Policy Characteristics'!H:H,MATCH($C1688,'Policy Characteristics'!$C:$C,0)))</f>
        <v>0.01</v>
      </c>
      <c r="O1688" s="254" t="str">
        <f>IF(ISBLANK(INDEX('Policy Characteristics'!I:I,MATCH($C1688,'Policy Characteristics'!$C:$C,0))),"",INDEX('Policy Characteristics'!I:I,MATCH($C1688,'Policy Characteristics'!$C:$C,0)))</f>
        <v>% of price deregulated</v>
      </c>
      <c r="P1688" s="254" t="str">
        <f>IF(ISBLANK(INDEX('Policy Characteristics'!J:J,MATCH($C1688,'Policy Characteristics'!$C:$C,0))),"",INDEX('Policy Characteristics'!J:J,MATCH($C1688,'Policy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88" s="254" t="str">
        <f>IF(ISBLANK(INDEX('Policy Characteristics'!K:K,MATCH($C1688,'Policy Characteristics'!$C:$C,0))),"",INDEX('Policy Characteristics'!K:K,MATCH($C1688,'Policy Characteristics'!$C:$C,0)))</f>
        <v>fuels.html#fuel-price-deregulation</v>
      </c>
      <c r="R1688" s="254" t="str">
        <f>IF(ISBLANK(INDEX('Policy Characteristics'!L:L,MATCH($C1688,'Policy Characteristics'!$C:$C,0))),"",INDEX('Policy Characteristics'!L:L,MATCH($C1688,'Policy Characteristics'!$C:$C,0)))</f>
        <v/>
      </c>
    </row>
    <row r="1689" spans="1:18" s="2" customFormat="1" x14ac:dyDescent="0.35">
      <c r="A1689" s="254" t="str">
        <f>IF(ISBLANK(INDEX('Policy Characteristics'!A:A,MATCH($C1689,'Policy Characteristics'!$C:$C,0))),"",INDEX('Policy Characteristics'!A:A,MATCH($C1689,'Policy Characteristics'!$C:$C,0)))</f>
        <v>Cross-Sector</v>
      </c>
      <c r="B1689" s="262" t="str">
        <f>IF(ISBLANK(INDEX('Policy Characteristics'!B:B,MATCH($C1689,'Policy Characteristics'!$C:$C,0))),"",INDEX('Policy Characteristics'!B:B,MATCH($C1689,'Policy Characteristics'!$C:$C,0)))</f>
        <v>Fuel Price Deregulation</v>
      </c>
      <c r="C1689" s="254" t="str">
        <f t="shared" si="67"/>
        <v>Fuel Price Deregulation</v>
      </c>
      <c r="D1689" s="6" t="s">
        <v>47</v>
      </c>
      <c r="E1689" s="45"/>
      <c r="F1689" s="6" t="s">
        <v>88</v>
      </c>
      <c r="G1689" s="6"/>
      <c r="H1689" s="43">
        <v>725</v>
      </c>
      <c r="I1689" s="325" t="s">
        <v>44</v>
      </c>
      <c r="J1689" s="255" t="str">
        <f>IF(ISBLANK(INDEX('Policy Characteristics'!D:D,MATCH($C1689,'Policy Characteristics'!$C:$C,0))),"",INDEX('Policy Characteristics'!D:D,MATCH($C1689,'Policy Characteristics'!$C:$C,0)))</f>
        <v>Fuel Price Deregulation</v>
      </c>
      <c r="K1689" s="254" t="str">
        <f>IF(ISBLANK(INDEX('Policy Characteristics'!E:E,MATCH($C1689,'Policy Characteristics'!$C:$C,0))),"",INDEX('Policy Characteristics'!E:E,MATCH($C1689,'Policy Characteristics'!$C:$C,0)))</f>
        <v>cross fuel price deregulation</v>
      </c>
      <c r="L1689" s="261">
        <f>IF(ISBLANK(INDEX('Policy Characteristics'!F:F,MATCH($C1689,'Policy Characteristics'!$C:$C,0))),"",INDEX('Policy Characteristics'!F:F,MATCH($C1689,'Policy Characteristics'!$C:$C,0)))</f>
        <v>0</v>
      </c>
      <c r="M1689" s="261">
        <f>IF(ISBLANK(INDEX('Policy Characteristics'!G:G,MATCH($C1689,'Policy Characteristics'!$C:$C,0))),"",INDEX('Policy Characteristics'!G:G,MATCH($C1689,'Policy Characteristics'!$C:$C,0)))</f>
        <v>1</v>
      </c>
      <c r="N1689" s="261">
        <f>IF(ISBLANK(INDEX('Policy Characteristics'!H:H,MATCH($C1689,'Policy Characteristics'!$C:$C,0))),"",INDEX('Policy Characteristics'!H:H,MATCH($C1689,'Policy Characteristics'!$C:$C,0)))</f>
        <v>0.01</v>
      </c>
      <c r="O1689" s="254" t="str">
        <f>IF(ISBLANK(INDEX('Policy Characteristics'!I:I,MATCH($C1689,'Policy Characteristics'!$C:$C,0))),"",INDEX('Policy Characteristics'!I:I,MATCH($C1689,'Policy Characteristics'!$C:$C,0)))</f>
        <v>% of price deregulated</v>
      </c>
      <c r="P1689" s="254" t="str">
        <f>IF(ISBLANK(INDEX('Policy Characteristics'!J:J,MATCH($C1689,'Policy Characteristics'!$C:$C,0))),"",INDEX('Policy Characteristics'!J:J,MATCH($C1689,'Policy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89" s="254" t="str">
        <f>IF(ISBLANK(INDEX('Policy Characteristics'!K:K,MATCH($C1689,'Policy Characteristics'!$C:$C,0))),"",INDEX('Policy Characteristics'!K:K,MATCH($C1689,'Policy Characteristics'!$C:$C,0)))</f>
        <v>fuels.html#fuel-price-deregulation</v>
      </c>
      <c r="R1689" s="254" t="str">
        <f>IF(ISBLANK(INDEX('Policy Characteristics'!L:L,MATCH($C1689,'Policy Characteristics'!$C:$C,0))),"",INDEX('Policy Characteristics'!L:L,MATCH($C1689,'Policy Characteristics'!$C:$C,0)))</f>
        <v/>
      </c>
    </row>
    <row r="1690" spans="1:18" s="2" customFormat="1" x14ac:dyDescent="0.35">
      <c r="A1690" s="254" t="str">
        <f>IF(ISBLANK(INDEX('Policy Characteristics'!A:A,MATCH($C1690,'Policy Characteristics'!$C:$C,0))),"",INDEX('Policy Characteristics'!A:A,MATCH($C1690,'Policy Characteristics'!$C:$C,0)))</f>
        <v>Cross-Sector</v>
      </c>
      <c r="B1690" s="262" t="str">
        <f>IF(ISBLANK(INDEX('Policy Characteristics'!B:B,MATCH($C1690,'Policy Characteristics'!$C:$C,0))),"",INDEX('Policy Characteristics'!B:B,MATCH($C1690,'Policy Characteristics'!$C:$C,0)))</f>
        <v>Fuel Price Deregulation</v>
      </c>
      <c r="C1690" s="254" t="str">
        <f t="shared" si="67"/>
        <v>Fuel Price Deregulation</v>
      </c>
      <c r="D1690" s="6" t="s">
        <v>51</v>
      </c>
      <c r="E1690" s="45"/>
      <c r="F1690" s="6" t="s">
        <v>92</v>
      </c>
      <c r="G1690" s="6"/>
      <c r="H1690" s="43">
        <v>726</v>
      </c>
      <c r="I1690" s="325" t="s">
        <v>44</v>
      </c>
      <c r="J1690" s="255" t="str">
        <f>IF(ISBLANK(INDEX('Policy Characteristics'!D:D,MATCH($C1690,'Policy Characteristics'!$C:$C,0))),"",INDEX('Policy Characteristics'!D:D,MATCH($C1690,'Policy Characteristics'!$C:$C,0)))</f>
        <v>Fuel Price Deregulation</v>
      </c>
      <c r="K1690" s="254" t="str">
        <f>IF(ISBLANK(INDEX('Policy Characteristics'!E:E,MATCH($C1690,'Policy Characteristics'!$C:$C,0))),"",INDEX('Policy Characteristics'!E:E,MATCH($C1690,'Policy Characteristics'!$C:$C,0)))</f>
        <v>cross fuel price deregulation</v>
      </c>
      <c r="L1690" s="261">
        <f>IF(ISBLANK(INDEX('Policy Characteristics'!F:F,MATCH($C1690,'Policy Characteristics'!$C:$C,0))),"",INDEX('Policy Characteristics'!F:F,MATCH($C1690,'Policy Characteristics'!$C:$C,0)))</f>
        <v>0</v>
      </c>
      <c r="M1690" s="261">
        <f>IF(ISBLANK(INDEX('Policy Characteristics'!G:G,MATCH($C1690,'Policy Characteristics'!$C:$C,0))),"",INDEX('Policy Characteristics'!G:G,MATCH($C1690,'Policy Characteristics'!$C:$C,0)))</f>
        <v>1</v>
      </c>
      <c r="N1690" s="261">
        <f>IF(ISBLANK(INDEX('Policy Characteristics'!H:H,MATCH($C1690,'Policy Characteristics'!$C:$C,0))),"",INDEX('Policy Characteristics'!H:H,MATCH($C1690,'Policy Characteristics'!$C:$C,0)))</f>
        <v>0.01</v>
      </c>
      <c r="O1690" s="254" t="str">
        <f>IF(ISBLANK(INDEX('Policy Characteristics'!I:I,MATCH($C1690,'Policy Characteristics'!$C:$C,0))),"",INDEX('Policy Characteristics'!I:I,MATCH($C1690,'Policy Characteristics'!$C:$C,0)))</f>
        <v>% of price deregulated</v>
      </c>
      <c r="P1690" s="254" t="str">
        <f>IF(ISBLANK(INDEX('Policy Characteristics'!J:J,MATCH($C1690,'Policy Characteristics'!$C:$C,0))),"",INDEX('Policy Characteristics'!J:J,MATCH($C1690,'Policy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0" s="254" t="str">
        <f>IF(ISBLANK(INDEX('Policy Characteristics'!K:K,MATCH($C1690,'Policy Characteristics'!$C:$C,0))),"",INDEX('Policy Characteristics'!K:K,MATCH($C1690,'Policy Characteristics'!$C:$C,0)))</f>
        <v>fuels.html#fuel-price-deregulation</v>
      </c>
      <c r="R1690" s="254" t="str">
        <f>IF(ISBLANK(INDEX('Policy Characteristics'!L:L,MATCH($C1690,'Policy Characteristics'!$C:$C,0))),"",INDEX('Policy Characteristics'!L:L,MATCH($C1690,'Policy Characteristics'!$C:$C,0)))</f>
        <v/>
      </c>
    </row>
    <row r="1691" spans="1:18" s="2" customFormat="1" x14ac:dyDescent="0.35">
      <c r="A1691" s="254" t="str">
        <f>IF(ISBLANK(INDEX('Policy Characteristics'!A:A,MATCH($C1691,'Policy Characteristics'!$C:$C,0))),"",INDEX('Policy Characteristics'!A:A,MATCH($C1691,'Policy Characteristics'!$C:$C,0)))</f>
        <v>Cross-Sector</v>
      </c>
      <c r="B1691" s="262" t="str">
        <f>IF(ISBLANK(INDEX('Policy Characteristics'!B:B,MATCH($C1691,'Policy Characteristics'!$C:$C,0))),"",INDEX('Policy Characteristics'!B:B,MATCH($C1691,'Policy Characteristics'!$C:$C,0)))</f>
        <v>Fuel Price Deregulation</v>
      </c>
      <c r="C1691" s="254" t="str">
        <f t="shared" si="67"/>
        <v>Fuel Price Deregulation</v>
      </c>
      <c r="D1691" s="6" t="s">
        <v>53</v>
      </c>
      <c r="E1691" s="45"/>
      <c r="F1691" s="6" t="s">
        <v>95</v>
      </c>
      <c r="G1691" s="6"/>
      <c r="H1691" s="43">
        <v>727</v>
      </c>
      <c r="I1691" s="325" t="s">
        <v>44</v>
      </c>
      <c r="J1691" s="255" t="str">
        <f>IF(ISBLANK(INDEX('Policy Characteristics'!D:D,MATCH($C1691,'Policy Characteristics'!$C:$C,0))),"",INDEX('Policy Characteristics'!D:D,MATCH($C1691,'Policy Characteristics'!$C:$C,0)))</f>
        <v>Fuel Price Deregulation</v>
      </c>
      <c r="K1691" s="254" t="str">
        <f>IF(ISBLANK(INDEX('Policy Characteristics'!E:E,MATCH($C1691,'Policy Characteristics'!$C:$C,0))),"",INDEX('Policy Characteristics'!E:E,MATCH($C1691,'Policy Characteristics'!$C:$C,0)))</f>
        <v>cross fuel price deregulation</v>
      </c>
      <c r="L1691" s="261">
        <f>IF(ISBLANK(INDEX('Policy Characteristics'!F:F,MATCH($C1691,'Policy Characteristics'!$C:$C,0))),"",INDEX('Policy Characteristics'!F:F,MATCH($C1691,'Policy Characteristics'!$C:$C,0)))</f>
        <v>0</v>
      </c>
      <c r="M1691" s="261">
        <f>IF(ISBLANK(INDEX('Policy Characteristics'!G:G,MATCH($C1691,'Policy Characteristics'!$C:$C,0))),"",INDEX('Policy Characteristics'!G:G,MATCH($C1691,'Policy Characteristics'!$C:$C,0)))</f>
        <v>1</v>
      </c>
      <c r="N1691" s="261">
        <f>IF(ISBLANK(INDEX('Policy Characteristics'!H:H,MATCH($C1691,'Policy Characteristics'!$C:$C,0))),"",INDEX('Policy Characteristics'!H:H,MATCH($C1691,'Policy Characteristics'!$C:$C,0)))</f>
        <v>0.01</v>
      </c>
      <c r="O1691" s="254" t="str">
        <f>IF(ISBLANK(INDEX('Policy Characteristics'!I:I,MATCH($C1691,'Policy Characteristics'!$C:$C,0))),"",INDEX('Policy Characteristics'!I:I,MATCH($C1691,'Policy Characteristics'!$C:$C,0)))</f>
        <v>% of price deregulated</v>
      </c>
      <c r="P1691" s="254" t="str">
        <f>IF(ISBLANK(INDEX('Policy Characteristics'!J:J,MATCH($C1691,'Policy Characteristics'!$C:$C,0))),"",INDEX('Policy Characteristics'!J:J,MATCH($C1691,'Policy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1" s="254" t="str">
        <f>IF(ISBLANK(INDEX('Policy Characteristics'!K:K,MATCH($C1691,'Policy Characteristics'!$C:$C,0))),"",INDEX('Policy Characteristics'!K:K,MATCH($C1691,'Policy Characteristics'!$C:$C,0)))</f>
        <v>fuels.html#fuel-price-deregulation</v>
      </c>
      <c r="R1691" s="254" t="str">
        <f>IF(ISBLANK(INDEX('Policy Characteristics'!L:L,MATCH($C1691,'Policy Characteristics'!$C:$C,0))),"",INDEX('Policy Characteristics'!L:L,MATCH($C1691,'Policy Characteristics'!$C:$C,0)))</f>
        <v/>
      </c>
    </row>
    <row r="1692" spans="1:18" s="2" customFormat="1" x14ac:dyDescent="0.35">
      <c r="A1692" s="254" t="str">
        <f>IF(ISBLANK(INDEX('Policy Characteristics'!A:A,MATCH($C1692,'Policy Characteristics'!$C:$C,0))),"",INDEX('Policy Characteristics'!A:A,MATCH($C1692,'Policy Characteristics'!$C:$C,0)))</f>
        <v>Cross-Sector</v>
      </c>
      <c r="B1692" s="262" t="str">
        <f>IF(ISBLANK(INDEX('Policy Characteristics'!B:B,MATCH($C1692,'Policy Characteristics'!$C:$C,0))),"",INDEX('Policy Characteristics'!B:B,MATCH($C1692,'Policy Characteristics'!$C:$C,0)))</f>
        <v>Fuel Price Deregulation</v>
      </c>
      <c r="C1692" s="254" t="str">
        <f t="shared" si="67"/>
        <v>Fuel Price Deregulation</v>
      </c>
      <c r="D1692" s="6" t="s">
        <v>54</v>
      </c>
      <c r="E1692" s="45"/>
      <c r="F1692" s="6" t="s">
        <v>96</v>
      </c>
      <c r="G1692" s="6"/>
      <c r="H1692" s="43">
        <v>728</v>
      </c>
      <c r="I1692" s="325" t="s">
        <v>44</v>
      </c>
      <c r="J1692" s="255" t="str">
        <f>IF(ISBLANK(INDEX('Policy Characteristics'!D:D,MATCH($C1692,'Policy Characteristics'!$C:$C,0))),"",INDEX('Policy Characteristics'!D:D,MATCH($C1692,'Policy Characteristics'!$C:$C,0)))</f>
        <v>Fuel Price Deregulation</v>
      </c>
      <c r="K1692" s="254" t="str">
        <f>IF(ISBLANK(INDEX('Policy Characteristics'!E:E,MATCH($C1692,'Policy Characteristics'!$C:$C,0))),"",INDEX('Policy Characteristics'!E:E,MATCH($C1692,'Policy Characteristics'!$C:$C,0)))</f>
        <v>cross fuel price deregulation</v>
      </c>
      <c r="L1692" s="261">
        <f>IF(ISBLANK(INDEX('Policy Characteristics'!F:F,MATCH($C1692,'Policy Characteristics'!$C:$C,0))),"",INDEX('Policy Characteristics'!F:F,MATCH($C1692,'Policy Characteristics'!$C:$C,0)))</f>
        <v>0</v>
      </c>
      <c r="M1692" s="261">
        <f>IF(ISBLANK(INDEX('Policy Characteristics'!G:G,MATCH($C1692,'Policy Characteristics'!$C:$C,0))),"",INDEX('Policy Characteristics'!G:G,MATCH($C1692,'Policy Characteristics'!$C:$C,0)))</f>
        <v>1</v>
      </c>
      <c r="N1692" s="261">
        <f>IF(ISBLANK(INDEX('Policy Characteristics'!H:H,MATCH($C1692,'Policy Characteristics'!$C:$C,0))),"",INDEX('Policy Characteristics'!H:H,MATCH($C1692,'Policy Characteristics'!$C:$C,0)))</f>
        <v>0.01</v>
      </c>
      <c r="O1692" s="254" t="str">
        <f>IF(ISBLANK(INDEX('Policy Characteristics'!I:I,MATCH($C1692,'Policy Characteristics'!$C:$C,0))),"",INDEX('Policy Characteristics'!I:I,MATCH($C1692,'Policy Characteristics'!$C:$C,0)))</f>
        <v>% of price deregulated</v>
      </c>
      <c r="P1692" s="254" t="str">
        <f>IF(ISBLANK(INDEX('Policy Characteristics'!J:J,MATCH($C1692,'Policy Characteristics'!$C:$C,0))),"",INDEX('Policy Characteristics'!J:J,MATCH($C1692,'Policy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2" s="254" t="str">
        <f>IF(ISBLANK(INDEX('Policy Characteristics'!K:K,MATCH($C1692,'Policy Characteristics'!$C:$C,0))),"",INDEX('Policy Characteristics'!K:K,MATCH($C1692,'Policy Characteristics'!$C:$C,0)))</f>
        <v>fuels.html#fuel-price-deregulation</v>
      </c>
      <c r="R1692" s="254" t="str">
        <f>IF(ISBLANK(INDEX('Policy Characteristics'!L:L,MATCH($C1692,'Policy Characteristics'!$C:$C,0))),"",INDEX('Policy Characteristics'!L:L,MATCH($C1692,'Policy Characteristics'!$C:$C,0)))</f>
        <v/>
      </c>
    </row>
    <row r="1693" spans="1:18" s="2" customFormat="1" x14ac:dyDescent="0.35">
      <c r="A1693" s="254" t="str">
        <f>IF(ISBLANK(INDEX('Policy Characteristics'!A:A,MATCH($C1693,'Policy Characteristics'!$C:$C,0))),"",INDEX('Policy Characteristics'!A:A,MATCH($C1693,'Policy Characteristics'!$C:$C,0)))</f>
        <v>Cross-Sector</v>
      </c>
      <c r="B1693" s="262" t="str">
        <f>IF(ISBLANK(INDEX('Policy Characteristics'!B:B,MATCH($C1693,'Policy Characteristics'!$C:$C,0))),"",INDEX('Policy Characteristics'!B:B,MATCH($C1693,'Policy Characteristics'!$C:$C,0)))</f>
        <v>Fuel Price Deregulation</v>
      </c>
      <c r="C1693" s="254" t="str">
        <f t="shared" si="67"/>
        <v>Fuel Price Deregulation</v>
      </c>
      <c r="D1693" s="6" t="s">
        <v>55</v>
      </c>
      <c r="E1693" s="45"/>
      <c r="F1693" s="6" t="s">
        <v>97</v>
      </c>
      <c r="G1693" s="6"/>
      <c r="H1693" s="43">
        <v>729</v>
      </c>
      <c r="I1693" s="325" t="s">
        <v>44</v>
      </c>
      <c r="J1693" s="255" t="str">
        <f>IF(ISBLANK(INDEX('Policy Characteristics'!D:D,MATCH($C1693,'Policy Characteristics'!$C:$C,0))),"",INDEX('Policy Characteristics'!D:D,MATCH($C1693,'Policy Characteristics'!$C:$C,0)))</f>
        <v>Fuel Price Deregulation</v>
      </c>
      <c r="K1693" s="254" t="str">
        <f>IF(ISBLANK(INDEX('Policy Characteristics'!E:E,MATCH($C1693,'Policy Characteristics'!$C:$C,0))),"",INDEX('Policy Characteristics'!E:E,MATCH($C1693,'Policy Characteristics'!$C:$C,0)))</f>
        <v>cross fuel price deregulation</v>
      </c>
      <c r="L1693" s="261">
        <f>IF(ISBLANK(INDEX('Policy Characteristics'!F:F,MATCH($C1693,'Policy Characteristics'!$C:$C,0))),"",INDEX('Policy Characteristics'!F:F,MATCH($C1693,'Policy Characteristics'!$C:$C,0)))</f>
        <v>0</v>
      </c>
      <c r="M1693" s="261">
        <f>IF(ISBLANK(INDEX('Policy Characteristics'!G:G,MATCH($C1693,'Policy Characteristics'!$C:$C,0))),"",INDEX('Policy Characteristics'!G:G,MATCH($C1693,'Policy Characteristics'!$C:$C,0)))</f>
        <v>1</v>
      </c>
      <c r="N1693" s="261">
        <f>IF(ISBLANK(INDEX('Policy Characteristics'!H:H,MATCH($C1693,'Policy Characteristics'!$C:$C,0))),"",INDEX('Policy Characteristics'!H:H,MATCH($C1693,'Policy Characteristics'!$C:$C,0)))</f>
        <v>0.01</v>
      </c>
      <c r="O1693" s="254" t="str">
        <f>IF(ISBLANK(INDEX('Policy Characteristics'!I:I,MATCH($C1693,'Policy Characteristics'!$C:$C,0))),"",INDEX('Policy Characteristics'!I:I,MATCH($C1693,'Policy Characteristics'!$C:$C,0)))</f>
        <v>% of price deregulated</v>
      </c>
      <c r="P1693" s="254" t="str">
        <f>IF(ISBLANK(INDEX('Policy Characteristics'!J:J,MATCH($C1693,'Policy Characteristics'!$C:$C,0))),"",INDEX('Policy Characteristics'!J:J,MATCH($C1693,'Policy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3" s="254" t="str">
        <f>IF(ISBLANK(INDEX('Policy Characteristics'!K:K,MATCH($C1693,'Policy Characteristics'!$C:$C,0))),"",INDEX('Policy Characteristics'!K:K,MATCH($C1693,'Policy Characteristics'!$C:$C,0)))</f>
        <v>fuels.html#fuel-price-deregulation</v>
      </c>
      <c r="R1693" s="254" t="str">
        <f>IF(ISBLANK(INDEX('Policy Characteristics'!L:L,MATCH($C1693,'Policy Characteristics'!$C:$C,0))),"",INDEX('Policy Characteristics'!L:L,MATCH($C1693,'Policy Characteristics'!$C:$C,0)))</f>
        <v/>
      </c>
    </row>
    <row r="1694" spans="1:18" s="2" customFormat="1" x14ac:dyDescent="0.35">
      <c r="A1694" s="254" t="str">
        <f>IF(ISBLANK(INDEX('Policy Characteristics'!A:A,MATCH($C1694,'Policy Characteristics'!$C:$C,0))),"",INDEX('Policy Characteristics'!A:A,MATCH($C1694,'Policy Characteristics'!$C:$C,0)))</f>
        <v>Cross-Sector</v>
      </c>
      <c r="B1694" s="262" t="str">
        <f>IF(ISBLANK(INDEX('Policy Characteristics'!B:B,MATCH($C1694,'Policy Characteristics'!$C:$C,0))),"",INDEX('Policy Characteristics'!B:B,MATCH($C1694,'Policy Characteristics'!$C:$C,0)))</f>
        <v>Fuel Price Deregulation</v>
      </c>
      <c r="C1694" s="254" t="str">
        <f t="shared" si="67"/>
        <v>Fuel Price Deregulation</v>
      </c>
      <c r="D1694" s="6" t="s">
        <v>56</v>
      </c>
      <c r="E1694" s="45"/>
      <c r="F1694" s="6" t="s">
        <v>98</v>
      </c>
      <c r="G1694" s="6"/>
      <c r="H1694" s="43">
        <v>730</v>
      </c>
      <c r="I1694" s="325" t="s">
        <v>44</v>
      </c>
      <c r="J1694" s="255" t="str">
        <f>IF(ISBLANK(INDEX('Policy Characteristics'!D:D,MATCH($C1694,'Policy Characteristics'!$C:$C,0))),"",INDEX('Policy Characteristics'!D:D,MATCH($C1694,'Policy Characteristics'!$C:$C,0)))</f>
        <v>Fuel Price Deregulation</v>
      </c>
      <c r="K1694" s="254" t="str">
        <f>IF(ISBLANK(INDEX('Policy Characteristics'!E:E,MATCH($C1694,'Policy Characteristics'!$C:$C,0))),"",INDEX('Policy Characteristics'!E:E,MATCH($C1694,'Policy Characteristics'!$C:$C,0)))</f>
        <v>cross fuel price deregulation</v>
      </c>
      <c r="L1694" s="261">
        <f>IF(ISBLANK(INDEX('Policy Characteristics'!F:F,MATCH($C1694,'Policy Characteristics'!$C:$C,0))),"",INDEX('Policy Characteristics'!F:F,MATCH($C1694,'Policy Characteristics'!$C:$C,0)))</f>
        <v>0</v>
      </c>
      <c r="M1694" s="261">
        <f>IF(ISBLANK(INDEX('Policy Characteristics'!G:G,MATCH($C1694,'Policy Characteristics'!$C:$C,0))),"",INDEX('Policy Characteristics'!G:G,MATCH($C1694,'Policy Characteristics'!$C:$C,0)))</f>
        <v>1</v>
      </c>
      <c r="N1694" s="261">
        <f>IF(ISBLANK(INDEX('Policy Characteristics'!H:H,MATCH($C1694,'Policy Characteristics'!$C:$C,0))),"",INDEX('Policy Characteristics'!H:H,MATCH($C1694,'Policy Characteristics'!$C:$C,0)))</f>
        <v>0.01</v>
      </c>
      <c r="O1694" s="254" t="str">
        <f>IF(ISBLANK(INDEX('Policy Characteristics'!I:I,MATCH($C1694,'Policy Characteristics'!$C:$C,0))),"",INDEX('Policy Characteristics'!I:I,MATCH($C1694,'Policy Characteristics'!$C:$C,0)))</f>
        <v>% of price deregulated</v>
      </c>
      <c r="P1694" s="254" t="str">
        <f>IF(ISBLANK(INDEX('Policy Characteristics'!J:J,MATCH($C1694,'Policy Characteristics'!$C:$C,0))),"",INDEX('Policy Characteristics'!J:J,MATCH($C1694,'Policy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4" s="254" t="str">
        <f>IF(ISBLANK(INDEX('Policy Characteristics'!K:K,MATCH($C1694,'Policy Characteristics'!$C:$C,0))),"",INDEX('Policy Characteristics'!K:K,MATCH($C1694,'Policy Characteristics'!$C:$C,0)))</f>
        <v>fuels.html#fuel-price-deregulation</v>
      </c>
      <c r="R1694" s="254" t="str">
        <f>IF(ISBLANK(INDEX('Policy Characteristics'!L:L,MATCH($C1694,'Policy Characteristics'!$C:$C,0))),"",INDEX('Policy Characteristics'!L:L,MATCH($C1694,'Policy Characteristics'!$C:$C,0)))</f>
        <v/>
      </c>
    </row>
    <row r="1695" spans="1:18" s="2" customFormat="1" x14ac:dyDescent="0.35">
      <c r="A1695" s="254" t="str">
        <f>IF(ISBLANK(INDEX('Policy Characteristics'!A:A,MATCH($C1695,'Policy Characteristics'!$C:$C,0))),"",INDEX('Policy Characteristics'!A:A,MATCH($C1695,'Policy Characteristics'!$C:$C,0)))</f>
        <v>Cross-Sector</v>
      </c>
      <c r="B1695" s="262" t="str">
        <f>IF(ISBLANK(INDEX('Policy Characteristics'!B:B,MATCH($C1695,'Policy Characteristics'!$C:$C,0))),"",INDEX('Policy Characteristics'!B:B,MATCH($C1695,'Policy Characteristics'!$C:$C,0)))</f>
        <v>Fuel Price Deregulation</v>
      </c>
      <c r="C1695" s="254" t="str">
        <f t="shared" si="67"/>
        <v>Fuel Price Deregulation</v>
      </c>
      <c r="D1695" s="6" t="s">
        <v>2471</v>
      </c>
      <c r="E1695" s="45"/>
      <c r="F1695" s="6" t="s">
        <v>2472</v>
      </c>
      <c r="G1695" s="6"/>
      <c r="H1695" s="43">
        <v>731</v>
      </c>
      <c r="I1695" s="325" t="s">
        <v>44</v>
      </c>
      <c r="J1695" s="255" t="str">
        <f>IF(ISBLANK(INDEX('Policy Characteristics'!D:D,MATCH($C1695,'Policy Characteristics'!$C:$C,0))),"",INDEX('Policy Characteristics'!D:D,MATCH($C1695,'Policy Characteristics'!$C:$C,0)))</f>
        <v>Fuel Price Deregulation</v>
      </c>
      <c r="K1695" s="254" t="str">
        <f>IF(ISBLANK(INDEX('Policy Characteristics'!E:E,MATCH($C1695,'Policy Characteristics'!$C:$C,0))),"",INDEX('Policy Characteristics'!E:E,MATCH($C1695,'Policy Characteristics'!$C:$C,0)))</f>
        <v>cross fuel price deregulation</v>
      </c>
      <c r="L1695" s="261">
        <f>IF(ISBLANK(INDEX('Policy Characteristics'!F:F,MATCH($C1695,'Policy Characteristics'!$C:$C,0))),"",INDEX('Policy Characteristics'!F:F,MATCH($C1695,'Policy Characteristics'!$C:$C,0)))</f>
        <v>0</v>
      </c>
      <c r="M1695" s="261">
        <f>IF(ISBLANK(INDEX('Policy Characteristics'!G:G,MATCH($C1695,'Policy Characteristics'!$C:$C,0))),"",INDEX('Policy Characteristics'!G:G,MATCH($C1695,'Policy Characteristics'!$C:$C,0)))</f>
        <v>1</v>
      </c>
      <c r="N1695" s="261">
        <f>IF(ISBLANK(INDEX('Policy Characteristics'!H:H,MATCH($C1695,'Policy Characteristics'!$C:$C,0))),"",INDEX('Policy Characteristics'!H:H,MATCH($C1695,'Policy Characteristics'!$C:$C,0)))</f>
        <v>0.01</v>
      </c>
      <c r="O1695" s="254" t="str">
        <f>IF(ISBLANK(INDEX('Policy Characteristics'!I:I,MATCH($C1695,'Policy Characteristics'!$C:$C,0))),"",INDEX('Policy Characteristics'!I:I,MATCH($C1695,'Policy Characteristics'!$C:$C,0)))</f>
        <v>% of price deregulated</v>
      </c>
      <c r="P1695" s="254" t="str">
        <f>IF(ISBLANK(INDEX('Policy Characteristics'!J:J,MATCH($C1695,'Policy Characteristics'!$C:$C,0))),"",INDEX('Policy Characteristics'!J:J,MATCH($C1695,'Policy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5" s="254" t="str">
        <f>IF(ISBLANK(INDEX('Policy Characteristics'!K:K,MATCH($C1695,'Policy Characteristics'!$C:$C,0))),"",INDEX('Policy Characteristics'!K:K,MATCH($C1695,'Policy Characteristics'!$C:$C,0)))</f>
        <v>fuels.html#fuel-price-deregulation</v>
      </c>
      <c r="R1695" s="254" t="str">
        <f>IF(ISBLANK(INDEX('Policy Characteristics'!L:L,MATCH($C1695,'Policy Characteristics'!$C:$C,0))),"",INDEX('Policy Characteristics'!L:L,MATCH($C1695,'Policy Characteristics'!$C:$C,0)))</f>
        <v/>
      </c>
    </row>
    <row r="1696" spans="1:18" s="2" customFormat="1" x14ac:dyDescent="0.35">
      <c r="A1696" s="254" t="str">
        <f>IF(ISBLANK(INDEX('Policy Characteristics'!A:A,MATCH($C1696,'Policy Characteristics'!$C:$C,0))),"",INDEX('Policy Characteristics'!A:A,MATCH($C1696,'Policy Characteristics'!$C:$C,0)))</f>
        <v>Cross-Sector</v>
      </c>
      <c r="B1696" s="262" t="str">
        <f>IF(ISBLANK(INDEX('Policy Characteristics'!B:B,MATCH($C1696,'Policy Characteristics'!$C:$C,0))),"",INDEX('Policy Characteristics'!B:B,MATCH($C1696,'Policy Characteristics'!$C:$C,0)))</f>
        <v>Fuel Price Deregulation</v>
      </c>
      <c r="C1696" s="254" t="str">
        <f t="shared" si="67"/>
        <v>Fuel Price Deregulation</v>
      </c>
      <c r="D1696" s="6" t="s">
        <v>441</v>
      </c>
      <c r="E1696" s="45"/>
      <c r="F1696" s="6" t="s">
        <v>442</v>
      </c>
      <c r="G1696" s="6"/>
      <c r="H1696" s="43">
        <v>732</v>
      </c>
      <c r="I1696" s="325" t="s">
        <v>44</v>
      </c>
      <c r="J1696" s="255" t="str">
        <f>IF(ISBLANK(INDEX('Policy Characteristics'!D:D,MATCH($C1696,'Policy Characteristics'!$C:$C,0))),"",INDEX('Policy Characteristics'!D:D,MATCH($C1696,'Policy Characteristics'!$C:$C,0)))</f>
        <v>Fuel Price Deregulation</v>
      </c>
      <c r="K1696" s="254" t="str">
        <f>IF(ISBLANK(INDEX('Policy Characteristics'!E:E,MATCH($C1696,'Policy Characteristics'!$C:$C,0))),"",INDEX('Policy Characteristics'!E:E,MATCH($C1696,'Policy Characteristics'!$C:$C,0)))</f>
        <v>cross fuel price deregulation</v>
      </c>
      <c r="L1696" s="261">
        <f>IF(ISBLANK(INDEX('Policy Characteristics'!F:F,MATCH($C1696,'Policy Characteristics'!$C:$C,0))),"",INDEX('Policy Characteristics'!F:F,MATCH($C1696,'Policy Characteristics'!$C:$C,0)))</f>
        <v>0</v>
      </c>
      <c r="M1696" s="261">
        <f>IF(ISBLANK(INDEX('Policy Characteristics'!G:G,MATCH($C1696,'Policy Characteristics'!$C:$C,0))),"",INDEX('Policy Characteristics'!G:G,MATCH($C1696,'Policy Characteristics'!$C:$C,0)))</f>
        <v>1</v>
      </c>
      <c r="N1696" s="261">
        <f>IF(ISBLANK(INDEX('Policy Characteristics'!H:H,MATCH($C1696,'Policy Characteristics'!$C:$C,0))),"",INDEX('Policy Characteristics'!H:H,MATCH($C1696,'Policy Characteristics'!$C:$C,0)))</f>
        <v>0.01</v>
      </c>
      <c r="O1696" s="254" t="str">
        <f>IF(ISBLANK(INDEX('Policy Characteristics'!I:I,MATCH($C1696,'Policy Characteristics'!$C:$C,0))),"",INDEX('Policy Characteristics'!I:I,MATCH($C1696,'Policy Characteristics'!$C:$C,0)))</f>
        <v>% of price deregulated</v>
      </c>
      <c r="P1696" s="254" t="str">
        <f>IF(ISBLANK(INDEX('Policy Characteristics'!J:J,MATCH($C1696,'Policy Characteristics'!$C:$C,0))),"",INDEX('Policy Characteristics'!J:J,MATCH($C1696,'Policy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6" s="254" t="str">
        <f>IF(ISBLANK(INDEX('Policy Characteristics'!K:K,MATCH($C1696,'Policy Characteristics'!$C:$C,0))),"",INDEX('Policy Characteristics'!K:K,MATCH($C1696,'Policy Characteristics'!$C:$C,0)))</f>
        <v>fuels.html#fuel-price-deregulation</v>
      </c>
      <c r="R1696" s="254" t="str">
        <f>IF(ISBLANK(INDEX('Policy Characteristics'!L:L,MATCH($C1696,'Policy Characteristics'!$C:$C,0))),"",INDEX('Policy Characteristics'!L:L,MATCH($C1696,'Policy Characteristics'!$C:$C,0)))</f>
        <v/>
      </c>
    </row>
    <row r="1697" spans="1:18" s="2" customFormat="1" x14ac:dyDescent="0.35">
      <c r="A1697" s="254" t="str">
        <f>IF(ISBLANK(INDEX('Policy Characteristics'!A:A,MATCH($C1697,'Policy Characteristics'!$C:$C,0))),"",INDEX('Policy Characteristics'!A:A,MATCH($C1697,'Policy Characteristics'!$C:$C,0)))</f>
        <v>Cross-Sector</v>
      </c>
      <c r="B1697" s="262" t="str">
        <f>IF(ISBLANK(INDEX('Policy Characteristics'!B:B,MATCH($C1697,'Policy Characteristics'!$C:$C,0))),"",INDEX('Policy Characteristics'!B:B,MATCH($C1697,'Policy Characteristics'!$C:$C,0)))</f>
        <v>Fuel Price Deregulation</v>
      </c>
      <c r="C1697" s="254" t="str">
        <f t="shared" si="67"/>
        <v>Fuel Price Deregulation</v>
      </c>
      <c r="D1697" s="6" t="s">
        <v>2463</v>
      </c>
      <c r="E1697" s="45"/>
      <c r="F1697" s="6" t="s">
        <v>2467</v>
      </c>
      <c r="G1697" s="6"/>
      <c r="H1697" s="43">
        <v>733</v>
      </c>
      <c r="I1697" s="325" t="s">
        <v>44</v>
      </c>
      <c r="J1697" s="255" t="str">
        <f>IF(ISBLANK(INDEX('Policy Characteristics'!D:D,MATCH($C1697,'Policy Characteristics'!$C:$C,0))),"",INDEX('Policy Characteristics'!D:D,MATCH($C1697,'Policy Characteristics'!$C:$C,0)))</f>
        <v>Fuel Price Deregulation</v>
      </c>
      <c r="K1697" s="254" t="str">
        <f>IF(ISBLANK(INDEX('Policy Characteristics'!E:E,MATCH($C1697,'Policy Characteristics'!$C:$C,0))),"",INDEX('Policy Characteristics'!E:E,MATCH($C1697,'Policy Characteristics'!$C:$C,0)))</f>
        <v>cross fuel price deregulation</v>
      </c>
      <c r="L1697" s="261">
        <f>IF(ISBLANK(INDEX('Policy Characteristics'!F:F,MATCH($C1697,'Policy Characteristics'!$C:$C,0))),"",INDEX('Policy Characteristics'!F:F,MATCH($C1697,'Policy Characteristics'!$C:$C,0)))</f>
        <v>0</v>
      </c>
      <c r="M1697" s="261">
        <f>IF(ISBLANK(INDEX('Policy Characteristics'!G:G,MATCH($C1697,'Policy Characteristics'!$C:$C,0))),"",INDEX('Policy Characteristics'!G:G,MATCH($C1697,'Policy Characteristics'!$C:$C,0)))</f>
        <v>1</v>
      </c>
      <c r="N1697" s="261">
        <f>IF(ISBLANK(INDEX('Policy Characteristics'!H:H,MATCH($C1697,'Policy Characteristics'!$C:$C,0))),"",INDEX('Policy Characteristics'!H:H,MATCH($C1697,'Policy Characteristics'!$C:$C,0)))</f>
        <v>0.01</v>
      </c>
      <c r="O1697" s="254" t="str">
        <f>IF(ISBLANK(INDEX('Policy Characteristics'!I:I,MATCH($C1697,'Policy Characteristics'!$C:$C,0))),"",INDEX('Policy Characteristics'!I:I,MATCH($C1697,'Policy Characteristics'!$C:$C,0)))</f>
        <v>% of price deregulated</v>
      </c>
      <c r="P1697" s="254" t="str">
        <f>IF(ISBLANK(INDEX('Policy Characteristics'!J:J,MATCH($C1697,'Policy Characteristics'!$C:$C,0))),"",INDEX('Policy Characteristics'!J:J,MATCH($C1697,'Policy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7" s="254" t="str">
        <f>IF(ISBLANK(INDEX('Policy Characteristics'!K:K,MATCH($C1697,'Policy Characteristics'!$C:$C,0))),"",INDEX('Policy Characteristics'!K:K,MATCH($C1697,'Policy Characteristics'!$C:$C,0)))</f>
        <v>fuels.html#fuel-price-deregulation</v>
      </c>
      <c r="R1697" s="254" t="str">
        <f>IF(ISBLANK(INDEX('Policy Characteristics'!L:L,MATCH($C1697,'Policy Characteristics'!$C:$C,0))),"",INDEX('Policy Characteristics'!L:L,MATCH($C1697,'Policy Characteristics'!$C:$C,0)))</f>
        <v/>
      </c>
    </row>
    <row r="1698" spans="1:18" s="2" customFormat="1" x14ac:dyDescent="0.35">
      <c r="A1698" s="254" t="str">
        <f>IF(ISBLANK(INDEX('Policy Characteristics'!A:A,MATCH($C1698,'Policy Characteristics'!$C:$C,0))),"",INDEX('Policy Characteristics'!A:A,MATCH($C1698,'Policy Characteristics'!$C:$C,0)))</f>
        <v>Cross-Sector</v>
      </c>
      <c r="B1698" s="262" t="str">
        <f>IF(ISBLANK(INDEX('Policy Characteristics'!B:B,MATCH($C1698,'Policy Characteristics'!$C:$C,0))),"",INDEX('Policy Characteristics'!B:B,MATCH($C1698,'Policy Characteristics'!$C:$C,0)))</f>
        <v>Fuel Price Deregulation</v>
      </c>
      <c r="C1698" s="254" t="str">
        <f t="shared" si="67"/>
        <v>Fuel Price Deregulation</v>
      </c>
      <c r="D1698" s="6" t="s">
        <v>2473</v>
      </c>
      <c r="E1698" s="45"/>
      <c r="F1698" s="6" t="s">
        <v>2474</v>
      </c>
      <c r="G1698" s="6"/>
      <c r="H1698" s="43">
        <v>734</v>
      </c>
      <c r="I1698" s="325" t="s">
        <v>44</v>
      </c>
      <c r="J1698" s="255" t="str">
        <f>IF(ISBLANK(INDEX('Policy Characteristics'!D:D,MATCH($C1698,'Policy Characteristics'!$C:$C,0))),"",INDEX('Policy Characteristics'!D:D,MATCH($C1698,'Policy Characteristics'!$C:$C,0)))</f>
        <v>Fuel Price Deregulation</v>
      </c>
      <c r="K1698" s="254" t="str">
        <f>IF(ISBLANK(INDEX('Policy Characteristics'!E:E,MATCH($C1698,'Policy Characteristics'!$C:$C,0))),"",INDEX('Policy Characteristics'!E:E,MATCH($C1698,'Policy Characteristics'!$C:$C,0)))</f>
        <v>cross fuel price deregulation</v>
      </c>
      <c r="L1698" s="261">
        <f>IF(ISBLANK(INDEX('Policy Characteristics'!F:F,MATCH($C1698,'Policy Characteristics'!$C:$C,0))),"",INDEX('Policy Characteristics'!F:F,MATCH($C1698,'Policy Characteristics'!$C:$C,0)))</f>
        <v>0</v>
      </c>
      <c r="M1698" s="261">
        <f>IF(ISBLANK(INDEX('Policy Characteristics'!G:G,MATCH($C1698,'Policy Characteristics'!$C:$C,0))),"",INDEX('Policy Characteristics'!G:G,MATCH($C1698,'Policy Characteristics'!$C:$C,0)))</f>
        <v>1</v>
      </c>
      <c r="N1698" s="261">
        <f>IF(ISBLANK(INDEX('Policy Characteristics'!H:H,MATCH($C1698,'Policy Characteristics'!$C:$C,0))),"",INDEX('Policy Characteristics'!H:H,MATCH($C1698,'Policy Characteristics'!$C:$C,0)))</f>
        <v>0.01</v>
      </c>
      <c r="O1698" s="254" t="str">
        <f>IF(ISBLANK(INDEX('Policy Characteristics'!I:I,MATCH($C1698,'Policy Characteristics'!$C:$C,0))),"",INDEX('Policy Characteristics'!I:I,MATCH($C1698,'Policy Characteristics'!$C:$C,0)))</f>
        <v>% of price deregulated</v>
      </c>
      <c r="P1698" s="254" t="str">
        <f>IF(ISBLANK(INDEX('Policy Characteristics'!J:J,MATCH($C1698,'Policy Characteristics'!$C:$C,0))),"",INDEX('Policy Characteristics'!J:J,MATCH($C1698,'Policy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8" s="254" t="str">
        <f>IF(ISBLANK(INDEX('Policy Characteristics'!K:K,MATCH($C1698,'Policy Characteristics'!$C:$C,0))),"",INDEX('Policy Characteristics'!K:K,MATCH($C1698,'Policy Characteristics'!$C:$C,0)))</f>
        <v>fuels.html#fuel-price-deregulation</v>
      </c>
      <c r="R1698" s="254" t="str">
        <f>IF(ISBLANK(INDEX('Policy Characteristics'!L:L,MATCH($C1698,'Policy Characteristics'!$C:$C,0))),"",INDEX('Policy Characteristics'!L:L,MATCH($C1698,'Policy Characteristics'!$C:$C,0)))</f>
        <v/>
      </c>
    </row>
    <row r="1699" spans="1:18" s="2" customFormat="1" x14ac:dyDescent="0.35">
      <c r="A1699" s="254" t="str">
        <f>IF(ISBLANK(INDEX('Policy Characteristics'!A:A,MATCH($C1699,'Policy Characteristics'!$C:$C,0))),"",INDEX('Policy Characteristics'!A:A,MATCH($C1699,'Policy Characteristics'!$C:$C,0)))</f>
        <v>Cross-Sector</v>
      </c>
      <c r="B1699" s="262" t="str">
        <f>IF(ISBLANK(INDEX('Policy Characteristics'!B:B,MATCH($C1699,'Policy Characteristics'!$C:$C,0))),"",INDEX('Policy Characteristics'!B:B,MATCH($C1699,'Policy Characteristics'!$C:$C,0)))</f>
        <v>Fuel Price Deregulation</v>
      </c>
      <c r="C1699" s="254" t="str">
        <f t="shared" si="67"/>
        <v>Fuel Price Deregulation</v>
      </c>
      <c r="D1699" s="6" t="s">
        <v>2464</v>
      </c>
      <c r="E1699" s="45"/>
      <c r="F1699" s="6" t="s">
        <v>2468</v>
      </c>
      <c r="G1699" s="6"/>
      <c r="H1699" s="43">
        <v>735</v>
      </c>
      <c r="I1699" s="325" t="s">
        <v>44</v>
      </c>
      <c r="J1699" s="255" t="str">
        <f>IF(ISBLANK(INDEX('Policy Characteristics'!D:D,MATCH($C1699,'Policy Characteristics'!$C:$C,0))),"",INDEX('Policy Characteristics'!D:D,MATCH($C1699,'Policy Characteristics'!$C:$C,0)))</f>
        <v>Fuel Price Deregulation</v>
      </c>
      <c r="K1699" s="254" t="str">
        <f>IF(ISBLANK(INDEX('Policy Characteristics'!E:E,MATCH($C1699,'Policy Characteristics'!$C:$C,0))),"",INDEX('Policy Characteristics'!E:E,MATCH($C1699,'Policy Characteristics'!$C:$C,0)))</f>
        <v>cross fuel price deregulation</v>
      </c>
      <c r="L1699" s="261">
        <f>IF(ISBLANK(INDEX('Policy Characteristics'!F:F,MATCH($C1699,'Policy Characteristics'!$C:$C,0))),"",INDEX('Policy Characteristics'!F:F,MATCH($C1699,'Policy Characteristics'!$C:$C,0)))</f>
        <v>0</v>
      </c>
      <c r="M1699" s="261">
        <f>IF(ISBLANK(INDEX('Policy Characteristics'!G:G,MATCH($C1699,'Policy Characteristics'!$C:$C,0))),"",INDEX('Policy Characteristics'!G:G,MATCH($C1699,'Policy Characteristics'!$C:$C,0)))</f>
        <v>1</v>
      </c>
      <c r="N1699" s="261">
        <f>IF(ISBLANK(INDEX('Policy Characteristics'!H:H,MATCH($C1699,'Policy Characteristics'!$C:$C,0))),"",INDEX('Policy Characteristics'!H:H,MATCH($C1699,'Policy Characteristics'!$C:$C,0)))</f>
        <v>0.01</v>
      </c>
      <c r="O1699" s="254" t="str">
        <f>IF(ISBLANK(INDEX('Policy Characteristics'!I:I,MATCH($C1699,'Policy Characteristics'!$C:$C,0))),"",INDEX('Policy Characteristics'!I:I,MATCH($C1699,'Policy Characteristics'!$C:$C,0)))</f>
        <v>% of price deregulated</v>
      </c>
      <c r="P1699" s="254" t="str">
        <f>IF(ISBLANK(INDEX('Policy Characteristics'!J:J,MATCH($C1699,'Policy Characteristics'!$C:$C,0))),"",INDEX('Policy Characteristics'!J:J,MATCH($C1699,'Policy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9" s="254" t="str">
        <f>IF(ISBLANK(INDEX('Policy Characteristics'!K:K,MATCH($C1699,'Policy Characteristics'!$C:$C,0))),"",INDEX('Policy Characteristics'!K:K,MATCH($C1699,'Policy Characteristics'!$C:$C,0)))</f>
        <v>fuels.html#fuel-price-deregulation</v>
      </c>
      <c r="R1699" s="254" t="str">
        <f>IF(ISBLANK(INDEX('Policy Characteristics'!L:L,MATCH($C1699,'Policy Characteristics'!$C:$C,0))),"",INDEX('Policy Characteristics'!L:L,MATCH($C1699,'Policy Characteristics'!$C:$C,0)))</f>
        <v/>
      </c>
    </row>
    <row r="1700" spans="1:18" s="2" customFormat="1" x14ac:dyDescent="0.35">
      <c r="A1700" s="254" t="str">
        <f>IF(ISBLANK(INDEX('Policy Characteristics'!A:A,MATCH($C1700,'Policy Characteristics'!$C:$C,0))),"",INDEX('Policy Characteristics'!A:A,MATCH($C1700,'Policy Characteristics'!$C:$C,0)))</f>
        <v>Cross-Sector</v>
      </c>
      <c r="B1700" s="262" t="str">
        <f>IF(ISBLANK(INDEX('Policy Characteristics'!B:B,MATCH($C1700,'Policy Characteristics'!$C:$C,0))),"",INDEX('Policy Characteristics'!B:B,MATCH($C1700,'Policy Characteristics'!$C:$C,0)))</f>
        <v>Fuel Price Deregulation</v>
      </c>
      <c r="C1700" s="254" t="str">
        <f t="shared" si="67"/>
        <v>Fuel Price Deregulation</v>
      </c>
      <c r="D1700" s="6" t="s">
        <v>2465</v>
      </c>
      <c r="E1700" s="45"/>
      <c r="F1700" s="6" t="s">
        <v>2469</v>
      </c>
      <c r="G1700" s="6"/>
      <c r="H1700" s="43">
        <v>736</v>
      </c>
      <c r="I1700" s="325" t="s">
        <v>44</v>
      </c>
      <c r="J1700" s="255" t="str">
        <f>IF(ISBLANK(INDEX('Policy Characteristics'!D:D,MATCH($C1700,'Policy Characteristics'!$C:$C,0))),"",INDEX('Policy Characteristics'!D:D,MATCH($C1700,'Policy Characteristics'!$C:$C,0)))</f>
        <v>Fuel Price Deregulation</v>
      </c>
      <c r="K1700" s="254" t="str">
        <f>IF(ISBLANK(INDEX('Policy Characteristics'!E:E,MATCH($C1700,'Policy Characteristics'!$C:$C,0))),"",INDEX('Policy Characteristics'!E:E,MATCH($C1700,'Policy Characteristics'!$C:$C,0)))</f>
        <v>cross fuel price deregulation</v>
      </c>
      <c r="L1700" s="261">
        <f>IF(ISBLANK(INDEX('Policy Characteristics'!F:F,MATCH($C1700,'Policy Characteristics'!$C:$C,0))),"",INDEX('Policy Characteristics'!F:F,MATCH($C1700,'Policy Characteristics'!$C:$C,0)))</f>
        <v>0</v>
      </c>
      <c r="M1700" s="261">
        <f>IF(ISBLANK(INDEX('Policy Characteristics'!G:G,MATCH($C1700,'Policy Characteristics'!$C:$C,0))),"",INDEX('Policy Characteristics'!G:G,MATCH($C1700,'Policy Characteristics'!$C:$C,0)))</f>
        <v>1</v>
      </c>
      <c r="N1700" s="261">
        <f>IF(ISBLANK(INDEX('Policy Characteristics'!H:H,MATCH($C1700,'Policy Characteristics'!$C:$C,0))),"",INDEX('Policy Characteristics'!H:H,MATCH($C1700,'Policy Characteristics'!$C:$C,0)))</f>
        <v>0.01</v>
      </c>
      <c r="O1700" s="254" t="str">
        <f>IF(ISBLANK(INDEX('Policy Characteristics'!I:I,MATCH($C1700,'Policy Characteristics'!$C:$C,0))),"",INDEX('Policy Characteristics'!I:I,MATCH($C1700,'Policy Characteristics'!$C:$C,0)))</f>
        <v>% of price deregulated</v>
      </c>
      <c r="P1700" s="254" t="str">
        <f>IF(ISBLANK(INDEX('Policy Characteristics'!J:J,MATCH($C1700,'Policy Characteristics'!$C:$C,0))),"",INDEX('Policy Characteristics'!J:J,MATCH($C1700,'Policy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00" s="254" t="str">
        <f>IF(ISBLANK(INDEX('Policy Characteristics'!K:K,MATCH($C1700,'Policy Characteristics'!$C:$C,0))),"",INDEX('Policy Characteristics'!K:K,MATCH($C1700,'Policy Characteristics'!$C:$C,0)))</f>
        <v>fuels.html#fuel-price-deregulation</v>
      </c>
      <c r="R1700" s="254" t="str">
        <f>IF(ISBLANK(INDEX('Policy Characteristics'!L:L,MATCH($C1700,'Policy Characteristics'!$C:$C,0))),"",INDEX('Policy Characteristics'!L:L,MATCH($C1700,'Policy Characteristics'!$C:$C,0)))</f>
        <v/>
      </c>
    </row>
    <row r="1701" spans="1:18" s="2" customFormat="1" x14ac:dyDescent="0.35">
      <c r="A1701" s="254" t="str">
        <f>IF(ISBLANK(INDEX('Policy Characteristics'!A:A,MATCH($C1701,'Policy Characteristics'!$C:$C,0))),"",INDEX('Policy Characteristics'!A:A,MATCH($C1701,'Policy Characteristics'!$C:$C,0)))</f>
        <v>Cross-Sector</v>
      </c>
      <c r="B1701" s="262" t="str">
        <f>IF(ISBLANK(INDEX('Policy Characteristics'!B:B,MATCH($C1701,'Policy Characteristics'!$C:$C,0))),"",INDEX('Policy Characteristics'!B:B,MATCH($C1701,'Policy Characteristics'!$C:$C,0)))</f>
        <v>Fuel Price Deregulation</v>
      </c>
      <c r="C1701" s="254" t="str">
        <f t="shared" si="67"/>
        <v>Fuel Price Deregulation</v>
      </c>
      <c r="D1701" s="6" t="s">
        <v>2466</v>
      </c>
      <c r="E1701" s="45"/>
      <c r="F1701" s="6" t="s">
        <v>2470</v>
      </c>
      <c r="G1701" s="6"/>
      <c r="H1701" s="43">
        <v>737</v>
      </c>
      <c r="I1701" s="325" t="s">
        <v>44</v>
      </c>
      <c r="J1701" s="255" t="str">
        <f>IF(ISBLANK(INDEX('Policy Characteristics'!D:D,MATCH($C1701,'Policy Characteristics'!$C:$C,0))),"",INDEX('Policy Characteristics'!D:D,MATCH($C1701,'Policy Characteristics'!$C:$C,0)))</f>
        <v>Fuel Price Deregulation</v>
      </c>
      <c r="K1701" s="254" t="str">
        <f>IF(ISBLANK(INDEX('Policy Characteristics'!E:E,MATCH($C1701,'Policy Characteristics'!$C:$C,0))),"",INDEX('Policy Characteristics'!E:E,MATCH($C1701,'Policy Characteristics'!$C:$C,0)))</f>
        <v>cross fuel price deregulation</v>
      </c>
      <c r="L1701" s="261">
        <f>IF(ISBLANK(INDEX('Policy Characteristics'!F:F,MATCH($C1701,'Policy Characteristics'!$C:$C,0))),"",INDEX('Policy Characteristics'!F:F,MATCH($C1701,'Policy Characteristics'!$C:$C,0)))</f>
        <v>0</v>
      </c>
      <c r="M1701" s="261">
        <f>IF(ISBLANK(INDEX('Policy Characteristics'!G:G,MATCH($C1701,'Policy Characteristics'!$C:$C,0))),"",INDEX('Policy Characteristics'!G:G,MATCH($C1701,'Policy Characteristics'!$C:$C,0)))</f>
        <v>1</v>
      </c>
      <c r="N1701" s="261">
        <f>IF(ISBLANK(INDEX('Policy Characteristics'!H:H,MATCH($C1701,'Policy Characteristics'!$C:$C,0))),"",INDEX('Policy Characteristics'!H:H,MATCH($C1701,'Policy Characteristics'!$C:$C,0)))</f>
        <v>0.01</v>
      </c>
      <c r="O1701" s="254" t="str">
        <f>IF(ISBLANK(INDEX('Policy Characteristics'!I:I,MATCH($C1701,'Policy Characteristics'!$C:$C,0))),"",INDEX('Policy Characteristics'!I:I,MATCH($C1701,'Policy Characteristics'!$C:$C,0)))</f>
        <v>% of price deregulated</v>
      </c>
      <c r="P1701" s="254" t="str">
        <f>IF(ISBLANK(INDEX('Policy Characteristics'!J:J,MATCH($C1701,'Policy Characteristics'!$C:$C,0))),"",INDEX('Policy Characteristics'!J:J,MATCH($C1701,'Policy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01" s="254" t="str">
        <f>IF(ISBLANK(INDEX('Policy Characteristics'!K:K,MATCH($C1701,'Policy Characteristics'!$C:$C,0))),"",INDEX('Policy Characteristics'!K:K,MATCH($C1701,'Policy Characteristics'!$C:$C,0)))</f>
        <v>fuels.html#fuel-price-deregulation</v>
      </c>
      <c r="R1701" s="254" t="str">
        <f>IF(ISBLANK(INDEX('Policy Characteristics'!L:L,MATCH($C1701,'Policy Characteristics'!$C:$C,0))),"",INDEX('Policy Characteristics'!L:L,MATCH($C1701,'Policy Characteristics'!$C:$C,0)))</f>
        <v/>
      </c>
    </row>
    <row r="1702" spans="1:18" s="4" customFormat="1" x14ac:dyDescent="0.35">
      <c r="A1702" s="254" t="str">
        <f>IF(ISBLANK(INDEX('Policy Characteristics'!A:A,MATCH($C1702,'Policy Characteristics'!$C:$C,0))),"",INDEX('Policy Characteristics'!A:A,MATCH($C1702,'Policy Characteristics'!$C:$C,0)))</f>
        <v>Cross-Sector</v>
      </c>
      <c r="B1702" s="262" t="str">
        <f>IF(ISBLANK(INDEX('Policy Characteristics'!B:B,MATCH($C1702,'Policy Characteristics'!$C:$C,0))),"",INDEX('Policy Characteristics'!B:B,MATCH($C1702,'Policy Characteristics'!$C:$C,0)))</f>
        <v>Fuel Taxes or Subsidies</v>
      </c>
      <c r="C1702" t="s">
        <v>3253</v>
      </c>
      <c r="D1702" s="45" t="s">
        <v>52</v>
      </c>
      <c r="E1702" s="45" t="s">
        <v>331</v>
      </c>
      <c r="F1702" s="45" t="s">
        <v>93</v>
      </c>
      <c r="G1702" s="45" t="s">
        <v>4</v>
      </c>
      <c r="H1702" s="43">
        <v>78</v>
      </c>
      <c r="I1702" s="324" t="s">
        <v>43</v>
      </c>
      <c r="J1702" s="255" t="str">
        <f>IF(ISBLANK(INDEX('Policy Characteristics'!D:D,MATCH($C1702,'Policy Characteristics'!$C:$C,0))),"",INDEX('Policy Characteristics'!D:D,MATCH($C1702,'Policy Characteristics'!$C:$C,0)))</f>
        <v>Fuel Taxes or Subsidies</v>
      </c>
      <c r="K1702" s="254" t="str">
        <f>IF(ISBLANK(INDEX('Policy Characteristics'!E:E,MATCH($C1702,'Policy Characteristics'!$C:$C,0))),"",INDEX('Policy Characteristics'!E:E,MATCH($C1702,'Policy Characteristics'!$C:$C,0)))</f>
        <v>cross fuel tax</v>
      </c>
      <c r="L1702" s="261">
        <f>IF(ISBLANK(INDEX('Policy Characteristics'!F:F,MATCH($C1702,'Policy Characteristics'!$C:$C,0))),"",INDEX('Policy Characteristics'!F:F,MATCH($C1702,'Policy Characteristics'!$C:$C,0)))</f>
        <v>-0.9</v>
      </c>
      <c r="M1702" s="261">
        <f>IF(ISBLANK(INDEX('Policy Characteristics'!G:G,MATCH($C1702,'Policy Characteristics'!$C:$C,0))),"",INDEX('Policy Characteristics'!G:G,MATCH($C1702,'Policy Characteristics'!$C:$C,0)))</f>
        <v>0.9</v>
      </c>
      <c r="N1702" s="261">
        <f>IF(ISBLANK(INDEX('Policy Characteristics'!H:H,MATCH($C1702,'Policy Characteristics'!$C:$C,0))),"",INDEX('Policy Characteristics'!H:H,MATCH($C1702,'Policy Characteristics'!$C:$C,0)))</f>
        <v>0.01</v>
      </c>
      <c r="O1702" s="254" t="str">
        <f>IF(ISBLANK(INDEX('Policy Characteristics'!I:I,MATCH($C1702,'Policy Characteristics'!$C:$C,0))),"",INDEX('Policy Characteristics'!I:I,MATCH($C1702,'Policy Characteristics'!$C:$C,0)))</f>
        <v>% of BAU price</v>
      </c>
      <c r="P1702" s="254" t="str">
        <f>IF(ISBLANK(INDEX('Policy Characteristics'!J:J,MATCH($C1702,'Policy Characteristics'!$C:$C,0))),"",INDEX('Policy Characteristics'!J:J,MATCH($C1702,'Policy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2" s="254" t="str">
        <f>IF(ISBLANK(INDEX('Policy Characteristics'!K:K,MATCH($C1702,'Policy Characteristics'!$C:$C,0))),"",INDEX('Policy Characteristics'!K:K,MATCH($C1702,'Policy Characteristics'!$C:$C,0)))</f>
        <v>fuels.html#fuel-taxes</v>
      </c>
      <c r="R1702" s="254" t="str">
        <f>IF(ISBLANK(INDEX('Policy Characteristics'!L:L,MATCH($C1702,'Policy Characteristics'!$C:$C,0))),"",INDEX('Policy Characteristics'!L:L,MATCH($C1702,'Policy Characteristics'!$C:$C,0)))</f>
        <v>fuel-taxes.html</v>
      </c>
    </row>
    <row r="1703" spans="1:18" s="4" customFormat="1" x14ac:dyDescent="0.35">
      <c r="A1703" s="254" t="str">
        <f>IF(ISBLANK(INDEX('Policy Characteristics'!A:A,MATCH($C1703,'Policy Characteristics'!$C:$C,0))),"",INDEX('Policy Characteristics'!A:A,MATCH($C1703,'Policy Characteristics'!$C:$C,0)))</f>
        <v>Cross-Sector</v>
      </c>
      <c r="B1703" s="262" t="str">
        <f>IF(ISBLANK(INDEX('Policy Characteristics'!B:B,MATCH($C1703,'Policy Characteristics'!$C:$C,0))),"",INDEX('Policy Characteristics'!B:B,MATCH($C1703,'Policy Characteristics'!$C:$C,0)))</f>
        <v>Fuel Taxes or Subsidies</v>
      </c>
      <c r="C1703" s="320" t="str">
        <f t="shared" ref="C1703:C1766" si="68">C$1702</f>
        <v>Additional Fuel Tax or Subsidy Rate by Fuel</v>
      </c>
      <c r="D1703" s="6" t="s">
        <v>448</v>
      </c>
      <c r="E1703" s="45" t="s">
        <v>331</v>
      </c>
      <c r="F1703" s="6" t="s">
        <v>445</v>
      </c>
      <c r="G1703" s="45" t="s">
        <v>4</v>
      </c>
      <c r="H1703" s="43">
        <v>79</v>
      </c>
      <c r="I1703" s="325" t="s">
        <v>44</v>
      </c>
      <c r="J1703" s="255" t="str">
        <f>IF(ISBLANK(INDEX('Policy Characteristics'!D:D,MATCH($C1703,'Policy Characteristics'!$C:$C,0))),"",INDEX('Policy Characteristics'!D:D,MATCH($C1703,'Policy Characteristics'!$C:$C,0)))</f>
        <v>Fuel Taxes or Subsidies</v>
      </c>
      <c r="K1703" s="254" t="str">
        <f>IF(ISBLANK(INDEX('Policy Characteristics'!E:E,MATCH($C1703,'Policy Characteristics'!$C:$C,0))),"",INDEX('Policy Characteristics'!E:E,MATCH($C1703,'Policy Characteristics'!$C:$C,0)))</f>
        <v>cross fuel tax</v>
      </c>
      <c r="L1703" s="261">
        <f>IF(ISBLANK(INDEX('Policy Characteristics'!F:F,MATCH($C1703,'Policy Characteristics'!$C:$C,0))),"",INDEX('Policy Characteristics'!F:F,MATCH($C1703,'Policy Characteristics'!$C:$C,0)))</f>
        <v>-0.9</v>
      </c>
      <c r="M1703" s="261">
        <f>IF(ISBLANK(INDEX('Policy Characteristics'!G:G,MATCH($C1703,'Policy Characteristics'!$C:$C,0))),"",INDEX('Policy Characteristics'!G:G,MATCH($C1703,'Policy Characteristics'!$C:$C,0)))</f>
        <v>0.9</v>
      </c>
      <c r="N1703" s="261">
        <f>IF(ISBLANK(INDEX('Policy Characteristics'!H:H,MATCH($C1703,'Policy Characteristics'!$C:$C,0))),"",INDEX('Policy Characteristics'!H:H,MATCH($C1703,'Policy Characteristics'!$C:$C,0)))</f>
        <v>0.01</v>
      </c>
      <c r="O1703" s="254" t="str">
        <f>IF(ISBLANK(INDEX('Policy Characteristics'!I:I,MATCH($C1703,'Policy Characteristics'!$C:$C,0))),"",INDEX('Policy Characteristics'!I:I,MATCH($C1703,'Policy Characteristics'!$C:$C,0)))</f>
        <v>% of BAU price</v>
      </c>
      <c r="P1703" s="254" t="str">
        <f>IF(ISBLANK(INDEX('Policy Characteristics'!J:J,MATCH($C1703,'Policy Characteristics'!$C:$C,0))),"",INDEX('Policy Characteristics'!J:J,MATCH($C1703,'Policy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3" s="254" t="str">
        <f>IF(ISBLANK(INDEX('Policy Characteristics'!K:K,MATCH($C1703,'Policy Characteristics'!$C:$C,0))),"",INDEX('Policy Characteristics'!K:K,MATCH($C1703,'Policy Characteristics'!$C:$C,0)))</f>
        <v>fuels.html#fuel-taxes</v>
      </c>
      <c r="R1703" s="254" t="str">
        <f>IF(ISBLANK(INDEX('Policy Characteristics'!L:L,MATCH($C1703,'Policy Characteristics'!$C:$C,0))),"",INDEX('Policy Characteristics'!L:L,MATCH($C1703,'Policy Characteristics'!$C:$C,0)))</f>
        <v>fuel-taxes.html</v>
      </c>
    </row>
    <row r="1704" spans="1:18" s="4" customFormat="1" x14ac:dyDescent="0.35">
      <c r="A1704" s="254" t="str">
        <f>IF(ISBLANK(INDEX('Policy Characteristics'!A:A,MATCH($C1704,'Policy Characteristics'!$C:$C,0))),"",INDEX('Policy Characteristics'!A:A,MATCH($C1704,'Policy Characteristics'!$C:$C,0)))</f>
        <v>Cross-Sector</v>
      </c>
      <c r="B1704" s="262" t="str">
        <f>IF(ISBLANK(INDEX('Policy Characteristics'!B:B,MATCH($C1704,'Policy Characteristics'!$C:$C,0))),"",INDEX('Policy Characteristics'!B:B,MATCH($C1704,'Policy Characteristics'!$C:$C,0)))</f>
        <v>Fuel Taxes or Subsidies</v>
      </c>
      <c r="C1704" s="320" t="str">
        <f t="shared" si="68"/>
        <v>Additional Fuel Tax or Subsidy Rate by Fuel</v>
      </c>
      <c r="D1704" s="6" t="s">
        <v>46</v>
      </c>
      <c r="E1704" s="45" t="s">
        <v>331</v>
      </c>
      <c r="F1704" s="6" t="s">
        <v>87</v>
      </c>
      <c r="G1704" s="45" t="s">
        <v>4</v>
      </c>
      <c r="H1704" s="43">
        <v>80</v>
      </c>
      <c r="I1704" s="325" t="s">
        <v>43</v>
      </c>
      <c r="J1704" s="255" t="str">
        <f>IF(ISBLANK(INDEX('Policy Characteristics'!D:D,MATCH($C1704,'Policy Characteristics'!$C:$C,0))),"",INDEX('Policy Characteristics'!D:D,MATCH($C1704,'Policy Characteristics'!$C:$C,0)))</f>
        <v>Fuel Taxes or Subsidies</v>
      </c>
      <c r="K1704" s="254" t="str">
        <f>IF(ISBLANK(INDEX('Policy Characteristics'!E:E,MATCH($C1704,'Policy Characteristics'!$C:$C,0))),"",INDEX('Policy Characteristics'!E:E,MATCH($C1704,'Policy Characteristics'!$C:$C,0)))</f>
        <v>cross fuel tax</v>
      </c>
      <c r="L1704" s="261">
        <f>IF(ISBLANK(INDEX('Policy Characteristics'!F:F,MATCH($C1704,'Policy Characteristics'!$C:$C,0))),"",INDEX('Policy Characteristics'!F:F,MATCH($C1704,'Policy Characteristics'!$C:$C,0)))</f>
        <v>-0.9</v>
      </c>
      <c r="M1704" s="261">
        <f>IF(ISBLANK(INDEX('Policy Characteristics'!G:G,MATCH($C1704,'Policy Characteristics'!$C:$C,0))),"",INDEX('Policy Characteristics'!G:G,MATCH($C1704,'Policy Characteristics'!$C:$C,0)))</f>
        <v>0.9</v>
      </c>
      <c r="N1704" s="261">
        <f>IF(ISBLANK(INDEX('Policy Characteristics'!H:H,MATCH($C1704,'Policy Characteristics'!$C:$C,0))),"",INDEX('Policy Characteristics'!H:H,MATCH($C1704,'Policy Characteristics'!$C:$C,0)))</f>
        <v>0.01</v>
      </c>
      <c r="O1704" s="254" t="str">
        <f>IF(ISBLANK(INDEX('Policy Characteristics'!I:I,MATCH($C1704,'Policy Characteristics'!$C:$C,0))),"",INDEX('Policy Characteristics'!I:I,MATCH($C1704,'Policy Characteristics'!$C:$C,0)))</f>
        <v>% of BAU price</v>
      </c>
      <c r="P1704" s="254" t="str">
        <f>IF(ISBLANK(INDEX('Policy Characteristics'!J:J,MATCH($C1704,'Policy Characteristics'!$C:$C,0))),"",INDEX('Policy Characteristics'!J:J,MATCH($C1704,'Policy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4" s="254" t="str">
        <f>IF(ISBLANK(INDEX('Policy Characteristics'!K:K,MATCH($C1704,'Policy Characteristics'!$C:$C,0))),"",INDEX('Policy Characteristics'!K:K,MATCH($C1704,'Policy Characteristics'!$C:$C,0)))</f>
        <v>fuels.html#fuel-taxes</v>
      </c>
      <c r="R1704" s="254" t="str">
        <f>IF(ISBLANK(INDEX('Policy Characteristics'!L:L,MATCH($C1704,'Policy Characteristics'!$C:$C,0))),"",INDEX('Policy Characteristics'!L:L,MATCH($C1704,'Policy Characteristics'!$C:$C,0)))</f>
        <v>fuel-taxes.html</v>
      </c>
    </row>
    <row r="1705" spans="1:18" s="4" customFormat="1" x14ac:dyDescent="0.35">
      <c r="A1705" s="254" t="str">
        <f>IF(ISBLANK(INDEX('Policy Characteristics'!A:A,MATCH($C1705,'Policy Characteristics'!$C:$C,0))),"",INDEX('Policy Characteristics'!A:A,MATCH($C1705,'Policy Characteristics'!$C:$C,0)))</f>
        <v>Cross-Sector</v>
      </c>
      <c r="B1705" s="262" t="str">
        <f>IF(ISBLANK(INDEX('Policy Characteristics'!B:B,MATCH($C1705,'Policy Characteristics'!$C:$C,0))),"",INDEX('Policy Characteristics'!B:B,MATCH($C1705,'Policy Characteristics'!$C:$C,0)))</f>
        <v>Fuel Taxes or Subsidies</v>
      </c>
      <c r="C1705" s="320" t="str">
        <f t="shared" si="68"/>
        <v>Additional Fuel Tax or Subsidy Rate by Fuel</v>
      </c>
      <c r="D1705" s="6" t="s">
        <v>47</v>
      </c>
      <c r="E1705" s="45" t="s">
        <v>331</v>
      </c>
      <c r="F1705" s="6" t="s">
        <v>88</v>
      </c>
      <c r="G1705" s="45" t="s">
        <v>4</v>
      </c>
      <c r="H1705" s="43">
        <v>738</v>
      </c>
      <c r="I1705" s="325" t="s">
        <v>44</v>
      </c>
      <c r="J1705" s="255" t="str">
        <f>IF(ISBLANK(INDEX('Policy Characteristics'!D:D,MATCH($C1705,'Policy Characteristics'!$C:$C,0))),"",INDEX('Policy Characteristics'!D:D,MATCH($C1705,'Policy Characteristics'!$C:$C,0)))</f>
        <v>Fuel Taxes or Subsidies</v>
      </c>
      <c r="K1705" s="254" t="str">
        <f>IF(ISBLANK(INDEX('Policy Characteristics'!E:E,MATCH($C1705,'Policy Characteristics'!$C:$C,0))),"",INDEX('Policy Characteristics'!E:E,MATCH($C1705,'Policy Characteristics'!$C:$C,0)))</f>
        <v>cross fuel tax</v>
      </c>
      <c r="L1705" s="261">
        <f>IF(ISBLANK(INDEX('Policy Characteristics'!F:F,MATCH($C1705,'Policy Characteristics'!$C:$C,0))),"",INDEX('Policy Characteristics'!F:F,MATCH($C1705,'Policy Characteristics'!$C:$C,0)))</f>
        <v>-0.9</v>
      </c>
      <c r="M1705" s="261">
        <f>IF(ISBLANK(INDEX('Policy Characteristics'!G:G,MATCH($C1705,'Policy Characteristics'!$C:$C,0))),"",INDEX('Policy Characteristics'!G:G,MATCH($C1705,'Policy Characteristics'!$C:$C,0)))</f>
        <v>0.9</v>
      </c>
      <c r="N1705" s="261">
        <f>IF(ISBLANK(INDEX('Policy Characteristics'!H:H,MATCH($C1705,'Policy Characteristics'!$C:$C,0))),"",INDEX('Policy Characteristics'!H:H,MATCH($C1705,'Policy Characteristics'!$C:$C,0)))</f>
        <v>0.01</v>
      </c>
      <c r="O1705" s="254" t="str">
        <f>IF(ISBLANK(INDEX('Policy Characteristics'!I:I,MATCH($C1705,'Policy Characteristics'!$C:$C,0))),"",INDEX('Policy Characteristics'!I:I,MATCH($C1705,'Policy Characteristics'!$C:$C,0)))</f>
        <v>% of BAU price</v>
      </c>
      <c r="P1705" s="254" t="str">
        <f>IF(ISBLANK(INDEX('Policy Characteristics'!J:J,MATCH($C1705,'Policy Characteristics'!$C:$C,0))),"",INDEX('Policy Characteristics'!J:J,MATCH($C1705,'Policy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5" s="254" t="str">
        <f>IF(ISBLANK(INDEX('Policy Characteristics'!K:K,MATCH($C1705,'Policy Characteristics'!$C:$C,0))),"",INDEX('Policy Characteristics'!K:K,MATCH($C1705,'Policy Characteristics'!$C:$C,0)))</f>
        <v>fuels.html#fuel-taxes</v>
      </c>
      <c r="R1705" s="254" t="str">
        <f>IF(ISBLANK(INDEX('Policy Characteristics'!L:L,MATCH($C1705,'Policy Characteristics'!$C:$C,0))),"",INDEX('Policy Characteristics'!L:L,MATCH($C1705,'Policy Characteristics'!$C:$C,0)))</f>
        <v>fuel-taxes.html</v>
      </c>
    </row>
    <row r="1706" spans="1:18" s="4" customFormat="1" x14ac:dyDescent="0.35">
      <c r="A1706" s="254" t="str">
        <f>IF(ISBLANK(INDEX('Policy Characteristics'!A:A,MATCH($C1706,'Policy Characteristics'!$C:$C,0))),"",INDEX('Policy Characteristics'!A:A,MATCH($C1706,'Policy Characteristics'!$C:$C,0)))</f>
        <v>Cross-Sector</v>
      </c>
      <c r="B1706" s="262" t="str">
        <f>IF(ISBLANK(INDEX('Policy Characteristics'!B:B,MATCH($C1706,'Policy Characteristics'!$C:$C,0))),"",INDEX('Policy Characteristics'!B:B,MATCH($C1706,'Policy Characteristics'!$C:$C,0)))</f>
        <v>Fuel Taxes or Subsidies</v>
      </c>
      <c r="C1706" s="320" t="str">
        <f t="shared" si="68"/>
        <v>Additional Fuel Tax or Subsidy Rate by Fuel</v>
      </c>
      <c r="D1706" s="6" t="s">
        <v>51</v>
      </c>
      <c r="E1706" s="45" t="s">
        <v>331</v>
      </c>
      <c r="F1706" s="6" t="s">
        <v>92</v>
      </c>
      <c r="G1706" s="45" t="s">
        <v>4</v>
      </c>
      <c r="H1706" s="43">
        <v>739</v>
      </c>
      <c r="I1706" s="325" t="s">
        <v>44</v>
      </c>
      <c r="J1706" s="255" t="str">
        <f>IF(ISBLANK(INDEX('Policy Characteristics'!D:D,MATCH($C1706,'Policy Characteristics'!$C:$C,0))),"",INDEX('Policy Characteristics'!D:D,MATCH($C1706,'Policy Characteristics'!$C:$C,0)))</f>
        <v>Fuel Taxes or Subsidies</v>
      </c>
      <c r="K1706" s="254" t="str">
        <f>IF(ISBLANK(INDEX('Policy Characteristics'!E:E,MATCH($C1706,'Policy Characteristics'!$C:$C,0))),"",INDEX('Policy Characteristics'!E:E,MATCH($C1706,'Policy Characteristics'!$C:$C,0)))</f>
        <v>cross fuel tax</v>
      </c>
      <c r="L1706" s="261">
        <f>IF(ISBLANK(INDEX('Policy Characteristics'!F:F,MATCH($C1706,'Policy Characteristics'!$C:$C,0))),"",INDEX('Policy Characteristics'!F:F,MATCH($C1706,'Policy Characteristics'!$C:$C,0)))</f>
        <v>-0.9</v>
      </c>
      <c r="M1706" s="261">
        <f>IF(ISBLANK(INDEX('Policy Characteristics'!G:G,MATCH($C1706,'Policy Characteristics'!$C:$C,0))),"",INDEX('Policy Characteristics'!G:G,MATCH($C1706,'Policy Characteristics'!$C:$C,0)))</f>
        <v>0.9</v>
      </c>
      <c r="N1706" s="261">
        <f>IF(ISBLANK(INDEX('Policy Characteristics'!H:H,MATCH($C1706,'Policy Characteristics'!$C:$C,0))),"",INDEX('Policy Characteristics'!H:H,MATCH($C1706,'Policy Characteristics'!$C:$C,0)))</f>
        <v>0.01</v>
      </c>
      <c r="O1706" s="254" t="str">
        <f>IF(ISBLANK(INDEX('Policy Characteristics'!I:I,MATCH($C1706,'Policy Characteristics'!$C:$C,0))),"",INDEX('Policy Characteristics'!I:I,MATCH($C1706,'Policy Characteristics'!$C:$C,0)))</f>
        <v>% of BAU price</v>
      </c>
      <c r="P1706" s="254" t="str">
        <f>IF(ISBLANK(INDEX('Policy Characteristics'!J:J,MATCH($C1706,'Policy Characteristics'!$C:$C,0))),"",INDEX('Policy Characteristics'!J:J,MATCH($C1706,'Policy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6" s="254" t="str">
        <f>IF(ISBLANK(INDEX('Policy Characteristics'!K:K,MATCH($C1706,'Policy Characteristics'!$C:$C,0))),"",INDEX('Policy Characteristics'!K:K,MATCH($C1706,'Policy Characteristics'!$C:$C,0)))</f>
        <v>fuels.html#fuel-taxes</v>
      </c>
      <c r="R1706" s="254" t="str">
        <f>IF(ISBLANK(INDEX('Policy Characteristics'!L:L,MATCH($C1706,'Policy Characteristics'!$C:$C,0))),"",INDEX('Policy Characteristics'!L:L,MATCH($C1706,'Policy Characteristics'!$C:$C,0)))</f>
        <v>fuel-taxes.html</v>
      </c>
    </row>
    <row r="1707" spans="1:18" s="4" customFormat="1" x14ac:dyDescent="0.35">
      <c r="A1707" s="254" t="str">
        <f>IF(ISBLANK(INDEX('Policy Characteristics'!A:A,MATCH($C1707,'Policy Characteristics'!$C:$C,0))),"",INDEX('Policy Characteristics'!A:A,MATCH($C1707,'Policy Characteristics'!$C:$C,0)))</f>
        <v>Cross-Sector</v>
      </c>
      <c r="B1707" s="262" t="str">
        <f>IF(ISBLANK(INDEX('Policy Characteristics'!B:B,MATCH($C1707,'Policy Characteristics'!$C:$C,0))),"",INDEX('Policy Characteristics'!B:B,MATCH($C1707,'Policy Characteristics'!$C:$C,0)))</f>
        <v>Fuel Taxes or Subsidies</v>
      </c>
      <c r="C1707" s="320" t="str">
        <f t="shared" si="68"/>
        <v>Additional Fuel Tax or Subsidy Rate by Fuel</v>
      </c>
      <c r="D1707" s="6" t="s">
        <v>53</v>
      </c>
      <c r="E1707" s="45" t="s">
        <v>331</v>
      </c>
      <c r="F1707" s="6" t="s">
        <v>95</v>
      </c>
      <c r="G1707" s="45" t="s">
        <v>4</v>
      </c>
      <c r="H1707" s="43">
        <v>81</v>
      </c>
      <c r="I1707" s="325" t="s">
        <v>43</v>
      </c>
      <c r="J1707" s="255" t="str">
        <f>IF(ISBLANK(INDEX('Policy Characteristics'!D:D,MATCH($C1707,'Policy Characteristics'!$C:$C,0))),"",INDEX('Policy Characteristics'!D:D,MATCH($C1707,'Policy Characteristics'!$C:$C,0)))</f>
        <v>Fuel Taxes or Subsidies</v>
      </c>
      <c r="K1707" s="254" t="str">
        <f>IF(ISBLANK(INDEX('Policy Characteristics'!E:E,MATCH($C1707,'Policy Characteristics'!$C:$C,0))),"",INDEX('Policy Characteristics'!E:E,MATCH($C1707,'Policy Characteristics'!$C:$C,0)))</f>
        <v>cross fuel tax</v>
      </c>
      <c r="L1707" s="261">
        <f>IF(ISBLANK(INDEX('Policy Characteristics'!F:F,MATCH($C1707,'Policy Characteristics'!$C:$C,0))),"",INDEX('Policy Characteristics'!F:F,MATCH($C1707,'Policy Characteristics'!$C:$C,0)))</f>
        <v>-0.9</v>
      </c>
      <c r="M1707" s="261">
        <f>IF(ISBLANK(INDEX('Policy Characteristics'!G:G,MATCH($C1707,'Policy Characteristics'!$C:$C,0))),"",INDEX('Policy Characteristics'!G:G,MATCH($C1707,'Policy Characteristics'!$C:$C,0)))</f>
        <v>0.9</v>
      </c>
      <c r="N1707" s="261">
        <f>IF(ISBLANK(INDEX('Policy Characteristics'!H:H,MATCH($C1707,'Policy Characteristics'!$C:$C,0))),"",INDEX('Policy Characteristics'!H:H,MATCH($C1707,'Policy Characteristics'!$C:$C,0)))</f>
        <v>0.01</v>
      </c>
      <c r="O1707" s="254" t="str">
        <f>IF(ISBLANK(INDEX('Policy Characteristics'!I:I,MATCH($C1707,'Policy Characteristics'!$C:$C,0))),"",INDEX('Policy Characteristics'!I:I,MATCH($C1707,'Policy Characteristics'!$C:$C,0)))</f>
        <v>% of BAU price</v>
      </c>
      <c r="P1707" s="254" t="str">
        <f>IF(ISBLANK(INDEX('Policy Characteristics'!J:J,MATCH($C1707,'Policy Characteristics'!$C:$C,0))),"",INDEX('Policy Characteristics'!J:J,MATCH($C1707,'Policy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7" s="254" t="str">
        <f>IF(ISBLANK(INDEX('Policy Characteristics'!K:K,MATCH($C1707,'Policy Characteristics'!$C:$C,0))),"",INDEX('Policy Characteristics'!K:K,MATCH($C1707,'Policy Characteristics'!$C:$C,0)))</f>
        <v>fuels.html#fuel-taxes</v>
      </c>
      <c r="R1707" s="254" t="str">
        <f>IF(ISBLANK(INDEX('Policy Characteristics'!L:L,MATCH($C1707,'Policy Characteristics'!$C:$C,0))),"",INDEX('Policy Characteristics'!L:L,MATCH($C1707,'Policy Characteristics'!$C:$C,0)))</f>
        <v>fuel-taxes.html</v>
      </c>
    </row>
    <row r="1708" spans="1:18" s="4" customFormat="1" x14ac:dyDescent="0.35">
      <c r="A1708" s="254" t="str">
        <f>IF(ISBLANK(INDEX('Policy Characteristics'!A:A,MATCH($C1708,'Policy Characteristics'!$C:$C,0))),"",INDEX('Policy Characteristics'!A:A,MATCH($C1708,'Policy Characteristics'!$C:$C,0)))</f>
        <v>Cross-Sector</v>
      </c>
      <c r="B1708" s="262" t="str">
        <f>IF(ISBLANK(INDEX('Policy Characteristics'!B:B,MATCH($C1708,'Policy Characteristics'!$C:$C,0))),"",INDEX('Policy Characteristics'!B:B,MATCH($C1708,'Policy Characteristics'!$C:$C,0)))</f>
        <v>Fuel Taxes or Subsidies</v>
      </c>
      <c r="C1708" s="320" t="str">
        <f t="shared" si="68"/>
        <v>Additional Fuel Tax or Subsidy Rate by Fuel</v>
      </c>
      <c r="D1708" s="6" t="s">
        <v>54</v>
      </c>
      <c r="E1708" s="45" t="s">
        <v>331</v>
      </c>
      <c r="F1708" s="6" t="s">
        <v>96</v>
      </c>
      <c r="G1708" s="45" t="s">
        <v>4</v>
      </c>
      <c r="H1708" s="43">
        <v>82</v>
      </c>
      <c r="I1708" s="325" t="s">
        <v>43</v>
      </c>
      <c r="J1708" s="255" t="str">
        <f>IF(ISBLANK(INDEX('Policy Characteristics'!D:D,MATCH($C1708,'Policy Characteristics'!$C:$C,0))),"",INDEX('Policy Characteristics'!D:D,MATCH($C1708,'Policy Characteristics'!$C:$C,0)))</f>
        <v>Fuel Taxes or Subsidies</v>
      </c>
      <c r="K1708" s="254" t="str">
        <f>IF(ISBLANK(INDEX('Policy Characteristics'!E:E,MATCH($C1708,'Policy Characteristics'!$C:$C,0))),"",INDEX('Policy Characteristics'!E:E,MATCH($C1708,'Policy Characteristics'!$C:$C,0)))</f>
        <v>cross fuel tax</v>
      </c>
      <c r="L1708" s="261">
        <f>IF(ISBLANK(INDEX('Policy Characteristics'!F:F,MATCH($C1708,'Policy Characteristics'!$C:$C,0))),"",INDEX('Policy Characteristics'!F:F,MATCH($C1708,'Policy Characteristics'!$C:$C,0)))</f>
        <v>-0.9</v>
      </c>
      <c r="M1708" s="261">
        <f>IF(ISBLANK(INDEX('Policy Characteristics'!G:G,MATCH($C1708,'Policy Characteristics'!$C:$C,0))),"",INDEX('Policy Characteristics'!G:G,MATCH($C1708,'Policy Characteristics'!$C:$C,0)))</f>
        <v>0.9</v>
      </c>
      <c r="N1708" s="261">
        <f>IF(ISBLANK(INDEX('Policy Characteristics'!H:H,MATCH($C1708,'Policy Characteristics'!$C:$C,0))),"",INDEX('Policy Characteristics'!H:H,MATCH($C1708,'Policy Characteristics'!$C:$C,0)))</f>
        <v>0.01</v>
      </c>
      <c r="O1708" s="254" t="str">
        <f>IF(ISBLANK(INDEX('Policy Characteristics'!I:I,MATCH($C1708,'Policy Characteristics'!$C:$C,0))),"",INDEX('Policy Characteristics'!I:I,MATCH($C1708,'Policy Characteristics'!$C:$C,0)))</f>
        <v>% of BAU price</v>
      </c>
      <c r="P1708" s="254" t="str">
        <f>IF(ISBLANK(INDEX('Policy Characteristics'!J:J,MATCH($C1708,'Policy Characteristics'!$C:$C,0))),"",INDEX('Policy Characteristics'!J:J,MATCH($C1708,'Policy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8" s="254" t="str">
        <f>IF(ISBLANK(INDEX('Policy Characteristics'!K:K,MATCH($C1708,'Policy Characteristics'!$C:$C,0))),"",INDEX('Policy Characteristics'!K:K,MATCH($C1708,'Policy Characteristics'!$C:$C,0)))</f>
        <v>fuels.html#fuel-taxes</v>
      </c>
      <c r="R1708" s="254" t="str">
        <f>IF(ISBLANK(INDEX('Policy Characteristics'!L:L,MATCH($C1708,'Policy Characteristics'!$C:$C,0))),"",INDEX('Policy Characteristics'!L:L,MATCH($C1708,'Policy Characteristics'!$C:$C,0)))</f>
        <v>fuel-taxes.html</v>
      </c>
    </row>
    <row r="1709" spans="1:18" s="4" customFormat="1" x14ac:dyDescent="0.35">
      <c r="A1709" s="254" t="str">
        <f>IF(ISBLANK(INDEX('Policy Characteristics'!A:A,MATCH($C1709,'Policy Characteristics'!$C:$C,0))),"",INDEX('Policy Characteristics'!A:A,MATCH($C1709,'Policy Characteristics'!$C:$C,0)))</f>
        <v>Cross-Sector</v>
      </c>
      <c r="B1709" s="262" t="str">
        <f>IF(ISBLANK(INDEX('Policy Characteristics'!B:B,MATCH($C1709,'Policy Characteristics'!$C:$C,0))),"",INDEX('Policy Characteristics'!B:B,MATCH($C1709,'Policy Characteristics'!$C:$C,0)))</f>
        <v>Fuel Taxes or Subsidies</v>
      </c>
      <c r="C1709" s="320" t="str">
        <f t="shared" si="68"/>
        <v>Additional Fuel Tax or Subsidy Rate by Fuel</v>
      </c>
      <c r="D1709" s="6" t="s">
        <v>55</v>
      </c>
      <c r="E1709" s="45" t="s">
        <v>331</v>
      </c>
      <c r="F1709" s="6" t="s">
        <v>97</v>
      </c>
      <c r="G1709" s="45" t="s">
        <v>4</v>
      </c>
      <c r="H1709" s="43">
        <v>740</v>
      </c>
      <c r="I1709" s="325" t="s">
        <v>43</v>
      </c>
      <c r="J1709" s="255" t="str">
        <f>IF(ISBLANK(INDEX('Policy Characteristics'!D:D,MATCH($C1709,'Policy Characteristics'!$C:$C,0))),"",INDEX('Policy Characteristics'!D:D,MATCH($C1709,'Policy Characteristics'!$C:$C,0)))</f>
        <v>Fuel Taxes or Subsidies</v>
      </c>
      <c r="K1709" s="254" t="str">
        <f>IF(ISBLANK(INDEX('Policy Characteristics'!E:E,MATCH($C1709,'Policy Characteristics'!$C:$C,0))),"",INDEX('Policy Characteristics'!E:E,MATCH($C1709,'Policy Characteristics'!$C:$C,0)))</f>
        <v>cross fuel tax</v>
      </c>
      <c r="L1709" s="261">
        <f>IF(ISBLANK(INDEX('Policy Characteristics'!F:F,MATCH($C1709,'Policy Characteristics'!$C:$C,0))),"",INDEX('Policy Characteristics'!F:F,MATCH($C1709,'Policy Characteristics'!$C:$C,0)))</f>
        <v>-0.9</v>
      </c>
      <c r="M1709" s="261">
        <f>IF(ISBLANK(INDEX('Policy Characteristics'!G:G,MATCH($C1709,'Policy Characteristics'!$C:$C,0))),"",INDEX('Policy Characteristics'!G:G,MATCH($C1709,'Policy Characteristics'!$C:$C,0)))</f>
        <v>0.9</v>
      </c>
      <c r="N1709" s="261">
        <f>IF(ISBLANK(INDEX('Policy Characteristics'!H:H,MATCH($C1709,'Policy Characteristics'!$C:$C,0))),"",INDEX('Policy Characteristics'!H:H,MATCH($C1709,'Policy Characteristics'!$C:$C,0)))</f>
        <v>0.01</v>
      </c>
      <c r="O1709" s="254" t="str">
        <f>IF(ISBLANK(INDEX('Policy Characteristics'!I:I,MATCH($C1709,'Policy Characteristics'!$C:$C,0))),"",INDEX('Policy Characteristics'!I:I,MATCH($C1709,'Policy Characteristics'!$C:$C,0)))</f>
        <v>% of BAU price</v>
      </c>
      <c r="P1709" s="254" t="str">
        <f>IF(ISBLANK(INDEX('Policy Characteristics'!J:J,MATCH($C1709,'Policy Characteristics'!$C:$C,0))),"",INDEX('Policy Characteristics'!J:J,MATCH($C1709,'Policy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9" s="254" t="str">
        <f>IF(ISBLANK(INDEX('Policy Characteristics'!K:K,MATCH($C1709,'Policy Characteristics'!$C:$C,0))),"",INDEX('Policy Characteristics'!K:K,MATCH($C1709,'Policy Characteristics'!$C:$C,0)))</f>
        <v>fuels.html#fuel-taxes</v>
      </c>
      <c r="R1709" s="254" t="str">
        <f>IF(ISBLANK(INDEX('Policy Characteristics'!L:L,MATCH($C1709,'Policy Characteristics'!$C:$C,0))),"",INDEX('Policy Characteristics'!L:L,MATCH($C1709,'Policy Characteristics'!$C:$C,0)))</f>
        <v>fuel-taxes.html</v>
      </c>
    </row>
    <row r="1710" spans="1:18" s="4" customFormat="1" x14ac:dyDescent="0.35">
      <c r="A1710" s="254" t="str">
        <f>IF(ISBLANK(INDEX('Policy Characteristics'!A:A,MATCH($C1710,'Policy Characteristics'!$C:$C,0))),"",INDEX('Policy Characteristics'!A:A,MATCH($C1710,'Policy Characteristics'!$C:$C,0)))</f>
        <v>Cross-Sector</v>
      </c>
      <c r="B1710" s="262" t="str">
        <f>IF(ISBLANK(INDEX('Policy Characteristics'!B:B,MATCH($C1710,'Policy Characteristics'!$C:$C,0))),"",INDEX('Policy Characteristics'!B:B,MATCH($C1710,'Policy Characteristics'!$C:$C,0)))</f>
        <v>Fuel Taxes or Subsidies</v>
      </c>
      <c r="C1710" s="320" t="str">
        <f t="shared" si="68"/>
        <v>Additional Fuel Tax or Subsidy Rate by Fuel</v>
      </c>
      <c r="D1710" s="6" t="s">
        <v>56</v>
      </c>
      <c r="E1710" s="45" t="s">
        <v>331</v>
      </c>
      <c r="F1710" s="6" t="s">
        <v>98</v>
      </c>
      <c r="G1710" s="45" t="s">
        <v>4</v>
      </c>
      <c r="H1710" s="43">
        <v>741</v>
      </c>
      <c r="I1710" s="325" t="s">
        <v>43</v>
      </c>
      <c r="J1710" s="255" t="str">
        <f>IF(ISBLANK(INDEX('Policy Characteristics'!D:D,MATCH($C1710,'Policy Characteristics'!$C:$C,0))),"",INDEX('Policy Characteristics'!D:D,MATCH($C1710,'Policy Characteristics'!$C:$C,0)))</f>
        <v>Fuel Taxes or Subsidies</v>
      </c>
      <c r="K1710" s="254" t="str">
        <f>IF(ISBLANK(INDEX('Policy Characteristics'!E:E,MATCH($C1710,'Policy Characteristics'!$C:$C,0))),"",INDEX('Policy Characteristics'!E:E,MATCH($C1710,'Policy Characteristics'!$C:$C,0)))</f>
        <v>cross fuel tax</v>
      </c>
      <c r="L1710" s="261">
        <f>IF(ISBLANK(INDEX('Policy Characteristics'!F:F,MATCH($C1710,'Policy Characteristics'!$C:$C,0))),"",INDEX('Policy Characteristics'!F:F,MATCH($C1710,'Policy Characteristics'!$C:$C,0)))</f>
        <v>-0.9</v>
      </c>
      <c r="M1710" s="261">
        <f>IF(ISBLANK(INDEX('Policy Characteristics'!G:G,MATCH($C1710,'Policy Characteristics'!$C:$C,0))),"",INDEX('Policy Characteristics'!G:G,MATCH($C1710,'Policy Characteristics'!$C:$C,0)))</f>
        <v>0.9</v>
      </c>
      <c r="N1710" s="261">
        <f>IF(ISBLANK(INDEX('Policy Characteristics'!H:H,MATCH($C1710,'Policy Characteristics'!$C:$C,0))),"",INDEX('Policy Characteristics'!H:H,MATCH($C1710,'Policy Characteristics'!$C:$C,0)))</f>
        <v>0.01</v>
      </c>
      <c r="O1710" s="254" t="str">
        <f>IF(ISBLANK(INDEX('Policy Characteristics'!I:I,MATCH($C1710,'Policy Characteristics'!$C:$C,0))),"",INDEX('Policy Characteristics'!I:I,MATCH($C1710,'Policy Characteristics'!$C:$C,0)))</f>
        <v>% of BAU price</v>
      </c>
      <c r="P1710" s="254" t="str">
        <f>IF(ISBLANK(INDEX('Policy Characteristics'!J:J,MATCH($C1710,'Policy Characteristics'!$C:$C,0))),"",INDEX('Policy Characteristics'!J:J,MATCH($C1710,'Policy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0" s="254" t="str">
        <f>IF(ISBLANK(INDEX('Policy Characteristics'!K:K,MATCH($C1710,'Policy Characteristics'!$C:$C,0))),"",INDEX('Policy Characteristics'!K:K,MATCH($C1710,'Policy Characteristics'!$C:$C,0)))</f>
        <v>fuels.html#fuel-taxes</v>
      </c>
      <c r="R1710" s="254" t="str">
        <f>IF(ISBLANK(INDEX('Policy Characteristics'!L:L,MATCH($C1710,'Policy Characteristics'!$C:$C,0))),"",INDEX('Policy Characteristics'!L:L,MATCH($C1710,'Policy Characteristics'!$C:$C,0)))</f>
        <v>fuel-taxes.html</v>
      </c>
    </row>
    <row r="1711" spans="1:18" x14ac:dyDescent="0.35">
      <c r="A1711" s="254" t="str">
        <f>IF(ISBLANK(INDEX('Policy Characteristics'!A:A,MATCH($C1711,'Policy Characteristics'!$C:$C,0))),"",INDEX('Policy Characteristics'!A:A,MATCH($C1711,'Policy Characteristics'!$C:$C,0)))</f>
        <v>Cross-Sector</v>
      </c>
      <c r="B1711" s="262" t="str">
        <f>IF(ISBLANK(INDEX('Policy Characteristics'!B:B,MATCH($C1711,'Policy Characteristics'!$C:$C,0))),"",INDEX('Policy Characteristics'!B:B,MATCH($C1711,'Policy Characteristics'!$C:$C,0)))</f>
        <v>Fuel Taxes or Subsidies</v>
      </c>
      <c r="C1711" s="320" t="str">
        <f t="shared" si="68"/>
        <v>Additional Fuel Tax or Subsidy Rate by Fuel</v>
      </c>
      <c r="D1711" s="6" t="s">
        <v>2471</v>
      </c>
      <c r="E1711" s="45" t="s">
        <v>331</v>
      </c>
      <c r="F1711" s="6" t="s">
        <v>2472</v>
      </c>
      <c r="G1711" s="45" t="s">
        <v>4</v>
      </c>
      <c r="H1711" s="43">
        <v>742</v>
      </c>
      <c r="I1711" s="325" t="s">
        <v>43</v>
      </c>
      <c r="J1711" s="255" t="str">
        <f>IF(ISBLANK(INDEX('Policy Characteristics'!D:D,MATCH($C1711,'Policy Characteristics'!$C:$C,0))),"",INDEX('Policy Characteristics'!D:D,MATCH($C1711,'Policy Characteristics'!$C:$C,0)))</f>
        <v>Fuel Taxes or Subsidies</v>
      </c>
      <c r="K1711" s="254" t="str">
        <f>IF(ISBLANK(INDEX('Policy Characteristics'!E:E,MATCH($C1711,'Policy Characteristics'!$C:$C,0))),"",INDEX('Policy Characteristics'!E:E,MATCH($C1711,'Policy Characteristics'!$C:$C,0)))</f>
        <v>cross fuel tax</v>
      </c>
      <c r="L1711" s="261">
        <f>IF(ISBLANK(INDEX('Policy Characteristics'!F:F,MATCH($C1711,'Policy Characteristics'!$C:$C,0))),"",INDEX('Policy Characteristics'!F:F,MATCH($C1711,'Policy Characteristics'!$C:$C,0)))</f>
        <v>-0.9</v>
      </c>
      <c r="M1711" s="261">
        <f>IF(ISBLANK(INDEX('Policy Characteristics'!G:G,MATCH($C1711,'Policy Characteristics'!$C:$C,0))),"",INDEX('Policy Characteristics'!G:G,MATCH($C1711,'Policy Characteristics'!$C:$C,0)))</f>
        <v>0.9</v>
      </c>
      <c r="N1711" s="261">
        <f>IF(ISBLANK(INDEX('Policy Characteristics'!H:H,MATCH($C1711,'Policy Characteristics'!$C:$C,0))),"",INDEX('Policy Characteristics'!H:H,MATCH($C1711,'Policy Characteristics'!$C:$C,0)))</f>
        <v>0.01</v>
      </c>
      <c r="O1711" s="254" t="str">
        <f>IF(ISBLANK(INDEX('Policy Characteristics'!I:I,MATCH($C1711,'Policy Characteristics'!$C:$C,0))),"",INDEX('Policy Characteristics'!I:I,MATCH($C1711,'Policy Characteristics'!$C:$C,0)))</f>
        <v>% of BAU price</v>
      </c>
      <c r="P1711" s="254" t="str">
        <f>IF(ISBLANK(INDEX('Policy Characteristics'!J:J,MATCH($C1711,'Policy Characteristics'!$C:$C,0))),"",INDEX('Policy Characteristics'!J:J,MATCH($C1711,'Policy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1" s="254" t="str">
        <f>IF(ISBLANK(INDEX('Policy Characteristics'!K:K,MATCH($C1711,'Policy Characteristics'!$C:$C,0))),"",INDEX('Policy Characteristics'!K:K,MATCH($C1711,'Policy Characteristics'!$C:$C,0)))</f>
        <v>fuels.html#fuel-taxes</v>
      </c>
      <c r="R1711" s="254" t="str">
        <f>IF(ISBLANK(INDEX('Policy Characteristics'!L:L,MATCH($C1711,'Policy Characteristics'!$C:$C,0))),"",INDEX('Policy Characteristics'!L:L,MATCH($C1711,'Policy Characteristics'!$C:$C,0)))</f>
        <v>fuel-taxes.html</v>
      </c>
    </row>
    <row r="1712" spans="1:18" x14ac:dyDescent="0.35">
      <c r="A1712" s="254" t="str">
        <f>IF(ISBLANK(INDEX('Policy Characteristics'!A:A,MATCH($C1712,'Policy Characteristics'!$C:$C,0))),"",INDEX('Policy Characteristics'!A:A,MATCH($C1712,'Policy Characteristics'!$C:$C,0)))</f>
        <v>Cross-Sector</v>
      </c>
      <c r="B1712" s="262" t="str">
        <f>IF(ISBLANK(INDEX('Policy Characteristics'!B:B,MATCH($C1712,'Policy Characteristics'!$C:$C,0))),"",INDEX('Policy Characteristics'!B:B,MATCH($C1712,'Policy Characteristics'!$C:$C,0)))</f>
        <v>Fuel Taxes or Subsidies</v>
      </c>
      <c r="C1712" s="320" t="str">
        <f t="shared" si="68"/>
        <v>Additional Fuel Tax or Subsidy Rate by Fuel</v>
      </c>
      <c r="D1712" s="6" t="s">
        <v>75</v>
      </c>
      <c r="E1712" s="45" t="s">
        <v>331</v>
      </c>
      <c r="F1712" s="6" t="s">
        <v>99</v>
      </c>
      <c r="G1712" s="45" t="s">
        <v>4</v>
      </c>
      <c r="H1712" s="43">
        <v>743</v>
      </c>
      <c r="I1712" s="325" t="s">
        <v>44</v>
      </c>
      <c r="J1712" s="255" t="str">
        <f>IF(ISBLANK(INDEX('Policy Characteristics'!D:D,MATCH($C1712,'Policy Characteristics'!$C:$C,0))),"",INDEX('Policy Characteristics'!D:D,MATCH($C1712,'Policy Characteristics'!$C:$C,0)))</f>
        <v>Fuel Taxes or Subsidies</v>
      </c>
      <c r="K1712" s="254" t="str">
        <f>IF(ISBLANK(INDEX('Policy Characteristics'!E:E,MATCH($C1712,'Policy Characteristics'!$C:$C,0))),"",INDEX('Policy Characteristics'!E:E,MATCH($C1712,'Policy Characteristics'!$C:$C,0)))</f>
        <v>cross fuel tax</v>
      </c>
      <c r="L1712" s="261">
        <f>IF(ISBLANK(INDEX('Policy Characteristics'!F:F,MATCH($C1712,'Policy Characteristics'!$C:$C,0))),"",INDEX('Policy Characteristics'!F:F,MATCH($C1712,'Policy Characteristics'!$C:$C,0)))</f>
        <v>-0.9</v>
      </c>
      <c r="M1712" s="261">
        <f>IF(ISBLANK(INDEX('Policy Characteristics'!G:G,MATCH($C1712,'Policy Characteristics'!$C:$C,0))),"",INDEX('Policy Characteristics'!G:G,MATCH($C1712,'Policy Characteristics'!$C:$C,0)))</f>
        <v>0.9</v>
      </c>
      <c r="N1712" s="261">
        <f>IF(ISBLANK(INDEX('Policy Characteristics'!H:H,MATCH($C1712,'Policy Characteristics'!$C:$C,0))),"",INDEX('Policy Characteristics'!H:H,MATCH($C1712,'Policy Characteristics'!$C:$C,0)))</f>
        <v>0.01</v>
      </c>
      <c r="O1712" s="254" t="str">
        <f>IF(ISBLANK(INDEX('Policy Characteristics'!I:I,MATCH($C1712,'Policy Characteristics'!$C:$C,0))),"",INDEX('Policy Characteristics'!I:I,MATCH($C1712,'Policy Characteristics'!$C:$C,0)))</f>
        <v>% of BAU price</v>
      </c>
      <c r="P1712" s="254" t="str">
        <f>IF(ISBLANK(INDEX('Policy Characteristics'!J:J,MATCH($C1712,'Policy Characteristics'!$C:$C,0))),"",INDEX('Policy Characteristics'!J:J,MATCH($C1712,'Policy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2" s="254" t="str">
        <f>IF(ISBLANK(INDEX('Policy Characteristics'!K:K,MATCH($C1712,'Policy Characteristics'!$C:$C,0))),"",INDEX('Policy Characteristics'!K:K,MATCH($C1712,'Policy Characteristics'!$C:$C,0)))</f>
        <v>fuels.html#fuel-taxes</v>
      </c>
      <c r="R1712" s="254" t="str">
        <f>IF(ISBLANK(INDEX('Policy Characteristics'!L:L,MATCH($C1712,'Policy Characteristics'!$C:$C,0))),"",INDEX('Policy Characteristics'!L:L,MATCH($C1712,'Policy Characteristics'!$C:$C,0)))</f>
        <v>fuel-taxes.html</v>
      </c>
    </row>
    <row r="1713" spans="1:18" x14ac:dyDescent="0.35">
      <c r="A1713" s="254" t="str">
        <f>IF(ISBLANK(INDEX('Policy Characteristics'!A:A,MATCH($C1713,'Policy Characteristics'!$C:$C,0))),"",INDEX('Policy Characteristics'!A:A,MATCH($C1713,'Policy Characteristics'!$C:$C,0)))</f>
        <v>Cross-Sector</v>
      </c>
      <c r="B1713" s="262" t="str">
        <f>IF(ISBLANK(INDEX('Policy Characteristics'!B:B,MATCH($C1713,'Policy Characteristics'!$C:$C,0))),"",INDEX('Policy Characteristics'!B:B,MATCH($C1713,'Policy Characteristics'!$C:$C,0)))</f>
        <v>Fuel Taxes or Subsidies</v>
      </c>
      <c r="C1713" s="320" t="str">
        <f t="shared" si="68"/>
        <v>Additional Fuel Tax or Subsidy Rate by Fuel</v>
      </c>
      <c r="D1713" s="6" t="s">
        <v>441</v>
      </c>
      <c r="E1713" s="45" t="s">
        <v>331</v>
      </c>
      <c r="F1713" s="6" t="s">
        <v>442</v>
      </c>
      <c r="G1713" s="45" t="s">
        <v>4</v>
      </c>
      <c r="H1713" s="43">
        <v>744</v>
      </c>
      <c r="I1713" s="325" t="s">
        <v>44</v>
      </c>
      <c r="J1713" s="255" t="str">
        <f>IF(ISBLANK(INDEX('Policy Characteristics'!D:D,MATCH($C1713,'Policy Characteristics'!$C:$C,0))),"",INDEX('Policy Characteristics'!D:D,MATCH($C1713,'Policy Characteristics'!$C:$C,0)))</f>
        <v>Fuel Taxes or Subsidies</v>
      </c>
      <c r="K1713" s="254" t="str">
        <f>IF(ISBLANK(INDEX('Policy Characteristics'!E:E,MATCH($C1713,'Policy Characteristics'!$C:$C,0))),"",INDEX('Policy Characteristics'!E:E,MATCH($C1713,'Policy Characteristics'!$C:$C,0)))</f>
        <v>cross fuel tax</v>
      </c>
      <c r="L1713" s="261">
        <f>IF(ISBLANK(INDEX('Policy Characteristics'!F:F,MATCH($C1713,'Policy Characteristics'!$C:$C,0))),"",INDEX('Policy Characteristics'!F:F,MATCH($C1713,'Policy Characteristics'!$C:$C,0)))</f>
        <v>-0.9</v>
      </c>
      <c r="M1713" s="261">
        <f>IF(ISBLANK(INDEX('Policy Characteristics'!G:G,MATCH($C1713,'Policy Characteristics'!$C:$C,0))),"",INDEX('Policy Characteristics'!G:G,MATCH($C1713,'Policy Characteristics'!$C:$C,0)))</f>
        <v>0.9</v>
      </c>
      <c r="N1713" s="261">
        <f>IF(ISBLANK(INDEX('Policy Characteristics'!H:H,MATCH($C1713,'Policy Characteristics'!$C:$C,0))),"",INDEX('Policy Characteristics'!H:H,MATCH($C1713,'Policy Characteristics'!$C:$C,0)))</f>
        <v>0.01</v>
      </c>
      <c r="O1713" s="254" t="str">
        <f>IF(ISBLANK(INDEX('Policy Characteristics'!I:I,MATCH($C1713,'Policy Characteristics'!$C:$C,0))),"",INDEX('Policy Characteristics'!I:I,MATCH($C1713,'Policy Characteristics'!$C:$C,0)))</f>
        <v>% of BAU price</v>
      </c>
      <c r="P1713" s="254" t="str">
        <f>IF(ISBLANK(INDEX('Policy Characteristics'!J:J,MATCH($C1713,'Policy Characteristics'!$C:$C,0))),"",INDEX('Policy Characteristics'!J:J,MATCH($C1713,'Policy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3" s="254" t="str">
        <f>IF(ISBLANK(INDEX('Policy Characteristics'!K:K,MATCH($C1713,'Policy Characteristics'!$C:$C,0))),"",INDEX('Policy Characteristics'!K:K,MATCH($C1713,'Policy Characteristics'!$C:$C,0)))</f>
        <v>fuels.html#fuel-taxes</v>
      </c>
      <c r="R1713" s="254" t="str">
        <f>IF(ISBLANK(INDEX('Policy Characteristics'!L:L,MATCH($C1713,'Policy Characteristics'!$C:$C,0))),"",INDEX('Policy Characteristics'!L:L,MATCH($C1713,'Policy Characteristics'!$C:$C,0)))</f>
        <v>fuel-taxes.html</v>
      </c>
    </row>
    <row r="1714" spans="1:18" x14ac:dyDescent="0.35">
      <c r="A1714" s="254" t="str">
        <f>IF(ISBLANK(INDEX('Policy Characteristics'!A:A,MATCH($C1714,'Policy Characteristics'!$C:$C,0))),"",INDEX('Policy Characteristics'!A:A,MATCH($C1714,'Policy Characteristics'!$C:$C,0)))</f>
        <v>Cross-Sector</v>
      </c>
      <c r="B1714" s="262" t="str">
        <f>IF(ISBLANK(INDEX('Policy Characteristics'!B:B,MATCH($C1714,'Policy Characteristics'!$C:$C,0))),"",INDEX('Policy Characteristics'!B:B,MATCH($C1714,'Policy Characteristics'!$C:$C,0)))</f>
        <v>Fuel Taxes or Subsidies</v>
      </c>
      <c r="C1714" s="320" t="str">
        <f t="shared" si="68"/>
        <v>Additional Fuel Tax or Subsidy Rate by Fuel</v>
      </c>
      <c r="D1714" s="6" t="s">
        <v>2463</v>
      </c>
      <c r="E1714" s="45" t="s">
        <v>331</v>
      </c>
      <c r="F1714" s="6" t="s">
        <v>2467</v>
      </c>
      <c r="G1714" s="45" t="s">
        <v>4</v>
      </c>
      <c r="H1714" s="43">
        <v>745</v>
      </c>
      <c r="I1714" s="325" t="s">
        <v>44</v>
      </c>
      <c r="J1714" s="255" t="str">
        <f>IF(ISBLANK(INDEX('Policy Characteristics'!D:D,MATCH($C1714,'Policy Characteristics'!$C:$C,0))),"",INDEX('Policy Characteristics'!D:D,MATCH($C1714,'Policy Characteristics'!$C:$C,0)))</f>
        <v>Fuel Taxes or Subsidies</v>
      </c>
      <c r="K1714" s="254" t="str">
        <f>IF(ISBLANK(INDEX('Policy Characteristics'!E:E,MATCH($C1714,'Policy Characteristics'!$C:$C,0))),"",INDEX('Policy Characteristics'!E:E,MATCH($C1714,'Policy Characteristics'!$C:$C,0)))</f>
        <v>cross fuel tax</v>
      </c>
      <c r="L1714" s="261">
        <f>IF(ISBLANK(INDEX('Policy Characteristics'!F:F,MATCH($C1714,'Policy Characteristics'!$C:$C,0))),"",INDEX('Policy Characteristics'!F:F,MATCH($C1714,'Policy Characteristics'!$C:$C,0)))</f>
        <v>-0.9</v>
      </c>
      <c r="M1714" s="261">
        <f>IF(ISBLANK(INDEX('Policy Characteristics'!G:G,MATCH($C1714,'Policy Characteristics'!$C:$C,0))),"",INDEX('Policy Characteristics'!G:G,MATCH($C1714,'Policy Characteristics'!$C:$C,0)))</f>
        <v>0.9</v>
      </c>
      <c r="N1714" s="261">
        <f>IF(ISBLANK(INDEX('Policy Characteristics'!H:H,MATCH($C1714,'Policy Characteristics'!$C:$C,0))),"",INDEX('Policy Characteristics'!H:H,MATCH($C1714,'Policy Characteristics'!$C:$C,0)))</f>
        <v>0.01</v>
      </c>
      <c r="O1714" s="254" t="str">
        <f>IF(ISBLANK(INDEX('Policy Characteristics'!I:I,MATCH($C1714,'Policy Characteristics'!$C:$C,0))),"",INDEX('Policy Characteristics'!I:I,MATCH($C1714,'Policy Characteristics'!$C:$C,0)))</f>
        <v>% of BAU price</v>
      </c>
      <c r="P1714" s="254" t="str">
        <f>IF(ISBLANK(INDEX('Policy Characteristics'!J:J,MATCH($C1714,'Policy Characteristics'!$C:$C,0))),"",INDEX('Policy Characteristics'!J:J,MATCH($C1714,'Policy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4" s="254" t="str">
        <f>IF(ISBLANK(INDEX('Policy Characteristics'!K:K,MATCH($C1714,'Policy Characteristics'!$C:$C,0))),"",INDEX('Policy Characteristics'!K:K,MATCH($C1714,'Policy Characteristics'!$C:$C,0)))</f>
        <v>fuels.html#fuel-taxes</v>
      </c>
      <c r="R1714" s="254" t="str">
        <f>IF(ISBLANK(INDEX('Policy Characteristics'!L:L,MATCH($C1714,'Policy Characteristics'!$C:$C,0))),"",INDEX('Policy Characteristics'!L:L,MATCH($C1714,'Policy Characteristics'!$C:$C,0)))</f>
        <v>fuel-taxes.html</v>
      </c>
    </row>
    <row r="1715" spans="1:18" x14ac:dyDescent="0.35">
      <c r="A1715" s="254" t="str">
        <f>IF(ISBLANK(INDEX('Policy Characteristics'!A:A,MATCH($C1715,'Policy Characteristics'!$C:$C,0))),"",INDEX('Policy Characteristics'!A:A,MATCH($C1715,'Policy Characteristics'!$C:$C,0)))</f>
        <v>Cross-Sector</v>
      </c>
      <c r="B1715" s="262" t="str">
        <f>IF(ISBLANK(INDEX('Policy Characteristics'!B:B,MATCH($C1715,'Policy Characteristics'!$C:$C,0))),"",INDEX('Policy Characteristics'!B:B,MATCH($C1715,'Policy Characteristics'!$C:$C,0)))</f>
        <v>Fuel Taxes or Subsidies</v>
      </c>
      <c r="C1715" s="320" t="str">
        <f t="shared" si="68"/>
        <v>Additional Fuel Tax or Subsidy Rate by Fuel</v>
      </c>
      <c r="D1715" s="6" t="s">
        <v>2473</v>
      </c>
      <c r="E1715" s="45" t="s">
        <v>331</v>
      </c>
      <c r="F1715" s="6" t="s">
        <v>2474</v>
      </c>
      <c r="G1715" s="45" t="s">
        <v>4</v>
      </c>
      <c r="H1715" s="43">
        <v>746</v>
      </c>
      <c r="I1715" s="325" t="s">
        <v>44</v>
      </c>
      <c r="J1715" s="255" t="str">
        <f>IF(ISBLANK(INDEX('Policy Characteristics'!D:D,MATCH($C1715,'Policy Characteristics'!$C:$C,0))),"",INDEX('Policy Characteristics'!D:D,MATCH($C1715,'Policy Characteristics'!$C:$C,0)))</f>
        <v>Fuel Taxes or Subsidies</v>
      </c>
      <c r="K1715" s="254" t="str">
        <f>IF(ISBLANK(INDEX('Policy Characteristics'!E:E,MATCH($C1715,'Policy Characteristics'!$C:$C,0))),"",INDEX('Policy Characteristics'!E:E,MATCH($C1715,'Policy Characteristics'!$C:$C,0)))</f>
        <v>cross fuel tax</v>
      </c>
      <c r="L1715" s="261">
        <f>IF(ISBLANK(INDEX('Policy Characteristics'!F:F,MATCH($C1715,'Policy Characteristics'!$C:$C,0))),"",INDEX('Policy Characteristics'!F:F,MATCH($C1715,'Policy Characteristics'!$C:$C,0)))</f>
        <v>-0.9</v>
      </c>
      <c r="M1715" s="261">
        <f>IF(ISBLANK(INDEX('Policy Characteristics'!G:G,MATCH($C1715,'Policy Characteristics'!$C:$C,0))),"",INDEX('Policy Characteristics'!G:G,MATCH($C1715,'Policy Characteristics'!$C:$C,0)))</f>
        <v>0.9</v>
      </c>
      <c r="N1715" s="261">
        <f>IF(ISBLANK(INDEX('Policy Characteristics'!H:H,MATCH($C1715,'Policy Characteristics'!$C:$C,0))),"",INDEX('Policy Characteristics'!H:H,MATCH($C1715,'Policy Characteristics'!$C:$C,0)))</f>
        <v>0.01</v>
      </c>
      <c r="O1715" s="254" t="str">
        <f>IF(ISBLANK(INDEX('Policy Characteristics'!I:I,MATCH($C1715,'Policy Characteristics'!$C:$C,0))),"",INDEX('Policy Characteristics'!I:I,MATCH($C1715,'Policy Characteristics'!$C:$C,0)))</f>
        <v>% of BAU price</v>
      </c>
      <c r="P1715" s="254" t="str">
        <f>IF(ISBLANK(INDEX('Policy Characteristics'!J:J,MATCH($C1715,'Policy Characteristics'!$C:$C,0))),"",INDEX('Policy Characteristics'!J:J,MATCH($C1715,'Policy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5" s="254" t="str">
        <f>IF(ISBLANK(INDEX('Policy Characteristics'!K:K,MATCH($C1715,'Policy Characteristics'!$C:$C,0))),"",INDEX('Policy Characteristics'!K:K,MATCH($C1715,'Policy Characteristics'!$C:$C,0)))</f>
        <v>fuels.html#fuel-taxes</v>
      </c>
      <c r="R1715" s="254" t="str">
        <f>IF(ISBLANK(INDEX('Policy Characteristics'!L:L,MATCH($C1715,'Policy Characteristics'!$C:$C,0))),"",INDEX('Policy Characteristics'!L:L,MATCH($C1715,'Policy Characteristics'!$C:$C,0)))</f>
        <v>fuel-taxes.html</v>
      </c>
    </row>
    <row r="1716" spans="1:18" x14ac:dyDescent="0.35">
      <c r="A1716" s="254" t="str">
        <f>IF(ISBLANK(INDEX('Policy Characteristics'!A:A,MATCH($C1716,'Policy Characteristics'!$C:$C,0))),"",INDEX('Policy Characteristics'!A:A,MATCH($C1716,'Policy Characteristics'!$C:$C,0)))</f>
        <v>Cross-Sector</v>
      </c>
      <c r="B1716" s="262" t="str">
        <f>IF(ISBLANK(INDEX('Policy Characteristics'!B:B,MATCH($C1716,'Policy Characteristics'!$C:$C,0))),"",INDEX('Policy Characteristics'!B:B,MATCH($C1716,'Policy Characteristics'!$C:$C,0)))</f>
        <v>Fuel Taxes or Subsidies</v>
      </c>
      <c r="C1716" s="320" t="str">
        <f t="shared" si="68"/>
        <v>Additional Fuel Tax or Subsidy Rate by Fuel</v>
      </c>
      <c r="D1716" s="6" t="s">
        <v>2464</v>
      </c>
      <c r="E1716" s="45" t="s">
        <v>331</v>
      </c>
      <c r="F1716" s="6" t="s">
        <v>2468</v>
      </c>
      <c r="G1716" s="45" t="s">
        <v>4</v>
      </c>
      <c r="H1716" s="43">
        <v>747</v>
      </c>
      <c r="I1716" s="325" t="s">
        <v>44</v>
      </c>
      <c r="J1716" s="255" t="str">
        <f>IF(ISBLANK(INDEX('Policy Characteristics'!D:D,MATCH($C1716,'Policy Characteristics'!$C:$C,0))),"",INDEX('Policy Characteristics'!D:D,MATCH($C1716,'Policy Characteristics'!$C:$C,0)))</f>
        <v>Fuel Taxes or Subsidies</v>
      </c>
      <c r="K1716" s="254" t="str">
        <f>IF(ISBLANK(INDEX('Policy Characteristics'!E:E,MATCH($C1716,'Policy Characteristics'!$C:$C,0))),"",INDEX('Policy Characteristics'!E:E,MATCH($C1716,'Policy Characteristics'!$C:$C,0)))</f>
        <v>cross fuel tax</v>
      </c>
      <c r="L1716" s="261">
        <f>IF(ISBLANK(INDEX('Policy Characteristics'!F:F,MATCH($C1716,'Policy Characteristics'!$C:$C,0))),"",INDEX('Policy Characteristics'!F:F,MATCH($C1716,'Policy Characteristics'!$C:$C,0)))</f>
        <v>-0.9</v>
      </c>
      <c r="M1716" s="261">
        <f>IF(ISBLANK(INDEX('Policy Characteristics'!G:G,MATCH($C1716,'Policy Characteristics'!$C:$C,0))),"",INDEX('Policy Characteristics'!G:G,MATCH($C1716,'Policy Characteristics'!$C:$C,0)))</f>
        <v>0.9</v>
      </c>
      <c r="N1716" s="261">
        <f>IF(ISBLANK(INDEX('Policy Characteristics'!H:H,MATCH($C1716,'Policy Characteristics'!$C:$C,0))),"",INDEX('Policy Characteristics'!H:H,MATCH($C1716,'Policy Characteristics'!$C:$C,0)))</f>
        <v>0.01</v>
      </c>
      <c r="O1716" s="254" t="str">
        <f>IF(ISBLANK(INDEX('Policy Characteristics'!I:I,MATCH($C1716,'Policy Characteristics'!$C:$C,0))),"",INDEX('Policy Characteristics'!I:I,MATCH($C1716,'Policy Characteristics'!$C:$C,0)))</f>
        <v>% of BAU price</v>
      </c>
      <c r="P1716" s="254" t="str">
        <f>IF(ISBLANK(INDEX('Policy Characteristics'!J:J,MATCH($C1716,'Policy Characteristics'!$C:$C,0))),"",INDEX('Policy Characteristics'!J:J,MATCH($C1716,'Policy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6" s="254" t="str">
        <f>IF(ISBLANK(INDEX('Policy Characteristics'!K:K,MATCH($C1716,'Policy Characteristics'!$C:$C,0))),"",INDEX('Policy Characteristics'!K:K,MATCH($C1716,'Policy Characteristics'!$C:$C,0)))</f>
        <v>fuels.html#fuel-taxes</v>
      </c>
      <c r="R1716" s="254" t="str">
        <f>IF(ISBLANK(INDEX('Policy Characteristics'!L:L,MATCH($C1716,'Policy Characteristics'!$C:$C,0))),"",INDEX('Policy Characteristics'!L:L,MATCH($C1716,'Policy Characteristics'!$C:$C,0)))</f>
        <v>fuel-taxes.html</v>
      </c>
    </row>
    <row r="1717" spans="1:18" x14ac:dyDescent="0.35">
      <c r="A1717" s="254" t="str">
        <f>IF(ISBLANK(INDEX('Policy Characteristics'!A:A,MATCH($C1717,'Policy Characteristics'!$C:$C,0))),"",INDEX('Policy Characteristics'!A:A,MATCH($C1717,'Policy Characteristics'!$C:$C,0)))</f>
        <v>Cross-Sector</v>
      </c>
      <c r="B1717" s="262" t="str">
        <f>IF(ISBLANK(INDEX('Policy Characteristics'!B:B,MATCH($C1717,'Policy Characteristics'!$C:$C,0))),"",INDEX('Policy Characteristics'!B:B,MATCH($C1717,'Policy Characteristics'!$C:$C,0)))</f>
        <v>Fuel Taxes or Subsidies</v>
      </c>
      <c r="C1717" s="320" t="str">
        <f t="shared" si="68"/>
        <v>Additional Fuel Tax or Subsidy Rate by Fuel</v>
      </c>
      <c r="D1717" s="6" t="s">
        <v>2465</v>
      </c>
      <c r="E1717" s="45" t="s">
        <v>331</v>
      </c>
      <c r="F1717" s="6" t="s">
        <v>2469</v>
      </c>
      <c r="G1717" s="45" t="s">
        <v>4</v>
      </c>
      <c r="H1717" s="43">
        <v>748</v>
      </c>
      <c r="I1717" s="325" t="s">
        <v>44</v>
      </c>
      <c r="J1717" s="255" t="str">
        <f>IF(ISBLANK(INDEX('Policy Characteristics'!D:D,MATCH($C1717,'Policy Characteristics'!$C:$C,0))),"",INDEX('Policy Characteristics'!D:D,MATCH($C1717,'Policy Characteristics'!$C:$C,0)))</f>
        <v>Fuel Taxes or Subsidies</v>
      </c>
      <c r="K1717" s="254" t="str">
        <f>IF(ISBLANK(INDEX('Policy Characteristics'!E:E,MATCH($C1717,'Policy Characteristics'!$C:$C,0))),"",INDEX('Policy Characteristics'!E:E,MATCH($C1717,'Policy Characteristics'!$C:$C,0)))</f>
        <v>cross fuel tax</v>
      </c>
      <c r="L1717" s="261">
        <f>IF(ISBLANK(INDEX('Policy Characteristics'!F:F,MATCH($C1717,'Policy Characteristics'!$C:$C,0))),"",INDEX('Policy Characteristics'!F:F,MATCH($C1717,'Policy Characteristics'!$C:$C,0)))</f>
        <v>-0.9</v>
      </c>
      <c r="M1717" s="261">
        <f>IF(ISBLANK(INDEX('Policy Characteristics'!G:G,MATCH($C1717,'Policy Characteristics'!$C:$C,0))),"",INDEX('Policy Characteristics'!G:G,MATCH($C1717,'Policy Characteristics'!$C:$C,0)))</f>
        <v>0.9</v>
      </c>
      <c r="N1717" s="261">
        <f>IF(ISBLANK(INDEX('Policy Characteristics'!H:H,MATCH($C1717,'Policy Characteristics'!$C:$C,0))),"",INDEX('Policy Characteristics'!H:H,MATCH($C1717,'Policy Characteristics'!$C:$C,0)))</f>
        <v>0.01</v>
      </c>
      <c r="O1717" s="254" t="str">
        <f>IF(ISBLANK(INDEX('Policy Characteristics'!I:I,MATCH($C1717,'Policy Characteristics'!$C:$C,0))),"",INDEX('Policy Characteristics'!I:I,MATCH($C1717,'Policy Characteristics'!$C:$C,0)))</f>
        <v>% of BAU price</v>
      </c>
      <c r="P1717" s="254" t="str">
        <f>IF(ISBLANK(INDEX('Policy Characteristics'!J:J,MATCH($C1717,'Policy Characteristics'!$C:$C,0))),"",INDEX('Policy Characteristics'!J:J,MATCH($C1717,'Policy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7" s="254" t="str">
        <f>IF(ISBLANK(INDEX('Policy Characteristics'!K:K,MATCH($C1717,'Policy Characteristics'!$C:$C,0))),"",INDEX('Policy Characteristics'!K:K,MATCH($C1717,'Policy Characteristics'!$C:$C,0)))</f>
        <v>fuels.html#fuel-taxes</v>
      </c>
      <c r="R1717" s="254" t="str">
        <f>IF(ISBLANK(INDEX('Policy Characteristics'!L:L,MATCH($C1717,'Policy Characteristics'!$C:$C,0))),"",INDEX('Policy Characteristics'!L:L,MATCH($C1717,'Policy Characteristics'!$C:$C,0)))</f>
        <v>fuel-taxes.html</v>
      </c>
    </row>
    <row r="1718" spans="1:18" x14ac:dyDescent="0.35">
      <c r="A1718" s="254" t="str">
        <f>IF(ISBLANK(INDEX('Policy Characteristics'!A:A,MATCH($C1718,'Policy Characteristics'!$C:$C,0))),"",INDEX('Policy Characteristics'!A:A,MATCH($C1718,'Policy Characteristics'!$C:$C,0)))</f>
        <v>Cross-Sector</v>
      </c>
      <c r="B1718" s="262" t="str">
        <f>IF(ISBLANK(INDEX('Policy Characteristics'!B:B,MATCH($C1718,'Policy Characteristics'!$C:$C,0))),"",INDEX('Policy Characteristics'!B:B,MATCH($C1718,'Policy Characteristics'!$C:$C,0)))</f>
        <v>Fuel Taxes or Subsidies</v>
      </c>
      <c r="C1718" s="320" t="str">
        <f t="shared" si="68"/>
        <v>Additional Fuel Tax or Subsidy Rate by Fuel</v>
      </c>
      <c r="D1718" s="6" t="s">
        <v>2466</v>
      </c>
      <c r="E1718" s="45" t="s">
        <v>331</v>
      </c>
      <c r="F1718" s="6" t="s">
        <v>2470</v>
      </c>
      <c r="G1718" s="45" t="s">
        <v>4</v>
      </c>
      <c r="H1718" s="43">
        <v>749</v>
      </c>
      <c r="I1718" s="325" t="s">
        <v>43</v>
      </c>
      <c r="J1718" s="255" t="str">
        <f>IF(ISBLANK(INDEX('Policy Characteristics'!D:D,MATCH($C1718,'Policy Characteristics'!$C:$C,0))),"",INDEX('Policy Characteristics'!D:D,MATCH($C1718,'Policy Characteristics'!$C:$C,0)))</f>
        <v>Fuel Taxes or Subsidies</v>
      </c>
      <c r="K1718" s="254" t="str">
        <f>IF(ISBLANK(INDEX('Policy Characteristics'!E:E,MATCH($C1718,'Policy Characteristics'!$C:$C,0))),"",INDEX('Policy Characteristics'!E:E,MATCH($C1718,'Policy Characteristics'!$C:$C,0)))</f>
        <v>cross fuel tax</v>
      </c>
      <c r="L1718" s="261">
        <f>IF(ISBLANK(INDEX('Policy Characteristics'!F:F,MATCH($C1718,'Policy Characteristics'!$C:$C,0))),"",INDEX('Policy Characteristics'!F:F,MATCH($C1718,'Policy Characteristics'!$C:$C,0)))</f>
        <v>-0.9</v>
      </c>
      <c r="M1718" s="261">
        <f>IF(ISBLANK(INDEX('Policy Characteristics'!G:G,MATCH($C1718,'Policy Characteristics'!$C:$C,0))),"",INDEX('Policy Characteristics'!G:G,MATCH($C1718,'Policy Characteristics'!$C:$C,0)))</f>
        <v>0.9</v>
      </c>
      <c r="N1718" s="261">
        <f>IF(ISBLANK(INDEX('Policy Characteristics'!H:H,MATCH($C1718,'Policy Characteristics'!$C:$C,0))),"",INDEX('Policy Characteristics'!H:H,MATCH($C1718,'Policy Characteristics'!$C:$C,0)))</f>
        <v>0.01</v>
      </c>
      <c r="O1718" s="254" t="str">
        <f>IF(ISBLANK(INDEX('Policy Characteristics'!I:I,MATCH($C1718,'Policy Characteristics'!$C:$C,0))),"",INDEX('Policy Characteristics'!I:I,MATCH($C1718,'Policy Characteristics'!$C:$C,0)))</f>
        <v>% of BAU price</v>
      </c>
      <c r="P1718" s="254" t="str">
        <f>IF(ISBLANK(INDEX('Policy Characteristics'!J:J,MATCH($C1718,'Policy Characteristics'!$C:$C,0))),"",INDEX('Policy Characteristics'!J:J,MATCH($C1718,'Policy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8" s="254" t="str">
        <f>IF(ISBLANK(INDEX('Policy Characteristics'!K:K,MATCH($C1718,'Policy Characteristics'!$C:$C,0))),"",INDEX('Policy Characteristics'!K:K,MATCH($C1718,'Policy Characteristics'!$C:$C,0)))</f>
        <v>fuels.html#fuel-taxes</v>
      </c>
      <c r="R1718" s="254" t="str">
        <f>IF(ISBLANK(INDEX('Policy Characteristics'!L:L,MATCH($C1718,'Policy Characteristics'!$C:$C,0))),"",INDEX('Policy Characteristics'!L:L,MATCH($C1718,'Policy Characteristics'!$C:$C,0)))</f>
        <v>fuel-taxes.html</v>
      </c>
    </row>
    <row r="1719" spans="1:18" s="4" customFormat="1" x14ac:dyDescent="0.35">
      <c r="A1719" s="254" t="str">
        <f>IF(ISBLANK(INDEX('Policy Characteristics'!A:A,MATCH($C1719,'Policy Characteristics'!$C:$C,0))),"",INDEX('Policy Characteristics'!A:A,MATCH($C1719,'Policy Characteristics'!$C:$C,0)))</f>
        <v>Cross-Sector</v>
      </c>
      <c r="B1719" s="262" t="str">
        <f>IF(ISBLANK(INDEX('Policy Characteristics'!B:B,MATCH($C1719,'Policy Characteristics'!$C:$C,0))),"",INDEX('Policy Characteristics'!B:B,MATCH($C1719,'Policy Characteristics'!$C:$C,0)))</f>
        <v>Fuel Taxes or Subsidies</v>
      </c>
      <c r="C1719" s="320" t="str">
        <f t="shared" si="68"/>
        <v>Additional Fuel Tax or Subsidy Rate by Fuel</v>
      </c>
      <c r="D1719" s="45" t="s">
        <v>52</v>
      </c>
      <c r="E1719" s="45" t="s">
        <v>339</v>
      </c>
      <c r="F1719" s="45" t="s">
        <v>93</v>
      </c>
      <c r="G1719" s="45" t="s">
        <v>93</v>
      </c>
      <c r="H1719" s="43">
        <v>2314</v>
      </c>
      <c r="I1719" s="324" t="s">
        <v>44</v>
      </c>
      <c r="J1719" s="255" t="str">
        <f>IF(ISBLANK(INDEX('Policy Characteristics'!D:D,MATCH($C1719,'Policy Characteristics'!$C:$C,0))),"",INDEX('Policy Characteristics'!D:D,MATCH($C1719,'Policy Characteristics'!$C:$C,0)))</f>
        <v>Fuel Taxes or Subsidies</v>
      </c>
      <c r="K1719" s="254" t="str">
        <f>IF(ISBLANK(INDEX('Policy Characteristics'!E:E,MATCH($C1719,'Policy Characteristics'!$C:$C,0))),"",INDEX('Policy Characteristics'!E:E,MATCH($C1719,'Policy Characteristics'!$C:$C,0)))</f>
        <v>cross fuel tax</v>
      </c>
      <c r="L1719" s="261">
        <f>IF(ISBLANK(INDEX('Policy Characteristics'!F:F,MATCH($C1719,'Policy Characteristics'!$C:$C,0))),"",INDEX('Policy Characteristics'!F:F,MATCH($C1719,'Policy Characteristics'!$C:$C,0)))</f>
        <v>-0.9</v>
      </c>
      <c r="M1719" s="261">
        <f>IF(ISBLANK(INDEX('Policy Characteristics'!G:G,MATCH($C1719,'Policy Characteristics'!$C:$C,0))),"",INDEX('Policy Characteristics'!G:G,MATCH($C1719,'Policy Characteristics'!$C:$C,0)))</f>
        <v>0.9</v>
      </c>
      <c r="N1719" s="261">
        <f>IF(ISBLANK(INDEX('Policy Characteristics'!H:H,MATCH($C1719,'Policy Characteristics'!$C:$C,0))),"",INDEX('Policy Characteristics'!H:H,MATCH($C1719,'Policy Characteristics'!$C:$C,0)))</f>
        <v>0.01</v>
      </c>
      <c r="O1719" s="254" t="str">
        <f>IF(ISBLANK(INDEX('Policy Characteristics'!I:I,MATCH($C1719,'Policy Characteristics'!$C:$C,0))),"",INDEX('Policy Characteristics'!I:I,MATCH($C1719,'Policy Characteristics'!$C:$C,0)))</f>
        <v>% of BAU price</v>
      </c>
      <c r="P1719" s="254" t="str">
        <f>IF(ISBLANK(INDEX('Policy Characteristics'!J:J,MATCH($C1719,'Policy Characteristics'!$C:$C,0))),"",INDEX('Policy Characteristics'!J:J,MATCH($C1719,'Policy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9" s="254" t="str">
        <f>IF(ISBLANK(INDEX('Policy Characteristics'!K:K,MATCH($C1719,'Policy Characteristics'!$C:$C,0))),"",INDEX('Policy Characteristics'!K:K,MATCH($C1719,'Policy Characteristics'!$C:$C,0)))</f>
        <v>fuels.html#fuel-taxes</v>
      </c>
      <c r="R1719" s="254" t="str">
        <f>IF(ISBLANK(INDEX('Policy Characteristics'!L:L,MATCH($C1719,'Policy Characteristics'!$C:$C,0))),"",INDEX('Policy Characteristics'!L:L,MATCH($C1719,'Policy Characteristics'!$C:$C,0)))</f>
        <v>fuel-taxes.html</v>
      </c>
    </row>
    <row r="1720" spans="1:18" s="4" customFormat="1" x14ac:dyDescent="0.35">
      <c r="A1720" s="254" t="str">
        <f>IF(ISBLANK(INDEX('Policy Characteristics'!A:A,MATCH($C1720,'Policy Characteristics'!$C:$C,0))),"",INDEX('Policy Characteristics'!A:A,MATCH($C1720,'Policy Characteristics'!$C:$C,0)))</f>
        <v>Cross-Sector</v>
      </c>
      <c r="B1720" s="262" t="str">
        <f>IF(ISBLANK(INDEX('Policy Characteristics'!B:B,MATCH($C1720,'Policy Characteristics'!$C:$C,0))),"",INDEX('Policy Characteristics'!B:B,MATCH($C1720,'Policy Characteristics'!$C:$C,0)))</f>
        <v>Fuel Taxes or Subsidies</v>
      </c>
      <c r="C1720" s="320" t="str">
        <f t="shared" si="68"/>
        <v>Additional Fuel Tax or Subsidy Rate by Fuel</v>
      </c>
      <c r="D1720" s="6" t="s">
        <v>448</v>
      </c>
      <c r="E1720" s="45" t="s">
        <v>339</v>
      </c>
      <c r="F1720" s="6" t="s">
        <v>445</v>
      </c>
      <c r="G1720" s="45" t="s">
        <v>93</v>
      </c>
      <c r="H1720" s="43">
        <v>2315</v>
      </c>
      <c r="I1720" s="325" t="s">
        <v>43</v>
      </c>
      <c r="J1720" s="255" t="str">
        <f>IF(ISBLANK(INDEX('Policy Characteristics'!D:D,MATCH($C1720,'Policy Characteristics'!$C:$C,0))),"",INDEX('Policy Characteristics'!D:D,MATCH($C1720,'Policy Characteristics'!$C:$C,0)))</f>
        <v>Fuel Taxes or Subsidies</v>
      </c>
      <c r="K1720" s="254" t="str">
        <f>IF(ISBLANK(INDEX('Policy Characteristics'!E:E,MATCH($C1720,'Policy Characteristics'!$C:$C,0))),"",INDEX('Policy Characteristics'!E:E,MATCH($C1720,'Policy Characteristics'!$C:$C,0)))</f>
        <v>cross fuel tax</v>
      </c>
      <c r="L1720" s="261">
        <f>IF(ISBLANK(INDEX('Policy Characteristics'!F:F,MATCH($C1720,'Policy Characteristics'!$C:$C,0))),"",INDEX('Policy Characteristics'!F:F,MATCH($C1720,'Policy Characteristics'!$C:$C,0)))</f>
        <v>-0.9</v>
      </c>
      <c r="M1720" s="261">
        <f>IF(ISBLANK(INDEX('Policy Characteristics'!G:G,MATCH($C1720,'Policy Characteristics'!$C:$C,0))),"",INDEX('Policy Characteristics'!G:G,MATCH($C1720,'Policy Characteristics'!$C:$C,0)))</f>
        <v>0.9</v>
      </c>
      <c r="N1720" s="261">
        <f>IF(ISBLANK(INDEX('Policy Characteristics'!H:H,MATCH($C1720,'Policy Characteristics'!$C:$C,0))),"",INDEX('Policy Characteristics'!H:H,MATCH($C1720,'Policy Characteristics'!$C:$C,0)))</f>
        <v>0.01</v>
      </c>
      <c r="O1720" s="254" t="str">
        <f>IF(ISBLANK(INDEX('Policy Characteristics'!I:I,MATCH($C1720,'Policy Characteristics'!$C:$C,0))),"",INDEX('Policy Characteristics'!I:I,MATCH($C1720,'Policy Characteristics'!$C:$C,0)))</f>
        <v>% of BAU price</v>
      </c>
      <c r="P1720" s="254" t="str">
        <f>IF(ISBLANK(INDEX('Policy Characteristics'!J:J,MATCH($C1720,'Policy Characteristics'!$C:$C,0))),"",INDEX('Policy Characteristics'!J:J,MATCH($C1720,'Policy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0" s="254" t="str">
        <f>IF(ISBLANK(INDEX('Policy Characteristics'!K:K,MATCH($C1720,'Policy Characteristics'!$C:$C,0))),"",INDEX('Policy Characteristics'!K:K,MATCH($C1720,'Policy Characteristics'!$C:$C,0)))</f>
        <v>fuels.html#fuel-taxes</v>
      </c>
      <c r="R1720" s="254" t="str">
        <f>IF(ISBLANK(INDEX('Policy Characteristics'!L:L,MATCH($C1720,'Policy Characteristics'!$C:$C,0))),"",INDEX('Policy Characteristics'!L:L,MATCH($C1720,'Policy Characteristics'!$C:$C,0)))</f>
        <v>fuel-taxes.html</v>
      </c>
    </row>
    <row r="1721" spans="1:18" s="4" customFormat="1" x14ac:dyDescent="0.35">
      <c r="A1721" s="254" t="str">
        <f>IF(ISBLANK(INDEX('Policy Characteristics'!A:A,MATCH($C1721,'Policy Characteristics'!$C:$C,0))),"",INDEX('Policy Characteristics'!A:A,MATCH($C1721,'Policy Characteristics'!$C:$C,0)))</f>
        <v>Cross-Sector</v>
      </c>
      <c r="B1721" s="262" t="str">
        <f>IF(ISBLANK(INDEX('Policy Characteristics'!B:B,MATCH($C1721,'Policy Characteristics'!$C:$C,0))),"",INDEX('Policy Characteristics'!B:B,MATCH($C1721,'Policy Characteristics'!$C:$C,0)))</f>
        <v>Fuel Taxes or Subsidies</v>
      </c>
      <c r="C1721" s="320" t="str">
        <f t="shared" si="68"/>
        <v>Additional Fuel Tax or Subsidy Rate by Fuel</v>
      </c>
      <c r="D1721" s="6" t="s">
        <v>46</v>
      </c>
      <c r="E1721" s="45" t="s">
        <v>339</v>
      </c>
      <c r="F1721" s="6" t="s">
        <v>87</v>
      </c>
      <c r="G1721" s="45" t="s">
        <v>93</v>
      </c>
      <c r="H1721" s="43">
        <v>2316</v>
      </c>
      <c r="I1721" s="325" t="s">
        <v>43</v>
      </c>
      <c r="J1721" s="255" t="str">
        <f>IF(ISBLANK(INDEX('Policy Characteristics'!D:D,MATCH($C1721,'Policy Characteristics'!$C:$C,0))),"",INDEX('Policy Characteristics'!D:D,MATCH($C1721,'Policy Characteristics'!$C:$C,0)))</f>
        <v>Fuel Taxes or Subsidies</v>
      </c>
      <c r="K1721" s="254" t="str">
        <f>IF(ISBLANK(INDEX('Policy Characteristics'!E:E,MATCH($C1721,'Policy Characteristics'!$C:$C,0))),"",INDEX('Policy Characteristics'!E:E,MATCH($C1721,'Policy Characteristics'!$C:$C,0)))</f>
        <v>cross fuel tax</v>
      </c>
      <c r="L1721" s="261">
        <f>IF(ISBLANK(INDEX('Policy Characteristics'!F:F,MATCH($C1721,'Policy Characteristics'!$C:$C,0))),"",INDEX('Policy Characteristics'!F:F,MATCH($C1721,'Policy Characteristics'!$C:$C,0)))</f>
        <v>-0.9</v>
      </c>
      <c r="M1721" s="261">
        <f>IF(ISBLANK(INDEX('Policy Characteristics'!G:G,MATCH($C1721,'Policy Characteristics'!$C:$C,0))),"",INDEX('Policy Characteristics'!G:G,MATCH($C1721,'Policy Characteristics'!$C:$C,0)))</f>
        <v>0.9</v>
      </c>
      <c r="N1721" s="261">
        <f>IF(ISBLANK(INDEX('Policy Characteristics'!H:H,MATCH($C1721,'Policy Characteristics'!$C:$C,0))),"",INDEX('Policy Characteristics'!H:H,MATCH($C1721,'Policy Characteristics'!$C:$C,0)))</f>
        <v>0.01</v>
      </c>
      <c r="O1721" s="254" t="str">
        <f>IF(ISBLANK(INDEX('Policy Characteristics'!I:I,MATCH($C1721,'Policy Characteristics'!$C:$C,0))),"",INDEX('Policy Characteristics'!I:I,MATCH($C1721,'Policy Characteristics'!$C:$C,0)))</f>
        <v>% of BAU price</v>
      </c>
      <c r="P1721" s="254" t="str">
        <f>IF(ISBLANK(INDEX('Policy Characteristics'!J:J,MATCH($C1721,'Policy Characteristics'!$C:$C,0))),"",INDEX('Policy Characteristics'!J:J,MATCH($C1721,'Policy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1" s="254" t="str">
        <f>IF(ISBLANK(INDEX('Policy Characteristics'!K:K,MATCH($C1721,'Policy Characteristics'!$C:$C,0))),"",INDEX('Policy Characteristics'!K:K,MATCH($C1721,'Policy Characteristics'!$C:$C,0)))</f>
        <v>fuels.html#fuel-taxes</v>
      </c>
      <c r="R1721" s="254" t="str">
        <f>IF(ISBLANK(INDEX('Policy Characteristics'!L:L,MATCH($C1721,'Policy Characteristics'!$C:$C,0))),"",INDEX('Policy Characteristics'!L:L,MATCH($C1721,'Policy Characteristics'!$C:$C,0)))</f>
        <v>fuel-taxes.html</v>
      </c>
    </row>
    <row r="1722" spans="1:18" s="4" customFormat="1" x14ac:dyDescent="0.35">
      <c r="A1722" s="254" t="str">
        <f>IF(ISBLANK(INDEX('Policy Characteristics'!A:A,MATCH($C1722,'Policy Characteristics'!$C:$C,0))),"",INDEX('Policy Characteristics'!A:A,MATCH($C1722,'Policy Characteristics'!$C:$C,0)))</f>
        <v>Cross-Sector</v>
      </c>
      <c r="B1722" s="262" t="str">
        <f>IF(ISBLANK(INDEX('Policy Characteristics'!B:B,MATCH($C1722,'Policy Characteristics'!$C:$C,0))),"",INDEX('Policy Characteristics'!B:B,MATCH($C1722,'Policy Characteristics'!$C:$C,0)))</f>
        <v>Fuel Taxes or Subsidies</v>
      </c>
      <c r="C1722" s="320" t="str">
        <f t="shared" si="68"/>
        <v>Additional Fuel Tax or Subsidy Rate by Fuel</v>
      </c>
      <c r="D1722" s="6" t="s">
        <v>47</v>
      </c>
      <c r="E1722" s="45" t="s">
        <v>339</v>
      </c>
      <c r="F1722" s="6" t="s">
        <v>88</v>
      </c>
      <c r="G1722" s="45" t="s">
        <v>93</v>
      </c>
      <c r="H1722" s="43">
        <v>2317</v>
      </c>
      <c r="I1722" s="325" t="s">
        <v>44</v>
      </c>
      <c r="J1722" s="255" t="str">
        <f>IF(ISBLANK(INDEX('Policy Characteristics'!D:D,MATCH($C1722,'Policy Characteristics'!$C:$C,0))),"",INDEX('Policy Characteristics'!D:D,MATCH($C1722,'Policy Characteristics'!$C:$C,0)))</f>
        <v>Fuel Taxes or Subsidies</v>
      </c>
      <c r="K1722" s="254" t="str">
        <f>IF(ISBLANK(INDEX('Policy Characteristics'!E:E,MATCH($C1722,'Policy Characteristics'!$C:$C,0))),"",INDEX('Policy Characteristics'!E:E,MATCH($C1722,'Policy Characteristics'!$C:$C,0)))</f>
        <v>cross fuel tax</v>
      </c>
      <c r="L1722" s="261">
        <f>IF(ISBLANK(INDEX('Policy Characteristics'!F:F,MATCH($C1722,'Policy Characteristics'!$C:$C,0))),"",INDEX('Policy Characteristics'!F:F,MATCH($C1722,'Policy Characteristics'!$C:$C,0)))</f>
        <v>-0.9</v>
      </c>
      <c r="M1722" s="261">
        <f>IF(ISBLANK(INDEX('Policy Characteristics'!G:G,MATCH($C1722,'Policy Characteristics'!$C:$C,0))),"",INDEX('Policy Characteristics'!G:G,MATCH($C1722,'Policy Characteristics'!$C:$C,0)))</f>
        <v>0.9</v>
      </c>
      <c r="N1722" s="261">
        <f>IF(ISBLANK(INDEX('Policy Characteristics'!H:H,MATCH($C1722,'Policy Characteristics'!$C:$C,0))),"",INDEX('Policy Characteristics'!H:H,MATCH($C1722,'Policy Characteristics'!$C:$C,0)))</f>
        <v>0.01</v>
      </c>
      <c r="O1722" s="254" t="str">
        <f>IF(ISBLANK(INDEX('Policy Characteristics'!I:I,MATCH($C1722,'Policy Characteristics'!$C:$C,0))),"",INDEX('Policy Characteristics'!I:I,MATCH($C1722,'Policy Characteristics'!$C:$C,0)))</f>
        <v>% of BAU price</v>
      </c>
      <c r="P1722" s="254" t="str">
        <f>IF(ISBLANK(INDEX('Policy Characteristics'!J:J,MATCH($C1722,'Policy Characteristics'!$C:$C,0))),"",INDEX('Policy Characteristics'!J:J,MATCH($C1722,'Policy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2" s="254" t="str">
        <f>IF(ISBLANK(INDEX('Policy Characteristics'!K:K,MATCH($C1722,'Policy Characteristics'!$C:$C,0))),"",INDEX('Policy Characteristics'!K:K,MATCH($C1722,'Policy Characteristics'!$C:$C,0)))</f>
        <v>fuels.html#fuel-taxes</v>
      </c>
      <c r="R1722" s="254" t="str">
        <f>IF(ISBLANK(INDEX('Policy Characteristics'!L:L,MATCH($C1722,'Policy Characteristics'!$C:$C,0))),"",INDEX('Policy Characteristics'!L:L,MATCH($C1722,'Policy Characteristics'!$C:$C,0)))</f>
        <v>fuel-taxes.html</v>
      </c>
    </row>
    <row r="1723" spans="1:18" s="4" customFormat="1" x14ac:dyDescent="0.35">
      <c r="A1723" s="254" t="str">
        <f>IF(ISBLANK(INDEX('Policy Characteristics'!A:A,MATCH($C1723,'Policy Characteristics'!$C:$C,0))),"",INDEX('Policy Characteristics'!A:A,MATCH($C1723,'Policy Characteristics'!$C:$C,0)))</f>
        <v>Cross-Sector</v>
      </c>
      <c r="B1723" s="262" t="str">
        <f>IF(ISBLANK(INDEX('Policy Characteristics'!B:B,MATCH($C1723,'Policy Characteristics'!$C:$C,0))),"",INDEX('Policy Characteristics'!B:B,MATCH($C1723,'Policy Characteristics'!$C:$C,0)))</f>
        <v>Fuel Taxes or Subsidies</v>
      </c>
      <c r="C1723" s="320" t="str">
        <f t="shared" si="68"/>
        <v>Additional Fuel Tax or Subsidy Rate by Fuel</v>
      </c>
      <c r="D1723" s="6" t="s">
        <v>51</v>
      </c>
      <c r="E1723" s="45" t="s">
        <v>339</v>
      </c>
      <c r="F1723" s="6" t="s">
        <v>92</v>
      </c>
      <c r="G1723" s="45" t="s">
        <v>93</v>
      </c>
      <c r="H1723" s="43">
        <v>2318</v>
      </c>
      <c r="I1723" s="325" t="s">
        <v>44</v>
      </c>
      <c r="J1723" s="255" t="str">
        <f>IF(ISBLANK(INDEX('Policy Characteristics'!D:D,MATCH($C1723,'Policy Characteristics'!$C:$C,0))),"",INDEX('Policy Characteristics'!D:D,MATCH($C1723,'Policy Characteristics'!$C:$C,0)))</f>
        <v>Fuel Taxes or Subsidies</v>
      </c>
      <c r="K1723" s="254" t="str">
        <f>IF(ISBLANK(INDEX('Policy Characteristics'!E:E,MATCH($C1723,'Policy Characteristics'!$C:$C,0))),"",INDEX('Policy Characteristics'!E:E,MATCH($C1723,'Policy Characteristics'!$C:$C,0)))</f>
        <v>cross fuel tax</v>
      </c>
      <c r="L1723" s="261">
        <f>IF(ISBLANK(INDEX('Policy Characteristics'!F:F,MATCH($C1723,'Policy Characteristics'!$C:$C,0))),"",INDEX('Policy Characteristics'!F:F,MATCH($C1723,'Policy Characteristics'!$C:$C,0)))</f>
        <v>-0.9</v>
      </c>
      <c r="M1723" s="261">
        <f>IF(ISBLANK(INDEX('Policy Characteristics'!G:G,MATCH($C1723,'Policy Characteristics'!$C:$C,0))),"",INDEX('Policy Characteristics'!G:G,MATCH($C1723,'Policy Characteristics'!$C:$C,0)))</f>
        <v>0.9</v>
      </c>
      <c r="N1723" s="261">
        <f>IF(ISBLANK(INDEX('Policy Characteristics'!H:H,MATCH($C1723,'Policy Characteristics'!$C:$C,0))),"",INDEX('Policy Characteristics'!H:H,MATCH($C1723,'Policy Characteristics'!$C:$C,0)))</f>
        <v>0.01</v>
      </c>
      <c r="O1723" s="254" t="str">
        <f>IF(ISBLANK(INDEX('Policy Characteristics'!I:I,MATCH($C1723,'Policy Characteristics'!$C:$C,0))),"",INDEX('Policy Characteristics'!I:I,MATCH($C1723,'Policy Characteristics'!$C:$C,0)))</f>
        <v>% of BAU price</v>
      </c>
      <c r="P1723" s="254" t="str">
        <f>IF(ISBLANK(INDEX('Policy Characteristics'!J:J,MATCH($C1723,'Policy Characteristics'!$C:$C,0))),"",INDEX('Policy Characteristics'!J:J,MATCH($C1723,'Policy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3" s="254" t="str">
        <f>IF(ISBLANK(INDEX('Policy Characteristics'!K:K,MATCH($C1723,'Policy Characteristics'!$C:$C,0))),"",INDEX('Policy Characteristics'!K:K,MATCH($C1723,'Policy Characteristics'!$C:$C,0)))</f>
        <v>fuels.html#fuel-taxes</v>
      </c>
      <c r="R1723" s="254" t="str">
        <f>IF(ISBLANK(INDEX('Policy Characteristics'!L:L,MATCH($C1723,'Policy Characteristics'!$C:$C,0))),"",INDEX('Policy Characteristics'!L:L,MATCH($C1723,'Policy Characteristics'!$C:$C,0)))</f>
        <v>fuel-taxes.html</v>
      </c>
    </row>
    <row r="1724" spans="1:18" s="4" customFormat="1" x14ac:dyDescent="0.35">
      <c r="A1724" s="254" t="str">
        <f>IF(ISBLANK(INDEX('Policy Characteristics'!A:A,MATCH($C1724,'Policy Characteristics'!$C:$C,0))),"",INDEX('Policy Characteristics'!A:A,MATCH($C1724,'Policy Characteristics'!$C:$C,0)))</f>
        <v>Cross-Sector</v>
      </c>
      <c r="B1724" s="262" t="str">
        <f>IF(ISBLANK(INDEX('Policy Characteristics'!B:B,MATCH($C1724,'Policy Characteristics'!$C:$C,0))),"",INDEX('Policy Characteristics'!B:B,MATCH($C1724,'Policy Characteristics'!$C:$C,0)))</f>
        <v>Fuel Taxes or Subsidies</v>
      </c>
      <c r="C1724" s="320" t="str">
        <f t="shared" si="68"/>
        <v>Additional Fuel Tax or Subsidy Rate by Fuel</v>
      </c>
      <c r="D1724" s="6" t="s">
        <v>53</v>
      </c>
      <c r="E1724" s="45" t="s">
        <v>339</v>
      </c>
      <c r="F1724" s="6" t="s">
        <v>95</v>
      </c>
      <c r="G1724" s="45" t="s">
        <v>93</v>
      </c>
      <c r="H1724" s="43">
        <v>2319</v>
      </c>
      <c r="I1724" s="325" t="s">
        <v>44</v>
      </c>
      <c r="J1724" s="255" t="str">
        <f>IF(ISBLANK(INDEX('Policy Characteristics'!D:D,MATCH($C1724,'Policy Characteristics'!$C:$C,0))),"",INDEX('Policy Characteristics'!D:D,MATCH($C1724,'Policy Characteristics'!$C:$C,0)))</f>
        <v>Fuel Taxes or Subsidies</v>
      </c>
      <c r="K1724" s="254" t="str">
        <f>IF(ISBLANK(INDEX('Policy Characteristics'!E:E,MATCH($C1724,'Policy Characteristics'!$C:$C,0))),"",INDEX('Policy Characteristics'!E:E,MATCH($C1724,'Policy Characteristics'!$C:$C,0)))</f>
        <v>cross fuel tax</v>
      </c>
      <c r="L1724" s="261">
        <f>IF(ISBLANK(INDEX('Policy Characteristics'!F:F,MATCH($C1724,'Policy Characteristics'!$C:$C,0))),"",INDEX('Policy Characteristics'!F:F,MATCH($C1724,'Policy Characteristics'!$C:$C,0)))</f>
        <v>-0.9</v>
      </c>
      <c r="M1724" s="261">
        <f>IF(ISBLANK(INDEX('Policy Characteristics'!G:G,MATCH($C1724,'Policy Characteristics'!$C:$C,0))),"",INDEX('Policy Characteristics'!G:G,MATCH($C1724,'Policy Characteristics'!$C:$C,0)))</f>
        <v>0.9</v>
      </c>
      <c r="N1724" s="261">
        <f>IF(ISBLANK(INDEX('Policy Characteristics'!H:H,MATCH($C1724,'Policy Characteristics'!$C:$C,0))),"",INDEX('Policy Characteristics'!H:H,MATCH($C1724,'Policy Characteristics'!$C:$C,0)))</f>
        <v>0.01</v>
      </c>
      <c r="O1724" s="254" t="str">
        <f>IF(ISBLANK(INDEX('Policy Characteristics'!I:I,MATCH($C1724,'Policy Characteristics'!$C:$C,0))),"",INDEX('Policy Characteristics'!I:I,MATCH($C1724,'Policy Characteristics'!$C:$C,0)))</f>
        <v>% of BAU price</v>
      </c>
      <c r="P1724" s="254" t="str">
        <f>IF(ISBLANK(INDEX('Policy Characteristics'!J:J,MATCH($C1724,'Policy Characteristics'!$C:$C,0))),"",INDEX('Policy Characteristics'!J:J,MATCH($C1724,'Policy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4" s="254" t="str">
        <f>IF(ISBLANK(INDEX('Policy Characteristics'!K:K,MATCH($C1724,'Policy Characteristics'!$C:$C,0))),"",INDEX('Policy Characteristics'!K:K,MATCH($C1724,'Policy Characteristics'!$C:$C,0)))</f>
        <v>fuels.html#fuel-taxes</v>
      </c>
      <c r="R1724" s="254" t="str">
        <f>IF(ISBLANK(INDEX('Policy Characteristics'!L:L,MATCH($C1724,'Policy Characteristics'!$C:$C,0))),"",INDEX('Policy Characteristics'!L:L,MATCH($C1724,'Policy Characteristics'!$C:$C,0)))</f>
        <v>fuel-taxes.html</v>
      </c>
    </row>
    <row r="1725" spans="1:18" s="4" customFormat="1" x14ac:dyDescent="0.35">
      <c r="A1725" s="254" t="str">
        <f>IF(ISBLANK(INDEX('Policy Characteristics'!A:A,MATCH($C1725,'Policy Characteristics'!$C:$C,0))),"",INDEX('Policy Characteristics'!A:A,MATCH($C1725,'Policy Characteristics'!$C:$C,0)))</f>
        <v>Cross-Sector</v>
      </c>
      <c r="B1725" s="262" t="str">
        <f>IF(ISBLANK(INDEX('Policy Characteristics'!B:B,MATCH($C1725,'Policy Characteristics'!$C:$C,0))),"",INDEX('Policy Characteristics'!B:B,MATCH($C1725,'Policy Characteristics'!$C:$C,0)))</f>
        <v>Fuel Taxes or Subsidies</v>
      </c>
      <c r="C1725" s="320" t="str">
        <f t="shared" si="68"/>
        <v>Additional Fuel Tax or Subsidy Rate by Fuel</v>
      </c>
      <c r="D1725" s="6" t="s">
        <v>54</v>
      </c>
      <c r="E1725" s="45" t="s">
        <v>339</v>
      </c>
      <c r="F1725" s="6" t="s">
        <v>96</v>
      </c>
      <c r="G1725" s="45" t="s">
        <v>93</v>
      </c>
      <c r="H1725" s="43">
        <v>2320</v>
      </c>
      <c r="I1725" s="325" t="s">
        <v>44</v>
      </c>
      <c r="J1725" s="255" t="str">
        <f>IF(ISBLANK(INDEX('Policy Characteristics'!D:D,MATCH($C1725,'Policy Characteristics'!$C:$C,0))),"",INDEX('Policy Characteristics'!D:D,MATCH($C1725,'Policy Characteristics'!$C:$C,0)))</f>
        <v>Fuel Taxes or Subsidies</v>
      </c>
      <c r="K1725" s="254" t="str">
        <f>IF(ISBLANK(INDEX('Policy Characteristics'!E:E,MATCH($C1725,'Policy Characteristics'!$C:$C,0))),"",INDEX('Policy Characteristics'!E:E,MATCH($C1725,'Policy Characteristics'!$C:$C,0)))</f>
        <v>cross fuel tax</v>
      </c>
      <c r="L1725" s="261">
        <f>IF(ISBLANK(INDEX('Policy Characteristics'!F:F,MATCH($C1725,'Policy Characteristics'!$C:$C,0))),"",INDEX('Policy Characteristics'!F:F,MATCH($C1725,'Policy Characteristics'!$C:$C,0)))</f>
        <v>-0.9</v>
      </c>
      <c r="M1725" s="261">
        <f>IF(ISBLANK(INDEX('Policy Characteristics'!G:G,MATCH($C1725,'Policy Characteristics'!$C:$C,0))),"",INDEX('Policy Characteristics'!G:G,MATCH($C1725,'Policy Characteristics'!$C:$C,0)))</f>
        <v>0.9</v>
      </c>
      <c r="N1725" s="261">
        <f>IF(ISBLANK(INDEX('Policy Characteristics'!H:H,MATCH($C1725,'Policy Characteristics'!$C:$C,0))),"",INDEX('Policy Characteristics'!H:H,MATCH($C1725,'Policy Characteristics'!$C:$C,0)))</f>
        <v>0.01</v>
      </c>
      <c r="O1725" s="254" t="str">
        <f>IF(ISBLANK(INDEX('Policy Characteristics'!I:I,MATCH($C1725,'Policy Characteristics'!$C:$C,0))),"",INDEX('Policy Characteristics'!I:I,MATCH($C1725,'Policy Characteristics'!$C:$C,0)))</f>
        <v>% of BAU price</v>
      </c>
      <c r="P1725" s="254" t="str">
        <f>IF(ISBLANK(INDEX('Policy Characteristics'!J:J,MATCH($C1725,'Policy Characteristics'!$C:$C,0))),"",INDEX('Policy Characteristics'!J:J,MATCH($C1725,'Policy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5" s="254" t="str">
        <f>IF(ISBLANK(INDEX('Policy Characteristics'!K:K,MATCH($C1725,'Policy Characteristics'!$C:$C,0))),"",INDEX('Policy Characteristics'!K:K,MATCH($C1725,'Policy Characteristics'!$C:$C,0)))</f>
        <v>fuels.html#fuel-taxes</v>
      </c>
      <c r="R1725" s="254" t="str">
        <f>IF(ISBLANK(INDEX('Policy Characteristics'!L:L,MATCH($C1725,'Policy Characteristics'!$C:$C,0))),"",INDEX('Policy Characteristics'!L:L,MATCH($C1725,'Policy Characteristics'!$C:$C,0)))</f>
        <v>fuel-taxes.html</v>
      </c>
    </row>
    <row r="1726" spans="1:18" s="4" customFormat="1" x14ac:dyDescent="0.35">
      <c r="A1726" s="254" t="str">
        <f>IF(ISBLANK(INDEX('Policy Characteristics'!A:A,MATCH($C1726,'Policy Characteristics'!$C:$C,0))),"",INDEX('Policy Characteristics'!A:A,MATCH($C1726,'Policy Characteristics'!$C:$C,0)))</f>
        <v>Cross-Sector</v>
      </c>
      <c r="B1726" s="262" t="str">
        <f>IF(ISBLANK(INDEX('Policy Characteristics'!B:B,MATCH($C1726,'Policy Characteristics'!$C:$C,0))),"",INDEX('Policy Characteristics'!B:B,MATCH($C1726,'Policy Characteristics'!$C:$C,0)))</f>
        <v>Fuel Taxes or Subsidies</v>
      </c>
      <c r="C1726" s="320" t="str">
        <f t="shared" si="68"/>
        <v>Additional Fuel Tax or Subsidy Rate by Fuel</v>
      </c>
      <c r="D1726" s="6" t="s">
        <v>55</v>
      </c>
      <c r="E1726" s="45" t="s">
        <v>339</v>
      </c>
      <c r="F1726" s="6" t="s">
        <v>97</v>
      </c>
      <c r="G1726" s="45" t="s">
        <v>93</v>
      </c>
      <c r="H1726" s="43">
        <v>2321</v>
      </c>
      <c r="I1726" s="325" t="s">
        <v>44</v>
      </c>
      <c r="J1726" s="255" t="str">
        <f>IF(ISBLANK(INDEX('Policy Characteristics'!D:D,MATCH($C1726,'Policy Characteristics'!$C:$C,0))),"",INDEX('Policy Characteristics'!D:D,MATCH($C1726,'Policy Characteristics'!$C:$C,0)))</f>
        <v>Fuel Taxes or Subsidies</v>
      </c>
      <c r="K1726" s="254" t="str">
        <f>IF(ISBLANK(INDEX('Policy Characteristics'!E:E,MATCH($C1726,'Policy Characteristics'!$C:$C,0))),"",INDEX('Policy Characteristics'!E:E,MATCH($C1726,'Policy Characteristics'!$C:$C,0)))</f>
        <v>cross fuel tax</v>
      </c>
      <c r="L1726" s="261">
        <f>IF(ISBLANK(INDEX('Policy Characteristics'!F:F,MATCH($C1726,'Policy Characteristics'!$C:$C,0))),"",INDEX('Policy Characteristics'!F:F,MATCH($C1726,'Policy Characteristics'!$C:$C,0)))</f>
        <v>-0.9</v>
      </c>
      <c r="M1726" s="261">
        <f>IF(ISBLANK(INDEX('Policy Characteristics'!G:G,MATCH($C1726,'Policy Characteristics'!$C:$C,0))),"",INDEX('Policy Characteristics'!G:G,MATCH($C1726,'Policy Characteristics'!$C:$C,0)))</f>
        <v>0.9</v>
      </c>
      <c r="N1726" s="261">
        <f>IF(ISBLANK(INDEX('Policy Characteristics'!H:H,MATCH($C1726,'Policy Characteristics'!$C:$C,0))),"",INDEX('Policy Characteristics'!H:H,MATCH($C1726,'Policy Characteristics'!$C:$C,0)))</f>
        <v>0.01</v>
      </c>
      <c r="O1726" s="254" t="str">
        <f>IF(ISBLANK(INDEX('Policy Characteristics'!I:I,MATCH($C1726,'Policy Characteristics'!$C:$C,0))),"",INDEX('Policy Characteristics'!I:I,MATCH($C1726,'Policy Characteristics'!$C:$C,0)))</f>
        <v>% of BAU price</v>
      </c>
      <c r="P1726" s="254" t="str">
        <f>IF(ISBLANK(INDEX('Policy Characteristics'!J:J,MATCH($C1726,'Policy Characteristics'!$C:$C,0))),"",INDEX('Policy Characteristics'!J:J,MATCH($C1726,'Policy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6" s="254" t="str">
        <f>IF(ISBLANK(INDEX('Policy Characteristics'!K:K,MATCH($C1726,'Policy Characteristics'!$C:$C,0))),"",INDEX('Policy Characteristics'!K:K,MATCH($C1726,'Policy Characteristics'!$C:$C,0)))</f>
        <v>fuels.html#fuel-taxes</v>
      </c>
      <c r="R1726" s="254" t="str">
        <f>IF(ISBLANK(INDEX('Policy Characteristics'!L:L,MATCH($C1726,'Policy Characteristics'!$C:$C,0))),"",INDEX('Policy Characteristics'!L:L,MATCH($C1726,'Policy Characteristics'!$C:$C,0)))</f>
        <v>fuel-taxes.html</v>
      </c>
    </row>
    <row r="1727" spans="1:18" s="4" customFormat="1" x14ac:dyDescent="0.35">
      <c r="A1727" s="254" t="str">
        <f>IF(ISBLANK(INDEX('Policy Characteristics'!A:A,MATCH($C1727,'Policy Characteristics'!$C:$C,0))),"",INDEX('Policy Characteristics'!A:A,MATCH($C1727,'Policy Characteristics'!$C:$C,0)))</f>
        <v>Cross-Sector</v>
      </c>
      <c r="B1727" s="262" t="str">
        <f>IF(ISBLANK(INDEX('Policy Characteristics'!B:B,MATCH($C1727,'Policy Characteristics'!$C:$C,0))),"",INDEX('Policy Characteristics'!B:B,MATCH($C1727,'Policy Characteristics'!$C:$C,0)))</f>
        <v>Fuel Taxes or Subsidies</v>
      </c>
      <c r="C1727" s="320" t="str">
        <f t="shared" si="68"/>
        <v>Additional Fuel Tax or Subsidy Rate by Fuel</v>
      </c>
      <c r="D1727" s="6" t="s">
        <v>56</v>
      </c>
      <c r="E1727" s="45" t="s">
        <v>339</v>
      </c>
      <c r="F1727" s="6" t="s">
        <v>98</v>
      </c>
      <c r="G1727" s="45" t="s">
        <v>93</v>
      </c>
      <c r="H1727" s="43">
        <v>2322</v>
      </c>
      <c r="I1727" s="325" t="s">
        <v>44</v>
      </c>
      <c r="J1727" s="255" t="str">
        <f>IF(ISBLANK(INDEX('Policy Characteristics'!D:D,MATCH($C1727,'Policy Characteristics'!$C:$C,0))),"",INDEX('Policy Characteristics'!D:D,MATCH($C1727,'Policy Characteristics'!$C:$C,0)))</f>
        <v>Fuel Taxes or Subsidies</v>
      </c>
      <c r="K1727" s="254" t="str">
        <f>IF(ISBLANK(INDEX('Policy Characteristics'!E:E,MATCH($C1727,'Policy Characteristics'!$C:$C,0))),"",INDEX('Policy Characteristics'!E:E,MATCH($C1727,'Policy Characteristics'!$C:$C,0)))</f>
        <v>cross fuel tax</v>
      </c>
      <c r="L1727" s="261">
        <f>IF(ISBLANK(INDEX('Policy Characteristics'!F:F,MATCH($C1727,'Policy Characteristics'!$C:$C,0))),"",INDEX('Policy Characteristics'!F:F,MATCH($C1727,'Policy Characteristics'!$C:$C,0)))</f>
        <v>-0.9</v>
      </c>
      <c r="M1727" s="261">
        <f>IF(ISBLANK(INDEX('Policy Characteristics'!G:G,MATCH($C1727,'Policy Characteristics'!$C:$C,0))),"",INDEX('Policy Characteristics'!G:G,MATCH($C1727,'Policy Characteristics'!$C:$C,0)))</f>
        <v>0.9</v>
      </c>
      <c r="N1727" s="261">
        <f>IF(ISBLANK(INDEX('Policy Characteristics'!H:H,MATCH($C1727,'Policy Characteristics'!$C:$C,0))),"",INDEX('Policy Characteristics'!H:H,MATCH($C1727,'Policy Characteristics'!$C:$C,0)))</f>
        <v>0.01</v>
      </c>
      <c r="O1727" s="254" t="str">
        <f>IF(ISBLANK(INDEX('Policy Characteristics'!I:I,MATCH($C1727,'Policy Characteristics'!$C:$C,0))),"",INDEX('Policy Characteristics'!I:I,MATCH($C1727,'Policy Characteristics'!$C:$C,0)))</f>
        <v>% of BAU price</v>
      </c>
      <c r="P1727" s="254" t="str">
        <f>IF(ISBLANK(INDEX('Policy Characteristics'!J:J,MATCH($C1727,'Policy Characteristics'!$C:$C,0))),"",INDEX('Policy Characteristics'!J:J,MATCH($C1727,'Policy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7" s="254" t="str">
        <f>IF(ISBLANK(INDEX('Policy Characteristics'!K:K,MATCH($C1727,'Policy Characteristics'!$C:$C,0))),"",INDEX('Policy Characteristics'!K:K,MATCH($C1727,'Policy Characteristics'!$C:$C,0)))</f>
        <v>fuels.html#fuel-taxes</v>
      </c>
      <c r="R1727" s="254" t="str">
        <f>IF(ISBLANK(INDEX('Policy Characteristics'!L:L,MATCH($C1727,'Policy Characteristics'!$C:$C,0))),"",INDEX('Policy Characteristics'!L:L,MATCH($C1727,'Policy Characteristics'!$C:$C,0)))</f>
        <v>fuel-taxes.html</v>
      </c>
    </row>
    <row r="1728" spans="1:18" x14ac:dyDescent="0.35">
      <c r="A1728" s="254" t="str">
        <f>IF(ISBLANK(INDEX('Policy Characteristics'!A:A,MATCH($C1728,'Policy Characteristics'!$C:$C,0))),"",INDEX('Policy Characteristics'!A:A,MATCH($C1728,'Policy Characteristics'!$C:$C,0)))</f>
        <v>Cross-Sector</v>
      </c>
      <c r="B1728" s="262" t="str">
        <f>IF(ISBLANK(INDEX('Policy Characteristics'!B:B,MATCH($C1728,'Policy Characteristics'!$C:$C,0))),"",INDEX('Policy Characteristics'!B:B,MATCH($C1728,'Policy Characteristics'!$C:$C,0)))</f>
        <v>Fuel Taxes or Subsidies</v>
      </c>
      <c r="C1728" s="320" t="str">
        <f t="shared" si="68"/>
        <v>Additional Fuel Tax or Subsidy Rate by Fuel</v>
      </c>
      <c r="D1728" s="6" t="s">
        <v>2471</v>
      </c>
      <c r="E1728" s="45" t="s">
        <v>339</v>
      </c>
      <c r="F1728" s="6" t="s">
        <v>2472</v>
      </c>
      <c r="G1728" s="45" t="s">
        <v>93</v>
      </c>
      <c r="H1728" s="43">
        <v>2323</v>
      </c>
      <c r="I1728" s="325" t="s">
        <v>44</v>
      </c>
      <c r="J1728" s="255" t="str">
        <f>IF(ISBLANK(INDEX('Policy Characteristics'!D:D,MATCH($C1728,'Policy Characteristics'!$C:$C,0))),"",INDEX('Policy Characteristics'!D:D,MATCH($C1728,'Policy Characteristics'!$C:$C,0)))</f>
        <v>Fuel Taxes or Subsidies</v>
      </c>
      <c r="K1728" s="254" t="str">
        <f>IF(ISBLANK(INDEX('Policy Characteristics'!E:E,MATCH($C1728,'Policy Characteristics'!$C:$C,0))),"",INDEX('Policy Characteristics'!E:E,MATCH($C1728,'Policy Characteristics'!$C:$C,0)))</f>
        <v>cross fuel tax</v>
      </c>
      <c r="L1728" s="261">
        <f>IF(ISBLANK(INDEX('Policy Characteristics'!F:F,MATCH($C1728,'Policy Characteristics'!$C:$C,0))),"",INDEX('Policy Characteristics'!F:F,MATCH($C1728,'Policy Characteristics'!$C:$C,0)))</f>
        <v>-0.9</v>
      </c>
      <c r="M1728" s="261">
        <f>IF(ISBLANK(INDEX('Policy Characteristics'!G:G,MATCH($C1728,'Policy Characteristics'!$C:$C,0))),"",INDEX('Policy Characteristics'!G:G,MATCH($C1728,'Policy Characteristics'!$C:$C,0)))</f>
        <v>0.9</v>
      </c>
      <c r="N1728" s="261">
        <f>IF(ISBLANK(INDEX('Policy Characteristics'!H:H,MATCH($C1728,'Policy Characteristics'!$C:$C,0))),"",INDEX('Policy Characteristics'!H:H,MATCH($C1728,'Policy Characteristics'!$C:$C,0)))</f>
        <v>0.01</v>
      </c>
      <c r="O1728" s="254" t="str">
        <f>IF(ISBLANK(INDEX('Policy Characteristics'!I:I,MATCH($C1728,'Policy Characteristics'!$C:$C,0))),"",INDEX('Policy Characteristics'!I:I,MATCH($C1728,'Policy Characteristics'!$C:$C,0)))</f>
        <v>% of BAU price</v>
      </c>
      <c r="P1728" s="254" t="str">
        <f>IF(ISBLANK(INDEX('Policy Characteristics'!J:J,MATCH($C1728,'Policy Characteristics'!$C:$C,0))),"",INDEX('Policy Characteristics'!J:J,MATCH($C1728,'Policy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8" s="254" t="str">
        <f>IF(ISBLANK(INDEX('Policy Characteristics'!K:K,MATCH($C1728,'Policy Characteristics'!$C:$C,0))),"",INDEX('Policy Characteristics'!K:K,MATCH($C1728,'Policy Characteristics'!$C:$C,0)))</f>
        <v>fuels.html#fuel-taxes</v>
      </c>
      <c r="R1728" s="254" t="str">
        <f>IF(ISBLANK(INDEX('Policy Characteristics'!L:L,MATCH($C1728,'Policy Characteristics'!$C:$C,0))),"",INDEX('Policy Characteristics'!L:L,MATCH($C1728,'Policy Characteristics'!$C:$C,0)))</f>
        <v>fuel-taxes.html</v>
      </c>
    </row>
    <row r="1729" spans="1:18" x14ac:dyDescent="0.35">
      <c r="A1729" s="254" t="str">
        <f>IF(ISBLANK(INDEX('Policy Characteristics'!A:A,MATCH($C1729,'Policy Characteristics'!$C:$C,0))),"",INDEX('Policy Characteristics'!A:A,MATCH($C1729,'Policy Characteristics'!$C:$C,0)))</f>
        <v>Cross-Sector</v>
      </c>
      <c r="B1729" s="262" t="str">
        <f>IF(ISBLANK(INDEX('Policy Characteristics'!B:B,MATCH($C1729,'Policy Characteristics'!$C:$C,0))),"",INDEX('Policy Characteristics'!B:B,MATCH($C1729,'Policy Characteristics'!$C:$C,0)))</f>
        <v>Fuel Taxes or Subsidies</v>
      </c>
      <c r="C1729" s="320" t="str">
        <f t="shared" si="68"/>
        <v>Additional Fuel Tax or Subsidy Rate by Fuel</v>
      </c>
      <c r="D1729" s="6" t="s">
        <v>75</v>
      </c>
      <c r="E1729" s="45" t="s">
        <v>339</v>
      </c>
      <c r="F1729" s="6" t="s">
        <v>99</v>
      </c>
      <c r="G1729" s="45" t="s">
        <v>93</v>
      </c>
      <c r="H1729" s="43">
        <v>2324</v>
      </c>
      <c r="I1729" s="325" t="s">
        <v>44</v>
      </c>
      <c r="J1729" s="255" t="str">
        <f>IF(ISBLANK(INDEX('Policy Characteristics'!D:D,MATCH($C1729,'Policy Characteristics'!$C:$C,0))),"",INDEX('Policy Characteristics'!D:D,MATCH($C1729,'Policy Characteristics'!$C:$C,0)))</f>
        <v>Fuel Taxes or Subsidies</v>
      </c>
      <c r="K1729" s="254" t="str">
        <f>IF(ISBLANK(INDEX('Policy Characteristics'!E:E,MATCH($C1729,'Policy Characteristics'!$C:$C,0))),"",INDEX('Policy Characteristics'!E:E,MATCH($C1729,'Policy Characteristics'!$C:$C,0)))</f>
        <v>cross fuel tax</v>
      </c>
      <c r="L1729" s="261">
        <f>IF(ISBLANK(INDEX('Policy Characteristics'!F:F,MATCH($C1729,'Policy Characteristics'!$C:$C,0))),"",INDEX('Policy Characteristics'!F:F,MATCH($C1729,'Policy Characteristics'!$C:$C,0)))</f>
        <v>-0.9</v>
      </c>
      <c r="M1729" s="261">
        <f>IF(ISBLANK(INDEX('Policy Characteristics'!G:G,MATCH($C1729,'Policy Characteristics'!$C:$C,0))),"",INDEX('Policy Characteristics'!G:G,MATCH($C1729,'Policy Characteristics'!$C:$C,0)))</f>
        <v>0.9</v>
      </c>
      <c r="N1729" s="261">
        <f>IF(ISBLANK(INDEX('Policy Characteristics'!H:H,MATCH($C1729,'Policy Characteristics'!$C:$C,0))),"",INDEX('Policy Characteristics'!H:H,MATCH($C1729,'Policy Characteristics'!$C:$C,0)))</f>
        <v>0.01</v>
      </c>
      <c r="O1729" s="254" t="str">
        <f>IF(ISBLANK(INDEX('Policy Characteristics'!I:I,MATCH($C1729,'Policy Characteristics'!$C:$C,0))),"",INDEX('Policy Characteristics'!I:I,MATCH($C1729,'Policy Characteristics'!$C:$C,0)))</f>
        <v>% of BAU price</v>
      </c>
      <c r="P1729" s="254" t="str">
        <f>IF(ISBLANK(INDEX('Policy Characteristics'!J:J,MATCH($C1729,'Policy Characteristics'!$C:$C,0))),"",INDEX('Policy Characteristics'!J:J,MATCH($C1729,'Policy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9" s="254" t="str">
        <f>IF(ISBLANK(INDEX('Policy Characteristics'!K:K,MATCH($C1729,'Policy Characteristics'!$C:$C,0))),"",INDEX('Policy Characteristics'!K:K,MATCH($C1729,'Policy Characteristics'!$C:$C,0)))</f>
        <v>fuels.html#fuel-taxes</v>
      </c>
      <c r="R1729" s="254" t="str">
        <f>IF(ISBLANK(INDEX('Policy Characteristics'!L:L,MATCH($C1729,'Policy Characteristics'!$C:$C,0))),"",INDEX('Policy Characteristics'!L:L,MATCH($C1729,'Policy Characteristics'!$C:$C,0)))</f>
        <v>fuel-taxes.html</v>
      </c>
    </row>
    <row r="1730" spans="1:18" x14ac:dyDescent="0.35">
      <c r="A1730" s="254" t="str">
        <f>IF(ISBLANK(INDEX('Policy Characteristics'!A:A,MATCH($C1730,'Policy Characteristics'!$C:$C,0))),"",INDEX('Policy Characteristics'!A:A,MATCH($C1730,'Policy Characteristics'!$C:$C,0)))</f>
        <v>Cross-Sector</v>
      </c>
      <c r="B1730" s="262" t="str">
        <f>IF(ISBLANK(INDEX('Policy Characteristics'!B:B,MATCH($C1730,'Policy Characteristics'!$C:$C,0))),"",INDEX('Policy Characteristics'!B:B,MATCH($C1730,'Policy Characteristics'!$C:$C,0)))</f>
        <v>Fuel Taxes or Subsidies</v>
      </c>
      <c r="C1730" s="320" t="str">
        <f t="shared" si="68"/>
        <v>Additional Fuel Tax or Subsidy Rate by Fuel</v>
      </c>
      <c r="D1730" s="6" t="s">
        <v>441</v>
      </c>
      <c r="E1730" s="45" t="s">
        <v>339</v>
      </c>
      <c r="F1730" s="6" t="s">
        <v>442</v>
      </c>
      <c r="G1730" s="45" t="s">
        <v>93</v>
      </c>
      <c r="H1730" s="43">
        <v>2325</v>
      </c>
      <c r="I1730" s="325" t="s">
        <v>44</v>
      </c>
      <c r="J1730" s="255" t="str">
        <f>IF(ISBLANK(INDEX('Policy Characteristics'!D:D,MATCH($C1730,'Policy Characteristics'!$C:$C,0))),"",INDEX('Policy Characteristics'!D:D,MATCH($C1730,'Policy Characteristics'!$C:$C,0)))</f>
        <v>Fuel Taxes or Subsidies</v>
      </c>
      <c r="K1730" s="254" t="str">
        <f>IF(ISBLANK(INDEX('Policy Characteristics'!E:E,MATCH($C1730,'Policy Characteristics'!$C:$C,0))),"",INDEX('Policy Characteristics'!E:E,MATCH($C1730,'Policy Characteristics'!$C:$C,0)))</f>
        <v>cross fuel tax</v>
      </c>
      <c r="L1730" s="261">
        <f>IF(ISBLANK(INDEX('Policy Characteristics'!F:F,MATCH($C1730,'Policy Characteristics'!$C:$C,0))),"",INDEX('Policy Characteristics'!F:F,MATCH($C1730,'Policy Characteristics'!$C:$C,0)))</f>
        <v>-0.9</v>
      </c>
      <c r="M1730" s="261">
        <f>IF(ISBLANK(INDEX('Policy Characteristics'!G:G,MATCH($C1730,'Policy Characteristics'!$C:$C,0))),"",INDEX('Policy Characteristics'!G:G,MATCH($C1730,'Policy Characteristics'!$C:$C,0)))</f>
        <v>0.9</v>
      </c>
      <c r="N1730" s="261">
        <f>IF(ISBLANK(INDEX('Policy Characteristics'!H:H,MATCH($C1730,'Policy Characteristics'!$C:$C,0))),"",INDEX('Policy Characteristics'!H:H,MATCH($C1730,'Policy Characteristics'!$C:$C,0)))</f>
        <v>0.01</v>
      </c>
      <c r="O1730" s="254" t="str">
        <f>IF(ISBLANK(INDEX('Policy Characteristics'!I:I,MATCH($C1730,'Policy Characteristics'!$C:$C,0))),"",INDEX('Policy Characteristics'!I:I,MATCH($C1730,'Policy Characteristics'!$C:$C,0)))</f>
        <v>% of BAU price</v>
      </c>
      <c r="P1730" s="254"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254" t="str">
        <f>IF(ISBLANK(INDEX('Policy Characteristics'!K:K,MATCH($C1730,'Policy Characteristics'!$C:$C,0))),"",INDEX('Policy Characteristics'!K:K,MATCH($C1730,'Policy Characteristics'!$C:$C,0)))</f>
        <v>fuels.html#fuel-taxes</v>
      </c>
      <c r="R1730" s="254" t="str">
        <f>IF(ISBLANK(INDEX('Policy Characteristics'!L:L,MATCH($C1730,'Policy Characteristics'!$C:$C,0))),"",INDEX('Policy Characteristics'!L:L,MATCH($C1730,'Policy Characteristics'!$C:$C,0)))</f>
        <v>fuel-taxes.html</v>
      </c>
    </row>
    <row r="1731" spans="1:18" x14ac:dyDescent="0.35">
      <c r="A1731" s="254" t="str">
        <f>IF(ISBLANK(INDEX('Policy Characteristics'!A:A,MATCH($C1731,'Policy Characteristics'!$C:$C,0))),"",INDEX('Policy Characteristics'!A:A,MATCH($C1731,'Policy Characteristics'!$C:$C,0)))</f>
        <v>Cross-Sector</v>
      </c>
      <c r="B1731" s="262" t="str">
        <f>IF(ISBLANK(INDEX('Policy Characteristics'!B:B,MATCH($C1731,'Policy Characteristics'!$C:$C,0))),"",INDEX('Policy Characteristics'!B:B,MATCH($C1731,'Policy Characteristics'!$C:$C,0)))</f>
        <v>Fuel Taxes or Subsidies</v>
      </c>
      <c r="C1731" s="320" t="str">
        <f t="shared" si="68"/>
        <v>Additional Fuel Tax or Subsidy Rate by Fuel</v>
      </c>
      <c r="D1731" s="6" t="s">
        <v>2463</v>
      </c>
      <c r="E1731" s="45" t="s">
        <v>339</v>
      </c>
      <c r="F1731" s="6" t="s">
        <v>2467</v>
      </c>
      <c r="G1731" s="45" t="s">
        <v>93</v>
      </c>
      <c r="H1731" s="43">
        <v>2326</v>
      </c>
      <c r="I1731" s="325" t="s">
        <v>44</v>
      </c>
      <c r="J1731" s="255" t="str">
        <f>IF(ISBLANK(INDEX('Policy Characteristics'!D:D,MATCH($C1731,'Policy Characteristics'!$C:$C,0))),"",INDEX('Policy Characteristics'!D:D,MATCH($C1731,'Policy Characteristics'!$C:$C,0)))</f>
        <v>Fuel Taxes or Subsidies</v>
      </c>
      <c r="K1731" s="254" t="str">
        <f>IF(ISBLANK(INDEX('Policy Characteristics'!E:E,MATCH($C1731,'Policy Characteristics'!$C:$C,0))),"",INDEX('Policy Characteristics'!E:E,MATCH($C1731,'Policy Characteristics'!$C:$C,0)))</f>
        <v>cross fuel tax</v>
      </c>
      <c r="L1731" s="261">
        <f>IF(ISBLANK(INDEX('Policy Characteristics'!F:F,MATCH($C1731,'Policy Characteristics'!$C:$C,0))),"",INDEX('Policy Characteristics'!F:F,MATCH($C1731,'Policy Characteristics'!$C:$C,0)))</f>
        <v>-0.9</v>
      </c>
      <c r="M1731" s="261">
        <f>IF(ISBLANK(INDEX('Policy Characteristics'!G:G,MATCH($C1731,'Policy Characteristics'!$C:$C,0))),"",INDEX('Policy Characteristics'!G:G,MATCH($C1731,'Policy Characteristics'!$C:$C,0)))</f>
        <v>0.9</v>
      </c>
      <c r="N1731" s="261">
        <f>IF(ISBLANK(INDEX('Policy Characteristics'!H:H,MATCH($C1731,'Policy Characteristics'!$C:$C,0))),"",INDEX('Policy Characteristics'!H:H,MATCH($C1731,'Policy Characteristics'!$C:$C,0)))</f>
        <v>0.01</v>
      </c>
      <c r="O1731" s="254" t="str">
        <f>IF(ISBLANK(INDEX('Policy Characteristics'!I:I,MATCH($C1731,'Policy Characteristics'!$C:$C,0))),"",INDEX('Policy Characteristics'!I:I,MATCH($C1731,'Policy Characteristics'!$C:$C,0)))</f>
        <v>% of BAU price</v>
      </c>
      <c r="P1731" s="254"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254" t="str">
        <f>IF(ISBLANK(INDEX('Policy Characteristics'!K:K,MATCH($C1731,'Policy Characteristics'!$C:$C,0))),"",INDEX('Policy Characteristics'!K:K,MATCH($C1731,'Policy Characteristics'!$C:$C,0)))</f>
        <v>fuels.html#fuel-taxes</v>
      </c>
      <c r="R1731" s="254" t="str">
        <f>IF(ISBLANK(INDEX('Policy Characteristics'!L:L,MATCH($C1731,'Policy Characteristics'!$C:$C,0))),"",INDEX('Policy Characteristics'!L:L,MATCH($C1731,'Policy Characteristics'!$C:$C,0)))</f>
        <v>fuel-taxes.html</v>
      </c>
    </row>
    <row r="1732" spans="1:18" x14ac:dyDescent="0.35">
      <c r="A1732" s="254" t="str">
        <f>IF(ISBLANK(INDEX('Policy Characteristics'!A:A,MATCH($C1732,'Policy Characteristics'!$C:$C,0))),"",INDEX('Policy Characteristics'!A:A,MATCH($C1732,'Policy Characteristics'!$C:$C,0)))</f>
        <v>Cross-Sector</v>
      </c>
      <c r="B1732" s="262" t="str">
        <f>IF(ISBLANK(INDEX('Policy Characteristics'!B:B,MATCH($C1732,'Policy Characteristics'!$C:$C,0))),"",INDEX('Policy Characteristics'!B:B,MATCH($C1732,'Policy Characteristics'!$C:$C,0)))</f>
        <v>Fuel Taxes or Subsidies</v>
      </c>
      <c r="C1732" s="320" t="str">
        <f t="shared" si="68"/>
        <v>Additional Fuel Tax or Subsidy Rate by Fuel</v>
      </c>
      <c r="D1732" s="6" t="s">
        <v>2473</v>
      </c>
      <c r="E1732" s="45" t="s">
        <v>339</v>
      </c>
      <c r="F1732" s="6" t="s">
        <v>2474</v>
      </c>
      <c r="G1732" s="45" t="s">
        <v>93</v>
      </c>
      <c r="H1732" s="43">
        <v>2327</v>
      </c>
      <c r="I1732" s="325" t="s">
        <v>44</v>
      </c>
      <c r="J1732" s="255" t="str">
        <f>IF(ISBLANK(INDEX('Policy Characteristics'!D:D,MATCH($C1732,'Policy Characteristics'!$C:$C,0))),"",INDEX('Policy Characteristics'!D:D,MATCH($C1732,'Policy Characteristics'!$C:$C,0)))</f>
        <v>Fuel Taxes or Subsidies</v>
      </c>
      <c r="K1732" s="254" t="str">
        <f>IF(ISBLANK(INDEX('Policy Characteristics'!E:E,MATCH($C1732,'Policy Characteristics'!$C:$C,0))),"",INDEX('Policy Characteristics'!E:E,MATCH($C1732,'Policy Characteristics'!$C:$C,0)))</f>
        <v>cross fuel tax</v>
      </c>
      <c r="L1732" s="261">
        <f>IF(ISBLANK(INDEX('Policy Characteristics'!F:F,MATCH($C1732,'Policy Characteristics'!$C:$C,0))),"",INDEX('Policy Characteristics'!F:F,MATCH($C1732,'Policy Characteristics'!$C:$C,0)))</f>
        <v>-0.9</v>
      </c>
      <c r="M1732" s="261">
        <f>IF(ISBLANK(INDEX('Policy Characteristics'!G:G,MATCH($C1732,'Policy Characteristics'!$C:$C,0))),"",INDEX('Policy Characteristics'!G:G,MATCH($C1732,'Policy Characteristics'!$C:$C,0)))</f>
        <v>0.9</v>
      </c>
      <c r="N1732" s="261">
        <f>IF(ISBLANK(INDEX('Policy Characteristics'!H:H,MATCH($C1732,'Policy Characteristics'!$C:$C,0))),"",INDEX('Policy Characteristics'!H:H,MATCH($C1732,'Policy Characteristics'!$C:$C,0)))</f>
        <v>0.01</v>
      </c>
      <c r="O1732" s="254" t="str">
        <f>IF(ISBLANK(INDEX('Policy Characteristics'!I:I,MATCH($C1732,'Policy Characteristics'!$C:$C,0))),"",INDEX('Policy Characteristics'!I:I,MATCH($C1732,'Policy Characteristics'!$C:$C,0)))</f>
        <v>% of BAU price</v>
      </c>
      <c r="P1732" s="254"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254" t="str">
        <f>IF(ISBLANK(INDEX('Policy Characteristics'!K:K,MATCH($C1732,'Policy Characteristics'!$C:$C,0))),"",INDEX('Policy Characteristics'!K:K,MATCH($C1732,'Policy Characteristics'!$C:$C,0)))</f>
        <v>fuels.html#fuel-taxes</v>
      </c>
      <c r="R1732" s="254" t="str">
        <f>IF(ISBLANK(INDEX('Policy Characteristics'!L:L,MATCH($C1732,'Policy Characteristics'!$C:$C,0))),"",INDEX('Policy Characteristics'!L:L,MATCH($C1732,'Policy Characteristics'!$C:$C,0)))</f>
        <v>fuel-taxes.html</v>
      </c>
    </row>
    <row r="1733" spans="1:18" x14ac:dyDescent="0.35">
      <c r="A1733" s="254" t="str">
        <f>IF(ISBLANK(INDEX('Policy Characteristics'!A:A,MATCH($C1733,'Policy Characteristics'!$C:$C,0))),"",INDEX('Policy Characteristics'!A:A,MATCH($C1733,'Policy Characteristics'!$C:$C,0)))</f>
        <v>Cross-Sector</v>
      </c>
      <c r="B1733" s="262" t="str">
        <f>IF(ISBLANK(INDEX('Policy Characteristics'!B:B,MATCH($C1733,'Policy Characteristics'!$C:$C,0))),"",INDEX('Policy Characteristics'!B:B,MATCH($C1733,'Policy Characteristics'!$C:$C,0)))</f>
        <v>Fuel Taxes or Subsidies</v>
      </c>
      <c r="C1733" s="320" t="str">
        <f t="shared" si="68"/>
        <v>Additional Fuel Tax or Subsidy Rate by Fuel</v>
      </c>
      <c r="D1733" s="6" t="s">
        <v>2464</v>
      </c>
      <c r="E1733" s="45" t="s">
        <v>339</v>
      </c>
      <c r="F1733" s="6" t="s">
        <v>2468</v>
      </c>
      <c r="G1733" s="45" t="s">
        <v>93</v>
      </c>
      <c r="H1733" s="43">
        <v>2328</v>
      </c>
      <c r="I1733" s="325" t="s">
        <v>44</v>
      </c>
      <c r="J1733" s="255" t="str">
        <f>IF(ISBLANK(INDEX('Policy Characteristics'!D:D,MATCH($C1733,'Policy Characteristics'!$C:$C,0))),"",INDEX('Policy Characteristics'!D:D,MATCH($C1733,'Policy Characteristics'!$C:$C,0)))</f>
        <v>Fuel Taxes or Subsidies</v>
      </c>
      <c r="K1733" s="254" t="str">
        <f>IF(ISBLANK(INDEX('Policy Characteristics'!E:E,MATCH($C1733,'Policy Characteristics'!$C:$C,0))),"",INDEX('Policy Characteristics'!E:E,MATCH($C1733,'Policy Characteristics'!$C:$C,0)))</f>
        <v>cross fuel tax</v>
      </c>
      <c r="L1733" s="261">
        <f>IF(ISBLANK(INDEX('Policy Characteristics'!F:F,MATCH($C1733,'Policy Characteristics'!$C:$C,0))),"",INDEX('Policy Characteristics'!F:F,MATCH($C1733,'Policy Characteristics'!$C:$C,0)))</f>
        <v>-0.9</v>
      </c>
      <c r="M1733" s="261">
        <f>IF(ISBLANK(INDEX('Policy Characteristics'!G:G,MATCH($C1733,'Policy Characteristics'!$C:$C,0))),"",INDEX('Policy Characteristics'!G:G,MATCH($C1733,'Policy Characteristics'!$C:$C,0)))</f>
        <v>0.9</v>
      </c>
      <c r="N1733" s="261">
        <f>IF(ISBLANK(INDEX('Policy Characteristics'!H:H,MATCH($C1733,'Policy Characteristics'!$C:$C,0))),"",INDEX('Policy Characteristics'!H:H,MATCH($C1733,'Policy Characteristics'!$C:$C,0)))</f>
        <v>0.01</v>
      </c>
      <c r="O1733" s="254" t="str">
        <f>IF(ISBLANK(INDEX('Policy Characteristics'!I:I,MATCH($C1733,'Policy Characteristics'!$C:$C,0))),"",INDEX('Policy Characteristics'!I:I,MATCH($C1733,'Policy Characteristics'!$C:$C,0)))</f>
        <v>% of BAU price</v>
      </c>
      <c r="P1733" s="254"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254" t="str">
        <f>IF(ISBLANK(INDEX('Policy Characteristics'!K:K,MATCH($C1733,'Policy Characteristics'!$C:$C,0))),"",INDEX('Policy Characteristics'!K:K,MATCH($C1733,'Policy Characteristics'!$C:$C,0)))</f>
        <v>fuels.html#fuel-taxes</v>
      </c>
      <c r="R1733" s="254" t="str">
        <f>IF(ISBLANK(INDEX('Policy Characteristics'!L:L,MATCH($C1733,'Policy Characteristics'!$C:$C,0))),"",INDEX('Policy Characteristics'!L:L,MATCH($C1733,'Policy Characteristics'!$C:$C,0)))</f>
        <v>fuel-taxes.html</v>
      </c>
    </row>
    <row r="1734" spans="1:18" x14ac:dyDescent="0.35">
      <c r="A1734" s="254" t="str">
        <f>IF(ISBLANK(INDEX('Policy Characteristics'!A:A,MATCH($C1734,'Policy Characteristics'!$C:$C,0))),"",INDEX('Policy Characteristics'!A:A,MATCH($C1734,'Policy Characteristics'!$C:$C,0)))</f>
        <v>Cross-Sector</v>
      </c>
      <c r="B1734" s="262" t="str">
        <f>IF(ISBLANK(INDEX('Policy Characteristics'!B:B,MATCH($C1734,'Policy Characteristics'!$C:$C,0))),"",INDEX('Policy Characteristics'!B:B,MATCH($C1734,'Policy Characteristics'!$C:$C,0)))</f>
        <v>Fuel Taxes or Subsidies</v>
      </c>
      <c r="C1734" s="320" t="str">
        <f t="shared" si="68"/>
        <v>Additional Fuel Tax or Subsidy Rate by Fuel</v>
      </c>
      <c r="D1734" s="6" t="s">
        <v>2465</v>
      </c>
      <c r="E1734" s="45" t="s">
        <v>339</v>
      </c>
      <c r="F1734" s="6" t="s">
        <v>2469</v>
      </c>
      <c r="G1734" s="45" t="s">
        <v>93</v>
      </c>
      <c r="H1734" s="43">
        <v>2329</v>
      </c>
      <c r="I1734" s="325" t="s">
        <v>44</v>
      </c>
      <c r="J1734" s="255" t="str">
        <f>IF(ISBLANK(INDEX('Policy Characteristics'!D:D,MATCH($C1734,'Policy Characteristics'!$C:$C,0))),"",INDEX('Policy Characteristics'!D:D,MATCH($C1734,'Policy Characteristics'!$C:$C,0)))</f>
        <v>Fuel Taxes or Subsidies</v>
      </c>
      <c r="K1734" s="254" t="str">
        <f>IF(ISBLANK(INDEX('Policy Characteristics'!E:E,MATCH($C1734,'Policy Characteristics'!$C:$C,0))),"",INDEX('Policy Characteristics'!E:E,MATCH($C1734,'Policy Characteristics'!$C:$C,0)))</f>
        <v>cross fuel tax</v>
      </c>
      <c r="L1734" s="261">
        <f>IF(ISBLANK(INDEX('Policy Characteristics'!F:F,MATCH($C1734,'Policy Characteristics'!$C:$C,0))),"",INDEX('Policy Characteristics'!F:F,MATCH($C1734,'Policy Characteristics'!$C:$C,0)))</f>
        <v>-0.9</v>
      </c>
      <c r="M1734" s="261">
        <f>IF(ISBLANK(INDEX('Policy Characteristics'!G:G,MATCH($C1734,'Policy Characteristics'!$C:$C,0))),"",INDEX('Policy Characteristics'!G:G,MATCH($C1734,'Policy Characteristics'!$C:$C,0)))</f>
        <v>0.9</v>
      </c>
      <c r="N1734" s="261">
        <f>IF(ISBLANK(INDEX('Policy Characteristics'!H:H,MATCH($C1734,'Policy Characteristics'!$C:$C,0))),"",INDEX('Policy Characteristics'!H:H,MATCH($C1734,'Policy Characteristics'!$C:$C,0)))</f>
        <v>0.01</v>
      </c>
      <c r="O1734" s="254" t="str">
        <f>IF(ISBLANK(INDEX('Policy Characteristics'!I:I,MATCH($C1734,'Policy Characteristics'!$C:$C,0))),"",INDEX('Policy Characteristics'!I:I,MATCH($C1734,'Policy Characteristics'!$C:$C,0)))</f>
        <v>% of BAU price</v>
      </c>
      <c r="P1734" s="254"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254" t="str">
        <f>IF(ISBLANK(INDEX('Policy Characteristics'!K:K,MATCH($C1734,'Policy Characteristics'!$C:$C,0))),"",INDEX('Policy Characteristics'!K:K,MATCH($C1734,'Policy Characteristics'!$C:$C,0)))</f>
        <v>fuels.html#fuel-taxes</v>
      </c>
      <c r="R1734" s="254" t="str">
        <f>IF(ISBLANK(INDEX('Policy Characteristics'!L:L,MATCH($C1734,'Policy Characteristics'!$C:$C,0))),"",INDEX('Policy Characteristics'!L:L,MATCH($C1734,'Policy Characteristics'!$C:$C,0)))</f>
        <v>fuel-taxes.html</v>
      </c>
    </row>
    <row r="1735" spans="1:18" x14ac:dyDescent="0.35">
      <c r="A1735" s="254" t="str">
        <f>IF(ISBLANK(INDEX('Policy Characteristics'!A:A,MATCH($C1735,'Policy Characteristics'!$C:$C,0))),"",INDEX('Policy Characteristics'!A:A,MATCH($C1735,'Policy Characteristics'!$C:$C,0)))</f>
        <v>Cross-Sector</v>
      </c>
      <c r="B1735" s="262" t="str">
        <f>IF(ISBLANK(INDEX('Policy Characteristics'!B:B,MATCH($C1735,'Policy Characteristics'!$C:$C,0))),"",INDEX('Policy Characteristics'!B:B,MATCH($C1735,'Policy Characteristics'!$C:$C,0)))</f>
        <v>Fuel Taxes or Subsidies</v>
      </c>
      <c r="C1735" s="320" t="str">
        <f t="shared" si="68"/>
        <v>Additional Fuel Tax or Subsidy Rate by Fuel</v>
      </c>
      <c r="D1735" s="6" t="s">
        <v>2466</v>
      </c>
      <c r="E1735" s="45" t="s">
        <v>339</v>
      </c>
      <c r="F1735" s="6" t="s">
        <v>2470</v>
      </c>
      <c r="G1735" s="45" t="s">
        <v>93</v>
      </c>
      <c r="H1735" s="43">
        <v>2330</v>
      </c>
      <c r="I1735" s="325" t="s">
        <v>43</v>
      </c>
      <c r="J1735" s="255" t="str">
        <f>IF(ISBLANK(INDEX('Policy Characteristics'!D:D,MATCH($C1735,'Policy Characteristics'!$C:$C,0))),"",INDEX('Policy Characteristics'!D:D,MATCH($C1735,'Policy Characteristics'!$C:$C,0)))</f>
        <v>Fuel Taxes or Subsidies</v>
      </c>
      <c r="K1735" s="254" t="str">
        <f>IF(ISBLANK(INDEX('Policy Characteristics'!E:E,MATCH($C1735,'Policy Characteristics'!$C:$C,0))),"",INDEX('Policy Characteristics'!E:E,MATCH($C1735,'Policy Characteristics'!$C:$C,0)))</f>
        <v>cross fuel tax</v>
      </c>
      <c r="L1735" s="261">
        <f>IF(ISBLANK(INDEX('Policy Characteristics'!F:F,MATCH($C1735,'Policy Characteristics'!$C:$C,0))),"",INDEX('Policy Characteristics'!F:F,MATCH($C1735,'Policy Characteristics'!$C:$C,0)))</f>
        <v>-0.9</v>
      </c>
      <c r="M1735" s="261">
        <f>IF(ISBLANK(INDEX('Policy Characteristics'!G:G,MATCH($C1735,'Policy Characteristics'!$C:$C,0))),"",INDEX('Policy Characteristics'!G:G,MATCH($C1735,'Policy Characteristics'!$C:$C,0)))</f>
        <v>0.9</v>
      </c>
      <c r="N1735" s="261">
        <f>IF(ISBLANK(INDEX('Policy Characteristics'!H:H,MATCH($C1735,'Policy Characteristics'!$C:$C,0))),"",INDEX('Policy Characteristics'!H:H,MATCH($C1735,'Policy Characteristics'!$C:$C,0)))</f>
        <v>0.01</v>
      </c>
      <c r="O1735" s="254" t="str">
        <f>IF(ISBLANK(INDEX('Policy Characteristics'!I:I,MATCH($C1735,'Policy Characteristics'!$C:$C,0))),"",INDEX('Policy Characteristics'!I:I,MATCH($C1735,'Policy Characteristics'!$C:$C,0)))</f>
        <v>% of BAU price</v>
      </c>
      <c r="P1735" s="254"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254" t="str">
        <f>IF(ISBLANK(INDEX('Policy Characteristics'!K:K,MATCH($C1735,'Policy Characteristics'!$C:$C,0))),"",INDEX('Policy Characteristics'!K:K,MATCH($C1735,'Policy Characteristics'!$C:$C,0)))</f>
        <v>fuels.html#fuel-taxes</v>
      </c>
      <c r="R1735" s="254" t="str">
        <f>IF(ISBLANK(INDEX('Policy Characteristics'!L:L,MATCH($C1735,'Policy Characteristics'!$C:$C,0))),"",INDEX('Policy Characteristics'!L:L,MATCH($C1735,'Policy Characteristics'!$C:$C,0)))</f>
        <v>fuel-taxes.html</v>
      </c>
    </row>
    <row r="1736" spans="1:18" s="4" customFormat="1" x14ac:dyDescent="0.35">
      <c r="A1736" s="254" t="str">
        <f>IF(ISBLANK(INDEX('Policy Characteristics'!A:A,MATCH($C1736,'Policy Characteristics'!$C:$C,0))),"",INDEX('Policy Characteristics'!A:A,MATCH($C1736,'Policy Characteristics'!$C:$C,0)))</f>
        <v>Cross-Sector</v>
      </c>
      <c r="B1736" s="262" t="str">
        <f>IF(ISBLANK(INDEX('Policy Characteristics'!B:B,MATCH($C1736,'Policy Characteristics'!$C:$C,0))),"",INDEX('Policy Characteristics'!B:B,MATCH($C1736,'Policy Characteristics'!$C:$C,0)))</f>
        <v>Fuel Taxes or Subsidies</v>
      </c>
      <c r="C1736" s="320" t="str">
        <f t="shared" si="68"/>
        <v>Additional Fuel Tax or Subsidy Rate by Fuel</v>
      </c>
      <c r="D1736" s="45" t="s">
        <v>52</v>
      </c>
      <c r="E1736" s="45" t="s">
        <v>333</v>
      </c>
      <c r="F1736" s="45" t="s">
        <v>93</v>
      </c>
      <c r="G1736" s="45" t="s">
        <v>3712</v>
      </c>
      <c r="H1736" s="43">
        <v>2331</v>
      </c>
      <c r="I1736" s="324" t="s">
        <v>43</v>
      </c>
      <c r="J1736" s="255" t="str">
        <f>IF(ISBLANK(INDEX('Policy Characteristics'!D:D,MATCH($C1736,'Policy Characteristics'!$C:$C,0))),"",INDEX('Policy Characteristics'!D:D,MATCH($C1736,'Policy Characteristics'!$C:$C,0)))</f>
        <v>Fuel Taxes or Subsidies</v>
      </c>
      <c r="K1736" s="254" t="str">
        <f>IF(ISBLANK(INDEX('Policy Characteristics'!E:E,MATCH($C1736,'Policy Characteristics'!$C:$C,0))),"",INDEX('Policy Characteristics'!E:E,MATCH($C1736,'Policy Characteristics'!$C:$C,0)))</f>
        <v>cross fuel tax</v>
      </c>
      <c r="L1736" s="261">
        <f>IF(ISBLANK(INDEX('Policy Characteristics'!F:F,MATCH($C1736,'Policy Characteristics'!$C:$C,0))),"",INDEX('Policy Characteristics'!F:F,MATCH($C1736,'Policy Characteristics'!$C:$C,0)))</f>
        <v>-0.9</v>
      </c>
      <c r="M1736" s="261">
        <f>IF(ISBLANK(INDEX('Policy Characteristics'!G:G,MATCH($C1736,'Policy Characteristics'!$C:$C,0))),"",INDEX('Policy Characteristics'!G:G,MATCH($C1736,'Policy Characteristics'!$C:$C,0)))</f>
        <v>0.9</v>
      </c>
      <c r="N1736" s="261">
        <f>IF(ISBLANK(INDEX('Policy Characteristics'!H:H,MATCH($C1736,'Policy Characteristics'!$C:$C,0))),"",INDEX('Policy Characteristics'!H:H,MATCH($C1736,'Policy Characteristics'!$C:$C,0)))</f>
        <v>0.01</v>
      </c>
      <c r="O1736" s="254" t="str">
        <f>IF(ISBLANK(INDEX('Policy Characteristics'!I:I,MATCH($C1736,'Policy Characteristics'!$C:$C,0))),"",INDEX('Policy Characteristics'!I:I,MATCH($C1736,'Policy Characteristics'!$C:$C,0)))</f>
        <v>% of BAU price</v>
      </c>
      <c r="P1736" s="254"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254" t="str">
        <f>IF(ISBLANK(INDEX('Policy Characteristics'!K:K,MATCH($C1736,'Policy Characteristics'!$C:$C,0))),"",INDEX('Policy Characteristics'!K:K,MATCH($C1736,'Policy Characteristics'!$C:$C,0)))</f>
        <v>fuels.html#fuel-taxes</v>
      </c>
      <c r="R1736" s="254" t="str">
        <f>IF(ISBLANK(INDEX('Policy Characteristics'!L:L,MATCH($C1736,'Policy Characteristics'!$C:$C,0))),"",INDEX('Policy Characteristics'!L:L,MATCH($C1736,'Policy Characteristics'!$C:$C,0)))</f>
        <v>fuel-taxes.html</v>
      </c>
    </row>
    <row r="1737" spans="1:18" s="4" customFormat="1" x14ac:dyDescent="0.35">
      <c r="A1737" s="254" t="str">
        <f>IF(ISBLANK(INDEX('Policy Characteristics'!A:A,MATCH($C1737,'Policy Characteristics'!$C:$C,0))),"",INDEX('Policy Characteristics'!A:A,MATCH($C1737,'Policy Characteristics'!$C:$C,0)))</f>
        <v>Cross-Sector</v>
      </c>
      <c r="B1737" s="262" t="str">
        <f>IF(ISBLANK(INDEX('Policy Characteristics'!B:B,MATCH($C1737,'Policy Characteristics'!$C:$C,0))),"",INDEX('Policy Characteristics'!B:B,MATCH($C1737,'Policy Characteristics'!$C:$C,0)))</f>
        <v>Fuel Taxes or Subsidies</v>
      </c>
      <c r="C1737" s="320" t="str">
        <f t="shared" si="68"/>
        <v>Additional Fuel Tax or Subsidy Rate by Fuel</v>
      </c>
      <c r="D1737" s="6" t="s">
        <v>448</v>
      </c>
      <c r="E1737" s="45" t="s">
        <v>333</v>
      </c>
      <c r="F1737" s="6" t="s">
        <v>445</v>
      </c>
      <c r="G1737" s="45" t="s">
        <v>3712</v>
      </c>
      <c r="H1737" s="43">
        <v>2332</v>
      </c>
      <c r="I1737" s="325" t="s">
        <v>44</v>
      </c>
      <c r="J1737" s="255" t="str">
        <f>IF(ISBLANK(INDEX('Policy Characteristics'!D:D,MATCH($C1737,'Policy Characteristics'!$C:$C,0))),"",INDEX('Policy Characteristics'!D:D,MATCH($C1737,'Policy Characteristics'!$C:$C,0)))</f>
        <v>Fuel Taxes or Subsidies</v>
      </c>
      <c r="K1737" s="254" t="str">
        <f>IF(ISBLANK(INDEX('Policy Characteristics'!E:E,MATCH($C1737,'Policy Characteristics'!$C:$C,0))),"",INDEX('Policy Characteristics'!E:E,MATCH($C1737,'Policy Characteristics'!$C:$C,0)))</f>
        <v>cross fuel tax</v>
      </c>
      <c r="L1737" s="261">
        <f>IF(ISBLANK(INDEX('Policy Characteristics'!F:F,MATCH($C1737,'Policy Characteristics'!$C:$C,0))),"",INDEX('Policy Characteristics'!F:F,MATCH($C1737,'Policy Characteristics'!$C:$C,0)))</f>
        <v>-0.9</v>
      </c>
      <c r="M1737" s="261">
        <f>IF(ISBLANK(INDEX('Policy Characteristics'!G:G,MATCH($C1737,'Policy Characteristics'!$C:$C,0))),"",INDEX('Policy Characteristics'!G:G,MATCH($C1737,'Policy Characteristics'!$C:$C,0)))</f>
        <v>0.9</v>
      </c>
      <c r="N1737" s="261">
        <f>IF(ISBLANK(INDEX('Policy Characteristics'!H:H,MATCH($C1737,'Policy Characteristics'!$C:$C,0))),"",INDEX('Policy Characteristics'!H:H,MATCH($C1737,'Policy Characteristics'!$C:$C,0)))</f>
        <v>0.01</v>
      </c>
      <c r="O1737" s="254" t="str">
        <f>IF(ISBLANK(INDEX('Policy Characteristics'!I:I,MATCH($C1737,'Policy Characteristics'!$C:$C,0))),"",INDEX('Policy Characteristics'!I:I,MATCH($C1737,'Policy Characteristics'!$C:$C,0)))</f>
        <v>% of BAU price</v>
      </c>
      <c r="P1737" s="254"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254" t="str">
        <f>IF(ISBLANK(INDEX('Policy Characteristics'!K:K,MATCH($C1737,'Policy Characteristics'!$C:$C,0))),"",INDEX('Policy Characteristics'!K:K,MATCH($C1737,'Policy Characteristics'!$C:$C,0)))</f>
        <v>fuels.html#fuel-taxes</v>
      </c>
      <c r="R1737" s="254" t="str">
        <f>IF(ISBLANK(INDEX('Policy Characteristics'!L:L,MATCH($C1737,'Policy Characteristics'!$C:$C,0))),"",INDEX('Policy Characteristics'!L:L,MATCH($C1737,'Policy Characteristics'!$C:$C,0)))</f>
        <v>fuel-taxes.html</v>
      </c>
    </row>
    <row r="1738" spans="1:18" s="4" customFormat="1" x14ac:dyDescent="0.35">
      <c r="A1738" s="254" t="str">
        <f>IF(ISBLANK(INDEX('Policy Characteristics'!A:A,MATCH($C1738,'Policy Characteristics'!$C:$C,0))),"",INDEX('Policy Characteristics'!A:A,MATCH($C1738,'Policy Characteristics'!$C:$C,0)))</f>
        <v>Cross-Sector</v>
      </c>
      <c r="B1738" s="262" t="str">
        <f>IF(ISBLANK(INDEX('Policy Characteristics'!B:B,MATCH($C1738,'Policy Characteristics'!$C:$C,0))),"",INDEX('Policy Characteristics'!B:B,MATCH($C1738,'Policy Characteristics'!$C:$C,0)))</f>
        <v>Fuel Taxes or Subsidies</v>
      </c>
      <c r="C1738" s="320" t="str">
        <f t="shared" si="68"/>
        <v>Additional Fuel Tax or Subsidy Rate by Fuel</v>
      </c>
      <c r="D1738" s="6" t="s">
        <v>46</v>
      </c>
      <c r="E1738" s="45" t="s">
        <v>333</v>
      </c>
      <c r="F1738" s="6" t="s">
        <v>87</v>
      </c>
      <c r="G1738" s="45" t="s">
        <v>3712</v>
      </c>
      <c r="H1738" s="43">
        <v>2333</v>
      </c>
      <c r="I1738" s="325" t="s">
        <v>43</v>
      </c>
      <c r="J1738" s="255" t="str">
        <f>IF(ISBLANK(INDEX('Policy Characteristics'!D:D,MATCH($C1738,'Policy Characteristics'!$C:$C,0))),"",INDEX('Policy Characteristics'!D:D,MATCH($C1738,'Policy Characteristics'!$C:$C,0)))</f>
        <v>Fuel Taxes or Subsidies</v>
      </c>
      <c r="K1738" s="254" t="str">
        <f>IF(ISBLANK(INDEX('Policy Characteristics'!E:E,MATCH($C1738,'Policy Characteristics'!$C:$C,0))),"",INDEX('Policy Characteristics'!E:E,MATCH($C1738,'Policy Characteristics'!$C:$C,0)))</f>
        <v>cross fuel tax</v>
      </c>
      <c r="L1738" s="261">
        <f>IF(ISBLANK(INDEX('Policy Characteristics'!F:F,MATCH($C1738,'Policy Characteristics'!$C:$C,0))),"",INDEX('Policy Characteristics'!F:F,MATCH($C1738,'Policy Characteristics'!$C:$C,0)))</f>
        <v>-0.9</v>
      </c>
      <c r="M1738" s="261">
        <f>IF(ISBLANK(INDEX('Policy Characteristics'!G:G,MATCH($C1738,'Policy Characteristics'!$C:$C,0))),"",INDEX('Policy Characteristics'!G:G,MATCH($C1738,'Policy Characteristics'!$C:$C,0)))</f>
        <v>0.9</v>
      </c>
      <c r="N1738" s="261">
        <f>IF(ISBLANK(INDEX('Policy Characteristics'!H:H,MATCH($C1738,'Policy Characteristics'!$C:$C,0))),"",INDEX('Policy Characteristics'!H:H,MATCH($C1738,'Policy Characteristics'!$C:$C,0)))</f>
        <v>0.01</v>
      </c>
      <c r="O1738" s="254" t="str">
        <f>IF(ISBLANK(INDEX('Policy Characteristics'!I:I,MATCH($C1738,'Policy Characteristics'!$C:$C,0))),"",INDEX('Policy Characteristics'!I:I,MATCH($C1738,'Policy Characteristics'!$C:$C,0)))</f>
        <v>% of BAU price</v>
      </c>
      <c r="P1738" s="254"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254" t="str">
        <f>IF(ISBLANK(INDEX('Policy Characteristics'!K:K,MATCH($C1738,'Policy Characteristics'!$C:$C,0))),"",INDEX('Policy Characteristics'!K:K,MATCH($C1738,'Policy Characteristics'!$C:$C,0)))</f>
        <v>fuels.html#fuel-taxes</v>
      </c>
      <c r="R1738" s="254" t="str">
        <f>IF(ISBLANK(INDEX('Policy Characteristics'!L:L,MATCH($C1738,'Policy Characteristics'!$C:$C,0))),"",INDEX('Policy Characteristics'!L:L,MATCH($C1738,'Policy Characteristics'!$C:$C,0)))</f>
        <v>fuel-taxes.html</v>
      </c>
    </row>
    <row r="1739" spans="1:18" s="4" customFormat="1" x14ac:dyDescent="0.35">
      <c r="A1739" s="254" t="str">
        <f>IF(ISBLANK(INDEX('Policy Characteristics'!A:A,MATCH($C1739,'Policy Characteristics'!$C:$C,0))),"",INDEX('Policy Characteristics'!A:A,MATCH($C1739,'Policy Characteristics'!$C:$C,0)))</f>
        <v>Cross-Sector</v>
      </c>
      <c r="B1739" s="262" t="str">
        <f>IF(ISBLANK(INDEX('Policy Characteristics'!B:B,MATCH($C1739,'Policy Characteristics'!$C:$C,0))),"",INDEX('Policy Characteristics'!B:B,MATCH($C1739,'Policy Characteristics'!$C:$C,0)))</f>
        <v>Fuel Taxes or Subsidies</v>
      </c>
      <c r="C1739" s="320" t="str">
        <f t="shared" si="68"/>
        <v>Additional Fuel Tax or Subsidy Rate by Fuel</v>
      </c>
      <c r="D1739" s="6" t="s">
        <v>47</v>
      </c>
      <c r="E1739" s="45" t="s">
        <v>333</v>
      </c>
      <c r="F1739" s="6" t="s">
        <v>88</v>
      </c>
      <c r="G1739" s="45" t="s">
        <v>3712</v>
      </c>
      <c r="H1739" s="43">
        <v>2334</v>
      </c>
      <c r="I1739" s="325" t="s">
        <v>44</v>
      </c>
      <c r="J1739" s="255" t="str">
        <f>IF(ISBLANK(INDEX('Policy Characteristics'!D:D,MATCH($C1739,'Policy Characteristics'!$C:$C,0))),"",INDEX('Policy Characteristics'!D:D,MATCH($C1739,'Policy Characteristics'!$C:$C,0)))</f>
        <v>Fuel Taxes or Subsidies</v>
      </c>
      <c r="K1739" s="254" t="str">
        <f>IF(ISBLANK(INDEX('Policy Characteristics'!E:E,MATCH($C1739,'Policy Characteristics'!$C:$C,0))),"",INDEX('Policy Characteristics'!E:E,MATCH($C1739,'Policy Characteristics'!$C:$C,0)))</f>
        <v>cross fuel tax</v>
      </c>
      <c r="L1739" s="261">
        <f>IF(ISBLANK(INDEX('Policy Characteristics'!F:F,MATCH($C1739,'Policy Characteristics'!$C:$C,0))),"",INDEX('Policy Characteristics'!F:F,MATCH($C1739,'Policy Characteristics'!$C:$C,0)))</f>
        <v>-0.9</v>
      </c>
      <c r="M1739" s="261">
        <f>IF(ISBLANK(INDEX('Policy Characteristics'!G:G,MATCH($C1739,'Policy Characteristics'!$C:$C,0))),"",INDEX('Policy Characteristics'!G:G,MATCH($C1739,'Policy Characteristics'!$C:$C,0)))</f>
        <v>0.9</v>
      </c>
      <c r="N1739" s="261">
        <f>IF(ISBLANK(INDEX('Policy Characteristics'!H:H,MATCH($C1739,'Policy Characteristics'!$C:$C,0))),"",INDEX('Policy Characteristics'!H:H,MATCH($C1739,'Policy Characteristics'!$C:$C,0)))</f>
        <v>0.01</v>
      </c>
      <c r="O1739" s="254" t="str">
        <f>IF(ISBLANK(INDEX('Policy Characteristics'!I:I,MATCH($C1739,'Policy Characteristics'!$C:$C,0))),"",INDEX('Policy Characteristics'!I:I,MATCH($C1739,'Policy Characteristics'!$C:$C,0)))</f>
        <v>% of BAU price</v>
      </c>
      <c r="P1739" s="254"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254" t="str">
        <f>IF(ISBLANK(INDEX('Policy Characteristics'!K:K,MATCH($C1739,'Policy Characteristics'!$C:$C,0))),"",INDEX('Policy Characteristics'!K:K,MATCH($C1739,'Policy Characteristics'!$C:$C,0)))</f>
        <v>fuels.html#fuel-taxes</v>
      </c>
      <c r="R1739" s="254" t="str">
        <f>IF(ISBLANK(INDEX('Policy Characteristics'!L:L,MATCH($C1739,'Policy Characteristics'!$C:$C,0))),"",INDEX('Policy Characteristics'!L:L,MATCH($C1739,'Policy Characteristics'!$C:$C,0)))</f>
        <v>fuel-taxes.html</v>
      </c>
    </row>
    <row r="1740" spans="1:18" s="4" customFormat="1" x14ac:dyDescent="0.35">
      <c r="A1740" s="254" t="str">
        <f>IF(ISBLANK(INDEX('Policy Characteristics'!A:A,MATCH($C1740,'Policy Characteristics'!$C:$C,0))),"",INDEX('Policy Characteristics'!A:A,MATCH($C1740,'Policy Characteristics'!$C:$C,0)))</f>
        <v>Cross-Sector</v>
      </c>
      <c r="B1740" s="262" t="str">
        <f>IF(ISBLANK(INDEX('Policy Characteristics'!B:B,MATCH($C1740,'Policy Characteristics'!$C:$C,0))),"",INDEX('Policy Characteristics'!B:B,MATCH($C1740,'Policy Characteristics'!$C:$C,0)))</f>
        <v>Fuel Taxes or Subsidies</v>
      </c>
      <c r="C1740" s="320" t="str">
        <f t="shared" si="68"/>
        <v>Additional Fuel Tax or Subsidy Rate by Fuel</v>
      </c>
      <c r="D1740" s="6" t="s">
        <v>51</v>
      </c>
      <c r="E1740" s="45" t="s">
        <v>333</v>
      </c>
      <c r="F1740" s="6" t="s">
        <v>92</v>
      </c>
      <c r="G1740" s="45" t="s">
        <v>3712</v>
      </c>
      <c r="H1740" s="43">
        <v>2335</v>
      </c>
      <c r="I1740" s="325" t="s">
        <v>44</v>
      </c>
      <c r="J1740" s="255" t="str">
        <f>IF(ISBLANK(INDEX('Policy Characteristics'!D:D,MATCH($C1740,'Policy Characteristics'!$C:$C,0))),"",INDEX('Policy Characteristics'!D:D,MATCH($C1740,'Policy Characteristics'!$C:$C,0)))</f>
        <v>Fuel Taxes or Subsidies</v>
      </c>
      <c r="K1740" s="254" t="str">
        <f>IF(ISBLANK(INDEX('Policy Characteristics'!E:E,MATCH($C1740,'Policy Characteristics'!$C:$C,0))),"",INDEX('Policy Characteristics'!E:E,MATCH($C1740,'Policy Characteristics'!$C:$C,0)))</f>
        <v>cross fuel tax</v>
      </c>
      <c r="L1740" s="261">
        <f>IF(ISBLANK(INDEX('Policy Characteristics'!F:F,MATCH($C1740,'Policy Characteristics'!$C:$C,0))),"",INDEX('Policy Characteristics'!F:F,MATCH($C1740,'Policy Characteristics'!$C:$C,0)))</f>
        <v>-0.9</v>
      </c>
      <c r="M1740" s="261">
        <f>IF(ISBLANK(INDEX('Policy Characteristics'!G:G,MATCH($C1740,'Policy Characteristics'!$C:$C,0))),"",INDEX('Policy Characteristics'!G:G,MATCH($C1740,'Policy Characteristics'!$C:$C,0)))</f>
        <v>0.9</v>
      </c>
      <c r="N1740" s="261">
        <f>IF(ISBLANK(INDEX('Policy Characteristics'!H:H,MATCH($C1740,'Policy Characteristics'!$C:$C,0))),"",INDEX('Policy Characteristics'!H:H,MATCH($C1740,'Policy Characteristics'!$C:$C,0)))</f>
        <v>0.01</v>
      </c>
      <c r="O1740" s="254" t="str">
        <f>IF(ISBLANK(INDEX('Policy Characteristics'!I:I,MATCH($C1740,'Policy Characteristics'!$C:$C,0))),"",INDEX('Policy Characteristics'!I:I,MATCH($C1740,'Policy Characteristics'!$C:$C,0)))</f>
        <v>% of BAU price</v>
      </c>
      <c r="P1740" s="254"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254" t="str">
        <f>IF(ISBLANK(INDEX('Policy Characteristics'!K:K,MATCH($C1740,'Policy Characteristics'!$C:$C,0))),"",INDEX('Policy Characteristics'!K:K,MATCH($C1740,'Policy Characteristics'!$C:$C,0)))</f>
        <v>fuels.html#fuel-taxes</v>
      </c>
      <c r="R1740" s="254" t="str">
        <f>IF(ISBLANK(INDEX('Policy Characteristics'!L:L,MATCH($C1740,'Policy Characteristics'!$C:$C,0))),"",INDEX('Policy Characteristics'!L:L,MATCH($C1740,'Policy Characteristics'!$C:$C,0)))</f>
        <v>fuel-taxes.html</v>
      </c>
    </row>
    <row r="1741" spans="1:18" s="4" customFormat="1" x14ac:dyDescent="0.35">
      <c r="A1741" s="254" t="str">
        <f>IF(ISBLANK(INDEX('Policy Characteristics'!A:A,MATCH($C1741,'Policy Characteristics'!$C:$C,0))),"",INDEX('Policy Characteristics'!A:A,MATCH($C1741,'Policy Characteristics'!$C:$C,0)))</f>
        <v>Cross-Sector</v>
      </c>
      <c r="B1741" s="262" t="str">
        <f>IF(ISBLANK(INDEX('Policy Characteristics'!B:B,MATCH($C1741,'Policy Characteristics'!$C:$C,0))),"",INDEX('Policy Characteristics'!B:B,MATCH($C1741,'Policy Characteristics'!$C:$C,0)))</f>
        <v>Fuel Taxes or Subsidies</v>
      </c>
      <c r="C1741" s="320" t="str">
        <f t="shared" si="68"/>
        <v>Additional Fuel Tax or Subsidy Rate by Fuel</v>
      </c>
      <c r="D1741" s="6" t="s">
        <v>53</v>
      </c>
      <c r="E1741" s="45" t="s">
        <v>333</v>
      </c>
      <c r="F1741" s="6" t="s">
        <v>95</v>
      </c>
      <c r="G1741" s="45" t="s">
        <v>3712</v>
      </c>
      <c r="H1741" s="43">
        <v>2336</v>
      </c>
      <c r="I1741" s="325" t="s">
        <v>44</v>
      </c>
      <c r="J1741" s="255" t="str">
        <f>IF(ISBLANK(INDEX('Policy Characteristics'!D:D,MATCH($C1741,'Policy Characteristics'!$C:$C,0))),"",INDEX('Policy Characteristics'!D:D,MATCH($C1741,'Policy Characteristics'!$C:$C,0)))</f>
        <v>Fuel Taxes or Subsidies</v>
      </c>
      <c r="K1741" s="254" t="str">
        <f>IF(ISBLANK(INDEX('Policy Characteristics'!E:E,MATCH($C1741,'Policy Characteristics'!$C:$C,0))),"",INDEX('Policy Characteristics'!E:E,MATCH($C1741,'Policy Characteristics'!$C:$C,0)))</f>
        <v>cross fuel tax</v>
      </c>
      <c r="L1741" s="261">
        <f>IF(ISBLANK(INDEX('Policy Characteristics'!F:F,MATCH($C1741,'Policy Characteristics'!$C:$C,0))),"",INDEX('Policy Characteristics'!F:F,MATCH($C1741,'Policy Characteristics'!$C:$C,0)))</f>
        <v>-0.9</v>
      </c>
      <c r="M1741" s="261">
        <f>IF(ISBLANK(INDEX('Policy Characteristics'!G:G,MATCH($C1741,'Policy Characteristics'!$C:$C,0))),"",INDEX('Policy Characteristics'!G:G,MATCH($C1741,'Policy Characteristics'!$C:$C,0)))</f>
        <v>0.9</v>
      </c>
      <c r="N1741" s="261">
        <f>IF(ISBLANK(INDEX('Policy Characteristics'!H:H,MATCH($C1741,'Policy Characteristics'!$C:$C,0))),"",INDEX('Policy Characteristics'!H:H,MATCH($C1741,'Policy Characteristics'!$C:$C,0)))</f>
        <v>0.01</v>
      </c>
      <c r="O1741" s="254" t="str">
        <f>IF(ISBLANK(INDEX('Policy Characteristics'!I:I,MATCH($C1741,'Policy Characteristics'!$C:$C,0))),"",INDEX('Policy Characteristics'!I:I,MATCH($C1741,'Policy Characteristics'!$C:$C,0)))</f>
        <v>% of BAU price</v>
      </c>
      <c r="P1741" s="254"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254" t="str">
        <f>IF(ISBLANK(INDEX('Policy Characteristics'!K:K,MATCH($C1741,'Policy Characteristics'!$C:$C,0))),"",INDEX('Policy Characteristics'!K:K,MATCH($C1741,'Policy Characteristics'!$C:$C,0)))</f>
        <v>fuels.html#fuel-taxes</v>
      </c>
      <c r="R1741" s="254" t="str">
        <f>IF(ISBLANK(INDEX('Policy Characteristics'!L:L,MATCH($C1741,'Policy Characteristics'!$C:$C,0))),"",INDEX('Policy Characteristics'!L:L,MATCH($C1741,'Policy Characteristics'!$C:$C,0)))</f>
        <v>fuel-taxes.html</v>
      </c>
    </row>
    <row r="1742" spans="1:18" s="4" customFormat="1" x14ac:dyDescent="0.35">
      <c r="A1742" s="254" t="str">
        <f>IF(ISBLANK(INDEX('Policy Characteristics'!A:A,MATCH($C1742,'Policy Characteristics'!$C:$C,0))),"",INDEX('Policy Characteristics'!A:A,MATCH($C1742,'Policy Characteristics'!$C:$C,0)))</f>
        <v>Cross-Sector</v>
      </c>
      <c r="B1742" s="262" t="str">
        <f>IF(ISBLANK(INDEX('Policy Characteristics'!B:B,MATCH($C1742,'Policy Characteristics'!$C:$C,0))),"",INDEX('Policy Characteristics'!B:B,MATCH($C1742,'Policy Characteristics'!$C:$C,0)))</f>
        <v>Fuel Taxes or Subsidies</v>
      </c>
      <c r="C1742" s="320" t="str">
        <f t="shared" si="68"/>
        <v>Additional Fuel Tax or Subsidy Rate by Fuel</v>
      </c>
      <c r="D1742" s="6" t="s">
        <v>54</v>
      </c>
      <c r="E1742" s="45" t="s">
        <v>333</v>
      </c>
      <c r="F1742" s="6" t="s">
        <v>96</v>
      </c>
      <c r="G1742" s="45" t="s">
        <v>3712</v>
      </c>
      <c r="H1742" s="43">
        <v>2337</v>
      </c>
      <c r="I1742" s="325" t="s">
        <v>43</v>
      </c>
      <c r="J1742" s="255" t="str">
        <f>IF(ISBLANK(INDEX('Policy Characteristics'!D:D,MATCH($C1742,'Policy Characteristics'!$C:$C,0))),"",INDEX('Policy Characteristics'!D:D,MATCH($C1742,'Policy Characteristics'!$C:$C,0)))</f>
        <v>Fuel Taxes or Subsidies</v>
      </c>
      <c r="K1742" s="254" t="str">
        <f>IF(ISBLANK(INDEX('Policy Characteristics'!E:E,MATCH($C1742,'Policy Characteristics'!$C:$C,0))),"",INDEX('Policy Characteristics'!E:E,MATCH($C1742,'Policy Characteristics'!$C:$C,0)))</f>
        <v>cross fuel tax</v>
      </c>
      <c r="L1742" s="261">
        <f>IF(ISBLANK(INDEX('Policy Characteristics'!F:F,MATCH($C1742,'Policy Characteristics'!$C:$C,0))),"",INDEX('Policy Characteristics'!F:F,MATCH($C1742,'Policy Characteristics'!$C:$C,0)))</f>
        <v>-0.9</v>
      </c>
      <c r="M1742" s="261">
        <f>IF(ISBLANK(INDEX('Policy Characteristics'!G:G,MATCH($C1742,'Policy Characteristics'!$C:$C,0))),"",INDEX('Policy Characteristics'!G:G,MATCH($C1742,'Policy Characteristics'!$C:$C,0)))</f>
        <v>0.9</v>
      </c>
      <c r="N1742" s="261">
        <f>IF(ISBLANK(INDEX('Policy Characteristics'!H:H,MATCH($C1742,'Policy Characteristics'!$C:$C,0))),"",INDEX('Policy Characteristics'!H:H,MATCH($C1742,'Policy Characteristics'!$C:$C,0)))</f>
        <v>0.01</v>
      </c>
      <c r="O1742" s="254" t="str">
        <f>IF(ISBLANK(INDEX('Policy Characteristics'!I:I,MATCH($C1742,'Policy Characteristics'!$C:$C,0))),"",INDEX('Policy Characteristics'!I:I,MATCH($C1742,'Policy Characteristics'!$C:$C,0)))</f>
        <v>% of BAU price</v>
      </c>
      <c r="P1742" s="254"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254" t="str">
        <f>IF(ISBLANK(INDEX('Policy Characteristics'!K:K,MATCH($C1742,'Policy Characteristics'!$C:$C,0))),"",INDEX('Policy Characteristics'!K:K,MATCH($C1742,'Policy Characteristics'!$C:$C,0)))</f>
        <v>fuels.html#fuel-taxes</v>
      </c>
      <c r="R1742" s="254" t="str">
        <f>IF(ISBLANK(INDEX('Policy Characteristics'!L:L,MATCH($C1742,'Policy Characteristics'!$C:$C,0))),"",INDEX('Policy Characteristics'!L:L,MATCH($C1742,'Policy Characteristics'!$C:$C,0)))</f>
        <v>fuel-taxes.html</v>
      </c>
    </row>
    <row r="1743" spans="1:18" s="4" customFormat="1" x14ac:dyDescent="0.35">
      <c r="A1743" s="254" t="str">
        <f>IF(ISBLANK(INDEX('Policy Characteristics'!A:A,MATCH($C1743,'Policy Characteristics'!$C:$C,0))),"",INDEX('Policy Characteristics'!A:A,MATCH($C1743,'Policy Characteristics'!$C:$C,0)))</f>
        <v>Cross-Sector</v>
      </c>
      <c r="B1743" s="262" t="str">
        <f>IF(ISBLANK(INDEX('Policy Characteristics'!B:B,MATCH($C1743,'Policy Characteristics'!$C:$C,0))),"",INDEX('Policy Characteristics'!B:B,MATCH($C1743,'Policy Characteristics'!$C:$C,0)))</f>
        <v>Fuel Taxes or Subsidies</v>
      </c>
      <c r="C1743" s="320" t="str">
        <f t="shared" si="68"/>
        <v>Additional Fuel Tax or Subsidy Rate by Fuel</v>
      </c>
      <c r="D1743" s="6" t="s">
        <v>55</v>
      </c>
      <c r="E1743" s="45" t="s">
        <v>333</v>
      </c>
      <c r="F1743" s="6" t="s">
        <v>97</v>
      </c>
      <c r="G1743" s="45" t="s">
        <v>3712</v>
      </c>
      <c r="H1743" s="43">
        <v>2338</v>
      </c>
      <c r="I1743" s="325" t="s">
        <v>44</v>
      </c>
      <c r="J1743" s="255" t="str">
        <f>IF(ISBLANK(INDEX('Policy Characteristics'!D:D,MATCH($C1743,'Policy Characteristics'!$C:$C,0))),"",INDEX('Policy Characteristics'!D:D,MATCH($C1743,'Policy Characteristics'!$C:$C,0)))</f>
        <v>Fuel Taxes or Subsidies</v>
      </c>
      <c r="K1743" s="254" t="str">
        <f>IF(ISBLANK(INDEX('Policy Characteristics'!E:E,MATCH($C1743,'Policy Characteristics'!$C:$C,0))),"",INDEX('Policy Characteristics'!E:E,MATCH($C1743,'Policy Characteristics'!$C:$C,0)))</f>
        <v>cross fuel tax</v>
      </c>
      <c r="L1743" s="261">
        <f>IF(ISBLANK(INDEX('Policy Characteristics'!F:F,MATCH($C1743,'Policy Characteristics'!$C:$C,0))),"",INDEX('Policy Characteristics'!F:F,MATCH($C1743,'Policy Characteristics'!$C:$C,0)))</f>
        <v>-0.9</v>
      </c>
      <c r="M1743" s="261">
        <f>IF(ISBLANK(INDEX('Policy Characteristics'!G:G,MATCH($C1743,'Policy Characteristics'!$C:$C,0))),"",INDEX('Policy Characteristics'!G:G,MATCH($C1743,'Policy Characteristics'!$C:$C,0)))</f>
        <v>0.9</v>
      </c>
      <c r="N1743" s="261">
        <f>IF(ISBLANK(INDEX('Policy Characteristics'!H:H,MATCH($C1743,'Policy Characteristics'!$C:$C,0))),"",INDEX('Policy Characteristics'!H:H,MATCH($C1743,'Policy Characteristics'!$C:$C,0)))</f>
        <v>0.01</v>
      </c>
      <c r="O1743" s="254" t="str">
        <f>IF(ISBLANK(INDEX('Policy Characteristics'!I:I,MATCH($C1743,'Policy Characteristics'!$C:$C,0))),"",INDEX('Policy Characteristics'!I:I,MATCH($C1743,'Policy Characteristics'!$C:$C,0)))</f>
        <v>% of BAU price</v>
      </c>
      <c r="P1743" s="254"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254" t="str">
        <f>IF(ISBLANK(INDEX('Policy Characteristics'!K:K,MATCH($C1743,'Policy Characteristics'!$C:$C,0))),"",INDEX('Policy Characteristics'!K:K,MATCH($C1743,'Policy Characteristics'!$C:$C,0)))</f>
        <v>fuels.html#fuel-taxes</v>
      </c>
      <c r="R1743" s="254" t="str">
        <f>IF(ISBLANK(INDEX('Policy Characteristics'!L:L,MATCH($C1743,'Policy Characteristics'!$C:$C,0))),"",INDEX('Policy Characteristics'!L:L,MATCH($C1743,'Policy Characteristics'!$C:$C,0)))</f>
        <v>fuel-taxes.html</v>
      </c>
    </row>
    <row r="1744" spans="1:18" s="4" customFormat="1" x14ac:dyDescent="0.35">
      <c r="A1744" s="254" t="str">
        <f>IF(ISBLANK(INDEX('Policy Characteristics'!A:A,MATCH($C1744,'Policy Characteristics'!$C:$C,0))),"",INDEX('Policy Characteristics'!A:A,MATCH($C1744,'Policy Characteristics'!$C:$C,0)))</f>
        <v>Cross-Sector</v>
      </c>
      <c r="B1744" s="262" t="str">
        <f>IF(ISBLANK(INDEX('Policy Characteristics'!B:B,MATCH($C1744,'Policy Characteristics'!$C:$C,0))),"",INDEX('Policy Characteristics'!B:B,MATCH($C1744,'Policy Characteristics'!$C:$C,0)))</f>
        <v>Fuel Taxes or Subsidies</v>
      </c>
      <c r="C1744" s="320" t="str">
        <f t="shared" si="68"/>
        <v>Additional Fuel Tax or Subsidy Rate by Fuel</v>
      </c>
      <c r="D1744" s="6" t="s">
        <v>56</v>
      </c>
      <c r="E1744" s="45" t="s">
        <v>333</v>
      </c>
      <c r="F1744" s="6" t="s">
        <v>98</v>
      </c>
      <c r="G1744" s="45" t="s">
        <v>3712</v>
      </c>
      <c r="H1744" s="43">
        <v>2339</v>
      </c>
      <c r="I1744" s="325" t="s">
        <v>44</v>
      </c>
      <c r="J1744" s="255" t="str">
        <f>IF(ISBLANK(INDEX('Policy Characteristics'!D:D,MATCH($C1744,'Policy Characteristics'!$C:$C,0))),"",INDEX('Policy Characteristics'!D:D,MATCH($C1744,'Policy Characteristics'!$C:$C,0)))</f>
        <v>Fuel Taxes or Subsidies</v>
      </c>
      <c r="K1744" s="254" t="str">
        <f>IF(ISBLANK(INDEX('Policy Characteristics'!E:E,MATCH($C1744,'Policy Characteristics'!$C:$C,0))),"",INDEX('Policy Characteristics'!E:E,MATCH($C1744,'Policy Characteristics'!$C:$C,0)))</f>
        <v>cross fuel tax</v>
      </c>
      <c r="L1744" s="261">
        <f>IF(ISBLANK(INDEX('Policy Characteristics'!F:F,MATCH($C1744,'Policy Characteristics'!$C:$C,0))),"",INDEX('Policy Characteristics'!F:F,MATCH($C1744,'Policy Characteristics'!$C:$C,0)))</f>
        <v>-0.9</v>
      </c>
      <c r="M1744" s="261">
        <f>IF(ISBLANK(INDEX('Policy Characteristics'!G:G,MATCH($C1744,'Policy Characteristics'!$C:$C,0))),"",INDEX('Policy Characteristics'!G:G,MATCH($C1744,'Policy Characteristics'!$C:$C,0)))</f>
        <v>0.9</v>
      </c>
      <c r="N1744" s="261">
        <f>IF(ISBLANK(INDEX('Policy Characteristics'!H:H,MATCH($C1744,'Policy Characteristics'!$C:$C,0))),"",INDEX('Policy Characteristics'!H:H,MATCH($C1744,'Policy Characteristics'!$C:$C,0)))</f>
        <v>0.01</v>
      </c>
      <c r="O1744" s="254" t="str">
        <f>IF(ISBLANK(INDEX('Policy Characteristics'!I:I,MATCH($C1744,'Policy Characteristics'!$C:$C,0))),"",INDEX('Policy Characteristics'!I:I,MATCH($C1744,'Policy Characteristics'!$C:$C,0)))</f>
        <v>% of BAU price</v>
      </c>
      <c r="P1744" s="254"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254" t="str">
        <f>IF(ISBLANK(INDEX('Policy Characteristics'!K:K,MATCH($C1744,'Policy Characteristics'!$C:$C,0))),"",INDEX('Policy Characteristics'!K:K,MATCH($C1744,'Policy Characteristics'!$C:$C,0)))</f>
        <v>fuels.html#fuel-taxes</v>
      </c>
      <c r="R1744" s="254" t="str">
        <f>IF(ISBLANK(INDEX('Policy Characteristics'!L:L,MATCH($C1744,'Policy Characteristics'!$C:$C,0))),"",INDEX('Policy Characteristics'!L:L,MATCH($C1744,'Policy Characteristics'!$C:$C,0)))</f>
        <v>fuel-taxes.html</v>
      </c>
    </row>
    <row r="1745" spans="1:18" x14ac:dyDescent="0.35">
      <c r="A1745" s="254" t="str">
        <f>IF(ISBLANK(INDEX('Policy Characteristics'!A:A,MATCH($C1745,'Policy Characteristics'!$C:$C,0))),"",INDEX('Policy Characteristics'!A:A,MATCH($C1745,'Policy Characteristics'!$C:$C,0)))</f>
        <v>Cross-Sector</v>
      </c>
      <c r="B1745" s="262" t="str">
        <f>IF(ISBLANK(INDEX('Policy Characteristics'!B:B,MATCH($C1745,'Policy Characteristics'!$C:$C,0))),"",INDEX('Policy Characteristics'!B:B,MATCH($C1745,'Policy Characteristics'!$C:$C,0)))</f>
        <v>Fuel Taxes or Subsidies</v>
      </c>
      <c r="C1745" s="320" t="str">
        <f t="shared" si="68"/>
        <v>Additional Fuel Tax or Subsidy Rate by Fuel</v>
      </c>
      <c r="D1745" s="6" t="s">
        <v>2471</v>
      </c>
      <c r="E1745" s="45" t="s">
        <v>333</v>
      </c>
      <c r="F1745" s="6" t="s">
        <v>2472</v>
      </c>
      <c r="G1745" s="45" t="s">
        <v>3712</v>
      </c>
      <c r="H1745" s="43">
        <v>2340</v>
      </c>
      <c r="I1745" s="325" t="s">
        <v>44</v>
      </c>
      <c r="J1745" s="255" t="str">
        <f>IF(ISBLANK(INDEX('Policy Characteristics'!D:D,MATCH($C1745,'Policy Characteristics'!$C:$C,0))),"",INDEX('Policy Characteristics'!D:D,MATCH($C1745,'Policy Characteristics'!$C:$C,0)))</f>
        <v>Fuel Taxes or Subsidies</v>
      </c>
      <c r="K1745" s="254" t="str">
        <f>IF(ISBLANK(INDEX('Policy Characteristics'!E:E,MATCH($C1745,'Policy Characteristics'!$C:$C,0))),"",INDEX('Policy Characteristics'!E:E,MATCH($C1745,'Policy Characteristics'!$C:$C,0)))</f>
        <v>cross fuel tax</v>
      </c>
      <c r="L1745" s="261">
        <f>IF(ISBLANK(INDEX('Policy Characteristics'!F:F,MATCH($C1745,'Policy Characteristics'!$C:$C,0))),"",INDEX('Policy Characteristics'!F:F,MATCH($C1745,'Policy Characteristics'!$C:$C,0)))</f>
        <v>-0.9</v>
      </c>
      <c r="M1745" s="261">
        <f>IF(ISBLANK(INDEX('Policy Characteristics'!G:G,MATCH($C1745,'Policy Characteristics'!$C:$C,0))),"",INDEX('Policy Characteristics'!G:G,MATCH($C1745,'Policy Characteristics'!$C:$C,0)))</f>
        <v>0.9</v>
      </c>
      <c r="N1745" s="261">
        <f>IF(ISBLANK(INDEX('Policy Characteristics'!H:H,MATCH($C1745,'Policy Characteristics'!$C:$C,0))),"",INDEX('Policy Characteristics'!H:H,MATCH($C1745,'Policy Characteristics'!$C:$C,0)))</f>
        <v>0.01</v>
      </c>
      <c r="O1745" s="254" t="str">
        <f>IF(ISBLANK(INDEX('Policy Characteristics'!I:I,MATCH($C1745,'Policy Characteristics'!$C:$C,0))),"",INDEX('Policy Characteristics'!I:I,MATCH($C1745,'Policy Characteristics'!$C:$C,0)))</f>
        <v>% of BAU price</v>
      </c>
      <c r="P1745" s="254"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254" t="str">
        <f>IF(ISBLANK(INDEX('Policy Characteristics'!K:K,MATCH($C1745,'Policy Characteristics'!$C:$C,0))),"",INDEX('Policy Characteristics'!K:K,MATCH($C1745,'Policy Characteristics'!$C:$C,0)))</f>
        <v>fuels.html#fuel-taxes</v>
      </c>
      <c r="R1745" s="254" t="str">
        <f>IF(ISBLANK(INDEX('Policy Characteristics'!L:L,MATCH($C1745,'Policy Characteristics'!$C:$C,0))),"",INDEX('Policy Characteristics'!L:L,MATCH($C1745,'Policy Characteristics'!$C:$C,0)))</f>
        <v>fuel-taxes.html</v>
      </c>
    </row>
    <row r="1746" spans="1:18" x14ac:dyDescent="0.35">
      <c r="A1746" s="254" t="str">
        <f>IF(ISBLANK(INDEX('Policy Characteristics'!A:A,MATCH($C1746,'Policy Characteristics'!$C:$C,0))),"",INDEX('Policy Characteristics'!A:A,MATCH($C1746,'Policy Characteristics'!$C:$C,0)))</f>
        <v>Cross-Sector</v>
      </c>
      <c r="B1746" s="262" t="str">
        <f>IF(ISBLANK(INDEX('Policy Characteristics'!B:B,MATCH($C1746,'Policy Characteristics'!$C:$C,0))),"",INDEX('Policy Characteristics'!B:B,MATCH($C1746,'Policy Characteristics'!$C:$C,0)))</f>
        <v>Fuel Taxes or Subsidies</v>
      </c>
      <c r="C1746" s="320" t="str">
        <f t="shared" si="68"/>
        <v>Additional Fuel Tax or Subsidy Rate by Fuel</v>
      </c>
      <c r="D1746" s="6" t="s">
        <v>75</v>
      </c>
      <c r="E1746" s="45" t="s">
        <v>333</v>
      </c>
      <c r="F1746" s="6" t="s">
        <v>99</v>
      </c>
      <c r="G1746" s="45" t="s">
        <v>3712</v>
      </c>
      <c r="H1746" s="43">
        <v>2341</v>
      </c>
      <c r="I1746" s="325" t="s">
        <v>44</v>
      </c>
      <c r="J1746" s="255" t="str">
        <f>IF(ISBLANK(INDEX('Policy Characteristics'!D:D,MATCH($C1746,'Policy Characteristics'!$C:$C,0))),"",INDEX('Policy Characteristics'!D:D,MATCH($C1746,'Policy Characteristics'!$C:$C,0)))</f>
        <v>Fuel Taxes or Subsidies</v>
      </c>
      <c r="K1746" s="254" t="str">
        <f>IF(ISBLANK(INDEX('Policy Characteristics'!E:E,MATCH($C1746,'Policy Characteristics'!$C:$C,0))),"",INDEX('Policy Characteristics'!E:E,MATCH($C1746,'Policy Characteristics'!$C:$C,0)))</f>
        <v>cross fuel tax</v>
      </c>
      <c r="L1746" s="261">
        <f>IF(ISBLANK(INDEX('Policy Characteristics'!F:F,MATCH($C1746,'Policy Characteristics'!$C:$C,0))),"",INDEX('Policy Characteristics'!F:F,MATCH($C1746,'Policy Characteristics'!$C:$C,0)))</f>
        <v>-0.9</v>
      </c>
      <c r="M1746" s="261">
        <f>IF(ISBLANK(INDEX('Policy Characteristics'!G:G,MATCH($C1746,'Policy Characteristics'!$C:$C,0))),"",INDEX('Policy Characteristics'!G:G,MATCH($C1746,'Policy Characteristics'!$C:$C,0)))</f>
        <v>0.9</v>
      </c>
      <c r="N1746" s="261">
        <f>IF(ISBLANK(INDEX('Policy Characteristics'!H:H,MATCH($C1746,'Policy Characteristics'!$C:$C,0))),"",INDEX('Policy Characteristics'!H:H,MATCH($C1746,'Policy Characteristics'!$C:$C,0)))</f>
        <v>0.01</v>
      </c>
      <c r="O1746" s="254" t="str">
        <f>IF(ISBLANK(INDEX('Policy Characteristics'!I:I,MATCH($C1746,'Policy Characteristics'!$C:$C,0))),"",INDEX('Policy Characteristics'!I:I,MATCH($C1746,'Policy Characteristics'!$C:$C,0)))</f>
        <v>% of BAU price</v>
      </c>
      <c r="P1746" s="254"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254" t="str">
        <f>IF(ISBLANK(INDEX('Policy Characteristics'!K:K,MATCH($C1746,'Policy Characteristics'!$C:$C,0))),"",INDEX('Policy Characteristics'!K:K,MATCH($C1746,'Policy Characteristics'!$C:$C,0)))</f>
        <v>fuels.html#fuel-taxes</v>
      </c>
      <c r="R1746" s="254" t="str">
        <f>IF(ISBLANK(INDEX('Policy Characteristics'!L:L,MATCH($C1746,'Policy Characteristics'!$C:$C,0))),"",INDEX('Policy Characteristics'!L:L,MATCH($C1746,'Policy Characteristics'!$C:$C,0)))</f>
        <v>fuel-taxes.html</v>
      </c>
    </row>
    <row r="1747" spans="1:18" x14ac:dyDescent="0.35">
      <c r="A1747" s="254" t="str">
        <f>IF(ISBLANK(INDEX('Policy Characteristics'!A:A,MATCH($C1747,'Policy Characteristics'!$C:$C,0))),"",INDEX('Policy Characteristics'!A:A,MATCH($C1747,'Policy Characteristics'!$C:$C,0)))</f>
        <v>Cross-Sector</v>
      </c>
      <c r="B1747" s="262" t="str">
        <f>IF(ISBLANK(INDEX('Policy Characteristics'!B:B,MATCH($C1747,'Policy Characteristics'!$C:$C,0))),"",INDEX('Policy Characteristics'!B:B,MATCH($C1747,'Policy Characteristics'!$C:$C,0)))</f>
        <v>Fuel Taxes or Subsidies</v>
      </c>
      <c r="C1747" s="320" t="str">
        <f t="shared" si="68"/>
        <v>Additional Fuel Tax or Subsidy Rate by Fuel</v>
      </c>
      <c r="D1747" s="6" t="s">
        <v>441</v>
      </c>
      <c r="E1747" s="45" t="s">
        <v>333</v>
      </c>
      <c r="F1747" s="6" t="s">
        <v>442</v>
      </c>
      <c r="G1747" s="45" t="s">
        <v>3712</v>
      </c>
      <c r="H1747" s="43">
        <v>2342</v>
      </c>
      <c r="I1747" s="325" t="s">
        <v>44</v>
      </c>
      <c r="J1747" s="255" t="str">
        <f>IF(ISBLANK(INDEX('Policy Characteristics'!D:D,MATCH($C1747,'Policy Characteristics'!$C:$C,0))),"",INDEX('Policy Characteristics'!D:D,MATCH($C1747,'Policy Characteristics'!$C:$C,0)))</f>
        <v>Fuel Taxes or Subsidies</v>
      </c>
      <c r="K1747" s="254" t="str">
        <f>IF(ISBLANK(INDEX('Policy Characteristics'!E:E,MATCH($C1747,'Policy Characteristics'!$C:$C,0))),"",INDEX('Policy Characteristics'!E:E,MATCH($C1747,'Policy Characteristics'!$C:$C,0)))</f>
        <v>cross fuel tax</v>
      </c>
      <c r="L1747" s="261">
        <f>IF(ISBLANK(INDEX('Policy Characteristics'!F:F,MATCH($C1747,'Policy Characteristics'!$C:$C,0))),"",INDEX('Policy Characteristics'!F:F,MATCH($C1747,'Policy Characteristics'!$C:$C,0)))</f>
        <v>-0.9</v>
      </c>
      <c r="M1747" s="261">
        <f>IF(ISBLANK(INDEX('Policy Characteristics'!G:G,MATCH($C1747,'Policy Characteristics'!$C:$C,0))),"",INDEX('Policy Characteristics'!G:G,MATCH($C1747,'Policy Characteristics'!$C:$C,0)))</f>
        <v>0.9</v>
      </c>
      <c r="N1747" s="261">
        <f>IF(ISBLANK(INDEX('Policy Characteristics'!H:H,MATCH($C1747,'Policy Characteristics'!$C:$C,0))),"",INDEX('Policy Characteristics'!H:H,MATCH($C1747,'Policy Characteristics'!$C:$C,0)))</f>
        <v>0.01</v>
      </c>
      <c r="O1747" s="254" t="str">
        <f>IF(ISBLANK(INDEX('Policy Characteristics'!I:I,MATCH($C1747,'Policy Characteristics'!$C:$C,0))),"",INDEX('Policy Characteristics'!I:I,MATCH($C1747,'Policy Characteristics'!$C:$C,0)))</f>
        <v>% of BAU price</v>
      </c>
      <c r="P1747" s="254"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254" t="str">
        <f>IF(ISBLANK(INDEX('Policy Characteristics'!K:K,MATCH($C1747,'Policy Characteristics'!$C:$C,0))),"",INDEX('Policy Characteristics'!K:K,MATCH($C1747,'Policy Characteristics'!$C:$C,0)))</f>
        <v>fuels.html#fuel-taxes</v>
      </c>
      <c r="R1747" s="254" t="str">
        <f>IF(ISBLANK(INDEX('Policy Characteristics'!L:L,MATCH($C1747,'Policy Characteristics'!$C:$C,0))),"",INDEX('Policy Characteristics'!L:L,MATCH($C1747,'Policy Characteristics'!$C:$C,0)))</f>
        <v>fuel-taxes.html</v>
      </c>
    </row>
    <row r="1748" spans="1:18" x14ac:dyDescent="0.35">
      <c r="A1748" s="254" t="str">
        <f>IF(ISBLANK(INDEX('Policy Characteristics'!A:A,MATCH($C1748,'Policy Characteristics'!$C:$C,0))),"",INDEX('Policy Characteristics'!A:A,MATCH($C1748,'Policy Characteristics'!$C:$C,0)))</f>
        <v>Cross-Sector</v>
      </c>
      <c r="B1748" s="262" t="str">
        <f>IF(ISBLANK(INDEX('Policy Characteristics'!B:B,MATCH($C1748,'Policy Characteristics'!$C:$C,0))),"",INDEX('Policy Characteristics'!B:B,MATCH($C1748,'Policy Characteristics'!$C:$C,0)))</f>
        <v>Fuel Taxes or Subsidies</v>
      </c>
      <c r="C1748" s="320" t="str">
        <f t="shared" si="68"/>
        <v>Additional Fuel Tax or Subsidy Rate by Fuel</v>
      </c>
      <c r="D1748" s="6" t="s">
        <v>2463</v>
      </c>
      <c r="E1748" s="45" t="s">
        <v>333</v>
      </c>
      <c r="F1748" s="6" t="s">
        <v>2467</v>
      </c>
      <c r="G1748" s="45" t="s">
        <v>3712</v>
      </c>
      <c r="H1748" s="43">
        <v>2343</v>
      </c>
      <c r="I1748" s="325" t="s">
        <v>44</v>
      </c>
      <c r="J1748" s="255" t="str">
        <f>IF(ISBLANK(INDEX('Policy Characteristics'!D:D,MATCH($C1748,'Policy Characteristics'!$C:$C,0))),"",INDEX('Policy Characteristics'!D:D,MATCH($C1748,'Policy Characteristics'!$C:$C,0)))</f>
        <v>Fuel Taxes or Subsidies</v>
      </c>
      <c r="K1748" s="254" t="str">
        <f>IF(ISBLANK(INDEX('Policy Characteristics'!E:E,MATCH($C1748,'Policy Characteristics'!$C:$C,0))),"",INDEX('Policy Characteristics'!E:E,MATCH($C1748,'Policy Characteristics'!$C:$C,0)))</f>
        <v>cross fuel tax</v>
      </c>
      <c r="L1748" s="261">
        <f>IF(ISBLANK(INDEX('Policy Characteristics'!F:F,MATCH($C1748,'Policy Characteristics'!$C:$C,0))),"",INDEX('Policy Characteristics'!F:F,MATCH($C1748,'Policy Characteristics'!$C:$C,0)))</f>
        <v>-0.9</v>
      </c>
      <c r="M1748" s="261">
        <f>IF(ISBLANK(INDEX('Policy Characteristics'!G:G,MATCH($C1748,'Policy Characteristics'!$C:$C,0))),"",INDEX('Policy Characteristics'!G:G,MATCH($C1748,'Policy Characteristics'!$C:$C,0)))</f>
        <v>0.9</v>
      </c>
      <c r="N1748" s="261">
        <f>IF(ISBLANK(INDEX('Policy Characteristics'!H:H,MATCH($C1748,'Policy Characteristics'!$C:$C,0))),"",INDEX('Policy Characteristics'!H:H,MATCH($C1748,'Policy Characteristics'!$C:$C,0)))</f>
        <v>0.01</v>
      </c>
      <c r="O1748" s="254" t="str">
        <f>IF(ISBLANK(INDEX('Policy Characteristics'!I:I,MATCH($C1748,'Policy Characteristics'!$C:$C,0))),"",INDEX('Policy Characteristics'!I:I,MATCH($C1748,'Policy Characteristics'!$C:$C,0)))</f>
        <v>% of BAU price</v>
      </c>
      <c r="P1748" s="254"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254" t="str">
        <f>IF(ISBLANK(INDEX('Policy Characteristics'!K:K,MATCH($C1748,'Policy Characteristics'!$C:$C,0))),"",INDEX('Policy Characteristics'!K:K,MATCH($C1748,'Policy Characteristics'!$C:$C,0)))</f>
        <v>fuels.html#fuel-taxes</v>
      </c>
      <c r="R1748" s="254" t="str">
        <f>IF(ISBLANK(INDEX('Policy Characteristics'!L:L,MATCH($C1748,'Policy Characteristics'!$C:$C,0))),"",INDEX('Policy Characteristics'!L:L,MATCH($C1748,'Policy Characteristics'!$C:$C,0)))</f>
        <v>fuel-taxes.html</v>
      </c>
    </row>
    <row r="1749" spans="1:18" x14ac:dyDescent="0.35">
      <c r="A1749" s="254" t="str">
        <f>IF(ISBLANK(INDEX('Policy Characteristics'!A:A,MATCH($C1749,'Policy Characteristics'!$C:$C,0))),"",INDEX('Policy Characteristics'!A:A,MATCH($C1749,'Policy Characteristics'!$C:$C,0)))</f>
        <v>Cross-Sector</v>
      </c>
      <c r="B1749" s="262" t="str">
        <f>IF(ISBLANK(INDEX('Policy Characteristics'!B:B,MATCH($C1749,'Policy Characteristics'!$C:$C,0))),"",INDEX('Policy Characteristics'!B:B,MATCH($C1749,'Policy Characteristics'!$C:$C,0)))</f>
        <v>Fuel Taxes or Subsidies</v>
      </c>
      <c r="C1749" s="320" t="str">
        <f t="shared" si="68"/>
        <v>Additional Fuel Tax or Subsidy Rate by Fuel</v>
      </c>
      <c r="D1749" s="6" t="s">
        <v>2473</v>
      </c>
      <c r="E1749" s="45" t="s">
        <v>333</v>
      </c>
      <c r="F1749" s="6" t="s">
        <v>2474</v>
      </c>
      <c r="G1749" s="45" t="s">
        <v>3712</v>
      </c>
      <c r="H1749" s="43">
        <v>2344</v>
      </c>
      <c r="I1749" s="325" t="s">
        <v>44</v>
      </c>
      <c r="J1749" s="255" t="str">
        <f>IF(ISBLANK(INDEX('Policy Characteristics'!D:D,MATCH($C1749,'Policy Characteristics'!$C:$C,0))),"",INDEX('Policy Characteristics'!D:D,MATCH($C1749,'Policy Characteristics'!$C:$C,0)))</f>
        <v>Fuel Taxes or Subsidies</v>
      </c>
      <c r="K1749" s="254" t="str">
        <f>IF(ISBLANK(INDEX('Policy Characteristics'!E:E,MATCH($C1749,'Policy Characteristics'!$C:$C,0))),"",INDEX('Policy Characteristics'!E:E,MATCH($C1749,'Policy Characteristics'!$C:$C,0)))</f>
        <v>cross fuel tax</v>
      </c>
      <c r="L1749" s="261">
        <f>IF(ISBLANK(INDEX('Policy Characteristics'!F:F,MATCH($C1749,'Policy Characteristics'!$C:$C,0))),"",INDEX('Policy Characteristics'!F:F,MATCH($C1749,'Policy Characteristics'!$C:$C,0)))</f>
        <v>-0.9</v>
      </c>
      <c r="M1749" s="261">
        <f>IF(ISBLANK(INDEX('Policy Characteristics'!G:G,MATCH($C1749,'Policy Characteristics'!$C:$C,0))),"",INDEX('Policy Characteristics'!G:G,MATCH($C1749,'Policy Characteristics'!$C:$C,0)))</f>
        <v>0.9</v>
      </c>
      <c r="N1749" s="261">
        <f>IF(ISBLANK(INDEX('Policy Characteristics'!H:H,MATCH($C1749,'Policy Characteristics'!$C:$C,0))),"",INDEX('Policy Characteristics'!H:H,MATCH($C1749,'Policy Characteristics'!$C:$C,0)))</f>
        <v>0.01</v>
      </c>
      <c r="O1749" s="254" t="str">
        <f>IF(ISBLANK(INDEX('Policy Characteristics'!I:I,MATCH($C1749,'Policy Characteristics'!$C:$C,0))),"",INDEX('Policy Characteristics'!I:I,MATCH($C1749,'Policy Characteristics'!$C:$C,0)))</f>
        <v>% of BAU price</v>
      </c>
      <c r="P1749" s="254"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254" t="str">
        <f>IF(ISBLANK(INDEX('Policy Characteristics'!K:K,MATCH($C1749,'Policy Characteristics'!$C:$C,0))),"",INDEX('Policy Characteristics'!K:K,MATCH($C1749,'Policy Characteristics'!$C:$C,0)))</f>
        <v>fuels.html#fuel-taxes</v>
      </c>
      <c r="R1749" s="254" t="str">
        <f>IF(ISBLANK(INDEX('Policy Characteristics'!L:L,MATCH($C1749,'Policy Characteristics'!$C:$C,0))),"",INDEX('Policy Characteristics'!L:L,MATCH($C1749,'Policy Characteristics'!$C:$C,0)))</f>
        <v>fuel-taxes.html</v>
      </c>
    </row>
    <row r="1750" spans="1:18" x14ac:dyDescent="0.35">
      <c r="A1750" s="254" t="str">
        <f>IF(ISBLANK(INDEX('Policy Characteristics'!A:A,MATCH($C1750,'Policy Characteristics'!$C:$C,0))),"",INDEX('Policy Characteristics'!A:A,MATCH($C1750,'Policy Characteristics'!$C:$C,0)))</f>
        <v>Cross-Sector</v>
      </c>
      <c r="B1750" s="262" t="str">
        <f>IF(ISBLANK(INDEX('Policy Characteristics'!B:B,MATCH($C1750,'Policy Characteristics'!$C:$C,0))),"",INDEX('Policy Characteristics'!B:B,MATCH($C1750,'Policy Characteristics'!$C:$C,0)))</f>
        <v>Fuel Taxes or Subsidies</v>
      </c>
      <c r="C1750" s="320" t="str">
        <f t="shared" si="68"/>
        <v>Additional Fuel Tax or Subsidy Rate by Fuel</v>
      </c>
      <c r="D1750" s="6" t="s">
        <v>2464</v>
      </c>
      <c r="E1750" s="45" t="s">
        <v>333</v>
      </c>
      <c r="F1750" s="6" t="s">
        <v>2468</v>
      </c>
      <c r="G1750" s="45" t="s">
        <v>3712</v>
      </c>
      <c r="H1750" s="43">
        <v>2345</v>
      </c>
      <c r="I1750" s="325" t="s">
        <v>44</v>
      </c>
      <c r="J1750" s="255" t="str">
        <f>IF(ISBLANK(INDEX('Policy Characteristics'!D:D,MATCH($C1750,'Policy Characteristics'!$C:$C,0))),"",INDEX('Policy Characteristics'!D:D,MATCH($C1750,'Policy Characteristics'!$C:$C,0)))</f>
        <v>Fuel Taxes or Subsidies</v>
      </c>
      <c r="K1750" s="254" t="str">
        <f>IF(ISBLANK(INDEX('Policy Characteristics'!E:E,MATCH($C1750,'Policy Characteristics'!$C:$C,0))),"",INDEX('Policy Characteristics'!E:E,MATCH($C1750,'Policy Characteristics'!$C:$C,0)))</f>
        <v>cross fuel tax</v>
      </c>
      <c r="L1750" s="261">
        <f>IF(ISBLANK(INDEX('Policy Characteristics'!F:F,MATCH($C1750,'Policy Characteristics'!$C:$C,0))),"",INDEX('Policy Characteristics'!F:F,MATCH($C1750,'Policy Characteristics'!$C:$C,0)))</f>
        <v>-0.9</v>
      </c>
      <c r="M1750" s="261">
        <f>IF(ISBLANK(INDEX('Policy Characteristics'!G:G,MATCH($C1750,'Policy Characteristics'!$C:$C,0))),"",INDEX('Policy Characteristics'!G:G,MATCH($C1750,'Policy Characteristics'!$C:$C,0)))</f>
        <v>0.9</v>
      </c>
      <c r="N1750" s="261">
        <f>IF(ISBLANK(INDEX('Policy Characteristics'!H:H,MATCH($C1750,'Policy Characteristics'!$C:$C,0))),"",INDEX('Policy Characteristics'!H:H,MATCH($C1750,'Policy Characteristics'!$C:$C,0)))</f>
        <v>0.01</v>
      </c>
      <c r="O1750" s="254" t="str">
        <f>IF(ISBLANK(INDEX('Policy Characteristics'!I:I,MATCH($C1750,'Policy Characteristics'!$C:$C,0))),"",INDEX('Policy Characteristics'!I:I,MATCH($C1750,'Policy Characteristics'!$C:$C,0)))</f>
        <v>% of BAU price</v>
      </c>
      <c r="P1750" s="254"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254" t="str">
        <f>IF(ISBLANK(INDEX('Policy Characteristics'!K:K,MATCH($C1750,'Policy Characteristics'!$C:$C,0))),"",INDEX('Policy Characteristics'!K:K,MATCH($C1750,'Policy Characteristics'!$C:$C,0)))</f>
        <v>fuels.html#fuel-taxes</v>
      </c>
      <c r="R1750" s="254" t="str">
        <f>IF(ISBLANK(INDEX('Policy Characteristics'!L:L,MATCH($C1750,'Policy Characteristics'!$C:$C,0))),"",INDEX('Policy Characteristics'!L:L,MATCH($C1750,'Policy Characteristics'!$C:$C,0)))</f>
        <v>fuel-taxes.html</v>
      </c>
    </row>
    <row r="1751" spans="1:18" x14ac:dyDescent="0.35">
      <c r="A1751" s="254" t="str">
        <f>IF(ISBLANK(INDEX('Policy Characteristics'!A:A,MATCH($C1751,'Policy Characteristics'!$C:$C,0))),"",INDEX('Policy Characteristics'!A:A,MATCH($C1751,'Policy Characteristics'!$C:$C,0)))</f>
        <v>Cross-Sector</v>
      </c>
      <c r="B1751" s="262" t="str">
        <f>IF(ISBLANK(INDEX('Policy Characteristics'!B:B,MATCH($C1751,'Policy Characteristics'!$C:$C,0))),"",INDEX('Policy Characteristics'!B:B,MATCH($C1751,'Policy Characteristics'!$C:$C,0)))</f>
        <v>Fuel Taxes or Subsidies</v>
      </c>
      <c r="C1751" s="320" t="str">
        <f t="shared" si="68"/>
        <v>Additional Fuel Tax or Subsidy Rate by Fuel</v>
      </c>
      <c r="D1751" s="6" t="s">
        <v>2465</v>
      </c>
      <c r="E1751" s="45" t="s">
        <v>333</v>
      </c>
      <c r="F1751" s="6" t="s">
        <v>2469</v>
      </c>
      <c r="G1751" s="45" t="s">
        <v>3712</v>
      </c>
      <c r="H1751" s="43">
        <v>2346</v>
      </c>
      <c r="I1751" s="325" t="s">
        <v>44</v>
      </c>
      <c r="J1751" s="255" t="str">
        <f>IF(ISBLANK(INDEX('Policy Characteristics'!D:D,MATCH($C1751,'Policy Characteristics'!$C:$C,0))),"",INDEX('Policy Characteristics'!D:D,MATCH($C1751,'Policy Characteristics'!$C:$C,0)))</f>
        <v>Fuel Taxes or Subsidies</v>
      </c>
      <c r="K1751" s="254" t="str">
        <f>IF(ISBLANK(INDEX('Policy Characteristics'!E:E,MATCH($C1751,'Policy Characteristics'!$C:$C,0))),"",INDEX('Policy Characteristics'!E:E,MATCH($C1751,'Policy Characteristics'!$C:$C,0)))</f>
        <v>cross fuel tax</v>
      </c>
      <c r="L1751" s="261">
        <f>IF(ISBLANK(INDEX('Policy Characteristics'!F:F,MATCH($C1751,'Policy Characteristics'!$C:$C,0))),"",INDEX('Policy Characteristics'!F:F,MATCH($C1751,'Policy Characteristics'!$C:$C,0)))</f>
        <v>-0.9</v>
      </c>
      <c r="M1751" s="261">
        <f>IF(ISBLANK(INDEX('Policy Characteristics'!G:G,MATCH($C1751,'Policy Characteristics'!$C:$C,0))),"",INDEX('Policy Characteristics'!G:G,MATCH($C1751,'Policy Characteristics'!$C:$C,0)))</f>
        <v>0.9</v>
      </c>
      <c r="N1751" s="261">
        <f>IF(ISBLANK(INDEX('Policy Characteristics'!H:H,MATCH($C1751,'Policy Characteristics'!$C:$C,0))),"",INDEX('Policy Characteristics'!H:H,MATCH($C1751,'Policy Characteristics'!$C:$C,0)))</f>
        <v>0.01</v>
      </c>
      <c r="O1751" s="254" t="str">
        <f>IF(ISBLANK(INDEX('Policy Characteristics'!I:I,MATCH($C1751,'Policy Characteristics'!$C:$C,0))),"",INDEX('Policy Characteristics'!I:I,MATCH($C1751,'Policy Characteristics'!$C:$C,0)))</f>
        <v>% of BAU price</v>
      </c>
      <c r="P1751" s="254"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254" t="str">
        <f>IF(ISBLANK(INDEX('Policy Characteristics'!K:K,MATCH($C1751,'Policy Characteristics'!$C:$C,0))),"",INDEX('Policy Characteristics'!K:K,MATCH($C1751,'Policy Characteristics'!$C:$C,0)))</f>
        <v>fuels.html#fuel-taxes</v>
      </c>
      <c r="R1751" s="254" t="str">
        <f>IF(ISBLANK(INDEX('Policy Characteristics'!L:L,MATCH($C1751,'Policy Characteristics'!$C:$C,0))),"",INDEX('Policy Characteristics'!L:L,MATCH($C1751,'Policy Characteristics'!$C:$C,0)))</f>
        <v>fuel-taxes.html</v>
      </c>
    </row>
    <row r="1752" spans="1:18" x14ac:dyDescent="0.35">
      <c r="A1752" s="254" t="str">
        <f>IF(ISBLANK(INDEX('Policy Characteristics'!A:A,MATCH($C1752,'Policy Characteristics'!$C:$C,0))),"",INDEX('Policy Characteristics'!A:A,MATCH($C1752,'Policy Characteristics'!$C:$C,0)))</f>
        <v>Cross-Sector</v>
      </c>
      <c r="B1752" s="262" t="str">
        <f>IF(ISBLANK(INDEX('Policy Characteristics'!B:B,MATCH($C1752,'Policy Characteristics'!$C:$C,0))),"",INDEX('Policy Characteristics'!B:B,MATCH($C1752,'Policy Characteristics'!$C:$C,0)))</f>
        <v>Fuel Taxes or Subsidies</v>
      </c>
      <c r="C1752" s="320" t="str">
        <f t="shared" si="68"/>
        <v>Additional Fuel Tax or Subsidy Rate by Fuel</v>
      </c>
      <c r="D1752" s="6" t="s">
        <v>2466</v>
      </c>
      <c r="E1752" s="45" t="s">
        <v>333</v>
      </c>
      <c r="F1752" s="6" t="s">
        <v>2470</v>
      </c>
      <c r="G1752" s="45" t="s">
        <v>3712</v>
      </c>
      <c r="H1752" s="43">
        <v>2347</v>
      </c>
      <c r="I1752" s="325" t="s">
        <v>44</v>
      </c>
      <c r="J1752" s="255" t="str">
        <f>IF(ISBLANK(INDEX('Policy Characteristics'!D:D,MATCH($C1752,'Policy Characteristics'!$C:$C,0))),"",INDEX('Policy Characteristics'!D:D,MATCH($C1752,'Policy Characteristics'!$C:$C,0)))</f>
        <v>Fuel Taxes or Subsidies</v>
      </c>
      <c r="K1752" s="254" t="str">
        <f>IF(ISBLANK(INDEX('Policy Characteristics'!E:E,MATCH($C1752,'Policy Characteristics'!$C:$C,0))),"",INDEX('Policy Characteristics'!E:E,MATCH($C1752,'Policy Characteristics'!$C:$C,0)))</f>
        <v>cross fuel tax</v>
      </c>
      <c r="L1752" s="261">
        <f>IF(ISBLANK(INDEX('Policy Characteristics'!F:F,MATCH($C1752,'Policy Characteristics'!$C:$C,0))),"",INDEX('Policy Characteristics'!F:F,MATCH($C1752,'Policy Characteristics'!$C:$C,0)))</f>
        <v>-0.9</v>
      </c>
      <c r="M1752" s="261">
        <f>IF(ISBLANK(INDEX('Policy Characteristics'!G:G,MATCH($C1752,'Policy Characteristics'!$C:$C,0))),"",INDEX('Policy Characteristics'!G:G,MATCH($C1752,'Policy Characteristics'!$C:$C,0)))</f>
        <v>0.9</v>
      </c>
      <c r="N1752" s="261">
        <f>IF(ISBLANK(INDEX('Policy Characteristics'!H:H,MATCH($C1752,'Policy Characteristics'!$C:$C,0))),"",INDEX('Policy Characteristics'!H:H,MATCH($C1752,'Policy Characteristics'!$C:$C,0)))</f>
        <v>0.01</v>
      </c>
      <c r="O1752" s="254" t="str">
        <f>IF(ISBLANK(INDEX('Policy Characteristics'!I:I,MATCH($C1752,'Policy Characteristics'!$C:$C,0))),"",INDEX('Policy Characteristics'!I:I,MATCH($C1752,'Policy Characteristics'!$C:$C,0)))</f>
        <v>% of BAU price</v>
      </c>
      <c r="P1752" s="254"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254" t="str">
        <f>IF(ISBLANK(INDEX('Policy Characteristics'!K:K,MATCH($C1752,'Policy Characteristics'!$C:$C,0))),"",INDEX('Policy Characteristics'!K:K,MATCH($C1752,'Policy Characteristics'!$C:$C,0)))</f>
        <v>fuels.html#fuel-taxes</v>
      </c>
      <c r="R1752" s="254" t="str">
        <f>IF(ISBLANK(INDEX('Policy Characteristics'!L:L,MATCH($C1752,'Policy Characteristics'!$C:$C,0))),"",INDEX('Policy Characteristics'!L:L,MATCH($C1752,'Policy Characteristics'!$C:$C,0)))</f>
        <v>fuel-taxes.html</v>
      </c>
    </row>
    <row r="1753" spans="1:18" s="4" customFormat="1" x14ac:dyDescent="0.35">
      <c r="A1753" s="254" t="str">
        <f>IF(ISBLANK(INDEX('Policy Characteristics'!A:A,MATCH($C1753,'Policy Characteristics'!$C:$C,0))),"",INDEX('Policy Characteristics'!A:A,MATCH($C1753,'Policy Characteristics'!$C:$C,0)))</f>
        <v>Cross-Sector</v>
      </c>
      <c r="B1753" s="262" t="str">
        <f>IF(ISBLANK(INDEX('Policy Characteristics'!B:B,MATCH($C1753,'Policy Characteristics'!$C:$C,0))),"",INDEX('Policy Characteristics'!B:B,MATCH($C1753,'Policy Characteristics'!$C:$C,0)))</f>
        <v>Fuel Taxes or Subsidies</v>
      </c>
      <c r="C1753" s="320" t="str">
        <f t="shared" si="68"/>
        <v>Additional Fuel Tax or Subsidy Rate by Fuel</v>
      </c>
      <c r="D1753" s="45" t="s">
        <v>52</v>
      </c>
      <c r="E1753" s="45" t="s">
        <v>334</v>
      </c>
      <c r="F1753" s="45" t="s">
        <v>93</v>
      </c>
      <c r="G1753" s="45" t="s">
        <v>2581</v>
      </c>
      <c r="H1753" s="43">
        <v>2348</v>
      </c>
      <c r="I1753" s="324" t="s">
        <v>43</v>
      </c>
      <c r="J1753" s="255" t="str">
        <f>IF(ISBLANK(INDEX('Policy Characteristics'!D:D,MATCH($C1753,'Policy Characteristics'!$C:$C,0))),"",INDEX('Policy Characteristics'!D:D,MATCH($C1753,'Policy Characteristics'!$C:$C,0)))</f>
        <v>Fuel Taxes or Subsidies</v>
      </c>
      <c r="K1753" s="254" t="str">
        <f>IF(ISBLANK(INDEX('Policy Characteristics'!E:E,MATCH($C1753,'Policy Characteristics'!$C:$C,0))),"",INDEX('Policy Characteristics'!E:E,MATCH($C1753,'Policy Characteristics'!$C:$C,0)))</f>
        <v>cross fuel tax</v>
      </c>
      <c r="L1753" s="261">
        <f>IF(ISBLANK(INDEX('Policy Characteristics'!F:F,MATCH($C1753,'Policy Characteristics'!$C:$C,0))),"",INDEX('Policy Characteristics'!F:F,MATCH($C1753,'Policy Characteristics'!$C:$C,0)))</f>
        <v>-0.9</v>
      </c>
      <c r="M1753" s="261">
        <f>IF(ISBLANK(INDEX('Policy Characteristics'!G:G,MATCH($C1753,'Policy Characteristics'!$C:$C,0))),"",INDEX('Policy Characteristics'!G:G,MATCH($C1753,'Policy Characteristics'!$C:$C,0)))</f>
        <v>0.9</v>
      </c>
      <c r="N1753" s="261">
        <f>IF(ISBLANK(INDEX('Policy Characteristics'!H:H,MATCH($C1753,'Policy Characteristics'!$C:$C,0))),"",INDEX('Policy Characteristics'!H:H,MATCH($C1753,'Policy Characteristics'!$C:$C,0)))</f>
        <v>0.01</v>
      </c>
      <c r="O1753" s="254" t="str">
        <f>IF(ISBLANK(INDEX('Policy Characteristics'!I:I,MATCH($C1753,'Policy Characteristics'!$C:$C,0))),"",INDEX('Policy Characteristics'!I:I,MATCH($C1753,'Policy Characteristics'!$C:$C,0)))</f>
        <v>% of BAU price</v>
      </c>
      <c r="P1753" s="254"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254" t="str">
        <f>IF(ISBLANK(INDEX('Policy Characteristics'!K:K,MATCH($C1753,'Policy Characteristics'!$C:$C,0))),"",INDEX('Policy Characteristics'!K:K,MATCH($C1753,'Policy Characteristics'!$C:$C,0)))</f>
        <v>fuels.html#fuel-taxes</v>
      </c>
      <c r="R1753" s="254" t="str">
        <f>IF(ISBLANK(INDEX('Policy Characteristics'!L:L,MATCH($C1753,'Policy Characteristics'!$C:$C,0))),"",INDEX('Policy Characteristics'!L:L,MATCH($C1753,'Policy Characteristics'!$C:$C,0)))</f>
        <v>fuel-taxes.html</v>
      </c>
    </row>
    <row r="1754" spans="1:18" s="4" customFormat="1" x14ac:dyDescent="0.35">
      <c r="A1754" s="254" t="str">
        <f>IF(ISBLANK(INDEX('Policy Characteristics'!A:A,MATCH($C1754,'Policy Characteristics'!$C:$C,0))),"",INDEX('Policy Characteristics'!A:A,MATCH($C1754,'Policy Characteristics'!$C:$C,0)))</f>
        <v>Cross-Sector</v>
      </c>
      <c r="B1754" s="262" t="str">
        <f>IF(ISBLANK(INDEX('Policy Characteristics'!B:B,MATCH($C1754,'Policy Characteristics'!$C:$C,0))),"",INDEX('Policy Characteristics'!B:B,MATCH($C1754,'Policy Characteristics'!$C:$C,0)))</f>
        <v>Fuel Taxes or Subsidies</v>
      </c>
      <c r="C1754" s="320" t="str">
        <f t="shared" si="68"/>
        <v>Additional Fuel Tax or Subsidy Rate by Fuel</v>
      </c>
      <c r="D1754" s="6" t="s">
        <v>448</v>
      </c>
      <c r="E1754" s="45" t="s">
        <v>334</v>
      </c>
      <c r="F1754" s="6" t="s">
        <v>445</v>
      </c>
      <c r="G1754" s="45" t="s">
        <v>2581</v>
      </c>
      <c r="H1754" s="43">
        <v>2349</v>
      </c>
      <c r="I1754" s="325" t="s">
        <v>44</v>
      </c>
      <c r="J1754" s="255" t="str">
        <f>IF(ISBLANK(INDEX('Policy Characteristics'!D:D,MATCH($C1754,'Policy Characteristics'!$C:$C,0))),"",INDEX('Policy Characteristics'!D:D,MATCH($C1754,'Policy Characteristics'!$C:$C,0)))</f>
        <v>Fuel Taxes or Subsidies</v>
      </c>
      <c r="K1754" s="254" t="str">
        <f>IF(ISBLANK(INDEX('Policy Characteristics'!E:E,MATCH($C1754,'Policy Characteristics'!$C:$C,0))),"",INDEX('Policy Characteristics'!E:E,MATCH($C1754,'Policy Characteristics'!$C:$C,0)))</f>
        <v>cross fuel tax</v>
      </c>
      <c r="L1754" s="261">
        <f>IF(ISBLANK(INDEX('Policy Characteristics'!F:F,MATCH($C1754,'Policy Characteristics'!$C:$C,0))),"",INDEX('Policy Characteristics'!F:F,MATCH($C1754,'Policy Characteristics'!$C:$C,0)))</f>
        <v>-0.9</v>
      </c>
      <c r="M1754" s="261">
        <f>IF(ISBLANK(INDEX('Policy Characteristics'!G:G,MATCH($C1754,'Policy Characteristics'!$C:$C,0))),"",INDEX('Policy Characteristics'!G:G,MATCH($C1754,'Policy Characteristics'!$C:$C,0)))</f>
        <v>0.9</v>
      </c>
      <c r="N1754" s="261">
        <f>IF(ISBLANK(INDEX('Policy Characteristics'!H:H,MATCH($C1754,'Policy Characteristics'!$C:$C,0))),"",INDEX('Policy Characteristics'!H:H,MATCH($C1754,'Policy Characteristics'!$C:$C,0)))</f>
        <v>0.01</v>
      </c>
      <c r="O1754" s="254" t="str">
        <f>IF(ISBLANK(INDEX('Policy Characteristics'!I:I,MATCH($C1754,'Policy Characteristics'!$C:$C,0))),"",INDEX('Policy Characteristics'!I:I,MATCH($C1754,'Policy Characteristics'!$C:$C,0)))</f>
        <v>% of BAU price</v>
      </c>
      <c r="P1754" s="254"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254" t="str">
        <f>IF(ISBLANK(INDEX('Policy Characteristics'!K:K,MATCH($C1754,'Policy Characteristics'!$C:$C,0))),"",INDEX('Policy Characteristics'!K:K,MATCH($C1754,'Policy Characteristics'!$C:$C,0)))</f>
        <v>fuels.html#fuel-taxes</v>
      </c>
      <c r="R1754" s="254" t="str">
        <f>IF(ISBLANK(INDEX('Policy Characteristics'!L:L,MATCH($C1754,'Policy Characteristics'!$C:$C,0))),"",INDEX('Policy Characteristics'!L:L,MATCH($C1754,'Policy Characteristics'!$C:$C,0)))</f>
        <v>fuel-taxes.html</v>
      </c>
    </row>
    <row r="1755" spans="1:18" s="4" customFormat="1" x14ac:dyDescent="0.35">
      <c r="A1755" s="254" t="str">
        <f>IF(ISBLANK(INDEX('Policy Characteristics'!A:A,MATCH($C1755,'Policy Characteristics'!$C:$C,0))),"",INDEX('Policy Characteristics'!A:A,MATCH($C1755,'Policy Characteristics'!$C:$C,0)))</f>
        <v>Cross-Sector</v>
      </c>
      <c r="B1755" s="262" t="str">
        <f>IF(ISBLANK(INDEX('Policy Characteristics'!B:B,MATCH($C1755,'Policy Characteristics'!$C:$C,0))),"",INDEX('Policy Characteristics'!B:B,MATCH($C1755,'Policy Characteristics'!$C:$C,0)))</f>
        <v>Fuel Taxes or Subsidies</v>
      </c>
      <c r="C1755" s="320" t="str">
        <f t="shared" si="68"/>
        <v>Additional Fuel Tax or Subsidy Rate by Fuel</v>
      </c>
      <c r="D1755" s="6" t="s">
        <v>46</v>
      </c>
      <c r="E1755" s="45" t="s">
        <v>334</v>
      </c>
      <c r="F1755" s="6" t="s">
        <v>87</v>
      </c>
      <c r="G1755" s="45" t="s">
        <v>2581</v>
      </c>
      <c r="H1755" s="43">
        <v>2350</v>
      </c>
      <c r="I1755" s="325" t="s">
        <v>43</v>
      </c>
      <c r="J1755" s="255" t="str">
        <f>IF(ISBLANK(INDEX('Policy Characteristics'!D:D,MATCH($C1755,'Policy Characteristics'!$C:$C,0))),"",INDEX('Policy Characteristics'!D:D,MATCH($C1755,'Policy Characteristics'!$C:$C,0)))</f>
        <v>Fuel Taxes or Subsidies</v>
      </c>
      <c r="K1755" s="254" t="str">
        <f>IF(ISBLANK(INDEX('Policy Characteristics'!E:E,MATCH($C1755,'Policy Characteristics'!$C:$C,0))),"",INDEX('Policy Characteristics'!E:E,MATCH($C1755,'Policy Characteristics'!$C:$C,0)))</f>
        <v>cross fuel tax</v>
      </c>
      <c r="L1755" s="261">
        <f>IF(ISBLANK(INDEX('Policy Characteristics'!F:F,MATCH($C1755,'Policy Characteristics'!$C:$C,0))),"",INDEX('Policy Characteristics'!F:F,MATCH($C1755,'Policy Characteristics'!$C:$C,0)))</f>
        <v>-0.9</v>
      </c>
      <c r="M1755" s="261">
        <f>IF(ISBLANK(INDEX('Policy Characteristics'!G:G,MATCH($C1755,'Policy Characteristics'!$C:$C,0))),"",INDEX('Policy Characteristics'!G:G,MATCH($C1755,'Policy Characteristics'!$C:$C,0)))</f>
        <v>0.9</v>
      </c>
      <c r="N1755" s="261">
        <f>IF(ISBLANK(INDEX('Policy Characteristics'!H:H,MATCH($C1755,'Policy Characteristics'!$C:$C,0))),"",INDEX('Policy Characteristics'!H:H,MATCH($C1755,'Policy Characteristics'!$C:$C,0)))</f>
        <v>0.01</v>
      </c>
      <c r="O1755" s="254" t="str">
        <f>IF(ISBLANK(INDEX('Policy Characteristics'!I:I,MATCH($C1755,'Policy Characteristics'!$C:$C,0))),"",INDEX('Policy Characteristics'!I:I,MATCH($C1755,'Policy Characteristics'!$C:$C,0)))</f>
        <v>% of BAU price</v>
      </c>
      <c r="P1755" s="254"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254" t="str">
        <f>IF(ISBLANK(INDEX('Policy Characteristics'!K:K,MATCH($C1755,'Policy Characteristics'!$C:$C,0))),"",INDEX('Policy Characteristics'!K:K,MATCH($C1755,'Policy Characteristics'!$C:$C,0)))</f>
        <v>fuels.html#fuel-taxes</v>
      </c>
      <c r="R1755" s="254" t="str">
        <f>IF(ISBLANK(INDEX('Policy Characteristics'!L:L,MATCH($C1755,'Policy Characteristics'!$C:$C,0))),"",INDEX('Policy Characteristics'!L:L,MATCH($C1755,'Policy Characteristics'!$C:$C,0)))</f>
        <v>fuel-taxes.html</v>
      </c>
    </row>
    <row r="1756" spans="1:18" s="4" customFormat="1" x14ac:dyDescent="0.35">
      <c r="A1756" s="254" t="str">
        <f>IF(ISBLANK(INDEX('Policy Characteristics'!A:A,MATCH($C1756,'Policy Characteristics'!$C:$C,0))),"",INDEX('Policy Characteristics'!A:A,MATCH($C1756,'Policy Characteristics'!$C:$C,0)))</f>
        <v>Cross-Sector</v>
      </c>
      <c r="B1756" s="262" t="str">
        <f>IF(ISBLANK(INDEX('Policy Characteristics'!B:B,MATCH($C1756,'Policy Characteristics'!$C:$C,0))),"",INDEX('Policy Characteristics'!B:B,MATCH($C1756,'Policy Characteristics'!$C:$C,0)))</f>
        <v>Fuel Taxes or Subsidies</v>
      </c>
      <c r="C1756" s="320" t="str">
        <f t="shared" si="68"/>
        <v>Additional Fuel Tax or Subsidy Rate by Fuel</v>
      </c>
      <c r="D1756" s="6" t="s">
        <v>47</v>
      </c>
      <c r="E1756" s="45" t="s">
        <v>334</v>
      </c>
      <c r="F1756" s="6" t="s">
        <v>88</v>
      </c>
      <c r="G1756" s="45" t="s">
        <v>2581</v>
      </c>
      <c r="H1756" s="43">
        <v>2351</v>
      </c>
      <c r="I1756" s="325" t="s">
        <v>44</v>
      </c>
      <c r="J1756" s="255" t="str">
        <f>IF(ISBLANK(INDEX('Policy Characteristics'!D:D,MATCH($C1756,'Policy Characteristics'!$C:$C,0))),"",INDEX('Policy Characteristics'!D:D,MATCH($C1756,'Policy Characteristics'!$C:$C,0)))</f>
        <v>Fuel Taxes or Subsidies</v>
      </c>
      <c r="K1756" s="254" t="str">
        <f>IF(ISBLANK(INDEX('Policy Characteristics'!E:E,MATCH($C1756,'Policy Characteristics'!$C:$C,0))),"",INDEX('Policy Characteristics'!E:E,MATCH($C1756,'Policy Characteristics'!$C:$C,0)))</f>
        <v>cross fuel tax</v>
      </c>
      <c r="L1756" s="261">
        <f>IF(ISBLANK(INDEX('Policy Characteristics'!F:F,MATCH($C1756,'Policy Characteristics'!$C:$C,0))),"",INDEX('Policy Characteristics'!F:F,MATCH($C1756,'Policy Characteristics'!$C:$C,0)))</f>
        <v>-0.9</v>
      </c>
      <c r="M1756" s="261">
        <f>IF(ISBLANK(INDEX('Policy Characteristics'!G:G,MATCH($C1756,'Policy Characteristics'!$C:$C,0))),"",INDEX('Policy Characteristics'!G:G,MATCH($C1756,'Policy Characteristics'!$C:$C,0)))</f>
        <v>0.9</v>
      </c>
      <c r="N1756" s="261">
        <f>IF(ISBLANK(INDEX('Policy Characteristics'!H:H,MATCH($C1756,'Policy Characteristics'!$C:$C,0))),"",INDEX('Policy Characteristics'!H:H,MATCH($C1756,'Policy Characteristics'!$C:$C,0)))</f>
        <v>0.01</v>
      </c>
      <c r="O1756" s="254" t="str">
        <f>IF(ISBLANK(INDEX('Policy Characteristics'!I:I,MATCH($C1756,'Policy Characteristics'!$C:$C,0))),"",INDEX('Policy Characteristics'!I:I,MATCH($C1756,'Policy Characteristics'!$C:$C,0)))</f>
        <v>% of BAU price</v>
      </c>
      <c r="P1756" s="254"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254" t="str">
        <f>IF(ISBLANK(INDEX('Policy Characteristics'!K:K,MATCH($C1756,'Policy Characteristics'!$C:$C,0))),"",INDEX('Policy Characteristics'!K:K,MATCH($C1756,'Policy Characteristics'!$C:$C,0)))</f>
        <v>fuels.html#fuel-taxes</v>
      </c>
      <c r="R1756" s="254" t="str">
        <f>IF(ISBLANK(INDEX('Policy Characteristics'!L:L,MATCH($C1756,'Policy Characteristics'!$C:$C,0))),"",INDEX('Policy Characteristics'!L:L,MATCH($C1756,'Policy Characteristics'!$C:$C,0)))</f>
        <v>fuel-taxes.html</v>
      </c>
    </row>
    <row r="1757" spans="1:18" s="4" customFormat="1" x14ac:dyDescent="0.35">
      <c r="A1757" s="254" t="str">
        <f>IF(ISBLANK(INDEX('Policy Characteristics'!A:A,MATCH($C1757,'Policy Characteristics'!$C:$C,0))),"",INDEX('Policy Characteristics'!A:A,MATCH($C1757,'Policy Characteristics'!$C:$C,0)))</f>
        <v>Cross-Sector</v>
      </c>
      <c r="B1757" s="262" t="str">
        <f>IF(ISBLANK(INDEX('Policy Characteristics'!B:B,MATCH($C1757,'Policy Characteristics'!$C:$C,0))),"",INDEX('Policy Characteristics'!B:B,MATCH($C1757,'Policy Characteristics'!$C:$C,0)))</f>
        <v>Fuel Taxes or Subsidies</v>
      </c>
      <c r="C1757" s="320" t="str">
        <f t="shared" si="68"/>
        <v>Additional Fuel Tax or Subsidy Rate by Fuel</v>
      </c>
      <c r="D1757" s="6" t="s">
        <v>51</v>
      </c>
      <c r="E1757" s="45" t="s">
        <v>334</v>
      </c>
      <c r="F1757" s="6" t="s">
        <v>92</v>
      </c>
      <c r="G1757" s="45" t="s">
        <v>2581</v>
      </c>
      <c r="H1757" s="43">
        <v>2352</v>
      </c>
      <c r="I1757" s="325" t="s">
        <v>44</v>
      </c>
      <c r="J1757" s="255" t="str">
        <f>IF(ISBLANK(INDEX('Policy Characteristics'!D:D,MATCH($C1757,'Policy Characteristics'!$C:$C,0))),"",INDEX('Policy Characteristics'!D:D,MATCH($C1757,'Policy Characteristics'!$C:$C,0)))</f>
        <v>Fuel Taxes or Subsidies</v>
      </c>
      <c r="K1757" s="254" t="str">
        <f>IF(ISBLANK(INDEX('Policy Characteristics'!E:E,MATCH($C1757,'Policy Characteristics'!$C:$C,0))),"",INDEX('Policy Characteristics'!E:E,MATCH($C1757,'Policy Characteristics'!$C:$C,0)))</f>
        <v>cross fuel tax</v>
      </c>
      <c r="L1757" s="261">
        <f>IF(ISBLANK(INDEX('Policy Characteristics'!F:F,MATCH($C1757,'Policy Characteristics'!$C:$C,0))),"",INDEX('Policy Characteristics'!F:F,MATCH($C1757,'Policy Characteristics'!$C:$C,0)))</f>
        <v>-0.9</v>
      </c>
      <c r="M1757" s="261">
        <f>IF(ISBLANK(INDEX('Policy Characteristics'!G:G,MATCH($C1757,'Policy Characteristics'!$C:$C,0))),"",INDEX('Policy Characteristics'!G:G,MATCH($C1757,'Policy Characteristics'!$C:$C,0)))</f>
        <v>0.9</v>
      </c>
      <c r="N1757" s="261">
        <f>IF(ISBLANK(INDEX('Policy Characteristics'!H:H,MATCH($C1757,'Policy Characteristics'!$C:$C,0))),"",INDEX('Policy Characteristics'!H:H,MATCH($C1757,'Policy Characteristics'!$C:$C,0)))</f>
        <v>0.01</v>
      </c>
      <c r="O1757" s="254" t="str">
        <f>IF(ISBLANK(INDEX('Policy Characteristics'!I:I,MATCH($C1757,'Policy Characteristics'!$C:$C,0))),"",INDEX('Policy Characteristics'!I:I,MATCH($C1757,'Policy Characteristics'!$C:$C,0)))</f>
        <v>% of BAU price</v>
      </c>
      <c r="P1757" s="254"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254" t="str">
        <f>IF(ISBLANK(INDEX('Policy Characteristics'!K:K,MATCH($C1757,'Policy Characteristics'!$C:$C,0))),"",INDEX('Policy Characteristics'!K:K,MATCH($C1757,'Policy Characteristics'!$C:$C,0)))</f>
        <v>fuels.html#fuel-taxes</v>
      </c>
      <c r="R1757" s="254" t="str">
        <f>IF(ISBLANK(INDEX('Policy Characteristics'!L:L,MATCH($C1757,'Policy Characteristics'!$C:$C,0))),"",INDEX('Policy Characteristics'!L:L,MATCH($C1757,'Policy Characteristics'!$C:$C,0)))</f>
        <v>fuel-taxes.html</v>
      </c>
    </row>
    <row r="1758" spans="1:18" s="4" customFormat="1" x14ac:dyDescent="0.35">
      <c r="A1758" s="254" t="str">
        <f>IF(ISBLANK(INDEX('Policy Characteristics'!A:A,MATCH($C1758,'Policy Characteristics'!$C:$C,0))),"",INDEX('Policy Characteristics'!A:A,MATCH($C1758,'Policy Characteristics'!$C:$C,0)))</f>
        <v>Cross-Sector</v>
      </c>
      <c r="B1758" s="262" t="str">
        <f>IF(ISBLANK(INDEX('Policy Characteristics'!B:B,MATCH($C1758,'Policy Characteristics'!$C:$C,0))),"",INDEX('Policy Characteristics'!B:B,MATCH($C1758,'Policy Characteristics'!$C:$C,0)))</f>
        <v>Fuel Taxes or Subsidies</v>
      </c>
      <c r="C1758" s="320" t="str">
        <f t="shared" si="68"/>
        <v>Additional Fuel Tax or Subsidy Rate by Fuel</v>
      </c>
      <c r="D1758" s="6" t="s">
        <v>53</v>
      </c>
      <c r="E1758" s="45" t="s">
        <v>334</v>
      </c>
      <c r="F1758" s="6" t="s">
        <v>95</v>
      </c>
      <c r="G1758" s="45" t="s">
        <v>2581</v>
      </c>
      <c r="H1758" s="43">
        <v>2353</v>
      </c>
      <c r="I1758" s="325" t="s">
        <v>44</v>
      </c>
      <c r="J1758" s="255" t="str">
        <f>IF(ISBLANK(INDEX('Policy Characteristics'!D:D,MATCH($C1758,'Policy Characteristics'!$C:$C,0))),"",INDEX('Policy Characteristics'!D:D,MATCH($C1758,'Policy Characteristics'!$C:$C,0)))</f>
        <v>Fuel Taxes or Subsidies</v>
      </c>
      <c r="K1758" s="254" t="str">
        <f>IF(ISBLANK(INDEX('Policy Characteristics'!E:E,MATCH($C1758,'Policy Characteristics'!$C:$C,0))),"",INDEX('Policy Characteristics'!E:E,MATCH($C1758,'Policy Characteristics'!$C:$C,0)))</f>
        <v>cross fuel tax</v>
      </c>
      <c r="L1758" s="261">
        <f>IF(ISBLANK(INDEX('Policy Characteristics'!F:F,MATCH($C1758,'Policy Characteristics'!$C:$C,0))),"",INDEX('Policy Characteristics'!F:F,MATCH($C1758,'Policy Characteristics'!$C:$C,0)))</f>
        <v>-0.9</v>
      </c>
      <c r="M1758" s="261">
        <f>IF(ISBLANK(INDEX('Policy Characteristics'!G:G,MATCH($C1758,'Policy Characteristics'!$C:$C,0))),"",INDEX('Policy Characteristics'!G:G,MATCH($C1758,'Policy Characteristics'!$C:$C,0)))</f>
        <v>0.9</v>
      </c>
      <c r="N1758" s="261">
        <f>IF(ISBLANK(INDEX('Policy Characteristics'!H:H,MATCH($C1758,'Policy Characteristics'!$C:$C,0))),"",INDEX('Policy Characteristics'!H:H,MATCH($C1758,'Policy Characteristics'!$C:$C,0)))</f>
        <v>0.01</v>
      </c>
      <c r="O1758" s="254" t="str">
        <f>IF(ISBLANK(INDEX('Policy Characteristics'!I:I,MATCH($C1758,'Policy Characteristics'!$C:$C,0))),"",INDEX('Policy Characteristics'!I:I,MATCH($C1758,'Policy Characteristics'!$C:$C,0)))</f>
        <v>% of BAU price</v>
      </c>
      <c r="P1758" s="254"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254" t="str">
        <f>IF(ISBLANK(INDEX('Policy Characteristics'!K:K,MATCH($C1758,'Policy Characteristics'!$C:$C,0))),"",INDEX('Policy Characteristics'!K:K,MATCH($C1758,'Policy Characteristics'!$C:$C,0)))</f>
        <v>fuels.html#fuel-taxes</v>
      </c>
      <c r="R1758" s="254" t="str">
        <f>IF(ISBLANK(INDEX('Policy Characteristics'!L:L,MATCH($C1758,'Policy Characteristics'!$C:$C,0))),"",INDEX('Policy Characteristics'!L:L,MATCH($C1758,'Policy Characteristics'!$C:$C,0)))</f>
        <v>fuel-taxes.html</v>
      </c>
    </row>
    <row r="1759" spans="1:18" s="4" customFormat="1" x14ac:dyDescent="0.35">
      <c r="A1759" s="254" t="str">
        <f>IF(ISBLANK(INDEX('Policy Characteristics'!A:A,MATCH($C1759,'Policy Characteristics'!$C:$C,0))),"",INDEX('Policy Characteristics'!A:A,MATCH($C1759,'Policy Characteristics'!$C:$C,0)))</f>
        <v>Cross-Sector</v>
      </c>
      <c r="B1759" s="262" t="str">
        <f>IF(ISBLANK(INDEX('Policy Characteristics'!B:B,MATCH($C1759,'Policy Characteristics'!$C:$C,0))),"",INDEX('Policy Characteristics'!B:B,MATCH($C1759,'Policy Characteristics'!$C:$C,0)))</f>
        <v>Fuel Taxes or Subsidies</v>
      </c>
      <c r="C1759" s="320" t="str">
        <f t="shared" si="68"/>
        <v>Additional Fuel Tax or Subsidy Rate by Fuel</v>
      </c>
      <c r="D1759" s="6" t="s">
        <v>54</v>
      </c>
      <c r="E1759" s="45" t="s">
        <v>334</v>
      </c>
      <c r="F1759" s="6" t="s">
        <v>96</v>
      </c>
      <c r="G1759" s="45" t="s">
        <v>2581</v>
      </c>
      <c r="H1759" s="43">
        <v>2354</v>
      </c>
      <c r="I1759" s="325" t="s">
        <v>43</v>
      </c>
      <c r="J1759" s="255" t="str">
        <f>IF(ISBLANK(INDEX('Policy Characteristics'!D:D,MATCH($C1759,'Policy Characteristics'!$C:$C,0))),"",INDEX('Policy Characteristics'!D:D,MATCH($C1759,'Policy Characteristics'!$C:$C,0)))</f>
        <v>Fuel Taxes or Subsidies</v>
      </c>
      <c r="K1759" s="254" t="str">
        <f>IF(ISBLANK(INDEX('Policy Characteristics'!E:E,MATCH($C1759,'Policy Characteristics'!$C:$C,0))),"",INDEX('Policy Characteristics'!E:E,MATCH($C1759,'Policy Characteristics'!$C:$C,0)))</f>
        <v>cross fuel tax</v>
      </c>
      <c r="L1759" s="261">
        <f>IF(ISBLANK(INDEX('Policy Characteristics'!F:F,MATCH($C1759,'Policy Characteristics'!$C:$C,0))),"",INDEX('Policy Characteristics'!F:F,MATCH($C1759,'Policy Characteristics'!$C:$C,0)))</f>
        <v>-0.9</v>
      </c>
      <c r="M1759" s="261">
        <f>IF(ISBLANK(INDEX('Policy Characteristics'!G:G,MATCH($C1759,'Policy Characteristics'!$C:$C,0))),"",INDEX('Policy Characteristics'!G:G,MATCH($C1759,'Policy Characteristics'!$C:$C,0)))</f>
        <v>0.9</v>
      </c>
      <c r="N1759" s="261">
        <f>IF(ISBLANK(INDEX('Policy Characteristics'!H:H,MATCH($C1759,'Policy Characteristics'!$C:$C,0))),"",INDEX('Policy Characteristics'!H:H,MATCH($C1759,'Policy Characteristics'!$C:$C,0)))</f>
        <v>0.01</v>
      </c>
      <c r="O1759" s="254" t="str">
        <f>IF(ISBLANK(INDEX('Policy Characteristics'!I:I,MATCH($C1759,'Policy Characteristics'!$C:$C,0))),"",INDEX('Policy Characteristics'!I:I,MATCH($C1759,'Policy Characteristics'!$C:$C,0)))</f>
        <v>% of BAU price</v>
      </c>
      <c r="P1759" s="254"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254" t="str">
        <f>IF(ISBLANK(INDEX('Policy Characteristics'!K:K,MATCH($C1759,'Policy Characteristics'!$C:$C,0))),"",INDEX('Policy Characteristics'!K:K,MATCH($C1759,'Policy Characteristics'!$C:$C,0)))</f>
        <v>fuels.html#fuel-taxes</v>
      </c>
      <c r="R1759" s="254" t="str">
        <f>IF(ISBLANK(INDEX('Policy Characteristics'!L:L,MATCH($C1759,'Policy Characteristics'!$C:$C,0))),"",INDEX('Policy Characteristics'!L:L,MATCH($C1759,'Policy Characteristics'!$C:$C,0)))</f>
        <v>fuel-taxes.html</v>
      </c>
    </row>
    <row r="1760" spans="1:18" s="4" customFormat="1" x14ac:dyDescent="0.35">
      <c r="A1760" s="254" t="str">
        <f>IF(ISBLANK(INDEX('Policy Characteristics'!A:A,MATCH($C1760,'Policy Characteristics'!$C:$C,0))),"",INDEX('Policy Characteristics'!A:A,MATCH($C1760,'Policy Characteristics'!$C:$C,0)))</f>
        <v>Cross-Sector</v>
      </c>
      <c r="B1760" s="262" t="str">
        <f>IF(ISBLANK(INDEX('Policy Characteristics'!B:B,MATCH($C1760,'Policy Characteristics'!$C:$C,0))),"",INDEX('Policy Characteristics'!B:B,MATCH($C1760,'Policy Characteristics'!$C:$C,0)))</f>
        <v>Fuel Taxes or Subsidies</v>
      </c>
      <c r="C1760" s="320" t="str">
        <f t="shared" si="68"/>
        <v>Additional Fuel Tax or Subsidy Rate by Fuel</v>
      </c>
      <c r="D1760" s="6" t="s">
        <v>55</v>
      </c>
      <c r="E1760" s="45" t="s">
        <v>334</v>
      </c>
      <c r="F1760" s="6" t="s">
        <v>97</v>
      </c>
      <c r="G1760" s="45" t="s">
        <v>2581</v>
      </c>
      <c r="H1760" s="43">
        <v>2355</v>
      </c>
      <c r="I1760" s="325" t="s">
        <v>44</v>
      </c>
      <c r="J1760" s="255" t="str">
        <f>IF(ISBLANK(INDEX('Policy Characteristics'!D:D,MATCH($C1760,'Policy Characteristics'!$C:$C,0))),"",INDEX('Policy Characteristics'!D:D,MATCH($C1760,'Policy Characteristics'!$C:$C,0)))</f>
        <v>Fuel Taxes or Subsidies</v>
      </c>
      <c r="K1760" s="254" t="str">
        <f>IF(ISBLANK(INDEX('Policy Characteristics'!E:E,MATCH($C1760,'Policy Characteristics'!$C:$C,0))),"",INDEX('Policy Characteristics'!E:E,MATCH($C1760,'Policy Characteristics'!$C:$C,0)))</f>
        <v>cross fuel tax</v>
      </c>
      <c r="L1760" s="261">
        <f>IF(ISBLANK(INDEX('Policy Characteristics'!F:F,MATCH($C1760,'Policy Characteristics'!$C:$C,0))),"",INDEX('Policy Characteristics'!F:F,MATCH($C1760,'Policy Characteristics'!$C:$C,0)))</f>
        <v>-0.9</v>
      </c>
      <c r="M1760" s="261">
        <f>IF(ISBLANK(INDEX('Policy Characteristics'!G:G,MATCH($C1760,'Policy Characteristics'!$C:$C,0))),"",INDEX('Policy Characteristics'!G:G,MATCH($C1760,'Policy Characteristics'!$C:$C,0)))</f>
        <v>0.9</v>
      </c>
      <c r="N1760" s="261">
        <f>IF(ISBLANK(INDEX('Policy Characteristics'!H:H,MATCH($C1760,'Policy Characteristics'!$C:$C,0))),"",INDEX('Policy Characteristics'!H:H,MATCH($C1760,'Policy Characteristics'!$C:$C,0)))</f>
        <v>0.01</v>
      </c>
      <c r="O1760" s="254" t="str">
        <f>IF(ISBLANK(INDEX('Policy Characteristics'!I:I,MATCH($C1760,'Policy Characteristics'!$C:$C,0))),"",INDEX('Policy Characteristics'!I:I,MATCH($C1760,'Policy Characteristics'!$C:$C,0)))</f>
        <v>% of BAU price</v>
      </c>
      <c r="P1760" s="254"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254" t="str">
        <f>IF(ISBLANK(INDEX('Policy Characteristics'!K:K,MATCH($C1760,'Policy Characteristics'!$C:$C,0))),"",INDEX('Policy Characteristics'!K:K,MATCH($C1760,'Policy Characteristics'!$C:$C,0)))</f>
        <v>fuels.html#fuel-taxes</v>
      </c>
      <c r="R1760" s="254" t="str">
        <f>IF(ISBLANK(INDEX('Policy Characteristics'!L:L,MATCH($C1760,'Policy Characteristics'!$C:$C,0))),"",INDEX('Policy Characteristics'!L:L,MATCH($C1760,'Policy Characteristics'!$C:$C,0)))</f>
        <v>fuel-taxes.html</v>
      </c>
    </row>
    <row r="1761" spans="1:18" s="4" customFormat="1" x14ac:dyDescent="0.35">
      <c r="A1761" s="254" t="str">
        <f>IF(ISBLANK(INDEX('Policy Characteristics'!A:A,MATCH($C1761,'Policy Characteristics'!$C:$C,0))),"",INDEX('Policy Characteristics'!A:A,MATCH($C1761,'Policy Characteristics'!$C:$C,0)))</f>
        <v>Cross-Sector</v>
      </c>
      <c r="B1761" s="262" t="str">
        <f>IF(ISBLANK(INDEX('Policy Characteristics'!B:B,MATCH($C1761,'Policy Characteristics'!$C:$C,0))),"",INDEX('Policy Characteristics'!B:B,MATCH($C1761,'Policy Characteristics'!$C:$C,0)))</f>
        <v>Fuel Taxes or Subsidies</v>
      </c>
      <c r="C1761" s="320" t="str">
        <f t="shared" si="68"/>
        <v>Additional Fuel Tax or Subsidy Rate by Fuel</v>
      </c>
      <c r="D1761" s="6" t="s">
        <v>56</v>
      </c>
      <c r="E1761" s="45" t="s">
        <v>334</v>
      </c>
      <c r="F1761" s="6" t="s">
        <v>98</v>
      </c>
      <c r="G1761" s="45" t="s">
        <v>2581</v>
      </c>
      <c r="H1761" s="43">
        <v>2356</v>
      </c>
      <c r="I1761" s="325" t="s">
        <v>44</v>
      </c>
      <c r="J1761" s="255" t="str">
        <f>IF(ISBLANK(INDEX('Policy Characteristics'!D:D,MATCH($C1761,'Policy Characteristics'!$C:$C,0))),"",INDEX('Policy Characteristics'!D:D,MATCH($C1761,'Policy Characteristics'!$C:$C,0)))</f>
        <v>Fuel Taxes or Subsidies</v>
      </c>
      <c r="K1761" s="254" t="str">
        <f>IF(ISBLANK(INDEX('Policy Characteristics'!E:E,MATCH($C1761,'Policy Characteristics'!$C:$C,0))),"",INDEX('Policy Characteristics'!E:E,MATCH($C1761,'Policy Characteristics'!$C:$C,0)))</f>
        <v>cross fuel tax</v>
      </c>
      <c r="L1761" s="261">
        <f>IF(ISBLANK(INDEX('Policy Characteristics'!F:F,MATCH($C1761,'Policy Characteristics'!$C:$C,0))),"",INDEX('Policy Characteristics'!F:F,MATCH($C1761,'Policy Characteristics'!$C:$C,0)))</f>
        <v>-0.9</v>
      </c>
      <c r="M1761" s="261">
        <f>IF(ISBLANK(INDEX('Policy Characteristics'!G:G,MATCH($C1761,'Policy Characteristics'!$C:$C,0))),"",INDEX('Policy Characteristics'!G:G,MATCH($C1761,'Policy Characteristics'!$C:$C,0)))</f>
        <v>0.9</v>
      </c>
      <c r="N1761" s="261">
        <f>IF(ISBLANK(INDEX('Policy Characteristics'!H:H,MATCH($C1761,'Policy Characteristics'!$C:$C,0))),"",INDEX('Policy Characteristics'!H:H,MATCH($C1761,'Policy Characteristics'!$C:$C,0)))</f>
        <v>0.01</v>
      </c>
      <c r="O1761" s="254" t="str">
        <f>IF(ISBLANK(INDEX('Policy Characteristics'!I:I,MATCH($C1761,'Policy Characteristics'!$C:$C,0))),"",INDEX('Policy Characteristics'!I:I,MATCH($C1761,'Policy Characteristics'!$C:$C,0)))</f>
        <v>% of BAU price</v>
      </c>
      <c r="P1761" s="254"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254" t="str">
        <f>IF(ISBLANK(INDEX('Policy Characteristics'!K:K,MATCH($C1761,'Policy Characteristics'!$C:$C,0))),"",INDEX('Policy Characteristics'!K:K,MATCH($C1761,'Policy Characteristics'!$C:$C,0)))</f>
        <v>fuels.html#fuel-taxes</v>
      </c>
      <c r="R1761" s="254" t="str">
        <f>IF(ISBLANK(INDEX('Policy Characteristics'!L:L,MATCH($C1761,'Policy Characteristics'!$C:$C,0))),"",INDEX('Policy Characteristics'!L:L,MATCH($C1761,'Policy Characteristics'!$C:$C,0)))</f>
        <v>fuel-taxes.html</v>
      </c>
    </row>
    <row r="1762" spans="1:18" x14ac:dyDescent="0.35">
      <c r="A1762" s="254" t="str">
        <f>IF(ISBLANK(INDEX('Policy Characteristics'!A:A,MATCH($C1762,'Policy Characteristics'!$C:$C,0))),"",INDEX('Policy Characteristics'!A:A,MATCH($C1762,'Policy Characteristics'!$C:$C,0)))</f>
        <v>Cross-Sector</v>
      </c>
      <c r="B1762" s="262" t="str">
        <f>IF(ISBLANK(INDEX('Policy Characteristics'!B:B,MATCH($C1762,'Policy Characteristics'!$C:$C,0))),"",INDEX('Policy Characteristics'!B:B,MATCH($C1762,'Policy Characteristics'!$C:$C,0)))</f>
        <v>Fuel Taxes or Subsidies</v>
      </c>
      <c r="C1762" s="320" t="str">
        <f t="shared" si="68"/>
        <v>Additional Fuel Tax or Subsidy Rate by Fuel</v>
      </c>
      <c r="D1762" s="6" t="s">
        <v>2471</v>
      </c>
      <c r="E1762" s="45" t="s">
        <v>334</v>
      </c>
      <c r="F1762" s="6" t="s">
        <v>2472</v>
      </c>
      <c r="G1762" s="45" t="s">
        <v>2581</v>
      </c>
      <c r="H1762" s="43">
        <v>2357</v>
      </c>
      <c r="I1762" s="325" t="s">
        <v>44</v>
      </c>
      <c r="J1762" s="255" t="str">
        <f>IF(ISBLANK(INDEX('Policy Characteristics'!D:D,MATCH($C1762,'Policy Characteristics'!$C:$C,0))),"",INDEX('Policy Characteristics'!D:D,MATCH($C1762,'Policy Characteristics'!$C:$C,0)))</f>
        <v>Fuel Taxes or Subsidies</v>
      </c>
      <c r="K1762" s="254" t="str">
        <f>IF(ISBLANK(INDEX('Policy Characteristics'!E:E,MATCH($C1762,'Policy Characteristics'!$C:$C,0))),"",INDEX('Policy Characteristics'!E:E,MATCH($C1762,'Policy Characteristics'!$C:$C,0)))</f>
        <v>cross fuel tax</v>
      </c>
      <c r="L1762" s="261">
        <f>IF(ISBLANK(INDEX('Policy Characteristics'!F:F,MATCH($C1762,'Policy Characteristics'!$C:$C,0))),"",INDEX('Policy Characteristics'!F:F,MATCH($C1762,'Policy Characteristics'!$C:$C,0)))</f>
        <v>-0.9</v>
      </c>
      <c r="M1762" s="261">
        <f>IF(ISBLANK(INDEX('Policy Characteristics'!G:G,MATCH($C1762,'Policy Characteristics'!$C:$C,0))),"",INDEX('Policy Characteristics'!G:G,MATCH($C1762,'Policy Characteristics'!$C:$C,0)))</f>
        <v>0.9</v>
      </c>
      <c r="N1762" s="261">
        <f>IF(ISBLANK(INDEX('Policy Characteristics'!H:H,MATCH($C1762,'Policy Characteristics'!$C:$C,0))),"",INDEX('Policy Characteristics'!H:H,MATCH($C1762,'Policy Characteristics'!$C:$C,0)))</f>
        <v>0.01</v>
      </c>
      <c r="O1762" s="254" t="str">
        <f>IF(ISBLANK(INDEX('Policy Characteristics'!I:I,MATCH($C1762,'Policy Characteristics'!$C:$C,0))),"",INDEX('Policy Characteristics'!I:I,MATCH($C1762,'Policy Characteristics'!$C:$C,0)))</f>
        <v>% of BAU price</v>
      </c>
      <c r="P1762" s="254"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254" t="str">
        <f>IF(ISBLANK(INDEX('Policy Characteristics'!K:K,MATCH($C1762,'Policy Characteristics'!$C:$C,0))),"",INDEX('Policy Characteristics'!K:K,MATCH($C1762,'Policy Characteristics'!$C:$C,0)))</f>
        <v>fuels.html#fuel-taxes</v>
      </c>
      <c r="R1762" s="254" t="str">
        <f>IF(ISBLANK(INDEX('Policy Characteristics'!L:L,MATCH($C1762,'Policy Characteristics'!$C:$C,0))),"",INDEX('Policy Characteristics'!L:L,MATCH($C1762,'Policy Characteristics'!$C:$C,0)))</f>
        <v>fuel-taxes.html</v>
      </c>
    </row>
    <row r="1763" spans="1:18" x14ac:dyDescent="0.35">
      <c r="A1763" s="254" t="str">
        <f>IF(ISBLANK(INDEX('Policy Characteristics'!A:A,MATCH($C1763,'Policy Characteristics'!$C:$C,0))),"",INDEX('Policy Characteristics'!A:A,MATCH($C1763,'Policy Characteristics'!$C:$C,0)))</f>
        <v>Cross-Sector</v>
      </c>
      <c r="B1763" s="262" t="str">
        <f>IF(ISBLANK(INDEX('Policy Characteristics'!B:B,MATCH($C1763,'Policy Characteristics'!$C:$C,0))),"",INDEX('Policy Characteristics'!B:B,MATCH($C1763,'Policy Characteristics'!$C:$C,0)))</f>
        <v>Fuel Taxes or Subsidies</v>
      </c>
      <c r="C1763" s="320" t="str">
        <f t="shared" si="68"/>
        <v>Additional Fuel Tax or Subsidy Rate by Fuel</v>
      </c>
      <c r="D1763" s="6" t="s">
        <v>75</v>
      </c>
      <c r="E1763" s="45" t="s">
        <v>334</v>
      </c>
      <c r="F1763" s="6" t="s">
        <v>99</v>
      </c>
      <c r="G1763" s="45" t="s">
        <v>2581</v>
      </c>
      <c r="H1763" s="43">
        <v>2358</v>
      </c>
      <c r="I1763" s="325" t="s">
        <v>44</v>
      </c>
      <c r="J1763" s="255" t="str">
        <f>IF(ISBLANK(INDEX('Policy Characteristics'!D:D,MATCH($C1763,'Policy Characteristics'!$C:$C,0))),"",INDEX('Policy Characteristics'!D:D,MATCH($C1763,'Policy Characteristics'!$C:$C,0)))</f>
        <v>Fuel Taxes or Subsidies</v>
      </c>
      <c r="K1763" s="254" t="str">
        <f>IF(ISBLANK(INDEX('Policy Characteristics'!E:E,MATCH($C1763,'Policy Characteristics'!$C:$C,0))),"",INDEX('Policy Characteristics'!E:E,MATCH($C1763,'Policy Characteristics'!$C:$C,0)))</f>
        <v>cross fuel tax</v>
      </c>
      <c r="L1763" s="261">
        <f>IF(ISBLANK(INDEX('Policy Characteristics'!F:F,MATCH($C1763,'Policy Characteristics'!$C:$C,0))),"",INDEX('Policy Characteristics'!F:F,MATCH($C1763,'Policy Characteristics'!$C:$C,0)))</f>
        <v>-0.9</v>
      </c>
      <c r="M1763" s="261">
        <f>IF(ISBLANK(INDEX('Policy Characteristics'!G:G,MATCH($C1763,'Policy Characteristics'!$C:$C,0))),"",INDEX('Policy Characteristics'!G:G,MATCH($C1763,'Policy Characteristics'!$C:$C,0)))</f>
        <v>0.9</v>
      </c>
      <c r="N1763" s="261">
        <f>IF(ISBLANK(INDEX('Policy Characteristics'!H:H,MATCH($C1763,'Policy Characteristics'!$C:$C,0))),"",INDEX('Policy Characteristics'!H:H,MATCH($C1763,'Policy Characteristics'!$C:$C,0)))</f>
        <v>0.01</v>
      </c>
      <c r="O1763" s="254" t="str">
        <f>IF(ISBLANK(INDEX('Policy Characteristics'!I:I,MATCH($C1763,'Policy Characteristics'!$C:$C,0))),"",INDEX('Policy Characteristics'!I:I,MATCH($C1763,'Policy Characteristics'!$C:$C,0)))</f>
        <v>% of BAU price</v>
      </c>
      <c r="P1763" s="254"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254" t="str">
        <f>IF(ISBLANK(INDEX('Policy Characteristics'!K:K,MATCH($C1763,'Policy Characteristics'!$C:$C,0))),"",INDEX('Policy Characteristics'!K:K,MATCH($C1763,'Policy Characteristics'!$C:$C,0)))</f>
        <v>fuels.html#fuel-taxes</v>
      </c>
      <c r="R1763" s="254" t="str">
        <f>IF(ISBLANK(INDEX('Policy Characteristics'!L:L,MATCH($C1763,'Policy Characteristics'!$C:$C,0))),"",INDEX('Policy Characteristics'!L:L,MATCH($C1763,'Policy Characteristics'!$C:$C,0)))</f>
        <v>fuel-taxes.html</v>
      </c>
    </row>
    <row r="1764" spans="1:18" x14ac:dyDescent="0.35">
      <c r="A1764" s="254" t="str">
        <f>IF(ISBLANK(INDEX('Policy Characteristics'!A:A,MATCH($C1764,'Policy Characteristics'!$C:$C,0))),"",INDEX('Policy Characteristics'!A:A,MATCH($C1764,'Policy Characteristics'!$C:$C,0)))</f>
        <v>Cross-Sector</v>
      </c>
      <c r="B1764" s="262" t="str">
        <f>IF(ISBLANK(INDEX('Policy Characteristics'!B:B,MATCH($C1764,'Policy Characteristics'!$C:$C,0))),"",INDEX('Policy Characteristics'!B:B,MATCH($C1764,'Policy Characteristics'!$C:$C,0)))</f>
        <v>Fuel Taxes or Subsidies</v>
      </c>
      <c r="C1764" s="320" t="str">
        <f t="shared" si="68"/>
        <v>Additional Fuel Tax or Subsidy Rate by Fuel</v>
      </c>
      <c r="D1764" s="6" t="s">
        <v>441</v>
      </c>
      <c r="E1764" s="45" t="s">
        <v>334</v>
      </c>
      <c r="F1764" s="6" t="s">
        <v>442</v>
      </c>
      <c r="G1764" s="45" t="s">
        <v>2581</v>
      </c>
      <c r="H1764" s="43">
        <v>2359</v>
      </c>
      <c r="I1764" s="325" t="s">
        <v>44</v>
      </c>
      <c r="J1764" s="255" t="str">
        <f>IF(ISBLANK(INDEX('Policy Characteristics'!D:D,MATCH($C1764,'Policy Characteristics'!$C:$C,0))),"",INDEX('Policy Characteristics'!D:D,MATCH($C1764,'Policy Characteristics'!$C:$C,0)))</f>
        <v>Fuel Taxes or Subsidies</v>
      </c>
      <c r="K1764" s="254" t="str">
        <f>IF(ISBLANK(INDEX('Policy Characteristics'!E:E,MATCH($C1764,'Policy Characteristics'!$C:$C,0))),"",INDEX('Policy Characteristics'!E:E,MATCH($C1764,'Policy Characteristics'!$C:$C,0)))</f>
        <v>cross fuel tax</v>
      </c>
      <c r="L1764" s="261">
        <f>IF(ISBLANK(INDEX('Policy Characteristics'!F:F,MATCH($C1764,'Policy Characteristics'!$C:$C,0))),"",INDEX('Policy Characteristics'!F:F,MATCH($C1764,'Policy Characteristics'!$C:$C,0)))</f>
        <v>-0.9</v>
      </c>
      <c r="M1764" s="261">
        <f>IF(ISBLANK(INDEX('Policy Characteristics'!G:G,MATCH($C1764,'Policy Characteristics'!$C:$C,0))),"",INDEX('Policy Characteristics'!G:G,MATCH($C1764,'Policy Characteristics'!$C:$C,0)))</f>
        <v>0.9</v>
      </c>
      <c r="N1764" s="261">
        <f>IF(ISBLANK(INDEX('Policy Characteristics'!H:H,MATCH($C1764,'Policy Characteristics'!$C:$C,0))),"",INDEX('Policy Characteristics'!H:H,MATCH($C1764,'Policy Characteristics'!$C:$C,0)))</f>
        <v>0.01</v>
      </c>
      <c r="O1764" s="254" t="str">
        <f>IF(ISBLANK(INDEX('Policy Characteristics'!I:I,MATCH($C1764,'Policy Characteristics'!$C:$C,0))),"",INDEX('Policy Characteristics'!I:I,MATCH($C1764,'Policy Characteristics'!$C:$C,0)))</f>
        <v>% of BAU price</v>
      </c>
      <c r="P1764" s="254"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254" t="str">
        <f>IF(ISBLANK(INDEX('Policy Characteristics'!K:K,MATCH($C1764,'Policy Characteristics'!$C:$C,0))),"",INDEX('Policy Characteristics'!K:K,MATCH($C1764,'Policy Characteristics'!$C:$C,0)))</f>
        <v>fuels.html#fuel-taxes</v>
      </c>
      <c r="R1764" s="254" t="str">
        <f>IF(ISBLANK(INDEX('Policy Characteristics'!L:L,MATCH($C1764,'Policy Characteristics'!$C:$C,0))),"",INDEX('Policy Characteristics'!L:L,MATCH($C1764,'Policy Characteristics'!$C:$C,0)))</f>
        <v>fuel-taxes.html</v>
      </c>
    </row>
    <row r="1765" spans="1:18" x14ac:dyDescent="0.35">
      <c r="A1765" s="254" t="str">
        <f>IF(ISBLANK(INDEX('Policy Characteristics'!A:A,MATCH($C1765,'Policy Characteristics'!$C:$C,0))),"",INDEX('Policy Characteristics'!A:A,MATCH($C1765,'Policy Characteristics'!$C:$C,0)))</f>
        <v>Cross-Sector</v>
      </c>
      <c r="B1765" s="262" t="str">
        <f>IF(ISBLANK(INDEX('Policy Characteristics'!B:B,MATCH($C1765,'Policy Characteristics'!$C:$C,0))),"",INDEX('Policy Characteristics'!B:B,MATCH($C1765,'Policy Characteristics'!$C:$C,0)))</f>
        <v>Fuel Taxes or Subsidies</v>
      </c>
      <c r="C1765" s="320" t="str">
        <f t="shared" si="68"/>
        <v>Additional Fuel Tax or Subsidy Rate by Fuel</v>
      </c>
      <c r="D1765" s="6" t="s">
        <v>2463</v>
      </c>
      <c r="E1765" s="45" t="s">
        <v>334</v>
      </c>
      <c r="F1765" s="6" t="s">
        <v>2467</v>
      </c>
      <c r="G1765" s="45" t="s">
        <v>2581</v>
      </c>
      <c r="H1765" s="43">
        <v>2360</v>
      </c>
      <c r="I1765" s="325" t="s">
        <v>44</v>
      </c>
      <c r="J1765" s="255" t="str">
        <f>IF(ISBLANK(INDEX('Policy Characteristics'!D:D,MATCH($C1765,'Policy Characteristics'!$C:$C,0))),"",INDEX('Policy Characteristics'!D:D,MATCH($C1765,'Policy Characteristics'!$C:$C,0)))</f>
        <v>Fuel Taxes or Subsidies</v>
      </c>
      <c r="K1765" s="254" t="str">
        <f>IF(ISBLANK(INDEX('Policy Characteristics'!E:E,MATCH($C1765,'Policy Characteristics'!$C:$C,0))),"",INDEX('Policy Characteristics'!E:E,MATCH($C1765,'Policy Characteristics'!$C:$C,0)))</f>
        <v>cross fuel tax</v>
      </c>
      <c r="L1765" s="261">
        <f>IF(ISBLANK(INDEX('Policy Characteristics'!F:F,MATCH($C1765,'Policy Characteristics'!$C:$C,0))),"",INDEX('Policy Characteristics'!F:F,MATCH($C1765,'Policy Characteristics'!$C:$C,0)))</f>
        <v>-0.9</v>
      </c>
      <c r="M1765" s="261">
        <f>IF(ISBLANK(INDEX('Policy Characteristics'!G:G,MATCH($C1765,'Policy Characteristics'!$C:$C,0))),"",INDEX('Policy Characteristics'!G:G,MATCH($C1765,'Policy Characteristics'!$C:$C,0)))</f>
        <v>0.9</v>
      </c>
      <c r="N1765" s="261">
        <f>IF(ISBLANK(INDEX('Policy Characteristics'!H:H,MATCH($C1765,'Policy Characteristics'!$C:$C,0))),"",INDEX('Policy Characteristics'!H:H,MATCH($C1765,'Policy Characteristics'!$C:$C,0)))</f>
        <v>0.01</v>
      </c>
      <c r="O1765" s="254" t="str">
        <f>IF(ISBLANK(INDEX('Policy Characteristics'!I:I,MATCH($C1765,'Policy Characteristics'!$C:$C,0))),"",INDEX('Policy Characteristics'!I:I,MATCH($C1765,'Policy Characteristics'!$C:$C,0)))</f>
        <v>% of BAU price</v>
      </c>
      <c r="P1765" s="254"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254" t="str">
        <f>IF(ISBLANK(INDEX('Policy Characteristics'!K:K,MATCH($C1765,'Policy Characteristics'!$C:$C,0))),"",INDEX('Policy Characteristics'!K:K,MATCH($C1765,'Policy Characteristics'!$C:$C,0)))</f>
        <v>fuels.html#fuel-taxes</v>
      </c>
      <c r="R1765" s="254" t="str">
        <f>IF(ISBLANK(INDEX('Policy Characteristics'!L:L,MATCH($C1765,'Policy Characteristics'!$C:$C,0))),"",INDEX('Policy Characteristics'!L:L,MATCH($C1765,'Policy Characteristics'!$C:$C,0)))</f>
        <v>fuel-taxes.html</v>
      </c>
    </row>
    <row r="1766" spans="1:18" x14ac:dyDescent="0.35">
      <c r="A1766" s="254" t="str">
        <f>IF(ISBLANK(INDEX('Policy Characteristics'!A:A,MATCH($C1766,'Policy Characteristics'!$C:$C,0))),"",INDEX('Policy Characteristics'!A:A,MATCH($C1766,'Policy Characteristics'!$C:$C,0)))</f>
        <v>Cross-Sector</v>
      </c>
      <c r="B1766" s="262" t="str">
        <f>IF(ISBLANK(INDEX('Policy Characteristics'!B:B,MATCH($C1766,'Policy Characteristics'!$C:$C,0))),"",INDEX('Policy Characteristics'!B:B,MATCH($C1766,'Policy Characteristics'!$C:$C,0)))</f>
        <v>Fuel Taxes or Subsidies</v>
      </c>
      <c r="C1766" s="320" t="str">
        <f t="shared" si="68"/>
        <v>Additional Fuel Tax or Subsidy Rate by Fuel</v>
      </c>
      <c r="D1766" s="6" t="s">
        <v>2473</v>
      </c>
      <c r="E1766" s="45" t="s">
        <v>334</v>
      </c>
      <c r="F1766" s="6" t="s">
        <v>2474</v>
      </c>
      <c r="G1766" s="45" t="s">
        <v>2581</v>
      </c>
      <c r="H1766" s="43">
        <v>2361</v>
      </c>
      <c r="I1766" s="325" t="s">
        <v>44</v>
      </c>
      <c r="J1766" s="255" t="str">
        <f>IF(ISBLANK(INDEX('Policy Characteristics'!D:D,MATCH($C1766,'Policy Characteristics'!$C:$C,0))),"",INDEX('Policy Characteristics'!D:D,MATCH($C1766,'Policy Characteristics'!$C:$C,0)))</f>
        <v>Fuel Taxes or Subsidies</v>
      </c>
      <c r="K1766" s="254" t="str">
        <f>IF(ISBLANK(INDEX('Policy Characteristics'!E:E,MATCH($C1766,'Policy Characteristics'!$C:$C,0))),"",INDEX('Policy Characteristics'!E:E,MATCH($C1766,'Policy Characteristics'!$C:$C,0)))</f>
        <v>cross fuel tax</v>
      </c>
      <c r="L1766" s="261">
        <f>IF(ISBLANK(INDEX('Policy Characteristics'!F:F,MATCH($C1766,'Policy Characteristics'!$C:$C,0))),"",INDEX('Policy Characteristics'!F:F,MATCH($C1766,'Policy Characteristics'!$C:$C,0)))</f>
        <v>-0.9</v>
      </c>
      <c r="M1766" s="261">
        <f>IF(ISBLANK(INDEX('Policy Characteristics'!G:G,MATCH($C1766,'Policy Characteristics'!$C:$C,0))),"",INDEX('Policy Characteristics'!G:G,MATCH($C1766,'Policy Characteristics'!$C:$C,0)))</f>
        <v>0.9</v>
      </c>
      <c r="N1766" s="261">
        <f>IF(ISBLANK(INDEX('Policy Characteristics'!H:H,MATCH($C1766,'Policy Characteristics'!$C:$C,0))),"",INDEX('Policy Characteristics'!H:H,MATCH($C1766,'Policy Characteristics'!$C:$C,0)))</f>
        <v>0.01</v>
      </c>
      <c r="O1766" s="254" t="str">
        <f>IF(ISBLANK(INDEX('Policy Characteristics'!I:I,MATCH($C1766,'Policy Characteristics'!$C:$C,0))),"",INDEX('Policy Characteristics'!I:I,MATCH($C1766,'Policy Characteristics'!$C:$C,0)))</f>
        <v>% of BAU price</v>
      </c>
      <c r="P1766" s="254"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254" t="str">
        <f>IF(ISBLANK(INDEX('Policy Characteristics'!K:K,MATCH($C1766,'Policy Characteristics'!$C:$C,0))),"",INDEX('Policy Characteristics'!K:K,MATCH($C1766,'Policy Characteristics'!$C:$C,0)))</f>
        <v>fuels.html#fuel-taxes</v>
      </c>
      <c r="R1766" s="254" t="str">
        <f>IF(ISBLANK(INDEX('Policy Characteristics'!L:L,MATCH($C1766,'Policy Characteristics'!$C:$C,0))),"",INDEX('Policy Characteristics'!L:L,MATCH($C1766,'Policy Characteristics'!$C:$C,0)))</f>
        <v>fuel-taxes.html</v>
      </c>
    </row>
    <row r="1767" spans="1:18" x14ac:dyDescent="0.35">
      <c r="A1767" s="254" t="str">
        <f>IF(ISBLANK(INDEX('Policy Characteristics'!A:A,MATCH($C1767,'Policy Characteristics'!$C:$C,0))),"",INDEX('Policy Characteristics'!A:A,MATCH($C1767,'Policy Characteristics'!$C:$C,0)))</f>
        <v>Cross-Sector</v>
      </c>
      <c r="B1767" s="262" t="str">
        <f>IF(ISBLANK(INDEX('Policy Characteristics'!B:B,MATCH($C1767,'Policy Characteristics'!$C:$C,0))),"",INDEX('Policy Characteristics'!B:B,MATCH($C1767,'Policy Characteristics'!$C:$C,0)))</f>
        <v>Fuel Taxes or Subsidies</v>
      </c>
      <c r="C1767" s="320" t="str">
        <f t="shared" ref="C1767:C1830" si="69">C$1702</f>
        <v>Additional Fuel Tax or Subsidy Rate by Fuel</v>
      </c>
      <c r="D1767" s="6" t="s">
        <v>2464</v>
      </c>
      <c r="E1767" s="45" t="s">
        <v>334</v>
      </c>
      <c r="F1767" s="6" t="s">
        <v>2468</v>
      </c>
      <c r="G1767" s="45" t="s">
        <v>2581</v>
      </c>
      <c r="H1767" s="43">
        <v>2362</v>
      </c>
      <c r="I1767" s="325" t="s">
        <v>44</v>
      </c>
      <c r="J1767" s="255" t="str">
        <f>IF(ISBLANK(INDEX('Policy Characteristics'!D:D,MATCH($C1767,'Policy Characteristics'!$C:$C,0))),"",INDEX('Policy Characteristics'!D:D,MATCH($C1767,'Policy Characteristics'!$C:$C,0)))</f>
        <v>Fuel Taxes or Subsidies</v>
      </c>
      <c r="K1767" s="254" t="str">
        <f>IF(ISBLANK(INDEX('Policy Characteristics'!E:E,MATCH($C1767,'Policy Characteristics'!$C:$C,0))),"",INDEX('Policy Characteristics'!E:E,MATCH($C1767,'Policy Characteristics'!$C:$C,0)))</f>
        <v>cross fuel tax</v>
      </c>
      <c r="L1767" s="261">
        <f>IF(ISBLANK(INDEX('Policy Characteristics'!F:F,MATCH($C1767,'Policy Characteristics'!$C:$C,0))),"",INDEX('Policy Characteristics'!F:F,MATCH($C1767,'Policy Characteristics'!$C:$C,0)))</f>
        <v>-0.9</v>
      </c>
      <c r="M1767" s="261">
        <f>IF(ISBLANK(INDEX('Policy Characteristics'!G:G,MATCH($C1767,'Policy Characteristics'!$C:$C,0))),"",INDEX('Policy Characteristics'!G:G,MATCH($C1767,'Policy Characteristics'!$C:$C,0)))</f>
        <v>0.9</v>
      </c>
      <c r="N1767" s="261">
        <f>IF(ISBLANK(INDEX('Policy Characteristics'!H:H,MATCH($C1767,'Policy Characteristics'!$C:$C,0))),"",INDEX('Policy Characteristics'!H:H,MATCH($C1767,'Policy Characteristics'!$C:$C,0)))</f>
        <v>0.01</v>
      </c>
      <c r="O1767" s="254" t="str">
        <f>IF(ISBLANK(INDEX('Policy Characteristics'!I:I,MATCH($C1767,'Policy Characteristics'!$C:$C,0))),"",INDEX('Policy Characteristics'!I:I,MATCH($C1767,'Policy Characteristics'!$C:$C,0)))</f>
        <v>% of BAU price</v>
      </c>
      <c r="P1767" s="254"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254" t="str">
        <f>IF(ISBLANK(INDEX('Policy Characteristics'!K:K,MATCH($C1767,'Policy Characteristics'!$C:$C,0))),"",INDEX('Policy Characteristics'!K:K,MATCH($C1767,'Policy Characteristics'!$C:$C,0)))</f>
        <v>fuels.html#fuel-taxes</v>
      </c>
      <c r="R1767" s="254" t="str">
        <f>IF(ISBLANK(INDEX('Policy Characteristics'!L:L,MATCH($C1767,'Policy Characteristics'!$C:$C,0))),"",INDEX('Policy Characteristics'!L:L,MATCH($C1767,'Policy Characteristics'!$C:$C,0)))</f>
        <v>fuel-taxes.html</v>
      </c>
    </row>
    <row r="1768" spans="1:18" x14ac:dyDescent="0.35">
      <c r="A1768" s="254" t="str">
        <f>IF(ISBLANK(INDEX('Policy Characteristics'!A:A,MATCH($C1768,'Policy Characteristics'!$C:$C,0))),"",INDEX('Policy Characteristics'!A:A,MATCH($C1768,'Policy Characteristics'!$C:$C,0)))</f>
        <v>Cross-Sector</v>
      </c>
      <c r="B1768" s="262" t="str">
        <f>IF(ISBLANK(INDEX('Policy Characteristics'!B:B,MATCH($C1768,'Policy Characteristics'!$C:$C,0))),"",INDEX('Policy Characteristics'!B:B,MATCH($C1768,'Policy Characteristics'!$C:$C,0)))</f>
        <v>Fuel Taxes or Subsidies</v>
      </c>
      <c r="C1768" s="320" t="str">
        <f t="shared" si="69"/>
        <v>Additional Fuel Tax or Subsidy Rate by Fuel</v>
      </c>
      <c r="D1768" s="6" t="s">
        <v>2465</v>
      </c>
      <c r="E1768" s="45" t="s">
        <v>334</v>
      </c>
      <c r="F1768" s="6" t="s">
        <v>2469</v>
      </c>
      <c r="G1768" s="45" t="s">
        <v>2581</v>
      </c>
      <c r="H1768" s="43">
        <v>2363</v>
      </c>
      <c r="I1768" s="325" t="s">
        <v>44</v>
      </c>
      <c r="J1768" s="255" t="str">
        <f>IF(ISBLANK(INDEX('Policy Characteristics'!D:D,MATCH($C1768,'Policy Characteristics'!$C:$C,0))),"",INDEX('Policy Characteristics'!D:D,MATCH($C1768,'Policy Characteristics'!$C:$C,0)))</f>
        <v>Fuel Taxes or Subsidies</v>
      </c>
      <c r="K1768" s="254" t="str">
        <f>IF(ISBLANK(INDEX('Policy Characteristics'!E:E,MATCH($C1768,'Policy Characteristics'!$C:$C,0))),"",INDEX('Policy Characteristics'!E:E,MATCH($C1768,'Policy Characteristics'!$C:$C,0)))</f>
        <v>cross fuel tax</v>
      </c>
      <c r="L1768" s="261">
        <f>IF(ISBLANK(INDEX('Policy Characteristics'!F:F,MATCH($C1768,'Policy Characteristics'!$C:$C,0))),"",INDEX('Policy Characteristics'!F:F,MATCH($C1768,'Policy Characteristics'!$C:$C,0)))</f>
        <v>-0.9</v>
      </c>
      <c r="M1768" s="261">
        <f>IF(ISBLANK(INDEX('Policy Characteristics'!G:G,MATCH($C1768,'Policy Characteristics'!$C:$C,0))),"",INDEX('Policy Characteristics'!G:G,MATCH($C1768,'Policy Characteristics'!$C:$C,0)))</f>
        <v>0.9</v>
      </c>
      <c r="N1768" s="261">
        <f>IF(ISBLANK(INDEX('Policy Characteristics'!H:H,MATCH($C1768,'Policy Characteristics'!$C:$C,0))),"",INDEX('Policy Characteristics'!H:H,MATCH($C1768,'Policy Characteristics'!$C:$C,0)))</f>
        <v>0.01</v>
      </c>
      <c r="O1768" s="254" t="str">
        <f>IF(ISBLANK(INDEX('Policy Characteristics'!I:I,MATCH($C1768,'Policy Characteristics'!$C:$C,0))),"",INDEX('Policy Characteristics'!I:I,MATCH($C1768,'Policy Characteristics'!$C:$C,0)))</f>
        <v>% of BAU price</v>
      </c>
      <c r="P1768" s="254"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254" t="str">
        <f>IF(ISBLANK(INDEX('Policy Characteristics'!K:K,MATCH($C1768,'Policy Characteristics'!$C:$C,0))),"",INDEX('Policy Characteristics'!K:K,MATCH($C1768,'Policy Characteristics'!$C:$C,0)))</f>
        <v>fuels.html#fuel-taxes</v>
      </c>
      <c r="R1768" s="254" t="str">
        <f>IF(ISBLANK(INDEX('Policy Characteristics'!L:L,MATCH($C1768,'Policy Characteristics'!$C:$C,0))),"",INDEX('Policy Characteristics'!L:L,MATCH($C1768,'Policy Characteristics'!$C:$C,0)))</f>
        <v>fuel-taxes.html</v>
      </c>
    </row>
    <row r="1769" spans="1:18" x14ac:dyDescent="0.35">
      <c r="A1769" s="254" t="str">
        <f>IF(ISBLANK(INDEX('Policy Characteristics'!A:A,MATCH($C1769,'Policy Characteristics'!$C:$C,0))),"",INDEX('Policy Characteristics'!A:A,MATCH($C1769,'Policy Characteristics'!$C:$C,0)))</f>
        <v>Cross-Sector</v>
      </c>
      <c r="B1769" s="262" t="str">
        <f>IF(ISBLANK(INDEX('Policy Characteristics'!B:B,MATCH($C1769,'Policy Characteristics'!$C:$C,0))),"",INDEX('Policy Characteristics'!B:B,MATCH($C1769,'Policy Characteristics'!$C:$C,0)))</f>
        <v>Fuel Taxes or Subsidies</v>
      </c>
      <c r="C1769" s="320" t="str">
        <f t="shared" si="69"/>
        <v>Additional Fuel Tax or Subsidy Rate by Fuel</v>
      </c>
      <c r="D1769" s="6" t="s">
        <v>2466</v>
      </c>
      <c r="E1769" s="45" t="s">
        <v>334</v>
      </c>
      <c r="F1769" s="6" t="s">
        <v>2470</v>
      </c>
      <c r="G1769" s="45" t="s">
        <v>2581</v>
      </c>
      <c r="H1769" s="43">
        <v>2364</v>
      </c>
      <c r="I1769" s="325" t="s">
        <v>44</v>
      </c>
      <c r="J1769" s="255" t="str">
        <f>IF(ISBLANK(INDEX('Policy Characteristics'!D:D,MATCH($C1769,'Policy Characteristics'!$C:$C,0))),"",INDEX('Policy Characteristics'!D:D,MATCH($C1769,'Policy Characteristics'!$C:$C,0)))</f>
        <v>Fuel Taxes or Subsidies</v>
      </c>
      <c r="K1769" s="254" t="str">
        <f>IF(ISBLANK(INDEX('Policy Characteristics'!E:E,MATCH($C1769,'Policy Characteristics'!$C:$C,0))),"",INDEX('Policy Characteristics'!E:E,MATCH($C1769,'Policy Characteristics'!$C:$C,0)))</f>
        <v>cross fuel tax</v>
      </c>
      <c r="L1769" s="261">
        <f>IF(ISBLANK(INDEX('Policy Characteristics'!F:F,MATCH($C1769,'Policy Characteristics'!$C:$C,0))),"",INDEX('Policy Characteristics'!F:F,MATCH($C1769,'Policy Characteristics'!$C:$C,0)))</f>
        <v>-0.9</v>
      </c>
      <c r="M1769" s="261">
        <f>IF(ISBLANK(INDEX('Policy Characteristics'!G:G,MATCH($C1769,'Policy Characteristics'!$C:$C,0))),"",INDEX('Policy Characteristics'!G:G,MATCH($C1769,'Policy Characteristics'!$C:$C,0)))</f>
        <v>0.9</v>
      </c>
      <c r="N1769" s="261">
        <f>IF(ISBLANK(INDEX('Policy Characteristics'!H:H,MATCH($C1769,'Policy Characteristics'!$C:$C,0))),"",INDEX('Policy Characteristics'!H:H,MATCH($C1769,'Policy Characteristics'!$C:$C,0)))</f>
        <v>0.01</v>
      </c>
      <c r="O1769" s="254" t="str">
        <f>IF(ISBLANK(INDEX('Policy Characteristics'!I:I,MATCH($C1769,'Policy Characteristics'!$C:$C,0))),"",INDEX('Policy Characteristics'!I:I,MATCH($C1769,'Policy Characteristics'!$C:$C,0)))</f>
        <v>% of BAU price</v>
      </c>
      <c r="P1769" s="254"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254" t="str">
        <f>IF(ISBLANK(INDEX('Policy Characteristics'!K:K,MATCH($C1769,'Policy Characteristics'!$C:$C,0))),"",INDEX('Policy Characteristics'!K:K,MATCH($C1769,'Policy Characteristics'!$C:$C,0)))</f>
        <v>fuels.html#fuel-taxes</v>
      </c>
      <c r="R1769" s="254" t="str">
        <f>IF(ISBLANK(INDEX('Policy Characteristics'!L:L,MATCH($C1769,'Policy Characteristics'!$C:$C,0))),"",INDEX('Policy Characteristics'!L:L,MATCH($C1769,'Policy Characteristics'!$C:$C,0)))</f>
        <v>fuel-taxes.html</v>
      </c>
    </row>
    <row r="1770" spans="1:18" s="4" customFormat="1" x14ac:dyDescent="0.35">
      <c r="A1770" s="254" t="str">
        <f>IF(ISBLANK(INDEX('Policy Characteristics'!A:A,MATCH($C1770,'Policy Characteristics'!$C:$C,0))),"",INDEX('Policy Characteristics'!A:A,MATCH($C1770,'Policy Characteristics'!$C:$C,0)))</f>
        <v>Cross-Sector</v>
      </c>
      <c r="B1770" s="262" t="str">
        <f>IF(ISBLANK(INDEX('Policy Characteristics'!B:B,MATCH($C1770,'Policy Characteristics'!$C:$C,0))),"",INDEX('Policy Characteristics'!B:B,MATCH($C1770,'Policy Characteristics'!$C:$C,0)))</f>
        <v>Fuel Taxes or Subsidies</v>
      </c>
      <c r="C1770" s="320" t="str">
        <f t="shared" si="69"/>
        <v>Additional Fuel Tax or Subsidy Rate by Fuel</v>
      </c>
      <c r="D1770" s="45" t="s">
        <v>52</v>
      </c>
      <c r="E1770" s="45" t="s">
        <v>332</v>
      </c>
      <c r="F1770" s="45" t="s">
        <v>93</v>
      </c>
      <c r="G1770" s="45" t="s">
        <v>9</v>
      </c>
      <c r="H1770" s="43">
        <v>2365</v>
      </c>
      <c r="I1770" s="324" t="s">
        <v>43</v>
      </c>
      <c r="J1770" s="255" t="str">
        <f>IF(ISBLANK(INDEX('Policy Characteristics'!D:D,MATCH($C1770,'Policy Characteristics'!$C:$C,0))),"",INDEX('Policy Characteristics'!D:D,MATCH($C1770,'Policy Characteristics'!$C:$C,0)))</f>
        <v>Fuel Taxes or Subsidies</v>
      </c>
      <c r="K1770" s="254" t="str">
        <f>IF(ISBLANK(INDEX('Policy Characteristics'!E:E,MATCH($C1770,'Policy Characteristics'!$C:$C,0))),"",INDEX('Policy Characteristics'!E:E,MATCH($C1770,'Policy Characteristics'!$C:$C,0)))</f>
        <v>cross fuel tax</v>
      </c>
      <c r="L1770" s="261">
        <f>IF(ISBLANK(INDEX('Policy Characteristics'!F:F,MATCH($C1770,'Policy Characteristics'!$C:$C,0))),"",INDEX('Policy Characteristics'!F:F,MATCH($C1770,'Policy Characteristics'!$C:$C,0)))</f>
        <v>-0.9</v>
      </c>
      <c r="M1770" s="261">
        <f>IF(ISBLANK(INDEX('Policy Characteristics'!G:G,MATCH($C1770,'Policy Characteristics'!$C:$C,0))),"",INDEX('Policy Characteristics'!G:G,MATCH($C1770,'Policy Characteristics'!$C:$C,0)))</f>
        <v>0.9</v>
      </c>
      <c r="N1770" s="261">
        <f>IF(ISBLANK(INDEX('Policy Characteristics'!H:H,MATCH($C1770,'Policy Characteristics'!$C:$C,0))),"",INDEX('Policy Characteristics'!H:H,MATCH($C1770,'Policy Characteristics'!$C:$C,0)))</f>
        <v>0.01</v>
      </c>
      <c r="O1770" s="254" t="str">
        <f>IF(ISBLANK(INDEX('Policy Characteristics'!I:I,MATCH($C1770,'Policy Characteristics'!$C:$C,0))),"",INDEX('Policy Characteristics'!I:I,MATCH($C1770,'Policy Characteristics'!$C:$C,0)))</f>
        <v>% of BAU price</v>
      </c>
      <c r="P1770" s="254"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254" t="str">
        <f>IF(ISBLANK(INDEX('Policy Characteristics'!K:K,MATCH($C1770,'Policy Characteristics'!$C:$C,0))),"",INDEX('Policy Characteristics'!K:K,MATCH($C1770,'Policy Characteristics'!$C:$C,0)))</f>
        <v>fuels.html#fuel-taxes</v>
      </c>
      <c r="R1770" s="254" t="str">
        <f>IF(ISBLANK(INDEX('Policy Characteristics'!L:L,MATCH($C1770,'Policy Characteristics'!$C:$C,0))),"",INDEX('Policy Characteristics'!L:L,MATCH($C1770,'Policy Characteristics'!$C:$C,0)))</f>
        <v>fuel-taxes.html</v>
      </c>
    </row>
    <row r="1771" spans="1:18" s="4" customFormat="1" x14ac:dyDescent="0.35">
      <c r="A1771" s="254" t="str">
        <f>IF(ISBLANK(INDEX('Policy Characteristics'!A:A,MATCH($C1771,'Policy Characteristics'!$C:$C,0))),"",INDEX('Policy Characteristics'!A:A,MATCH($C1771,'Policy Characteristics'!$C:$C,0)))</f>
        <v>Cross-Sector</v>
      </c>
      <c r="B1771" s="262" t="str">
        <f>IF(ISBLANK(INDEX('Policy Characteristics'!B:B,MATCH($C1771,'Policy Characteristics'!$C:$C,0))),"",INDEX('Policy Characteristics'!B:B,MATCH($C1771,'Policy Characteristics'!$C:$C,0)))</f>
        <v>Fuel Taxes or Subsidies</v>
      </c>
      <c r="C1771" s="320" t="str">
        <f t="shared" si="69"/>
        <v>Additional Fuel Tax or Subsidy Rate by Fuel</v>
      </c>
      <c r="D1771" s="6" t="s">
        <v>448</v>
      </c>
      <c r="E1771" s="45" t="s">
        <v>332</v>
      </c>
      <c r="F1771" s="6" t="s">
        <v>445</v>
      </c>
      <c r="G1771" s="45" t="s">
        <v>9</v>
      </c>
      <c r="H1771" s="43">
        <v>2366</v>
      </c>
      <c r="I1771" s="325" t="s">
        <v>43</v>
      </c>
      <c r="J1771" s="255" t="str">
        <f>IF(ISBLANK(INDEX('Policy Characteristics'!D:D,MATCH($C1771,'Policy Characteristics'!$C:$C,0))),"",INDEX('Policy Characteristics'!D:D,MATCH($C1771,'Policy Characteristics'!$C:$C,0)))</f>
        <v>Fuel Taxes or Subsidies</v>
      </c>
      <c r="K1771" s="254" t="str">
        <f>IF(ISBLANK(INDEX('Policy Characteristics'!E:E,MATCH($C1771,'Policy Characteristics'!$C:$C,0))),"",INDEX('Policy Characteristics'!E:E,MATCH($C1771,'Policy Characteristics'!$C:$C,0)))</f>
        <v>cross fuel tax</v>
      </c>
      <c r="L1771" s="261">
        <f>IF(ISBLANK(INDEX('Policy Characteristics'!F:F,MATCH($C1771,'Policy Characteristics'!$C:$C,0))),"",INDEX('Policy Characteristics'!F:F,MATCH($C1771,'Policy Characteristics'!$C:$C,0)))</f>
        <v>-0.9</v>
      </c>
      <c r="M1771" s="261">
        <f>IF(ISBLANK(INDEX('Policy Characteristics'!G:G,MATCH($C1771,'Policy Characteristics'!$C:$C,0))),"",INDEX('Policy Characteristics'!G:G,MATCH($C1771,'Policy Characteristics'!$C:$C,0)))</f>
        <v>0.9</v>
      </c>
      <c r="N1771" s="261">
        <f>IF(ISBLANK(INDEX('Policy Characteristics'!H:H,MATCH($C1771,'Policy Characteristics'!$C:$C,0))),"",INDEX('Policy Characteristics'!H:H,MATCH($C1771,'Policy Characteristics'!$C:$C,0)))</f>
        <v>0.01</v>
      </c>
      <c r="O1771" s="254" t="str">
        <f>IF(ISBLANK(INDEX('Policy Characteristics'!I:I,MATCH($C1771,'Policy Characteristics'!$C:$C,0))),"",INDEX('Policy Characteristics'!I:I,MATCH($C1771,'Policy Characteristics'!$C:$C,0)))</f>
        <v>% of BAU price</v>
      </c>
      <c r="P1771" s="254"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254" t="str">
        <f>IF(ISBLANK(INDEX('Policy Characteristics'!K:K,MATCH($C1771,'Policy Characteristics'!$C:$C,0))),"",INDEX('Policy Characteristics'!K:K,MATCH($C1771,'Policy Characteristics'!$C:$C,0)))</f>
        <v>fuels.html#fuel-taxes</v>
      </c>
      <c r="R1771" s="254" t="str">
        <f>IF(ISBLANK(INDEX('Policy Characteristics'!L:L,MATCH($C1771,'Policy Characteristics'!$C:$C,0))),"",INDEX('Policy Characteristics'!L:L,MATCH($C1771,'Policy Characteristics'!$C:$C,0)))</f>
        <v>fuel-taxes.html</v>
      </c>
    </row>
    <row r="1772" spans="1:18" s="4" customFormat="1" x14ac:dyDescent="0.35">
      <c r="A1772" s="254" t="str">
        <f>IF(ISBLANK(INDEX('Policy Characteristics'!A:A,MATCH($C1772,'Policy Characteristics'!$C:$C,0))),"",INDEX('Policy Characteristics'!A:A,MATCH($C1772,'Policy Characteristics'!$C:$C,0)))</f>
        <v>Cross-Sector</v>
      </c>
      <c r="B1772" s="262" t="str">
        <f>IF(ISBLANK(INDEX('Policy Characteristics'!B:B,MATCH($C1772,'Policy Characteristics'!$C:$C,0))),"",INDEX('Policy Characteristics'!B:B,MATCH($C1772,'Policy Characteristics'!$C:$C,0)))</f>
        <v>Fuel Taxes or Subsidies</v>
      </c>
      <c r="C1772" s="320" t="str">
        <f t="shared" si="69"/>
        <v>Additional Fuel Tax or Subsidy Rate by Fuel</v>
      </c>
      <c r="D1772" s="6" t="s">
        <v>46</v>
      </c>
      <c r="E1772" s="45" t="s">
        <v>332</v>
      </c>
      <c r="F1772" s="6" t="s">
        <v>87</v>
      </c>
      <c r="G1772" s="45" t="s">
        <v>9</v>
      </c>
      <c r="H1772" s="43">
        <v>2367</v>
      </c>
      <c r="I1772" s="325" t="s">
        <v>43</v>
      </c>
      <c r="J1772" s="255" t="str">
        <f>IF(ISBLANK(INDEX('Policy Characteristics'!D:D,MATCH($C1772,'Policy Characteristics'!$C:$C,0))),"",INDEX('Policy Characteristics'!D:D,MATCH($C1772,'Policy Characteristics'!$C:$C,0)))</f>
        <v>Fuel Taxes or Subsidies</v>
      </c>
      <c r="K1772" s="254" t="str">
        <f>IF(ISBLANK(INDEX('Policy Characteristics'!E:E,MATCH($C1772,'Policy Characteristics'!$C:$C,0))),"",INDEX('Policy Characteristics'!E:E,MATCH($C1772,'Policy Characteristics'!$C:$C,0)))</f>
        <v>cross fuel tax</v>
      </c>
      <c r="L1772" s="261">
        <f>IF(ISBLANK(INDEX('Policy Characteristics'!F:F,MATCH($C1772,'Policy Characteristics'!$C:$C,0))),"",INDEX('Policy Characteristics'!F:F,MATCH($C1772,'Policy Characteristics'!$C:$C,0)))</f>
        <v>-0.9</v>
      </c>
      <c r="M1772" s="261">
        <f>IF(ISBLANK(INDEX('Policy Characteristics'!G:G,MATCH($C1772,'Policy Characteristics'!$C:$C,0))),"",INDEX('Policy Characteristics'!G:G,MATCH($C1772,'Policy Characteristics'!$C:$C,0)))</f>
        <v>0.9</v>
      </c>
      <c r="N1772" s="261">
        <f>IF(ISBLANK(INDEX('Policy Characteristics'!H:H,MATCH($C1772,'Policy Characteristics'!$C:$C,0))),"",INDEX('Policy Characteristics'!H:H,MATCH($C1772,'Policy Characteristics'!$C:$C,0)))</f>
        <v>0.01</v>
      </c>
      <c r="O1772" s="254" t="str">
        <f>IF(ISBLANK(INDEX('Policy Characteristics'!I:I,MATCH($C1772,'Policy Characteristics'!$C:$C,0))),"",INDEX('Policy Characteristics'!I:I,MATCH($C1772,'Policy Characteristics'!$C:$C,0)))</f>
        <v>% of BAU price</v>
      </c>
      <c r="P1772" s="254"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254" t="str">
        <f>IF(ISBLANK(INDEX('Policy Characteristics'!K:K,MATCH($C1772,'Policy Characteristics'!$C:$C,0))),"",INDEX('Policy Characteristics'!K:K,MATCH($C1772,'Policy Characteristics'!$C:$C,0)))</f>
        <v>fuels.html#fuel-taxes</v>
      </c>
      <c r="R1772" s="254" t="str">
        <f>IF(ISBLANK(INDEX('Policy Characteristics'!L:L,MATCH($C1772,'Policy Characteristics'!$C:$C,0))),"",INDEX('Policy Characteristics'!L:L,MATCH($C1772,'Policy Characteristics'!$C:$C,0)))</f>
        <v>fuel-taxes.html</v>
      </c>
    </row>
    <row r="1773" spans="1:18" s="4" customFormat="1" x14ac:dyDescent="0.35">
      <c r="A1773" s="254" t="str">
        <f>IF(ISBLANK(INDEX('Policy Characteristics'!A:A,MATCH($C1773,'Policy Characteristics'!$C:$C,0))),"",INDEX('Policy Characteristics'!A:A,MATCH($C1773,'Policy Characteristics'!$C:$C,0)))</f>
        <v>Cross-Sector</v>
      </c>
      <c r="B1773" s="262" t="str">
        <f>IF(ISBLANK(INDEX('Policy Characteristics'!B:B,MATCH($C1773,'Policy Characteristics'!$C:$C,0))),"",INDEX('Policy Characteristics'!B:B,MATCH($C1773,'Policy Characteristics'!$C:$C,0)))</f>
        <v>Fuel Taxes or Subsidies</v>
      </c>
      <c r="C1773" s="320" t="str">
        <f t="shared" si="69"/>
        <v>Additional Fuel Tax or Subsidy Rate by Fuel</v>
      </c>
      <c r="D1773" s="6" t="s">
        <v>47</v>
      </c>
      <c r="E1773" s="45" t="s">
        <v>332</v>
      </c>
      <c r="F1773" s="6" t="s">
        <v>88</v>
      </c>
      <c r="G1773" s="45" t="s">
        <v>9</v>
      </c>
      <c r="H1773" s="43">
        <v>2368</v>
      </c>
      <c r="I1773" s="325" t="s">
        <v>44</v>
      </c>
      <c r="J1773" s="255" t="str">
        <f>IF(ISBLANK(INDEX('Policy Characteristics'!D:D,MATCH($C1773,'Policy Characteristics'!$C:$C,0))),"",INDEX('Policy Characteristics'!D:D,MATCH($C1773,'Policy Characteristics'!$C:$C,0)))</f>
        <v>Fuel Taxes or Subsidies</v>
      </c>
      <c r="K1773" s="254" t="str">
        <f>IF(ISBLANK(INDEX('Policy Characteristics'!E:E,MATCH($C1773,'Policy Characteristics'!$C:$C,0))),"",INDEX('Policy Characteristics'!E:E,MATCH($C1773,'Policy Characteristics'!$C:$C,0)))</f>
        <v>cross fuel tax</v>
      </c>
      <c r="L1773" s="261">
        <f>IF(ISBLANK(INDEX('Policy Characteristics'!F:F,MATCH($C1773,'Policy Characteristics'!$C:$C,0))),"",INDEX('Policy Characteristics'!F:F,MATCH($C1773,'Policy Characteristics'!$C:$C,0)))</f>
        <v>-0.9</v>
      </c>
      <c r="M1773" s="261">
        <f>IF(ISBLANK(INDEX('Policy Characteristics'!G:G,MATCH($C1773,'Policy Characteristics'!$C:$C,0))),"",INDEX('Policy Characteristics'!G:G,MATCH($C1773,'Policy Characteristics'!$C:$C,0)))</f>
        <v>0.9</v>
      </c>
      <c r="N1773" s="261">
        <f>IF(ISBLANK(INDEX('Policy Characteristics'!H:H,MATCH($C1773,'Policy Characteristics'!$C:$C,0))),"",INDEX('Policy Characteristics'!H:H,MATCH($C1773,'Policy Characteristics'!$C:$C,0)))</f>
        <v>0.01</v>
      </c>
      <c r="O1773" s="254" t="str">
        <f>IF(ISBLANK(INDEX('Policy Characteristics'!I:I,MATCH($C1773,'Policy Characteristics'!$C:$C,0))),"",INDEX('Policy Characteristics'!I:I,MATCH($C1773,'Policy Characteristics'!$C:$C,0)))</f>
        <v>% of BAU price</v>
      </c>
      <c r="P1773" s="254"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254" t="str">
        <f>IF(ISBLANK(INDEX('Policy Characteristics'!K:K,MATCH($C1773,'Policy Characteristics'!$C:$C,0))),"",INDEX('Policy Characteristics'!K:K,MATCH($C1773,'Policy Characteristics'!$C:$C,0)))</f>
        <v>fuels.html#fuel-taxes</v>
      </c>
      <c r="R1773" s="254" t="str">
        <f>IF(ISBLANK(INDEX('Policy Characteristics'!L:L,MATCH($C1773,'Policy Characteristics'!$C:$C,0))),"",INDEX('Policy Characteristics'!L:L,MATCH($C1773,'Policy Characteristics'!$C:$C,0)))</f>
        <v>fuel-taxes.html</v>
      </c>
    </row>
    <row r="1774" spans="1:18" s="4" customFormat="1" x14ac:dyDescent="0.35">
      <c r="A1774" s="254" t="str">
        <f>IF(ISBLANK(INDEX('Policy Characteristics'!A:A,MATCH($C1774,'Policy Characteristics'!$C:$C,0))),"",INDEX('Policy Characteristics'!A:A,MATCH($C1774,'Policy Characteristics'!$C:$C,0)))</f>
        <v>Cross-Sector</v>
      </c>
      <c r="B1774" s="262" t="str">
        <f>IF(ISBLANK(INDEX('Policy Characteristics'!B:B,MATCH($C1774,'Policy Characteristics'!$C:$C,0))),"",INDEX('Policy Characteristics'!B:B,MATCH($C1774,'Policy Characteristics'!$C:$C,0)))</f>
        <v>Fuel Taxes or Subsidies</v>
      </c>
      <c r="C1774" s="320" t="str">
        <f t="shared" si="69"/>
        <v>Additional Fuel Tax or Subsidy Rate by Fuel</v>
      </c>
      <c r="D1774" s="6" t="s">
        <v>51</v>
      </c>
      <c r="E1774" s="45" t="s">
        <v>332</v>
      </c>
      <c r="F1774" s="6" t="s">
        <v>92</v>
      </c>
      <c r="G1774" s="45" t="s">
        <v>9</v>
      </c>
      <c r="H1774" s="43">
        <v>2369</v>
      </c>
      <c r="I1774" s="325" t="s">
        <v>44</v>
      </c>
      <c r="J1774" s="255" t="str">
        <f>IF(ISBLANK(INDEX('Policy Characteristics'!D:D,MATCH($C1774,'Policy Characteristics'!$C:$C,0))),"",INDEX('Policy Characteristics'!D:D,MATCH($C1774,'Policy Characteristics'!$C:$C,0)))</f>
        <v>Fuel Taxes or Subsidies</v>
      </c>
      <c r="K1774" s="254" t="str">
        <f>IF(ISBLANK(INDEX('Policy Characteristics'!E:E,MATCH($C1774,'Policy Characteristics'!$C:$C,0))),"",INDEX('Policy Characteristics'!E:E,MATCH($C1774,'Policy Characteristics'!$C:$C,0)))</f>
        <v>cross fuel tax</v>
      </c>
      <c r="L1774" s="261">
        <f>IF(ISBLANK(INDEX('Policy Characteristics'!F:F,MATCH($C1774,'Policy Characteristics'!$C:$C,0))),"",INDEX('Policy Characteristics'!F:F,MATCH($C1774,'Policy Characteristics'!$C:$C,0)))</f>
        <v>-0.9</v>
      </c>
      <c r="M1774" s="261">
        <f>IF(ISBLANK(INDEX('Policy Characteristics'!G:G,MATCH($C1774,'Policy Characteristics'!$C:$C,0))),"",INDEX('Policy Characteristics'!G:G,MATCH($C1774,'Policy Characteristics'!$C:$C,0)))</f>
        <v>0.9</v>
      </c>
      <c r="N1774" s="261">
        <f>IF(ISBLANK(INDEX('Policy Characteristics'!H:H,MATCH($C1774,'Policy Characteristics'!$C:$C,0))),"",INDEX('Policy Characteristics'!H:H,MATCH($C1774,'Policy Characteristics'!$C:$C,0)))</f>
        <v>0.01</v>
      </c>
      <c r="O1774" s="254" t="str">
        <f>IF(ISBLANK(INDEX('Policy Characteristics'!I:I,MATCH($C1774,'Policy Characteristics'!$C:$C,0))),"",INDEX('Policy Characteristics'!I:I,MATCH($C1774,'Policy Characteristics'!$C:$C,0)))</f>
        <v>% of BAU price</v>
      </c>
      <c r="P1774" s="254"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254" t="str">
        <f>IF(ISBLANK(INDEX('Policy Characteristics'!K:K,MATCH($C1774,'Policy Characteristics'!$C:$C,0))),"",INDEX('Policy Characteristics'!K:K,MATCH($C1774,'Policy Characteristics'!$C:$C,0)))</f>
        <v>fuels.html#fuel-taxes</v>
      </c>
      <c r="R1774" s="254" t="str">
        <f>IF(ISBLANK(INDEX('Policy Characteristics'!L:L,MATCH($C1774,'Policy Characteristics'!$C:$C,0))),"",INDEX('Policy Characteristics'!L:L,MATCH($C1774,'Policy Characteristics'!$C:$C,0)))</f>
        <v>fuel-taxes.html</v>
      </c>
    </row>
    <row r="1775" spans="1:18" s="4" customFormat="1" x14ac:dyDescent="0.35">
      <c r="A1775" s="254" t="str">
        <f>IF(ISBLANK(INDEX('Policy Characteristics'!A:A,MATCH($C1775,'Policy Characteristics'!$C:$C,0))),"",INDEX('Policy Characteristics'!A:A,MATCH($C1775,'Policy Characteristics'!$C:$C,0)))</f>
        <v>Cross-Sector</v>
      </c>
      <c r="B1775" s="262" t="str">
        <f>IF(ISBLANK(INDEX('Policy Characteristics'!B:B,MATCH($C1775,'Policy Characteristics'!$C:$C,0))),"",INDEX('Policy Characteristics'!B:B,MATCH($C1775,'Policy Characteristics'!$C:$C,0)))</f>
        <v>Fuel Taxes or Subsidies</v>
      </c>
      <c r="C1775" s="320" t="str">
        <f t="shared" si="69"/>
        <v>Additional Fuel Tax or Subsidy Rate by Fuel</v>
      </c>
      <c r="D1775" s="6" t="s">
        <v>53</v>
      </c>
      <c r="E1775" s="45" t="s">
        <v>332</v>
      </c>
      <c r="F1775" s="6" t="s">
        <v>95</v>
      </c>
      <c r="G1775" s="45" t="s">
        <v>9</v>
      </c>
      <c r="H1775" s="43">
        <v>2370</v>
      </c>
      <c r="I1775" s="325" t="s">
        <v>44</v>
      </c>
      <c r="J1775" s="255" t="str">
        <f>IF(ISBLANK(INDEX('Policy Characteristics'!D:D,MATCH($C1775,'Policy Characteristics'!$C:$C,0))),"",INDEX('Policy Characteristics'!D:D,MATCH($C1775,'Policy Characteristics'!$C:$C,0)))</f>
        <v>Fuel Taxes or Subsidies</v>
      </c>
      <c r="K1775" s="254" t="str">
        <f>IF(ISBLANK(INDEX('Policy Characteristics'!E:E,MATCH($C1775,'Policy Characteristics'!$C:$C,0))),"",INDEX('Policy Characteristics'!E:E,MATCH($C1775,'Policy Characteristics'!$C:$C,0)))</f>
        <v>cross fuel tax</v>
      </c>
      <c r="L1775" s="261">
        <f>IF(ISBLANK(INDEX('Policy Characteristics'!F:F,MATCH($C1775,'Policy Characteristics'!$C:$C,0))),"",INDEX('Policy Characteristics'!F:F,MATCH($C1775,'Policy Characteristics'!$C:$C,0)))</f>
        <v>-0.9</v>
      </c>
      <c r="M1775" s="261">
        <f>IF(ISBLANK(INDEX('Policy Characteristics'!G:G,MATCH($C1775,'Policy Characteristics'!$C:$C,0))),"",INDEX('Policy Characteristics'!G:G,MATCH($C1775,'Policy Characteristics'!$C:$C,0)))</f>
        <v>0.9</v>
      </c>
      <c r="N1775" s="261">
        <f>IF(ISBLANK(INDEX('Policy Characteristics'!H:H,MATCH($C1775,'Policy Characteristics'!$C:$C,0))),"",INDEX('Policy Characteristics'!H:H,MATCH($C1775,'Policy Characteristics'!$C:$C,0)))</f>
        <v>0.01</v>
      </c>
      <c r="O1775" s="254" t="str">
        <f>IF(ISBLANK(INDEX('Policy Characteristics'!I:I,MATCH($C1775,'Policy Characteristics'!$C:$C,0))),"",INDEX('Policy Characteristics'!I:I,MATCH($C1775,'Policy Characteristics'!$C:$C,0)))</f>
        <v>% of BAU price</v>
      </c>
      <c r="P1775" s="254"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254" t="str">
        <f>IF(ISBLANK(INDEX('Policy Characteristics'!K:K,MATCH($C1775,'Policy Characteristics'!$C:$C,0))),"",INDEX('Policy Characteristics'!K:K,MATCH($C1775,'Policy Characteristics'!$C:$C,0)))</f>
        <v>fuels.html#fuel-taxes</v>
      </c>
      <c r="R1775" s="254" t="str">
        <f>IF(ISBLANK(INDEX('Policy Characteristics'!L:L,MATCH($C1775,'Policy Characteristics'!$C:$C,0))),"",INDEX('Policy Characteristics'!L:L,MATCH($C1775,'Policy Characteristics'!$C:$C,0)))</f>
        <v>fuel-taxes.html</v>
      </c>
    </row>
    <row r="1776" spans="1:18" s="4" customFormat="1" x14ac:dyDescent="0.35">
      <c r="A1776" s="254" t="str">
        <f>IF(ISBLANK(INDEX('Policy Characteristics'!A:A,MATCH($C1776,'Policy Characteristics'!$C:$C,0))),"",INDEX('Policy Characteristics'!A:A,MATCH($C1776,'Policy Characteristics'!$C:$C,0)))</f>
        <v>Cross-Sector</v>
      </c>
      <c r="B1776" s="262" t="str">
        <f>IF(ISBLANK(INDEX('Policy Characteristics'!B:B,MATCH($C1776,'Policy Characteristics'!$C:$C,0))),"",INDEX('Policy Characteristics'!B:B,MATCH($C1776,'Policy Characteristics'!$C:$C,0)))</f>
        <v>Fuel Taxes or Subsidies</v>
      </c>
      <c r="C1776" s="320" t="str">
        <f t="shared" si="69"/>
        <v>Additional Fuel Tax or Subsidy Rate by Fuel</v>
      </c>
      <c r="D1776" s="6" t="s">
        <v>54</v>
      </c>
      <c r="E1776" s="45" t="s">
        <v>332</v>
      </c>
      <c r="F1776" s="6" t="s">
        <v>96</v>
      </c>
      <c r="G1776" s="45" t="s">
        <v>9</v>
      </c>
      <c r="H1776" s="43">
        <v>2371</v>
      </c>
      <c r="I1776" s="325" t="s">
        <v>43</v>
      </c>
      <c r="J1776" s="255" t="str">
        <f>IF(ISBLANK(INDEX('Policy Characteristics'!D:D,MATCH($C1776,'Policy Characteristics'!$C:$C,0))),"",INDEX('Policy Characteristics'!D:D,MATCH($C1776,'Policy Characteristics'!$C:$C,0)))</f>
        <v>Fuel Taxes or Subsidies</v>
      </c>
      <c r="K1776" s="254" t="str">
        <f>IF(ISBLANK(INDEX('Policy Characteristics'!E:E,MATCH($C1776,'Policy Characteristics'!$C:$C,0))),"",INDEX('Policy Characteristics'!E:E,MATCH($C1776,'Policy Characteristics'!$C:$C,0)))</f>
        <v>cross fuel tax</v>
      </c>
      <c r="L1776" s="261">
        <f>IF(ISBLANK(INDEX('Policy Characteristics'!F:F,MATCH($C1776,'Policy Characteristics'!$C:$C,0))),"",INDEX('Policy Characteristics'!F:F,MATCH($C1776,'Policy Characteristics'!$C:$C,0)))</f>
        <v>-0.9</v>
      </c>
      <c r="M1776" s="261">
        <f>IF(ISBLANK(INDEX('Policy Characteristics'!G:G,MATCH($C1776,'Policy Characteristics'!$C:$C,0))),"",INDEX('Policy Characteristics'!G:G,MATCH($C1776,'Policy Characteristics'!$C:$C,0)))</f>
        <v>0.9</v>
      </c>
      <c r="N1776" s="261">
        <f>IF(ISBLANK(INDEX('Policy Characteristics'!H:H,MATCH($C1776,'Policy Characteristics'!$C:$C,0))),"",INDEX('Policy Characteristics'!H:H,MATCH($C1776,'Policy Characteristics'!$C:$C,0)))</f>
        <v>0.01</v>
      </c>
      <c r="O1776" s="254" t="str">
        <f>IF(ISBLANK(INDEX('Policy Characteristics'!I:I,MATCH($C1776,'Policy Characteristics'!$C:$C,0))),"",INDEX('Policy Characteristics'!I:I,MATCH($C1776,'Policy Characteristics'!$C:$C,0)))</f>
        <v>% of BAU price</v>
      </c>
      <c r="P1776" s="254"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254" t="str">
        <f>IF(ISBLANK(INDEX('Policy Characteristics'!K:K,MATCH($C1776,'Policy Characteristics'!$C:$C,0))),"",INDEX('Policy Characteristics'!K:K,MATCH($C1776,'Policy Characteristics'!$C:$C,0)))</f>
        <v>fuels.html#fuel-taxes</v>
      </c>
      <c r="R1776" s="254" t="str">
        <f>IF(ISBLANK(INDEX('Policy Characteristics'!L:L,MATCH($C1776,'Policy Characteristics'!$C:$C,0))),"",INDEX('Policy Characteristics'!L:L,MATCH($C1776,'Policy Characteristics'!$C:$C,0)))</f>
        <v>fuel-taxes.html</v>
      </c>
    </row>
    <row r="1777" spans="1:18" s="4" customFormat="1" x14ac:dyDescent="0.35">
      <c r="A1777" s="254" t="str">
        <f>IF(ISBLANK(INDEX('Policy Characteristics'!A:A,MATCH($C1777,'Policy Characteristics'!$C:$C,0))),"",INDEX('Policy Characteristics'!A:A,MATCH($C1777,'Policy Characteristics'!$C:$C,0)))</f>
        <v>Cross-Sector</v>
      </c>
      <c r="B1777" s="262" t="str">
        <f>IF(ISBLANK(INDEX('Policy Characteristics'!B:B,MATCH($C1777,'Policy Characteristics'!$C:$C,0))),"",INDEX('Policy Characteristics'!B:B,MATCH($C1777,'Policy Characteristics'!$C:$C,0)))</f>
        <v>Fuel Taxes or Subsidies</v>
      </c>
      <c r="C1777" s="320" t="str">
        <f t="shared" si="69"/>
        <v>Additional Fuel Tax or Subsidy Rate by Fuel</v>
      </c>
      <c r="D1777" s="6" t="s">
        <v>55</v>
      </c>
      <c r="E1777" s="45" t="s">
        <v>332</v>
      </c>
      <c r="F1777" s="6" t="s">
        <v>97</v>
      </c>
      <c r="G1777" s="45" t="s">
        <v>9</v>
      </c>
      <c r="H1777" s="43">
        <v>2372</v>
      </c>
      <c r="I1777" s="325" t="s">
        <v>44</v>
      </c>
      <c r="J1777" s="255" t="str">
        <f>IF(ISBLANK(INDEX('Policy Characteristics'!D:D,MATCH($C1777,'Policy Characteristics'!$C:$C,0))),"",INDEX('Policy Characteristics'!D:D,MATCH($C1777,'Policy Characteristics'!$C:$C,0)))</f>
        <v>Fuel Taxes or Subsidies</v>
      </c>
      <c r="K1777" s="254" t="str">
        <f>IF(ISBLANK(INDEX('Policy Characteristics'!E:E,MATCH($C1777,'Policy Characteristics'!$C:$C,0))),"",INDEX('Policy Characteristics'!E:E,MATCH($C1777,'Policy Characteristics'!$C:$C,0)))</f>
        <v>cross fuel tax</v>
      </c>
      <c r="L1777" s="261">
        <f>IF(ISBLANK(INDEX('Policy Characteristics'!F:F,MATCH($C1777,'Policy Characteristics'!$C:$C,0))),"",INDEX('Policy Characteristics'!F:F,MATCH($C1777,'Policy Characteristics'!$C:$C,0)))</f>
        <v>-0.9</v>
      </c>
      <c r="M1777" s="261">
        <f>IF(ISBLANK(INDEX('Policy Characteristics'!G:G,MATCH($C1777,'Policy Characteristics'!$C:$C,0))),"",INDEX('Policy Characteristics'!G:G,MATCH($C1777,'Policy Characteristics'!$C:$C,0)))</f>
        <v>0.9</v>
      </c>
      <c r="N1777" s="261">
        <f>IF(ISBLANK(INDEX('Policy Characteristics'!H:H,MATCH($C1777,'Policy Characteristics'!$C:$C,0))),"",INDEX('Policy Characteristics'!H:H,MATCH($C1777,'Policy Characteristics'!$C:$C,0)))</f>
        <v>0.01</v>
      </c>
      <c r="O1777" s="254" t="str">
        <f>IF(ISBLANK(INDEX('Policy Characteristics'!I:I,MATCH($C1777,'Policy Characteristics'!$C:$C,0))),"",INDEX('Policy Characteristics'!I:I,MATCH($C1777,'Policy Characteristics'!$C:$C,0)))</f>
        <v>% of BAU price</v>
      </c>
      <c r="P1777" s="254"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254" t="str">
        <f>IF(ISBLANK(INDEX('Policy Characteristics'!K:K,MATCH($C1777,'Policy Characteristics'!$C:$C,0))),"",INDEX('Policy Characteristics'!K:K,MATCH($C1777,'Policy Characteristics'!$C:$C,0)))</f>
        <v>fuels.html#fuel-taxes</v>
      </c>
      <c r="R1777" s="254" t="str">
        <f>IF(ISBLANK(INDEX('Policy Characteristics'!L:L,MATCH($C1777,'Policy Characteristics'!$C:$C,0))),"",INDEX('Policy Characteristics'!L:L,MATCH($C1777,'Policy Characteristics'!$C:$C,0)))</f>
        <v>fuel-taxes.html</v>
      </c>
    </row>
    <row r="1778" spans="1:18" s="4" customFormat="1" x14ac:dyDescent="0.35">
      <c r="A1778" s="254" t="str">
        <f>IF(ISBLANK(INDEX('Policy Characteristics'!A:A,MATCH($C1778,'Policy Characteristics'!$C:$C,0))),"",INDEX('Policy Characteristics'!A:A,MATCH($C1778,'Policy Characteristics'!$C:$C,0)))</f>
        <v>Cross-Sector</v>
      </c>
      <c r="B1778" s="262" t="str">
        <f>IF(ISBLANK(INDEX('Policy Characteristics'!B:B,MATCH($C1778,'Policy Characteristics'!$C:$C,0))),"",INDEX('Policy Characteristics'!B:B,MATCH($C1778,'Policy Characteristics'!$C:$C,0)))</f>
        <v>Fuel Taxes or Subsidies</v>
      </c>
      <c r="C1778" s="320" t="str">
        <f t="shared" si="69"/>
        <v>Additional Fuel Tax or Subsidy Rate by Fuel</v>
      </c>
      <c r="D1778" s="6" t="s">
        <v>56</v>
      </c>
      <c r="E1778" s="45" t="s">
        <v>332</v>
      </c>
      <c r="F1778" s="6" t="s">
        <v>98</v>
      </c>
      <c r="G1778" s="45" t="s">
        <v>9</v>
      </c>
      <c r="H1778" s="43">
        <v>2373</v>
      </c>
      <c r="I1778" s="325" t="s">
        <v>44</v>
      </c>
      <c r="J1778" s="255" t="str">
        <f>IF(ISBLANK(INDEX('Policy Characteristics'!D:D,MATCH($C1778,'Policy Characteristics'!$C:$C,0))),"",INDEX('Policy Characteristics'!D:D,MATCH($C1778,'Policy Characteristics'!$C:$C,0)))</f>
        <v>Fuel Taxes or Subsidies</v>
      </c>
      <c r="K1778" s="254" t="str">
        <f>IF(ISBLANK(INDEX('Policy Characteristics'!E:E,MATCH($C1778,'Policy Characteristics'!$C:$C,0))),"",INDEX('Policy Characteristics'!E:E,MATCH($C1778,'Policy Characteristics'!$C:$C,0)))</f>
        <v>cross fuel tax</v>
      </c>
      <c r="L1778" s="261">
        <f>IF(ISBLANK(INDEX('Policy Characteristics'!F:F,MATCH($C1778,'Policy Characteristics'!$C:$C,0))),"",INDEX('Policy Characteristics'!F:F,MATCH($C1778,'Policy Characteristics'!$C:$C,0)))</f>
        <v>-0.9</v>
      </c>
      <c r="M1778" s="261">
        <f>IF(ISBLANK(INDEX('Policy Characteristics'!G:G,MATCH($C1778,'Policy Characteristics'!$C:$C,0))),"",INDEX('Policy Characteristics'!G:G,MATCH($C1778,'Policy Characteristics'!$C:$C,0)))</f>
        <v>0.9</v>
      </c>
      <c r="N1778" s="261">
        <f>IF(ISBLANK(INDEX('Policy Characteristics'!H:H,MATCH($C1778,'Policy Characteristics'!$C:$C,0))),"",INDEX('Policy Characteristics'!H:H,MATCH($C1778,'Policy Characteristics'!$C:$C,0)))</f>
        <v>0.01</v>
      </c>
      <c r="O1778" s="254" t="str">
        <f>IF(ISBLANK(INDEX('Policy Characteristics'!I:I,MATCH($C1778,'Policy Characteristics'!$C:$C,0))),"",INDEX('Policy Characteristics'!I:I,MATCH($C1778,'Policy Characteristics'!$C:$C,0)))</f>
        <v>% of BAU price</v>
      </c>
      <c r="P1778" s="254"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254" t="str">
        <f>IF(ISBLANK(INDEX('Policy Characteristics'!K:K,MATCH($C1778,'Policy Characteristics'!$C:$C,0))),"",INDEX('Policy Characteristics'!K:K,MATCH($C1778,'Policy Characteristics'!$C:$C,0)))</f>
        <v>fuels.html#fuel-taxes</v>
      </c>
      <c r="R1778" s="254" t="str">
        <f>IF(ISBLANK(INDEX('Policy Characteristics'!L:L,MATCH($C1778,'Policy Characteristics'!$C:$C,0))),"",INDEX('Policy Characteristics'!L:L,MATCH($C1778,'Policy Characteristics'!$C:$C,0)))</f>
        <v>fuel-taxes.html</v>
      </c>
    </row>
    <row r="1779" spans="1:18" x14ac:dyDescent="0.35">
      <c r="A1779" s="254" t="str">
        <f>IF(ISBLANK(INDEX('Policy Characteristics'!A:A,MATCH($C1779,'Policy Characteristics'!$C:$C,0))),"",INDEX('Policy Characteristics'!A:A,MATCH($C1779,'Policy Characteristics'!$C:$C,0)))</f>
        <v>Cross-Sector</v>
      </c>
      <c r="B1779" s="262" t="str">
        <f>IF(ISBLANK(INDEX('Policy Characteristics'!B:B,MATCH($C1779,'Policy Characteristics'!$C:$C,0))),"",INDEX('Policy Characteristics'!B:B,MATCH($C1779,'Policy Characteristics'!$C:$C,0)))</f>
        <v>Fuel Taxes or Subsidies</v>
      </c>
      <c r="C1779" s="320" t="str">
        <f t="shared" si="69"/>
        <v>Additional Fuel Tax or Subsidy Rate by Fuel</v>
      </c>
      <c r="D1779" s="6" t="s">
        <v>2471</v>
      </c>
      <c r="E1779" s="45" t="s">
        <v>332</v>
      </c>
      <c r="F1779" s="6" t="s">
        <v>2472</v>
      </c>
      <c r="G1779" s="45" t="s">
        <v>9</v>
      </c>
      <c r="H1779" s="43">
        <v>2374</v>
      </c>
      <c r="I1779" s="325" t="s">
        <v>43</v>
      </c>
      <c r="J1779" s="255" t="str">
        <f>IF(ISBLANK(INDEX('Policy Characteristics'!D:D,MATCH($C1779,'Policy Characteristics'!$C:$C,0))),"",INDEX('Policy Characteristics'!D:D,MATCH($C1779,'Policy Characteristics'!$C:$C,0)))</f>
        <v>Fuel Taxes or Subsidies</v>
      </c>
      <c r="K1779" s="254" t="str">
        <f>IF(ISBLANK(INDEX('Policy Characteristics'!E:E,MATCH($C1779,'Policy Characteristics'!$C:$C,0))),"",INDEX('Policy Characteristics'!E:E,MATCH($C1779,'Policy Characteristics'!$C:$C,0)))</f>
        <v>cross fuel tax</v>
      </c>
      <c r="L1779" s="261">
        <f>IF(ISBLANK(INDEX('Policy Characteristics'!F:F,MATCH($C1779,'Policy Characteristics'!$C:$C,0))),"",INDEX('Policy Characteristics'!F:F,MATCH($C1779,'Policy Characteristics'!$C:$C,0)))</f>
        <v>-0.9</v>
      </c>
      <c r="M1779" s="261">
        <f>IF(ISBLANK(INDEX('Policy Characteristics'!G:G,MATCH($C1779,'Policy Characteristics'!$C:$C,0))),"",INDEX('Policy Characteristics'!G:G,MATCH($C1779,'Policy Characteristics'!$C:$C,0)))</f>
        <v>0.9</v>
      </c>
      <c r="N1779" s="261">
        <f>IF(ISBLANK(INDEX('Policy Characteristics'!H:H,MATCH($C1779,'Policy Characteristics'!$C:$C,0))),"",INDEX('Policy Characteristics'!H:H,MATCH($C1779,'Policy Characteristics'!$C:$C,0)))</f>
        <v>0.01</v>
      </c>
      <c r="O1779" s="254" t="str">
        <f>IF(ISBLANK(INDEX('Policy Characteristics'!I:I,MATCH($C1779,'Policy Characteristics'!$C:$C,0))),"",INDEX('Policy Characteristics'!I:I,MATCH($C1779,'Policy Characteristics'!$C:$C,0)))</f>
        <v>% of BAU price</v>
      </c>
      <c r="P1779" s="254"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254" t="str">
        <f>IF(ISBLANK(INDEX('Policy Characteristics'!K:K,MATCH($C1779,'Policy Characteristics'!$C:$C,0))),"",INDEX('Policy Characteristics'!K:K,MATCH($C1779,'Policy Characteristics'!$C:$C,0)))</f>
        <v>fuels.html#fuel-taxes</v>
      </c>
      <c r="R1779" s="254" t="str">
        <f>IF(ISBLANK(INDEX('Policy Characteristics'!L:L,MATCH($C1779,'Policy Characteristics'!$C:$C,0))),"",INDEX('Policy Characteristics'!L:L,MATCH($C1779,'Policy Characteristics'!$C:$C,0)))</f>
        <v>fuel-taxes.html</v>
      </c>
    </row>
    <row r="1780" spans="1:18" x14ac:dyDescent="0.35">
      <c r="A1780" s="254" t="str">
        <f>IF(ISBLANK(INDEX('Policy Characteristics'!A:A,MATCH($C1780,'Policy Characteristics'!$C:$C,0))),"",INDEX('Policy Characteristics'!A:A,MATCH($C1780,'Policy Characteristics'!$C:$C,0)))</f>
        <v>Cross-Sector</v>
      </c>
      <c r="B1780" s="262" t="str">
        <f>IF(ISBLANK(INDEX('Policy Characteristics'!B:B,MATCH($C1780,'Policy Characteristics'!$C:$C,0))),"",INDEX('Policy Characteristics'!B:B,MATCH($C1780,'Policy Characteristics'!$C:$C,0)))</f>
        <v>Fuel Taxes or Subsidies</v>
      </c>
      <c r="C1780" s="320" t="str">
        <f t="shared" si="69"/>
        <v>Additional Fuel Tax or Subsidy Rate by Fuel</v>
      </c>
      <c r="D1780" s="6" t="s">
        <v>75</v>
      </c>
      <c r="E1780" s="45" t="s">
        <v>332</v>
      </c>
      <c r="F1780" s="6" t="s">
        <v>99</v>
      </c>
      <c r="G1780" s="45" t="s">
        <v>9</v>
      </c>
      <c r="H1780" s="43">
        <v>2375</v>
      </c>
      <c r="I1780" s="325" t="s">
        <v>44</v>
      </c>
      <c r="J1780" s="255" t="str">
        <f>IF(ISBLANK(INDEX('Policy Characteristics'!D:D,MATCH($C1780,'Policy Characteristics'!$C:$C,0))),"",INDEX('Policy Characteristics'!D:D,MATCH($C1780,'Policy Characteristics'!$C:$C,0)))</f>
        <v>Fuel Taxes or Subsidies</v>
      </c>
      <c r="K1780" s="254" t="str">
        <f>IF(ISBLANK(INDEX('Policy Characteristics'!E:E,MATCH($C1780,'Policy Characteristics'!$C:$C,0))),"",INDEX('Policy Characteristics'!E:E,MATCH($C1780,'Policy Characteristics'!$C:$C,0)))</f>
        <v>cross fuel tax</v>
      </c>
      <c r="L1780" s="261">
        <f>IF(ISBLANK(INDEX('Policy Characteristics'!F:F,MATCH($C1780,'Policy Characteristics'!$C:$C,0))),"",INDEX('Policy Characteristics'!F:F,MATCH($C1780,'Policy Characteristics'!$C:$C,0)))</f>
        <v>-0.9</v>
      </c>
      <c r="M1780" s="261">
        <f>IF(ISBLANK(INDEX('Policy Characteristics'!G:G,MATCH($C1780,'Policy Characteristics'!$C:$C,0))),"",INDEX('Policy Characteristics'!G:G,MATCH($C1780,'Policy Characteristics'!$C:$C,0)))</f>
        <v>0.9</v>
      </c>
      <c r="N1780" s="261">
        <f>IF(ISBLANK(INDEX('Policy Characteristics'!H:H,MATCH($C1780,'Policy Characteristics'!$C:$C,0))),"",INDEX('Policy Characteristics'!H:H,MATCH($C1780,'Policy Characteristics'!$C:$C,0)))</f>
        <v>0.01</v>
      </c>
      <c r="O1780" s="254" t="str">
        <f>IF(ISBLANK(INDEX('Policy Characteristics'!I:I,MATCH($C1780,'Policy Characteristics'!$C:$C,0))),"",INDEX('Policy Characteristics'!I:I,MATCH($C1780,'Policy Characteristics'!$C:$C,0)))</f>
        <v>% of BAU price</v>
      </c>
      <c r="P1780" s="254"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254" t="str">
        <f>IF(ISBLANK(INDEX('Policy Characteristics'!K:K,MATCH($C1780,'Policy Characteristics'!$C:$C,0))),"",INDEX('Policy Characteristics'!K:K,MATCH($C1780,'Policy Characteristics'!$C:$C,0)))</f>
        <v>fuels.html#fuel-taxes</v>
      </c>
      <c r="R1780" s="254" t="str">
        <f>IF(ISBLANK(INDEX('Policy Characteristics'!L:L,MATCH($C1780,'Policy Characteristics'!$C:$C,0))),"",INDEX('Policy Characteristics'!L:L,MATCH($C1780,'Policy Characteristics'!$C:$C,0)))</f>
        <v>fuel-taxes.html</v>
      </c>
    </row>
    <row r="1781" spans="1:18" x14ac:dyDescent="0.35">
      <c r="A1781" s="254" t="str">
        <f>IF(ISBLANK(INDEX('Policy Characteristics'!A:A,MATCH($C1781,'Policy Characteristics'!$C:$C,0))),"",INDEX('Policy Characteristics'!A:A,MATCH($C1781,'Policy Characteristics'!$C:$C,0)))</f>
        <v>Cross-Sector</v>
      </c>
      <c r="B1781" s="262" t="str">
        <f>IF(ISBLANK(INDEX('Policy Characteristics'!B:B,MATCH($C1781,'Policy Characteristics'!$C:$C,0))),"",INDEX('Policy Characteristics'!B:B,MATCH($C1781,'Policy Characteristics'!$C:$C,0)))</f>
        <v>Fuel Taxes or Subsidies</v>
      </c>
      <c r="C1781" s="320" t="str">
        <f t="shared" si="69"/>
        <v>Additional Fuel Tax or Subsidy Rate by Fuel</v>
      </c>
      <c r="D1781" s="6" t="s">
        <v>441</v>
      </c>
      <c r="E1781" s="45" t="s">
        <v>332</v>
      </c>
      <c r="F1781" s="6" t="s">
        <v>442</v>
      </c>
      <c r="G1781" s="45" t="s">
        <v>9</v>
      </c>
      <c r="H1781" s="43">
        <v>2376</v>
      </c>
      <c r="I1781" s="325" t="s">
        <v>44</v>
      </c>
      <c r="J1781" s="255" t="str">
        <f>IF(ISBLANK(INDEX('Policy Characteristics'!D:D,MATCH($C1781,'Policy Characteristics'!$C:$C,0))),"",INDEX('Policy Characteristics'!D:D,MATCH($C1781,'Policy Characteristics'!$C:$C,0)))</f>
        <v>Fuel Taxes or Subsidies</v>
      </c>
      <c r="K1781" s="254" t="str">
        <f>IF(ISBLANK(INDEX('Policy Characteristics'!E:E,MATCH($C1781,'Policy Characteristics'!$C:$C,0))),"",INDEX('Policy Characteristics'!E:E,MATCH($C1781,'Policy Characteristics'!$C:$C,0)))</f>
        <v>cross fuel tax</v>
      </c>
      <c r="L1781" s="261">
        <f>IF(ISBLANK(INDEX('Policy Characteristics'!F:F,MATCH($C1781,'Policy Characteristics'!$C:$C,0))),"",INDEX('Policy Characteristics'!F:F,MATCH($C1781,'Policy Characteristics'!$C:$C,0)))</f>
        <v>-0.9</v>
      </c>
      <c r="M1781" s="261">
        <f>IF(ISBLANK(INDEX('Policy Characteristics'!G:G,MATCH($C1781,'Policy Characteristics'!$C:$C,0))),"",INDEX('Policy Characteristics'!G:G,MATCH($C1781,'Policy Characteristics'!$C:$C,0)))</f>
        <v>0.9</v>
      </c>
      <c r="N1781" s="261">
        <f>IF(ISBLANK(INDEX('Policy Characteristics'!H:H,MATCH($C1781,'Policy Characteristics'!$C:$C,0))),"",INDEX('Policy Characteristics'!H:H,MATCH($C1781,'Policy Characteristics'!$C:$C,0)))</f>
        <v>0.01</v>
      </c>
      <c r="O1781" s="254" t="str">
        <f>IF(ISBLANK(INDEX('Policy Characteristics'!I:I,MATCH($C1781,'Policy Characteristics'!$C:$C,0))),"",INDEX('Policy Characteristics'!I:I,MATCH($C1781,'Policy Characteristics'!$C:$C,0)))</f>
        <v>% of BAU price</v>
      </c>
      <c r="P1781" s="254"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254" t="str">
        <f>IF(ISBLANK(INDEX('Policy Characteristics'!K:K,MATCH($C1781,'Policy Characteristics'!$C:$C,0))),"",INDEX('Policy Characteristics'!K:K,MATCH($C1781,'Policy Characteristics'!$C:$C,0)))</f>
        <v>fuels.html#fuel-taxes</v>
      </c>
      <c r="R1781" s="254" t="str">
        <f>IF(ISBLANK(INDEX('Policy Characteristics'!L:L,MATCH($C1781,'Policy Characteristics'!$C:$C,0))),"",INDEX('Policy Characteristics'!L:L,MATCH($C1781,'Policy Characteristics'!$C:$C,0)))</f>
        <v>fuel-taxes.html</v>
      </c>
    </row>
    <row r="1782" spans="1:18" x14ac:dyDescent="0.35">
      <c r="A1782" s="254" t="str">
        <f>IF(ISBLANK(INDEX('Policy Characteristics'!A:A,MATCH($C1782,'Policy Characteristics'!$C:$C,0))),"",INDEX('Policy Characteristics'!A:A,MATCH($C1782,'Policy Characteristics'!$C:$C,0)))</f>
        <v>Cross-Sector</v>
      </c>
      <c r="B1782" s="262" t="str">
        <f>IF(ISBLANK(INDEX('Policy Characteristics'!B:B,MATCH($C1782,'Policy Characteristics'!$C:$C,0))),"",INDEX('Policy Characteristics'!B:B,MATCH($C1782,'Policy Characteristics'!$C:$C,0)))</f>
        <v>Fuel Taxes or Subsidies</v>
      </c>
      <c r="C1782" s="320" t="str">
        <f t="shared" si="69"/>
        <v>Additional Fuel Tax or Subsidy Rate by Fuel</v>
      </c>
      <c r="D1782" s="6" t="s">
        <v>2463</v>
      </c>
      <c r="E1782" s="45" t="s">
        <v>332</v>
      </c>
      <c r="F1782" s="6" t="s">
        <v>2467</v>
      </c>
      <c r="G1782" s="45" t="s">
        <v>9</v>
      </c>
      <c r="H1782" s="43">
        <v>2377</v>
      </c>
      <c r="I1782" s="325" t="s">
        <v>44</v>
      </c>
      <c r="J1782" s="255" t="str">
        <f>IF(ISBLANK(INDEX('Policy Characteristics'!D:D,MATCH($C1782,'Policy Characteristics'!$C:$C,0))),"",INDEX('Policy Characteristics'!D:D,MATCH($C1782,'Policy Characteristics'!$C:$C,0)))</f>
        <v>Fuel Taxes or Subsidies</v>
      </c>
      <c r="K1782" s="254" t="str">
        <f>IF(ISBLANK(INDEX('Policy Characteristics'!E:E,MATCH($C1782,'Policy Characteristics'!$C:$C,0))),"",INDEX('Policy Characteristics'!E:E,MATCH($C1782,'Policy Characteristics'!$C:$C,0)))</f>
        <v>cross fuel tax</v>
      </c>
      <c r="L1782" s="261">
        <f>IF(ISBLANK(INDEX('Policy Characteristics'!F:F,MATCH($C1782,'Policy Characteristics'!$C:$C,0))),"",INDEX('Policy Characteristics'!F:F,MATCH($C1782,'Policy Characteristics'!$C:$C,0)))</f>
        <v>-0.9</v>
      </c>
      <c r="M1782" s="261">
        <f>IF(ISBLANK(INDEX('Policy Characteristics'!G:G,MATCH($C1782,'Policy Characteristics'!$C:$C,0))),"",INDEX('Policy Characteristics'!G:G,MATCH($C1782,'Policy Characteristics'!$C:$C,0)))</f>
        <v>0.9</v>
      </c>
      <c r="N1782" s="261">
        <f>IF(ISBLANK(INDEX('Policy Characteristics'!H:H,MATCH($C1782,'Policy Characteristics'!$C:$C,0))),"",INDEX('Policy Characteristics'!H:H,MATCH($C1782,'Policy Characteristics'!$C:$C,0)))</f>
        <v>0.01</v>
      </c>
      <c r="O1782" s="254" t="str">
        <f>IF(ISBLANK(INDEX('Policy Characteristics'!I:I,MATCH($C1782,'Policy Characteristics'!$C:$C,0))),"",INDEX('Policy Characteristics'!I:I,MATCH($C1782,'Policy Characteristics'!$C:$C,0)))</f>
        <v>% of BAU price</v>
      </c>
      <c r="P1782" s="254"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254" t="str">
        <f>IF(ISBLANK(INDEX('Policy Characteristics'!K:K,MATCH($C1782,'Policy Characteristics'!$C:$C,0))),"",INDEX('Policy Characteristics'!K:K,MATCH($C1782,'Policy Characteristics'!$C:$C,0)))</f>
        <v>fuels.html#fuel-taxes</v>
      </c>
      <c r="R1782" s="254" t="str">
        <f>IF(ISBLANK(INDEX('Policy Characteristics'!L:L,MATCH($C1782,'Policy Characteristics'!$C:$C,0))),"",INDEX('Policy Characteristics'!L:L,MATCH($C1782,'Policy Characteristics'!$C:$C,0)))</f>
        <v>fuel-taxes.html</v>
      </c>
    </row>
    <row r="1783" spans="1:18" x14ac:dyDescent="0.35">
      <c r="A1783" s="254" t="str">
        <f>IF(ISBLANK(INDEX('Policy Characteristics'!A:A,MATCH($C1783,'Policy Characteristics'!$C:$C,0))),"",INDEX('Policy Characteristics'!A:A,MATCH($C1783,'Policy Characteristics'!$C:$C,0)))</f>
        <v>Cross-Sector</v>
      </c>
      <c r="B1783" s="262" t="str">
        <f>IF(ISBLANK(INDEX('Policy Characteristics'!B:B,MATCH($C1783,'Policy Characteristics'!$C:$C,0))),"",INDEX('Policy Characteristics'!B:B,MATCH($C1783,'Policy Characteristics'!$C:$C,0)))</f>
        <v>Fuel Taxes or Subsidies</v>
      </c>
      <c r="C1783" s="320" t="str">
        <f t="shared" si="69"/>
        <v>Additional Fuel Tax or Subsidy Rate by Fuel</v>
      </c>
      <c r="D1783" s="6" t="s">
        <v>2473</v>
      </c>
      <c r="E1783" s="45" t="s">
        <v>332</v>
      </c>
      <c r="F1783" s="6" t="s">
        <v>2474</v>
      </c>
      <c r="G1783" s="45" t="s">
        <v>9</v>
      </c>
      <c r="H1783" s="43">
        <v>2378</v>
      </c>
      <c r="I1783" s="325" t="s">
        <v>43</v>
      </c>
      <c r="J1783" s="255" t="str">
        <f>IF(ISBLANK(INDEX('Policy Characteristics'!D:D,MATCH($C1783,'Policy Characteristics'!$C:$C,0))),"",INDEX('Policy Characteristics'!D:D,MATCH($C1783,'Policy Characteristics'!$C:$C,0)))</f>
        <v>Fuel Taxes or Subsidies</v>
      </c>
      <c r="K1783" s="254" t="str">
        <f>IF(ISBLANK(INDEX('Policy Characteristics'!E:E,MATCH($C1783,'Policy Characteristics'!$C:$C,0))),"",INDEX('Policy Characteristics'!E:E,MATCH($C1783,'Policy Characteristics'!$C:$C,0)))</f>
        <v>cross fuel tax</v>
      </c>
      <c r="L1783" s="261">
        <f>IF(ISBLANK(INDEX('Policy Characteristics'!F:F,MATCH($C1783,'Policy Characteristics'!$C:$C,0))),"",INDEX('Policy Characteristics'!F:F,MATCH($C1783,'Policy Characteristics'!$C:$C,0)))</f>
        <v>-0.9</v>
      </c>
      <c r="M1783" s="261">
        <f>IF(ISBLANK(INDEX('Policy Characteristics'!G:G,MATCH($C1783,'Policy Characteristics'!$C:$C,0))),"",INDEX('Policy Characteristics'!G:G,MATCH($C1783,'Policy Characteristics'!$C:$C,0)))</f>
        <v>0.9</v>
      </c>
      <c r="N1783" s="261">
        <f>IF(ISBLANK(INDEX('Policy Characteristics'!H:H,MATCH($C1783,'Policy Characteristics'!$C:$C,0))),"",INDEX('Policy Characteristics'!H:H,MATCH($C1783,'Policy Characteristics'!$C:$C,0)))</f>
        <v>0.01</v>
      </c>
      <c r="O1783" s="254" t="str">
        <f>IF(ISBLANK(INDEX('Policy Characteristics'!I:I,MATCH($C1783,'Policy Characteristics'!$C:$C,0))),"",INDEX('Policy Characteristics'!I:I,MATCH($C1783,'Policy Characteristics'!$C:$C,0)))</f>
        <v>% of BAU price</v>
      </c>
      <c r="P1783" s="254"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254" t="str">
        <f>IF(ISBLANK(INDEX('Policy Characteristics'!K:K,MATCH($C1783,'Policy Characteristics'!$C:$C,0))),"",INDEX('Policy Characteristics'!K:K,MATCH($C1783,'Policy Characteristics'!$C:$C,0)))</f>
        <v>fuels.html#fuel-taxes</v>
      </c>
      <c r="R1783" s="254" t="str">
        <f>IF(ISBLANK(INDEX('Policy Characteristics'!L:L,MATCH($C1783,'Policy Characteristics'!$C:$C,0))),"",INDEX('Policy Characteristics'!L:L,MATCH($C1783,'Policy Characteristics'!$C:$C,0)))</f>
        <v>fuel-taxes.html</v>
      </c>
    </row>
    <row r="1784" spans="1:18" x14ac:dyDescent="0.35">
      <c r="A1784" s="254" t="str">
        <f>IF(ISBLANK(INDEX('Policy Characteristics'!A:A,MATCH($C1784,'Policy Characteristics'!$C:$C,0))),"",INDEX('Policy Characteristics'!A:A,MATCH($C1784,'Policy Characteristics'!$C:$C,0)))</f>
        <v>Cross-Sector</v>
      </c>
      <c r="B1784" s="262" t="str">
        <f>IF(ISBLANK(INDEX('Policy Characteristics'!B:B,MATCH($C1784,'Policy Characteristics'!$C:$C,0))),"",INDEX('Policy Characteristics'!B:B,MATCH($C1784,'Policy Characteristics'!$C:$C,0)))</f>
        <v>Fuel Taxes or Subsidies</v>
      </c>
      <c r="C1784" s="320" t="str">
        <f t="shared" si="69"/>
        <v>Additional Fuel Tax or Subsidy Rate by Fuel</v>
      </c>
      <c r="D1784" s="6" t="s">
        <v>2464</v>
      </c>
      <c r="E1784" s="45" t="s">
        <v>332</v>
      </c>
      <c r="F1784" s="6" t="s">
        <v>2468</v>
      </c>
      <c r="G1784" s="45" t="s">
        <v>9</v>
      </c>
      <c r="H1784" s="43">
        <v>2379</v>
      </c>
      <c r="I1784" s="325" t="s">
        <v>43</v>
      </c>
      <c r="J1784" s="255" t="str">
        <f>IF(ISBLANK(INDEX('Policy Characteristics'!D:D,MATCH($C1784,'Policy Characteristics'!$C:$C,0))),"",INDEX('Policy Characteristics'!D:D,MATCH($C1784,'Policy Characteristics'!$C:$C,0)))</f>
        <v>Fuel Taxes or Subsidies</v>
      </c>
      <c r="K1784" s="254" t="str">
        <f>IF(ISBLANK(INDEX('Policy Characteristics'!E:E,MATCH($C1784,'Policy Characteristics'!$C:$C,0))),"",INDEX('Policy Characteristics'!E:E,MATCH($C1784,'Policy Characteristics'!$C:$C,0)))</f>
        <v>cross fuel tax</v>
      </c>
      <c r="L1784" s="261">
        <f>IF(ISBLANK(INDEX('Policy Characteristics'!F:F,MATCH($C1784,'Policy Characteristics'!$C:$C,0))),"",INDEX('Policy Characteristics'!F:F,MATCH($C1784,'Policy Characteristics'!$C:$C,0)))</f>
        <v>-0.9</v>
      </c>
      <c r="M1784" s="261">
        <f>IF(ISBLANK(INDEX('Policy Characteristics'!G:G,MATCH($C1784,'Policy Characteristics'!$C:$C,0))),"",INDEX('Policy Characteristics'!G:G,MATCH($C1784,'Policy Characteristics'!$C:$C,0)))</f>
        <v>0.9</v>
      </c>
      <c r="N1784" s="261">
        <f>IF(ISBLANK(INDEX('Policy Characteristics'!H:H,MATCH($C1784,'Policy Characteristics'!$C:$C,0))),"",INDEX('Policy Characteristics'!H:H,MATCH($C1784,'Policy Characteristics'!$C:$C,0)))</f>
        <v>0.01</v>
      </c>
      <c r="O1784" s="254" t="str">
        <f>IF(ISBLANK(INDEX('Policy Characteristics'!I:I,MATCH($C1784,'Policy Characteristics'!$C:$C,0))),"",INDEX('Policy Characteristics'!I:I,MATCH($C1784,'Policy Characteristics'!$C:$C,0)))</f>
        <v>% of BAU price</v>
      </c>
      <c r="P1784" s="254"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254" t="str">
        <f>IF(ISBLANK(INDEX('Policy Characteristics'!K:K,MATCH($C1784,'Policy Characteristics'!$C:$C,0))),"",INDEX('Policy Characteristics'!K:K,MATCH($C1784,'Policy Characteristics'!$C:$C,0)))</f>
        <v>fuels.html#fuel-taxes</v>
      </c>
      <c r="R1784" s="254" t="str">
        <f>IF(ISBLANK(INDEX('Policy Characteristics'!L:L,MATCH($C1784,'Policy Characteristics'!$C:$C,0))),"",INDEX('Policy Characteristics'!L:L,MATCH($C1784,'Policy Characteristics'!$C:$C,0)))</f>
        <v>fuel-taxes.html</v>
      </c>
    </row>
    <row r="1785" spans="1:18" x14ac:dyDescent="0.35">
      <c r="A1785" s="254" t="str">
        <f>IF(ISBLANK(INDEX('Policy Characteristics'!A:A,MATCH($C1785,'Policy Characteristics'!$C:$C,0))),"",INDEX('Policy Characteristics'!A:A,MATCH($C1785,'Policy Characteristics'!$C:$C,0)))</f>
        <v>Cross-Sector</v>
      </c>
      <c r="B1785" s="262" t="str">
        <f>IF(ISBLANK(INDEX('Policy Characteristics'!B:B,MATCH($C1785,'Policy Characteristics'!$C:$C,0))),"",INDEX('Policy Characteristics'!B:B,MATCH($C1785,'Policy Characteristics'!$C:$C,0)))</f>
        <v>Fuel Taxes or Subsidies</v>
      </c>
      <c r="C1785" s="320" t="str">
        <f t="shared" si="69"/>
        <v>Additional Fuel Tax or Subsidy Rate by Fuel</v>
      </c>
      <c r="D1785" s="6" t="s">
        <v>2465</v>
      </c>
      <c r="E1785" s="45" t="s">
        <v>332</v>
      </c>
      <c r="F1785" s="6" t="s">
        <v>2469</v>
      </c>
      <c r="G1785" s="45" t="s">
        <v>9</v>
      </c>
      <c r="H1785" s="43">
        <v>2380</v>
      </c>
      <c r="I1785" s="325" t="s">
        <v>44</v>
      </c>
      <c r="J1785" s="255" t="str">
        <f>IF(ISBLANK(INDEX('Policy Characteristics'!D:D,MATCH($C1785,'Policy Characteristics'!$C:$C,0))),"",INDEX('Policy Characteristics'!D:D,MATCH($C1785,'Policy Characteristics'!$C:$C,0)))</f>
        <v>Fuel Taxes or Subsidies</v>
      </c>
      <c r="K1785" s="254" t="str">
        <f>IF(ISBLANK(INDEX('Policy Characteristics'!E:E,MATCH($C1785,'Policy Characteristics'!$C:$C,0))),"",INDEX('Policy Characteristics'!E:E,MATCH($C1785,'Policy Characteristics'!$C:$C,0)))</f>
        <v>cross fuel tax</v>
      </c>
      <c r="L1785" s="261">
        <f>IF(ISBLANK(INDEX('Policy Characteristics'!F:F,MATCH($C1785,'Policy Characteristics'!$C:$C,0))),"",INDEX('Policy Characteristics'!F:F,MATCH($C1785,'Policy Characteristics'!$C:$C,0)))</f>
        <v>-0.9</v>
      </c>
      <c r="M1785" s="261">
        <f>IF(ISBLANK(INDEX('Policy Characteristics'!G:G,MATCH($C1785,'Policy Characteristics'!$C:$C,0))),"",INDEX('Policy Characteristics'!G:G,MATCH($C1785,'Policy Characteristics'!$C:$C,0)))</f>
        <v>0.9</v>
      </c>
      <c r="N1785" s="261">
        <f>IF(ISBLANK(INDEX('Policy Characteristics'!H:H,MATCH($C1785,'Policy Characteristics'!$C:$C,0))),"",INDEX('Policy Characteristics'!H:H,MATCH($C1785,'Policy Characteristics'!$C:$C,0)))</f>
        <v>0.01</v>
      </c>
      <c r="O1785" s="254" t="str">
        <f>IF(ISBLANK(INDEX('Policy Characteristics'!I:I,MATCH($C1785,'Policy Characteristics'!$C:$C,0))),"",INDEX('Policy Characteristics'!I:I,MATCH($C1785,'Policy Characteristics'!$C:$C,0)))</f>
        <v>% of BAU price</v>
      </c>
      <c r="P1785" s="254"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254" t="str">
        <f>IF(ISBLANK(INDEX('Policy Characteristics'!K:K,MATCH($C1785,'Policy Characteristics'!$C:$C,0))),"",INDEX('Policy Characteristics'!K:K,MATCH($C1785,'Policy Characteristics'!$C:$C,0)))</f>
        <v>fuels.html#fuel-taxes</v>
      </c>
      <c r="R1785" s="254" t="str">
        <f>IF(ISBLANK(INDEX('Policy Characteristics'!L:L,MATCH($C1785,'Policy Characteristics'!$C:$C,0))),"",INDEX('Policy Characteristics'!L:L,MATCH($C1785,'Policy Characteristics'!$C:$C,0)))</f>
        <v>fuel-taxes.html</v>
      </c>
    </row>
    <row r="1786" spans="1:18" x14ac:dyDescent="0.35">
      <c r="A1786" s="254" t="str">
        <f>IF(ISBLANK(INDEX('Policy Characteristics'!A:A,MATCH($C1786,'Policy Characteristics'!$C:$C,0))),"",INDEX('Policy Characteristics'!A:A,MATCH($C1786,'Policy Characteristics'!$C:$C,0)))</f>
        <v>Cross-Sector</v>
      </c>
      <c r="B1786" s="262" t="str">
        <f>IF(ISBLANK(INDEX('Policy Characteristics'!B:B,MATCH($C1786,'Policy Characteristics'!$C:$C,0))),"",INDEX('Policy Characteristics'!B:B,MATCH($C1786,'Policy Characteristics'!$C:$C,0)))</f>
        <v>Fuel Taxes or Subsidies</v>
      </c>
      <c r="C1786" s="320" t="str">
        <f t="shared" si="69"/>
        <v>Additional Fuel Tax or Subsidy Rate by Fuel</v>
      </c>
      <c r="D1786" s="6" t="s">
        <v>2466</v>
      </c>
      <c r="E1786" s="45" t="s">
        <v>332</v>
      </c>
      <c r="F1786" s="6" t="s">
        <v>2470</v>
      </c>
      <c r="G1786" s="45" t="s">
        <v>9</v>
      </c>
      <c r="H1786" s="43">
        <v>2381</v>
      </c>
      <c r="I1786" s="325" t="s">
        <v>43</v>
      </c>
      <c r="J1786" s="255" t="str">
        <f>IF(ISBLANK(INDEX('Policy Characteristics'!D:D,MATCH($C1786,'Policy Characteristics'!$C:$C,0))),"",INDEX('Policy Characteristics'!D:D,MATCH($C1786,'Policy Characteristics'!$C:$C,0)))</f>
        <v>Fuel Taxes or Subsidies</v>
      </c>
      <c r="K1786" s="254" t="str">
        <f>IF(ISBLANK(INDEX('Policy Characteristics'!E:E,MATCH($C1786,'Policy Characteristics'!$C:$C,0))),"",INDEX('Policy Characteristics'!E:E,MATCH($C1786,'Policy Characteristics'!$C:$C,0)))</f>
        <v>cross fuel tax</v>
      </c>
      <c r="L1786" s="261">
        <f>IF(ISBLANK(INDEX('Policy Characteristics'!F:F,MATCH($C1786,'Policy Characteristics'!$C:$C,0))),"",INDEX('Policy Characteristics'!F:F,MATCH($C1786,'Policy Characteristics'!$C:$C,0)))</f>
        <v>-0.9</v>
      </c>
      <c r="M1786" s="261">
        <f>IF(ISBLANK(INDEX('Policy Characteristics'!G:G,MATCH($C1786,'Policy Characteristics'!$C:$C,0))),"",INDEX('Policy Characteristics'!G:G,MATCH($C1786,'Policy Characteristics'!$C:$C,0)))</f>
        <v>0.9</v>
      </c>
      <c r="N1786" s="261">
        <f>IF(ISBLANK(INDEX('Policy Characteristics'!H:H,MATCH($C1786,'Policy Characteristics'!$C:$C,0))),"",INDEX('Policy Characteristics'!H:H,MATCH($C1786,'Policy Characteristics'!$C:$C,0)))</f>
        <v>0.01</v>
      </c>
      <c r="O1786" s="254" t="str">
        <f>IF(ISBLANK(INDEX('Policy Characteristics'!I:I,MATCH($C1786,'Policy Characteristics'!$C:$C,0))),"",INDEX('Policy Characteristics'!I:I,MATCH($C1786,'Policy Characteristics'!$C:$C,0)))</f>
        <v>% of BAU price</v>
      </c>
      <c r="P1786" s="254"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254" t="str">
        <f>IF(ISBLANK(INDEX('Policy Characteristics'!K:K,MATCH($C1786,'Policy Characteristics'!$C:$C,0))),"",INDEX('Policy Characteristics'!K:K,MATCH($C1786,'Policy Characteristics'!$C:$C,0)))</f>
        <v>fuels.html#fuel-taxes</v>
      </c>
      <c r="R1786" s="254" t="str">
        <f>IF(ISBLANK(INDEX('Policy Characteristics'!L:L,MATCH($C1786,'Policy Characteristics'!$C:$C,0))),"",INDEX('Policy Characteristics'!L:L,MATCH($C1786,'Policy Characteristics'!$C:$C,0)))</f>
        <v>fuel-taxes.html</v>
      </c>
    </row>
    <row r="1787" spans="1:18" s="4" customFormat="1" x14ac:dyDescent="0.35">
      <c r="A1787" s="254" t="str">
        <f>IF(ISBLANK(INDEX('Policy Characteristics'!A:A,MATCH($C1787,'Policy Characteristics'!$C:$C,0))),"",INDEX('Policy Characteristics'!A:A,MATCH($C1787,'Policy Characteristics'!$C:$C,0)))</f>
        <v>Cross-Sector</v>
      </c>
      <c r="B1787" s="262" t="str">
        <f>IF(ISBLANK(INDEX('Policy Characteristics'!B:B,MATCH($C1787,'Policy Characteristics'!$C:$C,0))),"",INDEX('Policy Characteristics'!B:B,MATCH($C1787,'Policy Characteristics'!$C:$C,0)))</f>
        <v>Fuel Taxes or Subsidies</v>
      </c>
      <c r="C1787" s="320" t="str">
        <f t="shared" si="69"/>
        <v>Additional Fuel Tax or Subsidy Rate by Fuel</v>
      </c>
      <c r="D1787" s="45" t="s">
        <v>52</v>
      </c>
      <c r="E1787" s="45" t="s">
        <v>2490</v>
      </c>
      <c r="F1787" s="45" t="s">
        <v>93</v>
      </c>
      <c r="G1787" s="45" t="s">
        <v>2483</v>
      </c>
      <c r="H1787" s="43">
        <v>2382</v>
      </c>
      <c r="I1787" s="324" t="s">
        <v>43</v>
      </c>
      <c r="J1787" s="255" t="str">
        <f>IF(ISBLANK(INDEX('Policy Characteristics'!D:D,MATCH($C1787,'Policy Characteristics'!$C:$C,0))),"",INDEX('Policy Characteristics'!D:D,MATCH($C1787,'Policy Characteristics'!$C:$C,0)))</f>
        <v>Fuel Taxes or Subsidies</v>
      </c>
      <c r="K1787" s="254" t="str">
        <f>IF(ISBLANK(INDEX('Policy Characteristics'!E:E,MATCH($C1787,'Policy Characteristics'!$C:$C,0))),"",INDEX('Policy Characteristics'!E:E,MATCH($C1787,'Policy Characteristics'!$C:$C,0)))</f>
        <v>cross fuel tax</v>
      </c>
      <c r="L1787" s="261">
        <f>IF(ISBLANK(INDEX('Policy Characteristics'!F:F,MATCH($C1787,'Policy Characteristics'!$C:$C,0))),"",INDEX('Policy Characteristics'!F:F,MATCH($C1787,'Policy Characteristics'!$C:$C,0)))</f>
        <v>-0.9</v>
      </c>
      <c r="M1787" s="261">
        <f>IF(ISBLANK(INDEX('Policy Characteristics'!G:G,MATCH($C1787,'Policy Characteristics'!$C:$C,0))),"",INDEX('Policy Characteristics'!G:G,MATCH($C1787,'Policy Characteristics'!$C:$C,0)))</f>
        <v>0.9</v>
      </c>
      <c r="N1787" s="261">
        <f>IF(ISBLANK(INDEX('Policy Characteristics'!H:H,MATCH($C1787,'Policy Characteristics'!$C:$C,0))),"",INDEX('Policy Characteristics'!H:H,MATCH($C1787,'Policy Characteristics'!$C:$C,0)))</f>
        <v>0.01</v>
      </c>
      <c r="O1787" s="254" t="str">
        <f>IF(ISBLANK(INDEX('Policy Characteristics'!I:I,MATCH($C1787,'Policy Characteristics'!$C:$C,0))),"",INDEX('Policy Characteristics'!I:I,MATCH($C1787,'Policy Characteristics'!$C:$C,0)))</f>
        <v>% of BAU price</v>
      </c>
      <c r="P1787" s="254"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254" t="str">
        <f>IF(ISBLANK(INDEX('Policy Characteristics'!K:K,MATCH($C1787,'Policy Characteristics'!$C:$C,0))),"",INDEX('Policy Characteristics'!K:K,MATCH($C1787,'Policy Characteristics'!$C:$C,0)))</f>
        <v>fuels.html#fuel-taxes</v>
      </c>
      <c r="R1787" s="254" t="str">
        <f>IF(ISBLANK(INDEX('Policy Characteristics'!L:L,MATCH($C1787,'Policy Characteristics'!$C:$C,0))),"",INDEX('Policy Characteristics'!L:L,MATCH($C1787,'Policy Characteristics'!$C:$C,0)))</f>
        <v>fuel-taxes.html</v>
      </c>
    </row>
    <row r="1788" spans="1:18" s="4" customFormat="1" x14ac:dyDescent="0.35">
      <c r="A1788" s="254" t="str">
        <f>IF(ISBLANK(INDEX('Policy Characteristics'!A:A,MATCH($C1788,'Policy Characteristics'!$C:$C,0))),"",INDEX('Policy Characteristics'!A:A,MATCH($C1788,'Policy Characteristics'!$C:$C,0)))</f>
        <v>Cross-Sector</v>
      </c>
      <c r="B1788" s="262" t="str">
        <f>IF(ISBLANK(INDEX('Policy Characteristics'!B:B,MATCH($C1788,'Policy Characteristics'!$C:$C,0))),"",INDEX('Policy Characteristics'!B:B,MATCH($C1788,'Policy Characteristics'!$C:$C,0)))</f>
        <v>Fuel Taxes or Subsidies</v>
      </c>
      <c r="C1788" s="320" t="str">
        <f t="shared" si="69"/>
        <v>Additional Fuel Tax or Subsidy Rate by Fuel</v>
      </c>
      <c r="D1788" s="6" t="s">
        <v>448</v>
      </c>
      <c r="E1788" s="45" t="s">
        <v>2490</v>
      </c>
      <c r="F1788" s="6" t="s">
        <v>445</v>
      </c>
      <c r="G1788" s="45" t="s">
        <v>2483</v>
      </c>
      <c r="H1788" s="43">
        <v>2383</v>
      </c>
      <c r="I1788" s="325" t="s">
        <v>44</v>
      </c>
      <c r="J1788" s="255" t="str">
        <f>IF(ISBLANK(INDEX('Policy Characteristics'!D:D,MATCH($C1788,'Policy Characteristics'!$C:$C,0))),"",INDEX('Policy Characteristics'!D:D,MATCH($C1788,'Policy Characteristics'!$C:$C,0)))</f>
        <v>Fuel Taxes or Subsidies</v>
      </c>
      <c r="K1788" s="254" t="str">
        <f>IF(ISBLANK(INDEX('Policy Characteristics'!E:E,MATCH($C1788,'Policy Characteristics'!$C:$C,0))),"",INDEX('Policy Characteristics'!E:E,MATCH($C1788,'Policy Characteristics'!$C:$C,0)))</f>
        <v>cross fuel tax</v>
      </c>
      <c r="L1788" s="261">
        <f>IF(ISBLANK(INDEX('Policy Characteristics'!F:F,MATCH($C1788,'Policy Characteristics'!$C:$C,0))),"",INDEX('Policy Characteristics'!F:F,MATCH($C1788,'Policy Characteristics'!$C:$C,0)))</f>
        <v>-0.9</v>
      </c>
      <c r="M1788" s="261">
        <f>IF(ISBLANK(INDEX('Policy Characteristics'!G:G,MATCH($C1788,'Policy Characteristics'!$C:$C,0))),"",INDEX('Policy Characteristics'!G:G,MATCH($C1788,'Policy Characteristics'!$C:$C,0)))</f>
        <v>0.9</v>
      </c>
      <c r="N1788" s="261">
        <f>IF(ISBLANK(INDEX('Policy Characteristics'!H:H,MATCH($C1788,'Policy Characteristics'!$C:$C,0))),"",INDEX('Policy Characteristics'!H:H,MATCH($C1788,'Policy Characteristics'!$C:$C,0)))</f>
        <v>0.01</v>
      </c>
      <c r="O1788" s="254" t="str">
        <f>IF(ISBLANK(INDEX('Policy Characteristics'!I:I,MATCH($C1788,'Policy Characteristics'!$C:$C,0))),"",INDEX('Policy Characteristics'!I:I,MATCH($C1788,'Policy Characteristics'!$C:$C,0)))</f>
        <v>% of BAU price</v>
      </c>
      <c r="P1788" s="254"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254" t="str">
        <f>IF(ISBLANK(INDEX('Policy Characteristics'!K:K,MATCH($C1788,'Policy Characteristics'!$C:$C,0))),"",INDEX('Policy Characteristics'!K:K,MATCH($C1788,'Policy Characteristics'!$C:$C,0)))</f>
        <v>fuels.html#fuel-taxes</v>
      </c>
      <c r="R1788" s="254" t="str">
        <f>IF(ISBLANK(INDEX('Policy Characteristics'!L:L,MATCH($C1788,'Policy Characteristics'!$C:$C,0))),"",INDEX('Policy Characteristics'!L:L,MATCH($C1788,'Policy Characteristics'!$C:$C,0)))</f>
        <v>fuel-taxes.html</v>
      </c>
    </row>
    <row r="1789" spans="1:18" s="4" customFormat="1" x14ac:dyDescent="0.35">
      <c r="A1789" s="254" t="str">
        <f>IF(ISBLANK(INDEX('Policy Characteristics'!A:A,MATCH($C1789,'Policy Characteristics'!$C:$C,0))),"",INDEX('Policy Characteristics'!A:A,MATCH($C1789,'Policy Characteristics'!$C:$C,0)))</f>
        <v>Cross-Sector</v>
      </c>
      <c r="B1789" s="262" t="str">
        <f>IF(ISBLANK(INDEX('Policy Characteristics'!B:B,MATCH($C1789,'Policy Characteristics'!$C:$C,0))),"",INDEX('Policy Characteristics'!B:B,MATCH($C1789,'Policy Characteristics'!$C:$C,0)))</f>
        <v>Fuel Taxes or Subsidies</v>
      </c>
      <c r="C1789" s="320" t="str">
        <f t="shared" si="69"/>
        <v>Additional Fuel Tax or Subsidy Rate by Fuel</v>
      </c>
      <c r="D1789" s="6" t="s">
        <v>46</v>
      </c>
      <c r="E1789" s="45" t="s">
        <v>2490</v>
      </c>
      <c r="F1789" s="6" t="s">
        <v>87</v>
      </c>
      <c r="G1789" s="45" t="s">
        <v>2483</v>
      </c>
      <c r="H1789" s="43">
        <v>2384</v>
      </c>
      <c r="I1789" s="325" t="s">
        <v>43</v>
      </c>
      <c r="J1789" s="255" t="str">
        <f>IF(ISBLANK(INDEX('Policy Characteristics'!D:D,MATCH($C1789,'Policy Characteristics'!$C:$C,0))),"",INDEX('Policy Characteristics'!D:D,MATCH($C1789,'Policy Characteristics'!$C:$C,0)))</f>
        <v>Fuel Taxes or Subsidies</v>
      </c>
      <c r="K1789" s="254" t="str">
        <f>IF(ISBLANK(INDEX('Policy Characteristics'!E:E,MATCH($C1789,'Policy Characteristics'!$C:$C,0))),"",INDEX('Policy Characteristics'!E:E,MATCH($C1789,'Policy Characteristics'!$C:$C,0)))</f>
        <v>cross fuel tax</v>
      </c>
      <c r="L1789" s="261">
        <f>IF(ISBLANK(INDEX('Policy Characteristics'!F:F,MATCH($C1789,'Policy Characteristics'!$C:$C,0))),"",INDEX('Policy Characteristics'!F:F,MATCH($C1789,'Policy Characteristics'!$C:$C,0)))</f>
        <v>-0.9</v>
      </c>
      <c r="M1789" s="261">
        <f>IF(ISBLANK(INDEX('Policy Characteristics'!G:G,MATCH($C1789,'Policy Characteristics'!$C:$C,0))),"",INDEX('Policy Characteristics'!G:G,MATCH($C1789,'Policy Characteristics'!$C:$C,0)))</f>
        <v>0.9</v>
      </c>
      <c r="N1789" s="261">
        <f>IF(ISBLANK(INDEX('Policy Characteristics'!H:H,MATCH($C1789,'Policy Characteristics'!$C:$C,0))),"",INDEX('Policy Characteristics'!H:H,MATCH($C1789,'Policy Characteristics'!$C:$C,0)))</f>
        <v>0.01</v>
      </c>
      <c r="O1789" s="254" t="str">
        <f>IF(ISBLANK(INDEX('Policy Characteristics'!I:I,MATCH($C1789,'Policy Characteristics'!$C:$C,0))),"",INDEX('Policy Characteristics'!I:I,MATCH($C1789,'Policy Characteristics'!$C:$C,0)))</f>
        <v>% of BAU price</v>
      </c>
      <c r="P1789" s="254"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254" t="str">
        <f>IF(ISBLANK(INDEX('Policy Characteristics'!K:K,MATCH($C1789,'Policy Characteristics'!$C:$C,0))),"",INDEX('Policy Characteristics'!K:K,MATCH($C1789,'Policy Characteristics'!$C:$C,0)))</f>
        <v>fuels.html#fuel-taxes</v>
      </c>
      <c r="R1789" s="254" t="str">
        <f>IF(ISBLANK(INDEX('Policy Characteristics'!L:L,MATCH($C1789,'Policy Characteristics'!$C:$C,0))),"",INDEX('Policy Characteristics'!L:L,MATCH($C1789,'Policy Characteristics'!$C:$C,0)))</f>
        <v>fuel-taxes.html</v>
      </c>
    </row>
    <row r="1790" spans="1:18" s="4" customFormat="1" x14ac:dyDescent="0.35">
      <c r="A1790" s="254" t="str">
        <f>IF(ISBLANK(INDEX('Policy Characteristics'!A:A,MATCH($C1790,'Policy Characteristics'!$C:$C,0))),"",INDEX('Policy Characteristics'!A:A,MATCH($C1790,'Policy Characteristics'!$C:$C,0)))</f>
        <v>Cross-Sector</v>
      </c>
      <c r="B1790" s="262" t="str">
        <f>IF(ISBLANK(INDEX('Policy Characteristics'!B:B,MATCH($C1790,'Policy Characteristics'!$C:$C,0))),"",INDEX('Policy Characteristics'!B:B,MATCH($C1790,'Policy Characteristics'!$C:$C,0)))</f>
        <v>Fuel Taxes or Subsidies</v>
      </c>
      <c r="C1790" s="320" t="str">
        <f t="shared" si="69"/>
        <v>Additional Fuel Tax or Subsidy Rate by Fuel</v>
      </c>
      <c r="D1790" s="6" t="s">
        <v>47</v>
      </c>
      <c r="E1790" s="45" t="s">
        <v>2490</v>
      </c>
      <c r="F1790" s="6" t="s">
        <v>88</v>
      </c>
      <c r="G1790" s="45" t="s">
        <v>2483</v>
      </c>
      <c r="H1790" s="43">
        <v>2385</v>
      </c>
      <c r="I1790" s="325" t="s">
        <v>44</v>
      </c>
      <c r="J1790" s="255" t="str">
        <f>IF(ISBLANK(INDEX('Policy Characteristics'!D:D,MATCH($C1790,'Policy Characteristics'!$C:$C,0))),"",INDEX('Policy Characteristics'!D:D,MATCH($C1790,'Policy Characteristics'!$C:$C,0)))</f>
        <v>Fuel Taxes or Subsidies</v>
      </c>
      <c r="K1790" s="254" t="str">
        <f>IF(ISBLANK(INDEX('Policy Characteristics'!E:E,MATCH($C1790,'Policy Characteristics'!$C:$C,0))),"",INDEX('Policy Characteristics'!E:E,MATCH($C1790,'Policy Characteristics'!$C:$C,0)))</f>
        <v>cross fuel tax</v>
      </c>
      <c r="L1790" s="261">
        <f>IF(ISBLANK(INDEX('Policy Characteristics'!F:F,MATCH($C1790,'Policy Characteristics'!$C:$C,0))),"",INDEX('Policy Characteristics'!F:F,MATCH($C1790,'Policy Characteristics'!$C:$C,0)))</f>
        <v>-0.9</v>
      </c>
      <c r="M1790" s="261">
        <f>IF(ISBLANK(INDEX('Policy Characteristics'!G:G,MATCH($C1790,'Policy Characteristics'!$C:$C,0))),"",INDEX('Policy Characteristics'!G:G,MATCH($C1790,'Policy Characteristics'!$C:$C,0)))</f>
        <v>0.9</v>
      </c>
      <c r="N1790" s="261">
        <f>IF(ISBLANK(INDEX('Policy Characteristics'!H:H,MATCH($C1790,'Policy Characteristics'!$C:$C,0))),"",INDEX('Policy Characteristics'!H:H,MATCH($C1790,'Policy Characteristics'!$C:$C,0)))</f>
        <v>0.01</v>
      </c>
      <c r="O1790" s="254" t="str">
        <f>IF(ISBLANK(INDEX('Policy Characteristics'!I:I,MATCH($C1790,'Policy Characteristics'!$C:$C,0))),"",INDEX('Policy Characteristics'!I:I,MATCH($C1790,'Policy Characteristics'!$C:$C,0)))</f>
        <v>% of BAU price</v>
      </c>
      <c r="P1790" s="254"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254" t="str">
        <f>IF(ISBLANK(INDEX('Policy Characteristics'!K:K,MATCH($C1790,'Policy Characteristics'!$C:$C,0))),"",INDEX('Policy Characteristics'!K:K,MATCH($C1790,'Policy Characteristics'!$C:$C,0)))</f>
        <v>fuels.html#fuel-taxes</v>
      </c>
      <c r="R1790" s="254" t="str">
        <f>IF(ISBLANK(INDEX('Policy Characteristics'!L:L,MATCH($C1790,'Policy Characteristics'!$C:$C,0))),"",INDEX('Policy Characteristics'!L:L,MATCH($C1790,'Policy Characteristics'!$C:$C,0)))</f>
        <v>fuel-taxes.html</v>
      </c>
    </row>
    <row r="1791" spans="1:18" s="4" customFormat="1" x14ac:dyDescent="0.35">
      <c r="A1791" s="254" t="str">
        <f>IF(ISBLANK(INDEX('Policy Characteristics'!A:A,MATCH($C1791,'Policy Characteristics'!$C:$C,0))),"",INDEX('Policy Characteristics'!A:A,MATCH($C1791,'Policy Characteristics'!$C:$C,0)))</f>
        <v>Cross-Sector</v>
      </c>
      <c r="B1791" s="262" t="str">
        <f>IF(ISBLANK(INDEX('Policy Characteristics'!B:B,MATCH($C1791,'Policy Characteristics'!$C:$C,0))),"",INDEX('Policy Characteristics'!B:B,MATCH($C1791,'Policy Characteristics'!$C:$C,0)))</f>
        <v>Fuel Taxes or Subsidies</v>
      </c>
      <c r="C1791" s="320" t="str">
        <f t="shared" si="69"/>
        <v>Additional Fuel Tax or Subsidy Rate by Fuel</v>
      </c>
      <c r="D1791" s="6" t="s">
        <v>51</v>
      </c>
      <c r="E1791" s="45" t="s">
        <v>2490</v>
      </c>
      <c r="F1791" s="6" t="s">
        <v>92</v>
      </c>
      <c r="G1791" s="45" t="s">
        <v>2483</v>
      </c>
      <c r="H1791" s="43">
        <v>2386</v>
      </c>
      <c r="I1791" s="325" t="s">
        <v>44</v>
      </c>
      <c r="J1791" s="255" t="str">
        <f>IF(ISBLANK(INDEX('Policy Characteristics'!D:D,MATCH($C1791,'Policy Characteristics'!$C:$C,0))),"",INDEX('Policy Characteristics'!D:D,MATCH($C1791,'Policy Characteristics'!$C:$C,0)))</f>
        <v>Fuel Taxes or Subsidies</v>
      </c>
      <c r="K1791" s="254" t="str">
        <f>IF(ISBLANK(INDEX('Policy Characteristics'!E:E,MATCH($C1791,'Policy Characteristics'!$C:$C,0))),"",INDEX('Policy Characteristics'!E:E,MATCH($C1791,'Policy Characteristics'!$C:$C,0)))</f>
        <v>cross fuel tax</v>
      </c>
      <c r="L1791" s="261">
        <f>IF(ISBLANK(INDEX('Policy Characteristics'!F:F,MATCH($C1791,'Policy Characteristics'!$C:$C,0))),"",INDEX('Policy Characteristics'!F:F,MATCH($C1791,'Policy Characteristics'!$C:$C,0)))</f>
        <v>-0.9</v>
      </c>
      <c r="M1791" s="261">
        <f>IF(ISBLANK(INDEX('Policy Characteristics'!G:G,MATCH($C1791,'Policy Characteristics'!$C:$C,0))),"",INDEX('Policy Characteristics'!G:G,MATCH($C1791,'Policy Characteristics'!$C:$C,0)))</f>
        <v>0.9</v>
      </c>
      <c r="N1791" s="261">
        <f>IF(ISBLANK(INDEX('Policy Characteristics'!H:H,MATCH($C1791,'Policy Characteristics'!$C:$C,0))),"",INDEX('Policy Characteristics'!H:H,MATCH($C1791,'Policy Characteristics'!$C:$C,0)))</f>
        <v>0.01</v>
      </c>
      <c r="O1791" s="254" t="str">
        <f>IF(ISBLANK(INDEX('Policy Characteristics'!I:I,MATCH($C1791,'Policy Characteristics'!$C:$C,0))),"",INDEX('Policy Characteristics'!I:I,MATCH($C1791,'Policy Characteristics'!$C:$C,0)))</f>
        <v>% of BAU price</v>
      </c>
      <c r="P1791" s="254"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254" t="str">
        <f>IF(ISBLANK(INDEX('Policy Characteristics'!K:K,MATCH($C1791,'Policy Characteristics'!$C:$C,0))),"",INDEX('Policy Characteristics'!K:K,MATCH($C1791,'Policy Characteristics'!$C:$C,0)))</f>
        <v>fuels.html#fuel-taxes</v>
      </c>
      <c r="R1791" s="254" t="str">
        <f>IF(ISBLANK(INDEX('Policy Characteristics'!L:L,MATCH($C1791,'Policy Characteristics'!$C:$C,0))),"",INDEX('Policy Characteristics'!L:L,MATCH($C1791,'Policy Characteristics'!$C:$C,0)))</f>
        <v>fuel-taxes.html</v>
      </c>
    </row>
    <row r="1792" spans="1:18" s="4" customFormat="1" x14ac:dyDescent="0.35">
      <c r="A1792" s="254" t="str">
        <f>IF(ISBLANK(INDEX('Policy Characteristics'!A:A,MATCH($C1792,'Policy Characteristics'!$C:$C,0))),"",INDEX('Policy Characteristics'!A:A,MATCH($C1792,'Policy Characteristics'!$C:$C,0)))</f>
        <v>Cross-Sector</v>
      </c>
      <c r="B1792" s="262" t="str">
        <f>IF(ISBLANK(INDEX('Policy Characteristics'!B:B,MATCH($C1792,'Policy Characteristics'!$C:$C,0))),"",INDEX('Policy Characteristics'!B:B,MATCH($C1792,'Policy Characteristics'!$C:$C,0)))</f>
        <v>Fuel Taxes or Subsidies</v>
      </c>
      <c r="C1792" s="320" t="str">
        <f t="shared" si="69"/>
        <v>Additional Fuel Tax or Subsidy Rate by Fuel</v>
      </c>
      <c r="D1792" s="6" t="s">
        <v>53</v>
      </c>
      <c r="E1792" s="45" t="s">
        <v>2490</v>
      </c>
      <c r="F1792" s="6" t="s">
        <v>95</v>
      </c>
      <c r="G1792" s="45" t="s">
        <v>2483</v>
      </c>
      <c r="H1792" s="43">
        <v>2387</v>
      </c>
      <c r="I1792" s="325" t="s">
        <v>44</v>
      </c>
      <c r="J1792" s="255" t="str">
        <f>IF(ISBLANK(INDEX('Policy Characteristics'!D:D,MATCH($C1792,'Policy Characteristics'!$C:$C,0))),"",INDEX('Policy Characteristics'!D:D,MATCH($C1792,'Policy Characteristics'!$C:$C,0)))</f>
        <v>Fuel Taxes or Subsidies</v>
      </c>
      <c r="K1792" s="254" t="str">
        <f>IF(ISBLANK(INDEX('Policy Characteristics'!E:E,MATCH($C1792,'Policy Characteristics'!$C:$C,0))),"",INDEX('Policy Characteristics'!E:E,MATCH($C1792,'Policy Characteristics'!$C:$C,0)))</f>
        <v>cross fuel tax</v>
      </c>
      <c r="L1792" s="261">
        <f>IF(ISBLANK(INDEX('Policy Characteristics'!F:F,MATCH($C1792,'Policy Characteristics'!$C:$C,0))),"",INDEX('Policy Characteristics'!F:F,MATCH($C1792,'Policy Characteristics'!$C:$C,0)))</f>
        <v>-0.9</v>
      </c>
      <c r="M1792" s="261">
        <f>IF(ISBLANK(INDEX('Policy Characteristics'!G:G,MATCH($C1792,'Policy Characteristics'!$C:$C,0))),"",INDEX('Policy Characteristics'!G:G,MATCH($C1792,'Policy Characteristics'!$C:$C,0)))</f>
        <v>0.9</v>
      </c>
      <c r="N1792" s="261">
        <f>IF(ISBLANK(INDEX('Policy Characteristics'!H:H,MATCH($C1792,'Policy Characteristics'!$C:$C,0))),"",INDEX('Policy Characteristics'!H:H,MATCH($C1792,'Policy Characteristics'!$C:$C,0)))</f>
        <v>0.01</v>
      </c>
      <c r="O1792" s="254" t="str">
        <f>IF(ISBLANK(INDEX('Policy Characteristics'!I:I,MATCH($C1792,'Policy Characteristics'!$C:$C,0))),"",INDEX('Policy Characteristics'!I:I,MATCH($C1792,'Policy Characteristics'!$C:$C,0)))</f>
        <v>% of BAU price</v>
      </c>
      <c r="P1792" s="254"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254" t="str">
        <f>IF(ISBLANK(INDEX('Policy Characteristics'!K:K,MATCH($C1792,'Policy Characteristics'!$C:$C,0))),"",INDEX('Policy Characteristics'!K:K,MATCH($C1792,'Policy Characteristics'!$C:$C,0)))</f>
        <v>fuels.html#fuel-taxes</v>
      </c>
      <c r="R1792" s="254" t="str">
        <f>IF(ISBLANK(INDEX('Policy Characteristics'!L:L,MATCH($C1792,'Policy Characteristics'!$C:$C,0))),"",INDEX('Policy Characteristics'!L:L,MATCH($C1792,'Policy Characteristics'!$C:$C,0)))</f>
        <v>fuel-taxes.html</v>
      </c>
    </row>
    <row r="1793" spans="1:18" s="4" customFormat="1" x14ac:dyDescent="0.35">
      <c r="A1793" s="254" t="str">
        <f>IF(ISBLANK(INDEX('Policy Characteristics'!A:A,MATCH($C1793,'Policy Characteristics'!$C:$C,0))),"",INDEX('Policy Characteristics'!A:A,MATCH($C1793,'Policy Characteristics'!$C:$C,0)))</f>
        <v>Cross-Sector</v>
      </c>
      <c r="B1793" s="262" t="str">
        <f>IF(ISBLANK(INDEX('Policy Characteristics'!B:B,MATCH($C1793,'Policy Characteristics'!$C:$C,0))),"",INDEX('Policy Characteristics'!B:B,MATCH($C1793,'Policy Characteristics'!$C:$C,0)))</f>
        <v>Fuel Taxes or Subsidies</v>
      </c>
      <c r="C1793" s="320" t="str">
        <f t="shared" si="69"/>
        <v>Additional Fuel Tax or Subsidy Rate by Fuel</v>
      </c>
      <c r="D1793" s="6" t="s">
        <v>54</v>
      </c>
      <c r="E1793" s="45" t="s">
        <v>2490</v>
      </c>
      <c r="F1793" s="6" t="s">
        <v>96</v>
      </c>
      <c r="G1793" s="45" t="s">
        <v>2483</v>
      </c>
      <c r="H1793" s="43">
        <v>2388</v>
      </c>
      <c r="I1793" s="325" t="s">
        <v>44</v>
      </c>
      <c r="J1793" s="255" t="str">
        <f>IF(ISBLANK(INDEX('Policy Characteristics'!D:D,MATCH($C1793,'Policy Characteristics'!$C:$C,0))),"",INDEX('Policy Characteristics'!D:D,MATCH($C1793,'Policy Characteristics'!$C:$C,0)))</f>
        <v>Fuel Taxes or Subsidies</v>
      </c>
      <c r="K1793" s="254" t="str">
        <f>IF(ISBLANK(INDEX('Policy Characteristics'!E:E,MATCH($C1793,'Policy Characteristics'!$C:$C,0))),"",INDEX('Policy Characteristics'!E:E,MATCH($C1793,'Policy Characteristics'!$C:$C,0)))</f>
        <v>cross fuel tax</v>
      </c>
      <c r="L1793" s="261">
        <f>IF(ISBLANK(INDEX('Policy Characteristics'!F:F,MATCH($C1793,'Policy Characteristics'!$C:$C,0))),"",INDEX('Policy Characteristics'!F:F,MATCH($C1793,'Policy Characteristics'!$C:$C,0)))</f>
        <v>-0.9</v>
      </c>
      <c r="M1793" s="261">
        <f>IF(ISBLANK(INDEX('Policy Characteristics'!G:G,MATCH($C1793,'Policy Characteristics'!$C:$C,0))),"",INDEX('Policy Characteristics'!G:G,MATCH($C1793,'Policy Characteristics'!$C:$C,0)))</f>
        <v>0.9</v>
      </c>
      <c r="N1793" s="261">
        <f>IF(ISBLANK(INDEX('Policy Characteristics'!H:H,MATCH($C1793,'Policy Characteristics'!$C:$C,0))),"",INDEX('Policy Characteristics'!H:H,MATCH($C1793,'Policy Characteristics'!$C:$C,0)))</f>
        <v>0.01</v>
      </c>
      <c r="O1793" s="254" t="str">
        <f>IF(ISBLANK(INDEX('Policy Characteristics'!I:I,MATCH($C1793,'Policy Characteristics'!$C:$C,0))),"",INDEX('Policy Characteristics'!I:I,MATCH($C1793,'Policy Characteristics'!$C:$C,0)))</f>
        <v>% of BAU price</v>
      </c>
      <c r="P1793" s="254"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254" t="str">
        <f>IF(ISBLANK(INDEX('Policy Characteristics'!K:K,MATCH($C1793,'Policy Characteristics'!$C:$C,0))),"",INDEX('Policy Characteristics'!K:K,MATCH($C1793,'Policy Characteristics'!$C:$C,0)))</f>
        <v>fuels.html#fuel-taxes</v>
      </c>
      <c r="R1793" s="254" t="str">
        <f>IF(ISBLANK(INDEX('Policy Characteristics'!L:L,MATCH($C1793,'Policy Characteristics'!$C:$C,0))),"",INDEX('Policy Characteristics'!L:L,MATCH($C1793,'Policy Characteristics'!$C:$C,0)))</f>
        <v>fuel-taxes.html</v>
      </c>
    </row>
    <row r="1794" spans="1:18" s="4" customFormat="1" x14ac:dyDescent="0.35">
      <c r="A1794" s="254" t="str">
        <f>IF(ISBLANK(INDEX('Policy Characteristics'!A:A,MATCH($C1794,'Policy Characteristics'!$C:$C,0))),"",INDEX('Policy Characteristics'!A:A,MATCH($C1794,'Policy Characteristics'!$C:$C,0)))</f>
        <v>Cross-Sector</v>
      </c>
      <c r="B1794" s="262" t="str">
        <f>IF(ISBLANK(INDEX('Policy Characteristics'!B:B,MATCH($C1794,'Policy Characteristics'!$C:$C,0))),"",INDEX('Policy Characteristics'!B:B,MATCH($C1794,'Policy Characteristics'!$C:$C,0)))</f>
        <v>Fuel Taxes or Subsidies</v>
      </c>
      <c r="C1794" s="320" t="str">
        <f t="shared" si="69"/>
        <v>Additional Fuel Tax or Subsidy Rate by Fuel</v>
      </c>
      <c r="D1794" s="6" t="s">
        <v>55</v>
      </c>
      <c r="E1794" s="45" t="s">
        <v>2490</v>
      </c>
      <c r="F1794" s="6" t="s">
        <v>97</v>
      </c>
      <c r="G1794" s="45" t="s">
        <v>2483</v>
      </c>
      <c r="H1794" s="43">
        <v>2389</v>
      </c>
      <c r="I1794" s="325" t="s">
        <v>44</v>
      </c>
      <c r="J1794" s="255" t="str">
        <f>IF(ISBLANK(INDEX('Policy Characteristics'!D:D,MATCH($C1794,'Policy Characteristics'!$C:$C,0))),"",INDEX('Policy Characteristics'!D:D,MATCH($C1794,'Policy Characteristics'!$C:$C,0)))</f>
        <v>Fuel Taxes or Subsidies</v>
      </c>
      <c r="K1794" s="254" t="str">
        <f>IF(ISBLANK(INDEX('Policy Characteristics'!E:E,MATCH($C1794,'Policy Characteristics'!$C:$C,0))),"",INDEX('Policy Characteristics'!E:E,MATCH($C1794,'Policy Characteristics'!$C:$C,0)))</f>
        <v>cross fuel tax</v>
      </c>
      <c r="L1794" s="261">
        <f>IF(ISBLANK(INDEX('Policy Characteristics'!F:F,MATCH($C1794,'Policy Characteristics'!$C:$C,0))),"",INDEX('Policy Characteristics'!F:F,MATCH($C1794,'Policy Characteristics'!$C:$C,0)))</f>
        <v>-0.9</v>
      </c>
      <c r="M1794" s="261">
        <f>IF(ISBLANK(INDEX('Policy Characteristics'!G:G,MATCH($C1794,'Policy Characteristics'!$C:$C,0))),"",INDEX('Policy Characteristics'!G:G,MATCH($C1794,'Policy Characteristics'!$C:$C,0)))</f>
        <v>0.9</v>
      </c>
      <c r="N1794" s="261">
        <f>IF(ISBLANK(INDEX('Policy Characteristics'!H:H,MATCH($C1794,'Policy Characteristics'!$C:$C,0))),"",INDEX('Policy Characteristics'!H:H,MATCH($C1794,'Policy Characteristics'!$C:$C,0)))</f>
        <v>0.01</v>
      </c>
      <c r="O1794" s="254" t="str">
        <f>IF(ISBLANK(INDEX('Policy Characteristics'!I:I,MATCH($C1794,'Policy Characteristics'!$C:$C,0))),"",INDEX('Policy Characteristics'!I:I,MATCH($C1794,'Policy Characteristics'!$C:$C,0)))</f>
        <v>% of BAU price</v>
      </c>
      <c r="P1794" s="254"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254" t="str">
        <f>IF(ISBLANK(INDEX('Policy Characteristics'!K:K,MATCH($C1794,'Policy Characteristics'!$C:$C,0))),"",INDEX('Policy Characteristics'!K:K,MATCH($C1794,'Policy Characteristics'!$C:$C,0)))</f>
        <v>fuels.html#fuel-taxes</v>
      </c>
      <c r="R1794" s="254" t="str">
        <f>IF(ISBLANK(INDEX('Policy Characteristics'!L:L,MATCH($C1794,'Policy Characteristics'!$C:$C,0))),"",INDEX('Policy Characteristics'!L:L,MATCH($C1794,'Policy Characteristics'!$C:$C,0)))</f>
        <v>fuel-taxes.html</v>
      </c>
    </row>
    <row r="1795" spans="1:18" s="4" customFormat="1" x14ac:dyDescent="0.35">
      <c r="A1795" s="254" t="str">
        <f>IF(ISBLANK(INDEX('Policy Characteristics'!A:A,MATCH($C1795,'Policy Characteristics'!$C:$C,0))),"",INDEX('Policy Characteristics'!A:A,MATCH($C1795,'Policy Characteristics'!$C:$C,0)))</f>
        <v>Cross-Sector</v>
      </c>
      <c r="B1795" s="262" t="str">
        <f>IF(ISBLANK(INDEX('Policy Characteristics'!B:B,MATCH($C1795,'Policy Characteristics'!$C:$C,0))),"",INDEX('Policy Characteristics'!B:B,MATCH($C1795,'Policy Characteristics'!$C:$C,0)))</f>
        <v>Fuel Taxes or Subsidies</v>
      </c>
      <c r="C1795" s="320" t="str">
        <f t="shared" si="69"/>
        <v>Additional Fuel Tax or Subsidy Rate by Fuel</v>
      </c>
      <c r="D1795" s="6" t="s">
        <v>56</v>
      </c>
      <c r="E1795" s="45" t="s">
        <v>2490</v>
      </c>
      <c r="F1795" s="6" t="s">
        <v>98</v>
      </c>
      <c r="G1795" s="45" t="s">
        <v>2483</v>
      </c>
      <c r="H1795" s="43">
        <v>2390</v>
      </c>
      <c r="I1795" s="325" t="s">
        <v>44</v>
      </c>
      <c r="J1795" s="255" t="str">
        <f>IF(ISBLANK(INDEX('Policy Characteristics'!D:D,MATCH($C1795,'Policy Characteristics'!$C:$C,0))),"",INDEX('Policy Characteristics'!D:D,MATCH($C1795,'Policy Characteristics'!$C:$C,0)))</f>
        <v>Fuel Taxes or Subsidies</v>
      </c>
      <c r="K1795" s="254" t="str">
        <f>IF(ISBLANK(INDEX('Policy Characteristics'!E:E,MATCH($C1795,'Policy Characteristics'!$C:$C,0))),"",INDEX('Policy Characteristics'!E:E,MATCH($C1795,'Policy Characteristics'!$C:$C,0)))</f>
        <v>cross fuel tax</v>
      </c>
      <c r="L1795" s="261">
        <f>IF(ISBLANK(INDEX('Policy Characteristics'!F:F,MATCH($C1795,'Policy Characteristics'!$C:$C,0))),"",INDEX('Policy Characteristics'!F:F,MATCH($C1795,'Policy Characteristics'!$C:$C,0)))</f>
        <v>-0.9</v>
      </c>
      <c r="M1795" s="261">
        <f>IF(ISBLANK(INDEX('Policy Characteristics'!G:G,MATCH($C1795,'Policy Characteristics'!$C:$C,0))),"",INDEX('Policy Characteristics'!G:G,MATCH($C1795,'Policy Characteristics'!$C:$C,0)))</f>
        <v>0.9</v>
      </c>
      <c r="N1795" s="261">
        <f>IF(ISBLANK(INDEX('Policy Characteristics'!H:H,MATCH($C1795,'Policy Characteristics'!$C:$C,0))),"",INDEX('Policy Characteristics'!H:H,MATCH($C1795,'Policy Characteristics'!$C:$C,0)))</f>
        <v>0.01</v>
      </c>
      <c r="O1795" s="254" t="str">
        <f>IF(ISBLANK(INDEX('Policy Characteristics'!I:I,MATCH($C1795,'Policy Characteristics'!$C:$C,0))),"",INDEX('Policy Characteristics'!I:I,MATCH($C1795,'Policy Characteristics'!$C:$C,0)))</f>
        <v>% of BAU price</v>
      </c>
      <c r="P1795" s="254"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254" t="str">
        <f>IF(ISBLANK(INDEX('Policy Characteristics'!K:K,MATCH($C1795,'Policy Characteristics'!$C:$C,0))),"",INDEX('Policy Characteristics'!K:K,MATCH($C1795,'Policy Characteristics'!$C:$C,0)))</f>
        <v>fuels.html#fuel-taxes</v>
      </c>
      <c r="R1795" s="254" t="str">
        <f>IF(ISBLANK(INDEX('Policy Characteristics'!L:L,MATCH($C1795,'Policy Characteristics'!$C:$C,0))),"",INDEX('Policy Characteristics'!L:L,MATCH($C1795,'Policy Characteristics'!$C:$C,0)))</f>
        <v>fuel-taxes.html</v>
      </c>
    </row>
    <row r="1796" spans="1:18" x14ac:dyDescent="0.35">
      <c r="A1796" s="254" t="str">
        <f>IF(ISBLANK(INDEX('Policy Characteristics'!A:A,MATCH($C1796,'Policy Characteristics'!$C:$C,0))),"",INDEX('Policy Characteristics'!A:A,MATCH($C1796,'Policy Characteristics'!$C:$C,0)))</f>
        <v>Cross-Sector</v>
      </c>
      <c r="B1796" s="262" t="str">
        <f>IF(ISBLANK(INDEX('Policy Characteristics'!B:B,MATCH($C1796,'Policy Characteristics'!$C:$C,0))),"",INDEX('Policy Characteristics'!B:B,MATCH($C1796,'Policy Characteristics'!$C:$C,0)))</f>
        <v>Fuel Taxes or Subsidies</v>
      </c>
      <c r="C1796" s="320" t="str">
        <f t="shared" si="69"/>
        <v>Additional Fuel Tax or Subsidy Rate by Fuel</v>
      </c>
      <c r="D1796" s="6" t="s">
        <v>2471</v>
      </c>
      <c r="E1796" s="45" t="s">
        <v>2490</v>
      </c>
      <c r="F1796" s="6" t="s">
        <v>2472</v>
      </c>
      <c r="G1796" s="45" t="s">
        <v>2483</v>
      </c>
      <c r="H1796" s="43">
        <v>2391</v>
      </c>
      <c r="I1796" s="325" t="s">
        <v>44</v>
      </c>
      <c r="J1796" s="255" t="str">
        <f>IF(ISBLANK(INDEX('Policy Characteristics'!D:D,MATCH($C1796,'Policy Characteristics'!$C:$C,0))),"",INDEX('Policy Characteristics'!D:D,MATCH($C1796,'Policy Characteristics'!$C:$C,0)))</f>
        <v>Fuel Taxes or Subsidies</v>
      </c>
      <c r="K1796" s="254" t="str">
        <f>IF(ISBLANK(INDEX('Policy Characteristics'!E:E,MATCH($C1796,'Policy Characteristics'!$C:$C,0))),"",INDEX('Policy Characteristics'!E:E,MATCH($C1796,'Policy Characteristics'!$C:$C,0)))</f>
        <v>cross fuel tax</v>
      </c>
      <c r="L1796" s="261">
        <f>IF(ISBLANK(INDEX('Policy Characteristics'!F:F,MATCH($C1796,'Policy Characteristics'!$C:$C,0))),"",INDEX('Policy Characteristics'!F:F,MATCH($C1796,'Policy Characteristics'!$C:$C,0)))</f>
        <v>-0.9</v>
      </c>
      <c r="M1796" s="261">
        <f>IF(ISBLANK(INDEX('Policy Characteristics'!G:G,MATCH($C1796,'Policy Characteristics'!$C:$C,0))),"",INDEX('Policy Characteristics'!G:G,MATCH($C1796,'Policy Characteristics'!$C:$C,0)))</f>
        <v>0.9</v>
      </c>
      <c r="N1796" s="261">
        <f>IF(ISBLANK(INDEX('Policy Characteristics'!H:H,MATCH($C1796,'Policy Characteristics'!$C:$C,0))),"",INDEX('Policy Characteristics'!H:H,MATCH($C1796,'Policy Characteristics'!$C:$C,0)))</f>
        <v>0.01</v>
      </c>
      <c r="O1796" s="254" t="str">
        <f>IF(ISBLANK(INDEX('Policy Characteristics'!I:I,MATCH($C1796,'Policy Characteristics'!$C:$C,0))),"",INDEX('Policy Characteristics'!I:I,MATCH($C1796,'Policy Characteristics'!$C:$C,0)))</f>
        <v>% of BAU price</v>
      </c>
      <c r="P1796" s="254"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254" t="str">
        <f>IF(ISBLANK(INDEX('Policy Characteristics'!K:K,MATCH($C1796,'Policy Characteristics'!$C:$C,0))),"",INDEX('Policy Characteristics'!K:K,MATCH($C1796,'Policy Characteristics'!$C:$C,0)))</f>
        <v>fuels.html#fuel-taxes</v>
      </c>
      <c r="R1796" s="254" t="str">
        <f>IF(ISBLANK(INDEX('Policy Characteristics'!L:L,MATCH($C1796,'Policy Characteristics'!$C:$C,0))),"",INDEX('Policy Characteristics'!L:L,MATCH($C1796,'Policy Characteristics'!$C:$C,0)))</f>
        <v>fuel-taxes.html</v>
      </c>
    </row>
    <row r="1797" spans="1:18" x14ac:dyDescent="0.35">
      <c r="A1797" s="254" t="str">
        <f>IF(ISBLANK(INDEX('Policy Characteristics'!A:A,MATCH($C1797,'Policy Characteristics'!$C:$C,0))),"",INDEX('Policy Characteristics'!A:A,MATCH($C1797,'Policy Characteristics'!$C:$C,0)))</f>
        <v>Cross-Sector</v>
      </c>
      <c r="B1797" s="262" t="str">
        <f>IF(ISBLANK(INDEX('Policy Characteristics'!B:B,MATCH($C1797,'Policy Characteristics'!$C:$C,0))),"",INDEX('Policy Characteristics'!B:B,MATCH($C1797,'Policy Characteristics'!$C:$C,0)))</f>
        <v>Fuel Taxes or Subsidies</v>
      </c>
      <c r="C1797" s="320" t="str">
        <f t="shared" si="69"/>
        <v>Additional Fuel Tax or Subsidy Rate by Fuel</v>
      </c>
      <c r="D1797" s="6" t="s">
        <v>75</v>
      </c>
      <c r="E1797" s="45" t="s">
        <v>2490</v>
      </c>
      <c r="F1797" s="6" t="s">
        <v>99</v>
      </c>
      <c r="G1797" s="45" t="s">
        <v>2483</v>
      </c>
      <c r="H1797" s="43">
        <v>2392</v>
      </c>
      <c r="I1797" s="325" t="s">
        <v>44</v>
      </c>
      <c r="J1797" s="255" t="str">
        <f>IF(ISBLANK(INDEX('Policy Characteristics'!D:D,MATCH($C1797,'Policy Characteristics'!$C:$C,0))),"",INDEX('Policy Characteristics'!D:D,MATCH($C1797,'Policy Characteristics'!$C:$C,0)))</f>
        <v>Fuel Taxes or Subsidies</v>
      </c>
      <c r="K1797" s="254" t="str">
        <f>IF(ISBLANK(INDEX('Policy Characteristics'!E:E,MATCH($C1797,'Policy Characteristics'!$C:$C,0))),"",INDEX('Policy Characteristics'!E:E,MATCH($C1797,'Policy Characteristics'!$C:$C,0)))</f>
        <v>cross fuel tax</v>
      </c>
      <c r="L1797" s="261">
        <f>IF(ISBLANK(INDEX('Policy Characteristics'!F:F,MATCH($C1797,'Policy Characteristics'!$C:$C,0))),"",INDEX('Policy Characteristics'!F:F,MATCH($C1797,'Policy Characteristics'!$C:$C,0)))</f>
        <v>-0.9</v>
      </c>
      <c r="M1797" s="261">
        <f>IF(ISBLANK(INDEX('Policy Characteristics'!G:G,MATCH($C1797,'Policy Characteristics'!$C:$C,0))),"",INDEX('Policy Characteristics'!G:G,MATCH($C1797,'Policy Characteristics'!$C:$C,0)))</f>
        <v>0.9</v>
      </c>
      <c r="N1797" s="261">
        <f>IF(ISBLANK(INDEX('Policy Characteristics'!H:H,MATCH($C1797,'Policy Characteristics'!$C:$C,0))),"",INDEX('Policy Characteristics'!H:H,MATCH($C1797,'Policy Characteristics'!$C:$C,0)))</f>
        <v>0.01</v>
      </c>
      <c r="O1797" s="254" t="str">
        <f>IF(ISBLANK(INDEX('Policy Characteristics'!I:I,MATCH($C1797,'Policy Characteristics'!$C:$C,0))),"",INDEX('Policy Characteristics'!I:I,MATCH($C1797,'Policy Characteristics'!$C:$C,0)))</f>
        <v>% of BAU price</v>
      </c>
      <c r="P1797" s="254"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254" t="str">
        <f>IF(ISBLANK(INDEX('Policy Characteristics'!K:K,MATCH($C1797,'Policy Characteristics'!$C:$C,0))),"",INDEX('Policy Characteristics'!K:K,MATCH($C1797,'Policy Characteristics'!$C:$C,0)))</f>
        <v>fuels.html#fuel-taxes</v>
      </c>
      <c r="R1797" s="254" t="str">
        <f>IF(ISBLANK(INDEX('Policy Characteristics'!L:L,MATCH($C1797,'Policy Characteristics'!$C:$C,0))),"",INDEX('Policy Characteristics'!L:L,MATCH($C1797,'Policy Characteristics'!$C:$C,0)))</f>
        <v>fuel-taxes.html</v>
      </c>
    </row>
    <row r="1798" spans="1:18" x14ac:dyDescent="0.35">
      <c r="A1798" s="254" t="str">
        <f>IF(ISBLANK(INDEX('Policy Characteristics'!A:A,MATCH($C1798,'Policy Characteristics'!$C:$C,0))),"",INDEX('Policy Characteristics'!A:A,MATCH($C1798,'Policy Characteristics'!$C:$C,0)))</f>
        <v>Cross-Sector</v>
      </c>
      <c r="B1798" s="262" t="str">
        <f>IF(ISBLANK(INDEX('Policy Characteristics'!B:B,MATCH($C1798,'Policy Characteristics'!$C:$C,0))),"",INDEX('Policy Characteristics'!B:B,MATCH($C1798,'Policy Characteristics'!$C:$C,0)))</f>
        <v>Fuel Taxes or Subsidies</v>
      </c>
      <c r="C1798" s="320" t="str">
        <f t="shared" si="69"/>
        <v>Additional Fuel Tax or Subsidy Rate by Fuel</v>
      </c>
      <c r="D1798" s="6" t="s">
        <v>441</v>
      </c>
      <c r="E1798" s="45" t="s">
        <v>2490</v>
      </c>
      <c r="F1798" s="6" t="s">
        <v>442</v>
      </c>
      <c r="G1798" s="45" t="s">
        <v>2483</v>
      </c>
      <c r="H1798" s="43">
        <v>2393</v>
      </c>
      <c r="I1798" s="325" t="s">
        <v>44</v>
      </c>
      <c r="J1798" s="255" t="str">
        <f>IF(ISBLANK(INDEX('Policy Characteristics'!D:D,MATCH($C1798,'Policy Characteristics'!$C:$C,0))),"",INDEX('Policy Characteristics'!D:D,MATCH($C1798,'Policy Characteristics'!$C:$C,0)))</f>
        <v>Fuel Taxes or Subsidies</v>
      </c>
      <c r="K1798" s="254" t="str">
        <f>IF(ISBLANK(INDEX('Policy Characteristics'!E:E,MATCH($C1798,'Policy Characteristics'!$C:$C,0))),"",INDEX('Policy Characteristics'!E:E,MATCH($C1798,'Policy Characteristics'!$C:$C,0)))</f>
        <v>cross fuel tax</v>
      </c>
      <c r="L1798" s="261">
        <f>IF(ISBLANK(INDEX('Policy Characteristics'!F:F,MATCH($C1798,'Policy Characteristics'!$C:$C,0))),"",INDEX('Policy Characteristics'!F:F,MATCH($C1798,'Policy Characteristics'!$C:$C,0)))</f>
        <v>-0.9</v>
      </c>
      <c r="M1798" s="261">
        <f>IF(ISBLANK(INDEX('Policy Characteristics'!G:G,MATCH($C1798,'Policy Characteristics'!$C:$C,0))),"",INDEX('Policy Characteristics'!G:G,MATCH($C1798,'Policy Characteristics'!$C:$C,0)))</f>
        <v>0.9</v>
      </c>
      <c r="N1798" s="261">
        <f>IF(ISBLANK(INDEX('Policy Characteristics'!H:H,MATCH($C1798,'Policy Characteristics'!$C:$C,0))),"",INDEX('Policy Characteristics'!H:H,MATCH($C1798,'Policy Characteristics'!$C:$C,0)))</f>
        <v>0.01</v>
      </c>
      <c r="O1798" s="254" t="str">
        <f>IF(ISBLANK(INDEX('Policy Characteristics'!I:I,MATCH($C1798,'Policy Characteristics'!$C:$C,0))),"",INDEX('Policy Characteristics'!I:I,MATCH($C1798,'Policy Characteristics'!$C:$C,0)))</f>
        <v>% of BAU price</v>
      </c>
      <c r="P1798" s="254"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254" t="str">
        <f>IF(ISBLANK(INDEX('Policy Characteristics'!K:K,MATCH($C1798,'Policy Characteristics'!$C:$C,0))),"",INDEX('Policy Characteristics'!K:K,MATCH($C1798,'Policy Characteristics'!$C:$C,0)))</f>
        <v>fuels.html#fuel-taxes</v>
      </c>
      <c r="R1798" s="254" t="str">
        <f>IF(ISBLANK(INDEX('Policy Characteristics'!L:L,MATCH($C1798,'Policy Characteristics'!$C:$C,0))),"",INDEX('Policy Characteristics'!L:L,MATCH($C1798,'Policy Characteristics'!$C:$C,0)))</f>
        <v>fuel-taxes.html</v>
      </c>
    </row>
    <row r="1799" spans="1:18" x14ac:dyDescent="0.35">
      <c r="A1799" s="254" t="str">
        <f>IF(ISBLANK(INDEX('Policy Characteristics'!A:A,MATCH($C1799,'Policy Characteristics'!$C:$C,0))),"",INDEX('Policy Characteristics'!A:A,MATCH($C1799,'Policy Characteristics'!$C:$C,0)))</f>
        <v>Cross-Sector</v>
      </c>
      <c r="B1799" s="262" t="str">
        <f>IF(ISBLANK(INDEX('Policy Characteristics'!B:B,MATCH($C1799,'Policy Characteristics'!$C:$C,0))),"",INDEX('Policy Characteristics'!B:B,MATCH($C1799,'Policy Characteristics'!$C:$C,0)))</f>
        <v>Fuel Taxes or Subsidies</v>
      </c>
      <c r="C1799" s="320" t="str">
        <f t="shared" si="69"/>
        <v>Additional Fuel Tax or Subsidy Rate by Fuel</v>
      </c>
      <c r="D1799" s="6" t="s">
        <v>2463</v>
      </c>
      <c r="E1799" s="45" t="s">
        <v>2490</v>
      </c>
      <c r="F1799" s="6" t="s">
        <v>2467</v>
      </c>
      <c r="G1799" s="45" t="s">
        <v>2483</v>
      </c>
      <c r="H1799" s="43">
        <v>2394</v>
      </c>
      <c r="I1799" s="325" t="s">
        <v>44</v>
      </c>
      <c r="J1799" s="255" t="str">
        <f>IF(ISBLANK(INDEX('Policy Characteristics'!D:D,MATCH($C1799,'Policy Characteristics'!$C:$C,0))),"",INDEX('Policy Characteristics'!D:D,MATCH($C1799,'Policy Characteristics'!$C:$C,0)))</f>
        <v>Fuel Taxes or Subsidies</v>
      </c>
      <c r="K1799" s="254" t="str">
        <f>IF(ISBLANK(INDEX('Policy Characteristics'!E:E,MATCH($C1799,'Policy Characteristics'!$C:$C,0))),"",INDEX('Policy Characteristics'!E:E,MATCH($C1799,'Policy Characteristics'!$C:$C,0)))</f>
        <v>cross fuel tax</v>
      </c>
      <c r="L1799" s="261">
        <f>IF(ISBLANK(INDEX('Policy Characteristics'!F:F,MATCH($C1799,'Policy Characteristics'!$C:$C,0))),"",INDEX('Policy Characteristics'!F:F,MATCH($C1799,'Policy Characteristics'!$C:$C,0)))</f>
        <v>-0.9</v>
      </c>
      <c r="M1799" s="261">
        <f>IF(ISBLANK(INDEX('Policy Characteristics'!G:G,MATCH($C1799,'Policy Characteristics'!$C:$C,0))),"",INDEX('Policy Characteristics'!G:G,MATCH($C1799,'Policy Characteristics'!$C:$C,0)))</f>
        <v>0.9</v>
      </c>
      <c r="N1799" s="261">
        <f>IF(ISBLANK(INDEX('Policy Characteristics'!H:H,MATCH($C1799,'Policy Characteristics'!$C:$C,0))),"",INDEX('Policy Characteristics'!H:H,MATCH($C1799,'Policy Characteristics'!$C:$C,0)))</f>
        <v>0.01</v>
      </c>
      <c r="O1799" s="254" t="str">
        <f>IF(ISBLANK(INDEX('Policy Characteristics'!I:I,MATCH($C1799,'Policy Characteristics'!$C:$C,0))),"",INDEX('Policy Characteristics'!I:I,MATCH($C1799,'Policy Characteristics'!$C:$C,0)))</f>
        <v>% of BAU price</v>
      </c>
      <c r="P1799" s="254"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254" t="str">
        <f>IF(ISBLANK(INDEX('Policy Characteristics'!K:K,MATCH($C1799,'Policy Characteristics'!$C:$C,0))),"",INDEX('Policy Characteristics'!K:K,MATCH($C1799,'Policy Characteristics'!$C:$C,0)))</f>
        <v>fuels.html#fuel-taxes</v>
      </c>
      <c r="R1799" s="254" t="str">
        <f>IF(ISBLANK(INDEX('Policy Characteristics'!L:L,MATCH($C1799,'Policy Characteristics'!$C:$C,0))),"",INDEX('Policy Characteristics'!L:L,MATCH($C1799,'Policy Characteristics'!$C:$C,0)))</f>
        <v>fuel-taxes.html</v>
      </c>
    </row>
    <row r="1800" spans="1:18" x14ac:dyDescent="0.35">
      <c r="A1800" s="254" t="str">
        <f>IF(ISBLANK(INDEX('Policy Characteristics'!A:A,MATCH($C1800,'Policy Characteristics'!$C:$C,0))),"",INDEX('Policy Characteristics'!A:A,MATCH($C1800,'Policy Characteristics'!$C:$C,0)))</f>
        <v>Cross-Sector</v>
      </c>
      <c r="B1800" s="262" t="str">
        <f>IF(ISBLANK(INDEX('Policy Characteristics'!B:B,MATCH($C1800,'Policy Characteristics'!$C:$C,0))),"",INDEX('Policy Characteristics'!B:B,MATCH($C1800,'Policy Characteristics'!$C:$C,0)))</f>
        <v>Fuel Taxes or Subsidies</v>
      </c>
      <c r="C1800" s="320" t="str">
        <f t="shared" si="69"/>
        <v>Additional Fuel Tax or Subsidy Rate by Fuel</v>
      </c>
      <c r="D1800" s="6" t="s">
        <v>2473</v>
      </c>
      <c r="E1800" s="45" t="s">
        <v>2490</v>
      </c>
      <c r="F1800" s="6" t="s">
        <v>2474</v>
      </c>
      <c r="G1800" s="45" t="s">
        <v>2483</v>
      </c>
      <c r="H1800" s="43">
        <v>2395</v>
      </c>
      <c r="I1800" s="325" t="s">
        <v>44</v>
      </c>
      <c r="J1800" s="255" t="str">
        <f>IF(ISBLANK(INDEX('Policy Characteristics'!D:D,MATCH($C1800,'Policy Characteristics'!$C:$C,0))),"",INDEX('Policy Characteristics'!D:D,MATCH($C1800,'Policy Characteristics'!$C:$C,0)))</f>
        <v>Fuel Taxes or Subsidies</v>
      </c>
      <c r="K1800" s="254" t="str">
        <f>IF(ISBLANK(INDEX('Policy Characteristics'!E:E,MATCH($C1800,'Policy Characteristics'!$C:$C,0))),"",INDEX('Policy Characteristics'!E:E,MATCH($C1800,'Policy Characteristics'!$C:$C,0)))</f>
        <v>cross fuel tax</v>
      </c>
      <c r="L1800" s="261">
        <f>IF(ISBLANK(INDEX('Policy Characteristics'!F:F,MATCH($C1800,'Policy Characteristics'!$C:$C,0))),"",INDEX('Policy Characteristics'!F:F,MATCH($C1800,'Policy Characteristics'!$C:$C,0)))</f>
        <v>-0.9</v>
      </c>
      <c r="M1800" s="261">
        <f>IF(ISBLANK(INDEX('Policy Characteristics'!G:G,MATCH($C1800,'Policy Characteristics'!$C:$C,0))),"",INDEX('Policy Characteristics'!G:G,MATCH($C1800,'Policy Characteristics'!$C:$C,0)))</f>
        <v>0.9</v>
      </c>
      <c r="N1800" s="261">
        <f>IF(ISBLANK(INDEX('Policy Characteristics'!H:H,MATCH($C1800,'Policy Characteristics'!$C:$C,0))),"",INDEX('Policy Characteristics'!H:H,MATCH($C1800,'Policy Characteristics'!$C:$C,0)))</f>
        <v>0.01</v>
      </c>
      <c r="O1800" s="254" t="str">
        <f>IF(ISBLANK(INDEX('Policy Characteristics'!I:I,MATCH($C1800,'Policy Characteristics'!$C:$C,0))),"",INDEX('Policy Characteristics'!I:I,MATCH($C1800,'Policy Characteristics'!$C:$C,0)))</f>
        <v>% of BAU price</v>
      </c>
      <c r="P1800" s="254"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254" t="str">
        <f>IF(ISBLANK(INDEX('Policy Characteristics'!K:K,MATCH($C1800,'Policy Characteristics'!$C:$C,0))),"",INDEX('Policy Characteristics'!K:K,MATCH($C1800,'Policy Characteristics'!$C:$C,0)))</f>
        <v>fuels.html#fuel-taxes</v>
      </c>
      <c r="R1800" s="254" t="str">
        <f>IF(ISBLANK(INDEX('Policy Characteristics'!L:L,MATCH($C1800,'Policy Characteristics'!$C:$C,0))),"",INDEX('Policy Characteristics'!L:L,MATCH($C1800,'Policy Characteristics'!$C:$C,0)))</f>
        <v>fuel-taxes.html</v>
      </c>
    </row>
    <row r="1801" spans="1:18" x14ac:dyDescent="0.35">
      <c r="A1801" s="254" t="str">
        <f>IF(ISBLANK(INDEX('Policy Characteristics'!A:A,MATCH($C1801,'Policy Characteristics'!$C:$C,0))),"",INDEX('Policy Characteristics'!A:A,MATCH($C1801,'Policy Characteristics'!$C:$C,0)))</f>
        <v>Cross-Sector</v>
      </c>
      <c r="B1801" s="262" t="str">
        <f>IF(ISBLANK(INDEX('Policy Characteristics'!B:B,MATCH($C1801,'Policy Characteristics'!$C:$C,0))),"",INDEX('Policy Characteristics'!B:B,MATCH($C1801,'Policy Characteristics'!$C:$C,0)))</f>
        <v>Fuel Taxes or Subsidies</v>
      </c>
      <c r="C1801" s="320" t="str">
        <f t="shared" si="69"/>
        <v>Additional Fuel Tax or Subsidy Rate by Fuel</v>
      </c>
      <c r="D1801" s="6" t="s">
        <v>2464</v>
      </c>
      <c r="E1801" s="45" t="s">
        <v>2490</v>
      </c>
      <c r="F1801" s="6" t="s">
        <v>2468</v>
      </c>
      <c r="G1801" s="45" t="s">
        <v>2483</v>
      </c>
      <c r="H1801" s="43">
        <v>2396</v>
      </c>
      <c r="I1801" s="325" t="s">
        <v>44</v>
      </c>
      <c r="J1801" s="255" t="str">
        <f>IF(ISBLANK(INDEX('Policy Characteristics'!D:D,MATCH($C1801,'Policy Characteristics'!$C:$C,0))),"",INDEX('Policy Characteristics'!D:D,MATCH($C1801,'Policy Characteristics'!$C:$C,0)))</f>
        <v>Fuel Taxes or Subsidies</v>
      </c>
      <c r="K1801" s="254" t="str">
        <f>IF(ISBLANK(INDEX('Policy Characteristics'!E:E,MATCH($C1801,'Policy Characteristics'!$C:$C,0))),"",INDEX('Policy Characteristics'!E:E,MATCH($C1801,'Policy Characteristics'!$C:$C,0)))</f>
        <v>cross fuel tax</v>
      </c>
      <c r="L1801" s="261">
        <f>IF(ISBLANK(INDEX('Policy Characteristics'!F:F,MATCH($C1801,'Policy Characteristics'!$C:$C,0))),"",INDEX('Policy Characteristics'!F:F,MATCH($C1801,'Policy Characteristics'!$C:$C,0)))</f>
        <v>-0.9</v>
      </c>
      <c r="M1801" s="261">
        <f>IF(ISBLANK(INDEX('Policy Characteristics'!G:G,MATCH($C1801,'Policy Characteristics'!$C:$C,0))),"",INDEX('Policy Characteristics'!G:G,MATCH($C1801,'Policy Characteristics'!$C:$C,0)))</f>
        <v>0.9</v>
      </c>
      <c r="N1801" s="261">
        <f>IF(ISBLANK(INDEX('Policy Characteristics'!H:H,MATCH($C1801,'Policy Characteristics'!$C:$C,0))),"",INDEX('Policy Characteristics'!H:H,MATCH($C1801,'Policy Characteristics'!$C:$C,0)))</f>
        <v>0.01</v>
      </c>
      <c r="O1801" s="254" t="str">
        <f>IF(ISBLANK(INDEX('Policy Characteristics'!I:I,MATCH($C1801,'Policy Characteristics'!$C:$C,0))),"",INDEX('Policy Characteristics'!I:I,MATCH($C1801,'Policy Characteristics'!$C:$C,0)))</f>
        <v>% of BAU price</v>
      </c>
      <c r="P1801" s="254"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254" t="str">
        <f>IF(ISBLANK(INDEX('Policy Characteristics'!K:K,MATCH($C1801,'Policy Characteristics'!$C:$C,0))),"",INDEX('Policy Characteristics'!K:K,MATCH($C1801,'Policy Characteristics'!$C:$C,0)))</f>
        <v>fuels.html#fuel-taxes</v>
      </c>
      <c r="R1801" s="254" t="str">
        <f>IF(ISBLANK(INDEX('Policy Characteristics'!L:L,MATCH($C1801,'Policy Characteristics'!$C:$C,0))),"",INDEX('Policy Characteristics'!L:L,MATCH($C1801,'Policy Characteristics'!$C:$C,0)))</f>
        <v>fuel-taxes.html</v>
      </c>
    </row>
    <row r="1802" spans="1:18" x14ac:dyDescent="0.35">
      <c r="A1802" s="254" t="str">
        <f>IF(ISBLANK(INDEX('Policy Characteristics'!A:A,MATCH($C1802,'Policy Characteristics'!$C:$C,0))),"",INDEX('Policy Characteristics'!A:A,MATCH($C1802,'Policy Characteristics'!$C:$C,0)))</f>
        <v>Cross-Sector</v>
      </c>
      <c r="B1802" s="262" t="str">
        <f>IF(ISBLANK(INDEX('Policy Characteristics'!B:B,MATCH($C1802,'Policy Characteristics'!$C:$C,0))),"",INDEX('Policy Characteristics'!B:B,MATCH($C1802,'Policy Characteristics'!$C:$C,0)))</f>
        <v>Fuel Taxes or Subsidies</v>
      </c>
      <c r="C1802" s="320" t="str">
        <f t="shared" si="69"/>
        <v>Additional Fuel Tax or Subsidy Rate by Fuel</v>
      </c>
      <c r="D1802" s="6" t="s">
        <v>2465</v>
      </c>
      <c r="E1802" s="45" t="s">
        <v>2490</v>
      </c>
      <c r="F1802" s="6" t="s">
        <v>2469</v>
      </c>
      <c r="G1802" s="45" t="s">
        <v>2483</v>
      </c>
      <c r="H1802" s="43">
        <v>2397</v>
      </c>
      <c r="I1802" s="325" t="s">
        <v>44</v>
      </c>
      <c r="J1802" s="255" t="str">
        <f>IF(ISBLANK(INDEX('Policy Characteristics'!D:D,MATCH($C1802,'Policy Characteristics'!$C:$C,0))),"",INDEX('Policy Characteristics'!D:D,MATCH($C1802,'Policy Characteristics'!$C:$C,0)))</f>
        <v>Fuel Taxes or Subsidies</v>
      </c>
      <c r="K1802" s="254" t="str">
        <f>IF(ISBLANK(INDEX('Policy Characteristics'!E:E,MATCH($C1802,'Policy Characteristics'!$C:$C,0))),"",INDEX('Policy Characteristics'!E:E,MATCH($C1802,'Policy Characteristics'!$C:$C,0)))</f>
        <v>cross fuel tax</v>
      </c>
      <c r="L1802" s="261">
        <f>IF(ISBLANK(INDEX('Policy Characteristics'!F:F,MATCH($C1802,'Policy Characteristics'!$C:$C,0))),"",INDEX('Policy Characteristics'!F:F,MATCH($C1802,'Policy Characteristics'!$C:$C,0)))</f>
        <v>-0.9</v>
      </c>
      <c r="M1802" s="261">
        <f>IF(ISBLANK(INDEX('Policy Characteristics'!G:G,MATCH($C1802,'Policy Characteristics'!$C:$C,0))),"",INDEX('Policy Characteristics'!G:G,MATCH($C1802,'Policy Characteristics'!$C:$C,0)))</f>
        <v>0.9</v>
      </c>
      <c r="N1802" s="261">
        <f>IF(ISBLANK(INDEX('Policy Characteristics'!H:H,MATCH($C1802,'Policy Characteristics'!$C:$C,0))),"",INDEX('Policy Characteristics'!H:H,MATCH($C1802,'Policy Characteristics'!$C:$C,0)))</f>
        <v>0.01</v>
      </c>
      <c r="O1802" s="254" t="str">
        <f>IF(ISBLANK(INDEX('Policy Characteristics'!I:I,MATCH($C1802,'Policy Characteristics'!$C:$C,0))),"",INDEX('Policy Characteristics'!I:I,MATCH($C1802,'Policy Characteristics'!$C:$C,0)))</f>
        <v>% of BAU price</v>
      </c>
      <c r="P1802" s="254"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254" t="str">
        <f>IF(ISBLANK(INDEX('Policy Characteristics'!K:K,MATCH($C1802,'Policy Characteristics'!$C:$C,0))),"",INDEX('Policy Characteristics'!K:K,MATCH($C1802,'Policy Characteristics'!$C:$C,0)))</f>
        <v>fuels.html#fuel-taxes</v>
      </c>
      <c r="R1802" s="254" t="str">
        <f>IF(ISBLANK(INDEX('Policy Characteristics'!L:L,MATCH($C1802,'Policy Characteristics'!$C:$C,0))),"",INDEX('Policy Characteristics'!L:L,MATCH($C1802,'Policy Characteristics'!$C:$C,0)))</f>
        <v>fuel-taxes.html</v>
      </c>
    </row>
    <row r="1803" spans="1:18" x14ac:dyDescent="0.35">
      <c r="A1803" s="254" t="str">
        <f>IF(ISBLANK(INDEX('Policy Characteristics'!A:A,MATCH($C1803,'Policy Characteristics'!$C:$C,0))),"",INDEX('Policy Characteristics'!A:A,MATCH($C1803,'Policy Characteristics'!$C:$C,0)))</f>
        <v>Cross-Sector</v>
      </c>
      <c r="B1803" s="262" t="str">
        <f>IF(ISBLANK(INDEX('Policy Characteristics'!B:B,MATCH($C1803,'Policy Characteristics'!$C:$C,0))),"",INDEX('Policy Characteristics'!B:B,MATCH($C1803,'Policy Characteristics'!$C:$C,0)))</f>
        <v>Fuel Taxes or Subsidies</v>
      </c>
      <c r="C1803" s="320" t="str">
        <f t="shared" si="69"/>
        <v>Additional Fuel Tax or Subsidy Rate by Fuel</v>
      </c>
      <c r="D1803" s="6" t="s">
        <v>2466</v>
      </c>
      <c r="E1803" s="45" t="s">
        <v>2490</v>
      </c>
      <c r="F1803" s="6" t="s">
        <v>2470</v>
      </c>
      <c r="G1803" s="45" t="s">
        <v>2483</v>
      </c>
      <c r="H1803" s="43">
        <v>2398</v>
      </c>
      <c r="I1803" s="325" t="s">
        <v>44</v>
      </c>
      <c r="J1803" s="255" t="str">
        <f>IF(ISBLANK(INDEX('Policy Characteristics'!D:D,MATCH($C1803,'Policy Characteristics'!$C:$C,0))),"",INDEX('Policy Characteristics'!D:D,MATCH($C1803,'Policy Characteristics'!$C:$C,0)))</f>
        <v>Fuel Taxes or Subsidies</v>
      </c>
      <c r="K1803" s="254" t="str">
        <f>IF(ISBLANK(INDEX('Policy Characteristics'!E:E,MATCH($C1803,'Policy Characteristics'!$C:$C,0))),"",INDEX('Policy Characteristics'!E:E,MATCH($C1803,'Policy Characteristics'!$C:$C,0)))</f>
        <v>cross fuel tax</v>
      </c>
      <c r="L1803" s="261">
        <f>IF(ISBLANK(INDEX('Policy Characteristics'!F:F,MATCH($C1803,'Policy Characteristics'!$C:$C,0))),"",INDEX('Policy Characteristics'!F:F,MATCH($C1803,'Policy Characteristics'!$C:$C,0)))</f>
        <v>-0.9</v>
      </c>
      <c r="M1803" s="261">
        <f>IF(ISBLANK(INDEX('Policy Characteristics'!G:G,MATCH($C1803,'Policy Characteristics'!$C:$C,0))),"",INDEX('Policy Characteristics'!G:G,MATCH($C1803,'Policy Characteristics'!$C:$C,0)))</f>
        <v>0.9</v>
      </c>
      <c r="N1803" s="261">
        <f>IF(ISBLANK(INDEX('Policy Characteristics'!H:H,MATCH($C1803,'Policy Characteristics'!$C:$C,0))),"",INDEX('Policy Characteristics'!H:H,MATCH($C1803,'Policy Characteristics'!$C:$C,0)))</f>
        <v>0.01</v>
      </c>
      <c r="O1803" s="254" t="str">
        <f>IF(ISBLANK(INDEX('Policy Characteristics'!I:I,MATCH($C1803,'Policy Characteristics'!$C:$C,0))),"",INDEX('Policy Characteristics'!I:I,MATCH($C1803,'Policy Characteristics'!$C:$C,0)))</f>
        <v>% of BAU price</v>
      </c>
      <c r="P1803" s="254"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254" t="str">
        <f>IF(ISBLANK(INDEX('Policy Characteristics'!K:K,MATCH($C1803,'Policy Characteristics'!$C:$C,0))),"",INDEX('Policy Characteristics'!K:K,MATCH($C1803,'Policy Characteristics'!$C:$C,0)))</f>
        <v>fuels.html#fuel-taxes</v>
      </c>
      <c r="R1803" s="254" t="str">
        <f>IF(ISBLANK(INDEX('Policy Characteristics'!L:L,MATCH($C1803,'Policy Characteristics'!$C:$C,0))),"",INDEX('Policy Characteristics'!L:L,MATCH($C1803,'Policy Characteristics'!$C:$C,0)))</f>
        <v>fuel-taxes.html</v>
      </c>
    </row>
    <row r="1804" spans="1:18" s="4" customFormat="1" x14ac:dyDescent="0.35">
      <c r="A1804" s="254" t="str">
        <f>IF(ISBLANK(INDEX('Policy Characteristics'!A:A,MATCH($C1804,'Policy Characteristics'!$C:$C,0))),"",INDEX('Policy Characteristics'!A:A,MATCH($C1804,'Policy Characteristics'!$C:$C,0)))</f>
        <v>Cross-Sector</v>
      </c>
      <c r="B1804" s="262" t="str">
        <f>IF(ISBLANK(INDEX('Policy Characteristics'!B:B,MATCH($C1804,'Policy Characteristics'!$C:$C,0))),"",INDEX('Policy Characteristics'!B:B,MATCH($C1804,'Policy Characteristics'!$C:$C,0)))</f>
        <v>Fuel Taxes or Subsidies</v>
      </c>
      <c r="C1804" s="320" t="str">
        <f t="shared" si="69"/>
        <v>Additional Fuel Tax or Subsidy Rate by Fuel</v>
      </c>
      <c r="D1804" s="45" t="s">
        <v>52</v>
      </c>
      <c r="E1804" s="45" t="s">
        <v>3709</v>
      </c>
      <c r="F1804" s="45" t="s">
        <v>93</v>
      </c>
      <c r="G1804" s="45" t="s">
        <v>2426</v>
      </c>
      <c r="H1804" s="43">
        <v>2399</v>
      </c>
      <c r="I1804" s="324" t="s">
        <v>44</v>
      </c>
      <c r="J1804" s="255" t="str">
        <f>IF(ISBLANK(INDEX('Policy Characteristics'!D:D,MATCH($C1804,'Policy Characteristics'!$C:$C,0))),"",INDEX('Policy Characteristics'!D:D,MATCH($C1804,'Policy Characteristics'!$C:$C,0)))</f>
        <v>Fuel Taxes or Subsidies</v>
      </c>
      <c r="K1804" s="254" t="str">
        <f>IF(ISBLANK(INDEX('Policy Characteristics'!E:E,MATCH($C1804,'Policy Characteristics'!$C:$C,0))),"",INDEX('Policy Characteristics'!E:E,MATCH($C1804,'Policy Characteristics'!$C:$C,0)))</f>
        <v>cross fuel tax</v>
      </c>
      <c r="L1804" s="261">
        <f>IF(ISBLANK(INDEX('Policy Characteristics'!F:F,MATCH($C1804,'Policy Characteristics'!$C:$C,0))),"",INDEX('Policy Characteristics'!F:F,MATCH($C1804,'Policy Characteristics'!$C:$C,0)))</f>
        <v>-0.9</v>
      </c>
      <c r="M1804" s="261">
        <f>IF(ISBLANK(INDEX('Policy Characteristics'!G:G,MATCH($C1804,'Policy Characteristics'!$C:$C,0))),"",INDEX('Policy Characteristics'!G:G,MATCH($C1804,'Policy Characteristics'!$C:$C,0)))</f>
        <v>0.9</v>
      </c>
      <c r="N1804" s="261">
        <f>IF(ISBLANK(INDEX('Policy Characteristics'!H:H,MATCH($C1804,'Policy Characteristics'!$C:$C,0))),"",INDEX('Policy Characteristics'!H:H,MATCH($C1804,'Policy Characteristics'!$C:$C,0)))</f>
        <v>0.01</v>
      </c>
      <c r="O1804" s="254" t="str">
        <f>IF(ISBLANK(INDEX('Policy Characteristics'!I:I,MATCH($C1804,'Policy Characteristics'!$C:$C,0))),"",INDEX('Policy Characteristics'!I:I,MATCH($C1804,'Policy Characteristics'!$C:$C,0)))</f>
        <v>% of BAU price</v>
      </c>
      <c r="P1804" s="254"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254" t="str">
        <f>IF(ISBLANK(INDEX('Policy Characteristics'!K:K,MATCH($C1804,'Policy Characteristics'!$C:$C,0))),"",INDEX('Policy Characteristics'!K:K,MATCH($C1804,'Policy Characteristics'!$C:$C,0)))</f>
        <v>fuels.html#fuel-taxes</v>
      </c>
      <c r="R1804" s="254" t="str">
        <f>IF(ISBLANK(INDEX('Policy Characteristics'!L:L,MATCH($C1804,'Policy Characteristics'!$C:$C,0))),"",INDEX('Policy Characteristics'!L:L,MATCH($C1804,'Policy Characteristics'!$C:$C,0)))</f>
        <v>fuel-taxes.html</v>
      </c>
    </row>
    <row r="1805" spans="1:18" s="4" customFormat="1" x14ac:dyDescent="0.35">
      <c r="A1805" s="254" t="str">
        <f>IF(ISBLANK(INDEX('Policy Characteristics'!A:A,MATCH($C1805,'Policy Characteristics'!$C:$C,0))),"",INDEX('Policy Characteristics'!A:A,MATCH($C1805,'Policy Characteristics'!$C:$C,0)))</f>
        <v>Cross-Sector</v>
      </c>
      <c r="B1805" s="262" t="str">
        <f>IF(ISBLANK(INDEX('Policy Characteristics'!B:B,MATCH($C1805,'Policy Characteristics'!$C:$C,0))),"",INDEX('Policy Characteristics'!B:B,MATCH($C1805,'Policy Characteristics'!$C:$C,0)))</f>
        <v>Fuel Taxes or Subsidies</v>
      </c>
      <c r="C1805" s="320" t="str">
        <f t="shared" si="69"/>
        <v>Additional Fuel Tax or Subsidy Rate by Fuel</v>
      </c>
      <c r="D1805" s="6" t="s">
        <v>448</v>
      </c>
      <c r="E1805" s="45" t="s">
        <v>3709</v>
      </c>
      <c r="F1805" s="6" t="s">
        <v>445</v>
      </c>
      <c r="G1805" s="45" t="s">
        <v>2426</v>
      </c>
      <c r="H1805" s="43">
        <v>2400</v>
      </c>
      <c r="I1805" s="324" t="s">
        <v>44</v>
      </c>
      <c r="J1805" s="255" t="str">
        <f>IF(ISBLANK(INDEX('Policy Characteristics'!D:D,MATCH($C1805,'Policy Characteristics'!$C:$C,0))),"",INDEX('Policy Characteristics'!D:D,MATCH($C1805,'Policy Characteristics'!$C:$C,0)))</f>
        <v>Fuel Taxes or Subsidies</v>
      </c>
      <c r="K1805" s="254" t="str">
        <f>IF(ISBLANK(INDEX('Policy Characteristics'!E:E,MATCH($C1805,'Policy Characteristics'!$C:$C,0))),"",INDEX('Policy Characteristics'!E:E,MATCH($C1805,'Policy Characteristics'!$C:$C,0)))</f>
        <v>cross fuel tax</v>
      </c>
      <c r="L1805" s="261">
        <f>IF(ISBLANK(INDEX('Policy Characteristics'!F:F,MATCH($C1805,'Policy Characteristics'!$C:$C,0))),"",INDEX('Policy Characteristics'!F:F,MATCH($C1805,'Policy Characteristics'!$C:$C,0)))</f>
        <v>-0.9</v>
      </c>
      <c r="M1805" s="261">
        <f>IF(ISBLANK(INDEX('Policy Characteristics'!G:G,MATCH($C1805,'Policy Characteristics'!$C:$C,0))),"",INDEX('Policy Characteristics'!G:G,MATCH($C1805,'Policy Characteristics'!$C:$C,0)))</f>
        <v>0.9</v>
      </c>
      <c r="N1805" s="261">
        <f>IF(ISBLANK(INDEX('Policy Characteristics'!H:H,MATCH($C1805,'Policy Characteristics'!$C:$C,0))),"",INDEX('Policy Characteristics'!H:H,MATCH($C1805,'Policy Characteristics'!$C:$C,0)))</f>
        <v>0.01</v>
      </c>
      <c r="O1805" s="254" t="str">
        <f>IF(ISBLANK(INDEX('Policy Characteristics'!I:I,MATCH($C1805,'Policy Characteristics'!$C:$C,0))),"",INDEX('Policy Characteristics'!I:I,MATCH($C1805,'Policy Characteristics'!$C:$C,0)))</f>
        <v>% of BAU price</v>
      </c>
      <c r="P1805" s="254"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254" t="str">
        <f>IF(ISBLANK(INDEX('Policy Characteristics'!K:K,MATCH($C1805,'Policy Characteristics'!$C:$C,0))),"",INDEX('Policy Characteristics'!K:K,MATCH($C1805,'Policy Characteristics'!$C:$C,0)))</f>
        <v>fuels.html#fuel-taxes</v>
      </c>
      <c r="R1805" s="254" t="str">
        <f>IF(ISBLANK(INDEX('Policy Characteristics'!L:L,MATCH($C1805,'Policy Characteristics'!$C:$C,0))),"",INDEX('Policy Characteristics'!L:L,MATCH($C1805,'Policy Characteristics'!$C:$C,0)))</f>
        <v>fuel-taxes.html</v>
      </c>
    </row>
    <row r="1806" spans="1:18" s="4" customFormat="1" x14ac:dyDescent="0.35">
      <c r="A1806" s="254" t="str">
        <f>IF(ISBLANK(INDEX('Policy Characteristics'!A:A,MATCH($C1806,'Policy Characteristics'!$C:$C,0))),"",INDEX('Policy Characteristics'!A:A,MATCH($C1806,'Policy Characteristics'!$C:$C,0)))</f>
        <v>Cross-Sector</v>
      </c>
      <c r="B1806" s="262" t="str">
        <f>IF(ISBLANK(INDEX('Policy Characteristics'!B:B,MATCH($C1806,'Policy Characteristics'!$C:$C,0))),"",INDEX('Policy Characteristics'!B:B,MATCH($C1806,'Policy Characteristics'!$C:$C,0)))</f>
        <v>Fuel Taxes or Subsidies</v>
      </c>
      <c r="C1806" s="320" t="str">
        <f t="shared" si="69"/>
        <v>Additional Fuel Tax or Subsidy Rate by Fuel</v>
      </c>
      <c r="D1806" s="6" t="s">
        <v>46</v>
      </c>
      <c r="E1806" s="45" t="s">
        <v>3709</v>
      </c>
      <c r="F1806" s="6" t="s">
        <v>87</v>
      </c>
      <c r="G1806" s="45" t="s">
        <v>2426</v>
      </c>
      <c r="H1806" s="43">
        <v>2401</v>
      </c>
      <c r="I1806" s="324" t="s">
        <v>44</v>
      </c>
      <c r="J1806" s="255" t="str">
        <f>IF(ISBLANK(INDEX('Policy Characteristics'!D:D,MATCH($C1806,'Policy Characteristics'!$C:$C,0))),"",INDEX('Policy Characteristics'!D:D,MATCH($C1806,'Policy Characteristics'!$C:$C,0)))</f>
        <v>Fuel Taxes or Subsidies</v>
      </c>
      <c r="K1806" s="254" t="str">
        <f>IF(ISBLANK(INDEX('Policy Characteristics'!E:E,MATCH($C1806,'Policy Characteristics'!$C:$C,0))),"",INDEX('Policy Characteristics'!E:E,MATCH($C1806,'Policy Characteristics'!$C:$C,0)))</f>
        <v>cross fuel tax</v>
      </c>
      <c r="L1806" s="261">
        <f>IF(ISBLANK(INDEX('Policy Characteristics'!F:F,MATCH($C1806,'Policy Characteristics'!$C:$C,0))),"",INDEX('Policy Characteristics'!F:F,MATCH($C1806,'Policy Characteristics'!$C:$C,0)))</f>
        <v>-0.9</v>
      </c>
      <c r="M1806" s="261">
        <f>IF(ISBLANK(INDEX('Policy Characteristics'!G:G,MATCH($C1806,'Policy Characteristics'!$C:$C,0))),"",INDEX('Policy Characteristics'!G:G,MATCH($C1806,'Policy Characteristics'!$C:$C,0)))</f>
        <v>0.9</v>
      </c>
      <c r="N1806" s="261">
        <f>IF(ISBLANK(INDEX('Policy Characteristics'!H:H,MATCH($C1806,'Policy Characteristics'!$C:$C,0))),"",INDEX('Policy Characteristics'!H:H,MATCH($C1806,'Policy Characteristics'!$C:$C,0)))</f>
        <v>0.01</v>
      </c>
      <c r="O1806" s="254" t="str">
        <f>IF(ISBLANK(INDEX('Policy Characteristics'!I:I,MATCH($C1806,'Policy Characteristics'!$C:$C,0))),"",INDEX('Policy Characteristics'!I:I,MATCH($C1806,'Policy Characteristics'!$C:$C,0)))</f>
        <v>% of BAU price</v>
      </c>
      <c r="P1806" s="254"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254" t="str">
        <f>IF(ISBLANK(INDEX('Policy Characteristics'!K:K,MATCH($C1806,'Policy Characteristics'!$C:$C,0))),"",INDEX('Policy Characteristics'!K:K,MATCH($C1806,'Policy Characteristics'!$C:$C,0)))</f>
        <v>fuels.html#fuel-taxes</v>
      </c>
      <c r="R1806" s="254" t="str">
        <f>IF(ISBLANK(INDEX('Policy Characteristics'!L:L,MATCH($C1806,'Policy Characteristics'!$C:$C,0))),"",INDEX('Policy Characteristics'!L:L,MATCH($C1806,'Policy Characteristics'!$C:$C,0)))</f>
        <v>fuel-taxes.html</v>
      </c>
    </row>
    <row r="1807" spans="1:18" s="4" customFormat="1" x14ac:dyDescent="0.35">
      <c r="A1807" s="254" t="str">
        <f>IF(ISBLANK(INDEX('Policy Characteristics'!A:A,MATCH($C1807,'Policy Characteristics'!$C:$C,0))),"",INDEX('Policy Characteristics'!A:A,MATCH($C1807,'Policy Characteristics'!$C:$C,0)))</f>
        <v>Cross-Sector</v>
      </c>
      <c r="B1807" s="262" t="str">
        <f>IF(ISBLANK(INDEX('Policy Characteristics'!B:B,MATCH($C1807,'Policy Characteristics'!$C:$C,0))),"",INDEX('Policy Characteristics'!B:B,MATCH($C1807,'Policy Characteristics'!$C:$C,0)))</f>
        <v>Fuel Taxes or Subsidies</v>
      </c>
      <c r="C1807" s="320" t="str">
        <f t="shared" si="69"/>
        <v>Additional Fuel Tax or Subsidy Rate by Fuel</v>
      </c>
      <c r="D1807" s="6" t="s">
        <v>47</v>
      </c>
      <c r="E1807" s="45" t="s">
        <v>3709</v>
      </c>
      <c r="F1807" s="6" t="s">
        <v>88</v>
      </c>
      <c r="G1807" s="45" t="s">
        <v>2426</v>
      </c>
      <c r="H1807" s="43">
        <v>2402</v>
      </c>
      <c r="I1807" s="324" t="s">
        <v>44</v>
      </c>
      <c r="J1807" s="255" t="str">
        <f>IF(ISBLANK(INDEX('Policy Characteristics'!D:D,MATCH($C1807,'Policy Characteristics'!$C:$C,0))),"",INDEX('Policy Characteristics'!D:D,MATCH($C1807,'Policy Characteristics'!$C:$C,0)))</f>
        <v>Fuel Taxes or Subsidies</v>
      </c>
      <c r="K1807" s="254" t="str">
        <f>IF(ISBLANK(INDEX('Policy Characteristics'!E:E,MATCH($C1807,'Policy Characteristics'!$C:$C,0))),"",INDEX('Policy Characteristics'!E:E,MATCH($C1807,'Policy Characteristics'!$C:$C,0)))</f>
        <v>cross fuel tax</v>
      </c>
      <c r="L1807" s="261">
        <f>IF(ISBLANK(INDEX('Policy Characteristics'!F:F,MATCH($C1807,'Policy Characteristics'!$C:$C,0))),"",INDEX('Policy Characteristics'!F:F,MATCH($C1807,'Policy Characteristics'!$C:$C,0)))</f>
        <v>-0.9</v>
      </c>
      <c r="M1807" s="261">
        <f>IF(ISBLANK(INDEX('Policy Characteristics'!G:G,MATCH($C1807,'Policy Characteristics'!$C:$C,0))),"",INDEX('Policy Characteristics'!G:G,MATCH($C1807,'Policy Characteristics'!$C:$C,0)))</f>
        <v>0.9</v>
      </c>
      <c r="N1807" s="261">
        <f>IF(ISBLANK(INDEX('Policy Characteristics'!H:H,MATCH($C1807,'Policy Characteristics'!$C:$C,0))),"",INDEX('Policy Characteristics'!H:H,MATCH($C1807,'Policy Characteristics'!$C:$C,0)))</f>
        <v>0.01</v>
      </c>
      <c r="O1807" s="254" t="str">
        <f>IF(ISBLANK(INDEX('Policy Characteristics'!I:I,MATCH($C1807,'Policy Characteristics'!$C:$C,0))),"",INDEX('Policy Characteristics'!I:I,MATCH($C1807,'Policy Characteristics'!$C:$C,0)))</f>
        <v>% of BAU price</v>
      </c>
      <c r="P1807" s="254"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254" t="str">
        <f>IF(ISBLANK(INDEX('Policy Characteristics'!K:K,MATCH($C1807,'Policy Characteristics'!$C:$C,0))),"",INDEX('Policy Characteristics'!K:K,MATCH($C1807,'Policy Characteristics'!$C:$C,0)))</f>
        <v>fuels.html#fuel-taxes</v>
      </c>
      <c r="R1807" s="254" t="str">
        <f>IF(ISBLANK(INDEX('Policy Characteristics'!L:L,MATCH($C1807,'Policy Characteristics'!$C:$C,0))),"",INDEX('Policy Characteristics'!L:L,MATCH($C1807,'Policy Characteristics'!$C:$C,0)))</f>
        <v>fuel-taxes.html</v>
      </c>
    </row>
    <row r="1808" spans="1:18" s="4" customFormat="1" x14ac:dyDescent="0.35">
      <c r="A1808" s="254" t="str">
        <f>IF(ISBLANK(INDEX('Policy Characteristics'!A:A,MATCH($C1808,'Policy Characteristics'!$C:$C,0))),"",INDEX('Policy Characteristics'!A:A,MATCH($C1808,'Policy Characteristics'!$C:$C,0)))</f>
        <v>Cross-Sector</v>
      </c>
      <c r="B1808" s="262" t="str">
        <f>IF(ISBLANK(INDEX('Policy Characteristics'!B:B,MATCH($C1808,'Policy Characteristics'!$C:$C,0))),"",INDEX('Policy Characteristics'!B:B,MATCH($C1808,'Policy Characteristics'!$C:$C,0)))</f>
        <v>Fuel Taxes or Subsidies</v>
      </c>
      <c r="C1808" s="320" t="str">
        <f t="shared" si="69"/>
        <v>Additional Fuel Tax or Subsidy Rate by Fuel</v>
      </c>
      <c r="D1808" s="6" t="s">
        <v>51</v>
      </c>
      <c r="E1808" s="45" t="s">
        <v>3709</v>
      </c>
      <c r="F1808" s="6" t="s">
        <v>92</v>
      </c>
      <c r="G1808" s="45" t="s">
        <v>2426</v>
      </c>
      <c r="H1808" s="43">
        <v>2403</v>
      </c>
      <c r="I1808" s="324" t="s">
        <v>44</v>
      </c>
      <c r="J1808" s="255" t="str">
        <f>IF(ISBLANK(INDEX('Policy Characteristics'!D:D,MATCH($C1808,'Policy Characteristics'!$C:$C,0))),"",INDEX('Policy Characteristics'!D:D,MATCH($C1808,'Policy Characteristics'!$C:$C,0)))</f>
        <v>Fuel Taxes or Subsidies</v>
      </c>
      <c r="K1808" s="254" t="str">
        <f>IF(ISBLANK(INDEX('Policy Characteristics'!E:E,MATCH($C1808,'Policy Characteristics'!$C:$C,0))),"",INDEX('Policy Characteristics'!E:E,MATCH($C1808,'Policy Characteristics'!$C:$C,0)))</f>
        <v>cross fuel tax</v>
      </c>
      <c r="L1808" s="261">
        <f>IF(ISBLANK(INDEX('Policy Characteristics'!F:F,MATCH($C1808,'Policy Characteristics'!$C:$C,0))),"",INDEX('Policy Characteristics'!F:F,MATCH($C1808,'Policy Characteristics'!$C:$C,0)))</f>
        <v>-0.9</v>
      </c>
      <c r="M1808" s="261">
        <f>IF(ISBLANK(INDEX('Policy Characteristics'!G:G,MATCH($C1808,'Policy Characteristics'!$C:$C,0))),"",INDEX('Policy Characteristics'!G:G,MATCH($C1808,'Policy Characteristics'!$C:$C,0)))</f>
        <v>0.9</v>
      </c>
      <c r="N1808" s="261">
        <f>IF(ISBLANK(INDEX('Policy Characteristics'!H:H,MATCH($C1808,'Policy Characteristics'!$C:$C,0))),"",INDEX('Policy Characteristics'!H:H,MATCH($C1808,'Policy Characteristics'!$C:$C,0)))</f>
        <v>0.01</v>
      </c>
      <c r="O1808" s="254" t="str">
        <f>IF(ISBLANK(INDEX('Policy Characteristics'!I:I,MATCH($C1808,'Policy Characteristics'!$C:$C,0))),"",INDEX('Policy Characteristics'!I:I,MATCH($C1808,'Policy Characteristics'!$C:$C,0)))</f>
        <v>% of BAU price</v>
      </c>
      <c r="P1808" s="254"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254" t="str">
        <f>IF(ISBLANK(INDEX('Policy Characteristics'!K:K,MATCH($C1808,'Policy Characteristics'!$C:$C,0))),"",INDEX('Policy Characteristics'!K:K,MATCH($C1808,'Policy Characteristics'!$C:$C,0)))</f>
        <v>fuels.html#fuel-taxes</v>
      </c>
      <c r="R1808" s="254" t="str">
        <f>IF(ISBLANK(INDEX('Policy Characteristics'!L:L,MATCH($C1808,'Policy Characteristics'!$C:$C,0))),"",INDEX('Policy Characteristics'!L:L,MATCH($C1808,'Policy Characteristics'!$C:$C,0)))</f>
        <v>fuel-taxes.html</v>
      </c>
    </row>
    <row r="1809" spans="1:18" s="4" customFormat="1" x14ac:dyDescent="0.35">
      <c r="A1809" s="254" t="str">
        <f>IF(ISBLANK(INDEX('Policy Characteristics'!A:A,MATCH($C1809,'Policy Characteristics'!$C:$C,0))),"",INDEX('Policy Characteristics'!A:A,MATCH($C1809,'Policy Characteristics'!$C:$C,0)))</f>
        <v>Cross-Sector</v>
      </c>
      <c r="B1809" s="262" t="str">
        <f>IF(ISBLANK(INDEX('Policy Characteristics'!B:B,MATCH($C1809,'Policy Characteristics'!$C:$C,0))),"",INDEX('Policy Characteristics'!B:B,MATCH($C1809,'Policy Characteristics'!$C:$C,0)))</f>
        <v>Fuel Taxes or Subsidies</v>
      </c>
      <c r="C1809" s="320" t="str">
        <f t="shared" si="69"/>
        <v>Additional Fuel Tax or Subsidy Rate by Fuel</v>
      </c>
      <c r="D1809" s="6" t="s">
        <v>53</v>
      </c>
      <c r="E1809" s="45" t="s">
        <v>3709</v>
      </c>
      <c r="F1809" s="6" t="s">
        <v>95</v>
      </c>
      <c r="G1809" s="45" t="s">
        <v>2426</v>
      </c>
      <c r="H1809" s="43">
        <v>2404</v>
      </c>
      <c r="I1809" s="324" t="s">
        <v>44</v>
      </c>
      <c r="J1809" s="255" t="str">
        <f>IF(ISBLANK(INDEX('Policy Characteristics'!D:D,MATCH($C1809,'Policy Characteristics'!$C:$C,0))),"",INDEX('Policy Characteristics'!D:D,MATCH($C1809,'Policy Characteristics'!$C:$C,0)))</f>
        <v>Fuel Taxes or Subsidies</v>
      </c>
      <c r="K1809" s="254" t="str">
        <f>IF(ISBLANK(INDEX('Policy Characteristics'!E:E,MATCH($C1809,'Policy Characteristics'!$C:$C,0))),"",INDEX('Policy Characteristics'!E:E,MATCH($C1809,'Policy Characteristics'!$C:$C,0)))</f>
        <v>cross fuel tax</v>
      </c>
      <c r="L1809" s="261">
        <f>IF(ISBLANK(INDEX('Policy Characteristics'!F:F,MATCH($C1809,'Policy Characteristics'!$C:$C,0))),"",INDEX('Policy Characteristics'!F:F,MATCH($C1809,'Policy Characteristics'!$C:$C,0)))</f>
        <v>-0.9</v>
      </c>
      <c r="M1809" s="261">
        <f>IF(ISBLANK(INDEX('Policy Characteristics'!G:G,MATCH($C1809,'Policy Characteristics'!$C:$C,0))),"",INDEX('Policy Characteristics'!G:G,MATCH($C1809,'Policy Characteristics'!$C:$C,0)))</f>
        <v>0.9</v>
      </c>
      <c r="N1809" s="261">
        <f>IF(ISBLANK(INDEX('Policy Characteristics'!H:H,MATCH($C1809,'Policy Characteristics'!$C:$C,0))),"",INDEX('Policy Characteristics'!H:H,MATCH($C1809,'Policy Characteristics'!$C:$C,0)))</f>
        <v>0.01</v>
      </c>
      <c r="O1809" s="254" t="str">
        <f>IF(ISBLANK(INDEX('Policy Characteristics'!I:I,MATCH($C1809,'Policy Characteristics'!$C:$C,0))),"",INDEX('Policy Characteristics'!I:I,MATCH($C1809,'Policy Characteristics'!$C:$C,0)))</f>
        <v>% of BAU price</v>
      </c>
      <c r="P1809" s="254"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254" t="str">
        <f>IF(ISBLANK(INDEX('Policy Characteristics'!K:K,MATCH($C1809,'Policy Characteristics'!$C:$C,0))),"",INDEX('Policy Characteristics'!K:K,MATCH($C1809,'Policy Characteristics'!$C:$C,0)))</f>
        <v>fuels.html#fuel-taxes</v>
      </c>
      <c r="R1809" s="254" t="str">
        <f>IF(ISBLANK(INDEX('Policy Characteristics'!L:L,MATCH($C1809,'Policy Characteristics'!$C:$C,0))),"",INDEX('Policy Characteristics'!L:L,MATCH($C1809,'Policy Characteristics'!$C:$C,0)))</f>
        <v>fuel-taxes.html</v>
      </c>
    </row>
    <row r="1810" spans="1:18" s="4" customFormat="1" x14ac:dyDescent="0.35">
      <c r="A1810" s="254" t="str">
        <f>IF(ISBLANK(INDEX('Policy Characteristics'!A:A,MATCH($C1810,'Policy Characteristics'!$C:$C,0))),"",INDEX('Policy Characteristics'!A:A,MATCH($C1810,'Policy Characteristics'!$C:$C,0)))</f>
        <v>Cross-Sector</v>
      </c>
      <c r="B1810" s="262" t="str">
        <f>IF(ISBLANK(INDEX('Policy Characteristics'!B:B,MATCH($C1810,'Policy Characteristics'!$C:$C,0))),"",INDEX('Policy Characteristics'!B:B,MATCH($C1810,'Policy Characteristics'!$C:$C,0)))</f>
        <v>Fuel Taxes or Subsidies</v>
      </c>
      <c r="C1810" s="320" t="str">
        <f t="shared" si="69"/>
        <v>Additional Fuel Tax or Subsidy Rate by Fuel</v>
      </c>
      <c r="D1810" s="6" t="s">
        <v>54</v>
      </c>
      <c r="E1810" s="45" t="s">
        <v>3709</v>
      </c>
      <c r="F1810" s="6" t="s">
        <v>96</v>
      </c>
      <c r="G1810" s="45" t="s">
        <v>2426</v>
      </c>
      <c r="H1810" s="43">
        <v>2405</v>
      </c>
      <c r="I1810" s="324" t="s">
        <v>44</v>
      </c>
      <c r="J1810" s="255" t="str">
        <f>IF(ISBLANK(INDEX('Policy Characteristics'!D:D,MATCH($C1810,'Policy Characteristics'!$C:$C,0))),"",INDEX('Policy Characteristics'!D:D,MATCH($C1810,'Policy Characteristics'!$C:$C,0)))</f>
        <v>Fuel Taxes or Subsidies</v>
      </c>
      <c r="K1810" s="254" t="str">
        <f>IF(ISBLANK(INDEX('Policy Characteristics'!E:E,MATCH($C1810,'Policy Characteristics'!$C:$C,0))),"",INDEX('Policy Characteristics'!E:E,MATCH($C1810,'Policy Characteristics'!$C:$C,0)))</f>
        <v>cross fuel tax</v>
      </c>
      <c r="L1810" s="261">
        <f>IF(ISBLANK(INDEX('Policy Characteristics'!F:F,MATCH($C1810,'Policy Characteristics'!$C:$C,0))),"",INDEX('Policy Characteristics'!F:F,MATCH($C1810,'Policy Characteristics'!$C:$C,0)))</f>
        <v>-0.9</v>
      </c>
      <c r="M1810" s="261">
        <f>IF(ISBLANK(INDEX('Policy Characteristics'!G:G,MATCH($C1810,'Policy Characteristics'!$C:$C,0))),"",INDEX('Policy Characteristics'!G:G,MATCH($C1810,'Policy Characteristics'!$C:$C,0)))</f>
        <v>0.9</v>
      </c>
      <c r="N1810" s="261">
        <f>IF(ISBLANK(INDEX('Policy Characteristics'!H:H,MATCH($C1810,'Policy Characteristics'!$C:$C,0))),"",INDEX('Policy Characteristics'!H:H,MATCH($C1810,'Policy Characteristics'!$C:$C,0)))</f>
        <v>0.01</v>
      </c>
      <c r="O1810" s="254" t="str">
        <f>IF(ISBLANK(INDEX('Policy Characteristics'!I:I,MATCH($C1810,'Policy Characteristics'!$C:$C,0))),"",INDEX('Policy Characteristics'!I:I,MATCH($C1810,'Policy Characteristics'!$C:$C,0)))</f>
        <v>% of BAU price</v>
      </c>
      <c r="P1810" s="254"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254" t="str">
        <f>IF(ISBLANK(INDEX('Policy Characteristics'!K:K,MATCH($C1810,'Policy Characteristics'!$C:$C,0))),"",INDEX('Policy Characteristics'!K:K,MATCH($C1810,'Policy Characteristics'!$C:$C,0)))</f>
        <v>fuels.html#fuel-taxes</v>
      </c>
      <c r="R1810" s="254" t="str">
        <f>IF(ISBLANK(INDEX('Policy Characteristics'!L:L,MATCH($C1810,'Policy Characteristics'!$C:$C,0))),"",INDEX('Policy Characteristics'!L:L,MATCH($C1810,'Policy Characteristics'!$C:$C,0)))</f>
        <v>fuel-taxes.html</v>
      </c>
    </row>
    <row r="1811" spans="1:18" s="4" customFormat="1" x14ac:dyDescent="0.35">
      <c r="A1811" s="254" t="str">
        <f>IF(ISBLANK(INDEX('Policy Characteristics'!A:A,MATCH($C1811,'Policy Characteristics'!$C:$C,0))),"",INDEX('Policy Characteristics'!A:A,MATCH($C1811,'Policy Characteristics'!$C:$C,0)))</f>
        <v>Cross-Sector</v>
      </c>
      <c r="B1811" s="262" t="str">
        <f>IF(ISBLANK(INDEX('Policy Characteristics'!B:B,MATCH($C1811,'Policy Characteristics'!$C:$C,0))),"",INDEX('Policy Characteristics'!B:B,MATCH($C1811,'Policy Characteristics'!$C:$C,0)))</f>
        <v>Fuel Taxes or Subsidies</v>
      </c>
      <c r="C1811" s="320" t="str">
        <f t="shared" si="69"/>
        <v>Additional Fuel Tax or Subsidy Rate by Fuel</v>
      </c>
      <c r="D1811" s="6" t="s">
        <v>55</v>
      </c>
      <c r="E1811" s="45" t="s">
        <v>3709</v>
      </c>
      <c r="F1811" s="6" t="s">
        <v>97</v>
      </c>
      <c r="G1811" s="45" t="s">
        <v>2426</v>
      </c>
      <c r="H1811" s="43">
        <v>2406</v>
      </c>
      <c r="I1811" s="324" t="s">
        <v>44</v>
      </c>
      <c r="J1811" s="255" t="str">
        <f>IF(ISBLANK(INDEX('Policy Characteristics'!D:D,MATCH($C1811,'Policy Characteristics'!$C:$C,0))),"",INDEX('Policy Characteristics'!D:D,MATCH($C1811,'Policy Characteristics'!$C:$C,0)))</f>
        <v>Fuel Taxes or Subsidies</v>
      </c>
      <c r="K1811" s="254" t="str">
        <f>IF(ISBLANK(INDEX('Policy Characteristics'!E:E,MATCH($C1811,'Policy Characteristics'!$C:$C,0))),"",INDEX('Policy Characteristics'!E:E,MATCH($C1811,'Policy Characteristics'!$C:$C,0)))</f>
        <v>cross fuel tax</v>
      </c>
      <c r="L1811" s="261">
        <f>IF(ISBLANK(INDEX('Policy Characteristics'!F:F,MATCH($C1811,'Policy Characteristics'!$C:$C,0))),"",INDEX('Policy Characteristics'!F:F,MATCH($C1811,'Policy Characteristics'!$C:$C,0)))</f>
        <v>-0.9</v>
      </c>
      <c r="M1811" s="261">
        <f>IF(ISBLANK(INDEX('Policy Characteristics'!G:G,MATCH($C1811,'Policy Characteristics'!$C:$C,0))),"",INDEX('Policy Characteristics'!G:G,MATCH($C1811,'Policy Characteristics'!$C:$C,0)))</f>
        <v>0.9</v>
      </c>
      <c r="N1811" s="261">
        <f>IF(ISBLANK(INDEX('Policy Characteristics'!H:H,MATCH($C1811,'Policy Characteristics'!$C:$C,0))),"",INDEX('Policy Characteristics'!H:H,MATCH($C1811,'Policy Characteristics'!$C:$C,0)))</f>
        <v>0.01</v>
      </c>
      <c r="O1811" s="254" t="str">
        <f>IF(ISBLANK(INDEX('Policy Characteristics'!I:I,MATCH($C1811,'Policy Characteristics'!$C:$C,0))),"",INDEX('Policy Characteristics'!I:I,MATCH($C1811,'Policy Characteristics'!$C:$C,0)))</f>
        <v>% of BAU price</v>
      </c>
      <c r="P1811" s="254"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254" t="str">
        <f>IF(ISBLANK(INDEX('Policy Characteristics'!K:K,MATCH($C1811,'Policy Characteristics'!$C:$C,0))),"",INDEX('Policy Characteristics'!K:K,MATCH($C1811,'Policy Characteristics'!$C:$C,0)))</f>
        <v>fuels.html#fuel-taxes</v>
      </c>
      <c r="R1811" s="254" t="str">
        <f>IF(ISBLANK(INDEX('Policy Characteristics'!L:L,MATCH($C1811,'Policy Characteristics'!$C:$C,0))),"",INDEX('Policy Characteristics'!L:L,MATCH($C1811,'Policy Characteristics'!$C:$C,0)))</f>
        <v>fuel-taxes.html</v>
      </c>
    </row>
    <row r="1812" spans="1:18" s="4" customFormat="1" x14ac:dyDescent="0.35">
      <c r="A1812" s="254" t="str">
        <f>IF(ISBLANK(INDEX('Policy Characteristics'!A:A,MATCH($C1812,'Policy Characteristics'!$C:$C,0))),"",INDEX('Policy Characteristics'!A:A,MATCH($C1812,'Policy Characteristics'!$C:$C,0)))</f>
        <v>Cross-Sector</v>
      </c>
      <c r="B1812" s="262" t="str">
        <f>IF(ISBLANK(INDEX('Policy Characteristics'!B:B,MATCH($C1812,'Policy Characteristics'!$C:$C,0))),"",INDEX('Policy Characteristics'!B:B,MATCH($C1812,'Policy Characteristics'!$C:$C,0)))</f>
        <v>Fuel Taxes or Subsidies</v>
      </c>
      <c r="C1812" s="320" t="str">
        <f t="shared" si="69"/>
        <v>Additional Fuel Tax or Subsidy Rate by Fuel</v>
      </c>
      <c r="D1812" s="6" t="s">
        <v>56</v>
      </c>
      <c r="E1812" s="45" t="s">
        <v>3709</v>
      </c>
      <c r="F1812" s="6" t="s">
        <v>98</v>
      </c>
      <c r="G1812" s="45" t="s">
        <v>2426</v>
      </c>
      <c r="H1812" s="43">
        <v>2407</v>
      </c>
      <c r="I1812" s="324" t="s">
        <v>44</v>
      </c>
      <c r="J1812" s="255" t="str">
        <f>IF(ISBLANK(INDEX('Policy Characteristics'!D:D,MATCH($C1812,'Policy Characteristics'!$C:$C,0))),"",INDEX('Policy Characteristics'!D:D,MATCH($C1812,'Policy Characteristics'!$C:$C,0)))</f>
        <v>Fuel Taxes or Subsidies</v>
      </c>
      <c r="K1812" s="254" t="str">
        <f>IF(ISBLANK(INDEX('Policy Characteristics'!E:E,MATCH($C1812,'Policy Characteristics'!$C:$C,0))),"",INDEX('Policy Characteristics'!E:E,MATCH($C1812,'Policy Characteristics'!$C:$C,0)))</f>
        <v>cross fuel tax</v>
      </c>
      <c r="L1812" s="261">
        <f>IF(ISBLANK(INDEX('Policy Characteristics'!F:F,MATCH($C1812,'Policy Characteristics'!$C:$C,0))),"",INDEX('Policy Characteristics'!F:F,MATCH($C1812,'Policy Characteristics'!$C:$C,0)))</f>
        <v>-0.9</v>
      </c>
      <c r="M1812" s="261">
        <f>IF(ISBLANK(INDEX('Policy Characteristics'!G:G,MATCH($C1812,'Policy Characteristics'!$C:$C,0))),"",INDEX('Policy Characteristics'!G:G,MATCH($C1812,'Policy Characteristics'!$C:$C,0)))</f>
        <v>0.9</v>
      </c>
      <c r="N1812" s="261">
        <f>IF(ISBLANK(INDEX('Policy Characteristics'!H:H,MATCH($C1812,'Policy Characteristics'!$C:$C,0))),"",INDEX('Policy Characteristics'!H:H,MATCH($C1812,'Policy Characteristics'!$C:$C,0)))</f>
        <v>0.01</v>
      </c>
      <c r="O1812" s="254" t="str">
        <f>IF(ISBLANK(INDEX('Policy Characteristics'!I:I,MATCH($C1812,'Policy Characteristics'!$C:$C,0))),"",INDEX('Policy Characteristics'!I:I,MATCH($C1812,'Policy Characteristics'!$C:$C,0)))</f>
        <v>% of BAU price</v>
      </c>
      <c r="P1812" s="254"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254" t="str">
        <f>IF(ISBLANK(INDEX('Policy Characteristics'!K:K,MATCH($C1812,'Policy Characteristics'!$C:$C,0))),"",INDEX('Policy Characteristics'!K:K,MATCH($C1812,'Policy Characteristics'!$C:$C,0)))</f>
        <v>fuels.html#fuel-taxes</v>
      </c>
      <c r="R1812" s="254" t="str">
        <f>IF(ISBLANK(INDEX('Policy Characteristics'!L:L,MATCH($C1812,'Policy Characteristics'!$C:$C,0))),"",INDEX('Policy Characteristics'!L:L,MATCH($C1812,'Policy Characteristics'!$C:$C,0)))</f>
        <v>fuel-taxes.html</v>
      </c>
    </row>
    <row r="1813" spans="1:18" x14ac:dyDescent="0.35">
      <c r="A1813" s="254" t="str">
        <f>IF(ISBLANK(INDEX('Policy Characteristics'!A:A,MATCH($C1813,'Policy Characteristics'!$C:$C,0))),"",INDEX('Policy Characteristics'!A:A,MATCH($C1813,'Policy Characteristics'!$C:$C,0)))</f>
        <v>Cross-Sector</v>
      </c>
      <c r="B1813" s="262" t="str">
        <f>IF(ISBLANK(INDEX('Policy Characteristics'!B:B,MATCH($C1813,'Policy Characteristics'!$C:$C,0))),"",INDEX('Policy Characteristics'!B:B,MATCH($C1813,'Policy Characteristics'!$C:$C,0)))</f>
        <v>Fuel Taxes or Subsidies</v>
      </c>
      <c r="C1813" s="320" t="str">
        <f t="shared" si="69"/>
        <v>Additional Fuel Tax or Subsidy Rate by Fuel</v>
      </c>
      <c r="D1813" s="6" t="s">
        <v>2471</v>
      </c>
      <c r="E1813" s="45" t="s">
        <v>3709</v>
      </c>
      <c r="F1813" s="6" t="s">
        <v>2472</v>
      </c>
      <c r="G1813" s="45" t="s">
        <v>2426</v>
      </c>
      <c r="H1813" s="43">
        <v>2408</v>
      </c>
      <c r="I1813" s="324" t="s">
        <v>44</v>
      </c>
      <c r="J1813" s="255" t="str">
        <f>IF(ISBLANK(INDEX('Policy Characteristics'!D:D,MATCH($C1813,'Policy Characteristics'!$C:$C,0))),"",INDEX('Policy Characteristics'!D:D,MATCH($C1813,'Policy Characteristics'!$C:$C,0)))</f>
        <v>Fuel Taxes or Subsidies</v>
      </c>
      <c r="K1813" s="254" t="str">
        <f>IF(ISBLANK(INDEX('Policy Characteristics'!E:E,MATCH($C1813,'Policy Characteristics'!$C:$C,0))),"",INDEX('Policy Characteristics'!E:E,MATCH($C1813,'Policy Characteristics'!$C:$C,0)))</f>
        <v>cross fuel tax</v>
      </c>
      <c r="L1813" s="261">
        <f>IF(ISBLANK(INDEX('Policy Characteristics'!F:F,MATCH($C1813,'Policy Characteristics'!$C:$C,0))),"",INDEX('Policy Characteristics'!F:F,MATCH($C1813,'Policy Characteristics'!$C:$C,0)))</f>
        <v>-0.9</v>
      </c>
      <c r="M1813" s="261">
        <f>IF(ISBLANK(INDEX('Policy Characteristics'!G:G,MATCH($C1813,'Policy Characteristics'!$C:$C,0))),"",INDEX('Policy Characteristics'!G:G,MATCH($C1813,'Policy Characteristics'!$C:$C,0)))</f>
        <v>0.9</v>
      </c>
      <c r="N1813" s="261">
        <f>IF(ISBLANK(INDEX('Policy Characteristics'!H:H,MATCH($C1813,'Policy Characteristics'!$C:$C,0))),"",INDEX('Policy Characteristics'!H:H,MATCH($C1813,'Policy Characteristics'!$C:$C,0)))</f>
        <v>0.01</v>
      </c>
      <c r="O1813" s="254" t="str">
        <f>IF(ISBLANK(INDEX('Policy Characteristics'!I:I,MATCH($C1813,'Policy Characteristics'!$C:$C,0))),"",INDEX('Policy Characteristics'!I:I,MATCH($C1813,'Policy Characteristics'!$C:$C,0)))</f>
        <v>% of BAU price</v>
      </c>
      <c r="P1813" s="254"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254" t="str">
        <f>IF(ISBLANK(INDEX('Policy Characteristics'!K:K,MATCH($C1813,'Policy Characteristics'!$C:$C,0))),"",INDEX('Policy Characteristics'!K:K,MATCH($C1813,'Policy Characteristics'!$C:$C,0)))</f>
        <v>fuels.html#fuel-taxes</v>
      </c>
      <c r="R1813" s="254" t="str">
        <f>IF(ISBLANK(INDEX('Policy Characteristics'!L:L,MATCH($C1813,'Policy Characteristics'!$C:$C,0))),"",INDEX('Policy Characteristics'!L:L,MATCH($C1813,'Policy Characteristics'!$C:$C,0)))</f>
        <v>fuel-taxes.html</v>
      </c>
    </row>
    <row r="1814" spans="1:18" x14ac:dyDescent="0.35">
      <c r="A1814" s="254" t="str">
        <f>IF(ISBLANK(INDEX('Policy Characteristics'!A:A,MATCH($C1814,'Policy Characteristics'!$C:$C,0))),"",INDEX('Policy Characteristics'!A:A,MATCH($C1814,'Policy Characteristics'!$C:$C,0)))</f>
        <v>Cross-Sector</v>
      </c>
      <c r="B1814" s="262" t="str">
        <f>IF(ISBLANK(INDEX('Policy Characteristics'!B:B,MATCH($C1814,'Policy Characteristics'!$C:$C,0))),"",INDEX('Policy Characteristics'!B:B,MATCH($C1814,'Policy Characteristics'!$C:$C,0)))</f>
        <v>Fuel Taxes or Subsidies</v>
      </c>
      <c r="C1814" s="320" t="str">
        <f t="shared" si="69"/>
        <v>Additional Fuel Tax or Subsidy Rate by Fuel</v>
      </c>
      <c r="D1814" s="6" t="s">
        <v>75</v>
      </c>
      <c r="E1814" s="45" t="s">
        <v>3709</v>
      </c>
      <c r="F1814" s="6" t="s">
        <v>99</v>
      </c>
      <c r="G1814" s="45" t="s">
        <v>2426</v>
      </c>
      <c r="H1814" s="43">
        <v>2409</v>
      </c>
      <c r="I1814" s="324" t="s">
        <v>44</v>
      </c>
      <c r="J1814" s="255" t="str">
        <f>IF(ISBLANK(INDEX('Policy Characteristics'!D:D,MATCH($C1814,'Policy Characteristics'!$C:$C,0))),"",INDEX('Policy Characteristics'!D:D,MATCH($C1814,'Policy Characteristics'!$C:$C,0)))</f>
        <v>Fuel Taxes or Subsidies</v>
      </c>
      <c r="K1814" s="254" t="str">
        <f>IF(ISBLANK(INDEX('Policy Characteristics'!E:E,MATCH($C1814,'Policy Characteristics'!$C:$C,0))),"",INDEX('Policy Characteristics'!E:E,MATCH($C1814,'Policy Characteristics'!$C:$C,0)))</f>
        <v>cross fuel tax</v>
      </c>
      <c r="L1814" s="261">
        <f>IF(ISBLANK(INDEX('Policy Characteristics'!F:F,MATCH($C1814,'Policy Characteristics'!$C:$C,0))),"",INDEX('Policy Characteristics'!F:F,MATCH($C1814,'Policy Characteristics'!$C:$C,0)))</f>
        <v>-0.9</v>
      </c>
      <c r="M1814" s="261">
        <f>IF(ISBLANK(INDEX('Policy Characteristics'!G:G,MATCH($C1814,'Policy Characteristics'!$C:$C,0))),"",INDEX('Policy Characteristics'!G:G,MATCH($C1814,'Policy Characteristics'!$C:$C,0)))</f>
        <v>0.9</v>
      </c>
      <c r="N1814" s="261">
        <f>IF(ISBLANK(INDEX('Policy Characteristics'!H:H,MATCH($C1814,'Policy Characteristics'!$C:$C,0))),"",INDEX('Policy Characteristics'!H:H,MATCH($C1814,'Policy Characteristics'!$C:$C,0)))</f>
        <v>0.01</v>
      </c>
      <c r="O1814" s="254" t="str">
        <f>IF(ISBLANK(INDEX('Policy Characteristics'!I:I,MATCH($C1814,'Policy Characteristics'!$C:$C,0))),"",INDEX('Policy Characteristics'!I:I,MATCH($C1814,'Policy Characteristics'!$C:$C,0)))</f>
        <v>% of BAU price</v>
      </c>
      <c r="P1814" s="254"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254" t="str">
        <f>IF(ISBLANK(INDEX('Policy Characteristics'!K:K,MATCH($C1814,'Policy Characteristics'!$C:$C,0))),"",INDEX('Policy Characteristics'!K:K,MATCH($C1814,'Policy Characteristics'!$C:$C,0)))</f>
        <v>fuels.html#fuel-taxes</v>
      </c>
      <c r="R1814" s="254" t="str">
        <f>IF(ISBLANK(INDEX('Policy Characteristics'!L:L,MATCH($C1814,'Policy Characteristics'!$C:$C,0))),"",INDEX('Policy Characteristics'!L:L,MATCH($C1814,'Policy Characteristics'!$C:$C,0)))</f>
        <v>fuel-taxes.html</v>
      </c>
    </row>
    <row r="1815" spans="1:18" x14ac:dyDescent="0.35">
      <c r="A1815" s="254" t="str">
        <f>IF(ISBLANK(INDEX('Policy Characteristics'!A:A,MATCH($C1815,'Policy Characteristics'!$C:$C,0))),"",INDEX('Policy Characteristics'!A:A,MATCH($C1815,'Policy Characteristics'!$C:$C,0)))</f>
        <v>Cross-Sector</v>
      </c>
      <c r="B1815" s="262" t="str">
        <f>IF(ISBLANK(INDEX('Policy Characteristics'!B:B,MATCH($C1815,'Policy Characteristics'!$C:$C,0))),"",INDEX('Policy Characteristics'!B:B,MATCH($C1815,'Policy Characteristics'!$C:$C,0)))</f>
        <v>Fuel Taxes or Subsidies</v>
      </c>
      <c r="C1815" s="320" t="str">
        <f t="shared" si="69"/>
        <v>Additional Fuel Tax or Subsidy Rate by Fuel</v>
      </c>
      <c r="D1815" s="6" t="s">
        <v>441</v>
      </c>
      <c r="E1815" s="45" t="s">
        <v>3709</v>
      </c>
      <c r="F1815" s="6" t="s">
        <v>442</v>
      </c>
      <c r="G1815" s="45" t="s">
        <v>2426</v>
      </c>
      <c r="H1815" s="43">
        <v>2410</v>
      </c>
      <c r="I1815" s="324" t="s">
        <v>44</v>
      </c>
      <c r="J1815" s="255" t="str">
        <f>IF(ISBLANK(INDEX('Policy Characteristics'!D:D,MATCH($C1815,'Policy Characteristics'!$C:$C,0))),"",INDEX('Policy Characteristics'!D:D,MATCH($C1815,'Policy Characteristics'!$C:$C,0)))</f>
        <v>Fuel Taxes or Subsidies</v>
      </c>
      <c r="K1815" s="254" t="str">
        <f>IF(ISBLANK(INDEX('Policy Characteristics'!E:E,MATCH($C1815,'Policy Characteristics'!$C:$C,0))),"",INDEX('Policy Characteristics'!E:E,MATCH($C1815,'Policy Characteristics'!$C:$C,0)))</f>
        <v>cross fuel tax</v>
      </c>
      <c r="L1815" s="261">
        <f>IF(ISBLANK(INDEX('Policy Characteristics'!F:F,MATCH($C1815,'Policy Characteristics'!$C:$C,0))),"",INDEX('Policy Characteristics'!F:F,MATCH($C1815,'Policy Characteristics'!$C:$C,0)))</f>
        <v>-0.9</v>
      </c>
      <c r="M1815" s="261">
        <f>IF(ISBLANK(INDEX('Policy Characteristics'!G:G,MATCH($C1815,'Policy Characteristics'!$C:$C,0))),"",INDEX('Policy Characteristics'!G:G,MATCH($C1815,'Policy Characteristics'!$C:$C,0)))</f>
        <v>0.9</v>
      </c>
      <c r="N1815" s="261">
        <f>IF(ISBLANK(INDEX('Policy Characteristics'!H:H,MATCH($C1815,'Policy Characteristics'!$C:$C,0))),"",INDEX('Policy Characteristics'!H:H,MATCH($C1815,'Policy Characteristics'!$C:$C,0)))</f>
        <v>0.01</v>
      </c>
      <c r="O1815" s="254" t="str">
        <f>IF(ISBLANK(INDEX('Policy Characteristics'!I:I,MATCH($C1815,'Policy Characteristics'!$C:$C,0))),"",INDEX('Policy Characteristics'!I:I,MATCH($C1815,'Policy Characteristics'!$C:$C,0)))</f>
        <v>% of BAU price</v>
      </c>
      <c r="P1815" s="254"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254" t="str">
        <f>IF(ISBLANK(INDEX('Policy Characteristics'!K:K,MATCH($C1815,'Policy Characteristics'!$C:$C,0))),"",INDEX('Policy Characteristics'!K:K,MATCH($C1815,'Policy Characteristics'!$C:$C,0)))</f>
        <v>fuels.html#fuel-taxes</v>
      </c>
      <c r="R1815" s="254" t="str">
        <f>IF(ISBLANK(INDEX('Policy Characteristics'!L:L,MATCH($C1815,'Policy Characteristics'!$C:$C,0))),"",INDEX('Policy Characteristics'!L:L,MATCH($C1815,'Policy Characteristics'!$C:$C,0)))</f>
        <v>fuel-taxes.html</v>
      </c>
    </row>
    <row r="1816" spans="1:18" x14ac:dyDescent="0.35">
      <c r="A1816" s="254" t="str">
        <f>IF(ISBLANK(INDEX('Policy Characteristics'!A:A,MATCH($C1816,'Policy Characteristics'!$C:$C,0))),"",INDEX('Policy Characteristics'!A:A,MATCH($C1816,'Policy Characteristics'!$C:$C,0)))</f>
        <v>Cross-Sector</v>
      </c>
      <c r="B1816" s="262" t="str">
        <f>IF(ISBLANK(INDEX('Policy Characteristics'!B:B,MATCH($C1816,'Policy Characteristics'!$C:$C,0))),"",INDEX('Policy Characteristics'!B:B,MATCH($C1816,'Policy Characteristics'!$C:$C,0)))</f>
        <v>Fuel Taxes or Subsidies</v>
      </c>
      <c r="C1816" s="320" t="str">
        <f t="shared" si="69"/>
        <v>Additional Fuel Tax or Subsidy Rate by Fuel</v>
      </c>
      <c r="D1816" s="6" t="s">
        <v>2463</v>
      </c>
      <c r="E1816" s="45" t="s">
        <v>3709</v>
      </c>
      <c r="F1816" s="6" t="s">
        <v>2467</v>
      </c>
      <c r="G1816" s="45" t="s">
        <v>2426</v>
      </c>
      <c r="H1816" s="43">
        <v>2411</v>
      </c>
      <c r="I1816" s="324" t="s">
        <v>44</v>
      </c>
      <c r="J1816" s="255" t="str">
        <f>IF(ISBLANK(INDEX('Policy Characteristics'!D:D,MATCH($C1816,'Policy Characteristics'!$C:$C,0))),"",INDEX('Policy Characteristics'!D:D,MATCH($C1816,'Policy Characteristics'!$C:$C,0)))</f>
        <v>Fuel Taxes or Subsidies</v>
      </c>
      <c r="K1816" s="254" t="str">
        <f>IF(ISBLANK(INDEX('Policy Characteristics'!E:E,MATCH($C1816,'Policy Characteristics'!$C:$C,0))),"",INDEX('Policy Characteristics'!E:E,MATCH($C1816,'Policy Characteristics'!$C:$C,0)))</f>
        <v>cross fuel tax</v>
      </c>
      <c r="L1816" s="261">
        <f>IF(ISBLANK(INDEX('Policy Characteristics'!F:F,MATCH($C1816,'Policy Characteristics'!$C:$C,0))),"",INDEX('Policy Characteristics'!F:F,MATCH($C1816,'Policy Characteristics'!$C:$C,0)))</f>
        <v>-0.9</v>
      </c>
      <c r="M1816" s="261">
        <f>IF(ISBLANK(INDEX('Policy Characteristics'!G:G,MATCH($C1816,'Policy Characteristics'!$C:$C,0))),"",INDEX('Policy Characteristics'!G:G,MATCH($C1816,'Policy Characteristics'!$C:$C,0)))</f>
        <v>0.9</v>
      </c>
      <c r="N1816" s="261">
        <f>IF(ISBLANK(INDEX('Policy Characteristics'!H:H,MATCH($C1816,'Policy Characteristics'!$C:$C,0))),"",INDEX('Policy Characteristics'!H:H,MATCH($C1816,'Policy Characteristics'!$C:$C,0)))</f>
        <v>0.01</v>
      </c>
      <c r="O1816" s="254" t="str">
        <f>IF(ISBLANK(INDEX('Policy Characteristics'!I:I,MATCH($C1816,'Policy Characteristics'!$C:$C,0))),"",INDEX('Policy Characteristics'!I:I,MATCH($C1816,'Policy Characteristics'!$C:$C,0)))</f>
        <v>% of BAU price</v>
      </c>
      <c r="P1816" s="254"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254" t="str">
        <f>IF(ISBLANK(INDEX('Policy Characteristics'!K:K,MATCH($C1816,'Policy Characteristics'!$C:$C,0))),"",INDEX('Policy Characteristics'!K:K,MATCH($C1816,'Policy Characteristics'!$C:$C,0)))</f>
        <v>fuels.html#fuel-taxes</v>
      </c>
      <c r="R1816" s="254" t="str">
        <f>IF(ISBLANK(INDEX('Policy Characteristics'!L:L,MATCH($C1816,'Policy Characteristics'!$C:$C,0))),"",INDEX('Policy Characteristics'!L:L,MATCH($C1816,'Policy Characteristics'!$C:$C,0)))</f>
        <v>fuel-taxes.html</v>
      </c>
    </row>
    <row r="1817" spans="1:18" x14ac:dyDescent="0.35">
      <c r="A1817" s="254" t="str">
        <f>IF(ISBLANK(INDEX('Policy Characteristics'!A:A,MATCH($C1817,'Policy Characteristics'!$C:$C,0))),"",INDEX('Policy Characteristics'!A:A,MATCH($C1817,'Policy Characteristics'!$C:$C,0)))</f>
        <v>Cross-Sector</v>
      </c>
      <c r="B1817" s="262" t="str">
        <f>IF(ISBLANK(INDEX('Policy Characteristics'!B:B,MATCH($C1817,'Policy Characteristics'!$C:$C,0))),"",INDEX('Policy Characteristics'!B:B,MATCH($C1817,'Policy Characteristics'!$C:$C,0)))</f>
        <v>Fuel Taxes or Subsidies</v>
      </c>
      <c r="C1817" s="320" t="str">
        <f t="shared" si="69"/>
        <v>Additional Fuel Tax or Subsidy Rate by Fuel</v>
      </c>
      <c r="D1817" s="6" t="s">
        <v>2473</v>
      </c>
      <c r="E1817" s="45" t="s">
        <v>3709</v>
      </c>
      <c r="F1817" s="6" t="s">
        <v>2474</v>
      </c>
      <c r="G1817" s="45" t="s">
        <v>2426</v>
      </c>
      <c r="H1817" s="43">
        <v>2412</v>
      </c>
      <c r="I1817" s="324" t="s">
        <v>44</v>
      </c>
      <c r="J1817" s="255" t="str">
        <f>IF(ISBLANK(INDEX('Policy Characteristics'!D:D,MATCH($C1817,'Policy Characteristics'!$C:$C,0))),"",INDEX('Policy Characteristics'!D:D,MATCH($C1817,'Policy Characteristics'!$C:$C,0)))</f>
        <v>Fuel Taxes or Subsidies</v>
      </c>
      <c r="K1817" s="254" t="str">
        <f>IF(ISBLANK(INDEX('Policy Characteristics'!E:E,MATCH($C1817,'Policy Characteristics'!$C:$C,0))),"",INDEX('Policy Characteristics'!E:E,MATCH($C1817,'Policy Characteristics'!$C:$C,0)))</f>
        <v>cross fuel tax</v>
      </c>
      <c r="L1817" s="261">
        <f>IF(ISBLANK(INDEX('Policy Characteristics'!F:F,MATCH($C1817,'Policy Characteristics'!$C:$C,0))),"",INDEX('Policy Characteristics'!F:F,MATCH($C1817,'Policy Characteristics'!$C:$C,0)))</f>
        <v>-0.9</v>
      </c>
      <c r="M1817" s="261">
        <f>IF(ISBLANK(INDEX('Policy Characteristics'!G:G,MATCH($C1817,'Policy Characteristics'!$C:$C,0))),"",INDEX('Policy Characteristics'!G:G,MATCH($C1817,'Policy Characteristics'!$C:$C,0)))</f>
        <v>0.9</v>
      </c>
      <c r="N1817" s="261">
        <f>IF(ISBLANK(INDEX('Policy Characteristics'!H:H,MATCH($C1817,'Policy Characteristics'!$C:$C,0))),"",INDEX('Policy Characteristics'!H:H,MATCH($C1817,'Policy Characteristics'!$C:$C,0)))</f>
        <v>0.01</v>
      </c>
      <c r="O1817" s="254" t="str">
        <f>IF(ISBLANK(INDEX('Policy Characteristics'!I:I,MATCH($C1817,'Policy Characteristics'!$C:$C,0))),"",INDEX('Policy Characteristics'!I:I,MATCH($C1817,'Policy Characteristics'!$C:$C,0)))</f>
        <v>% of BAU price</v>
      </c>
      <c r="P1817" s="254"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254" t="str">
        <f>IF(ISBLANK(INDEX('Policy Characteristics'!K:K,MATCH($C1817,'Policy Characteristics'!$C:$C,0))),"",INDEX('Policy Characteristics'!K:K,MATCH($C1817,'Policy Characteristics'!$C:$C,0)))</f>
        <v>fuels.html#fuel-taxes</v>
      </c>
      <c r="R1817" s="254" t="str">
        <f>IF(ISBLANK(INDEX('Policy Characteristics'!L:L,MATCH($C1817,'Policy Characteristics'!$C:$C,0))),"",INDEX('Policy Characteristics'!L:L,MATCH($C1817,'Policy Characteristics'!$C:$C,0)))</f>
        <v>fuel-taxes.html</v>
      </c>
    </row>
    <row r="1818" spans="1:18" x14ac:dyDescent="0.35">
      <c r="A1818" s="254" t="str">
        <f>IF(ISBLANK(INDEX('Policy Characteristics'!A:A,MATCH($C1818,'Policy Characteristics'!$C:$C,0))),"",INDEX('Policy Characteristics'!A:A,MATCH($C1818,'Policy Characteristics'!$C:$C,0)))</f>
        <v>Cross-Sector</v>
      </c>
      <c r="B1818" s="262" t="str">
        <f>IF(ISBLANK(INDEX('Policy Characteristics'!B:B,MATCH($C1818,'Policy Characteristics'!$C:$C,0))),"",INDEX('Policy Characteristics'!B:B,MATCH($C1818,'Policy Characteristics'!$C:$C,0)))</f>
        <v>Fuel Taxes or Subsidies</v>
      </c>
      <c r="C1818" s="320" t="str">
        <f t="shared" si="69"/>
        <v>Additional Fuel Tax or Subsidy Rate by Fuel</v>
      </c>
      <c r="D1818" s="6" t="s">
        <v>2464</v>
      </c>
      <c r="E1818" s="45" t="s">
        <v>3709</v>
      </c>
      <c r="F1818" s="6" t="s">
        <v>2468</v>
      </c>
      <c r="G1818" s="45" t="s">
        <v>2426</v>
      </c>
      <c r="H1818" s="43">
        <v>2413</v>
      </c>
      <c r="I1818" s="324" t="s">
        <v>44</v>
      </c>
      <c r="J1818" s="255" t="str">
        <f>IF(ISBLANK(INDEX('Policy Characteristics'!D:D,MATCH($C1818,'Policy Characteristics'!$C:$C,0))),"",INDEX('Policy Characteristics'!D:D,MATCH($C1818,'Policy Characteristics'!$C:$C,0)))</f>
        <v>Fuel Taxes or Subsidies</v>
      </c>
      <c r="K1818" s="254" t="str">
        <f>IF(ISBLANK(INDEX('Policy Characteristics'!E:E,MATCH($C1818,'Policy Characteristics'!$C:$C,0))),"",INDEX('Policy Characteristics'!E:E,MATCH($C1818,'Policy Characteristics'!$C:$C,0)))</f>
        <v>cross fuel tax</v>
      </c>
      <c r="L1818" s="261">
        <f>IF(ISBLANK(INDEX('Policy Characteristics'!F:F,MATCH($C1818,'Policy Characteristics'!$C:$C,0))),"",INDEX('Policy Characteristics'!F:F,MATCH($C1818,'Policy Characteristics'!$C:$C,0)))</f>
        <v>-0.9</v>
      </c>
      <c r="M1818" s="261">
        <f>IF(ISBLANK(INDEX('Policy Characteristics'!G:G,MATCH($C1818,'Policy Characteristics'!$C:$C,0))),"",INDEX('Policy Characteristics'!G:G,MATCH($C1818,'Policy Characteristics'!$C:$C,0)))</f>
        <v>0.9</v>
      </c>
      <c r="N1818" s="261">
        <f>IF(ISBLANK(INDEX('Policy Characteristics'!H:H,MATCH($C1818,'Policy Characteristics'!$C:$C,0))),"",INDEX('Policy Characteristics'!H:H,MATCH($C1818,'Policy Characteristics'!$C:$C,0)))</f>
        <v>0.01</v>
      </c>
      <c r="O1818" s="254" t="str">
        <f>IF(ISBLANK(INDEX('Policy Characteristics'!I:I,MATCH($C1818,'Policy Characteristics'!$C:$C,0))),"",INDEX('Policy Characteristics'!I:I,MATCH($C1818,'Policy Characteristics'!$C:$C,0)))</f>
        <v>% of BAU price</v>
      </c>
      <c r="P1818" s="254"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254" t="str">
        <f>IF(ISBLANK(INDEX('Policy Characteristics'!K:K,MATCH($C1818,'Policy Characteristics'!$C:$C,0))),"",INDEX('Policy Characteristics'!K:K,MATCH($C1818,'Policy Characteristics'!$C:$C,0)))</f>
        <v>fuels.html#fuel-taxes</v>
      </c>
      <c r="R1818" s="254" t="str">
        <f>IF(ISBLANK(INDEX('Policy Characteristics'!L:L,MATCH($C1818,'Policy Characteristics'!$C:$C,0))),"",INDEX('Policy Characteristics'!L:L,MATCH($C1818,'Policy Characteristics'!$C:$C,0)))</f>
        <v>fuel-taxes.html</v>
      </c>
    </row>
    <row r="1819" spans="1:18" x14ac:dyDescent="0.35">
      <c r="A1819" s="254" t="str">
        <f>IF(ISBLANK(INDEX('Policy Characteristics'!A:A,MATCH($C1819,'Policy Characteristics'!$C:$C,0))),"",INDEX('Policy Characteristics'!A:A,MATCH($C1819,'Policy Characteristics'!$C:$C,0)))</f>
        <v>Cross-Sector</v>
      </c>
      <c r="B1819" s="262" t="str">
        <f>IF(ISBLANK(INDEX('Policy Characteristics'!B:B,MATCH($C1819,'Policy Characteristics'!$C:$C,0))),"",INDEX('Policy Characteristics'!B:B,MATCH($C1819,'Policy Characteristics'!$C:$C,0)))</f>
        <v>Fuel Taxes or Subsidies</v>
      </c>
      <c r="C1819" s="320" t="str">
        <f t="shared" si="69"/>
        <v>Additional Fuel Tax or Subsidy Rate by Fuel</v>
      </c>
      <c r="D1819" s="6" t="s">
        <v>2465</v>
      </c>
      <c r="E1819" s="45" t="s">
        <v>3709</v>
      </c>
      <c r="F1819" s="6" t="s">
        <v>2469</v>
      </c>
      <c r="G1819" s="45" t="s">
        <v>2426</v>
      </c>
      <c r="H1819" s="43">
        <v>2414</v>
      </c>
      <c r="I1819" s="324" t="s">
        <v>44</v>
      </c>
      <c r="J1819" s="255" t="str">
        <f>IF(ISBLANK(INDEX('Policy Characteristics'!D:D,MATCH($C1819,'Policy Characteristics'!$C:$C,0))),"",INDEX('Policy Characteristics'!D:D,MATCH($C1819,'Policy Characteristics'!$C:$C,0)))</f>
        <v>Fuel Taxes or Subsidies</v>
      </c>
      <c r="K1819" s="254" t="str">
        <f>IF(ISBLANK(INDEX('Policy Characteristics'!E:E,MATCH($C1819,'Policy Characteristics'!$C:$C,0))),"",INDEX('Policy Characteristics'!E:E,MATCH($C1819,'Policy Characteristics'!$C:$C,0)))</f>
        <v>cross fuel tax</v>
      </c>
      <c r="L1819" s="261">
        <f>IF(ISBLANK(INDEX('Policy Characteristics'!F:F,MATCH($C1819,'Policy Characteristics'!$C:$C,0))),"",INDEX('Policy Characteristics'!F:F,MATCH($C1819,'Policy Characteristics'!$C:$C,0)))</f>
        <v>-0.9</v>
      </c>
      <c r="M1819" s="261">
        <f>IF(ISBLANK(INDEX('Policy Characteristics'!G:G,MATCH($C1819,'Policy Characteristics'!$C:$C,0))),"",INDEX('Policy Characteristics'!G:G,MATCH($C1819,'Policy Characteristics'!$C:$C,0)))</f>
        <v>0.9</v>
      </c>
      <c r="N1819" s="261">
        <f>IF(ISBLANK(INDEX('Policy Characteristics'!H:H,MATCH($C1819,'Policy Characteristics'!$C:$C,0))),"",INDEX('Policy Characteristics'!H:H,MATCH($C1819,'Policy Characteristics'!$C:$C,0)))</f>
        <v>0.01</v>
      </c>
      <c r="O1819" s="254" t="str">
        <f>IF(ISBLANK(INDEX('Policy Characteristics'!I:I,MATCH($C1819,'Policy Characteristics'!$C:$C,0))),"",INDEX('Policy Characteristics'!I:I,MATCH($C1819,'Policy Characteristics'!$C:$C,0)))</f>
        <v>% of BAU price</v>
      </c>
      <c r="P1819" s="254"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254" t="str">
        <f>IF(ISBLANK(INDEX('Policy Characteristics'!K:K,MATCH($C1819,'Policy Characteristics'!$C:$C,0))),"",INDEX('Policy Characteristics'!K:K,MATCH($C1819,'Policy Characteristics'!$C:$C,0)))</f>
        <v>fuels.html#fuel-taxes</v>
      </c>
      <c r="R1819" s="254" t="str">
        <f>IF(ISBLANK(INDEX('Policy Characteristics'!L:L,MATCH($C1819,'Policy Characteristics'!$C:$C,0))),"",INDEX('Policy Characteristics'!L:L,MATCH($C1819,'Policy Characteristics'!$C:$C,0)))</f>
        <v>fuel-taxes.html</v>
      </c>
    </row>
    <row r="1820" spans="1:18" x14ac:dyDescent="0.35">
      <c r="A1820" s="254" t="str">
        <f>IF(ISBLANK(INDEX('Policy Characteristics'!A:A,MATCH($C1820,'Policy Characteristics'!$C:$C,0))),"",INDEX('Policy Characteristics'!A:A,MATCH($C1820,'Policy Characteristics'!$C:$C,0)))</f>
        <v>Cross-Sector</v>
      </c>
      <c r="B1820" s="262" t="str">
        <f>IF(ISBLANK(INDEX('Policy Characteristics'!B:B,MATCH($C1820,'Policy Characteristics'!$C:$C,0))),"",INDEX('Policy Characteristics'!B:B,MATCH($C1820,'Policy Characteristics'!$C:$C,0)))</f>
        <v>Fuel Taxes or Subsidies</v>
      </c>
      <c r="C1820" s="320" t="str">
        <f t="shared" si="69"/>
        <v>Additional Fuel Tax or Subsidy Rate by Fuel</v>
      </c>
      <c r="D1820" s="6" t="s">
        <v>2466</v>
      </c>
      <c r="E1820" s="45" t="s">
        <v>3709</v>
      </c>
      <c r="F1820" s="6" t="s">
        <v>2470</v>
      </c>
      <c r="G1820" s="45" t="s">
        <v>2426</v>
      </c>
      <c r="H1820" s="43">
        <v>2415</v>
      </c>
      <c r="I1820" s="324" t="s">
        <v>44</v>
      </c>
      <c r="J1820" s="255" t="str">
        <f>IF(ISBLANK(INDEX('Policy Characteristics'!D:D,MATCH($C1820,'Policy Characteristics'!$C:$C,0))),"",INDEX('Policy Characteristics'!D:D,MATCH($C1820,'Policy Characteristics'!$C:$C,0)))</f>
        <v>Fuel Taxes or Subsidies</v>
      </c>
      <c r="K1820" s="254" t="str">
        <f>IF(ISBLANK(INDEX('Policy Characteristics'!E:E,MATCH($C1820,'Policy Characteristics'!$C:$C,0))),"",INDEX('Policy Characteristics'!E:E,MATCH($C1820,'Policy Characteristics'!$C:$C,0)))</f>
        <v>cross fuel tax</v>
      </c>
      <c r="L1820" s="261">
        <f>IF(ISBLANK(INDEX('Policy Characteristics'!F:F,MATCH($C1820,'Policy Characteristics'!$C:$C,0))),"",INDEX('Policy Characteristics'!F:F,MATCH($C1820,'Policy Characteristics'!$C:$C,0)))</f>
        <v>-0.9</v>
      </c>
      <c r="M1820" s="261">
        <f>IF(ISBLANK(INDEX('Policy Characteristics'!G:G,MATCH($C1820,'Policy Characteristics'!$C:$C,0))),"",INDEX('Policy Characteristics'!G:G,MATCH($C1820,'Policy Characteristics'!$C:$C,0)))</f>
        <v>0.9</v>
      </c>
      <c r="N1820" s="261">
        <f>IF(ISBLANK(INDEX('Policy Characteristics'!H:H,MATCH($C1820,'Policy Characteristics'!$C:$C,0))),"",INDEX('Policy Characteristics'!H:H,MATCH($C1820,'Policy Characteristics'!$C:$C,0)))</f>
        <v>0.01</v>
      </c>
      <c r="O1820" s="254" t="str">
        <f>IF(ISBLANK(INDEX('Policy Characteristics'!I:I,MATCH($C1820,'Policy Characteristics'!$C:$C,0))),"",INDEX('Policy Characteristics'!I:I,MATCH($C1820,'Policy Characteristics'!$C:$C,0)))</f>
        <v>% of BAU price</v>
      </c>
      <c r="P1820" s="254"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254" t="str">
        <f>IF(ISBLANK(INDEX('Policy Characteristics'!K:K,MATCH($C1820,'Policy Characteristics'!$C:$C,0))),"",INDEX('Policy Characteristics'!K:K,MATCH($C1820,'Policy Characteristics'!$C:$C,0)))</f>
        <v>fuels.html#fuel-taxes</v>
      </c>
      <c r="R1820" s="254" t="str">
        <f>IF(ISBLANK(INDEX('Policy Characteristics'!L:L,MATCH($C1820,'Policy Characteristics'!$C:$C,0))),"",INDEX('Policy Characteristics'!L:L,MATCH($C1820,'Policy Characteristics'!$C:$C,0)))</f>
        <v>fuel-taxes.html</v>
      </c>
    </row>
    <row r="1821" spans="1:18" s="4" customFormat="1" x14ac:dyDescent="0.35">
      <c r="A1821" s="254" t="str">
        <f>IF(ISBLANK(INDEX('Policy Characteristics'!A:A,MATCH($C1821,'Policy Characteristics'!$C:$C,0))),"",INDEX('Policy Characteristics'!A:A,MATCH($C1821,'Policy Characteristics'!$C:$C,0)))</f>
        <v>Cross-Sector</v>
      </c>
      <c r="B1821" s="262" t="str">
        <f>IF(ISBLANK(INDEX('Policy Characteristics'!B:B,MATCH($C1821,'Policy Characteristics'!$C:$C,0))),"",INDEX('Policy Characteristics'!B:B,MATCH($C1821,'Policy Characteristics'!$C:$C,0)))</f>
        <v>Fuel Taxes or Subsidies</v>
      </c>
      <c r="C1821" s="320" t="str">
        <f t="shared" si="69"/>
        <v>Additional Fuel Tax or Subsidy Rate by Fuel</v>
      </c>
      <c r="D1821" s="45" t="s">
        <v>52</v>
      </c>
      <c r="E1821" s="45" t="s">
        <v>3710</v>
      </c>
      <c r="F1821" s="45" t="s">
        <v>93</v>
      </c>
      <c r="G1821" s="45" t="s">
        <v>2788</v>
      </c>
      <c r="H1821" s="43">
        <v>2416</v>
      </c>
      <c r="I1821" s="324" t="s">
        <v>43</v>
      </c>
      <c r="J1821" s="255" t="str">
        <f>IF(ISBLANK(INDEX('Policy Characteristics'!D:D,MATCH($C1821,'Policy Characteristics'!$C:$C,0))),"",INDEX('Policy Characteristics'!D:D,MATCH($C1821,'Policy Characteristics'!$C:$C,0)))</f>
        <v>Fuel Taxes or Subsidies</v>
      </c>
      <c r="K1821" s="254" t="str">
        <f>IF(ISBLANK(INDEX('Policy Characteristics'!E:E,MATCH($C1821,'Policy Characteristics'!$C:$C,0))),"",INDEX('Policy Characteristics'!E:E,MATCH($C1821,'Policy Characteristics'!$C:$C,0)))</f>
        <v>cross fuel tax</v>
      </c>
      <c r="L1821" s="261">
        <f>IF(ISBLANK(INDEX('Policy Characteristics'!F:F,MATCH($C1821,'Policy Characteristics'!$C:$C,0))),"",INDEX('Policy Characteristics'!F:F,MATCH($C1821,'Policy Characteristics'!$C:$C,0)))</f>
        <v>-0.9</v>
      </c>
      <c r="M1821" s="261">
        <f>IF(ISBLANK(INDEX('Policy Characteristics'!G:G,MATCH($C1821,'Policy Characteristics'!$C:$C,0))),"",INDEX('Policy Characteristics'!G:G,MATCH($C1821,'Policy Characteristics'!$C:$C,0)))</f>
        <v>0.9</v>
      </c>
      <c r="N1821" s="261">
        <f>IF(ISBLANK(INDEX('Policy Characteristics'!H:H,MATCH($C1821,'Policy Characteristics'!$C:$C,0))),"",INDEX('Policy Characteristics'!H:H,MATCH($C1821,'Policy Characteristics'!$C:$C,0)))</f>
        <v>0.01</v>
      </c>
      <c r="O1821" s="254" t="str">
        <f>IF(ISBLANK(INDEX('Policy Characteristics'!I:I,MATCH($C1821,'Policy Characteristics'!$C:$C,0))),"",INDEX('Policy Characteristics'!I:I,MATCH($C1821,'Policy Characteristics'!$C:$C,0)))</f>
        <v>% of BAU price</v>
      </c>
      <c r="P1821" s="254"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254" t="str">
        <f>IF(ISBLANK(INDEX('Policy Characteristics'!K:K,MATCH($C1821,'Policy Characteristics'!$C:$C,0))),"",INDEX('Policy Characteristics'!K:K,MATCH($C1821,'Policy Characteristics'!$C:$C,0)))</f>
        <v>fuels.html#fuel-taxes</v>
      </c>
      <c r="R1821" s="254" t="str">
        <f>IF(ISBLANK(INDEX('Policy Characteristics'!L:L,MATCH($C1821,'Policy Characteristics'!$C:$C,0))),"",INDEX('Policy Characteristics'!L:L,MATCH($C1821,'Policy Characteristics'!$C:$C,0)))</f>
        <v>fuel-taxes.html</v>
      </c>
    </row>
    <row r="1822" spans="1:18" s="4" customFormat="1" x14ac:dyDescent="0.35">
      <c r="A1822" s="254" t="str">
        <f>IF(ISBLANK(INDEX('Policy Characteristics'!A:A,MATCH($C1822,'Policy Characteristics'!$C:$C,0))),"",INDEX('Policy Characteristics'!A:A,MATCH($C1822,'Policy Characteristics'!$C:$C,0)))</f>
        <v>Cross-Sector</v>
      </c>
      <c r="B1822" s="262" t="str">
        <f>IF(ISBLANK(INDEX('Policy Characteristics'!B:B,MATCH($C1822,'Policy Characteristics'!$C:$C,0))),"",INDEX('Policy Characteristics'!B:B,MATCH($C1822,'Policy Characteristics'!$C:$C,0)))</f>
        <v>Fuel Taxes or Subsidies</v>
      </c>
      <c r="C1822" s="320" t="str">
        <f t="shared" si="69"/>
        <v>Additional Fuel Tax or Subsidy Rate by Fuel</v>
      </c>
      <c r="D1822" s="6" t="s">
        <v>448</v>
      </c>
      <c r="E1822" s="45" t="s">
        <v>3710</v>
      </c>
      <c r="F1822" s="6" t="s">
        <v>445</v>
      </c>
      <c r="G1822" s="45" t="s">
        <v>2788</v>
      </c>
      <c r="H1822" s="43">
        <v>2417</v>
      </c>
      <c r="I1822" s="325" t="s">
        <v>44</v>
      </c>
      <c r="J1822" s="255" t="str">
        <f>IF(ISBLANK(INDEX('Policy Characteristics'!D:D,MATCH($C1822,'Policy Characteristics'!$C:$C,0))),"",INDEX('Policy Characteristics'!D:D,MATCH($C1822,'Policy Characteristics'!$C:$C,0)))</f>
        <v>Fuel Taxes or Subsidies</v>
      </c>
      <c r="K1822" s="254" t="str">
        <f>IF(ISBLANK(INDEX('Policy Characteristics'!E:E,MATCH($C1822,'Policy Characteristics'!$C:$C,0))),"",INDEX('Policy Characteristics'!E:E,MATCH($C1822,'Policy Characteristics'!$C:$C,0)))</f>
        <v>cross fuel tax</v>
      </c>
      <c r="L1822" s="261">
        <f>IF(ISBLANK(INDEX('Policy Characteristics'!F:F,MATCH($C1822,'Policy Characteristics'!$C:$C,0))),"",INDEX('Policy Characteristics'!F:F,MATCH($C1822,'Policy Characteristics'!$C:$C,0)))</f>
        <v>-0.9</v>
      </c>
      <c r="M1822" s="261">
        <f>IF(ISBLANK(INDEX('Policy Characteristics'!G:G,MATCH($C1822,'Policy Characteristics'!$C:$C,0))),"",INDEX('Policy Characteristics'!G:G,MATCH($C1822,'Policy Characteristics'!$C:$C,0)))</f>
        <v>0.9</v>
      </c>
      <c r="N1822" s="261">
        <f>IF(ISBLANK(INDEX('Policy Characteristics'!H:H,MATCH($C1822,'Policy Characteristics'!$C:$C,0))),"",INDEX('Policy Characteristics'!H:H,MATCH($C1822,'Policy Characteristics'!$C:$C,0)))</f>
        <v>0.01</v>
      </c>
      <c r="O1822" s="254" t="str">
        <f>IF(ISBLANK(INDEX('Policy Characteristics'!I:I,MATCH($C1822,'Policy Characteristics'!$C:$C,0))),"",INDEX('Policy Characteristics'!I:I,MATCH($C1822,'Policy Characteristics'!$C:$C,0)))</f>
        <v>% of BAU price</v>
      </c>
      <c r="P1822" s="254"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254" t="str">
        <f>IF(ISBLANK(INDEX('Policy Characteristics'!K:K,MATCH($C1822,'Policy Characteristics'!$C:$C,0))),"",INDEX('Policy Characteristics'!K:K,MATCH($C1822,'Policy Characteristics'!$C:$C,0)))</f>
        <v>fuels.html#fuel-taxes</v>
      </c>
      <c r="R1822" s="254" t="str">
        <f>IF(ISBLANK(INDEX('Policy Characteristics'!L:L,MATCH($C1822,'Policy Characteristics'!$C:$C,0))),"",INDEX('Policy Characteristics'!L:L,MATCH($C1822,'Policy Characteristics'!$C:$C,0)))</f>
        <v>fuel-taxes.html</v>
      </c>
    </row>
    <row r="1823" spans="1:18" s="4" customFormat="1" x14ac:dyDescent="0.35">
      <c r="A1823" s="254" t="str">
        <f>IF(ISBLANK(INDEX('Policy Characteristics'!A:A,MATCH($C1823,'Policy Characteristics'!$C:$C,0))),"",INDEX('Policy Characteristics'!A:A,MATCH($C1823,'Policy Characteristics'!$C:$C,0)))</f>
        <v>Cross-Sector</v>
      </c>
      <c r="B1823" s="262" t="str">
        <f>IF(ISBLANK(INDEX('Policy Characteristics'!B:B,MATCH($C1823,'Policy Characteristics'!$C:$C,0))),"",INDEX('Policy Characteristics'!B:B,MATCH($C1823,'Policy Characteristics'!$C:$C,0)))</f>
        <v>Fuel Taxes or Subsidies</v>
      </c>
      <c r="C1823" s="320" t="str">
        <f t="shared" si="69"/>
        <v>Additional Fuel Tax or Subsidy Rate by Fuel</v>
      </c>
      <c r="D1823" s="6" t="s">
        <v>46</v>
      </c>
      <c r="E1823" s="45" t="s">
        <v>3710</v>
      </c>
      <c r="F1823" s="6" t="s">
        <v>87</v>
      </c>
      <c r="G1823" s="45" t="s">
        <v>2788</v>
      </c>
      <c r="H1823" s="43">
        <v>2418</v>
      </c>
      <c r="I1823" s="325" t="s">
        <v>44</v>
      </c>
      <c r="J1823" s="255" t="str">
        <f>IF(ISBLANK(INDEX('Policy Characteristics'!D:D,MATCH($C1823,'Policy Characteristics'!$C:$C,0))),"",INDEX('Policy Characteristics'!D:D,MATCH($C1823,'Policy Characteristics'!$C:$C,0)))</f>
        <v>Fuel Taxes or Subsidies</v>
      </c>
      <c r="K1823" s="254" t="str">
        <f>IF(ISBLANK(INDEX('Policy Characteristics'!E:E,MATCH($C1823,'Policy Characteristics'!$C:$C,0))),"",INDEX('Policy Characteristics'!E:E,MATCH($C1823,'Policy Characteristics'!$C:$C,0)))</f>
        <v>cross fuel tax</v>
      </c>
      <c r="L1823" s="261">
        <f>IF(ISBLANK(INDEX('Policy Characteristics'!F:F,MATCH($C1823,'Policy Characteristics'!$C:$C,0))),"",INDEX('Policy Characteristics'!F:F,MATCH($C1823,'Policy Characteristics'!$C:$C,0)))</f>
        <v>-0.9</v>
      </c>
      <c r="M1823" s="261">
        <f>IF(ISBLANK(INDEX('Policy Characteristics'!G:G,MATCH($C1823,'Policy Characteristics'!$C:$C,0))),"",INDEX('Policy Characteristics'!G:G,MATCH($C1823,'Policy Characteristics'!$C:$C,0)))</f>
        <v>0.9</v>
      </c>
      <c r="N1823" s="261">
        <f>IF(ISBLANK(INDEX('Policy Characteristics'!H:H,MATCH($C1823,'Policy Characteristics'!$C:$C,0))),"",INDEX('Policy Characteristics'!H:H,MATCH($C1823,'Policy Characteristics'!$C:$C,0)))</f>
        <v>0.01</v>
      </c>
      <c r="O1823" s="254" t="str">
        <f>IF(ISBLANK(INDEX('Policy Characteristics'!I:I,MATCH($C1823,'Policy Characteristics'!$C:$C,0))),"",INDEX('Policy Characteristics'!I:I,MATCH($C1823,'Policy Characteristics'!$C:$C,0)))</f>
        <v>% of BAU price</v>
      </c>
      <c r="P1823" s="254"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254" t="str">
        <f>IF(ISBLANK(INDEX('Policy Characteristics'!K:K,MATCH($C1823,'Policy Characteristics'!$C:$C,0))),"",INDEX('Policy Characteristics'!K:K,MATCH($C1823,'Policy Characteristics'!$C:$C,0)))</f>
        <v>fuels.html#fuel-taxes</v>
      </c>
      <c r="R1823" s="254" t="str">
        <f>IF(ISBLANK(INDEX('Policy Characteristics'!L:L,MATCH($C1823,'Policy Characteristics'!$C:$C,0))),"",INDEX('Policy Characteristics'!L:L,MATCH($C1823,'Policy Characteristics'!$C:$C,0)))</f>
        <v>fuel-taxes.html</v>
      </c>
    </row>
    <row r="1824" spans="1:18" s="4" customFormat="1" x14ac:dyDescent="0.35">
      <c r="A1824" s="254" t="str">
        <f>IF(ISBLANK(INDEX('Policy Characteristics'!A:A,MATCH($C1824,'Policy Characteristics'!$C:$C,0))),"",INDEX('Policy Characteristics'!A:A,MATCH($C1824,'Policy Characteristics'!$C:$C,0)))</f>
        <v>Cross-Sector</v>
      </c>
      <c r="B1824" s="262" t="str">
        <f>IF(ISBLANK(INDEX('Policy Characteristics'!B:B,MATCH($C1824,'Policy Characteristics'!$C:$C,0))),"",INDEX('Policy Characteristics'!B:B,MATCH($C1824,'Policy Characteristics'!$C:$C,0)))</f>
        <v>Fuel Taxes or Subsidies</v>
      </c>
      <c r="C1824" s="320" t="str">
        <f t="shared" si="69"/>
        <v>Additional Fuel Tax or Subsidy Rate by Fuel</v>
      </c>
      <c r="D1824" s="6" t="s">
        <v>47</v>
      </c>
      <c r="E1824" s="45" t="s">
        <v>3710</v>
      </c>
      <c r="F1824" s="6" t="s">
        <v>88</v>
      </c>
      <c r="G1824" s="45" t="s">
        <v>2788</v>
      </c>
      <c r="H1824" s="43">
        <v>2419</v>
      </c>
      <c r="I1824" s="325" t="s">
        <v>44</v>
      </c>
      <c r="J1824" s="255" t="str">
        <f>IF(ISBLANK(INDEX('Policy Characteristics'!D:D,MATCH($C1824,'Policy Characteristics'!$C:$C,0))),"",INDEX('Policy Characteristics'!D:D,MATCH($C1824,'Policy Characteristics'!$C:$C,0)))</f>
        <v>Fuel Taxes or Subsidies</v>
      </c>
      <c r="K1824" s="254" t="str">
        <f>IF(ISBLANK(INDEX('Policy Characteristics'!E:E,MATCH($C1824,'Policy Characteristics'!$C:$C,0))),"",INDEX('Policy Characteristics'!E:E,MATCH($C1824,'Policy Characteristics'!$C:$C,0)))</f>
        <v>cross fuel tax</v>
      </c>
      <c r="L1824" s="261">
        <f>IF(ISBLANK(INDEX('Policy Characteristics'!F:F,MATCH($C1824,'Policy Characteristics'!$C:$C,0))),"",INDEX('Policy Characteristics'!F:F,MATCH($C1824,'Policy Characteristics'!$C:$C,0)))</f>
        <v>-0.9</v>
      </c>
      <c r="M1824" s="261">
        <f>IF(ISBLANK(INDEX('Policy Characteristics'!G:G,MATCH($C1824,'Policy Characteristics'!$C:$C,0))),"",INDEX('Policy Characteristics'!G:G,MATCH($C1824,'Policy Characteristics'!$C:$C,0)))</f>
        <v>0.9</v>
      </c>
      <c r="N1824" s="261">
        <f>IF(ISBLANK(INDEX('Policy Characteristics'!H:H,MATCH($C1824,'Policy Characteristics'!$C:$C,0))),"",INDEX('Policy Characteristics'!H:H,MATCH($C1824,'Policy Characteristics'!$C:$C,0)))</f>
        <v>0.01</v>
      </c>
      <c r="O1824" s="254" t="str">
        <f>IF(ISBLANK(INDEX('Policy Characteristics'!I:I,MATCH($C1824,'Policy Characteristics'!$C:$C,0))),"",INDEX('Policy Characteristics'!I:I,MATCH($C1824,'Policy Characteristics'!$C:$C,0)))</f>
        <v>% of BAU price</v>
      </c>
      <c r="P1824" s="254"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254" t="str">
        <f>IF(ISBLANK(INDEX('Policy Characteristics'!K:K,MATCH($C1824,'Policy Characteristics'!$C:$C,0))),"",INDEX('Policy Characteristics'!K:K,MATCH($C1824,'Policy Characteristics'!$C:$C,0)))</f>
        <v>fuels.html#fuel-taxes</v>
      </c>
      <c r="R1824" s="254" t="str">
        <f>IF(ISBLANK(INDEX('Policy Characteristics'!L:L,MATCH($C1824,'Policy Characteristics'!$C:$C,0))),"",INDEX('Policy Characteristics'!L:L,MATCH($C1824,'Policy Characteristics'!$C:$C,0)))</f>
        <v>fuel-taxes.html</v>
      </c>
    </row>
    <row r="1825" spans="1:18" s="4" customFormat="1" x14ac:dyDescent="0.35">
      <c r="A1825" s="254" t="str">
        <f>IF(ISBLANK(INDEX('Policy Characteristics'!A:A,MATCH($C1825,'Policy Characteristics'!$C:$C,0))),"",INDEX('Policy Characteristics'!A:A,MATCH($C1825,'Policy Characteristics'!$C:$C,0)))</f>
        <v>Cross-Sector</v>
      </c>
      <c r="B1825" s="262" t="str">
        <f>IF(ISBLANK(INDEX('Policy Characteristics'!B:B,MATCH($C1825,'Policy Characteristics'!$C:$C,0))),"",INDEX('Policy Characteristics'!B:B,MATCH($C1825,'Policy Characteristics'!$C:$C,0)))</f>
        <v>Fuel Taxes or Subsidies</v>
      </c>
      <c r="C1825" s="320" t="str">
        <f t="shared" si="69"/>
        <v>Additional Fuel Tax or Subsidy Rate by Fuel</v>
      </c>
      <c r="D1825" s="6" t="s">
        <v>51</v>
      </c>
      <c r="E1825" s="45" t="s">
        <v>3710</v>
      </c>
      <c r="F1825" s="6" t="s">
        <v>92</v>
      </c>
      <c r="G1825" s="45" t="s">
        <v>2788</v>
      </c>
      <c r="H1825" s="43">
        <v>2420</v>
      </c>
      <c r="I1825" s="325" t="s">
        <v>44</v>
      </c>
      <c r="J1825" s="255" t="str">
        <f>IF(ISBLANK(INDEX('Policy Characteristics'!D:D,MATCH($C1825,'Policy Characteristics'!$C:$C,0))),"",INDEX('Policy Characteristics'!D:D,MATCH($C1825,'Policy Characteristics'!$C:$C,0)))</f>
        <v>Fuel Taxes or Subsidies</v>
      </c>
      <c r="K1825" s="254" t="str">
        <f>IF(ISBLANK(INDEX('Policy Characteristics'!E:E,MATCH($C1825,'Policy Characteristics'!$C:$C,0))),"",INDEX('Policy Characteristics'!E:E,MATCH($C1825,'Policy Characteristics'!$C:$C,0)))</f>
        <v>cross fuel tax</v>
      </c>
      <c r="L1825" s="261">
        <f>IF(ISBLANK(INDEX('Policy Characteristics'!F:F,MATCH($C1825,'Policy Characteristics'!$C:$C,0))),"",INDEX('Policy Characteristics'!F:F,MATCH($C1825,'Policy Characteristics'!$C:$C,0)))</f>
        <v>-0.9</v>
      </c>
      <c r="M1825" s="261">
        <f>IF(ISBLANK(INDEX('Policy Characteristics'!G:G,MATCH($C1825,'Policy Characteristics'!$C:$C,0))),"",INDEX('Policy Characteristics'!G:G,MATCH($C1825,'Policy Characteristics'!$C:$C,0)))</f>
        <v>0.9</v>
      </c>
      <c r="N1825" s="261">
        <f>IF(ISBLANK(INDEX('Policy Characteristics'!H:H,MATCH($C1825,'Policy Characteristics'!$C:$C,0))),"",INDEX('Policy Characteristics'!H:H,MATCH($C1825,'Policy Characteristics'!$C:$C,0)))</f>
        <v>0.01</v>
      </c>
      <c r="O1825" s="254" t="str">
        <f>IF(ISBLANK(INDEX('Policy Characteristics'!I:I,MATCH($C1825,'Policy Characteristics'!$C:$C,0))),"",INDEX('Policy Characteristics'!I:I,MATCH($C1825,'Policy Characteristics'!$C:$C,0)))</f>
        <v>% of BAU price</v>
      </c>
      <c r="P1825" s="254"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254" t="str">
        <f>IF(ISBLANK(INDEX('Policy Characteristics'!K:K,MATCH($C1825,'Policy Characteristics'!$C:$C,0))),"",INDEX('Policy Characteristics'!K:K,MATCH($C1825,'Policy Characteristics'!$C:$C,0)))</f>
        <v>fuels.html#fuel-taxes</v>
      </c>
      <c r="R1825" s="254" t="str">
        <f>IF(ISBLANK(INDEX('Policy Characteristics'!L:L,MATCH($C1825,'Policy Characteristics'!$C:$C,0))),"",INDEX('Policy Characteristics'!L:L,MATCH($C1825,'Policy Characteristics'!$C:$C,0)))</f>
        <v>fuel-taxes.html</v>
      </c>
    </row>
    <row r="1826" spans="1:18" s="4" customFormat="1" x14ac:dyDescent="0.35">
      <c r="A1826" s="254" t="str">
        <f>IF(ISBLANK(INDEX('Policy Characteristics'!A:A,MATCH($C1826,'Policy Characteristics'!$C:$C,0))),"",INDEX('Policy Characteristics'!A:A,MATCH($C1826,'Policy Characteristics'!$C:$C,0)))</f>
        <v>Cross-Sector</v>
      </c>
      <c r="B1826" s="262" t="str">
        <f>IF(ISBLANK(INDEX('Policy Characteristics'!B:B,MATCH($C1826,'Policy Characteristics'!$C:$C,0))),"",INDEX('Policy Characteristics'!B:B,MATCH($C1826,'Policy Characteristics'!$C:$C,0)))</f>
        <v>Fuel Taxes or Subsidies</v>
      </c>
      <c r="C1826" s="320" t="str">
        <f t="shared" si="69"/>
        <v>Additional Fuel Tax or Subsidy Rate by Fuel</v>
      </c>
      <c r="D1826" s="6" t="s">
        <v>53</v>
      </c>
      <c r="E1826" s="45" t="s">
        <v>3710</v>
      </c>
      <c r="F1826" s="6" t="s">
        <v>95</v>
      </c>
      <c r="G1826" s="45" t="s">
        <v>2788</v>
      </c>
      <c r="H1826" s="43">
        <v>2421</v>
      </c>
      <c r="I1826" s="325" t="s">
        <v>44</v>
      </c>
      <c r="J1826" s="255" t="str">
        <f>IF(ISBLANK(INDEX('Policy Characteristics'!D:D,MATCH($C1826,'Policy Characteristics'!$C:$C,0))),"",INDEX('Policy Characteristics'!D:D,MATCH($C1826,'Policy Characteristics'!$C:$C,0)))</f>
        <v>Fuel Taxes or Subsidies</v>
      </c>
      <c r="K1826" s="254" t="str">
        <f>IF(ISBLANK(INDEX('Policy Characteristics'!E:E,MATCH($C1826,'Policy Characteristics'!$C:$C,0))),"",INDEX('Policy Characteristics'!E:E,MATCH($C1826,'Policy Characteristics'!$C:$C,0)))</f>
        <v>cross fuel tax</v>
      </c>
      <c r="L1826" s="261">
        <f>IF(ISBLANK(INDEX('Policy Characteristics'!F:F,MATCH($C1826,'Policy Characteristics'!$C:$C,0))),"",INDEX('Policy Characteristics'!F:F,MATCH($C1826,'Policy Characteristics'!$C:$C,0)))</f>
        <v>-0.9</v>
      </c>
      <c r="M1826" s="261">
        <f>IF(ISBLANK(INDEX('Policy Characteristics'!G:G,MATCH($C1826,'Policy Characteristics'!$C:$C,0))),"",INDEX('Policy Characteristics'!G:G,MATCH($C1826,'Policy Characteristics'!$C:$C,0)))</f>
        <v>0.9</v>
      </c>
      <c r="N1826" s="261">
        <f>IF(ISBLANK(INDEX('Policy Characteristics'!H:H,MATCH($C1826,'Policy Characteristics'!$C:$C,0))),"",INDEX('Policy Characteristics'!H:H,MATCH($C1826,'Policy Characteristics'!$C:$C,0)))</f>
        <v>0.01</v>
      </c>
      <c r="O1826" s="254" t="str">
        <f>IF(ISBLANK(INDEX('Policy Characteristics'!I:I,MATCH($C1826,'Policy Characteristics'!$C:$C,0))),"",INDEX('Policy Characteristics'!I:I,MATCH($C1826,'Policy Characteristics'!$C:$C,0)))</f>
        <v>% of BAU price</v>
      </c>
      <c r="P1826" s="254"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254" t="str">
        <f>IF(ISBLANK(INDEX('Policy Characteristics'!K:K,MATCH($C1826,'Policy Characteristics'!$C:$C,0))),"",INDEX('Policy Characteristics'!K:K,MATCH($C1826,'Policy Characteristics'!$C:$C,0)))</f>
        <v>fuels.html#fuel-taxes</v>
      </c>
      <c r="R1826" s="254" t="str">
        <f>IF(ISBLANK(INDEX('Policy Characteristics'!L:L,MATCH($C1826,'Policy Characteristics'!$C:$C,0))),"",INDEX('Policy Characteristics'!L:L,MATCH($C1826,'Policy Characteristics'!$C:$C,0)))</f>
        <v>fuel-taxes.html</v>
      </c>
    </row>
    <row r="1827" spans="1:18" s="4" customFormat="1" x14ac:dyDescent="0.35">
      <c r="A1827" s="254" t="str">
        <f>IF(ISBLANK(INDEX('Policy Characteristics'!A:A,MATCH($C1827,'Policy Characteristics'!$C:$C,0))),"",INDEX('Policy Characteristics'!A:A,MATCH($C1827,'Policy Characteristics'!$C:$C,0)))</f>
        <v>Cross-Sector</v>
      </c>
      <c r="B1827" s="262" t="str">
        <f>IF(ISBLANK(INDEX('Policy Characteristics'!B:B,MATCH($C1827,'Policy Characteristics'!$C:$C,0))),"",INDEX('Policy Characteristics'!B:B,MATCH($C1827,'Policy Characteristics'!$C:$C,0)))</f>
        <v>Fuel Taxes or Subsidies</v>
      </c>
      <c r="C1827" s="320" t="str">
        <f t="shared" si="69"/>
        <v>Additional Fuel Tax or Subsidy Rate by Fuel</v>
      </c>
      <c r="D1827" s="6" t="s">
        <v>54</v>
      </c>
      <c r="E1827" s="45" t="s">
        <v>3710</v>
      </c>
      <c r="F1827" s="6" t="s">
        <v>96</v>
      </c>
      <c r="G1827" s="45" t="s">
        <v>2788</v>
      </c>
      <c r="H1827" s="43">
        <v>2422</v>
      </c>
      <c r="I1827" s="325" t="s">
        <v>44</v>
      </c>
      <c r="J1827" s="255" t="str">
        <f>IF(ISBLANK(INDEX('Policy Characteristics'!D:D,MATCH($C1827,'Policy Characteristics'!$C:$C,0))),"",INDEX('Policy Characteristics'!D:D,MATCH($C1827,'Policy Characteristics'!$C:$C,0)))</f>
        <v>Fuel Taxes or Subsidies</v>
      </c>
      <c r="K1827" s="254" t="str">
        <f>IF(ISBLANK(INDEX('Policy Characteristics'!E:E,MATCH($C1827,'Policy Characteristics'!$C:$C,0))),"",INDEX('Policy Characteristics'!E:E,MATCH($C1827,'Policy Characteristics'!$C:$C,0)))</f>
        <v>cross fuel tax</v>
      </c>
      <c r="L1827" s="261">
        <f>IF(ISBLANK(INDEX('Policy Characteristics'!F:F,MATCH($C1827,'Policy Characteristics'!$C:$C,0))),"",INDEX('Policy Characteristics'!F:F,MATCH($C1827,'Policy Characteristics'!$C:$C,0)))</f>
        <v>-0.9</v>
      </c>
      <c r="M1827" s="261">
        <f>IF(ISBLANK(INDEX('Policy Characteristics'!G:G,MATCH($C1827,'Policy Characteristics'!$C:$C,0))),"",INDEX('Policy Characteristics'!G:G,MATCH($C1827,'Policy Characteristics'!$C:$C,0)))</f>
        <v>0.9</v>
      </c>
      <c r="N1827" s="261">
        <f>IF(ISBLANK(INDEX('Policy Characteristics'!H:H,MATCH($C1827,'Policy Characteristics'!$C:$C,0))),"",INDEX('Policy Characteristics'!H:H,MATCH($C1827,'Policy Characteristics'!$C:$C,0)))</f>
        <v>0.01</v>
      </c>
      <c r="O1827" s="254" t="str">
        <f>IF(ISBLANK(INDEX('Policy Characteristics'!I:I,MATCH($C1827,'Policy Characteristics'!$C:$C,0))),"",INDEX('Policy Characteristics'!I:I,MATCH($C1827,'Policy Characteristics'!$C:$C,0)))</f>
        <v>% of BAU price</v>
      </c>
      <c r="P1827" s="254"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254" t="str">
        <f>IF(ISBLANK(INDEX('Policy Characteristics'!K:K,MATCH($C1827,'Policy Characteristics'!$C:$C,0))),"",INDEX('Policy Characteristics'!K:K,MATCH($C1827,'Policy Characteristics'!$C:$C,0)))</f>
        <v>fuels.html#fuel-taxes</v>
      </c>
      <c r="R1827" s="254" t="str">
        <f>IF(ISBLANK(INDEX('Policy Characteristics'!L:L,MATCH($C1827,'Policy Characteristics'!$C:$C,0))),"",INDEX('Policy Characteristics'!L:L,MATCH($C1827,'Policy Characteristics'!$C:$C,0)))</f>
        <v>fuel-taxes.html</v>
      </c>
    </row>
    <row r="1828" spans="1:18" s="4" customFormat="1" x14ac:dyDescent="0.35">
      <c r="A1828" s="254" t="str">
        <f>IF(ISBLANK(INDEX('Policy Characteristics'!A:A,MATCH($C1828,'Policy Characteristics'!$C:$C,0))),"",INDEX('Policy Characteristics'!A:A,MATCH($C1828,'Policy Characteristics'!$C:$C,0)))</f>
        <v>Cross-Sector</v>
      </c>
      <c r="B1828" s="262" t="str">
        <f>IF(ISBLANK(INDEX('Policy Characteristics'!B:B,MATCH($C1828,'Policy Characteristics'!$C:$C,0))),"",INDEX('Policy Characteristics'!B:B,MATCH($C1828,'Policy Characteristics'!$C:$C,0)))</f>
        <v>Fuel Taxes or Subsidies</v>
      </c>
      <c r="C1828" s="320" t="str">
        <f t="shared" si="69"/>
        <v>Additional Fuel Tax or Subsidy Rate by Fuel</v>
      </c>
      <c r="D1828" s="6" t="s">
        <v>55</v>
      </c>
      <c r="E1828" s="45" t="s">
        <v>3710</v>
      </c>
      <c r="F1828" s="6" t="s">
        <v>97</v>
      </c>
      <c r="G1828" s="45" t="s">
        <v>2788</v>
      </c>
      <c r="H1828" s="43">
        <v>2423</v>
      </c>
      <c r="I1828" s="325" t="s">
        <v>44</v>
      </c>
      <c r="J1828" s="255" t="str">
        <f>IF(ISBLANK(INDEX('Policy Characteristics'!D:D,MATCH($C1828,'Policy Characteristics'!$C:$C,0))),"",INDEX('Policy Characteristics'!D:D,MATCH($C1828,'Policy Characteristics'!$C:$C,0)))</f>
        <v>Fuel Taxes or Subsidies</v>
      </c>
      <c r="K1828" s="254" t="str">
        <f>IF(ISBLANK(INDEX('Policy Characteristics'!E:E,MATCH($C1828,'Policy Characteristics'!$C:$C,0))),"",INDEX('Policy Characteristics'!E:E,MATCH($C1828,'Policy Characteristics'!$C:$C,0)))</f>
        <v>cross fuel tax</v>
      </c>
      <c r="L1828" s="261">
        <f>IF(ISBLANK(INDEX('Policy Characteristics'!F:F,MATCH($C1828,'Policy Characteristics'!$C:$C,0))),"",INDEX('Policy Characteristics'!F:F,MATCH($C1828,'Policy Characteristics'!$C:$C,0)))</f>
        <v>-0.9</v>
      </c>
      <c r="M1828" s="261">
        <f>IF(ISBLANK(INDEX('Policy Characteristics'!G:G,MATCH($C1828,'Policy Characteristics'!$C:$C,0))),"",INDEX('Policy Characteristics'!G:G,MATCH($C1828,'Policy Characteristics'!$C:$C,0)))</f>
        <v>0.9</v>
      </c>
      <c r="N1828" s="261">
        <f>IF(ISBLANK(INDEX('Policy Characteristics'!H:H,MATCH($C1828,'Policy Characteristics'!$C:$C,0))),"",INDEX('Policy Characteristics'!H:H,MATCH($C1828,'Policy Characteristics'!$C:$C,0)))</f>
        <v>0.01</v>
      </c>
      <c r="O1828" s="254" t="str">
        <f>IF(ISBLANK(INDEX('Policy Characteristics'!I:I,MATCH($C1828,'Policy Characteristics'!$C:$C,0))),"",INDEX('Policy Characteristics'!I:I,MATCH($C1828,'Policy Characteristics'!$C:$C,0)))</f>
        <v>% of BAU price</v>
      </c>
      <c r="P1828" s="254"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254" t="str">
        <f>IF(ISBLANK(INDEX('Policy Characteristics'!K:K,MATCH($C1828,'Policy Characteristics'!$C:$C,0))),"",INDEX('Policy Characteristics'!K:K,MATCH($C1828,'Policy Characteristics'!$C:$C,0)))</f>
        <v>fuels.html#fuel-taxes</v>
      </c>
      <c r="R1828" s="254" t="str">
        <f>IF(ISBLANK(INDEX('Policy Characteristics'!L:L,MATCH($C1828,'Policy Characteristics'!$C:$C,0))),"",INDEX('Policy Characteristics'!L:L,MATCH($C1828,'Policy Characteristics'!$C:$C,0)))</f>
        <v>fuel-taxes.html</v>
      </c>
    </row>
    <row r="1829" spans="1:18" s="4" customFormat="1" x14ac:dyDescent="0.35">
      <c r="A1829" s="254" t="str">
        <f>IF(ISBLANK(INDEX('Policy Characteristics'!A:A,MATCH($C1829,'Policy Characteristics'!$C:$C,0))),"",INDEX('Policy Characteristics'!A:A,MATCH($C1829,'Policy Characteristics'!$C:$C,0)))</f>
        <v>Cross-Sector</v>
      </c>
      <c r="B1829" s="262" t="str">
        <f>IF(ISBLANK(INDEX('Policy Characteristics'!B:B,MATCH($C1829,'Policy Characteristics'!$C:$C,0))),"",INDEX('Policy Characteristics'!B:B,MATCH($C1829,'Policy Characteristics'!$C:$C,0)))</f>
        <v>Fuel Taxes or Subsidies</v>
      </c>
      <c r="C1829" s="320" t="str">
        <f t="shared" si="69"/>
        <v>Additional Fuel Tax or Subsidy Rate by Fuel</v>
      </c>
      <c r="D1829" s="6" t="s">
        <v>56</v>
      </c>
      <c r="E1829" s="45" t="s">
        <v>3710</v>
      </c>
      <c r="F1829" s="6" t="s">
        <v>98</v>
      </c>
      <c r="G1829" s="45" t="s">
        <v>2788</v>
      </c>
      <c r="H1829" s="43">
        <v>2424</v>
      </c>
      <c r="I1829" s="325" t="s">
        <v>44</v>
      </c>
      <c r="J1829" s="255" t="str">
        <f>IF(ISBLANK(INDEX('Policy Characteristics'!D:D,MATCH($C1829,'Policy Characteristics'!$C:$C,0))),"",INDEX('Policy Characteristics'!D:D,MATCH($C1829,'Policy Characteristics'!$C:$C,0)))</f>
        <v>Fuel Taxes or Subsidies</v>
      </c>
      <c r="K1829" s="254" t="str">
        <f>IF(ISBLANK(INDEX('Policy Characteristics'!E:E,MATCH($C1829,'Policy Characteristics'!$C:$C,0))),"",INDEX('Policy Characteristics'!E:E,MATCH($C1829,'Policy Characteristics'!$C:$C,0)))</f>
        <v>cross fuel tax</v>
      </c>
      <c r="L1829" s="261">
        <f>IF(ISBLANK(INDEX('Policy Characteristics'!F:F,MATCH($C1829,'Policy Characteristics'!$C:$C,0))),"",INDEX('Policy Characteristics'!F:F,MATCH($C1829,'Policy Characteristics'!$C:$C,0)))</f>
        <v>-0.9</v>
      </c>
      <c r="M1829" s="261">
        <f>IF(ISBLANK(INDEX('Policy Characteristics'!G:G,MATCH($C1829,'Policy Characteristics'!$C:$C,0))),"",INDEX('Policy Characteristics'!G:G,MATCH($C1829,'Policy Characteristics'!$C:$C,0)))</f>
        <v>0.9</v>
      </c>
      <c r="N1829" s="261">
        <f>IF(ISBLANK(INDEX('Policy Characteristics'!H:H,MATCH($C1829,'Policy Characteristics'!$C:$C,0))),"",INDEX('Policy Characteristics'!H:H,MATCH($C1829,'Policy Characteristics'!$C:$C,0)))</f>
        <v>0.01</v>
      </c>
      <c r="O1829" s="254" t="str">
        <f>IF(ISBLANK(INDEX('Policy Characteristics'!I:I,MATCH($C1829,'Policy Characteristics'!$C:$C,0))),"",INDEX('Policy Characteristics'!I:I,MATCH($C1829,'Policy Characteristics'!$C:$C,0)))</f>
        <v>% of BAU price</v>
      </c>
      <c r="P1829" s="254"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254" t="str">
        <f>IF(ISBLANK(INDEX('Policy Characteristics'!K:K,MATCH($C1829,'Policy Characteristics'!$C:$C,0))),"",INDEX('Policy Characteristics'!K:K,MATCH($C1829,'Policy Characteristics'!$C:$C,0)))</f>
        <v>fuels.html#fuel-taxes</v>
      </c>
      <c r="R1829" s="254" t="str">
        <f>IF(ISBLANK(INDEX('Policy Characteristics'!L:L,MATCH($C1829,'Policy Characteristics'!$C:$C,0))),"",INDEX('Policy Characteristics'!L:L,MATCH($C1829,'Policy Characteristics'!$C:$C,0)))</f>
        <v>fuel-taxes.html</v>
      </c>
    </row>
    <row r="1830" spans="1:18" x14ac:dyDescent="0.35">
      <c r="A1830" s="254" t="str">
        <f>IF(ISBLANK(INDEX('Policy Characteristics'!A:A,MATCH($C1830,'Policy Characteristics'!$C:$C,0))),"",INDEX('Policy Characteristics'!A:A,MATCH($C1830,'Policy Characteristics'!$C:$C,0)))</f>
        <v>Cross-Sector</v>
      </c>
      <c r="B1830" s="262" t="str">
        <f>IF(ISBLANK(INDEX('Policy Characteristics'!B:B,MATCH($C1830,'Policy Characteristics'!$C:$C,0))),"",INDEX('Policy Characteristics'!B:B,MATCH($C1830,'Policy Characteristics'!$C:$C,0)))</f>
        <v>Fuel Taxes or Subsidies</v>
      </c>
      <c r="C1830" s="320" t="str">
        <f t="shared" si="69"/>
        <v>Additional Fuel Tax or Subsidy Rate by Fuel</v>
      </c>
      <c r="D1830" s="6" t="s">
        <v>2471</v>
      </c>
      <c r="E1830" s="45" t="s">
        <v>3710</v>
      </c>
      <c r="F1830" s="6" t="s">
        <v>2472</v>
      </c>
      <c r="G1830" s="45" t="s">
        <v>2788</v>
      </c>
      <c r="H1830" s="43">
        <v>2425</v>
      </c>
      <c r="I1830" s="325" t="s">
        <v>44</v>
      </c>
      <c r="J1830" s="255" t="str">
        <f>IF(ISBLANK(INDEX('Policy Characteristics'!D:D,MATCH($C1830,'Policy Characteristics'!$C:$C,0))),"",INDEX('Policy Characteristics'!D:D,MATCH($C1830,'Policy Characteristics'!$C:$C,0)))</f>
        <v>Fuel Taxes or Subsidies</v>
      </c>
      <c r="K1830" s="254" t="str">
        <f>IF(ISBLANK(INDEX('Policy Characteristics'!E:E,MATCH($C1830,'Policy Characteristics'!$C:$C,0))),"",INDEX('Policy Characteristics'!E:E,MATCH($C1830,'Policy Characteristics'!$C:$C,0)))</f>
        <v>cross fuel tax</v>
      </c>
      <c r="L1830" s="261">
        <f>IF(ISBLANK(INDEX('Policy Characteristics'!F:F,MATCH($C1830,'Policy Characteristics'!$C:$C,0))),"",INDEX('Policy Characteristics'!F:F,MATCH($C1830,'Policy Characteristics'!$C:$C,0)))</f>
        <v>-0.9</v>
      </c>
      <c r="M1830" s="261">
        <f>IF(ISBLANK(INDEX('Policy Characteristics'!G:G,MATCH($C1830,'Policy Characteristics'!$C:$C,0))),"",INDEX('Policy Characteristics'!G:G,MATCH($C1830,'Policy Characteristics'!$C:$C,0)))</f>
        <v>0.9</v>
      </c>
      <c r="N1830" s="261">
        <f>IF(ISBLANK(INDEX('Policy Characteristics'!H:H,MATCH($C1830,'Policy Characteristics'!$C:$C,0))),"",INDEX('Policy Characteristics'!H:H,MATCH($C1830,'Policy Characteristics'!$C:$C,0)))</f>
        <v>0.01</v>
      </c>
      <c r="O1830" s="254" t="str">
        <f>IF(ISBLANK(INDEX('Policy Characteristics'!I:I,MATCH($C1830,'Policy Characteristics'!$C:$C,0))),"",INDEX('Policy Characteristics'!I:I,MATCH($C1830,'Policy Characteristics'!$C:$C,0)))</f>
        <v>% of BAU price</v>
      </c>
      <c r="P1830" s="254"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254" t="str">
        <f>IF(ISBLANK(INDEX('Policy Characteristics'!K:K,MATCH($C1830,'Policy Characteristics'!$C:$C,0))),"",INDEX('Policy Characteristics'!K:K,MATCH($C1830,'Policy Characteristics'!$C:$C,0)))</f>
        <v>fuels.html#fuel-taxes</v>
      </c>
      <c r="R1830" s="254" t="str">
        <f>IF(ISBLANK(INDEX('Policy Characteristics'!L:L,MATCH($C1830,'Policy Characteristics'!$C:$C,0))),"",INDEX('Policy Characteristics'!L:L,MATCH($C1830,'Policy Characteristics'!$C:$C,0)))</f>
        <v>fuel-taxes.html</v>
      </c>
    </row>
    <row r="1831" spans="1:18" x14ac:dyDescent="0.35">
      <c r="A1831" s="254" t="str">
        <f>IF(ISBLANK(INDEX('Policy Characteristics'!A:A,MATCH($C1831,'Policy Characteristics'!$C:$C,0))),"",INDEX('Policy Characteristics'!A:A,MATCH($C1831,'Policy Characteristics'!$C:$C,0)))</f>
        <v>Cross-Sector</v>
      </c>
      <c r="B1831" s="262" t="str">
        <f>IF(ISBLANK(INDEX('Policy Characteristics'!B:B,MATCH($C1831,'Policy Characteristics'!$C:$C,0))),"",INDEX('Policy Characteristics'!B:B,MATCH($C1831,'Policy Characteristics'!$C:$C,0)))</f>
        <v>Fuel Taxes or Subsidies</v>
      </c>
      <c r="C1831" s="320" t="str">
        <f t="shared" ref="C1831:C1837" si="70">C$1702</f>
        <v>Additional Fuel Tax or Subsidy Rate by Fuel</v>
      </c>
      <c r="D1831" s="6" t="s">
        <v>75</v>
      </c>
      <c r="E1831" s="45" t="s">
        <v>3710</v>
      </c>
      <c r="F1831" s="6" t="s">
        <v>99</v>
      </c>
      <c r="G1831" s="45" t="s">
        <v>2788</v>
      </c>
      <c r="H1831" s="43">
        <v>2426</v>
      </c>
      <c r="I1831" s="325" t="s">
        <v>44</v>
      </c>
      <c r="J1831" s="255" t="str">
        <f>IF(ISBLANK(INDEX('Policy Characteristics'!D:D,MATCH($C1831,'Policy Characteristics'!$C:$C,0))),"",INDEX('Policy Characteristics'!D:D,MATCH($C1831,'Policy Characteristics'!$C:$C,0)))</f>
        <v>Fuel Taxes or Subsidies</v>
      </c>
      <c r="K1831" s="254" t="str">
        <f>IF(ISBLANK(INDEX('Policy Characteristics'!E:E,MATCH($C1831,'Policy Characteristics'!$C:$C,0))),"",INDEX('Policy Characteristics'!E:E,MATCH($C1831,'Policy Characteristics'!$C:$C,0)))</f>
        <v>cross fuel tax</v>
      </c>
      <c r="L1831" s="261">
        <f>IF(ISBLANK(INDEX('Policy Characteristics'!F:F,MATCH($C1831,'Policy Characteristics'!$C:$C,0))),"",INDEX('Policy Characteristics'!F:F,MATCH($C1831,'Policy Characteristics'!$C:$C,0)))</f>
        <v>-0.9</v>
      </c>
      <c r="M1831" s="261">
        <f>IF(ISBLANK(INDEX('Policy Characteristics'!G:G,MATCH($C1831,'Policy Characteristics'!$C:$C,0))),"",INDEX('Policy Characteristics'!G:G,MATCH($C1831,'Policy Characteristics'!$C:$C,0)))</f>
        <v>0.9</v>
      </c>
      <c r="N1831" s="261">
        <f>IF(ISBLANK(INDEX('Policy Characteristics'!H:H,MATCH($C1831,'Policy Characteristics'!$C:$C,0))),"",INDEX('Policy Characteristics'!H:H,MATCH($C1831,'Policy Characteristics'!$C:$C,0)))</f>
        <v>0.01</v>
      </c>
      <c r="O1831" s="254" t="str">
        <f>IF(ISBLANK(INDEX('Policy Characteristics'!I:I,MATCH($C1831,'Policy Characteristics'!$C:$C,0))),"",INDEX('Policy Characteristics'!I:I,MATCH($C1831,'Policy Characteristics'!$C:$C,0)))</f>
        <v>% of BAU price</v>
      </c>
      <c r="P1831" s="254"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254" t="str">
        <f>IF(ISBLANK(INDEX('Policy Characteristics'!K:K,MATCH($C1831,'Policy Characteristics'!$C:$C,0))),"",INDEX('Policy Characteristics'!K:K,MATCH($C1831,'Policy Characteristics'!$C:$C,0)))</f>
        <v>fuels.html#fuel-taxes</v>
      </c>
      <c r="R1831" s="254" t="str">
        <f>IF(ISBLANK(INDEX('Policy Characteristics'!L:L,MATCH($C1831,'Policy Characteristics'!$C:$C,0))),"",INDEX('Policy Characteristics'!L:L,MATCH($C1831,'Policy Characteristics'!$C:$C,0)))</f>
        <v>fuel-taxes.html</v>
      </c>
    </row>
    <row r="1832" spans="1:18" x14ac:dyDescent="0.35">
      <c r="A1832" s="254" t="str">
        <f>IF(ISBLANK(INDEX('Policy Characteristics'!A:A,MATCH($C1832,'Policy Characteristics'!$C:$C,0))),"",INDEX('Policy Characteristics'!A:A,MATCH($C1832,'Policy Characteristics'!$C:$C,0)))</f>
        <v>Cross-Sector</v>
      </c>
      <c r="B1832" s="262" t="str">
        <f>IF(ISBLANK(INDEX('Policy Characteristics'!B:B,MATCH($C1832,'Policy Characteristics'!$C:$C,0))),"",INDEX('Policy Characteristics'!B:B,MATCH($C1832,'Policy Characteristics'!$C:$C,0)))</f>
        <v>Fuel Taxes or Subsidies</v>
      </c>
      <c r="C1832" s="320" t="str">
        <f t="shared" si="70"/>
        <v>Additional Fuel Tax or Subsidy Rate by Fuel</v>
      </c>
      <c r="D1832" s="6" t="s">
        <v>441</v>
      </c>
      <c r="E1832" s="45" t="s">
        <v>3710</v>
      </c>
      <c r="F1832" s="6" t="s">
        <v>442</v>
      </c>
      <c r="G1832" s="45" t="s">
        <v>2788</v>
      </c>
      <c r="H1832" s="43">
        <v>2427</v>
      </c>
      <c r="I1832" s="325" t="s">
        <v>44</v>
      </c>
      <c r="J1832" s="255" t="str">
        <f>IF(ISBLANK(INDEX('Policy Characteristics'!D:D,MATCH($C1832,'Policy Characteristics'!$C:$C,0))),"",INDEX('Policy Characteristics'!D:D,MATCH($C1832,'Policy Characteristics'!$C:$C,0)))</f>
        <v>Fuel Taxes or Subsidies</v>
      </c>
      <c r="K1832" s="254" t="str">
        <f>IF(ISBLANK(INDEX('Policy Characteristics'!E:E,MATCH($C1832,'Policy Characteristics'!$C:$C,0))),"",INDEX('Policy Characteristics'!E:E,MATCH($C1832,'Policy Characteristics'!$C:$C,0)))</f>
        <v>cross fuel tax</v>
      </c>
      <c r="L1832" s="261">
        <f>IF(ISBLANK(INDEX('Policy Characteristics'!F:F,MATCH($C1832,'Policy Characteristics'!$C:$C,0))),"",INDEX('Policy Characteristics'!F:F,MATCH($C1832,'Policy Characteristics'!$C:$C,0)))</f>
        <v>-0.9</v>
      </c>
      <c r="M1832" s="261">
        <f>IF(ISBLANK(INDEX('Policy Characteristics'!G:G,MATCH($C1832,'Policy Characteristics'!$C:$C,0))),"",INDEX('Policy Characteristics'!G:G,MATCH($C1832,'Policy Characteristics'!$C:$C,0)))</f>
        <v>0.9</v>
      </c>
      <c r="N1832" s="261">
        <f>IF(ISBLANK(INDEX('Policy Characteristics'!H:H,MATCH($C1832,'Policy Characteristics'!$C:$C,0))),"",INDEX('Policy Characteristics'!H:H,MATCH($C1832,'Policy Characteristics'!$C:$C,0)))</f>
        <v>0.01</v>
      </c>
      <c r="O1832" s="254" t="str">
        <f>IF(ISBLANK(INDEX('Policy Characteristics'!I:I,MATCH($C1832,'Policy Characteristics'!$C:$C,0))),"",INDEX('Policy Characteristics'!I:I,MATCH($C1832,'Policy Characteristics'!$C:$C,0)))</f>
        <v>% of BAU price</v>
      </c>
      <c r="P1832" s="254"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254" t="str">
        <f>IF(ISBLANK(INDEX('Policy Characteristics'!K:K,MATCH($C1832,'Policy Characteristics'!$C:$C,0))),"",INDEX('Policy Characteristics'!K:K,MATCH($C1832,'Policy Characteristics'!$C:$C,0)))</f>
        <v>fuels.html#fuel-taxes</v>
      </c>
      <c r="R1832" s="254" t="str">
        <f>IF(ISBLANK(INDEX('Policy Characteristics'!L:L,MATCH($C1832,'Policy Characteristics'!$C:$C,0))),"",INDEX('Policy Characteristics'!L:L,MATCH($C1832,'Policy Characteristics'!$C:$C,0)))</f>
        <v>fuel-taxes.html</v>
      </c>
    </row>
    <row r="1833" spans="1:18" x14ac:dyDescent="0.35">
      <c r="A1833" s="254" t="str">
        <f>IF(ISBLANK(INDEX('Policy Characteristics'!A:A,MATCH($C1833,'Policy Characteristics'!$C:$C,0))),"",INDEX('Policy Characteristics'!A:A,MATCH($C1833,'Policy Characteristics'!$C:$C,0)))</f>
        <v>Cross-Sector</v>
      </c>
      <c r="B1833" s="262" t="str">
        <f>IF(ISBLANK(INDEX('Policy Characteristics'!B:B,MATCH($C1833,'Policy Characteristics'!$C:$C,0))),"",INDEX('Policy Characteristics'!B:B,MATCH($C1833,'Policy Characteristics'!$C:$C,0)))</f>
        <v>Fuel Taxes or Subsidies</v>
      </c>
      <c r="C1833" s="320" t="str">
        <f t="shared" si="70"/>
        <v>Additional Fuel Tax or Subsidy Rate by Fuel</v>
      </c>
      <c r="D1833" s="6" t="s">
        <v>2463</v>
      </c>
      <c r="E1833" s="45" t="s">
        <v>3710</v>
      </c>
      <c r="F1833" s="6" t="s">
        <v>2467</v>
      </c>
      <c r="G1833" s="45" t="s">
        <v>2788</v>
      </c>
      <c r="H1833" s="43">
        <v>2428</v>
      </c>
      <c r="I1833" s="325" t="s">
        <v>44</v>
      </c>
      <c r="J1833" s="255" t="str">
        <f>IF(ISBLANK(INDEX('Policy Characteristics'!D:D,MATCH($C1833,'Policy Characteristics'!$C:$C,0))),"",INDEX('Policy Characteristics'!D:D,MATCH($C1833,'Policy Characteristics'!$C:$C,0)))</f>
        <v>Fuel Taxes or Subsidies</v>
      </c>
      <c r="K1833" s="254" t="str">
        <f>IF(ISBLANK(INDEX('Policy Characteristics'!E:E,MATCH($C1833,'Policy Characteristics'!$C:$C,0))),"",INDEX('Policy Characteristics'!E:E,MATCH($C1833,'Policy Characteristics'!$C:$C,0)))</f>
        <v>cross fuel tax</v>
      </c>
      <c r="L1833" s="261">
        <f>IF(ISBLANK(INDEX('Policy Characteristics'!F:F,MATCH($C1833,'Policy Characteristics'!$C:$C,0))),"",INDEX('Policy Characteristics'!F:F,MATCH($C1833,'Policy Characteristics'!$C:$C,0)))</f>
        <v>-0.9</v>
      </c>
      <c r="M1833" s="261">
        <f>IF(ISBLANK(INDEX('Policy Characteristics'!G:G,MATCH($C1833,'Policy Characteristics'!$C:$C,0))),"",INDEX('Policy Characteristics'!G:G,MATCH($C1833,'Policy Characteristics'!$C:$C,0)))</f>
        <v>0.9</v>
      </c>
      <c r="N1833" s="261">
        <f>IF(ISBLANK(INDEX('Policy Characteristics'!H:H,MATCH($C1833,'Policy Characteristics'!$C:$C,0))),"",INDEX('Policy Characteristics'!H:H,MATCH($C1833,'Policy Characteristics'!$C:$C,0)))</f>
        <v>0.01</v>
      </c>
      <c r="O1833" s="254" t="str">
        <f>IF(ISBLANK(INDEX('Policy Characteristics'!I:I,MATCH($C1833,'Policy Characteristics'!$C:$C,0))),"",INDEX('Policy Characteristics'!I:I,MATCH($C1833,'Policy Characteristics'!$C:$C,0)))</f>
        <v>% of BAU price</v>
      </c>
      <c r="P1833" s="254"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254" t="str">
        <f>IF(ISBLANK(INDEX('Policy Characteristics'!K:K,MATCH($C1833,'Policy Characteristics'!$C:$C,0))),"",INDEX('Policy Characteristics'!K:K,MATCH($C1833,'Policy Characteristics'!$C:$C,0)))</f>
        <v>fuels.html#fuel-taxes</v>
      </c>
      <c r="R1833" s="254" t="str">
        <f>IF(ISBLANK(INDEX('Policy Characteristics'!L:L,MATCH($C1833,'Policy Characteristics'!$C:$C,0))),"",INDEX('Policy Characteristics'!L:L,MATCH($C1833,'Policy Characteristics'!$C:$C,0)))</f>
        <v>fuel-taxes.html</v>
      </c>
    </row>
    <row r="1834" spans="1:18" x14ac:dyDescent="0.35">
      <c r="A1834" s="254" t="str">
        <f>IF(ISBLANK(INDEX('Policy Characteristics'!A:A,MATCH($C1834,'Policy Characteristics'!$C:$C,0))),"",INDEX('Policy Characteristics'!A:A,MATCH($C1834,'Policy Characteristics'!$C:$C,0)))</f>
        <v>Cross-Sector</v>
      </c>
      <c r="B1834" s="262" t="str">
        <f>IF(ISBLANK(INDEX('Policy Characteristics'!B:B,MATCH($C1834,'Policy Characteristics'!$C:$C,0))),"",INDEX('Policy Characteristics'!B:B,MATCH($C1834,'Policy Characteristics'!$C:$C,0)))</f>
        <v>Fuel Taxes or Subsidies</v>
      </c>
      <c r="C1834" s="320" t="str">
        <f t="shared" si="70"/>
        <v>Additional Fuel Tax or Subsidy Rate by Fuel</v>
      </c>
      <c r="D1834" s="6" t="s">
        <v>2473</v>
      </c>
      <c r="E1834" s="45" t="s">
        <v>3710</v>
      </c>
      <c r="F1834" s="6" t="s">
        <v>2474</v>
      </c>
      <c r="G1834" s="45" t="s">
        <v>2788</v>
      </c>
      <c r="H1834" s="43">
        <v>2429</v>
      </c>
      <c r="I1834" s="325" t="s">
        <v>44</v>
      </c>
      <c r="J1834" s="255" t="str">
        <f>IF(ISBLANK(INDEX('Policy Characteristics'!D:D,MATCH($C1834,'Policy Characteristics'!$C:$C,0))),"",INDEX('Policy Characteristics'!D:D,MATCH($C1834,'Policy Characteristics'!$C:$C,0)))</f>
        <v>Fuel Taxes or Subsidies</v>
      </c>
      <c r="K1834" s="254" t="str">
        <f>IF(ISBLANK(INDEX('Policy Characteristics'!E:E,MATCH($C1834,'Policy Characteristics'!$C:$C,0))),"",INDEX('Policy Characteristics'!E:E,MATCH($C1834,'Policy Characteristics'!$C:$C,0)))</f>
        <v>cross fuel tax</v>
      </c>
      <c r="L1834" s="261">
        <f>IF(ISBLANK(INDEX('Policy Characteristics'!F:F,MATCH($C1834,'Policy Characteristics'!$C:$C,0))),"",INDEX('Policy Characteristics'!F:F,MATCH($C1834,'Policy Characteristics'!$C:$C,0)))</f>
        <v>-0.9</v>
      </c>
      <c r="M1834" s="261">
        <f>IF(ISBLANK(INDEX('Policy Characteristics'!G:G,MATCH($C1834,'Policy Characteristics'!$C:$C,0))),"",INDEX('Policy Characteristics'!G:G,MATCH($C1834,'Policy Characteristics'!$C:$C,0)))</f>
        <v>0.9</v>
      </c>
      <c r="N1834" s="261">
        <f>IF(ISBLANK(INDEX('Policy Characteristics'!H:H,MATCH($C1834,'Policy Characteristics'!$C:$C,0))),"",INDEX('Policy Characteristics'!H:H,MATCH($C1834,'Policy Characteristics'!$C:$C,0)))</f>
        <v>0.01</v>
      </c>
      <c r="O1834" s="254" t="str">
        <f>IF(ISBLANK(INDEX('Policy Characteristics'!I:I,MATCH($C1834,'Policy Characteristics'!$C:$C,0))),"",INDEX('Policy Characteristics'!I:I,MATCH($C1834,'Policy Characteristics'!$C:$C,0)))</f>
        <v>% of BAU price</v>
      </c>
      <c r="P1834" s="254"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254" t="str">
        <f>IF(ISBLANK(INDEX('Policy Characteristics'!K:K,MATCH($C1834,'Policy Characteristics'!$C:$C,0))),"",INDEX('Policy Characteristics'!K:K,MATCH($C1834,'Policy Characteristics'!$C:$C,0)))</f>
        <v>fuels.html#fuel-taxes</v>
      </c>
      <c r="R1834" s="254" t="str">
        <f>IF(ISBLANK(INDEX('Policy Characteristics'!L:L,MATCH($C1834,'Policy Characteristics'!$C:$C,0))),"",INDEX('Policy Characteristics'!L:L,MATCH($C1834,'Policy Characteristics'!$C:$C,0)))</f>
        <v>fuel-taxes.html</v>
      </c>
    </row>
    <row r="1835" spans="1:18" x14ac:dyDescent="0.35">
      <c r="A1835" s="254" t="str">
        <f>IF(ISBLANK(INDEX('Policy Characteristics'!A:A,MATCH($C1835,'Policy Characteristics'!$C:$C,0))),"",INDEX('Policy Characteristics'!A:A,MATCH($C1835,'Policy Characteristics'!$C:$C,0)))</f>
        <v>Cross-Sector</v>
      </c>
      <c r="B1835" s="262" t="str">
        <f>IF(ISBLANK(INDEX('Policy Characteristics'!B:B,MATCH($C1835,'Policy Characteristics'!$C:$C,0))),"",INDEX('Policy Characteristics'!B:B,MATCH($C1835,'Policy Characteristics'!$C:$C,0)))</f>
        <v>Fuel Taxes or Subsidies</v>
      </c>
      <c r="C1835" s="320" t="str">
        <f t="shared" si="70"/>
        <v>Additional Fuel Tax or Subsidy Rate by Fuel</v>
      </c>
      <c r="D1835" s="6" t="s">
        <v>2464</v>
      </c>
      <c r="E1835" s="45" t="s">
        <v>3710</v>
      </c>
      <c r="F1835" s="6" t="s">
        <v>2468</v>
      </c>
      <c r="G1835" s="45" t="s">
        <v>2788</v>
      </c>
      <c r="H1835" s="43">
        <v>2430</v>
      </c>
      <c r="I1835" s="325" t="s">
        <v>44</v>
      </c>
      <c r="J1835" s="255" t="str">
        <f>IF(ISBLANK(INDEX('Policy Characteristics'!D:D,MATCH($C1835,'Policy Characteristics'!$C:$C,0))),"",INDEX('Policy Characteristics'!D:D,MATCH($C1835,'Policy Characteristics'!$C:$C,0)))</f>
        <v>Fuel Taxes or Subsidies</v>
      </c>
      <c r="K1835" s="254" t="str">
        <f>IF(ISBLANK(INDEX('Policy Characteristics'!E:E,MATCH($C1835,'Policy Characteristics'!$C:$C,0))),"",INDEX('Policy Characteristics'!E:E,MATCH($C1835,'Policy Characteristics'!$C:$C,0)))</f>
        <v>cross fuel tax</v>
      </c>
      <c r="L1835" s="261">
        <f>IF(ISBLANK(INDEX('Policy Characteristics'!F:F,MATCH($C1835,'Policy Characteristics'!$C:$C,0))),"",INDEX('Policy Characteristics'!F:F,MATCH($C1835,'Policy Characteristics'!$C:$C,0)))</f>
        <v>-0.9</v>
      </c>
      <c r="M1835" s="261">
        <f>IF(ISBLANK(INDEX('Policy Characteristics'!G:G,MATCH($C1835,'Policy Characteristics'!$C:$C,0))),"",INDEX('Policy Characteristics'!G:G,MATCH($C1835,'Policy Characteristics'!$C:$C,0)))</f>
        <v>0.9</v>
      </c>
      <c r="N1835" s="261">
        <f>IF(ISBLANK(INDEX('Policy Characteristics'!H:H,MATCH($C1835,'Policy Characteristics'!$C:$C,0))),"",INDEX('Policy Characteristics'!H:H,MATCH($C1835,'Policy Characteristics'!$C:$C,0)))</f>
        <v>0.01</v>
      </c>
      <c r="O1835" s="254" t="str">
        <f>IF(ISBLANK(INDEX('Policy Characteristics'!I:I,MATCH($C1835,'Policy Characteristics'!$C:$C,0))),"",INDEX('Policy Characteristics'!I:I,MATCH($C1835,'Policy Characteristics'!$C:$C,0)))</f>
        <v>% of BAU price</v>
      </c>
      <c r="P1835" s="254"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254" t="str">
        <f>IF(ISBLANK(INDEX('Policy Characteristics'!K:K,MATCH($C1835,'Policy Characteristics'!$C:$C,0))),"",INDEX('Policy Characteristics'!K:K,MATCH($C1835,'Policy Characteristics'!$C:$C,0)))</f>
        <v>fuels.html#fuel-taxes</v>
      </c>
      <c r="R1835" s="254" t="str">
        <f>IF(ISBLANK(INDEX('Policy Characteristics'!L:L,MATCH($C1835,'Policy Characteristics'!$C:$C,0))),"",INDEX('Policy Characteristics'!L:L,MATCH($C1835,'Policy Characteristics'!$C:$C,0)))</f>
        <v>fuel-taxes.html</v>
      </c>
    </row>
    <row r="1836" spans="1:18" x14ac:dyDescent="0.35">
      <c r="A1836" s="254" t="str">
        <f>IF(ISBLANK(INDEX('Policy Characteristics'!A:A,MATCH($C1836,'Policy Characteristics'!$C:$C,0))),"",INDEX('Policy Characteristics'!A:A,MATCH($C1836,'Policy Characteristics'!$C:$C,0)))</f>
        <v>Cross-Sector</v>
      </c>
      <c r="B1836" s="262" t="str">
        <f>IF(ISBLANK(INDEX('Policy Characteristics'!B:B,MATCH($C1836,'Policy Characteristics'!$C:$C,0))),"",INDEX('Policy Characteristics'!B:B,MATCH($C1836,'Policy Characteristics'!$C:$C,0)))</f>
        <v>Fuel Taxes or Subsidies</v>
      </c>
      <c r="C1836" s="320" t="str">
        <f t="shared" si="70"/>
        <v>Additional Fuel Tax or Subsidy Rate by Fuel</v>
      </c>
      <c r="D1836" s="6" t="s">
        <v>2465</v>
      </c>
      <c r="E1836" s="45" t="s">
        <v>3710</v>
      </c>
      <c r="F1836" s="6" t="s">
        <v>2469</v>
      </c>
      <c r="G1836" s="45" t="s">
        <v>2788</v>
      </c>
      <c r="H1836" s="43">
        <v>2431</v>
      </c>
      <c r="I1836" s="325" t="s">
        <v>44</v>
      </c>
      <c r="J1836" s="255" t="str">
        <f>IF(ISBLANK(INDEX('Policy Characteristics'!D:D,MATCH($C1836,'Policy Characteristics'!$C:$C,0))),"",INDEX('Policy Characteristics'!D:D,MATCH($C1836,'Policy Characteristics'!$C:$C,0)))</f>
        <v>Fuel Taxes or Subsidies</v>
      </c>
      <c r="K1836" s="254" t="str">
        <f>IF(ISBLANK(INDEX('Policy Characteristics'!E:E,MATCH($C1836,'Policy Characteristics'!$C:$C,0))),"",INDEX('Policy Characteristics'!E:E,MATCH($C1836,'Policy Characteristics'!$C:$C,0)))</f>
        <v>cross fuel tax</v>
      </c>
      <c r="L1836" s="261">
        <f>IF(ISBLANK(INDEX('Policy Characteristics'!F:F,MATCH($C1836,'Policy Characteristics'!$C:$C,0))),"",INDEX('Policy Characteristics'!F:F,MATCH($C1836,'Policy Characteristics'!$C:$C,0)))</f>
        <v>-0.9</v>
      </c>
      <c r="M1836" s="261">
        <f>IF(ISBLANK(INDEX('Policy Characteristics'!G:G,MATCH($C1836,'Policy Characteristics'!$C:$C,0))),"",INDEX('Policy Characteristics'!G:G,MATCH($C1836,'Policy Characteristics'!$C:$C,0)))</f>
        <v>0.9</v>
      </c>
      <c r="N1836" s="261">
        <f>IF(ISBLANK(INDEX('Policy Characteristics'!H:H,MATCH($C1836,'Policy Characteristics'!$C:$C,0))),"",INDEX('Policy Characteristics'!H:H,MATCH($C1836,'Policy Characteristics'!$C:$C,0)))</f>
        <v>0.01</v>
      </c>
      <c r="O1836" s="254" t="str">
        <f>IF(ISBLANK(INDEX('Policy Characteristics'!I:I,MATCH($C1836,'Policy Characteristics'!$C:$C,0))),"",INDEX('Policy Characteristics'!I:I,MATCH($C1836,'Policy Characteristics'!$C:$C,0)))</f>
        <v>% of BAU price</v>
      </c>
      <c r="P1836" s="254"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254" t="str">
        <f>IF(ISBLANK(INDEX('Policy Characteristics'!K:K,MATCH($C1836,'Policy Characteristics'!$C:$C,0))),"",INDEX('Policy Characteristics'!K:K,MATCH($C1836,'Policy Characteristics'!$C:$C,0)))</f>
        <v>fuels.html#fuel-taxes</v>
      </c>
      <c r="R1836" s="254" t="str">
        <f>IF(ISBLANK(INDEX('Policy Characteristics'!L:L,MATCH($C1836,'Policy Characteristics'!$C:$C,0))),"",INDEX('Policy Characteristics'!L:L,MATCH($C1836,'Policy Characteristics'!$C:$C,0)))</f>
        <v>fuel-taxes.html</v>
      </c>
    </row>
    <row r="1837" spans="1:18" x14ac:dyDescent="0.35">
      <c r="A1837" s="254" t="str">
        <f>IF(ISBLANK(INDEX('Policy Characteristics'!A:A,MATCH($C1837,'Policy Characteristics'!$C:$C,0))),"",INDEX('Policy Characteristics'!A:A,MATCH($C1837,'Policy Characteristics'!$C:$C,0)))</f>
        <v>Cross-Sector</v>
      </c>
      <c r="B1837" s="262" t="str">
        <f>IF(ISBLANK(INDEX('Policy Characteristics'!B:B,MATCH($C1837,'Policy Characteristics'!$C:$C,0))),"",INDEX('Policy Characteristics'!B:B,MATCH($C1837,'Policy Characteristics'!$C:$C,0)))</f>
        <v>Fuel Taxes or Subsidies</v>
      </c>
      <c r="C1837" s="320" t="str">
        <f t="shared" si="70"/>
        <v>Additional Fuel Tax or Subsidy Rate by Fuel</v>
      </c>
      <c r="D1837" s="6" t="s">
        <v>2466</v>
      </c>
      <c r="E1837" s="45" t="s">
        <v>3710</v>
      </c>
      <c r="F1837" s="6" t="s">
        <v>2470</v>
      </c>
      <c r="G1837" s="45" t="s">
        <v>2788</v>
      </c>
      <c r="H1837" s="43">
        <v>2432</v>
      </c>
      <c r="I1837" s="325" t="s">
        <v>44</v>
      </c>
      <c r="J1837" s="255" t="str">
        <f>IF(ISBLANK(INDEX('Policy Characteristics'!D:D,MATCH($C1837,'Policy Characteristics'!$C:$C,0))),"",INDEX('Policy Characteristics'!D:D,MATCH($C1837,'Policy Characteristics'!$C:$C,0)))</f>
        <v>Fuel Taxes or Subsidies</v>
      </c>
      <c r="K1837" s="254" t="str">
        <f>IF(ISBLANK(INDEX('Policy Characteristics'!E:E,MATCH($C1837,'Policy Characteristics'!$C:$C,0))),"",INDEX('Policy Characteristics'!E:E,MATCH($C1837,'Policy Characteristics'!$C:$C,0)))</f>
        <v>cross fuel tax</v>
      </c>
      <c r="L1837" s="261">
        <f>IF(ISBLANK(INDEX('Policy Characteristics'!F:F,MATCH($C1837,'Policy Characteristics'!$C:$C,0))),"",INDEX('Policy Characteristics'!F:F,MATCH($C1837,'Policy Characteristics'!$C:$C,0)))</f>
        <v>-0.9</v>
      </c>
      <c r="M1837" s="261">
        <f>IF(ISBLANK(INDEX('Policy Characteristics'!G:G,MATCH($C1837,'Policy Characteristics'!$C:$C,0))),"",INDEX('Policy Characteristics'!G:G,MATCH($C1837,'Policy Characteristics'!$C:$C,0)))</f>
        <v>0.9</v>
      </c>
      <c r="N1837" s="261">
        <f>IF(ISBLANK(INDEX('Policy Characteristics'!H:H,MATCH($C1837,'Policy Characteristics'!$C:$C,0))),"",INDEX('Policy Characteristics'!H:H,MATCH($C1837,'Policy Characteristics'!$C:$C,0)))</f>
        <v>0.01</v>
      </c>
      <c r="O1837" s="254" t="str">
        <f>IF(ISBLANK(INDEX('Policy Characteristics'!I:I,MATCH($C1837,'Policy Characteristics'!$C:$C,0))),"",INDEX('Policy Characteristics'!I:I,MATCH($C1837,'Policy Characteristics'!$C:$C,0)))</f>
        <v>% of BAU price</v>
      </c>
      <c r="P1837" s="254"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254" t="str">
        <f>IF(ISBLANK(INDEX('Policy Characteristics'!K:K,MATCH($C1837,'Policy Characteristics'!$C:$C,0))),"",INDEX('Policy Characteristics'!K:K,MATCH($C1837,'Policy Characteristics'!$C:$C,0)))</f>
        <v>fuels.html#fuel-taxes</v>
      </c>
      <c r="R1837" s="254" t="str">
        <f>IF(ISBLANK(INDEX('Policy Characteristics'!L:L,MATCH($C1837,'Policy Characteristics'!$C:$C,0))),"",INDEX('Policy Characteristics'!L:L,MATCH($C1837,'Policy Characteristics'!$C:$C,0)))</f>
        <v>fuel-taxes.html</v>
      </c>
    </row>
    <row r="1838" spans="1:18" x14ac:dyDescent="0.35">
      <c r="A1838" s="254" t="str">
        <f>IF(ISBLANK(INDEX('Policy Characteristics'!A:A,MATCH($C1838,'Policy Characteristics'!$C:$C,0))),"",INDEX('Policy Characteristics'!A:A,MATCH($C1838,'Policy Characteristics'!$C:$C,0)))</f>
        <v>Cross-Sector</v>
      </c>
      <c r="B1838" s="262" t="str">
        <f>IF(ISBLANK(INDEX('Policy Characteristics'!B:B,MATCH($C1838,'Policy Characteristics'!$C:$C,0))),"",INDEX('Policy Characteristics'!B:B,MATCH($C1838,'Policy Characteristics'!$C:$C,0)))</f>
        <v>Non BAU Carbon Tax Vehicle Qualification</v>
      </c>
      <c r="C1838" t="s">
        <v>3669</v>
      </c>
      <c r="H1838" s="43">
        <v>2286</v>
      </c>
      <c r="I1838" s="322" t="s">
        <v>43</v>
      </c>
      <c r="J1838" s="255" t="str">
        <f>IF(ISBLANK(INDEX('Policy Characteristics'!D:D,MATCH($C1838,'Policy Characteristics'!$C:$C,0))),"",INDEX('Policy Characteristics'!D:D,MATCH($C1838,'Policy Characteristics'!$C:$C,0)))</f>
        <v/>
      </c>
      <c r="K1838" s="254" t="str">
        <f>IF(ISBLANK(INDEX('Policy Characteristics'!E:E,MATCH($C1838,'Policy Characteristics'!$C:$C,0))),"",INDEX('Policy Characteristics'!E:E,MATCH($C1838,'Policy Characteristics'!$C:$C,0)))</f>
        <v/>
      </c>
      <c r="L1838" s="359">
        <f>IF(ISBLANK(INDEX('Policy Characteristics'!F:F,MATCH($C1838,'Policy Characteristics'!$C:$C,0))),"",INDEX('Policy Characteristics'!F:F,MATCH($C1838,'Policy Characteristics'!$C:$C,0)))</f>
        <v>0</v>
      </c>
      <c r="M1838" s="359">
        <f>IF(ISBLANK(INDEX('Policy Characteristics'!G:G,MATCH($C1838,'Policy Characteristics'!$C:$C,0))),"",INDEX('Policy Characteristics'!G:G,MATCH($C1838,'Policy Characteristics'!$C:$C,0)))</f>
        <v>1</v>
      </c>
      <c r="N1838" s="359">
        <f>IF(ISBLANK(INDEX('Policy Characteristics'!H:H,MATCH($C1838,'Policy Characteristics'!$C:$C,0))),"",INDEX('Policy Characteristics'!H:H,MATCH($C1838,'Policy Characteristics'!$C:$C,0)))</f>
        <v>1</v>
      </c>
      <c r="O1838" s="254" t="str">
        <f>IF(ISBLANK(INDEX('Policy Characteristics'!I:I,MATCH($C1838,'Policy Characteristics'!$C:$C,0))),"",INDEX('Policy Characteristics'!I:I,MATCH($C1838,'Policy Characteristics'!$C:$C,0)))</f>
        <v>on/off</v>
      </c>
      <c r="P1838" s="254" t="str">
        <f>IF(ISBLANK(INDEX('Policy Characteristics'!J:J,MATCH($C1838,'Policy Characteristics'!$C:$C,0))),"",INDEX('Policy Characteristics'!J:J,MATCH($C1838,'Policy Characteristics'!$C:$C,0)))</f>
        <v xml:space="preserve">**Description:** This lever determines which vehicle types are captured under the scope of a carbon tax. In some regions, only certain vehicle types are covered by a carbon tax or cap. </v>
      </c>
      <c r="Q1838" s="254" t="str">
        <f>IF(ISBLANK(INDEX('Policy Characteristics'!K:K,MATCH($C1838,'Policy Characteristics'!$C:$C,0))),"",INDEX('Policy Characteristics'!K:K,MATCH($C1838,'Policy Characteristics'!$C:$C,0)))</f>
        <v/>
      </c>
      <c r="R1838" s="254" t="str">
        <f>IF(ISBLANK(INDEX('Policy Characteristics'!L:L,MATCH($C1838,'Policy Characteristics'!$C:$C,0))),"",INDEX('Policy Characteristics'!L:L,MATCH($C1838,'Policy Characteristics'!$C:$C,0)))</f>
        <v/>
      </c>
    </row>
    <row r="1839" spans="1:18" x14ac:dyDescent="0.35">
      <c r="A1839" s="254" t="str">
        <f>IF(ISBLANK(INDEX('Policy Characteristics'!A:A,MATCH($C1839,'Policy Characteristics'!$C:$C,0))),"",INDEX('Policy Characteristics'!A:A,MATCH($C1839,'Policy Characteristics'!$C:$C,0)))</f>
        <v>Cross-Sector</v>
      </c>
      <c r="B1839" s="262" t="str">
        <f>IF(ISBLANK(INDEX('Policy Characteristics'!B:B,MATCH($C1839,'Policy Characteristics'!$C:$C,0))),"",INDEX('Policy Characteristics'!B:B,MATCH($C1839,'Policy Characteristics'!$C:$C,0)))</f>
        <v>Non BAU Carbon Tax Industry Qualification</v>
      </c>
      <c r="C1839" t="s">
        <v>3670</v>
      </c>
      <c r="H1839" s="43">
        <v>2287</v>
      </c>
      <c r="I1839" s="322" t="s">
        <v>43</v>
      </c>
      <c r="J1839" s="255" t="str">
        <f>IF(ISBLANK(INDEX('Policy Characteristics'!D:D,MATCH($C1839,'Policy Characteristics'!$C:$C,0))),"",INDEX('Policy Characteristics'!D:D,MATCH($C1839,'Policy Characteristics'!$C:$C,0)))</f>
        <v/>
      </c>
      <c r="K1839" s="254" t="str">
        <f>IF(ISBLANK(INDEX('Policy Characteristics'!E:E,MATCH($C1839,'Policy Characteristics'!$C:$C,0))),"",INDEX('Policy Characteristics'!E:E,MATCH($C1839,'Policy Characteristics'!$C:$C,0)))</f>
        <v/>
      </c>
      <c r="L1839" s="359">
        <f>IF(ISBLANK(INDEX('Policy Characteristics'!F:F,MATCH($C1839,'Policy Characteristics'!$C:$C,0))),"",INDEX('Policy Characteristics'!F:F,MATCH($C1839,'Policy Characteristics'!$C:$C,0)))</f>
        <v>0</v>
      </c>
      <c r="M1839" s="359">
        <f>IF(ISBLANK(INDEX('Policy Characteristics'!G:G,MATCH($C1839,'Policy Characteristics'!$C:$C,0))),"",INDEX('Policy Characteristics'!G:G,MATCH($C1839,'Policy Characteristics'!$C:$C,0)))</f>
        <v>1</v>
      </c>
      <c r="N1839" s="359">
        <f>IF(ISBLANK(INDEX('Policy Characteristics'!H:H,MATCH($C1839,'Policy Characteristics'!$C:$C,0))),"",INDEX('Policy Characteristics'!H:H,MATCH($C1839,'Policy Characteristics'!$C:$C,0)))</f>
        <v>1</v>
      </c>
      <c r="O1839" s="254" t="str">
        <f>IF(ISBLANK(INDEX('Policy Characteristics'!I:I,MATCH($C1839,'Policy Characteristics'!$C:$C,0))),"",INDEX('Policy Characteristics'!I:I,MATCH($C1839,'Policy Characteristics'!$C:$C,0)))</f>
        <v>on/off</v>
      </c>
      <c r="P1839" s="254" t="str">
        <f>IF(ISBLANK(INDEX('Policy Characteristics'!J:J,MATCH($C1839,'Policy Characteristics'!$C:$C,0))),"",INDEX('Policy Characteristics'!J:J,MATCH($C1839,'Policy Characteristics'!$C:$C,0)))</f>
        <v xml:space="preserve">**Description:** This lever determines which industry categories are captured under the scope of a carbon tax. In some regions, only certain industries are covered by a carbon tax or cap. </v>
      </c>
      <c r="Q1839" s="254" t="str">
        <f>IF(ISBLANK(INDEX('Policy Characteristics'!K:K,MATCH($C1839,'Policy Characteristics'!$C:$C,0))),"",INDEX('Policy Characteristics'!K:K,MATCH($C1839,'Policy Characteristics'!$C:$C,0)))</f>
        <v/>
      </c>
      <c r="R1839" s="254" t="str">
        <f>IF(ISBLANK(INDEX('Policy Characteristics'!L:L,MATCH($C1839,'Policy Characteristics'!$C:$C,0))),"",INDEX('Policy Characteristics'!L:L,MATCH($C1839,'Policy Characteristics'!$C:$C,0)))</f>
        <v/>
      </c>
    </row>
    <row r="1840" spans="1:18" x14ac:dyDescent="0.35">
      <c r="A1840" s="254" t="str">
        <f>IF(ISBLANK(INDEX('Policy Characteristics'!A:A,MATCH($C1840,'Policy Characteristics'!$C:$C,0))),"",INDEX('Policy Characteristics'!A:A,MATCH($C1840,'Policy Characteristics'!$C:$C,0)))</f>
        <v>Cross-Sector</v>
      </c>
      <c r="B1840" s="262" t="str">
        <f>IF(ISBLANK(INDEX('Policy Characteristics'!B:B,MATCH($C1840,'Policy Characteristics'!$C:$C,0))),"",INDEX('Policy Characteristics'!B:B,MATCH($C1840,'Policy Characteristics'!$C:$C,0)))</f>
        <v>Non BAU CBAM Industry Qualification</v>
      </c>
      <c r="C1840" t="s">
        <v>3671</v>
      </c>
      <c r="H1840" s="43">
        <v>2288</v>
      </c>
      <c r="I1840" s="322" t="s">
        <v>43</v>
      </c>
      <c r="J1840" s="255" t="str">
        <f>IF(ISBLANK(INDEX('Policy Characteristics'!D:D,MATCH($C1840,'Policy Characteristics'!$C:$C,0))),"",INDEX('Policy Characteristics'!D:D,MATCH($C1840,'Policy Characteristics'!$C:$C,0)))</f>
        <v/>
      </c>
      <c r="K1840" s="254" t="str">
        <f>IF(ISBLANK(INDEX('Policy Characteristics'!E:E,MATCH($C1840,'Policy Characteristics'!$C:$C,0))),"",INDEX('Policy Characteristics'!E:E,MATCH($C1840,'Policy Characteristics'!$C:$C,0)))</f>
        <v/>
      </c>
      <c r="L1840" s="359">
        <f>IF(ISBLANK(INDEX('Policy Characteristics'!F:F,MATCH($C1840,'Policy Characteristics'!$C:$C,0))),"",INDEX('Policy Characteristics'!F:F,MATCH($C1840,'Policy Characteristics'!$C:$C,0)))</f>
        <v>0</v>
      </c>
      <c r="M1840" s="359">
        <f>IF(ISBLANK(INDEX('Policy Characteristics'!G:G,MATCH($C1840,'Policy Characteristics'!$C:$C,0))),"",INDEX('Policy Characteristics'!G:G,MATCH($C1840,'Policy Characteristics'!$C:$C,0)))</f>
        <v>1</v>
      </c>
      <c r="N1840" s="359">
        <f>IF(ISBLANK(INDEX('Policy Characteristics'!H:H,MATCH($C1840,'Policy Characteristics'!$C:$C,0))),"",INDEX('Policy Characteristics'!H:H,MATCH($C1840,'Policy Characteristics'!$C:$C,0)))</f>
        <v>1</v>
      </c>
      <c r="O1840" s="254" t="str">
        <f>IF(ISBLANK(INDEX('Policy Characteristics'!I:I,MATCH($C1840,'Policy Characteristics'!$C:$C,0))),"",INDEX('Policy Characteristics'!I:I,MATCH($C1840,'Policy Characteristics'!$C:$C,0)))</f>
        <v>on/off</v>
      </c>
      <c r="P1840" s="254" t="str">
        <f>IF(ISBLANK(INDEX('Policy Characteristics'!J:J,MATCH($C1840,'Policy Characteristics'!$C:$C,0))),"",INDEX('Policy Characteristics'!J:J,MATCH($C1840,'Policy Characteristics'!$C:$C,0)))</f>
        <v>**Description:** This lever determines which industry categories are captured under the scope of a carbon border adjustment mechanism. In some regions, only certain industries are covered by a border mechanism.</v>
      </c>
      <c r="Q1840" s="254" t="str">
        <f>IF(ISBLANK(INDEX('Policy Characteristics'!K:K,MATCH($C1840,'Policy Characteristics'!$C:$C,0))),"",INDEX('Policy Characteristics'!K:K,MATCH($C1840,'Policy Characteristics'!$C:$C,0)))</f>
        <v/>
      </c>
      <c r="R1840" s="254" t="str">
        <f>IF(ISBLANK(INDEX('Policy Characteristics'!L:L,MATCH($C1840,'Policy Characteristics'!$C:$C,0))),"",INDEX('Policy Characteristics'!L:L,MATCH($C1840,'Policy Characteristics'!$C:$C,0)))</f>
        <v/>
      </c>
    </row>
    <row r="1841" spans="1:18" x14ac:dyDescent="0.35">
      <c r="A1841" s="254" t="str">
        <f>IF(ISBLANK(INDEX('Policy Characteristics'!A:A,MATCH($C1841,'Policy Characteristics'!$C:$C,0))),"",INDEX('Policy Characteristics'!A:A,MATCH($C1841,'Policy Characteristics'!$C:$C,0)))</f>
        <v>Research and Development</v>
      </c>
      <c r="B1841" s="262" t="str">
        <f>IF(ISBLANK(INDEX('Policy Characteristics'!B:B,MATCH($C1841,'Policy Characteristics'!$C:$C,0))),"",INDEX('Policy Characteristics'!B:B,MATCH($C1841,'Policy Characteristics'!$C:$C,0)))</f>
        <v>Capital Cost Reduction</v>
      </c>
      <c r="C1841" t="s">
        <v>287</v>
      </c>
      <c r="D1841" s="45" t="s">
        <v>114</v>
      </c>
      <c r="E1841" s="45"/>
      <c r="F1841" s="45" t="s">
        <v>314</v>
      </c>
      <c r="G1841" s="45"/>
      <c r="H1841" s="43">
        <v>85</v>
      </c>
      <c r="I1841" s="324" t="s">
        <v>43</v>
      </c>
      <c r="J1841" s="255" t="str">
        <f>IF(ISBLANK(INDEX('Policy Characteristics'!D:D,MATCH($C1841,'Policy Characteristics'!$C:$C,0))),"",INDEX('Policy Characteristics'!D:D,MATCH($C1841,'Policy Characteristics'!$C:$C,0)))</f>
        <v>R&amp;D Capital Cost Reductions</v>
      </c>
      <c r="K1841" s="254" t="str">
        <f>IF(ISBLANK(INDEX('Policy Characteristics'!E:E,MATCH($C1841,'Policy Characteristics'!$C:$C,0))),"",INDEX('Policy Characteristics'!E:E,MATCH($C1841,'Policy Characteristics'!$C:$C,0)))</f>
        <v>RnD building capital cost reduction</v>
      </c>
      <c r="L1841" s="261">
        <f>IF(ISBLANK(INDEX('Policy Characteristics'!F:F,MATCH($C1841,'Policy Characteristics'!$C:$C,0))),"",INDEX('Policy Characteristics'!F:F,MATCH($C1841,'Policy Characteristics'!$C:$C,0)))</f>
        <v>0</v>
      </c>
      <c r="M1841" s="261">
        <f>IF(ISBLANK(INDEX('Policy Characteristics'!G:G,MATCH($C1841,'Policy Characteristics'!$C:$C,0))),"",INDEX('Policy Characteristics'!G:G,MATCH($C1841,'Policy Characteristics'!$C:$C,0)))</f>
        <v>0.4</v>
      </c>
      <c r="N1841" s="261">
        <f>IF(ISBLANK(INDEX('Policy Characteristics'!H:H,MATCH($C1841,'Policy Characteristics'!$C:$C,0))),"",INDEX('Policy Characteristics'!H:H,MATCH($C1841,'Policy Characteristics'!$C:$C,0)))</f>
        <v>0.01</v>
      </c>
      <c r="O1841" s="254" t="str">
        <f>IF(ISBLANK(INDEX('Policy Characteristics'!I:I,MATCH($C1841,'Policy Characteristics'!$C:$C,0))),"",INDEX('Policy Characteristics'!I:I,MATCH($C1841,'Policy Characteristics'!$C:$C,0)))</f>
        <v>% reduction in cost</v>
      </c>
      <c r="P1841" s="254" t="str">
        <f>IF(ISBLANK(INDEX('Policy Characteristics'!J:J,MATCH($C1841,'Policy Characteristics'!$C:$C,0))),"",INDEX('Policy Characteristics'!J:J,MATCH($C1841,'Policy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1" s="254" t="str">
        <f>IF(ISBLANK(INDEX('Policy Characteristics'!K:K,MATCH($C1841,'Policy Characteristics'!$C:$C,0))),"",INDEX('Policy Characteristics'!K:K,MATCH($C1841,'Policy Characteristics'!$C:$C,0)))</f>
        <v>architectural-design.html#rnd</v>
      </c>
      <c r="R1841" s="254" t="str">
        <f>IF(ISBLANK(INDEX('Policy Characteristics'!L:L,MATCH($C1841,'Policy Characteristics'!$C:$C,0))),"",INDEX('Policy Characteristics'!L:L,MATCH($C1841,'Policy Characteristics'!$C:$C,0)))</f>
        <v>research-and-development.html</v>
      </c>
    </row>
    <row r="1842" spans="1:18" x14ac:dyDescent="0.35">
      <c r="A1842" s="254" t="str">
        <f>IF(ISBLANK(INDEX('Policy Characteristics'!A:A,MATCH($C1842,'Policy Characteristics'!$C:$C,0))),"",INDEX('Policy Characteristics'!A:A,MATCH($C1842,'Policy Characteristics'!$C:$C,0)))</f>
        <v>Research and Development</v>
      </c>
      <c r="B1842" s="262" t="str">
        <f>IF(ISBLANK(INDEX('Policy Characteristics'!B:B,MATCH($C1842,'Policy Characteristics'!$C:$C,0))),"",INDEX('Policy Characteristics'!B:B,MATCH($C1842,'Policy Characteristics'!$C:$C,0)))</f>
        <v>Capital Cost Reduction</v>
      </c>
      <c r="C1842" s="254" t="str">
        <f t="shared" ref="C1842:C1846" si="71">C$1841</f>
        <v>RnD Building Capital Cost Perc Reduction</v>
      </c>
      <c r="D1842" s="45" t="s">
        <v>115</v>
      </c>
      <c r="E1842" s="45"/>
      <c r="F1842" s="45" t="s">
        <v>315</v>
      </c>
      <c r="G1842" s="45"/>
      <c r="H1842" s="43">
        <v>86</v>
      </c>
      <c r="I1842" s="324" t="s">
        <v>43</v>
      </c>
      <c r="J1842" s="255" t="str">
        <f>IF(ISBLANK(INDEX('Policy Characteristics'!D:D,MATCH($C1842,'Policy Characteristics'!$C:$C,0))),"",INDEX('Policy Characteristics'!D:D,MATCH($C1842,'Policy Characteristics'!$C:$C,0)))</f>
        <v>R&amp;D Capital Cost Reductions</v>
      </c>
      <c r="K1842" s="254" t="str">
        <f>IF(ISBLANK(INDEX('Policy Characteristics'!E:E,MATCH($C1842,'Policy Characteristics'!$C:$C,0))),"",INDEX('Policy Characteristics'!E:E,MATCH($C1842,'Policy Characteristics'!$C:$C,0)))</f>
        <v>RnD building capital cost reduction</v>
      </c>
      <c r="L1842" s="261">
        <f>IF(ISBLANK(INDEX('Policy Characteristics'!F:F,MATCH($C1842,'Policy Characteristics'!$C:$C,0))),"",INDEX('Policy Characteristics'!F:F,MATCH($C1842,'Policy Characteristics'!$C:$C,0)))</f>
        <v>0</v>
      </c>
      <c r="M1842" s="261">
        <f>IF(ISBLANK(INDEX('Policy Characteristics'!G:G,MATCH($C1842,'Policy Characteristics'!$C:$C,0))),"",INDEX('Policy Characteristics'!G:G,MATCH($C1842,'Policy Characteristics'!$C:$C,0)))</f>
        <v>0.4</v>
      </c>
      <c r="N1842" s="261">
        <f>IF(ISBLANK(INDEX('Policy Characteristics'!H:H,MATCH($C1842,'Policy Characteristics'!$C:$C,0))),"",INDEX('Policy Characteristics'!H:H,MATCH($C1842,'Policy Characteristics'!$C:$C,0)))</f>
        <v>0.01</v>
      </c>
      <c r="O1842" s="254" t="str">
        <f>IF(ISBLANK(INDEX('Policy Characteristics'!I:I,MATCH($C1842,'Policy Characteristics'!$C:$C,0))),"",INDEX('Policy Characteristics'!I:I,MATCH($C1842,'Policy Characteristics'!$C:$C,0)))</f>
        <v>% reduction in cost</v>
      </c>
      <c r="P1842" s="254" t="str">
        <f>IF(ISBLANK(INDEX('Policy Characteristics'!J:J,MATCH($C1842,'Policy Characteristics'!$C:$C,0))),"",INDEX('Policy Characteristics'!J:J,MATCH($C1842,'Policy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2" s="254" t="str">
        <f>IF(ISBLANK(INDEX('Policy Characteristics'!K:K,MATCH($C1842,'Policy Characteristics'!$C:$C,0))),"",INDEX('Policy Characteristics'!K:K,MATCH($C1842,'Policy Characteristics'!$C:$C,0)))</f>
        <v>architectural-design.html#rnd</v>
      </c>
      <c r="R1842" s="254" t="str">
        <f>IF(ISBLANK(INDEX('Policy Characteristics'!L:L,MATCH($C1842,'Policy Characteristics'!$C:$C,0))),"",INDEX('Policy Characteristics'!L:L,MATCH($C1842,'Policy Characteristics'!$C:$C,0)))</f>
        <v>research-and-development.html</v>
      </c>
    </row>
    <row r="1843" spans="1:18" x14ac:dyDescent="0.35">
      <c r="A1843" s="254" t="str">
        <f>IF(ISBLANK(INDEX('Policy Characteristics'!A:A,MATCH($C1843,'Policy Characteristics'!$C:$C,0))),"",INDEX('Policy Characteristics'!A:A,MATCH($C1843,'Policy Characteristics'!$C:$C,0)))</f>
        <v>Research and Development</v>
      </c>
      <c r="B1843" s="262" t="str">
        <f>IF(ISBLANK(INDEX('Policy Characteristics'!B:B,MATCH($C1843,'Policy Characteristics'!$C:$C,0))),"",INDEX('Policy Characteristics'!B:B,MATCH($C1843,'Policy Characteristics'!$C:$C,0)))</f>
        <v>Capital Cost Reduction</v>
      </c>
      <c r="C1843" s="254" t="str">
        <f t="shared" si="71"/>
        <v>RnD Building Capital Cost Perc Reduction</v>
      </c>
      <c r="D1843" s="45" t="s">
        <v>116</v>
      </c>
      <c r="E1843" s="45"/>
      <c r="F1843" s="45" t="s">
        <v>316</v>
      </c>
      <c r="G1843" s="45"/>
      <c r="H1843" s="43">
        <v>87</v>
      </c>
      <c r="I1843" s="324" t="s">
        <v>43</v>
      </c>
      <c r="J1843" s="255" t="str">
        <f>IF(ISBLANK(INDEX('Policy Characteristics'!D:D,MATCH($C1843,'Policy Characteristics'!$C:$C,0))),"",INDEX('Policy Characteristics'!D:D,MATCH($C1843,'Policy Characteristics'!$C:$C,0)))</f>
        <v>R&amp;D Capital Cost Reductions</v>
      </c>
      <c r="K1843" s="254" t="str">
        <f>IF(ISBLANK(INDEX('Policy Characteristics'!E:E,MATCH($C1843,'Policy Characteristics'!$C:$C,0))),"",INDEX('Policy Characteristics'!E:E,MATCH($C1843,'Policy Characteristics'!$C:$C,0)))</f>
        <v>RnD building capital cost reduction</v>
      </c>
      <c r="L1843" s="261">
        <f>IF(ISBLANK(INDEX('Policy Characteristics'!F:F,MATCH($C1843,'Policy Characteristics'!$C:$C,0))),"",INDEX('Policy Characteristics'!F:F,MATCH($C1843,'Policy Characteristics'!$C:$C,0)))</f>
        <v>0</v>
      </c>
      <c r="M1843" s="261">
        <f>IF(ISBLANK(INDEX('Policy Characteristics'!G:G,MATCH($C1843,'Policy Characteristics'!$C:$C,0))),"",INDEX('Policy Characteristics'!G:G,MATCH($C1843,'Policy Characteristics'!$C:$C,0)))</f>
        <v>0.4</v>
      </c>
      <c r="N1843" s="261">
        <f>IF(ISBLANK(INDEX('Policy Characteristics'!H:H,MATCH($C1843,'Policy Characteristics'!$C:$C,0))),"",INDEX('Policy Characteristics'!H:H,MATCH($C1843,'Policy Characteristics'!$C:$C,0)))</f>
        <v>0.01</v>
      </c>
      <c r="O1843" s="254" t="str">
        <f>IF(ISBLANK(INDEX('Policy Characteristics'!I:I,MATCH($C1843,'Policy Characteristics'!$C:$C,0))),"",INDEX('Policy Characteristics'!I:I,MATCH($C1843,'Policy Characteristics'!$C:$C,0)))</f>
        <v>% reduction in cost</v>
      </c>
      <c r="P1843" s="254" t="str">
        <f>IF(ISBLANK(INDEX('Policy Characteristics'!J:J,MATCH($C1843,'Policy Characteristics'!$C:$C,0))),"",INDEX('Policy Characteristics'!J:J,MATCH($C1843,'Policy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3" s="254" t="str">
        <f>IF(ISBLANK(INDEX('Policy Characteristics'!K:K,MATCH($C1843,'Policy Characteristics'!$C:$C,0))),"",INDEX('Policy Characteristics'!K:K,MATCH($C1843,'Policy Characteristics'!$C:$C,0)))</f>
        <v>architectural-design.html#rnd</v>
      </c>
      <c r="R1843" s="254" t="str">
        <f>IF(ISBLANK(INDEX('Policy Characteristics'!L:L,MATCH($C1843,'Policy Characteristics'!$C:$C,0))),"",INDEX('Policy Characteristics'!L:L,MATCH($C1843,'Policy Characteristics'!$C:$C,0)))</f>
        <v>research-and-development.html</v>
      </c>
    </row>
    <row r="1844" spans="1:18" x14ac:dyDescent="0.35">
      <c r="A1844" s="254" t="str">
        <f>IF(ISBLANK(INDEX('Policy Characteristics'!A:A,MATCH($C1844,'Policy Characteristics'!$C:$C,0))),"",INDEX('Policy Characteristics'!A:A,MATCH($C1844,'Policy Characteristics'!$C:$C,0)))</f>
        <v>Research and Development</v>
      </c>
      <c r="B1844" s="262" t="str">
        <f>IF(ISBLANK(INDEX('Policy Characteristics'!B:B,MATCH($C1844,'Policy Characteristics'!$C:$C,0))),"",INDEX('Policy Characteristics'!B:B,MATCH($C1844,'Policy Characteristics'!$C:$C,0)))</f>
        <v>Capital Cost Reduction</v>
      </c>
      <c r="C1844" s="254" t="str">
        <f t="shared" si="71"/>
        <v>RnD Building Capital Cost Perc Reduction</v>
      </c>
      <c r="D1844" s="45" t="s">
        <v>117</v>
      </c>
      <c r="E1844" s="45"/>
      <c r="F1844" s="45" t="s">
        <v>317</v>
      </c>
      <c r="G1844" s="45"/>
      <c r="H1844" s="43">
        <v>88</v>
      </c>
      <c r="I1844" s="324" t="s">
        <v>43</v>
      </c>
      <c r="J1844" s="255" t="str">
        <f>IF(ISBLANK(INDEX('Policy Characteristics'!D:D,MATCH($C1844,'Policy Characteristics'!$C:$C,0))),"",INDEX('Policy Characteristics'!D:D,MATCH($C1844,'Policy Characteristics'!$C:$C,0)))</f>
        <v>R&amp;D Capital Cost Reductions</v>
      </c>
      <c r="K1844" s="254" t="str">
        <f>IF(ISBLANK(INDEX('Policy Characteristics'!E:E,MATCH($C1844,'Policy Characteristics'!$C:$C,0))),"",INDEX('Policy Characteristics'!E:E,MATCH($C1844,'Policy Characteristics'!$C:$C,0)))</f>
        <v>RnD building capital cost reduction</v>
      </c>
      <c r="L1844" s="261">
        <f>IF(ISBLANK(INDEX('Policy Characteristics'!F:F,MATCH($C1844,'Policy Characteristics'!$C:$C,0))),"",INDEX('Policy Characteristics'!F:F,MATCH($C1844,'Policy Characteristics'!$C:$C,0)))</f>
        <v>0</v>
      </c>
      <c r="M1844" s="261">
        <f>IF(ISBLANK(INDEX('Policy Characteristics'!G:G,MATCH($C1844,'Policy Characteristics'!$C:$C,0))),"",INDEX('Policy Characteristics'!G:G,MATCH($C1844,'Policy Characteristics'!$C:$C,0)))</f>
        <v>0.4</v>
      </c>
      <c r="N1844" s="261">
        <f>IF(ISBLANK(INDEX('Policy Characteristics'!H:H,MATCH($C1844,'Policy Characteristics'!$C:$C,0))),"",INDEX('Policy Characteristics'!H:H,MATCH($C1844,'Policy Characteristics'!$C:$C,0)))</f>
        <v>0.01</v>
      </c>
      <c r="O1844" s="254" t="str">
        <f>IF(ISBLANK(INDEX('Policy Characteristics'!I:I,MATCH($C1844,'Policy Characteristics'!$C:$C,0))),"",INDEX('Policy Characteristics'!I:I,MATCH($C1844,'Policy Characteristics'!$C:$C,0)))</f>
        <v>% reduction in cost</v>
      </c>
      <c r="P1844" s="254" t="str">
        <f>IF(ISBLANK(INDEX('Policy Characteristics'!J:J,MATCH($C1844,'Policy Characteristics'!$C:$C,0))),"",INDEX('Policy Characteristics'!J:J,MATCH($C1844,'Policy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4" s="254" t="str">
        <f>IF(ISBLANK(INDEX('Policy Characteristics'!K:K,MATCH($C1844,'Policy Characteristics'!$C:$C,0))),"",INDEX('Policy Characteristics'!K:K,MATCH($C1844,'Policy Characteristics'!$C:$C,0)))</f>
        <v>architectural-design.html#rnd</v>
      </c>
      <c r="R1844" s="254" t="str">
        <f>IF(ISBLANK(INDEX('Policy Characteristics'!L:L,MATCH($C1844,'Policy Characteristics'!$C:$C,0))),"",INDEX('Policy Characteristics'!L:L,MATCH($C1844,'Policy Characteristics'!$C:$C,0)))</f>
        <v>research-and-development.html</v>
      </c>
    </row>
    <row r="1845" spans="1:18" x14ac:dyDescent="0.35">
      <c r="A1845" s="254" t="str">
        <f>IF(ISBLANK(INDEX('Policy Characteristics'!A:A,MATCH($C1845,'Policy Characteristics'!$C:$C,0))),"",INDEX('Policy Characteristics'!A:A,MATCH($C1845,'Policy Characteristics'!$C:$C,0)))</f>
        <v>Research and Development</v>
      </c>
      <c r="B1845" s="262" t="str">
        <f>IF(ISBLANK(INDEX('Policy Characteristics'!B:B,MATCH($C1845,'Policy Characteristics'!$C:$C,0))),"",INDEX('Policy Characteristics'!B:B,MATCH($C1845,'Policy Characteristics'!$C:$C,0)))</f>
        <v>Capital Cost Reduction</v>
      </c>
      <c r="C1845" s="254" t="str">
        <f t="shared" si="71"/>
        <v>RnD Building Capital Cost Perc Reduction</v>
      </c>
      <c r="D1845" s="45" t="s">
        <v>118</v>
      </c>
      <c r="E1845" s="45"/>
      <c r="F1845" s="45" t="s">
        <v>318</v>
      </c>
      <c r="G1845" s="45"/>
      <c r="H1845" s="43">
        <v>89</v>
      </c>
      <c r="I1845" s="324" t="s">
        <v>43</v>
      </c>
      <c r="J1845" s="255" t="str">
        <f>IF(ISBLANK(INDEX('Policy Characteristics'!D:D,MATCH($C1845,'Policy Characteristics'!$C:$C,0))),"",INDEX('Policy Characteristics'!D:D,MATCH($C1845,'Policy Characteristics'!$C:$C,0)))</f>
        <v>R&amp;D Capital Cost Reductions</v>
      </c>
      <c r="K1845" s="254" t="str">
        <f>IF(ISBLANK(INDEX('Policy Characteristics'!E:E,MATCH($C1845,'Policy Characteristics'!$C:$C,0))),"",INDEX('Policy Characteristics'!E:E,MATCH($C1845,'Policy Characteristics'!$C:$C,0)))</f>
        <v>RnD building capital cost reduction</v>
      </c>
      <c r="L1845" s="261">
        <f>IF(ISBLANK(INDEX('Policy Characteristics'!F:F,MATCH($C1845,'Policy Characteristics'!$C:$C,0))),"",INDEX('Policy Characteristics'!F:F,MATCH($C1845,'Policy Characteristics'!$C:$C,0)))</f>
        <v>0</v>
      </c>
      <c r="M1845" s="261">
        <f>IF(ISBLANK(INDEX('Policy Characteristics'!G:G,MATCH($C1845,'Policy Characteristics'!$C:$C,0))),"",INDEX('Policy Characteristics'!G:G,MATCH($C1845,'Policy Characteristics'!$C:$C,0)))</f>
        <v>0.4</v>
      </c>
      <c r="N1845" s="261">
        <f>IF(ISBLANK(INDEX('Policy Characteristics'!H:H,MATCH($C1845,'Policy Characteristics'!$C:$C,0))),"",INDEX('Policy Characteristics'!H:H,MATCH($C1845,'Policy Characteristics'!$C:$C,0)))</f>
        <v>0.01</v>
      </c>
      <c r="O1845" s="254" t="str">
        <f>IF(ISBLANK(INDEX('Policy Characteristics'!I:I,MATCH($C1845,'Policy Characteristics'!$C:$C,0))),"",INDEX('Policy Characteristics'!I:I,MATCH($C1845,'Policy Characteristics'!$C:$C,0)))</f>
        <v>% reduction in cost</v>
      </c>
      <c r="P1845" s="254" t="str">
        <f>IF(ISBLANK(INDEX('Policy Characteristics'!J:J,MATCH($C1845,'Policy Characteristics'!$C:$C,0))),"",INDEX('Policy Characteristics'!J:J,MATCH($C1845,'Policy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5" s="254" t="str">
        <f>IF(ISBLANK(INDEX('Policy Characteristics'!K:K,MATCH($C1845,'Policy Characteristics'!$C:$C,0))),"",INDEX('Policy Characteristics'!K:K,MATCH($C1845,'Policy Characteristics'!$C:$C,0)))</f>
        <v>architectural-design.html#rnd</v>
      </c>
      <c r="R1845" s="254" t="str">
        <f>IF(ISBLANK(INDEX('Policy Characteristics'!L:L,MATCH($C1845,'Policy Characteristics'!$C:$C,0))),"",INDEX('Policy Characteristics'!L:L,MATCH($C1845,'Policy Characteristics'!$C:$C,0)))</f>
        <v>research-and-development.html</v>
      </c>
    </row>
    <row r="1846" spans="1:18" x14ac:dyDescent="0.35">
      <c r="A1846" s="254" t="str">
        <f>IF(ISBLANK(INDEX('Policy Characteristics'!A:A,MATCH($C1846,'Policy Characteristics'!$C:$C,0))),"",INDEX('Policy Characteristics'!A:A,MATCH($C1846,'Policy Characteristics'!$C:$C,0)))</f>
        <v>Research and Development</v>
      </c>
      <c r="B1846" s="262" t="str">
        <f>IF(ISBLANK(INDEX('Policy Characteristics'!B:B,MATCH($C1846,'Policy Characteristics'!$C:$C,0))),"",INDEX('Policy Characteristics'!B:B,MATCH($C1846,'Policy Characteristics'!$C:$C,0)))</f>
        <v>Capital Cost Reduction</v>
      </c>
      <c r="C1846" s="254" t="str">
        <f t="shared" si="71"/>
        <v>RnD Building Capital Cost Perc Reduction</v>
      </c>
      <c r="D1846" s="45" t="s">
        <v>119</v>
      </c>
      <c r="E1846" s="45"/>
      <c r="F1846" s="45" t="s">
        <v>319</v>
      </c>
      <c r="G1846" s="45"/>
      <c r="H1846" s="43">
        <v>90</v>
      </c>
      <c r="I1846" s="324" t="s">
        <v>43</v>
      </c>
      <c r="J1846" s="255" t="str">
        <f>IF(ISBLANK(INDEX('Policy Characteristics'!D:D,MATCH($C1846,'Policy Characteristics'!$C:$C,0))),"",INDEX('Policy Characteristics'!D:D,MATCH($C1846,'Policy Characteristics'!$C:$C,0)))</f>
        <v>R&amp;D Capital Cost Reductions</v>
      </c>
      <c r="K1846" s="254" t="str">
        <f>IF(ISBLANK(INDEX('Policy Characteristics'!E:E,MATCH($C1846,'Policy Characteristics'!$C:$C,0))),"",INDEX('Policy Characteristics'!E:E,MATCH($C1846,'Policy Characteristics'!$C:$C,0)))</f>
        <v>RnD building capital cost reduction</v>
      </c>
      <c r="L1846" s="261">
        <f>IF(ISBLANK(INDEX('Policy Characteristics'!F:F,MATCH($C1846,'Policy Characteristics'!$C:$C,0))),"",INDEX('Policy Characteristics'!F:F,MATCH($C1846,'Policy Characteristics'!$C:$C,0)))</f>
        <v>0</v>
      </c>
      <c r="M1846" s="261">
        <f>IF(ISBLANK(INDEX('Policy Characteristics'!G:G,MATCH($C1846,'Policy Characteristics'!$C:$C,0))),"",INDEX('Policy Characteristics'!G:G,MATCH($C1846,'Policy Characteristics'!$C:$C,0)))</f>
        <v>0.4</v>
      </c>
      <c r="N1846" s="261">
        <f>IF(ISBLANK(INDEX('Policy Characteristics'!H:H,MATCH($C1846,'Policy Characteristics'!$C:$C,0))),"",INDEX('Policy Characteristics'!H:H,MATCH($C1846,'Policy Characteristics'!$C:$C,0)))</f>
        <v>0.01</v>
      </c>
      <c r="O1846" s="254" t="str">
        <f>IF(ISBLANK(INDEX('Policy Characteristics'!I:I,MATCH($C1846,'Policy Characteristics'!$C:$C,0))),"",INDEX('Policy Characteristics'!I:I,MATCH($C1846,'Policy Characteristics'!$C:$C,0)))</f>
        <v>% reduction in cost</v>
      </c>
      <c r="P1846" s="254" t="str">
        <f>IF(ISBLANK(INDEX('Policy Characteristics'!J:J,MATCH($C1846,'Policy Characteristics'!$C:$C,0))),"",INDEX('Policy Characteristics'!J:J,MATCH($C1846,'Policy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6" s="254" t="str">
        <f>IF(ISBLANK(INDEX('Policy Characteristics'!K:K,MATCH($C1846,'Policy Characteristics'!$C:$C,0))),"",INDEX('Policy Characteristics'!K:K,MATCH($C1846,'Policy Characteristics'!$C:$C,0)))</f>
        <v>architectural-design.html#rnd</v>
      </c>
      <c r="R1846" s="254" t="str">
        <f>IF(ISBLANK(INDEX('Policy Characteristics'!L:L,MATCH($C1846,'Policy Characteristics'!$C:$C,0))),"",INDEX('Policy Characteristics'!L:L,MATCH($C1846,'Policy Characteristics'!$C:$C,0)))</f>
        <v>research-and-development.html</v>
      </c>
    </row>
    <row r="1847" spans="1:18" x14ac:dyDescent="0.35">
      <c r="A1847" s="254" t="str">
        <f>IF(ISBLANK(INDEX('Policy Characteristics'!A:A,MATCH($C1847,'Policy Characteristics'!$C:$C,0))),"",INDEX('Policy Characteristics'!A:A,MATCH($C1847,'Policy Characteristics'!$C:$C,0)))</f>
        <v>Research and Development</v>
      </c>
      <c r="B1847" s="262" t="str">
        <f>IF(ISBLANK(INDEX('Policy Characteristics'!B:B,MATCH($C1847,'Policy Characteristics'!$C:$C,0))),"",INDEX('Policy Characteristics'!B:B,MATCH($C1847,'Policy Characteristics'!$C:$C,0)))</f>
        <v>Capital Cost Reduction</v>
      </c>
      <c r="C1847" t="s">
        <v>288</v>
      </c>
      <c r="D1847" s="45"/>
      <c r="E1847" s="45"/>
      <c r="F1847" s="45" t="s">
        <v>26</v>
      </c>
      <c r="G1847" s="45"/>
      <c r="H1847" s="43">
        <v>91</v>
      </c>
      <c r="I1847" s="324" t="s">
        <v>43</v>
      </c>
      <c r="J1847" s="255" t="str">
        <f>IF(ISBLANK(INDEX('Policy Characteristics'!D:D,MATCH($C1847,'Policy Characteristics'!$C:$C,0))),"",INDEX('Policy Characteristics'!D:D,MATCH($C1847,'Policy Characteristics'!$C:$C,0)))</f>
        <v>R&amp;D Capital Cost Reductions</v>
      </c>
      <c r="K1847" s="254" t="str">
        <f>IF(ISBLANK(INDEX('Policy Characteristics'!E:E,MATCH($C1847,'Policy Characteristics'!$C:$C,0))),"",INDEX('Policy Characteristics'!E:E,MATCH($C1847,'Policy Characteristics'!$C:$C,0)))</f>
        <v>RnD CCS capital cost reduction</v>
      </c>
      <c r="L1847" s="261">
        <f>IF(ISBLANK(INDEX('Policy Characteristics'!F:F,MATCH($C1847,'Policy Characteristics'!$C:$C,0))),"",INDEX('Policy Characteristics'!F:F,MATCH($C1847,'Policy Characteristics'!$C:$C,0)))</f>
        <v>0</v>
      </c>
      <c r="M1847" s="261">
        <f>IF(ISBLANK(INDEX('Policy Characteristics'!G:G,MATCH($C1847,'Policy Characteristics'!$C:$C,0))),"",INDEX('Policy Characteristics'!G:G,MATCH($C1847,'Policy Characteristics'!$C:$C,0)))</f>
        <v>0.4</v>
      </c>
      <c r="N1847" s="261">
        <f>IF(ISBLANK(INDEX('Policy Characteristics'!H:H,MATCH($C1847,'Policy Characteristics'!$C:$C,0))),"",INDEX('Policy Characteristics'!H:H,MATCH($C1847,'Policy Characteristics'!$C:$C,0)))</f>
        <v>0.01</v>
      </c>
      <c r="O1847" s="254" t="str">
        <f>IF(ISBLANK(INDEX('Policy Characteristics'!I:I,MATCH($C1847,'Policy Characteristics'!$C:$C,0))),"",INDEX('Policy Characteristics'!I:I,MATCH($C1847,'Policy Characteristics'!$C:$C,0)))</f>
        <v>% reduction in cost</v>
      </c>
      <c r="P1847" s="254" t="str">
        <f>IF(ISBLANK(INDEX('Policy Characteristics'!J:J,MATCH($C1847,'Policy Characteristics'!$C:$C,0))),"",INDEX('Policy Characteristics'!J:J,MATCH($C1847,'Policy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7" s="254" t="str">
        <f>IF(ISBLANK(INDEX('Policy Characteristics'!K:K,MATCH($C1847,'Policy Characteristics'!$C:$C,0))),"",INDEX('Policy Characteristics'!K:K,MATCH($C1847,'Policy Characteristics'!$C:$C,0)))</f>
        <v>architectural-design.html#rnd</v>
      </c>
      <c r="R1847" s="254" t="str">
        <f>IF(ISBLANK(INDEX('Policy Characteristics'!L:L,MATCH($C1847,'Policy Characteristics'!$C:$C,0))),"",INDEX('Policy Characteristics'!L:L,MATCH($C1847,'Policy Characteristics'!$C:$C,0)))</f>
        <v>research-and-development.html</v>
      </c>
    </row>
    <row r="1848" spans="1:18" x14ac:dyDescent="0.35">
      <c r="A1848" s="254" t="str">
        <f>IF(ISBLANK(INDEX('Policy Characteristics'!A:A,MATCH($C1848,'Policy Characteristics'!$C:$C,0))),"",INDEX('Policy Characteristics'!A:A,MATCH($C1848,'Policy Characteristics'!$C:$C,0)))</f>
        <v>Research and Development</v>
      </c>
      <c r="B1848" s="262" t="str">
        <f>IF(ISBLANK(INDEX('Policy Characteristics'!B:B,MATCH($C1848,'Policy Characteristics'!$C:$C,0))),"",INDEX('Policy Characteristics'!B:B,MATCH($C1848,'Policy Characteristics'!$C:$C,0)))</f>
        <v>Capital Cost Reduction</v>
      </c>
      <c r="C1848" t="s">
        <v>289</v>
      </c>
      <c r="D1848" s="45" t="s">
        <v>446</v>
      </c>
      <c r="E1848" s="45"/>
      <c r="F1848" s="45" t="s">
        <v>449</v>
      </c>
      <c r="G1848" s="45"/>
      <c r="H1848" s="43">
        <v>92</v>
      </c>
      <c r="I1848" s="324" t="s">
        <v>43</v>
      </c>
      <c r="J1848" s="255" t="str">
        <f>IF(ISBLANK(INDEX('Policy Characteristics'!D:D,MATCH($C1848,'Policy Characteristics'!$C:$C,0))),"",INDEX('Policy Characteristics'!D:D,MATCH($C1848,'Policy Characteristics'!$C:$C,0)))</f>
        <v>R&amp;D Capital Cost Reductions</v>
      </c>
      <c r="K1848" s="254" t="str">
        <f>IF(ISBLANK(INDEX('Policy Characteristics'!E:E,MATCH($C1848,'Policy Characteristics'!$C:$C,0))),"",INDEX('Policy Characteristics'!E:E,MATCH($C1848,'Policy Characteristics'!$C:$C,0)))</f>
        <v>RnD electricity capital cost reduction</v>
      </c>
      <c r="L1848" s="261">
        <f>IF(ISBLANK(INDEX('Policy Characteristics'!F:F,MATCH($C1848,'Policy Characteristics'!$C:$C,0))),"",INDEX('Policy Characteristics'!F:F,MATCH($C1848,'Policy Characteristics'!$C:$C,0)))</f>
        <v>0</v>
      </c>
      <c r="M1848" s="261">
        <f>IF(ISBLANK(INDEX('Policy Characteristics'!G:G,MATCH($C1848,'Policy Characteristics'!$C:$C,0))),"",INDEX('Policy Characteristics'!G:G,MATCH($C1848,'Policy Characteristics'!$C:$C,0)))</f>
        <v>0.4</v>
      </c>
      <c r="N1848" s="261">
        <f>IF(ISBLANK(INDEX('Policy Characteristics'!H:H,MATCH($C1848,'Policy Characteristics'!$C:$C,0))),"",INDEX('Policy Characteristics'!H:H,MATCH($C1848,'Policy Characteristics'!$C:$C,0)))</f>
        <v>0.01</v>
      </c>
      <c r="O1848" s="254" t="str">
        <f>IF(ISBLANK(INDEX('Policy Characteristics'!I:I,MATCH($C1848,'Policy Characteristics'!$C:$C,0))),"",INDEX('Policy Characteristics'!I:I,MATCH($C1848,'Policy Characteristics'!$C:$C,0)))</f>
        <v>% reduction in cost</v>
      </c>
      <c r="P1848" s="254" t="str">
        <f>IF(ISBLANK(INDEX('Policy Characteristics'!J:J,MATCH($C1848,'Policy Characteristics'!$C:$C,0))),"",INDEX('Policy Characteristics'!J:J,MATCH($C1848,'Policy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8" s="254" t="str">
        <f>IF(ISBLANK(INDEX('Policy Characteristics'!K:K,MATCH($C1848,'Policy Characteristics'!$C:$C,0))),"",INDEX('Policy Characteristics'!K:K,MATCH($C1848,'Policy Characteristics'!$C:$C,0)))</f>
        <v>architectural-design.html#rnd</v>
      </c>
      <c r="R1848" s="254" t="str">
        <f>IF(ISBLANK(INDEX('Policy Characteristics'!L:L,MATCH($C1848,'Policy Characteristics'!$C:$C,0))),"",INDEX('Policy Characteristics'!L:L,MATCH($C1848,'Policy Characteristics'!$C:$C,0)))</f>
        <v>research-and-development.html</v>
      </c>
    </row>
    <row r="1849" spans="1:18" x14ac:dyDescent="0.35">
      <c r="A1849" s="254" t="str">
        <f>IF(ISBLANK(INDEX('Policy Characteristics'!A:A,MATCH($C1849,'Policy Characteristics'!$C:$C,0))),"",INDEX('Policy Characteristics'!A:A,MATCH($C1849,'Policy Characteristics'!$C:$C,0)))</f>
        <v>Research and Development</v>
      </c>
      <c r="B1849" s="262" t="str">
        <f>IF(ISBLANK(INDEX('Policy Characteristics'!B:B,MATCH($C1849,'Policy Characteristics'!$C:$C,0))),"",INDEX('Policy Characteristics'!B:B,MATCH($C1849,'Policy Characteristics'!$C:$C,0)))</f>
        <v>Capital Cost Reduction</v>
      </c>
      <c r="C1849" s="254" t="str">
        <f t="shared" ref="C1849:C1871" si="72">C$1848</f>
        <v>RnD Electricity Capital Cost Perc Reduction</v>
      </c>
      <c r="D1849" s="6" t="s">
        <v>3465</v>
      </c>
      <c r="E1849" s="45"/>
      <c r="F1849" s="6" t="s">
        <v>3477</v>
      </c>
      <c r="G1849" s="45"/>
      <c r="H1849" s="43">
        <v>93</v>
      </c>
      <c r="I1849" s="324" t="s">
        <v>43</v>
      </c>
      <c r="J1849" s="255" t="str">
        <f>IF(ISBLANK(INDEX('Policy Characteristics'!D:D,MATCH($C1849,'Policy Characteristics'!$C:$C,0))),"",INDEX('Policy Characteristics'!D:D,MATCH($C1849,'Policy Characteristics'!$C:$C,0)))</f>
        <v>R&amp;D Capital Cost Reductions</v>
      </c>
      <c r="K1849" s="254" t="str">
        <f>IF(ISBLANK(INDEX('Policy Characteristics'!E:E,MATCH($C1849,'Policy Characteristics'!$C:$C,0))),"",INDEX('Policy Characteristics'!E:E,MATCH($C1849,'Policy Characteristics'!$C:$C,0)))</f>
        <v>RnD electricity capital cost reduction</v>
      </c>
      <c r="L1849" s="261">
        <f>IF(ISBLANK(INDEX('Policy Characteristics'!F:F,MATCH($C1849,'Policy Characteristics'!$C:$C,0))),"",INDEX('Policy Characteristics'!F:F,MATCH($C1849,'Policy Characteristics'!$C:$C,0)))</f>
        <v>0</v>
      </c>
      <c r="M1849" s="261">
        <f>IF(ISBLANK(INDEX('Policy Characteristics'!G:G,MATCH($C1849,'Policy Characteristics'!$C:$C,0))),"",INDEX('Policy Characteristics'!G:G,MATCH($C1849,'Policy Characteristics'!$C:$C,0)))</f>
        <v>0.4</v>
      </c>
      <c r="N1849" s="261">
        <f>IF(ISBLANK(INDEX('Policy Characteristics'!H:H,MATCH($C1849,'Policy Characteristics'!$C:$C,0))),"",INDEX('Policy Characteristics'!H:H,MATCH($C1849,'Policy Characteristics'!$C:$C,0)))</f>
        <v>0.01</v>
      </c>
      <c r="O1849" s="254" t="str">
        <f>IF(ISBLANK(INDEX('Policy Characteristics'!I:I,MATCH($C1849,'Policy Characteristics'!$C:$C,0))),"",INDEX('Policy Characteristics'!I:I,MATCH($C1849,'Policy Characteristics'!$C:$C,0)))</f>
        <v>% reduction in cost</v>
      </c>
      <c r="P1849" s="254" t="str">
        <f>IF(ISBLANK(INDEX('Policy Characteristics'!J:J,MATCH($C1849,'Policy Characteristics'!$C:$C,0))),"",INDEX('Policy Characteristics'!J:J,MATCH($C1849,'Policy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9" s="254" t="str">
        <f>IF(ISBLANK(INDEX('Policy Characteristics'!K:K,MATCH($C1849,'Policy Characteristics'!$C:$C,0))),"",INDEX('Policy Characteristics'!K:K,MATCH($C1849,'Policy Characteristics'!$C:$C,0)))</f>
        <v>architectural-design.html#rnd</v>
      </c>
      <c r="R1849" s="254" t="str">
        <f>IF(ISBLANK(INDEX('Policy Characteristics'!L:L,MATCH($C1849,'Policy Characteristics'!$C:$C,0))),"",INDEX('Policy Characteristics'!L:L,MATCH($C1849,'Policy Characteristics'!$C:$C,0)))</f>
        <v>research-and-development.html</v>
      </c>
    </row>
    <row r="1850" spans="1:18" x14ac:dyDescent="0.35">
      <c r="A1850" s="254" t="str">
        <f>IF(ISBLANK(INDEX('Policy Characteristics'!A:A,MATCH($C1850,'Policy Characteristics'!$C:$C,0))),"",INDEX('Policy Characteristics'!A:A,MATCH($C1850,'Policy Characteristics'!$C:$C,0)))</f>
        <v>Research and Development</v>
      </c>
      <c r="B1850" s="262" t="str">
        <f>IF(ISBLANK(INDEX('Policy Characteristics'!B:B,MATCH($C1850,'Policy Characteristics'!$C:$C,0))),"",INDEX('Policy Characteristics'!B:B,MATCH($C1850,'Policy Characteristics'!$C:$C,0)))</f>
        <v>Capital Cost Reduction</v>
      </c>
      <c r="C1850" s="254" t="str">
        <f t="shared" si="72"/>
        <v>RnD Electricity Capital Cost Perc Reduction</v>
      </c>
      <c r="D1850" s="6" t="s">
        <v>3466</v>
      </c>
      <c r="E1850" s="45"/>
      <c r="F1850" s="6" t="s">
        <v>3478</v>
      </c>
      <c r="G1850" s="45"/>
      <c r="H1850" s="43">
        <v>1810</v>
      </c>
      <c r="I1850" s="324" t="s">
        <v>43</v>
      </c>
      <c r="J1850" s="255" t="str">
        <f>IF(ISBLANK(INDEX('Policy Characteristics'!D:D,MATCH($C1850,'Policy Characteristics'!$C:$C,0))),"",INDEX('Policy Characteristics'!D:D,MATCH($C1850,'Policy Characteristics'!$C:$C,0)))</f>
        <v>R&amp;D Capital Cost Reductions</v>
      </c>
      <c r="K1850" s="254" t="str">
        <f>IF(ISBLANK(INDEX('Policy Characteristics'!E:E,MATCH($C1850,'Policy Characteristics'!$C:$C,0))),"",INDEX('Policy Characteristics'!E:E,MATCH($C1850,'Policy Characteristics'!$C:$C,0)))</f>
        <v>RnD electricity capital cost reduction</v>
      </c>
      <c r="L1850" s="261">
        <f>IF(ISBLANK(INDEX('Policy Characteristics'!F:F,MATCH($C1850,'Policy Characteristics'!$C:$C,0))),"",INDEX('Policy Characteristics'!F:F,MATCH($C1850,'Policy Characteristics'!$C:$C,0)))</f>
        <v>0</v>
      </c>
      <c r="M1850" s="261">
        <f>IF(ISBLANK(INDEX('Policy Characteristics'!G:G,MATCH($C1850,'Policy Characteristics'!$C:$C,0))),"",INDEX('Policy Characteristics'!G:G,MATCH($C1850,'Policy Characteristics'!$C:$C,0)))</f>
        <v>0.4</v>
      </c>
      <c r="N1850" s="261">
        <f>IF(ISBLANK(INDEX('Policy Characteristics'!H:H,MATCH($C1850,'Policy Characteristics'!$C:$C,0))),"",INDEX('Policy Characteristics'!H:H,MATCH($C1850,'Policy Characteristics'!$C:$C,0)))</f>
        <v>0.01</v>
      </c>
      <c r="O1850" s="254" t="str">
        <f>IF(ISBLANK(INDEX('Policy Characteristics'!I:I,MATCH($C1850,'Policy Characteristics'!$C:$C,0))),"",INDEX('Policy Characteristics'!I:I,MATCH($C1850,'Policy Characteristics'!$C:$C,0)))</f>
        <v>% reduction in cost</v>
      </c>
      <c r="P1850" s="254" t="str">
        <f>IF(ISBLANK(INDEX('Policy Characteristics'!J:J,MATCH($C1850,'Policy Characteristics'!$C:$C,0))),"",INDEX('Policy Characteristics'!J:J,MATCH($C1850,'Policy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0" s="254" t="str">
        <f>IF(ISBLANK(INDEX('Policy Characteristics'!K:K,MATCH($C1850,'Policy Characteristics'!$C:$C,0))),"",INDEX('Policy Characteristics'!K:K,MATCH($C1850,'Policy Characteristics'!$C:$C,0)))</f>
        <v>architectural-design.html#rnd</v>
      </c>
      <c r="R1850" s="254" t="str">
        <f>IF(ISBLANK(INDEX('Policy Characteristics'!L:L,MATCH($C1850,'Policy Characteristics'!$C:$C,0))),"",INDEX('Policy Characteristics'!L:L,MATCH($C1850,'Policy Characteristics'!$C:$C,0)))</f>
        <v>research-and-development.html</v>
      </c>
    </row>
    <row r="1851" spans="1:18" x14ac:dyDescent="0.35">
      <c r="A1851" s="254" t="str">
        <f>IF(ISBLANK(INDEX('Policy Characteristics'!A:A,MATCH($C1851,'Policy Characteristics'!$C:$C,0))),"",INDEX('Policy Characteristics'!A:A,MATCH($C1851,'Policy Characteristics'!$C:$C,0)))</f>
        <v>Research and Development</v>
      </c>
      <c r="B1851" s="262" t="str">
        <f>IF(ISBLANK(INDEX('Policy Characteristics'!B:B,MATCH($C1851,'Policy Characteristics'!$C:$C,0))),"",INDEX('Policy Characteristics'!B:B,MATCH($C1851,'Policy Characteristics'!$C:$C,0)))</f>
        <v>Capital Cost Reduction</v>
      </c>
      <c r="C1851" s="254" t="str">
        <f t="shared" si="72"/>
        <v>RnD Electricity Capital Cost Perc Reduction</v>
      </c>
      <c r="D1851" s="6" t="s">
        <v>76</v>
      </c>
      <c r="E1851" s="45"/>
      <c r="F1851" s="6" t="s">
        <v>3479</v>
      </c>
      <c r="G1851" s="45"/>
      <c r="H1851" s="43">
        <v>94</v>
      </c>
      <c r="I1851" s="324" t="s">
        <v>43</v>
      </c>
      <c r="J1851" s="255" t="str">
        <f>IF(ISBLANK(INDEX('Policy Characteristics'!D:D,MATCH($C1851,'Policy Characteristics'!$C:$C,0))),"",INDEX('Policy Characteristics'!D:D,MATCH($C1851,'Policy Characteristics'!$C:$C,0)))</f>
        <v>R&amp;D Capital Cost Reductions</v>
      </c>
      <c r="K1851" s="254" t="str">
        <f>IF(ISBLANK(INDEX('Policy Characteristics'!E:E,MATCH($C1851,'Policy Characteristics'!$C:$C,0))),"",INDEX('Policy Characteristics'!E:E,MATCH($C1851,'Policy Characteristics'!$C:$C,0)))</f>
        <v>RnD electricity capital cost reduction</v>
      </c>
      <c r="L1851" s="261">
        <f>IF(ISBLANK(INDEX('Policy Characteristics'!F:F,MATCH($C1851,'Policy Characteristics'!$C:$C,0))),"",INDEX('Policy Characteristics'!F:F,MATCH($C1851,'Policy Characteristics'!$C:$C,0)))</f>
        <v>0</v>
      </c>
      <c r="M1851" s="261">
        <f>IF(ISBLANK(INDEX('Policy Characteristics'!G:G,MATCH($C1851,'Policy Characteristics'!$C:$C,0))),"",INDEX('Policy Characteristics'!G:G,MATCH($C1851,'Policy Characteristics'!$C:$C,0)))</f>
        <v>0.4</v>
      </c>
      <c r="N1851" s="261">
        <f>IF(ISBLANK(INDEX('Policy Characteristics'!H:H,MATCH($C1851,'Policy Characteristics'!$C:$C,0))),"",INDEX('Policy Characteristics'!H:H,MATCH($C1851,'Policy Characteristics'!$C:$C,0)))</f>
        <v>0.01</v>
      </c>
      <c r="O1851" s="254" t="str">
        <f>IF(ISBLANK(INDEX('Policy Characteristics'!I:I,MATCH($C1851,'Policy Characteristics'!$C:$C,0))),"",INDEX('Policy Characteristics'!I:I,MATCH($C1851,'Policy Characteristics'!$C:$C,0)))</f>
        <v>% reduction in cost</v>
      </c>
      <c r="P1851" s="254" t="str">
        <f>IF(ISBLANK(INDEX('Policy Characteristics'!J:J,MATCH($C1851,'Policy Characteristics'!$C:$C,0))),"",INDEX('Policy Characteristics'!J:J,MATCH($C1851,'Policy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1" s="254" t="str">
        <f>IF(ISBLANK(INDEX('Policy Characteristics'!K:K,MATCH($C1851,'Policy Characteristics'!$C:$C,0))),"",INDEX('Policy Characteristics'!K:K,MATCH($C1851,'Policy Characteristics'!$C:$C,0)))</f>
        <v>architectural-design.html#rnd</v>
      </c>
      <c r="R1851" s="254" t="str">
        <f>IF(ISBLANK(INDEX('Policy Characteristics'!L:L,MATCH($C1851,'Policy Characteristics'!$C:$C,0))),"",INDEX('Policy Characteristics'!L:L,MATCH($C1851,'Policy Characteristics'!$C:$C,0)))</f>
        <v>research-and-development.html</v>
      </c>
    </row>
    <row r="1852" spans="1:18" x14ac:dyDescent="0.35">
      <c r="A1852" s="254" t="str">
        <f>IF(ISBLANK(INDEX('Policy Characteristics'!A:A,MATCH($C1852,'Policy Characteristics'!$C:$C,0))),"",INDEX('Policy Characteristics'!A:A,MATCH($C1852,'Policy Characteristics'!$C:$C,0)))</f>
        <v>Research and Development</v>
      </c>
      <c r="B1852" s="262" t="str">
        <f>IF(ISBLANK(INDEX('Policy Characteristics'!B:B,MATCH($C1852,'Policy Characteristics'!$C:$C,0))),"",INDEX('Policy Characteristics'!B:B,MATCH($C1852,'Policy Characteristics'!$C:$C,0)))</f>
        <v>Capital Cost Reduction</v>
      </c>
      <c r="C1852" s="254" t="str">
        <f t="shared" si="72"/>
        <v>RnD Electricity Capital Cost Perc Reduction</v>
      </c>
      <c r="D1852" s="6" t="s">
        <v>77</v>
      </c>
      <c r="E1852" s="45"/>
      <c r="F1852" s="6" t="s">
        <v>320</v>
      </c>
      <c r="G1852" s="45"/>
      <c r="H1852" s="43">
        <v>95</v>
      </c>
      <c r="I1852" s="324" t="s">
        <v>43</v>
      </c>
      <c r="J1852" s="255" t="str">
        <f>IF(ISBLANK(INDEX('Policy Characteristics'!D:D,MATCH($C1852,'Policy Characteristics'!$C:$C,0))),"",INDEX('Policy Characteristics'!D:D,MATCH($C1852,'Policy Characteristics'!$C:$C,0)))</f>
        <v>R&amp;D Capital Cost Reductions</v>
      </c>
      <c r="K1852" s="254" t="str">
        <f>IF(ISBLANK(INDEX('Policy Characteristics'!E:E,MATCH($C1852,'Policy Characteristics'!$C:$C,0))),"",INDEX('Policy Characteristics'!E:E,MATCH($C1852,'Policy Characteristics'!$C:$C,0)))</f>
        <v>RnD electricity capital cost reduction</v>
      </c>
      <c r="L1852" s="261">
        <f>IF(ISBLANK(INDEX('Policy Characteristics'!F:F,MATCH($C1852,'Policy Characteristics'!$C:$C,0))),"",INDEX('Policy Characteristics'!F:F,MATCH($C1852,'Policy Characteristics'!$C:$C,0)))</f>
        <v>0</v>
      </c>
      <c r="M1852" s="261">
        <f>IF(ISBLANK(INDEX('Policy Characteristics'!G:G,MATCH($C1852,'Policy Characteristics'!$C:$C,0))),"",INDEX('Policy Characteristics'!G:G,MATCH($C1852,'Policy Characteristics'!$C:$C,0)))</f>
        <v>0.4</v>
      </c>
      <c r="N1852" s="261">
        <f>IF(ISBLANK(INDEX('Policy Characteristics'!H:H,MATCH($C1852,'Policy Characteristics'!$C:$C,0))),"",INDEX('Policy Characteristics'!H:H,MATCH($C1852,'Policy Characteristics'!$C:$C,0)))</f>
        <v>0.01</v>
      </c>
      <c r="O1852" s="254" t="str">
        <f>IF(ISBLANK(INDEX('Policy Characteristics'!I:I,MATCH($C1852,'Policy Characteristics'!$C:$C,0))),"",INDEX('Policy Characteristics'!I:I,MATCH($C1852,'Policy Characteristics'!$C:$C,0)))</f>
        <v>% reduction in cost</v>
      </c>
      <c r="P1852" s="254" t="str">
        <f>IF(ISBLANK(INDEX('Policy Characteristics'!J:J,MATCH($C1852,'Policy Characteristics'!$C:$C,0))),"",INDEX('Policy Characteristics'!J:J,MATCH($C1852,'Policy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2" s="254" t="str">
        <f>IF(ISBLANK(INDEX('Policy Characteristics'!K:K,MATCH($C1852,'Policy Characteristics'!$C:$C,0))),"",INDEX('Policy Characteristics'!K:K,MATCH($C1852,'Policy Characteristics'!$C:$C,0)))</f>
        <v>architectural-design.html#rnd</v>
      </c>
      <c r="R1852" s="254" t="str">
        <f>IF(ISBLANK(INDEX('Policy Characteristics'!L:L,MATCH($C1852,'Policy Characteristics'!$C:$C,0))),"",INDEX('Policy Characteristics'!L:L,MATCH($C1852,'Policy Characteristics'!$C:$C,0)))</f>
        <v>research-and-development.html</v>
      </c>
    </row>
    <row r="1853" spans="1:18" x14ac:dyDescent="0.35">
      <c r="A1853" s="254" t="str">
        <f>IF(ISBLANK(INDEX('Policy Characteristics'!A:A,MATCH($C1853,'Policy Characteristics'!$C:$C,0))),"",INDEX('Policy Characteristics'!A:A,MATCH($C1853,'Policy Characteristics'!$C:$C,0)))</f>
        <v>Research and Development</v>
      </c>
      <c r="B1853" s="262" t="str">
        <f>IF(ISBLANK(INDEX('Policy Characteristics'!B:B,MATCH($C1853,'Policy Characteristics'!$C:$C,0))),"",INDEX('Policy Characteristics'!B:B,MATCH($C1853,'Policy Characteristics'!$C:$C,0)))</f>
        <v>Capital Cost Reduction</v>
      </c>
      <c r="C1853" s="254" t="str">
        <f t="shared" si="72"/>
        <v>RnD Electricity Capital Cost Perc Reduction</v>
      </c>
      <c r="D1853" s="6" t="s">
        <v>447</v>
      </c>
      <c r="E1853" s="45"/>
      <c r="F1853" s="6" t="s">
        <v>451</v>
      </c>
      <c r="G1853" s="45"/>
      <c r="H1853" s="43">
        <v>96</v>
      </c>
      <c r="I1853" s="324" t="s">
        <v>43</v>
      </c>
      <c r="J1853" s="255" t="str">
        <f>IF(ISBLANK(INDEX('Policy Characteristics'!D:D,MATCH($C1853,'Policy Characteristics'!$C:$C,0))),"",INDEX('Policy Characteristics'!D:D,MATCH($C1853,'Policy Characteristics'!$C:$C,0)))</f>
        <v>R&amp;D Capital Cost Reductions</v>
      </c>
      <c r="K1853" s="254" t="str">
        <f>IF(ISBLANK(INDEX('Policy Characteristics'!E:E,MATCH($C1853,'Policy Characteristics'!$C:$C,0))),"",INDEX('Policy Characteristics'!E:E,MATCH($C1853,'Policy Characteristics'!$C:$C,0)))</f>
        <v>RnD electricity capital cost reduction</v>
      </c>
      <c r="L1853" s="261">
        <f>IF(ISBLANK(INDEX('Policy Characteristics'!F:F,MATCH($C1853,'Policy Characteristics'!$C:$C,0))),"",INDEX('Policy Characteristics'!F:F,MATCH($C1853,'Policy Characteristics'!$C:$C,0)))</f>
        <v>0</v>
      </c>
      <c r="M1853" s="261">
        <f>IF(ISBLANK(INDEX('Policy Characteristics'!G:G,MATCH($C1853,'Policy Characteristics'!$C:$C,0))),"",INDEX('Policy Characteristics'!G:G,MATCH($C1853,'Policy Characteristics'!$C:$C,0)))</f>
        <v>0.4</v>
      </c>
      <c r="N1853" s="261">
        <f>IF(ISBLANK(INDEX('Policy Characteristics'!H:H,MATCH($C1853,'Policy Characteristics'!$C:$C,0))),"",INDEX('Policy Characteristics'!H:H,MATCH($C1853,'Policy Characteristics'!$C:$C,0)))</f>
        <v>0.01</v>
      </c>
      <c r="O1853" s="254" t="str">
        <f>IF(ISBLANK(INDEX('Policy Characteristics'!I:I,MATCH($C1853,'Policy Characteristics'!$C:$C,0))),"",INDEX('Policy Characteristics'!I:I,MATCH($C1853,'Policy Characteristics'!$C:$C,0)))</f>
        <v>% reduction in cost</v>
      </c>
      <c r="P1853" s="254" t="str">
        <f>IF(ISBLANK(INDEX('Policy Characteristics'!J:J,MATCH($C1853,'Policy Characteristics'!$C:$C,0))),"",INDEX('Policy Characteristics'!J:J,MATCH($C1853,'Policy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3" s="254" t="str">
        <f>IF(ISBLANK(INDEX('Policy Characteristics'!K:K,MATCH($C1853,'Policy Characteristics'!$C:$C,0))),"",INDEX('Policy Characteristics'!K:K,MATCH($C1853,'Policy Characteristics'!$C:$C,0)))</f>
        <v>architectural-design.html#rnd</v>
      </c>
      <c r="R1853" s="254" t="str">
        <f>IF(ISBLANK(INDEX('Policy Characteristics'!L:L,MATCH($C1853,'Policy Characteristics'!$C:$C,0))),"",INDEX('Policy Characteristics'!L:L,MATCH($C1853,'Policy Characteristics'!$C:$C,0)))</f>
        <v>research-and-development.html</v>
      </c>
    </row>
    <row r="1854" spans="1:18" x14ac:dyDescent="0.35">
      <c r="A1854" s="254" t="str">
        <f>IF(ISBLANK(INDEX('Policy Characteristics'!A:A,MATCH($C1854,'Policy Characteristics'!$C:$C,0))),"",INDEX('Policy Characteristics'!A:A,MATCH($C1854,'Policy Characteristics'!$C:$C,0)))</f>
        <v>Research and Development</v>
      </c>
      <c r="B1854" s="262" t="str">
        <f>IF(ISBLANK(INDEX('Policy Characteristics'!B:B,MATCH($C1854,'Policy Characteristics'!$C:$C,0))),"",INDEX('Policy Characteristics'!B:B,MATCH($C1854,'Policy Characteristics'!$C:$C,0)))</f>
        <v>Capital Cost Reduction</v>
      </c>
      <c r="C1854" s="254" t="str">
        <f t="shared" si="72"/>
        <v>RnD Electricity Capital Cost Perc Reduction</v>
      </c>
      <c r="D1854" s="6" t="s">
        <v>78</v>
      </c>
      <c r="E1854" s="45"/>
      <c r="F1854" s="6" t="s">
        <v>321</v>
      </c>
      <c r="G1854" s="45"/>
      <c r="H1854" s="43">
        <v>97</v>
      </c>
      <c r="I1854" s="324" t="s">
        <v>43</v>
      </c>
      <c r="J1854" s="255" t="str">
        <f>IF(ISBLANK(INDEX('Policy Characteristics'!D:D,MATCH($C1854,'Policy Characteristics'!$C:$C,0))),"",INDEX('Policy Characteristics'!D:D,MATCH($C1854,'Policy Characteristics'!$C:$C,0)))</f>
        <v>R&amp;D Capital Cost Reductions</v>
      </c>
      <c r="K1854" s="254" t="str">
        <f>IF(ISBLANK(INDEX('Policy Characteristics'!E:E,MATCH($C1854,'Policy Characteristics'!$C:$C,0))),"",INDEX('Policy Characteristics'!E:E,MATCH($C1854,'Policy Characteristics'!$C:$C,0)))</f>
        <v>RnD electricity capital cost reduction</v>
      </c>
      <c r="L1854" s="261">
        <f>IF(ISBLANK(INDEX('Policy Characteristics'!F:F,MATCH($C1854,'Policy Characteristics'!$C:$C,0))),"",INDEX('Policy Characteristics'!F:F,MATCH($C1854,'Policy Characteristics'!$C:$C,0)))</f>
        <v>0</v>
      </c>
      <c r="M1854" s="261">
        <f>IF(ISBLANK(INDEX('Policy Characteristics'!G:G,MATCH($C1854,'Policy Characteristics'!$C:$C,0))),"",INDEX('Policy Characteristics'!G:G,MATCH($C1854,'Policy Characteristics'!$C:$C,0)))</f>
        <v>0.4</v>
      </c>
      <c r="N1854" s="261">
        <f>IF(ISBLANK(INDEX('Policy Characteristics'!H:H,MATCH($C1854,'Policy Characteristics'!$C:$C,0))),"",INDEX('Policy Characteristics'!H:H,MATCH($C1854,'Policy Characteristics'!$C:$C,0)))</f>
        <v>0.01</v>
      </c>
      <c r="O1854" s="254" t="str">
        <f>IF(ISBLANK(INDEX('Policy Characteristics'!I:I,MATCH($C1854,'Policy Characteristics'!$C:$C,0))),"",INDEX('Policy Characteristics'!I:I,MATCH($C1854,'Policy Characteristics'!$C:$C,0)))</f>
        <v>% reduction in cost</v>
      </c>
      <c r="P1854" s="254" t="str">
        <f>IF(ISBLANK(INDEX('Policy Characteristics'!J:J,MATCH($C1854,'Policy Characteristics'!$C:$C,0))),"",INDEX('Policy Characteristics'!J:J,MATCH($C1854,'Policy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4" s="254" t="str">
        <f>IF(ISBLANK(INDEX('Policy Characteristics'!K:K,MATCH($C1854,'Policy Characteristics'!$C:$C,0))),"",INDEX('Policy Characteristics'!K:K,MATCH($C1854,'Policy Characteristics'!$C:$C,0)))</f>
        <v>architectural-design.html#rnd</v>
      </c>
      <c r="R1854" s="254" t="str">
        <f>IF(ISBLANK(INDEX('Policy Characteristics'!L:L,MATCH($C1854,'Policy Characteristics'!$C:$C,0))),"",INDEX('Policy Characteristics'!L:L,MATCH($C1854,'Policy Characteristics'!$C:$C,0)))</f>
        <v>research-and-development.html</v>
      </c>
    </row>
    <row r="1855" spans="1:18" x14ac:dyDescent="0.35">
      <c r="A1855" s="254" t="str">
        <f>IF(ISBLANK(INDEX('Policy Characteristics'!A:A,MATCH($C1855,'Policy Characteristics'!$C:$C,0))),"",INDEX('Policy Characteristics'!A:A,MATCH($C1855,'Policy Characteristics'!$C:$C,0)))</f>
        <v>Research and Development</v>
      </c>
      <c r="B1855" s="262" t="str">
        <f>IF(ISBLANK(INDEX('Policy Characteristics'!B:B,MATCH($C1855,'Policy Characteristics'!$C:$C,0))),"",INDEX('Policy Characteristics'!B:B,MATCH($C1855,'Policy Characteristics'!$C:$C,0)))</f>
        <v>Capital Cost Reduction</v>
      </c>
      <c r="C1855" s="254" t="str">
        <f t="shared" si="72"/>
        <v>RnD Electricity Capital Cost Perc Reduction</v>
      </c>
      <c r="D1855" s="6" t="s">
        <v>79</v>
      </c>
      <c r="E1855" s="45"/>
      <c r="F1855" s="6" t="s">
        <v>322</v>
      </c>
      <c r="G1855" s="45"/>
      <c r="H1855" s="43">
        <v>98</v>
      </c>
      <c r="I1855" s="324" t="s">
        <v>43</v>
      </c>
      <c r="J1855" s="255" t="str">
        <f>IF(ISBLANK(INDEX('Policy Characteristics'!D:D,MATCH($C1855,'Policy Characteristics'!$C:$C,0))),"",INDEX('Policy Characteristics'!D:D,MATCH($C1855,'Policy Characteristics'!$C:$C,0)))</f>
        <v>R&amp;D Capital Cost Reductions</v>
      </c>
      <c r="K1855" s="254" t="str">
        <f>IF(ISBLANK(INDEX('Policy Characteristics'!E:E,MATCH($C1855,'Policy Characteristics'!$C:$C,0))),"",INDEX('Policy Characteristics'!E:E,MATCH($C1855,'Policy Characteristics'!$C:$C,0)))</f>
        <v>RnD electricity capital cost reduction</v>
      </c>
      <c r="L1855" s="261">
        <f>IF(ISBLANK(INDEX('Policy Characteristics'!F:F,MATCH($C1855,'Policy Characteristics'!$C:$C,0))),"",INDEX('Policy Characteristics'!F:F,MATCH($C1855,'Policy Characteristics'!$C:$C,0)))</f>
        <v>0</v>
      </c>
      <c r="M1855" s="261">
        <f>IF(ISBLANK(INDEX('Policy Characteristics'!G:G,MATCH($C1855,'Policy Characteristics'!$C:$C,0))),"",INDEX('Policy Characteristics'!G:G,MATCH($C1855,'Policy Characteristics'!$C:$C,0)))</f>
        <v>0.4</v>
      </c>
      <c r="N1855" s="261">
        <f>IF(ISBLANK(INDEX('Policy Characteristics'!H:H,MATCH($C1855,'Policy Characteristics'!$C:$C,0))),"",INDEX('Policy Characteristics'!H:H,MATCH($C1855,'Policy Characteristics'!$C:$C,0)))</f>
        <v>0.01</v>
      </c>
      <c r="O1855" s="254" t="str">
        <f>IF(ISBLANK(INDEX('Policy Characteristics'!I:I,MATCH($C1855,'Policy Characteristics'!$C:$C,0))),"",INDEX('Policy Characteristics'!I:I,MATCH($C1855,'Policy Characteristics'!$C:$C,0)))</f>
        <v>% reduction in cost</v>
      </c>
      <c r="P1855" s="254" t="str">
        <f>IF(ISBLANK(INDEX('Policy Characteristics'!J:J,MATCH($C1855,'Policy Characteristics'!$C:$C,0))),"",INDEX('Policy Characteristics'!J:J,MATCH($C1855,'Policy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5" s="254" t="str">
        <f>IF(ISBLANK(INDEX('Policy Characteristics'!K:K,MATCH($C1855,'Policy Characteristics'!$C:$C,0))),"",INDEX('Policy Characteristics'!K:K,MATCH($C1855,'Policy Characteristics'!$C:$C,0)))</f>
        <v>architectural-design.html#rnd</v>
      </c>
      <c r="R1855" s="254" t="str">
        <f>IF(ISBLANK(INDEX('Policy Characteristics'!L:L,MATCH($C1855,'Policy Characteristics'!$C:$C,0))),"",INDEX('Policy Characteristics'!L:L,MATCH($C1855,'Policy Characteristics'!$C:$C,0)))</f>
        <v>research-and-development.html</v>
      </c>
    </row>
    <row r="1856" spans="1:18" x14ac:dyDescent="0.35">
      <c r="A1856" s="254" t="str">
        <f>IF(ISBLANK(INDEX('Policy Characteristics'!A:A,MATCH($C1856,'Policy Characteristics'!$C:$C,0))),"",INDEX('Policy Characteristics'!A:A,MATCH($C1856,'Policy Characteristics'!$C:$C,0)))</f>
        <v>Research and Development</v>
      </c>
      <c r="B1856" s="262" t="str">
        <f>IF(ISBLANK(INDEX('Policy Characteristics'!B:B,MATCH($C1856,'Policy Characteristics'!$C:$C,0))),"",INDEX('Policy Characteristics'!B:B,MATCH($C1856,'Policy Characteristics'!$C:$C,0)))</f>
        <v>Capital Cost Reduction</v>
      </c>
      <c r="C1856" s="254" t="str">
        <f t="shared" si="72"/>
        <v>RnD Electricity Capital Cost Perc Reduction</v>
      </c>
      <c r="D1856" s="6" t="s">
        <v>80</v>
      </c>
      <c r="E1856" s="45"/>
      <c r="F1856" s="6" t="s">
        <v>323</v>
      </c>
      <c r="G1856" s="45"/>
      <c r="H1856" s="43">
        <v>99</v>
      </c>
      <c r="I1856" s="324" t="s">
        <v>43</v>
      </c>
      <c r="J1856" s="255" t="str">
        <f>IF(ISBLANK(INDEX('Policy Characteristics'!D:D,MATCH($C1856,'Policy Characteristics'!$C:$C,0))),"",INDEX('Policy Characteristics'!D:D,MATCH($C1856,'Policy Characteristics'!$C:$C,0)))</f>
        <v>R&amp;D Capital Cost Reductions</v>
      </c>
      <c r="K1856" s="254" t="str">
        <f>IF(ISBLANK(INDEX('Policy Characteristics'!E:E,MATCH($C1856,'Policy Characteristics'!$C:$C,0))),"",INDEX('Policy Characteristics'!E:E,MATCH($C1856,'Policy Characteristics'!$C:$C,0)))</f>
        <v>RnD electricity capital cost reduction</v>
      </c>
      <c r="L1856" s="261">
        <f>IF(ISBLANK(INDEX('Policy Characteristics'!F:F,MATCH($C1856,'Policy Characteristics'!$C:$C,0))),"",INDEX('Policy Characteristics'!F:F,MATCH($C1856,'Policy Characteristics'!$C:$C,0)))</f>
        <v>0</v>
      </c>
      <c r="M1856" s="261">
        <f>IF(ISBLANK(INDEX('Policy Characteristics'!G:G,MATCH($C1856,'Policy Characteristics'!$C:$C,0))),"",INDEX('Policy Characteristics'!G:G,MATCH($C1856,'Policy Characteristics'!$C:$C,0)))</f>
        <v>0.4</v>
      </c>
      <c r="N1856" s="261">
        <f>IF(ISBLANK(INDEX('Policy Characteristics'!H:H,MATCH($C1856,'Policy Characteristics'!$C:$C,0))),"",INDEX('Policy Characteristics'!H:H,MATCH($C1856,'Policy Characteristics'!$C:$C,0)))</f>
        <v>0.01</v>
      </c>
      <c r="O1856" s="254" t="str">
        <f>IF(ISBLANK(INDEX('Policy Characteristics'!I:I,MATCH($C1856,'Policy Characteristics'!$C:$C,0))),"",INDEX('Policy Characteristics'!I:I,MATCH($C1856,'Policy Characteristics'!$C:$C,0)))</f>
        <v>% reduction in cost</v>
      </c>
      <c r="P1856" s="254" t="str">
        <f>IF(ISBLANK(INDEX('Policy Characteristics'!J:J,MATCH($C1856,'Policy Characteristics'!$C:$C,0))),"",INDEX('Policy Characteristics'!J:J,MATCH($C1856,'Policy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6" s="254" t="str">
        <f>IF(ISBLANK(INDEX('Policy Characteristics'!K:K,MATCH($C1856,'Policy Characteristics'!$C:$C,0))),"",INDEX('Policy Characteristics'!K:K,MATCH($C1856,'Policy Characteristics'!$C:$C,0)))</f>
        <v>architectural-design.html#rnd</v>
      </c>
      <c r="R1856" s="254" t="str">
        <f>IF(ISBLANK(INDEX('Policy Characteristics'!L:L,MATCH($C1856,'Policy Characteristics'!$C:$C,0))),"",INDEX('Policy Characteristics'!L:L,MATCH($C1856,'Policy Characteristics'!$C:$C,0)))</f>
        <v>research-and-development.html</v>
      </c>
    </row>
    <row r="1857" spans="1:18" x14ac:dyDescent="0.35">
      <c r="A1857" s="254" t="str">
        <f>IF(ISBLANK(INDEX('Policy Characteristics'!A:A,MATCH($C1857,'Policy Characteristics'!$C:$C,0))),"",INDEX('Policy Characteristics'!A:A,MATCH($C1857,'Policy Characteristics'!$C:$C,0)))</f>
        <v>Research and Development</v>
      </c>
      <c r="B1857" s="262" t="str">
        <f>IF(ISBLANK(INDEX('Policy Characteristics'!B:B,MATCH($C1857,'Policy Characteristics'!$C:$C,0))),"",INDEX('Policy Characteristics'!B:B,MATCH($C1857,'Policy Characteristics'!$C:$C,0)))</f>
        <v>Capital Cost Reduction</v>
      </c>
      <c r="C1857" s="254" t="str">
        <f t="shared" si="72"/>
        <v>RnD Electricity Capital Cost Perc Reduction</v>
      </c>
      <c r="D1857" s="6" t="s">
        <v>2423</v>
      </c>
      <c r="E1857" s="45"/>
      <c r="F1857" s="6" t="s">
        <v>3480</v>
      </c>
      <c r="G1857" s="45"/>
      <c r="H1857" s="43">
        <v>192</v>
      </c>
      <c r="I1857" s="324" t="s">
        <v>43</v>
      </c>
      <c r="J1857" s="255" t="str">
        <f>IF(ISBLANK(INDEX('Policy Characteristics'!D:D,MATCH($C1857,'Policy Characteristics'!$C:$C,0))),"",INDEX('Policy Characteristics'!D:D,MATCH($C1857,'Policy Characteristics'!$C:$C,0)))</f>
        <v>R&amp;D Capital Cost Reductions</v>
      </c>
      <c r="K1857" s="254" t="str">
        <f>IF(ISBLANK(INDEX('Policy Characteristics'!E:E,MATCH($C1857,'Policy Characteristics'!$C:$C,0))),"",INDEX('Policy Characteristics'!E:E,MATCH($C1857,'Policy Characteristics'!$C:$C,0)))</f>
        <v>RnD electricity capital cost reduction</v>
      </c>
      <c r="L1857" s="261">
        <f>IF(ISBLANK(INDEX('Policy Characteristics'!F:F,MATCH($C1857,'Policy Characteristics'!$C:$C,0))),"",INDEX('Policy Characteristics'!F:F,MATCH($C1857,'Policy Characteristics'!$C:$C,0)))</f>
        <v>0</v>
      </c>
      <c r="M1857" s="261">
        <f>IF(ISBLANK(INDEX('Policy Characteristics'!G:G,MATCH($C1857,'Policy Characteristics'!$C:$C,0))),"",INDEX('Policy Characteristics'!G:G,MATCH($C1857,'Policy Characteristics'!$C:$C,0)))</f>
        <v>0.4</v>
      </c>
      <c r="N1857" s="261">
        <f>IF(ISBLANK(INDEX('Policy Characteristics'!H:H,MATCH($C1857,'Policy Characteristics'!$C:$C,0))),"",INDEX('Policy Characteristics'!H:H,MATCH($C1857,'Policy Characteristics'!$C:$C,0)))</f>
        <v>0.01</v>
      </c>
      <c r="O1857" s="254" t="str">
        <f>IF(ISBLANK(INDEX('Policy Characteristics'!I:I,MATCH($C1857,'Policy Characteristics'!$C:$C,0))),"",INDEX('Policy Characteristics'!I:I,MATCH($C1857,'Policy Characteristics'!$C:$C,0)))</f>
        <v>% reduction in cost</v>
      </c>
      <c r="P1857" s="254" t="str">
        <f>IF(ISBLANK(INDEX('Policy Characteristics'!J:J,MATCH($C1857,'Policy Characteristics'!$C:$C,0))),"",INDEX('Policy Characteristics'!J:J,MATCH($C1857,'Policy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7" s="254" t="str">
        <f>IF(ISBLANK(INDEX('Policy Characteristics'!K:K,MATCH($C1857,'Policy Characteristics'!$C:$C,0))),"",INDEX('Policy Characteristics'!K:K,MATCH($C1857,'Policy Characteristics'!$C:$C,0)))</f>
        <v>architectural-design.html#rnd</v>
      </c>
      <c r="R1857" s="254" t="str">
        <f>IF(ISBLANK(INDEX('Policy Characteristics'!L:L,MATCH($C1857,'Policy Characteristics'!$C:$C,0))),"",INDEX('Policy Characteristics'!L:L,MATCH($C1857,'Policy Characteristics'!$C:$C,0)))</f>
        <v>research-and-development.html</v>
      </c>
    </row>
    <row r="1858" spans="1:18" x14ac:dyDescent="0.35">
      <c r="A1858" s="254" t="str">
        <f>IF(ISBLANK(INDEX('Policy Characteristics'!A:A,MATCH($C1858,'Policy Characteristics'!$C:$C,0))),"",INDEX('Policy Characteristics'!A:A,MATCH($C1858,'Policy Characteristics'!$C:$C,0)))</f>
        <v>Research and Development</v>
      </c>
      <c r="B1858" s="262" t="str">
        <f>IF(ISBLANK(INDEX('Policy Characteristics'!B:B,MATCH($C1858,'Policy Characteristics'!$C:$C,0))),"",INDEX('Policy Characteristics'!B:B,MATCH($C1858,'Policy Characteristics'!$C:$C,0)))</f>
        <v>Capital Cost Reduction</v>
      </c>
      <c r="C1858" s="254" t="str">
        <f t="shared" si="72"/>
        <v>RnD Electricity Capital Cost Perc Reduction</v>
      </c>
      <c r="D1858" s="6" t="s">
        <v>307</v>
      </c>
      <c r="E1858" s="45"/>
      <c r="F1858" s="6" t="s">
        <v>3481</v>
      </c>
      <c r="G1858" s="45"/>
      <c r="H1858" s="43">
        <v>180</v>
      </c>
      <c r="I1858" s="324" t="s">
        <v>43</v>
      </c>
      <c r="J1858" s="255" t="str">
        <f>IF(ISBLANK(INDEX('Policy Characteristics'!D:D,MATCH($C1858,'Policy Characteristics'!$C:$C,0))),"",INDEX('Policy Characteristics'!D:D,MATCH($C1858,'Policy Characteristics'!$C:$C,0)))</f>
        <v>R&amp;D Capital Cost Reductions</v>
      </c>
      <c r="K1858" s="254" t="str">
        <f>IF(ISBLANK(INDEX('Policy Characteristics'!E:E,MATCH($C1858,'Policy Characteristics'!$C:$C,0))),"",INDEX('Policy Characteristics'!E:E,MATCH($C1858,'Policy Characteristics'!$C:$C,0)))</f>
        <v>RnD electricity capital cost reduction</v>
      </c>
      <c r="L1858" s="261">
        <f>IF(ISBLANK(INDEX('Policy Characteristics'!F:F,MATCH($C1858,'Policy Characteristics'!$C:$C,0))),"",INDEX('Policy Characteristics'!F:F,MATCH($C1858,'Policy Characteristics'!$C:$C,0)))</f>
        <v>0</v>
      </c>
      <c r="M1858" s="261">
        <f>IF(ISBLANK(INDEX('Policy Characteristics'!G:G,MATCH($C1858,'Policy Characteristics'!$C:$C,0))),"",INDEX('Policy Characteristics'!G:G,MATCH($C1858,'Policy Characteristics'!$C:$C,0)))</f>
        <v>0.4</v>
      </c>
      <c r="N1858" s="261">
        <f>IF(ISBLANK(INDEX('Policy Characteristics'!H:H,MATCH($C1858,'Policy Characteristics'!$C:$C,0))),"",INDEX('Policy Characteristics'!H:H,MATCH($C1858,'Policy Characteristics'!$C:$C,0)))</f>
        <v>0.01</v>
      </c>
      <c r="O1858" s="254" t="str">
        <f>IF(ISBLANK(INDEX('Policy Characteristics'!I:I,MATCH($C1858,'Policy Characteristics'!$C:$C,0))),"",INDEX('Policy Characteristics'!I:I,MATCH($C1858,'Policy Characteristics'!$C:$C,0)))</f>
        <v>% reduction in cost</v>
      </c>
      <c r="P1858" s="254" t="str">
        <f>IF(ISBLANK(INDEX('Policy Characteristics'!J:J,MATCH($C1858,'Policy Characteristics'!$C:$C,0))),"",INDEX('Policy Characteristics'!J:J,MATCH($C1858,'Policy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8" s="254" t="str">
        <f>IF(ISBLANK(INDEX('Policy Characteristics'!K:K,MATCH($C1858,'Policy Characteristics'!$C:$C,0))),"",INDEX('Policy Characteristics'!K:K,MATCH($C1858,'Policy Characteristics'!$C:$C,0)))</f>
        <v>architectural-design.html#rnd</v>
      </c>
      <c r="R1858" s="254" t="str">
        <f>IF(ISBLANK(INDEX('Policy Characteristics'!L:L,MATCH($C1858,'Policy Characteristics'!$C:$C,0))),"",INDEX('Policy Characteristics'!L:L,MATCH($C1858,'Policy Characteristics'!$C:$C,0)))</f>
        <v>research-and-development.html</v>
      </c>
    </row>
    <row r="1859" spans="1:18" x14ac:dyDescent="0.35">
      <c r="A1859" s="254" t="str">
        <f>IF(ISBLANK(INDEX('Policy Characteristics'!A:A,MATCH($C1859,'Policy Characteristics'!$C:$C,0))),"",INDEX('Policy Characteristics'!A:A,MATCH($C1859,'Policy Characteristics'!$C:$C,0)))</f>
        <v>Research and Development</v>
      </c>
      <c r="B1859" s="262" t="str">
        <f>IF(ISBLANK(INDEX('Policy Characteristics'!B:B,MATCH($C1859,'Policy Characteristics'!$C:$C,0))),"",INDEX('Policy Characteristics'!B:B,MATCH($C1859,'Policy Characteristics'!$C:$C,0)))</f>
        <v>Capital Cost Reduction</v>
      </c>
      <c r="C1859" s="254" t="str">
        <f t="shared" si="72"/>
        <v>RnD Electricity Capital Cost Perc Reduction</v>
      </c>
      <c r="D1859" s="6" t="s">
        <v>308</v>
      </c>
      <c r="E1859" s="45"/>
      <c r="F1859" s="6" t="s">
        <v>2256</v>
      </c>
      <c r="G1859" s="45"/>
      <c r="H1859" s="43">
        <v>183</v>
      </c>
      <c r="I1859" s="324" t="s">
        <v>43</v>
      </c>
      <c r="J1859" s="255" t="str">
        <f>IF(ISBLANK(INDEX('Policy Characteristics'!D:D,MATCH($C1859,'Policy Characteristics'!$C:$C,0))),"",INDEX('Policy Characteristics'!D:D,MATCH($C1859,'Policy Characteristics'!$C:$C,0)))</f>
        <v>R&amp;D Capital Cost Reductions</v>
      </c>
      <c r="K1859" s="254" t="str">
        <f>IF(ISBLANK(INDEX('Policy Characteristics'!E:E,MATCH($C1859,'Policy Characteristics'!$C:$C,0))),"",INDEX('Policy Characteristics'!E:E,MATCH($C1859,'Policy Characteristics'!$C:$C,0)))</f>
        <v>RnD electricity capital cost reduction</v>
      </c>
      <c r="L1859" s="261">
        <f>IF(ISBLANK(INDEX('Policy Characteristics'!F:F,MATCH($C1859,'Policy Characteristics'!$C:$C,0))),"",INDEX('Policy Characteristics'!F:F,MATCH($C1859,'Policy Characteristics'!$C:$C,0)))</f>
        <v>0</v>
      </c>
      <c r="M1859" s="261">
        <f>IF(ISBLANK(INDEX('Policy Characteristics'!G:G,MATCH($C1859,'Policy Characteristics'!$C:$C,0))),"",INDEX('Policy Characteristics'!G:G,MATCH($C1859,'Policy Characteristics'!$C:$C,0)))</f>
        <v>0.4</v>
      </c>
      <c r="N1859" s="261">
        <f>IF(ISBLANK(INDEX('Policy Characteristics'!H:H,MATCH($C1859,'Policy Characteristics'!$C:$C,0))),"",INDEX('Policy Characteristics'!H:H,MATCH($C1859,'Policy Characteristics'!$C:$C,0)))</f>
        <v>0.01</v>
      </c>
      <c r="O1859" s="254" t="str">
        <f>IF(ISBLANK(INDEX('Policy Characteristics'!I:I,MATCH($C1859,'Policy Characteristics'!$C:$C,0))),"",INDEX('Policy Characteristics'!I:I,MATCH($C1859,'Policy Characteristics'!$C:$C,0)))</f>
        <v>% reduction in cost</v>
      </c>
      <c r="P1859" s="254" t="str">
        <f>IF(ISBLANK(INDEX('Policy Characteristics'!J:J,MATCH($C1859,'Policy Characteristics'!$C:$C,0))),"",INDEX('Policy Characteristics'!J:J,MATCH($C1859,'Policy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9" s="254" t="str">
        <f>IF(ISBLANK(INDEX('Policy Characteristics'!K:K,MATCH($C1859,'Policy Characteristics'!$C:$C,0))),"",INDEX('Policy Characteristics'!K:K,MATCH($C1859,'Policy Characteristics'!$C:$C,0)))</f>
        <v>architectural-design.html#rnd</v>
      </c>
      <c r="R1859" s="254" t="str">
        <f>IF(ISBLANK(INDEX('Policy Characteristics'!L:L,MATCH($C1859,'Policy Characteristics'!$C:$C,0))),"",INDEX('Policy Characteristics'!L:L,MATCH($C1859,'Policy Characteristics'!$C:$C,0)))</f>
        <v>research-and-development.html</v>
      </c>
    </row>
    <row r="1860" spans="1:18" x14ac:dyDescent="0.35">
      <c r="A1860" s="254" t="str">
        <f>IF(ISBLANK(INDEX('Policy Characteristics'!A:A,MATCH($C1860,'Policy Characteristics'!$C:$C,0))),"",INDEX('Policy Characteristics'!A:A,MATCH($C1860,'Policy Characteristics'!$C:$C,0)))</f>
        <v>Research and Development</v>
      </c>
      <c r="B1860" s="262" t="str">
        <f>IF(ISBLANK(INDEX('Policy Characteristics'!B:B,MATCH($C1860,'Policy Characteristics'!$C:$C,0))),"",INDEX('Policy Characteristics'!B:B,MATCH($C1860,'Policy Characteristics'!$C:$C,0)))</f>
        <v>Capital Cost Reduction</v>
      </c>
      <c r="C1860" s="254" t="str">
        <f t="shared" si="72"/>
        <v>RnD Electricity Capital Cost Perc Reduction</v>
      </c>
      <c r="D1860" s="6" t="s">
        <v>443</v>
      </c>
      <c r="E1860" s="45"/>
      <c r="F1860" s="6" t="s">
        <v>444</v>
      </c>
      <c r="G1860" s="45"/>
      <c r="H1860" s="43">
        <v>1811</v>
      </c>
      <c r="I1860" s="324" t="s">
        <v>43</v>
      </c>
      <c r="J1860" s="255" t="str">
        <f>IF(ISBLANK(INDEX('Policy Characteristics'!D:D,MATCH($C1860,'Policy Characteristics'!$C:$C,0))),"",INDEX('Policy Characteristics'!D:D,MATCH($C1860,'Policy Characteristics'!$C:$C,0)))</f>
        <v>R&amp;D Capital Cost Reductions</v>
      </c>
      <c r="K1860" s="254" t="str">
        <f>IF(ISBLANK(INDEX('Policy Characteristics'!E:E,MATCH($C1860,'Policy Characteristics'!$C:$C,0))),"",INDEX('Policy Characteristics'!E:E,MATCH($C1860,'Policy Characteristics'!$C:$C,0)))</f>
        <v>RnD electricity capital cost reduction</v>
      </c>
      <c r="L1860" s="261">
        <f>IF(ISBLANK(INDEX('Policy Characteristics'!F:F,MATCH($C1860,'Policy Characteristics'!$C:$C,0))),"",INDEX('Policy Characteristics'!F:F,MATCH($C1860,'Policy Characteristics'!$C:$C,0)))</f>
        <v>0</v>
      </c>
      <c r="M1860" s="261">
        <f>IF(ISBLANK(INDEX('Policy Characteristics'!G:G,MATCH($C1860,'Policy Characteristics'!$C:$C,0))),"",INDEX('Policy Characteristics'!G:G,MATCH($C1860,'Policy Characteristics'!$C:$C,0)))</f>
        <v>0.4</v>
      </c>
      <c r="N1860" s="261">
        <f>IF(ISBLANK(INDEX('Policy Characteristics'!H:H,MATCH($C1860,'Policy Characteristics'!$C:$C,0))),"",INDEX('Policy Characteristics'!H:H,MATCH($C1860,'Policy Characteristics'!$C:$C,0)))</f>
        <v>0.01</v>
      </c>
      <c r="O1860" s="254" t="str">
        <f>IF(ISBLANK(INDEX('Policy Characteristics'!I:I,MATCH($C1860,'Policy Characteristics'!$C:$C,0))),"",INDEX('Policy Characteristics'!I:I,MATCH($C1860,'Policy Characteristics'!$C:$C,0)))</f>
        <v>% reduction in cost</v>
      </c>
      <c r="P1860" s="254" t="str">
        <f>IF(ISBLANK(INDEX('Policy Characteristics'!J:J,MATCH($C1860,'Policy Characteristics'!$C:$C,0))),"",INDEX('Policy Characteristics'!J:J,MATCH($C1860,'Policy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0" s="254" t="str">
        <f>IF(ISBLANK(INDEX('Policy Characteristics'!K:K,MATCH($C1860,'Policy Characteristics'!$C:$C,0))),"",INDEX('Policy Characteristics'!K:K,MATCH($C1860,'Policy Characteristics'!$C:$C,0)))</f>
        <v>architectural-design.html#rnd</v>
      </c>
      <c r="R1860" s="254" t="str">
        <f>IF(ISBLANK(INDEX('Policy Characteristics'!L:L,MATCH($C1860,'Policy Characteristics'!$C:$C,0))),"",INDEX('Policy Characteristics'!L:L,MATCH($C1860,'Policy Characteristics'!$C:$C,0)))</f>
        <v>research-and-development.html</v>
      </c>
    </row>
    <row r="1861" spans="1:18" x14ac:dyDescent="0.35">
      <c r="A1861" s="254" t="str">
        <f>IF(ISBLANK(INDEX('Policy Characteristics'!A:A,MATCH($C1861,'Policy Characteristics'!$C:$C,0))),"",INDEX('Policy Characteristics'!A:A,MATCH($C1861,'Policy Characteristics'!$C:$C,0)))</f>
        <v>Research and Development</v>
      </c>
      <c r="B1861" s="262" t="str">
        <f>IF(ISBLANK(INDEX('Policy Characteristics'!B:B,MATCH($C1861,'Policy Characteristics'!$C:$C,0))),"",INDEX('Policy Characteristics'!B:B,MATCH($C1861,'Policy Characteristics'!$C:$C,0)))</f>
        <v>Capital Cost Reduction</v>
      </c>
      <c r="C1861" s="254" t="str">
        <f t="shared" si="72"/>
        <v>RnD Electricity Capital Cost Perc Reduction</v>
      </c>
      <c r="D1861" s="6" t="s">
        <v>452</v>
      </c>
      <c r="E1861" s="45"/>
      <c r="F1861" s="6" t="s">
        <v>454</v>
      </c>
      <c r="G1861" s="45"/>
      <c r="H1861" s="43">
        <v>1812</v>
      </c>
      <c r="I1861" s="324" t="s">
        <v>43</v>
      </c>
      <c r="J1861" s="255" t="str">
        <f>IF(ISBLANK(INDEX('Policy Characteristics'!D:D,MATCH($C1861,'Policy Characteristics'!$C:$C,0))),"",INDEX('Policy Characteristics'!D:D,MATCH($C1861,'Policy Characteristics'!$C:$C,0)))</f>
        <v>R&amp;D Capital Cost Reductions</v>
      </c>
      <c r="K1861" s="254" t="str">
        <f>IF(ISBLANK(INDEX('Policy Characteristics'!E:E,MATCH($C1861,'Policy Characteristics'!$C:$C,0))),"",INDEX('Policy Characteristics'!E:E,MATCH($C1861,'Policy Characteristics'!$C:$C,0)))</f>
        <v>RnD electricity capital cost reduction</v>
      </c>
      <c r="L1861" s="261">
        <f>IF(ISBLANK(INDEX('Policy Characteristics'!F:F,MATCH($C1861,'Policy Characteristics'!$C:$C,0))),"",INDEX('Policy Characteristics'!F:F,MATCH($C1861,'Policy Characteristics'!$C:$C,0)))</f>
        <v>0</v>
      </c>
      <c r="M1861" s="261">
        <f>IF(ISBLANK(INDEX('Policy Characteristics'!G:G,MATCH($C1861,'Policy Characteristics'!$C:$C,0))),"",INDEX('Policy Characteristics'!G:G,MATCH($C1861,'Policy Characteristics'!$C:$C,0)))</f>
        <v>0.4</v>
      </c>
      <c r="N1861" s="261">
        <f>IF(ISBLANK(INDEX('Policy Characteristics'!H:H,MATCH($C1861,'Policy Characteristics'!$C:$C,0))),"",INDEX('Policy Characteristics'!H:H,MATCH($C1861,'Policy Characteristics'!$C:$C,0)))</f>
        <v>0.01</v>
      </c>
      <c r="O1861" s="254" t="str">
        <f>IF(ISBLANK(INDEX('Policy Characteristics'!I:I,MATCH($C1861,'Policy Characteristics'!$C:$C,0))),"",INDEX('Policy Characteristics'!I:I,MATCH($C1861,'Policy Characteristics'!$C:$C,0)))</f>
        <v>% reduction in cost</v>
      </c>
      <c r="P1861" s="254" t="str">
        <f>IF(ISBLANK(INDEX('Policy Characteristics'!J:J,MATCH($C1861,'Policy Characteristics'!$C:$C,0))),"",INDEX('Policy Characteristics'!J:J,MATCH($C1861,'Policy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1" s="254" t="str">
        <f>IF(ISBLANK(INDEX('Policy Characteristics'!K:K,MATCH($C1861,'Policy Characteristics'!$C:$C,0))),"",INDEX('Policy Characteristics'!K:K,MATCH($C1861,'Policy Characteristics'!$C:$C,0)))</f>
        <v>architectural-design.html#rnd</v>
      </c>
      <c r="R1861" s="254" t="str">
        <f>IF(ISBLANK(INDEX('Policy Characteristics'!L:L,MATCH($C1861,'Policy Characteristics'!$C:$C,0))),"",INDEX('Policy Characteristics'!L:L,MATCH($C1861,'Policy Characteristics'!$C:$C,0)))</f>
        <v>research-and-development.html</v>
      </c>
    </row>
    <row r="1862" spans="1:18" x14ac:dyDescent="0.35">
      <c r="A1862" s="254" t="str">
        <f>IF(ISBLANK(INDEX('Policy Characteristics'!A:A,MATCH($C1862,'Policy Characteristics'!$C:$C,0))),"",INDEX('Policy Characteristics'!A:A,MATCH($C1862,'Policy Characteristics'!$C:$C,0)))</f>
        <v>Research and Development</v>
      </c>
      <c r="B1862" s="262" t="str">
        <f>IF(ISBLANK(INDEX('Policy Characteristics'!B:B,MATCH($C1862,'Policy Characteristics'!$C:$C,0))),"",INDEX('Policy Characteristics'!B:B,MATCH($C1862,'Policy Characteristics'!$C:$C,0)))</f>
        <v>Capital Cost Reduction</v>
      </c>
      <c r="C1862" s="254" t="str">
        <f t="shared" si="72"/>
        <v>RnD Electricity Capital Cost Perc Reduction</v>
      </c>
      <c r="D1862" s="6" t="s">
        <v>2743</v>
      </c>
      <c r="E1862" s="45"/>
      <c r="F1862" s="6" t="s">
        <v>3482</v>
      </c>
      <c r="G1862" s="45"/>
      <c r="H1862" s="43">
        <v>1813</v>
      </c>
      <c r="I1862" s="324" t="s">
        <v>44</v>
      </c>
      <c r="J1862" s="255" t="str">
        <f>IF(ISBLANK(INDEX('Policy Characteristics'!D:D,MATCH($C1862,'Policy Characteristics'!$C:$C,0))),"",INDEX('Policy Characteristics'!D:D,MATCH($C1862,'Policy Characteristics'!$C:$C,0)))</f>
        <v>R&amp;D Capital Cost Reductions</v>
      </c>
      <c r="K1862" s="254" t="str">
        <f>IF(ISBLANK(INDEX('Policy Characteristics'!E:E,MATCH($C1862,'Policy Characteristics'!$C:$C,0))),"",INDEX('Policy Characteristics'!E:E,MATCH($C1862,'Policy Characteristics'!$C:$C,0)))</f>
        <v>RnD electricity capital cost reduction</v>
      </c>
      <c r="L1862" s="261">
        <f>IF(ISBLANK(INDEX('Policy Characteristics'!F:F,MATCH($C1862,'Policy Characteristics'!$C:$C,0))),"",INDEX('Policy Characteristics'!F:F,MATCH($C1862,'Policy Characteristics'!$C:$C,0)))</f>
        <v>0</v>
      </c>
      <c r="M1862" s="261">
        <f>IF(ISBLANK(INDEX('Policy Characteristics'!G:G,MATCH($C1862,'Policy Characteristics'!$C:$C,0))),"",INDEX('Policy Characteristics'!G:G,MATCH($C1862,'Policy Characteristics'!$C:$C,0)))</f>
        <v>0.4</v>
      </c>
      <c r="N1862" s="261">
        <f>IF(ISBLANK(INDEX('Policy Characteristics'!H:H,MATCH($C1862,'Policy Characteristics'!$C:$C,0))),"",INDEX('Policy Characteristics'!H:H,MATCH($C1862,'Policy Characteristics'!$C:$C,0)))</f>
        <v>0.01</v>
      </c>
      <c r="O1862" s="254" t="str">
        <f>IF(ISBLANK(INDEX('Policy Characteristics'!I:I,MATCH($C1862,'Policy Characteristics'!$C:$C,0))),"",INDEX('Policy Characteristics'!I:I,MATCH($C1862,'Policy Characteristics'!$C:$C,0)))</f>
        <v>% reduction in cost</v>
      </c>
      <c r="P1862" s="254" t="str">
        <f>IF(ISBLANK(INDEX('Policy Characteristics'!J:J,MATCH($C1862,'Policy Characteristics'!$C:$C,0))),"",INDEX('Policy Characteristics'!J:J,MATCH($C1862,'Policy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2" s="254" t="str">
        <f>IF(ISBLANK(INDEX('Policy Characteristics'!K:K,MATCH($C1862,'Policy Characteristics'!$C:$C,0))),"",INDEX('Policy Characteristics'!K:K,MATCH($C1862,'Policy Characteristics'!$C:$C,0)))</f>
        <v>architectural-design.html#rnd</v>
      </c>
      <c r="R1862" s="254" t="str">
        <f>IF(ISBLANK(INDEX('Policy Characteristics'!L:L,MATCH($C1862,'Policy Characteristics'!$C:$C,0))),"",INDEX('Policy Characteristics'!L:L,MATCH($C1862,'Policy Characteristics'!$C:$C,0)))</f>
        <v>research-and-development.html</v>
      </c>
    </row>
    <row r="1863" spans="1:18" x14ac:dyDescent="0.35">
      <c r="A1863" s="254" t="str">
        <f>IF(ISBLANK(INDEX('Policy Characteristics'!A:A,MATCH($C1863,'Policy Characteristics'!$C:$C,0))),"",INDEX('Policy Characteristics'!A:A,MATCH($C1863,'Policy Characteristics'!$C:$C,0)))</f>
        <v>Research and Development</v>
      </c>
      <c r="B1863" s="262" t="str">
        <f>IF(ISBLANK(INDEX('Policy Characteristics'!B:B,MATCH($C1863,'Policy Characteristics'!$C:$C,0))),"",INDEX('Policy Characteristics'!B:B,MATCH($C1863,'Policy Characteristics'!$C:$C,0)))</f>
        <v>Capital Cost Reduction</v>
      </c>
      <c r="C1863" s="254" t="str">
        <f t="shared" si="72"/>
        <v>RnD Electricity Capital Cost Perc Reduction</v>
      </c>
      <c r="D1863" s="6" t="s">
        <v>2744</v>
      </c>
      <c r="E1863" s="45"/>
      <c r="F1863" s="6" t="s">
        <v>3483</v>
      </c>
      <c r="G1863" s="45"/>
      <c r="H1863" s="43">
        <v>1814</v>
      </c>
      <c r="I1863" s="324" t="s">
        <v>44</v>
      </c>
      <c r="J1863" s="255" t="str">
        <f>IF(ISBLANK(INDEX('Policy Characteristics'!D:D,MATCH($C1863,'Policy Characteristics'!$C:$C,0))),"",INDEX('Policy Characteristics'!D:D,MATCH($C1863,'Policy Characteristics'!$C:$C,0)))</f>
        <v>R&amp;D Capital Cost Reductions</v>
      </c>
      <c r="K1863" s="254" t="str">
        <f>IF(ISBLANK(INDEX('Policy Characteristics'!E:E,MATCH($C1863,'Policy Characteristics'!$C:$C,0))),"",INDEX('Policy Characteristics'!E:E,MATCH($C1863,'Policy Characteristics'!$C:$C,0)))</f>
        <v>RnD electricity capital cost reduction</v>
      </c>
      <c r="L1863" s="261">
        <f>IF(ISBLANK(INDEX('Policy Characteristics'!F:F,MATCH($C1863,'Policy Characteristics'!$C:$C,0))),"",INDEX('Policy Characteristics'!F:F,MATCH($C1863,'Policy Characteristics'!$C:$C,0)))</f>
        <v>0</v>
      </c>
      <c r="M1863" s="261">
        <f>IF(ISBLANK(INDEX('Policy Characteristics'!G:G,MATCH($C1863,'Policy Characteristics'!$C:$C,0))),"",INDEX('Policy Characteristics'!G:G,MATCH($C1863,'Policy Characteristics'!$C:$C,0)))</f>
        <v>0.4</v>
      </c>
      <c r="N1863" s="261">
        <f>IF(ISBLANK(INDEX('Policy Characteristics'!H:H,MATCH($C1863,'Policy Characteristics'!$C:$C,0))),"",INDEX('Policy Characteristics'!H:H,MATCH($C1863,'Policy Characteristics'!$C:$C,0)))</f>
        <v>0.01</v>
      </c>
      <c r="O1863" s="254" t="str">
        <f>IF(ISBLANK(INDEX('Policy Characteristics'!I:I,MATCH($C1863,'Policy Characteristics'!$C:$C,0))),"",INDEX('Policy Characteristics'!I:I,MATCH($C1863,'Policy Characteristics'!$C:$C,0)))</f>
        <v>% reduction in cost</v>
      </c>
      <c r="P1863" s="254" t="str">
        <f>IF(ISBLANK(INDEX('Policy Characteristics'!J:J,MATCH($C1863,'Policy Characteristics'!$C:$C,0))),"",INDEX('Policy Characteristics'!J:J,MATCH($C1863,'Policy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3" s="254" t="str">
        <f>IF(ISBLANK(INDEX('Policy Characteristics'!K:K,MATCH($C1863,'Policy Characteristics'!$C:$C,0))),"",INDEX('Policy Characteristics'!K:K,MATCH($C1863,'Policy Characteristics'!$C:$C,0)))</f>
        <v>architectural-design.html#rnd</v>
      </c>
      <c r="R1863" s="254" t="str">
        <f>IF(ISBLANK(INDEX('Policy Characteristics'!L:L,MATCH($C1863,'Policy Characteristics'!$C:$C,0))),"",INDEX('Policy Characteristics'!L:L,MATCH($C1863,'Policy Characteristics'!$C:$C,0)))</f>
        <v>research-and-development.html</v>
      </c>
    </row>
    <row r="1864" spans="1:18" x14ac:dyDescent="0.35">
      <c r="A1864" s="254" t="str">
        <f>IF(ISBLANK(INDEX('Policy Characteristics'!A:A,MATCH($C1864,'Policy Characteristics'!$C:$C,0))),"",INDEX('Policy Characteristics'!A:A,MATCH($C1864,'Policy Characteristics'!$C:$C,0)))</f>
        <v>Research and Development</v>
      </c>
      <c r="B1864" s="262" t="str">
        <f>IF(ISBLANK(INDEX('Policy Characteristics'!B:B,MATCH($C1864,'Policy Characteristics'!$C:$C,0))),"",INDEX('Policy Characteristics'!B:B,MATCH($C1864,'Policy Characteristics'!$C:$C,0)))</f>
        <v>Capital Cost Reduction</v>
      </c>
      <c r="C1864" s="254" t="str">
        <f t="shared" si="72"/>
        <v>RnD Electricity Capital Cost Perc Reduction</v>
      </c>
      <c r="D1864" s="6" t="s">
        <v>2745</v>
      </c>
      <c r="E1864" s="45"/>
      <c r="F1864" s="6" t="s">
        <v>3484</v>
      </c>
      <c r="G1864" s="45"/>
      <c r="H1864" s="43">
        <v>1815</v>
      </c>
      <c r="I1864" s="324" t="s">
        <v>43</v>
      </c>
      <c r="J1864" s="255" t="str">
        <f>IF(ISBLANK(INDEX('Policy Characteristics'!D:D,MATCH($C1864,'Policy Characteristics'!$C:$C,0))),"",INDEX('Policy Characteristics'!D:D,MATCH($C1864,'Policy Characteristics'!$C:$C,0)))</f>
        <v>R&amp;D Capital Cost Reductions</v>
      </c>
      <c r="K1864" s="254" t="str">
        <f>IF(ISBLANK(INDEX('Policy Characteristics'!E:E,MATCH($C1864,'Policy Characteristics'!$C:$C,0))),"",INDEX('Policy Characteristics'!E:E,MATCH($C1864,'Policy Characteristics'!$C:$C,0)))</f>
        <v>RnD electricity capital cost reduction</v>
      </c>
      <c r="L1864" s="261">
        <f>IF(ISBLANK(INDEX('Policy Characteristics'!F:F,MATCH($C1864,'Policy Characteristics'!$C:$C,0))),"",INDEX('Policy Characteristics'!F:F,MATCH($C1864,'Policy Characteristics'!$C:$C,0)))</f>
        <v>0</v>
      </c>
      <c r="M1864" s="261">
        <f>IF(ISBLANK(INDEX('Policy Characteristics'!G:G,MATCH($C1864,'Policy Characteristics'!$C:$C,0))),"",INDEX('Policy Characteristics'!G:G,MATCH($C1864,'Policy Characteristics'!$C:$C,0)))</f>
        <v>0.4</v>
      </c>
      <c r="N1864" s="261">
        <f>IF(ISBLANK(INDEX('Policy Characteristics'!H:H,MATCH($C1864,'Policy Characteristics'!$C:$C,0))),"",INDEX('Policy Characteristics'!H:H,MATCH($C1864,'Policy Characteristics'!$C:$C,0)))</f>
        <v>0.01</v>
      </c>
      <c r="O1864" s="254" t="str">
        <f>IF(ISBLANK(INDEX('Policy Characteristics'!I:I,MATCH($C1864,'Policy Characteristics'!$C:$C,0))),"",INDEX('Policy Characteristics'!I:I,MATCH($C1864,'Policy Characteristics'!$C:$C,0)))</f>
        <v>% reduction in cost</v>
      </c>
      <c r="P1864" s="254" t="str">
        <f>IF(ISBLANK(INDEX('Policy Characteristics'!J:J,MATCH($C1864,'Policy Characteristics'!$C:$C,0))),"",INDEX('Policy Characteristics'!J:J,MATCH($C1864,'Policy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4" s="254" t="str">
        <f>IF(ISBLANK(INDEX('Policy Characteristics'!K:K,MATCH($C1864,'Policy Characteristics'!$C:$C,0))),"",INDEX('Policy Characteristics'!K:K,MATCH($C1864,'Policy Characteristics'!$C:$C,0)))</f>
        <v>architectural-design.html#rnd</v>
      </c>
      <c r="R1864" s="254" t="str">
        <f>IF(ISBLANK(INDEX('Policy Characteristics'!L:L,MATCH($C1864,'Policy Characteristics'!$C:$C,0))),"",INDEX('Policy Characteristics'!L:L,MATCH($C1864,'Policy Characteristics'!$C:$C,0)))</f>
        <v>research-and-development.html</v>
      </c>
    </row>
    <row r="1865" spans="1:18" x14ac:dyDescent="0.35">
      <c r="A1865" s="254" t="str">
        <f>IF(ISBLANK(INDEX('Policy Characteristics'!A:A,MATCH($C1865,'Policy Characteristics'!$C:$C,0))),"",INDEX('Policy Characteristics'!A:A,MATCH($C1865,'Policy Characteristics'!$C:$C,0)))</f>
        <v>Research and Development</v>
      </c>
      <c r="B1865" s="262" t="str">
        <f>IF(ISBLANK(INDEX('Policy Characteristics'!B:B,MATCH($C1865,'Policy Characteristics'!$C:$C,0))),"",INDEX('Policy Characteristics'!B:B,MATCH($C1865,'Policy Characteristics'!$C:$C,0)))</f>
        <v>Capital Cost Reduction</v>
      </c>
      <c r="C1865" s="254" t="str">
        <f t="shared" si="72"/>
        <v>RnD Electricity Capital Cost Perc Reduction</v>
      </c>
      <c r="D1865" s="6" t="s">
        <v>3464</v>
      </c>
      <c r="E1865" s="45"/>
      <c r="F1865" s="6" t="s">
        <v>3485</v>
      </c>
      <c r="G1865" s="45"/>
      <c r="H1865" s="43">
        <v>1816</v>
      </c>
      <c r="I1865" s="324" t="s">
        <v>43</v>
      </c>
      <c r="J1865" s="255" t="str">
        <f>IF(ISBLANK(INDEX('Policy Characteristics'!D:D,MATCH($C1865,'Policy Characteristics'!$C:$C,0))),"",INDEX('Policy Characteristics'!D:D,MATCH($C1865,'Policy Characteristics'!$C:$C,0)))</f>
        <v>R&amp;D Capital Cost Reductions</v>
      </c>
      <c r="K1865" s="254" t="str">
        <f>IF(ISBLANK(INDEX('Policy Characteristics'!E:E,MATCH($C1865,'Policy Characteristics'!$C:$C,0))),"",INDEX('Policy Characteristics'!E:E,MATCH($C1865,'Policy Characteristics'!$C:$C,0)))</f>
        <v>RnD electricity capital cost reduction</v>
      </c>
      <c r="L1865" s="261">
        <f>IF(ISBLANK(INDEX('Policy Characteristics'!F:F,MATCH($C1865,'Policy Characteristics'!$C:$C,0))),"",INDEX('Policy Characteristics'!F:F,MATCH($C1865,'Policy Characteristics'!$C:$C,0)))</f>
        <v>0</v>
      </c>
      <c r="M1865" s="261">
        <f>IF(ISBLANK(INDEX('Policy Characteristics'!G:G,MATCH($C1865,'Policy Characteristics'!$C:$C,0))),"",INDEX('Policy Characteristics'!G:G,MATCH($C1865,'Policy Characteristics'!$C:$C,0)))</f>
        <v>0.4</v>
      </c>
      <c r="N1865" s="261">
        <f>IF(ISBLANK(INDEX('Policy Characteristics'!H:H,MATCH($C1865,'Policy Characteristics'!$C:$C,0))),"",INDEX('Policy Characteristics'!H:H,MATCH($C1865,'Policy Characteristics'!$C:$C,0)))</f>
        <v>0.01</v>
      </c>
      <c r="O1865" s="254" t="str">
        <f>IF(ISBLANK(INDEX('Policy Characteristics'!I:I,MATCH($C1865,'Policy Characteristics'!$C:$C,0))),"",INDEX('Policy Characteristics'!I:I,MATCH($C1865,'Policy Characteristics'!$C:$C,0)))</f>
        <v>% reduction in cost</v>
      </c>
      <c r="P1865" s="254" t="str">
        <f>IF(ISBLANK(INDEX('Policy Characteristics'!J:J,MATCH($C1865,'Policy Characteristics'!$C:$C,0))),"",INDEX('Policy Characteristics'!J:J,MATCH($C1865,'Policy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5" s="254" t="str">
        <f>IF(ISBLANK(INDEX('Policy Characteristics'!K:K,MATCH($C1865,'Policy Characteristics'!$C:$C,0))),"",INDEX('Policy Characteristics'!K:K,MATCH($C1865,'Policy Characteristics'!$C:$C,0)))</f>
        <v>architectural-design.html#rnd</v>
      </c>
      <c r="R1865" s="254" t="str">
        <f>IF(ISBLANK(INDEX('Policy Characteristics'!L:L,MATCH($C1865,'Policy Characteristics'!$C:$C,0))),"",INDEX('Policy Characteristics'!L:L,MATCH($C1865,'Policy Characteristics'!$C:$C,0)))</f>
        <v>research-and-development.html</v>
      </c>
    </row>
    <row r="1866" spans="1:18" x14ac:dyDescent="0.35">
      <c r="A1866" s="254" t="str">
        <f>IF(ISBLANK(INDEX('Policy Characteristics'!A:A,MATCH($C1866,'Policy Characteristics'!$C:$C,0))),"",INDEX('Policy Characteristics'!A:A,MATCH($C1866,'Policy Characteristics'!$C:$C,0)))</f>
        <v>Research and Development</v>
      </c>
      <c r="B1866" s="262" t="str">
        <f>IF(ISBLANK(INDEX('Policy Characteristics'!B:B,MATCH($C1866,'Policy Characteristics'!$C:$C,0))),"",INDEX('Policy Characteristics'!B:B,MATCH($C1866,'Policy Characteristics'!$C:$C,0)))</f>
        <v>Capital Cost Reduction</v>
      </c>
      <c r="C1866" s="254" t="str">
        <f t="shared" si="72"/>
        <v>RnD Electricity Capital Cost Perc Reduction</v>
      </c>
      <c r="D1866" s="6" t="s">
        <v>3467</v>
      </c>
      <c r="E1866" s="45"/>
      <c r="F1866" s="6" t="s">
        <v>3486</v>
      </c>
      <c r="G1866" s="45"/>
      <c r="H1866" s="43">
        <v>1817</v>
      </c>
      <c r="I1866" s="324" t="s">
        <v>43</v>
      </c>
      <c r="J1866" s="255" t="str">
        <f>IF(ISBLANK(INDEX('Policy Characteristics'!D:D,MATCH($C1866,'Policy Characteristics'!$C:$C,0))),"",INDEX('Policy Characteristics'!D:D,MATCH($C1866,'Policy Characteristics'!$C:$C,0)))</f>
        <v>R&amp;D Capital Cost Reductions</v>
      </c>
      <c r="K1866" s="254" t="str">
        <f>IF(ISBLANK(INDEX('Policy Characteristics'!E:E,MATCH($C1866,'Policy Characteristics'!$C:$C,0))),"",INDEX('Policy Characteristics'!E:E,MATCH($C1866,'Policy Characteristics'!$C:$C,0)))</f>
        <v>RnD electricity capital cost reduction</v>
      </c>
      <c r="L1866" s="261">
        <f>IF(ISBLANK(INDEX('Policy Characteristics'!F:F,MATCH($C1866,'Policy Characteristics'!$C:$C,0))),"",INDEX('Policy Characteristics'!F:F,MATCH($C1866,'Policy Characteristics'!$C:$C,0)))</f>
        <v>0</v>
      </c>
      <c r="M1866" s="261">
        <f>IF(ISBLANK(INDEX('Policy Characteristics'!G:G,MATCH($C1866,'Policy Characteristics'!$C:$C,0))),"",INDEX('Policy Characteristics'!G:G,MATCH($C1866,'Policy Characteristics'!$C:$C,0)))</f>
        <v>0.4</v>
      </c>
      <c r="N1866" s="261">
        <f>IF(ISBLANK(INDEX('Policy Characteristics'!H:H,MATCH($C1866,'Policy Characteristics'!$C:$C,0))),"",INDEX('Policy Characteristics'!H:H,MATCH($C1866,'Policy Characteristics'!$C:$C,0)))</f>
        <v>0.01</v>
      </c>
      <c r="O1866" s="254" t="str">
        <f>IF(ISBLANK(INDEX('Policy Characteristics'!I:I,MATCH($C1866,'Policy Characteristics'!$C:$C,0))),"",INDEX('Policy Characteristics'!I:I,MATCH($C1866,'Policy Characteristics'!$C:$C,0)))</f>
        <v>% reduction in cost</v>
      </c>
      <c r="P1866" s="254" t="str">
        <f>IF(ISBLANK(INDEX('Policy Characteristics'!J:J,MATCH($C1866,'Policy Characteristics'!$C:$C,0))),"",INDEX('Policy Characteristics'!J:J,MATCH($C1866,'Policy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6" s="254" t="str">
        <f>IF(ISBLANK(INDEX('Policy Characteristics'!K:K,MATCH($C1866,'Policy Characteristics'!$C:$C,0))),"",INDEX('Policy Characteristics'!K:K,MATCH($C1866,'Policy Characteristics'!$C:$C,0)))</f>
        <v>architectural-design.html#rnd</v>
      </c>
      <c r="R1866" s="254" t="str">
        <f>IF(ISBLANK(INDEX('Policy Characteristics'!L:L,MATCH($C1866,'Policy Characteristics'!$C:$C,0))),"",INDEX('Policy Characteristics'!L:L,MATCH($C1866,'Policy Characteristics'!$C:$C,0)))</f>
        <v>research-and-development.html</v>
      </c>
    </row>
    <row r="1867" spans="1:18" x14ac:dyDescent="0.35">
      <c r="A1867" s="254" t="str">
        <f>IF(ISBLANK(INDEX('Policy Characteristics'!A:A,MATCH($C1867,'Policy Characteristics'!$C:$C,0))),"",INDEX('Policy Characteristics'!A:A,MATCH($C1867,'Policy Characteristics'!$C:$C,0)))</f>
        <v>Research and Development</v>
      </c>
      <c r="B1867" s="262" t="str">
        <f>IF(ISBLANK(INDEX('Policy Characteristics'!B:B,MATCH($C1867,'Policy Characteristics'!$C:$C,0))),"",INDEX('Policy Characteristics'!B:B,MATCH($C1867,'Policy Characteristics'!$C:$C,0)))</f>
        <v>Capital Cost Reduction</v>
      </c>
      <c r="C1867" s="254" t="str">
        <f t="shared" si="72"/>
        <v>RnD Electricity Capital Cost Perc Reduction</v>
      </c>
      <c r="D1867" s="6" t="s">
        <v>3468</v>
      </c>
      <c r="E1867" s="45"/>
      <c r="F1867" s="6" t="s">
        <v>3487</v>
      </c>
      <c r="G1867" s="45"/>
      <c r="H1867" s="43">
        <v>1818</v>
      </c>
      <c r="I1867" s="324" t="s">
        <v>43</v>
      </c>
      <c r="J1867" s="255" t="str">
        <f>IF(ISBLANK(INDEX('Policy Characteristics'!D:D,MATCH($C1867,'Policy Characteristics'!$C:$C,0))),"",INDEX('Policy Characteristics'!D:D,MATCH($C1867,'Policy Characteristics'!$C:$C,0)))</f>
        <v>R&amp;D Capital Cost Reductions</v>
      </c>
      <c r="K1867" s="254" t="str">
        <f>IF(ISBLANK(INDEX('Policy Characteristics'!E:E,MATCH($C1867,'Policy Characteristics'!$C:$C,0))),"",INDEX('Policy Characteristics'!E:E,MATCH($C1867,'Policy Characteristics'!$C:$C,0)))</f>
        <v>RnD electricity capital cost reduction</v>
      </c>
      <c r="L1867" s="261">
        <f>IF(ISBLANK(INDEX('Policy Characteristics'!F:F,MATCH($C1867,'Policy Characteristics'!$C:$C,0))),"",INDEX('Policy Characteristics'!F:F,MATCH($C1867,'Policy Characteristics'!$C:$C,0)))</f>
        <v>0</v>
      </c>
      <c r="M1867" s="261">
        <f>IF(ISBLANK(INDEX('Policy Characteristics'!G:G,MATCH($C1867,'Policy Characteristics'!$C:$C,0))),"",INDEX('Policy Characteristics'!G:G,MATCH($C1867,'Policy Characteristics'!$C:$C,0)))</f>
        <v>0.4</v>
      </c>
      <c r="N1867" s="261">
        <f>IF(ISBLANK(INDEX('Policy Characteristics'!H:H,MATCH($C1867,'Policy Characteristics'!$C:$C,0))),"",INDEX('Policy Characteristics'!H:H,MATCH($C1867,'Policy Characteristics'!$C:$C,0)))</f>
        <v>0.01</v>
      </c>
      <c r="O1867" s="254" t="str">
        <f>IF(ISBLANK(INDEX('Policy Characteristics'!I:I,MATCH($C1867,'Policy Characteristics'!$C:$C,0))),"",INDEX('Policy Characteristics'!I:I,MATCH($C1867,'Policy Characteristics'!$C:$C,0)))</f>
        <v>% reduction in cost</v>
      </c>
      <c r="P1867" s="254" t="str">
        <f>IF(ISBLANK(INDEX('Policy Characteristics'!J:J,MATCH($C1867,'Policy Characteristics'!$C:$C,0))),"",INDEX('Policy Characteristics'!J:J,MATCH($C1867,'Policy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7" s="254" t="str">
        <f>IF(ISBLANK(INDEX('Policy Characteristics'!K:K,MATCH($C1867,'Policy Characteristics'!$C:$C,0))),"",INDEX('Policy Characteristics'!K:K,MATCH($C1867,'Policy Characteristics'!$C:$C,0)))</f>
        <v>architectural-design.html#rnd</v>
      </c>
      <c r="R1867" s="254" t="str">
        <f>IF(ISBLANK(INDEX('Policy Characteristics'!L:L,MATCH($C1867,'Policy Characteristics'!$C:$C,0))),"",INDEX('Policy Characteristics'!L:L,MATCH($C1867,'Policy Characteristics'!$C:$C,0)))</f>
        <v>research-and-development.html</v>
      </c>
    </row>
    <row r="1868" spans="1:18" x14ac:dyDescent="0.35">
      <c r="A1868" s="254" t="str">
        <f>IF(ISBLANK(INDEX('Policy Characteristics'!A:A,MATCH($C1868,'Policy Characteristics'!$C:$C,0))),"",INDEX('Policy Characteristics'!A:A,MATCH($C1868,'Policy Characteristics'!$C:$C,0)))</f>
        <v>Research and Development</v>
      </c>
      <c r="B1868" s="262" t="str">
        <f>IF(ISBLANK(INDEX('Policy Characteristics'!B:B,MATCH($C1868,'Policy Characteristics'!$C:$C,0))),"",INDEX('Policy Characteristics'!B:B,MATCH($C1868,'Policy Characteristics'!$C:$C,0)))</f>
        <v>Capital Cost Reduction</v>
      </c>
      <c r="C1868" s="254" t="str">
        <f t="shared" si="72"/>
        <v>RnD Electricity Capital Cost Perc Reduction</v>
      </c>
      <c r="D1868" s="6" t="s">
        <v>3469</v>
      </c>
      <c r="E1868" s="45"/>
      <c r="F1868" s="6" t="s">
        <v>3488</v>
      </c>
      <c r="G1868" s="45"/>
      <c r="H1868" s="43">
        <v>1819</v>
      </c>
      <c r="I1868" s="324" t="s">
        <v>43</v>
      </c>
      <c r="J1868" s="255" t="str">
        <f>IF(ISBLANK(INDEX('Policy Characteristics'!D:D,MATCH($C1868,'Policy Characteristics'!$C:$C,0))),"",INDEX('Policy Characteristics'!D:D,MATCH($C1868,'Policy Characteristics'!$C:$C,0)))</f>
        <v>R&amp;D Capital Cost Reductions</v>
      </c>
      <c r="K1868" s="254" t="str">
        <f>IF(ISBLANK(INDEX('Policy Characteristics'!E:E,MATCH($C1868,'Policy Characteristics'!$C:$C,0))),"",INDEX('Policy Characteristics'!E:E,MATCH($C1868,'Policy Characteristics'!$C:$C,0)))</f>
        <v>RnD electricity capital cost reduction</v>
      </c>
      <c r="L1868" s="261">
        <f>IF(ISBLANK(INDEX('Policy Characteristics'!F:F,MATCH($C1868,'Policy Characteristics'!$C:$C,0))),"",INDEX('Policy Characteristics'!F:F,MATCH($C1868,'Policy Characteristics'!$C:$C,0)))</f>
        <v>0</v>
      </c>
      <c r="M1868" s="261">
        <f>IF(ISBLANK(INDEX('Policy Characteristics'!G:G,MATCH($C1868,'Policy Characteristics'!$C:$C,0))),"",INDEX('Policy Characteristics'!G:G,MATCH($C1868,'Policy Characteristics'!$C:$C,0)))</f>
        <v>0.4</v>
      </c>
      <c r="N1868" s="261">
        <f>IF(ISBLANK(INDEX('Policy Characteristics'!H:H,MATCH($C1868,'Policy Characteristics'!$C:$C,0))),"",INDEX('Policy Characteristics'!H:H,MATCH($C1868,'Policy Characteristics'!$C:$C,0)))</f>
        <v>0.01</v>
      </c>
      <c r="O1868" s="254" t="str">
        <f>IF(ISBLANK(INDEX('Policy Characteristics'!I:I,MATCH($C1868,'Policy Characteristics'!$C:$C,0))),"",INDEX('Policy Characteristics'!I:I,MATCH($C1868,'Policy Characteristics'!$C:$C,0)))</f>
        <v>% reduction in cost</v>
      </c>
      <c r="P1868" s="254" t="str">
        <f>IF(ISBLANK(INDEX('Policy Characteristics'!J:J,MATCH($C1868,'Policy Characteristics'!$C:$C,0))),"",INDEX('Policy Characteristics'!J:J,MATCH($C1868,'Policy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8" s="254" t="str">
        <f>IF(ISBLANK(INDEX('Policy Characteristics'!K:K,MATCH($C1868,'Policy Characteristics'!$C:$C,0))),"",INDEX('Policy Characteristics'!K:K,MATCH($C1868,'Policy Characteristics'!$C:$C,0)))</f>
        <v>architectural-design.html#rnd</v>
      </c>
      <c r="R1868" s="254" t="str">
        <f>IF(ISBLANK(INDEX('Policy Characteristics'!L:L,MATCH($C1868,'Policy Characteristics'!$C:$C,0))),"",INDEX('Policy Characteristics'!L:L,MATCH($C1868,'Policy Characteristics'!$C:$C,0)))</f>
        <v>research-and-development.html</v>
      </c>
    </row>
    <row r="1869" spans="1:18" x14ac:dyDescent="0.35">
      <c r="A1869" s="254" t="str">
        <f>IF(ISBLANK(INDEX('Policy Characteristics'!A:A,MATCH($C1869,'Policy Characteristics'!$C:$C,0))),"",INDEX('Policy Characteristics'!A:A,MATCH($C1869,'Policy Characteristics'!$C:$C,0)))</f>
        <v>Research and Development</v>
      </c>
      <c r="B1869" s="262" t="str">
        <f>IF(ISBLANK(INDEX('Policy Characteristics'!B:B,MATCH($C1869,'Policy Characteristics'!$C:$C,0))),"",INDEX('Policy Characteristics'!B:B,MATCH($C1869,'Policy Characteristics'!$C:$C,0)))</f>
        <v>Capital Cost Reduction</v>
      </c>
      <c r="C1869" s="254" t="str">
        <f t="shared" si="72"/>
        <v>RnD Electricity Capital Cost Perc Reduction</v>
      </c>
      <c r="D1869" s="6" t="s">
        <v>3470</v>
      </c>
      <c r="E1869" s="45"/>
      <c r="F1869" s="6" t="s">
        <v>3489</v>
      </c>
      <c r="G1869" s="45"/>
      <c r="H1869" s="43">
        <v>1820</v>
      </c>
      <c r="I1869" s="324" t="s">
        <v>43</v>
      </c>
      <c r="J1869" s="255" t="str">
        <f>IF(ISBLANK(INDEX('Policy Characteristics'!D:D,MATCH($C1869,'Policy Characteristics'!$C:$C,0))),"",INDEX('Policy Characteristics'!D:D,MATCH($C1869,'Policy Characteristics'!$C:$C,0)))</f>
        <v>R&amp;D Capital Cost Reductions</v>
      </c>
      <c r="K1869" s="254" t="str">
        <f>IF(ISBLANK(INDEX('Policy Characteristics'!E:E,MATCH($C1869,'Policy Characteristics'!$C:$C,0))),"",INDEX('Policy Characteristics'!E:E,MATCH($C1869,'Policy Characteristics'!$C:$C,0)))</f>
        <v>RnD electricity capital cost reduction</v>
      </c>
      <c r="L1869" s="261">
        <f>IF(ISBLANK(INDEX('Policy Characteristics'!F:F,MATCH($C1869,'Policy Characteristics'!$C:$C,0))),"",INDEX('Policy Characteristics'!F:F,MATCH($C1869,'Policy Characteristics'!$C:$C,0)))</f>
        <v>0</v>
      </c>
      <c r="M1869" s="261">
        <f>IF(ISBLANK(INDEX('Policy Characteristics'!G:G,MATCH($C1869,'Policy Characteristics'!$C:$C,0))),"",INDEX('Policy Characteristics'!G:G,MATCH($C1869,'Policy Characteristics'!$C:$C,0)))</f>
        <v>0.4</v>
      </c>
      <c r="N1869" s="261">
        <f>IF(ISBLANK(INDEX('Policy Characteristics'!H:H,MATCH($C1869,'Policy Characteristics'!$C:$C,0))),"",INDEX('Policy Characteristics'!H:H,MATCH($C1869,'Policy Characteristics'!$C:$C,0)))</f>
        <v>0.01</v>
      </c>
      <c r="O1869" s="254" t="str">
        <f>IF(ISBLANK(INDEX('Policy Characteristics'!I:I,MATCH($C1869,'Policy Characteristics'!$C:$C,0))),"",INDEX('Policy Characteristics'!I:I,MATCH($C1869,'Policy Characteristics'!$C:$C,0)))</f>
        <v>% reduction in cost</v>
      </c>
      <c r="P1869" s="254" t="str">
        <f>IF(ISBLANK(INDEX('Policy Characteristics'!J:J,MATCH($C1869,'Policy Characteristics'!$C:$C,0))),"",INDEX('Policy Characteristics'!J:J,MATCH($C1869,'Policy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9" s="254" t="str">
        <f>IF(ISBLANK(INDEX('Policy Characteristics'!K:K,MATCH($C1869,'Policy Characteristics'!$C:$C,0))),"",INDEX('Policy Characteristics'!K:K,MATCH($C1869,'Policy Characteristics'!$C:$C,0)))</f>
        <v>architectural-design.html#rnd</v>
      </c>
      <c r="R1869" s="254" t="str">
        <f>IF(ISBLANK(INDEX('Policy Characteristics'!L:L,MATCH($C1869,'Policy Characteristics'!$C:$C,0))),"",INDEX('Policy Characteristics'!L:L,MATCH($C1869,'Policy Characteristics'!$C:$C,0)))</f>
        <v>research-and-development.html</v>
      </c>
    </row>
    <row r="1870" spans="1:18" x14ac:dyDescent="0.35">
      <c r="A1870" s="254" t="str">
        <f>IF(ISBLANK(INDEX('Policy Characteristics'!A:A,MATCH($C1870,'Policy Characteristics'!$C:$C,0))),"",INDEX('Policy Characteristics'!A:A,MATCH($C1870,'Policy Characteristics'!$C:$C,0)))</f>
        <v>Research and Development</v>
      </c>
      <c r="B1870" s="262" t="str">
        <f>IF(ISBLANK(INDEX('Policy Characteristics'!B:B,MATCH($C1870,'Policy Characteristics'!$C:$C,0))),"",INDEX('Policy Characteristics'!B:B,MATCH($C1870,'Policy Characteristics'!$C:$C,0)))</f>
        <v>Capital Cost Reduction</v>
      </c>
      <c r="C1870" s="254" t="str">
        <f t="shared" si="72"/>
        <v>RnD Electricity Capital Cost Perc Reduction</v>
      </c>
      <c r="D1870" s="6" t="s">
        <v>3558</v>
      </c>
      <c r="E1870" s="45"/>
      <c r="F1870" s="6" t="s">
        <v>3560</v>
      </c>
      <c r="G1870" s="45"/>
      <c r="H1870" s="43">
        <v>1821</v>
      </c>
      <c r="I1870" s="324" t="s">
        <v>43</v>
      </c>
      <c r="J1870" s="255" t="str">
        <f>IF(ISBLANK(INDEX('Policy Characteristics'!D:D,MATCH($C1870,'Policy Characteristics'!$C:$C,0))),"",INDEX('Policy Characteristics'!D:D,MATCH($C1870,'Policy Characteristics'!$C:$C,0)))</f>
        <v>R&amp;D Capital Cost Reductions</v>
      </c>
      <c r="K1870" s="254" t="str">
        <f>IF(ISBLANK(INDEX('Policy Characteristics'!E:E,MATCH($C1870,'Policy Characteristics'!$C:$C,0))),"",INDEX('Policy Characteristics'!E:E,MATCH($C1870,'Policy Characteristics'!$C:$C,0)))</f>
        <v>RnD electricity capital cost reduction</v>
      </c>
      <c r="L1870" s="261">
        <f>IF(ISBLANK(INDEX('Policy Characteristics'!F:F,MATCH($C1870,'Policy Characteristics'!$C:$C,0))),"",INDEX('Policy Characteristics'!F:F,MATCH($C1870,'Policy Characteristics'!$C:$C,0)))</f>
        <v>0</v>
      </c>
      <c r="M1870" s="261">
        <f>IF(ISBLANK(INDEX('Policy Characteristics'!G:G,MATCH($C1870,'Policy Characteristics'!$C:$C,0))),"",INDEX('Policy Characteristics'!G:G,MATCH($C1870,'Policy Characteristics'!$C:$C,0)))</f>
        <v>0.4</v>
      </c>
      <c r="N1870" s="261">
        <f>IF(ISBLANK(INDEX('Policy Characteristics'!H:H,MATCH($C1870,'Policy Characteristics'!$C:$C,0))),"",INDEX('Policy Characteristics'!H:H,MATCH($C1870,'Policy Characteristics'!$C:$C,0)))</f>
        <v>0.01</v>
      </c>
      <c r="O1870" s="254" t="str">
        <f>IF(ISBLANK(INDEX('Policy Characteristics'!I:I,MATCH($C1870,'Policy Characteristics'!$C:$C,0))),"",INDEX('Policy Characteristics'!I:I,MATCH($C1870,'Policy Characteristics'!$C:$C,0)))</f>
        <v>% reduction in cost</v>
      </c>
      <c r="P1870" s="254"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254" t="str">
        <f>IF(ISBLANK(INDEX('Policy Characteristics'!K:K,MATCH($C1870,'Policy Characteristics'!$C:$C,0))),"",INDEX('Policy Characteristics'!K:K,MATCH($C1870,'Policy Characteristics'!$C:$C,0)))</f>
        <v>architectural-design.html#rnd</v>
      </c>
      <c r="R1870" s="254" t="str">
        <f>IF(ISBLANK(INDEX('Policy Characteristics'!L:L,MATCH($C1870,'Policy Characteristics'!$C:$C,0))),"",INDEX('Policy Characteristics'!L:L,MATCH($C1870,'Policy Characteristics'!$C:$C,0)))</f>
        <v>research-and-development.html</v>
      </c>
    </row>
    <row r="1871" spans="1:18" x14ac:dyDescent="0.35">
      <c r="A1871" s="254" t="str">
        <f>IF(ISBLANK(INDEX('Policy Characteristics'!A:A,MATCH($C1871,'Policy Characteristics'!$C:$C,0))),"",INDEX('Policy Characteristics'!A:A,MATCH($C1871,'Policy Characteristics'!$C:$C,0)))</f>
        <v>Research and Development</v>
      </c>
      <c r="B1871" s="262" t="str">
        <f>IF(ISBLANK(INDEX('Policy Characteristics'!B:B,MATCH($C1871,'Policy Characteristics'!$C:$C,0))),"",INDEX('Policy Characteristics'!B:B,MATCH($C1871,'Policy Characteristics'!$C:$C,0)))</f>
        <v>Capital Cost Reduction</v>
      </c>
      <c r="C1871" s="254" t="str">
        <f t="shared" si="72"/>
        <v>RnD Electricity Capital Cost Perc Reduction</v>
      </c>
      <c r="D1871" s="6" t="s">
        <v>3559</v>
      </c>
      <c r="E1871" s="45"/>
      <c r="F1871" s="6" t="s">
        <v>3561</v>
      </c>
      <c r="G1871" s="45"/>
      <c r="H1871" s="43">
        <v>2245</v>
      </c>
      <c r="I1871" s="324" t="s">
        <v>43</v>
      </c>
      <c r="J1871" s="255" t="str">
        <f>IF(ISBLANK(INDEX('Policy Characteristics'!D:D,MATCH($C1871,'Policy Characteristics'!$C:$C,0))),"",INDEX('Policy Characteristics'!D:D,MATCH($C1871,'Policy Characteristics'!$C:$C,0)))</f>
        <v>R&amp;D Capital Cost Reductions</v>
      </c>
      <c r="K1871" s="254" t="str">
        <f>IF(ISBLANK(INDEX('Policy Characteristics'!E:E,MATCH($C1871,'Policy Characteristics'!$C:$C,0))),"",INDEX('Policy Characteristics'!E:E,MATCH($C1871,'Policy Characteristics'!$C:$C,0)))</f>
        <v>RnD electricity capital cost reduction</v>
      </c>
      <c r="L1871" s="261">
        <f>IF(ISBLANK(INDEX('Policy Characteristics'!F:F,MATCH($C1871,'Policy Characteristics'!$C:$C,0))),"",INDEX('Policy Characteristics'!F:F,MATCH($C1871,'Policy Characteristics'!$C:$C,0)))</f>
        <v>0</v>
      </c>
      <c r="M1871" s="261">
        <f>IF(ISBLANK(INDEX('Policy Characteristics'!G:G,MATCH($C1871,'Policy Characteristics'!$C:$C,0))),"",INDEX('Policy Characteristics'!G:G,MATCH($C1871,'Policy Characteristics'!$C:$C,0)))</f>
        <v>0.4</v>
      </c>
      <c r="N1871" s="261">
        <f>IF(ISBLANK(INDEX('Policy Characteristics'!H:H,MATCH($C1871,'Policy Characteristics'!$C:$C,0))),"",INDEX('Policy Characteristics'!H:H,MATCH($C1871,'Policy Characteristics'!$C:$C,0)))</f>
        <v>0.01</v>
      </c>
      <c r="O1871" s="254" t="str">
        <f>IF(ISBLANK(INDEX('Policy Characteristics'!I:I,MATCH($C1871,'Policy Characteristics'!$C:$C,0))),"",INDEX('Policy Characteristics'!I:I,MATCH($C1871,'Policy Characteristics'!$C:$C,0)))</f>
        <v>% reduction in cost</v>
      </c>
      <c r="P1871" s="254"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254" t="str">
        <f>IF(ISBLANK(INDEX('Policy Characteristics'!K:K,MATCH($C1871,'Policy Characteristics'!$C:$C,0))),"",INDEX('Policy Characteristics'!K:K,MATCH($C1871,'Policy Characteristics'!$C:$C,0)))</f>
        <v>architectural-design.html#rnd</v>
      </c>
      <c r="R1871" s="254" t="str">
        <f>IF(ISBLANK(INDEX('Policy Characteristics'!L:L,MATCH($C1871,'Policy Characteristics'!$C:$C,0))),"",INDEX('Policy Characteristics'!L:L,MATCH($C1871,'Policy Characteristics'!$C:$C,0)))</f>
        <v>research-and-development.html</v>
      </c>
    </row>
    <row r="1872" spans="1:18" x14ac:dyDescent="0.35">
      <c r="A1872" s="254" t="str">
        <f>IF(ISBLANK(INDEX('Policy Characteristics'!A:A,MATCH($C1872,'Policy Characteristics'!$C:$C,0))),"",INDEX('Policy Characteristics'!A:A,MATCH($C1872,'Policy Characteristics'!$C:$C,0)))</f>
        <v>Research and Development</v>
      </c>
      <c r="B1872" s="262" t="str">
        <f>IF(ISBLANK(INDEX('Policy Characteristics'!B:B,MATCH($C1872,'Policy Characteristics'!$C:$C,0))),"",INDEX('Policy Characteristics'!B:B,MATCH($C1872,'Policy Characteristics'!$C:$C,0)))</f>
        <v>Capital Cost Reduction</v>
      </c>
      <c r="C1872" t="s">
        <v>290</v>
      </c>
      <c r="D1872" t="s">
        <v>3047</v>
      </c>
      <c r="E1872" s="45"/>
      <c r="F1872" s="6" t="s">
        <v>3074</v>
      </c>
      <c r="G1872" s="45"/>
      <c r="H1872" s="43">
        <v>1462</v>
      </c>
      <c r="I1872" s="324" t="s">
        <v>43</v>
      </c>
      <c r="J1872" s="255" t="str">
        <f>IF(ISBLANK(INDEX('Policy Characteristics'!D:D,MATCH($C1872,'Policy Characteristics'!$C:$C,0))),"",INDEX('Policy Characteristics'!D:D,MATCH($C1872,'Policy Characteristics'!$C:$C,0)))</f>
        <v>R&amp;D Capital Cost Reductions</v>
      </c>
      <c r="K1872" s="254" t="str">
        <f>IF(ISBLANK(INDEX('Policy Characteristics'!E:E,MATCH($C1872,'Policy Characteristics'!$C:$C,0))),"",INDEX('Policy Characteristics'!E:E,MATCH($C1872,'Policy Characteristics'!$C:$C,0)))</f>
        <v>RnD industry capital cost reduction</v>
      </c>
      <c r="L1872" s="261">
        <f>IF(ISBLANK(INDEX('Policy Characteristics'!F:F,MATCH($C1872,'Policy Characteristics'!$C:$C,0))),"",INDEX('Policy Characteristics'!F:F,MATCH($C1872,'Policy Characteristics'!$C:$C,0)))</f>
        <v>0</v>
      </c>
      <c r="M1872" s="261">
        <f>IF(ISBLANK(INDEX('Policy Characteristics'!G:G,MATCH($C1872,'Policy Characteristics'!$C:$C,0))),"",INDEX('Policy Characteristics'!G:G,MATCH($C1872,'Policy Characteristics'!$C:$C,0)))</f>
        <v>0.4</v>
      </c>
      <c r="N1872" s="261">
        <f>IF(ISBLANK(INDEX('Policy Characteristics'!H:H,MATCH($C1872,'Policy Characteristics'!$C:$C,0))),"",INDEX('Policy Characteristics'!H:H,MATCH($C1872,'Policy Characteristics'!$C:$C,0)))</f>
        <v>0.01</v>
      </c>
      <c r="O1872" s="254" t="str">
        <f>IF(ISBLANK(INDEX('Policy Characteristics'!I:I,MATCH($C1872,'Policy Characteristics'!$C:$C,0))),"",INDEX('Policy Characteristics'!I:I,MATCH($C1872,'Policy Characteristics'!$C:$C,0)))</f>
        <v>% reduction in cost</v>
      </c>
      <c r="P1872" s="254"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254" t="str">
        <f>IF(ISBLANK(INDEX('Policy Characteristics'!K:K,MATCH($C1872,'Policy Characteristics'!$C:$C,0))),"",INDEX('Policy Characteristics'!K:K,MATCH($C1872,'Policy Characteristics'!$C:$C,0)))</f>
        <v>architectural-design.html#rnd</v>
      </c>
      <c r="R1872" s="254" t="str">
        <f>IF(ISBLANK(INDEX('Policy Characteristics'!L:L,MATCH($C1872,'Policy Characteristics'!$C:$C,0))),"",INDEX('Policy Characteristics'!L:L,MATCH($C1872,'Policy Characteristics'!$C:$C,0)))</f>
        <v>research-and-development.html</v>
      </c>
    </row>
    <row r="1873" spans="1:18" x14ac:dyDescent="0.35">
      <c r="A1873" s="254" t="str">
        <f>IF(ISBLANK(INDEX('Policy Characteristics'!A:A,MATCH($C1873,'Policy Characteristics'!$C:$C,0))),"",INDEX('Policy Characteristics'!A:A,MATCH($C1873,'Policy Characteristics'!$C:$C,0)))</f>
        <v>Research and Development</v>
      </c>
      <c r="B1873" s="262" t="str">
        <f>IF(ISBLANK(INDEX('Policy Characteristics'!B:B,MATCH($C1873,'Policy Characteristics'!$C:$C,0))),"",INDEX('Policy Characteristics'!B:B,MATCH($C1873,'Policy Characteristics'!$C:$C,0)))</f>
        <v>Capital Cost Reduction</v>
      </c>
      <c r="C1873" s="254" t="str">
        <f t="shared" ref="C1873:C1896" si="73">C$1872</f>
        <v>RnD Industry Capital Cost Perc Reduction</v>
      </c>
      <c r="D1873" t="s">
        <v>3048</v>
      </c>
      <c r="E1873" s="45"/>
      <c r="F1873" s="6" t="s">
        <v>3075</v>
      </c>
      <c r="G1873" s="45"/>
      <c r="H1873" s="43">
        <v>1463</v>
      </c>
      <c r="I1873" s="324" t="s">
        <v>43</v>
      </c>
      <c r="J1873" s="255" t="str">
        <f>IF(ISBLANK(INDEX('Policy Characteristics'!D:D,MATCH($C1873,'Policy Characteristics'!$C:$C,0))),"",INDEX('Policy Characteristics'!D:D,MATCH($C1873,'Policy Characteristics'!$C:$C,0)))</f>
        <v>R&amp;D Capital Cost Reductions</v>
      </c>
      <c r="K1873" s="254" t="str">
        <f>IF(ISBLANK(INDEX('Policy Characteristics'!E:E,MATCH($C1873,'Policy Characteristics'!$C:$C,0))),"",INDEX('Policy Characteristics'!E:E,MATCH($C1873,'Policy Characteristics'!$C:$C,0)))</f>
        <v>RnD industry capital cost reduction</v>
      </c>
      <c r="L1873" s="261">
        <f>IF(ISBLANK(INDEX('Policy Characteristics'!F:F,MATCH($C1873,'Policy Characteristics'!$C:$C,0))),"",INDEX('Policy Characteristics'!F:F,MATCH($C1873,'Policy Characteristics'!$C:$C,0)))</f>
        <v>0</v>
      </c>
      <c r="M1873" s="261">
        <f>IF(ISBLANK(INDEX('Policy Characteristics'!G:G,MATCH($C1873,'Policy Characteristics'!$C:$C,0))),"",INDEX('Policy Characteristics'!G:G,MATCH($C1873,'Policy Characteristics'!$C:$C,0)))</f>
        <v>0.4</v>
      </c>
      <c r="N1873" s="261">
        <f>IF(ISBLANK(INDEX('Policy Characteristics'!H:H,MATCH($C1873,'Policy Characteristics'!$C:$C,0))),"",INDEX('Policy Characteristics'!H:H,MATCH($C1873,'Policy Characteristics'!$C:$C,0)))</f>
        <v>0.01</v>
      </c>
      <c r="O1873" s="254" t="str">
        <f>IF(ISBLANK(INDEX('Policy Characteristics'!I:I,MATCH($C1873,'Policy Characteristics'!$C:$C,0))),"",INDEX('Policy Characteristics'!I:I,MATCH($C1873,'Policy Characteristics'!$C:$C,0)))</f>
        <v>% reduction in cost</v>
      </c>
      <c r="P1873" s="254" t="str">
        <f>IF(ISBLANK(INDEX('Policy Characteristics'!J:J,MATCH($C1873,'Policy Characteristics'!$C:$C,0))),"",INDEX('Policy Characteristics'!J:J,MATCH($C1873,'Policy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3" s="254" t="str">
        <f>IF(ISBLANK(INDEX('Policy Characteristics'!K:K,MATCH($C1873,'Policy Characteristics'!$C:$C,0))),"",INDEX('Policy Characteristics'!K:K,MATCH($C1873,'Policy Characteristics'!$C:$C,0)))</f>
        <v>architectural-design.html#rnd</v>
      </c>
      <c r="R1873" s="254" t="str">
        <f>IF(ISBLANK(INDEX('Policy Characteristics'!L:L,MATCH($C1873,'Policy Characteristics'!$C:$C,0))),"",INDEX('Policy Characteristics'!L:L,MATCH($C1873,'Policy Characteristics'!$C:$C,0)))</f>
        <v>research-and-development.html</v>
      </c>
    </row>
    <row r="1874" spans="1:18" x14ac:dyDescent="0.35">
      <c r="A1874" s="254" t="str">
        <f>IF(ISBLANK(INDEX('Policy Characteristics'!A:A,MATCH($C1874,'Policy Characteristics'!$C:$C,0))),"",INDEX('Policy Characteristics'!A:A,MATCH($C1874,'Policy Characteristics'!$C:$C,0)))</f>
        <v>Research and Development</v>
      </c>
      <c r="B1874" s="262" t="str">
        <f>IF(ISBLANK(INDEX('Policy Characteristics'!B:B,MATCH($C1874,'Policy Characteristics'!$C:$C,0))),"",INDEX('Policy Characteristics'!B:B,MATCH($C1874,'Policy Characteristics'!$C:$C,0)))</f>
        <v>Capital Cost Reduction</v>
      </c>
      <c r="C1874" s="254" t="str">
        <f t="shared" si="73"/>
        <v>RnD Industry Capital Cost Perc Reduction</v>
      </c>
      <c r="D1874" t="s">
        <v>3049</v>
      </c>
      <c r="E1874" s="45"/>
      <c r="F1874" s="6" t="s">
        <v>3076</v>
      </c>
      <c r="G1874" s="45"/>
      <c r="H1874" s="43">
        <v>1464</v>
      </c>
      <c r="I1874" s="324" t="s">
        <v>43</v>
      </c>
      <c r="J1874" s="255" t="str">
        <f>IF(ISBLANK(INDEX('Policy Characteristics'!D:D,MATCH($C1874,'Policy Characteristics'!$C:$C,0))),"",INDEX('Policy Characteristics'!D:D,MATCH($C1874,'Policy Characteristics'!$C:$C,0)))</f>
        <v>R&amp;D Capital Cost Reductions</v>
      </c>
      <c r="K1874" s="254" t="str">
        <f>IF(ISBLANK(INDEX('Policy Characteristics'!E:E,MATCH($C1874,'Policy Characteristics'!$C:$C,0))),"",INDEX('Policy Characteristics'!E:E,MATCH($C1874,'Policy Characteristics'!$C:$C,0)))</f>
        <v>RnD industry capital cost reduction</v>
      </c>
      <c r="L1874" s="261">
        <f>IF(ISBLANK(INDEX('Policy Characteristics'!F:F,MATCH($C1874,'Policy Characteristics'!$C:$C,0))),"",INDEX('Policy Characteristics'!F:F,MATCH($C1874,'Policy Characteristics'!$C:$C,0)))</f>
        <v>0</v>
      </c>
      <c r="M1874" s="261">
        <f>IF(ISBLANK(INDEX('Policy Characteristics'!G:G,MATCH($C1874,'Policy Characteristics'!$C:$C,0))),"",INDEX('Policy Characteristics'!G:G,MATCH($C1874,'Policy Characteristics'!$C:$C,0)))</f>
        <v>0.4</v>
      </c>
      <c r="N1874" s="261">
        <f>IF(ISBLANK(INDEX('Policy Characteristics'!H:H,MATCH($C1874,'Policy Characteristics'!$C:$C,0))),"",INDEX('Policy Characteristics'!H:H,MATCH($C1874,'Policy Characteristics'!$C:$C,0)))</f>
        <v>0.01</v>
      </c>
      <c r="O1874" s="254" t="str">
        <f>IF(ISBLANK(INDEX('Policy Characteristics'!I:I,MATCH($C1874,'Policy Characteristics'!$C:$C,0))),"",INDEX('Policy Characteristics'!I:I,MATCH($C1874,'Policy Characteristics'!$C:$C,0)))</f>
        <v>% reduction in cost</v>
      </c>
      <c r="P1874" s="254" t="str">
        <f>IF(ISBLANK(INDEX('Policy Characteristics'!J:J,MATCH($C1874,'Policy Characteristics'!$C:$C,0))),"",INDEX('Policy Characteristics'!J:J,MATCH($C1874,'Policy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4" s="254" t="str">
        <f>IF(ISBLANK(INDEX('Policy Characteristics'!K:K,MATCH($C1874,'Policy Characteristics'!$C:$C,0))),"",INDEX('Policy Characteristics'!K:K,MATCH($C1874,'Policy Characteristics'!$C:$C,0)))</f>
        <v>architectural-design.html#rnd</v>
      </c>
      <c r="R1874" s="254" t="str">
        <f>IF(ISBLANK(INDEX('Policy Characteristics'!L:L,MATCH($C1874,'Policy Characteristics'!$C:$C,0))),"",INDEX('Policy Characteristics'!L:L,MATCH($C1874,'Policy Characteristics'!$C:$C,0)))</f>
        <v>research-and-development.html</v>
      </c>
    </row>
    <row r="1875" spans="1:18" x14ac:dyDescent="0.35">
      <c r="A1875" s="254" t="str">
        <f>IF(ISBLANK(INDEX('Policy Characteristics'!A:A,MATCH($C1875,'Policy Characteristics'!$C:$C,0))),"",INDEX('Policy Characteristics'!A:A,MATCH($C1875,'Policy Characteristics'!$C:$C,0)))</f>
        <v>Research and Development</v>
      </c>
      <c r="B1875" s="262" t="str">
        <f>IF(ISBLANK(INDEX('Policy Characteristics'!B:B,MATCH($C1875,'Policy Characteristics'!$C:$C,0))),"",INDEX('Policy Characteristics'!B:B,MATCH($C1875,'Policy Characteristics'!$C:$C,0)))</f>
        <v>Capital Cost Reduction</v>
      </c>
      <c r="C1875" s="254" t="str">
        <f t="shared" si="73"/>
        <v>RnD Industry Capital Cost Perc Reduction</v>
      </c>
      <c r="D1875" t="s">
        <v>3050</v>
      </c>
      <c r="E1875" s="45"/>
      <c r="F1875" s="6" t="s">
        <v>3077</v>
      </c>
      <c r="G1875" s="45"/>
      <c r="H1875" s="43">
        <v>1465</v>
      </c>
      <c r="I1875" s="324" t="s">
        <v>43</v>
      </c>
      <c r="J1875" s="255" t="str">
        <f>IF(ISBLANK(INDEX('Policy Characteristics'!D:D,MATCH($C1875,'Policy Characteristics'!$C:$C,0))),"",INDEX('Policy Characteristics'!D:D,MATCH($C1875,'Policy Characteristics'!$C:$C,0)))</f>
        <v>R&amp;D Capital Cost Reductions</v>
      </c>
      <c r="K1875" s="254" t="str">
        <f>IF(ISBLANK(INDEX('Policy Characteristics'!E:E,MATCH($C1875,'Policy Characteristics'!$C:$C,0))),"",INDEX('Policy Characteristics'!E:E,MATCH($C1875,'Policy Characteristics'!$C:$C,0)))</f>
        <v>RnD industry capital cost reduction</v>
      </c>
      <c r="L1875" s="261">
        <f>IF(ISBLANK(INDEX('Policy Characteristics'!F:F,MATCH($C1875,'Policy Characteristics'!$C:$C,0))),"",INDEX('Policy Characteristics'!F:F,MATCH($C1875,'Policy Characteristics'!$C:$C,0)))</f>
        <v>0</v>
      </c>
      <c r="M1875" s="261">
        <f>IF(ISBLANK(INDEX('Policy Characteristics'!G:G,MATCH($C1875,'Policy Characteristics'!$C:$C,0))),"",INDEX('Policy Characteristics'!G:G,MATCH($C1875,'Policy Characteristics'!$C:$C,0)))</f>
        <v>0.4</v>
      </c>
      <c r="N1875" s="261">
        <f>IF(ISBLANK(INDEX('Policy Characteristics'!H:H,MATCH($C1875,'Policy Characteristics'!$C:$C,0))),"",INDEX('Policy Characteristics'!H:H,MATCH($C1875,'Policy Characteristics'!$C:$C,0)))</f>
        <v>0.01</v>
      </c>
      <c r="O1875" s="254" t="str">
        <f>IF(ISBLANK(INDEX('Policy Characteristics'!I:I,MATCH($C1875,'Policy Characteristics'!$C:$C,0))),"",INDEX('Policy Characteristics'!I:I,MATCH($C1875,'Policy Characteristics'!$C:$C,0)))</f>
        <v>% reduction in cost</v>
      </c>
      <c r="P1875" s="254" t="str">
        <f>IF(ISBLANK(INDEX('Policy Characteristics'!J:J,MATCH($C1875,'Policy Characteristics'!$C:$C,0))),"",INDEX('Policy Characteristics'!J:J,MATCH($C1875,'Policy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5" s="254" t="str">
        <f>IF(ISBLANK(INDEX('Policy Characteristics'!K:K,MATCH($C1875,'Policy Characteristics'!$C:$C,0))),"",INDEX('Policy Characteristics'!K:K,MATCH($C1875,'Policy Characteristics'!$C:$C,0)))</f>
        <v>architectural-design.html#rnd</v>
      </c>
      <c r="R1875" s="254" t="str">
        <f>IF(ISBLANK(INDEX('Policy Characteristics'!L:L,MATCH($C1875,'Policy Characteristics'!$C:$C,0))),"",INDEX('Policy Characteristics'!L:L,MATCH($C1875,'Policy Characteristics'!$C:$C,0)))</f>
        <v>research-and-development.html</v>
      </c>
    </row>
    <row r="1876" spans="1:18" x14ac:dyDescent="0.35">
      <c r="A1876" s="254" t="str">
        <f>IF(ISBLANK(INDEX('Policy Characteristics'!A:A,MATCH($C1876,'Policy Characteristics'!$C:$C,0))),"",INDEX('Policy Characteristics'!A:A,MATCH($C1876,'Policy Characteristics'!$C:$C,0)))</f>
        <v>Research and Development</v>
      </c>
      <c r="B1876" s="262" t="str">
        <f>IF(ISBLANK(INDEX('Policy Characteristics'!B:B,MATCH($C1876,'Policy Characteristics'!$C:$C,0))),"",INDEX('Policy Characteristics'!B:B,MATCH($C1876,'Policy Characteristics'!$C:$C,0)))</f>
        <v>Capital Cost Reduction</v>
      </c>
      <c r="C1876" s="254" t="str">
        <f t="shared" si="73"/>
        <v>RnD Industry Capital Cost Perc Reduction</v>
      </c>
      <c r="D1876" t="s">
        <v>3051</v>
      </c>
      <c r="E1876" s="45"/>
      <c r="F1876" s="6" t="s">
        <v>3078</v>
      </c>
      <c r="G1876" s="45"/>
      <c r="H1876" s="43">
        <v>1466</v>
      </c>
      <c r="I1876" s="324" t="s">
        <v>43</v>
      </c>
      <c r="J1876" s="255" t="str">
        <f>IF(ISBLANK(INDEX('Policy Characteristics'!D:D,MATCH($C1876,'Policy Characteristics'!$C:$C,0))),"",INDEX('Policy Characteristics'!D:D,MATCH($C1876,'Policy Characteristics'!$C:$C,0)))</f>
        <v>R&amp;D Capital Cost Reductions</v>
      </c>
      <c r="K1876" s="254" t="str">
        <f>IF(ISBLANK(INDEX('Policy Characteristics'!E:E,MATCH($C1876,'Policy Characteristics'!$C:$C,0))),"",INDEX('Policy Characteristics'!E:E,MATCH($C1876,'Policy Characteristics'!$C:$C,0)))</f>
        <v>RnD industry capital cost reduction</v>
      </c>
      <c r="L1876" s="261">
        <f>IF(ISBLANK(INDEX('Policy Characteristics'!F:F,MATCH($C1876,'Policy Characteristics'!$C:$C,0))),"",INDEX('Policy Characteristics'!F:F,MATCH($C1876,'Policy Characteristics'!$C:$C,0)))</f>
        <v>0</v>
      </c>
      <c r="M1876" s="261">
        <f>IF(ISBLANK(INDEX('Policy Characteristics'!G:G,MATCH($C1876,'Policy Characteristics'!$C:$C,0))),"",INDEX('Policy Characteristics'!G:G,MATCH($C1876,'Policy Characteristics'!$C:$C,0)))</f>
        <v>0.4</v>
      </c>
      <c r="N1876" s="261">
        <f>IF(ISBLANK(INDEX('Policy Characteristics'!H:H,MATCH($C1876,'Policy Characteristics'!$C:$C,0))),"",INDEX('Policy Characteristics'!H:H,MATCH($C1876,'Policy Characteristics'!$C:$C,0)))</f>
        <v>0.01</v>
      </c>
      <c r="O1876" s="254" t="str">
        <f>IF(ISBLANK(INDEX('Policy Characteristics'!I:I,MATCH($C1876,'Policy Characteristics'!$C:$C,0))),"",INDEX('Policy Characteristics'!I:I,MATCH($C1876,'Policy Characteristics'!$C:$C,0)))</f>
        <v>% reduction in cost</v>
      </c>
      <c r="P1876" s="254" t="str">
        <f>IF(ISBLANK(INDEX('Policy Characteristics'!J:J,MATCH($C1876,'Policy Characteristics'!$C:$C,0))),"",INDEX('Policy Characteristics'!J:J,MATCH($C1876,'Policy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6" s="254" t="str">
        <f>IF(ISBLANK(INDEX('Policy Characteristics'!K:K,MATCH($C1876,'Policy Characteristics'!$C:$C,0))),"",INDEX('Policy Characteristics'!K:K,MATCH($C1876,'Policy Characteristics'!$C:$C,0)))</f>
        <v>architectural-design.html#rnd</v>
      </c>
      <c r="R1876" s="254" t="str">
        <f>IF(ISBLANK(INDEX('Policy Characteristics'!L:L,MATCH($C1876,'Policy Characteristics'!$C:$C,0))),"",INDEX('Policy Characteristics'!L:L,MATCH($C1876,'Policy Characteristics'!$C:$C,0)))</f>
        <v>research-and-development.html</v>
      </c>
    </row>
    <row r="1877" spans="1:18" x14ac:dyDescent="0.35">
      <c r="A1877" s="254" t="str">
        <f>IF(ISBLANK(INDEX('Policy Characteristics'!A:A,MATCH($C1877,'Policy Characteristics'!$C:$C,0))),"",INDEX('Policy Characteristics'!A:A,MATCH($C1877,'Policy Characteristics'!$C:$C,0)))</f>
        <v>Research and Development</v>
      </c>
      <c r="B1877" s="262" t="str">
        <f>IF(ISBLANK(INDEX('Policy Characteristics'!B:B,MATCH($C1877,'Policy Characteristics'!$C:$C,0))),"",INDEX('Policy Characteristics'!B:B,MATCH($C1877,'Policy Characteristics'!$C:$C,0)))</f>
        <v>Capital Cost Reduction</v>
      </c>
      <c r="C1877" s="254" t="str">
        <f t="shared" si="73"/>
        <v>RnD Industry Capital Cost Perc Reduction</v>
      </c>
      <c r="D1877" t="s">
        <v>3052</v>
      </c>
      <c r="E1877" s="45"/>
      <c r="F1877" s="6" t="s">
        <v>3079</v>
      </c>
      <c r="G1877" s="45"/>
      <c r="H1877" s="43">
        <v>1467</v>
      </c>
      <c r="I1877" s="324" t="s">
        <v>43</v>
      </c>
      <c r="J1877" s="255" t="str">
        <f>IF(ISBLANK(INDEX('Policy Characteristics'!D:D,MATCH($C1877,'Policy Characteristics'!$C:$C,0))),"",INDEX('Policy Characteristics'!D:D,MATCH($C1877,'Policy Characteristics'!$C:$C,0)))</f>
        <v>R&amp;D Capital Cost Reductions</v>
      </c>
      <c r="K1877" s="254" t="str">
        <f>IF(ISBLANK(INDEX('Policy Characteristics'!E:E,MATCH($C1877,'Policy Characteristics'!$C:$C,0))),"",INDEX('Policy Characteristics'!E:E,MATCH($C1877,'Policy Characteristics'!$C:$C,0)))</f>
        <v>RnD industry capital cost reduction</v>
      </c>
      <c r="L1877" s="261">
        <f>IF(ISBLANK(INDEX('Policy Characteristics'!F:F,MATCH($C1877,'Policy Characteristics'!$C:$C,0))),"",INDEX('Policy Characteristics'!F:F,MATCH($C1877,'Policy Characteristics'!$C:$C,0)))</f>
        <v>0</v>
      </c>
      <c r="M1877" s="261">
        <f>IF(ISBLANK(INDEX('Policy Characteristics'!G:G,MATCH($C1877,'Policy Characteristics'!$C:$C,0))),"",INDEX('Policy Characteristics'!G:G,MATCH($C1877,'Policy Characteristics'!$C:$C,0)))</f>
        <v>0.4</v>
      </c>
      <c r="N1877" s="261">
        <f>IF(ISBLANK(INDEX('Policy Characteristics'!H:H,MATCH($C1877,'Policy Characteristics'!$C:$C,0))),"",INDEX('Policy Characteristics'!H:H,MATCH($C1877,'Policy Characteristics'!$C:$C,0)))</f>
        <v>0.01</v>
      </c>
      <c r="O1877" s="254" t="str">
        <f>IF(ISBLANK(INDEX('Policy Characteristics'!I:I,MATCH($C1877,'Policy Characteristics'!$C:$C,0))),"",INDEX('Policy Characteristics'!I:I,MATCH($C1877,'Policy Characteristics'!$C:$C,0)))</f>
        <v>% reduction in cost</v>
      </c>
      <c r="P1877" s="254" t="str">
        <f>IF(ISBLANK(INDEX('Policy Characteristics'!J:J,MATCH($C1877,'Policy Characteristics'!$C:$C,0))),"",INDEX('Policy Characteristics'!J:J,MATCH($C1877,'Policy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7" s="254" t="str">
        <f>IF(ISBLANK(INDEX('Policy Characteristics'!K:K,MATCH($C1877,'Policy Characteristics'!$C:$C,0))),"",INDEX('Policy Characteristics'!K:K,MATCH($C1877,'Policy Characteristics'!$C:$C,0)))</f>
        <v>architectural-design.html#rnd</v>
      </c>
      <c r="R1877" s="254" t="str">
        <f>IF(ISBLANK(INDEX('Policy Characteristics'!L:L,MATCH($C1877,'Policy Characteristics'!$C:$C,0))),"",INDEX('Policy Characteristics'!L:L,MATCH($C1877,'Policy Characteristics'!$C:$C,0)))</f>
        <v>research-and-development.html</v>
      </c>
    </row>
    <row r="1878" spans="1:18" x14ac:dyDescent="0.35">
      <c r="A1878" s="254" t="str">
        <f>IF(ISBLANK(INDEX('Policy Characteristics'!A:A,MATCH($C1878,'Policy Characteristics'!$C:$C,0))),"",INDEX('Policy Characteristics'!A:A,MATCH($C1878,'Policy Characteristics'!$C:$C,0)))</f>
        <v>Research and Development</v>
      </c>
      <c r="B1878" s="262" t="str">
        <f>IF(ISBLANK(INDEX('Policy Characteristics'!B:B,MATCH($C1878,'Policy Characteristics'!$C:$C,0))),"",INDEX('Policy Characteristics'!B:B,MATCH($C1878,'Policy Characteristics'!$C:$C,0)))</f>
        <v>Capital Cost Reduction</v>
      </c>
      <c r="C1878" s="254" t="str">
        <f t="shared" si="73"/>
        <v>RnD Industry Capital Cost Perc Reduction</v>
      </c>
      <c r="D1878" t="s">
        <v>3053</v>
      </c>
      <c r="E1878" s="45"/>
      <c r="F1878" s="6" t="s">
        <v>3080</v>
      </c>
      <c r="G1878" s="45"/>
      <c r="H1878" s="43">
        <v>1468</v>
      </c>
      <c r="I1878" s="324" t="s">
        <v>43</v>
      </c>
      <c r="J1878" s="255" t="str">
        <f>IF(ISBLANK(INDEX('Policy Characteristics'!D:D,MATCH($C1878,'Policy Characteristics'!$C:$C,0))),"",INDEX('Policy Characteristics'!D:D,MATCH($C1878,'Policy Characteristics'!$C:$C,0)))</f>
        <v>R&amp;D Capital Cost Reductions</v>
      </c>
      <c r="K1878" s="254" t="str">
        <f>IF(ISBLANK(INDEX('Policy Characteristics'!E:E,MATCH($C1878,'Policy Characteristics'!$C:$C,0))),"",INDEX('Policy Characteristics'!E:E,MATCH($C1878,'Policy Characteristics'!$C:$C,0)))</f>
        <v>RnD industry capital cost reduction</v>
      </c>
      <c r="L1878" s="261">
        <f>IF(ISBLANK(INDEX('Policy Characteristics'!F:F,MATCH($C1878,'Policy Characteristics'!$C:$C,0))),"",INDEX('Policy Characteristics'!F:F,MATCH($C1878,'Policy Characteristics'!$C:$C,0)))</f>
        <v>0</v>
      </c>
      <c r="M1878" s="261">
        <f>IF(ISBLANK(INDEX('Policy Characteristics'!G:G,MATCH($C1878,'Policy Characteristics'!$C:$C,0))),"",INDEX('Policy Characteristics'!G:G,MATCH($C1878,'Policy Characteristics'!$C:$C,0)))</f>
        <v>0.4</v>
      </c>
      <c r="N1878" s="261">
        <f>IF(ISBLANK(INDEX('Policy Characteristics'!H:H,MATCH($C1878,'Policy Characteristics'!$C:$C,0))),"",INDEX('Policy Characteristics'!H:H,MATCH($C1878,'Policy Characteristics'!$C:$C,0)))</f>
        <v>0.01</v>
      </c>
      <c r="O1878" s="254" t="str">
        <f>IF(ISBLANK(INDEX('Policy Characteristics'!I:I,MATCH($C1878,'Policy Characteristics'!$C:$C,0))),"",INDEX('Policy Characteristics'!I:I,MATCH($C1878,'Policy Characteristics'!$C:$C,0)))</f>
        <v>% reduction in cost</v>
      </c>
      <c r="P1878" s="254" t="str">
        <f>IF(ISBLANK(INDEX('Policy Characteristics'!J:J,MATCH($C1878,'Policy Characteristics'!$C:$C,0))),"",INDEX('Policy Characteristics'!J:J,MATCH($C1878,'Policy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8" s="254" t="str">
        <f>IF(ISBLANK(INDEX('Policy Characteristics'!K:K,MATCH($C1878,'Policy Characteristics'!$C:$C,0))),"",INDEX('Policy Characteristics'!K:K,MATCH($C1878,'Policy Characteristics'!$C:$C,0)))</f>
        <v>architectural-design.html#rnd</v>
      </c>
      <c r="R1878" s="254" t="str">
        <f>IF(ISBLANK(INDEX('Policy Characteristics'!L:L,MATCH($C1878,'Policy Characteristics'!$C:$C,0))),"",INDEX('Policy Characteristics'!L:L,MATCH($C1878,'Policy Characteristics'!$C:$C,0)))</f>
        <v>research-and-development.html</v>
      </c>
    </row>
    <row r="1879" spans="1:18" x14ac:dyDescent="0.35">
      <c r="A1879" s="254" t="str">
        <f>IF(ISBLANK(INDEX('Policy Characteristics'!A:A,MATCH($C1879,'Policy Characteristics'!$C:$C,0))),"",INDEX('Policy Characteristics'!A:A,MATCH($C1879,'Policy Characteristics'!$C:$C,0)))</f>
        <v>Research and Development</v>
      </c>
      <c r="B1879" s="262" t="str">
        <f>IF(ISBLANK(INDEX('Policy Characteristics'!B:B,MATCH($C1879,'Policy Characteristics'!$C:$C,0))),"",INDEX('Policy Characteristics'!B:B,MATCH($C1879,'Policy Characteristics'!$C:$C,0)))</f>
        <v>Capital Cost Reduction</v>
      </c>
      <c r="C1879" s="254" t="str">
        <f t="shared" si="73"/>
        <v>RnD Industry Capital Cost Perc Reduction</v>
      </c>
      <c r="D1879" t="s">
        <v>3054</v>
      </c>
      <c r="E1879" s="45"/>
      <c r="F1879" s="6" t="s">
        <v>3081</v>
      </c>
      <c r="G1879" s="45"/>
      <c r="H1879" s="43">
        <v>1469</v>
      </c>
      <c r="I1879" s="324" t="s">
        <v>43</v>
      </c>
      <c r="J1879" s="255" t="str">
        <f>IF(ISBLANK(INDEX('Policy Characteristics'!D:D,MATCH($C1879,'Policy Characteristics'!$C:$C,0))),"",INDEX('Policy Characteristics'!D:D,MATCH($C1879,'Policy Characteristics'!$C:$C,0)))</f>
        <v>R&amp;D Capital Cost Reductions</v>
      </c>
      <c r="K1879" s="254" t="str">
        <f>IF(ISBLANK(INDEX('Policy Characteristics'!E:E,MATCH($C1879,'Policy Characteristics'!$C:$C,0))),"",INDEX('Policy Characteristics'!E:E,MATCH($C1879,'Policy Characteristics'!$C:$C,0)))</f>
        <v>RnD industry capital cost reduction</v>
      </c>
      <c r="L1879" s="261">
        <f>IF(ISBLANK(INDEX('Policy Characteristics'!F:F,MATCH($C1879,'Policy Characteristics'!$C:$C,0))),"",INDEX('Policy Characteristics'!F:F,MATCH($C1879,'Policy Characteristics'!$C:$C,0)))</f>
        <v>0</v>
      </c>
      <c r="M1879" s="261">
        <f>IF(ISBLANK(INDEX('Policy Characteristics'!G:G,MATCH($C1879,'Policy Characteristics'!$C:$C,0))),"",INDEX('Policy Characteristics'!G:G,MATCH($C1879,'Policy Characteristics'!$C:$C,0)))</f>
        <v>0.4</v>
      </c>
      <c r="N1879" s="261">
        <f>IF(ISBLANK(INDEX('Policy Characteristics'!H:H,MATCH($C1879,'Policy Characteristics'!$C:$C,0))),"",INDEX('Policy Characteristics'!H:H,MATCH($C1879,'Policy Characteristics'!$C:$C,0)))</f>
        <v>0.01</v>
      </c>
      <c r="O1879" s="254" t="str">
        <f>IF(ISBLANK(INDEX('Policy Characteristics'!I:I,MATCH($C1879,'Policy Characteristics'!$C:$C,0))),"",INDEX('Policy Characteristics'!I:I,MATCH($C1879,'Policy Characteristics'!$C:$C,0)))</f>
        <v>% reduction in cost</v>
      </c>
      <c r="P1879" s="254" t="str">
        <f>IF(ISBLANK(INDEX('Policy Characteristics'!J:J,MATCH($C1879,'Policy Characteristics'!$C:$C,0))),"",INDEX('Policy Characteristics'!J:J,MATCH($C1879,'Policy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9" s="254" t="str">
        <f>IF(ISBLANK(INDEX('Policy Characteristics'!K:K,MATCH($C1879,'Policy Characteristics'!$C:$C,0))),"",INDEX('Policy Characteristics'!K:K,MATCH($C1879,'Policy Characteristics'!$C:$C,0)))</f>
        <v>architectural-design.html#rnd</v>
      </c>
      <c r="R1879" s="254" t="str">
        <f>IF(ISBLANK(INDEX('Policy Characteristics'!L:L,MATCH($C1879,'Policy Characteristics'!$C:$C,0))),"",INDEX('Policy Characteristics'!L:L,MATCH($C1879,'Policy Characteristics'!$C:$C,0)))</f>
        <v>research-and-development.html</v>
      </c>
    </row>
    <row r="1880" spans="1:18" x14ac:dyDescent="0.35">
      <c r="A1880" s="254" t="str">
        <f>IF(ISBLANK(INDEX('Policy Characteristics'!A:A,MATCH($C1880,'Policy Characteristics'!$C:$C,0))),"",INDEX('Policy Characteristics'!A:A,MATCH($C1880,'Policy Characteristics'!$C:$C,0)))</f>
        <v>Research and Development</v>
      </c>
      <c r="B1880" s="262" t="str">
        <f>IF(ISBLANK(INDEX('Policy Characteristics'!B:B,MATCH($C1880,'Policy Characteristics'!$C:$C,0))),"",INDEX('Policy Characteristics'!B:B,MATCH($C1880,'Policy Characteristics'!$C:$C,0)))</f>
        <v>Capital Cost Reduction</v>
      </c>
      <c r="C1880" s="254" t="str">
        <f t="shared" si="73"/>
        <v>RnD Industry Capital Cost Perc Reduction</v>
      </c>
      <c r="D1880" t="s">
        <v>3055</v>
      </c>
      <c r="E1880" s="45"/>
      <c r="F1880" s="6" t="s">
        <v>3082</v>
      </c>
      <c r="G1880" s="45"/>
      <c r="H1880" s="43">
        <v>1470</v>
      </c>
      <c r="I1880" s="324" t="s">
        <v>43</v>
      </c>
      <c r="J1880" s="255" t="str">
        <f>IF(ISBLANK(INDEX('Policy Characteristics'!D:D,MATCH($C1880,'Policy Characteristics'!$C:$C,0))),"",INDEX('Policy Characteristics'!D:D,MATCH($C1880,'Policy Characteristics'!$C:$C,0)))</f>
        <v>R&amp;D Capital Cost Reductions</v>
      </c>
      <c r="K1880" s="254" t="str">
        <f>IF(ISBLANK(INDEX('Policy Characteristics'!E:E,MATCH($C1880,'Policy Characteristics'!$C:$C,0))),"",INDEX('Policy Characteristics'!E:E,MATCH($C1880,'Policy Characteristics'!$C:$C,0)))</f>
        <v>RnD industry capital cost reduction</v>
      </c>
      <c r="L1880" s="261">
        <f>IF(ISBLANK(INDEX('Policy Characteristics'!F:F,MATCH($C1880,'Policy Characteristics'!$C:$C,0))),"",INDEX('Policy Characteristics'!F:F,MATCH($C1880,'Policy Characteristics'!$C:$C,0)))</f>
        <v>0</v>
      </c>
      <c r="M1880" s="261">
        <f>IF(ISBLANK(INDEX('Policy Characteristics'!G:G,MATCH($C1880,'Policy Characteristics'!$C:$C,0))),"",INDEX('Policy Characteristics'!G:G,MATCH($C1880,'Policy Characteristics'!$C:$C,0)))</f>
        <v>0.4</v>
      </c>
      <c r="N1880" s="261">
        <f>IF(ISBLANK(INDEX('Policy Characteristics'!H:H,MATCH($C1880,'Policy Characteristics'!$C:$C,0))),"",INDEX('Policy Characteristics'!H:H,MATCH($C1880,'Policy Characteristics'!$C:$C,0)))</f>
        <v>0.01</v>
      </c>
      <c r="O1880" s="254" t="str">
        <f>IF(ISBLANK(INDEX('Policy Characteristics'!I:I,MATCH($C1880,'Policy Characteristics'!$C:$C,0))),"",INDEX('Policy Characteristics'!I:I,MATCH($C1880,'Policy Characteristics'!$C:$C,0)))</f>
        <v>% reduction in cost</v>
      </c>
      <c r="P1880" s="254" t="str">
        <f>IF(ISBLANK(INDEX('Policy Characteristics'!J:J,MATCH($C1880,'Policy Characteristics'!$C:$C,0))),"",INDEX('Policy Characteristics'!J:J,MATCH($C1880,'Policy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0" s="254" t="str">
        <f>IF(ISBLANK(INDEX('Policy Characteristics'!K:K,MATCH($C1880,'Policy Characteristics'!$C:$C,0))),"",INDEX('Policy Characteristics'!K:K,MATCH($C1880,'Policy Characteristics'!$C:$C,0)))</f>
        <v>architectural-design.html#rnd</v>
      </c>
      <c r="R1880" s="254" t="str">
        <f>IF(ISBLANK(INDEX('Policy Characteristics'!L:L,MATCH($C1880,'Policy Characteristics'!$C:$C,0))),"",INDEX('Policy Characteristics'!L:L,MATCH($C1880,'Policy Characteristics'!$C:$C,0)))</f>
        <v>research-and-development.html</v>
      </c>
    </row>
    <row r="1881" spans="1:18" x14ac:dyDescent="0.35">
      <c r="A1881" s="254" t="str">
        <f>IF(ISBLANK(INDEX('Policy Characteristics'!A:A,MATCH($C1881,'Policy Characteristics'!$C:$C,0))),"",INDEX('Policy Characteristics'!A:A,MATCH($C1881,'Policy Characteristics'!$C:$C,0)))</f>
        <v>Research and Development</v>
      </c>
      <c r="B1881" s="262" t="str">
        <f>IF(ISBLANK(INDEX('Policy Characteristics'!B:B,MATCH($C1881,'Policy Characteristics'!$C:$C,0))),"",INDEX('Policy Characteristics'!B:B,MATCH($C1881,'Policy Characteristics'!$C:$C,0)))</f>
        <v>Capital Cost Reduction</v>
      </c>
      <c r="C1881" s="254" t="str">
        <f t="shared" si="73"/>
        <v>RnD Industry Capital Cost Perc Reduction</v>
      </c>
      <c r="D1881" t="s">
        <v>3056</v>
      </c>
      <c r="E1881" s="45"/>
      <c r="F1881" s="6" t="s">
        <v>325</v>
      </c>
      <c r="G1881" s="45"/>
      <c r="H1881" s="43">
        <v>1471</v>
      </c>
      <c r="I1881" s="324" t="s">
        <v>43</v>
      </c>
      <c r="J1881" s="255" t="str">
        <f>IF(ISBLANK(INDEX('Policy Characteristics'!D:D,MATCH($C1881,'Policy Characteristics'!$C:$C,0))),"",INDEX('Policy Characteristics'!D:D,MATCH($C1881,'Policy Characteristics'!$C:$C,0)))</f>
        <v>R&amp;D Capital Cost Reductions</v>
      </c>
      <c r="K1881" s="254" t="str">
        <f>IF(ISBLANK(INDEX('Policy Characteristics'!E:E,MATCH($C1881,'Policy Characteristics'!$C:$C,0))),"",INDEX('Policy Characteristics'!E:E,MATCH($C1881,'Policy Characteristics'!$C:$C,0)))</f>
        <v>RnD industry capital cost reduction</v>
      </c>
      <c r="L1881" s="261">
        <f>IF(ISBLANK(INDEX('Policy Characteristics'!F:F,MATCH($C1881,'Policy Characteristics'!$C:$C,0))),"",INDEX('Policy Characteristics'!F:F,MATCH($C1881,'Policy Characteristics'!$C:$C,0)))</f>
        <v>0</v>
      </c>
      <c r="M1881" s="261">
        <f>IF(ISBLANK(INDEX('Policy Characteristics'!G:G,MATCH($C1881,'Policy Characteristics'!$C:$C,0))),"",INDEX('Policy Characteristics'!G:G,MATCH($C1881,'Policy Characteristics'!$C:$C,0)))</f>
        <v>0.4</v>
      </c>
      <c r="N1881" s="261">
        <f>IF(ISBLANK(INDEX('Policy Characteristics'!H:H,MATCH($C1881,'Policy Characteristics'!$C:$C,0))),"",INDEX('Policy Characteristics'!H:H,MATCH($C1881,'Policy Characteristics'!$C:$C,0)))</f>
        <v>0.01</v>
      </c>
      <c r="O1881" s="254" t="str">
        <f>IF(ISBLANK(INDEX('Policy Characteristics'!I:I,MATCH($C1881,'Policy Characteristics'!$C:$C,0))),"",INDEX('Policy Characteristics'!I:I,MATCH($C1881,'Policy Characteristics'!$C:$C,0)))</f>
        <v>% reduction in cost</v>
      </c>
      <c r="P1881" s="254" t="str">
        <f>IF(ISBLANK(INDEX('Policy Characteristics'!J:J,MATCH($C1881,'Policy Characteristics'!$C:$C,0))),"",INDEX('Policy Characteristics'!J:J,MATCH($C1881,'Policy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1" s="254" t="str">
        <f>IF(ISBLANK(INDEX('Policy Characteristics'!K:K,MATCH($C1881,'Policy Characteristics'!$C:$C,0))),"",INDEX('Policy Characteristics'!K:K,MATCH($C1881,'Policy Characteristics'!$C:$C,0)))</f>
        <v>architectural-design.html#rnd</v>
      </c>
      <c r="R1881" s="254" t="str">
        <f>IF(ISBLANK(INDEX('Policy Characteristics'!L:L,MATCH($C1881,'Policy Characteristics'!$C:$C,0))),"",INDEX('Policy Characteristics'!L:L,MATCH($C1881,'Policy Characteristics'!$C:$C,0)))</f>
        <v>research-and-development.html</v>
      </c>
    </row>
    <row r="1882" spans="1:18" x14ac:dyDescent="0.35">
      <c r="A1882" s="254" t="str">
        <f>IF(ISBLANK(INDEX('Policy Characteristics'!A:A,MATCH($C1882,'Policy Characteristics'!$C:$C,0))),"",INDEX('Policy Characteristics'!A:A,MATCH($C1882,'Policy Characteristics'!$C:$C,0)))</f>
        <v>Research and Development</v>
      </c>
      <c r="B1882" s="262" t="str">
        <f>IF(ISBLANK(INDEX('Policy Characteristics'!B:B,MATCH($C1882,'Policy Characteristics'!$C:$C,0))),"",INDEX('Policy Characteristics'!B:B,MATCH($C1882,'Policy Characteristics'!$C:$C,0)))</f>
        <v>Capital Cost Reduction</v>
      </c>
      <c r="C1882" s="254" t="str">
        <f t="shared" si="73"/>
        <v>RnD Industry Capital Cost Perc Reduction</v>
      </c>
      <c r="D1882" t="s">
        <v>3057</v>
      </c>
      <c r="E1882" s="45"/>
      <c r="F1882" s="6" t="s">
        <v>3083</v>
      </c>
      <c r="G1882" s="45"/>
      <c r="H1882" s="43">
        <v>1472</v>
      </c>
      <c r="I1882" s="324" t="s">
        <v>43</v>
      </c>
      <c r="J1882" s="255" t="str">
        <f>IF(ISBLANK(INDEX('Policy Characteristics'!D:D,MATCH($C1882,'Policy Characteristics'!$C:$C,0))),"",INDEX('Policy Characteristics'!D:D,MATCH($C1882,'Policy Characteristics'!$C:$C,0)))</f>
        <v>R&amp;D Capital Cost Reductions</v>
      </c>
      <c r="K1882" s="254" t="str">
        <f>IF(ISBLANK(INDEX('Policy Characteristics'!E:E,MATCH($C1882,'Policy Characteristics'!$C:$C,0))),"",INDEX('Policy Characteristics'!E:E,MATCH($C1882,'Policy Characteristics'!$C:$C,0)))</f>
        <v>RnD industry capital cost reduction</v>
      </c>
      <c r="L1882" s="261">
        <f>IF(ISBLANK(INDEX('Policy Characteristics'!F:F,MATCH($C1882,'Policy Characteristics'!$C:$C,0))),"",INDEX('Policy Characteristics'!F:F,MATCH($C1882,'Policy Characteristics'!$C:$C,0)))</f>
        <v>0</v>
      </c>
      <c r="M1882" s="261">
        <f>IF(ISBLANK(INDEX('Policy Characteristics'!G:G,MATCH($C1882,'Policy Characteristics'!$C:$C,0))),"",INDEX('Policy Characteristics'!G:G,MATCH($C1882,'Policy Characteristics'!$C:$C,0)))</f>
        <v>0.4</v>
      </c>
      <c r="N1882" s="261">
        <f>IF(ISBLANK(INDEX('Policy Characteristics'!H:H,MATCH($C1882,'Policy Characteristics'!$C:$C,0))),"",INDEX('Policy Characteristics'!H:H,MATCH($C1882,'Policy Characteristics'!$C:$C,0)))</f>
        <v>0.01</v>
      </c>
      <c r="O1882" s="254" t="str">
        <f>IF(ISBLANK(INDEX('Policy Characteristics'!I:I,MATCH($C1882,'Policy Characteristics'!$C:$C,0))),"",INDEX('Policy Characteristics'!I:I,MATCH($C1882,'Policy Characteristics'!$C:$C,0)))</f>
        <v>% reduction in cost</v>
      </c>
      <c r="P1882" s="254" t="str">
        <f>IF(ISBLANK(INDEX('Policy Characteristics'!J:J,MATCH($C1882,'Policy Characteristics'!$C:$C,0))),"",INDEX('Policy Characteristics'!J:J,MATCH($C1882,'Policy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2" s="254" t="str">
        <f>IF(ISBLANK(INDEX('Policy Characteristics'!K:K,MATCH($C1882,'Policy Characteristics'!$C:$C,0))),"",INDEX('Policy Characteristics'!K:K,MATCH($C1882,'Policy Characteristics'!$C:$C,0)))</f>
        <v>architectural-design.html#rnd</v>
      </c>
      <c r="R1882" s="254" t="str">
        <f>IF(ISBLANK(INDEX('Policy Characteristics'!L:L,MATCH($C1882,'Policy Characteristics'!$C:$C,0))),"",INDEX('Policy Characteristics'!L:L,MATCH($C1882,'Policy Characteristics'!$C:$C,0)))</f>
        <v>research-and-development.html</v>
      </c>
    </row>
    <row r="1883" spans="1:18" x14ac:dyDescent="0.35">
      <c r="A1883" s="254" t="str">
        <f>IF(ISBLANK(INDEX('Policy Characteristics'!A:A,MATCH($C1883,'Policy Characteristics'!$C:$C,0))),"",INDEX('Policy Characteristics'!A:A,MATCH($C1883,'Policy Characteristics'!$C:$C,0)))</f>
        <v>Research and Development</v>
      </c>
      <c r="B1883" s="262" t="str">
        <f>IF(ISBLANK(INDEX('Policy Characteristics'!B:B,MATCH($C1883,'Policy Characteristics'!$C:$C,0))),"",INDEX('Policy Characteristics'!B:B,MATCH($C1883,'Policy Characteristics'!$C:$C,0)))</f>
        <v>Capital Cost Reduction</v>
      </c>
      <c r="C1883" s="254" t="str">
        <f t="shared" si="73"/>
        <v>RnD Industry Capital Cost Perc Reduction</v>
      </c>
      <c r="D1883" t="s">
        <v>3058</v>
      </c>
      <c r="E1883" s="45"/>
      <c r="F1883" s="6" t="s">
        <v>3084</v>
      </c>
      <c r="G1883" s="45"/>
      <c r="H1883" s="43">
        <v>1473</v>
      </c>
      <c r="I1883" s="324" t="s">
        <v>43</v>
      </c>
      <c r="J1883" s="255" t="str">
        <f>IF(ISBLANK(INDEX('Policy Characteristics'!D:D,MATCH($C1883,'Policy Characteristics'!$C:$C,0))),"",INDEX('Policy Characteristics'!D:D,MATCH($C1883,'Policy Characteristics'!$C:$C,0)))</f>
        <v>R&amp;D Capital Cost Reductions</v>
      </c>
      <c r="K1883" s="254" t="str">
        <f>IF(ISBLANK(INDEX('Policy Characteristics'!E:E,MATCH($C1883,'Policy Characteristics'!$C:$C,0))),"",INDEX('Policy Characteristics'!E:E,MATCH($C1883,'Policy Characteristics'!$C:$C,0)))</f>
        <v>RnD industry capital cost reduction</v>
      </c>
      <c r="L1883" s="261">
        <f>IF(ISBLANK(INDEX('Policy Characteristics'!F:F,MATCH($C1883,'Policy Characteristics'!$C:$C,0))),"",INDEX('Policy Characteristics'!F:F,MATCH($C1883,'Policy Characteristics'!$C:$C,0)))</f>
        <v>0</v>
      </c>
      <c r="M1883" s="261">
        <f>IF(ISBLANK(INDEX('Policy Characteristics'!G:G,MATCH($C1883,'Policy Characteristics'!$C:$C,0))),"",INDEX('Policy Characteristics'!G:G,MATCH($C1883,'Policy Characteristics'!$C:$C,0)))</f>
        <v>0.4</v>
      </c>
      <c r="N1883" s="261">
        <f>IF(ISBLANK(INDEX('Policy Characteristics'!H:H,MATCH($C1883,'Policy Characteristics'!$C:$C,0))),"",INDEX('Policy Characteristics'!H:H,MATCH($C1883,'Policy Characteristics'!$C:$C,0)))</f>
        <v>0.01</v>
      </c>
      <c r="O1883" s="254" t="str">
        <f>IF(ISBLANK(INDEX('Policy Characteristics'!I:I,MATCH($C1883,'Policy Characteristics'!$C:$C,0))),"",INDEX('Policy Characteristics'!I:I,MATCH($C1883,'Policy Characteristics'!$C:$C,0)))</f>
        <v>% reduction in cost</v>
      </c>
      <c r="P1883" s="254" t="str">
        <f>IF(ISBLANK(INDEX('Policy Characteristics'!J:J,MATCH($C1883,'Policy Characteristics'!$C:$C,0))),"",INDEX('Policy Characteristics'!J:J,MATCH($C1883,'Policy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3" s="254" t="str">
        <f>IF(ISBLANK(INDEX('Policy Characteristics'!K:K,MATCH($C1883,'Policy Characteristics'!$C:$C,0))),"",INDEX('Policy Characteristics'!K:K,MATCH($C1883,'Policy Characteristics'!$C:$C,0)))</f>
        <v>architectural-design.html#rnd</v>
      </c>
      <c r="R1883" s="254" t="str">
        <f>IF(ISBLANK(INDEX('Policy Characteristics'!L:L,MATCH($C1883,'Policy Characteristics'!$C:$C,0))),"",INDEX('Policy Characteristics'!L:L,MATCH($C1883,'Policy Characteristics'!$C:$C,0)))</f>
        <v>research-and-development.html</v>
      </c>
    </row>
    <row r="1884" spans="1:18" x14ac:dyDescent="0.35">
      <c r="A1884" s="254" t="str">
        <f>IF(ISBLANK(INDEX('Policy Characteristics'!A:A,MATCH($C1884,'Policy Characteristics'!$C:$C,0))),"",INDEX('Policy Characteristics'!A:A,MATCH($C1884,'Policy Characteristics'!$C:$C,0)))</f>
        <v>Research and Development</v>
      </c>
      <c r="B1884" s="262" t="str">
        <f>IF(ISBLANK(INDEX('Policy Characteristics'!B:B,MATCH($C1884,'Policy Characteristics'!$C:$C,0))),"",INDEX('Policy Characteristics'!B:B,MATCH($C1884,'Policy Characteristics'!$C:$C,0)))</f>
        <v>Capital Cost Reduction</v>
      </c>
      <c r="C1884" s="254" t="str">
        <f t="shared" si="73"/>
        <v>RnD Industry Capital Cost Perc Reduction</v>
      </c>
      <c r="D1884" t="s">
        <v>3059</v>
      </c>
      <c r="E1884" s="45"/>
      <c r="F1884" s="6" t="s">
        <v>3085</v>
      </c>
      <c r="G1884" s="45"/>
      <c r="H1884" s="43">
        <v>1474</v>
      </c>
      <c r="I1884" s="324" t="s">
        <v>43</v>
      </c>
      <c r="J1884" s="255" t="str">
        <f>IF(ISBLANK(INDEX('Policy Characteristics'!D:D,MATCH($C1884,'Policy Characteristics'!$C:$C,0))),"",INDEX('Policy Characteristics'!D:D,MATCH($C1884,'Policy Characteristics'!$C:$C,0)))</f>
        <v>R&amp;D Capital Cost Reductions</v>
      </c>
      <c r="K1884" s="254" t="str">
        <f>IF(ISBLANK(INDEX('Policy Characteristics'!E:E,MATCH($C1884,'Policy Characteristics'!$C:$C,0))),"",INDEX('Policy Characteristics'!E:E,MATCH($C1884,'Policy Characteristics'!$C:$C,0)))</f>
        <v>RnD industry capital cost reduction</v>
      </c>
      <c r="L1884" s="261">
        <f>IF(ISBLANK(INDEX('Policy Characteristics'!F:F,MATCH($C1884,'Policy Characteristics'!$C:$C,0))),"",INDEX('Policy Characteristics'!F:F,MATCH($C1884,'Policy Characteristics'!$C:$C,0)))</f>
        <v>0</v>
      </c>
      <c r="M1884" s="261">
        <f>IF(ISBLANK(INDEX('Policy Characteristics'!G:G,MATCH($C1884,'Policy Characteristics'!$C:$C,0))),"",INDEX('Policy Characteristics'!G:G,MATCH($C1884,'Policy Characteristics'!$C:$C,0)))</f>
        <v>0.4</v>
      </c>
      <c r="N1884" s="261">
        <f>IF(ISBLANK(INDEX('Policy Characteristics'!H:H,MATCH($C1884,'Policy Characteristics'!$C:$C,0))),"",INDEX('Policy Characteristics'!H:H,MATCH($C1884,'Policy Characteristics'!$C:$C,0)))</f>
        <v>0.01</v>
      </c>
      <c r="O1884" s="254" t="str">
        <f>IF(ISBLANK(INDEX('Policy Characteristics'!I:I,MATCH($C1884,'Policy Characteristics'!$C:$C,0))),"",INDEX('Policy Characteristics'!I:I,MATCH($C1884,'Policy Characteristics'!$C:$C,0)))</f>
        <v>% reduction in cost</v>
      </c>
      <c r="P1884" s="254" t="str">
        <f>IF(ISBLANK(INDEX('Policy Characteristics'!J:J,MATCH($C1884,'Policy Characteristics'!$C:$C,0))),"",INDEX('Policy Characteristics'!J:J,MATCH($C1884,'Policy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4" s="254" t="str">
        <f>IF(ISBLANK(INDEX('Policy Characteristics'!K:K,MATCH($C1884,'Policy Characteristics'!$C:$C,0))),"",INDEX('Policy Characteristics'!K:K,MATCH($C1884,'Policy Characteristics'!$C:$C,0)))</f>
        <v>architectural-design.html#rnd</v>
      </c>
      <c r="R1884" s="254" t="str">
        <f>IF(ISBLANK(INDEX('Policy Characteristics'!L:L,MATCH($C1884,'Policy Characteristics'!$C:$C,0))),"",INDEX('Policy Characteristics'!L:L,MATCH($C1884,'Policy Characteristics'!$C:$C,0)))</f>
        <v>research-and-development.html</v>
      </c>
    </row>
    <row r="1885" spans="1:18" x14ac:dyDescent="0.35">
      <c r="A1885" s="254" t="str">
        <f>IF(ISBLANK(INDEX('Policy Characteristics'!A:A,MATCH($C1885,'Policy Characteristics'!$C:$C,0))),"",INDEX('Policy Characteristics'!A:A,MATCH($C1885,'Policy Characteristics'!$C:$C,0)))</f>
        <v>Research and Development</v>
      </c>
      <c r="B1885" s="262" t="str">
        <f>IF(ISBLANK(INDEX('Policy Characteristics'!B:B,MATCH($C1885,'Policy Characteristics'!$C:$C,0))),"",INDEX('Policy Characteristics'!B:B,MATCH($C1885,'Policy Characteristics'!$C:$C,0)))</f>
        <v>Capital Cost Reduction</v>
      </c>
      <c r="C1885" s="254" t="str">
        <f t="shared" si="73"/>
        <v>RnD Industry Capital Cost Perc Reduction</v>
      </c>
      <c r="D1885" t="s">
        <v>3060</v>
      </c>
      <c r="E1885" s="45"/>
      <c r="F1885" s="6" t="s">
        <v>324</v>
      </c>
      <c r="G1885" s="45"/>
      <c r="H1885" s="43">
        <v>1475</v>
      </c>
      <c r="I1885" s="324" t="s">
        <v>43</v>
      </c>
      <c r="J1885" s="255" t="str">
        <f>IF(ISBLANK(INDEX('Policy Characteristics'!D:D,MATCH($C1885,'Policy Characteristics'!$C:$C,0))),"",INDEX('Policy Characteristics'!D:D,MATCH($C1885,'Policy Characteristics'!$C:$C,0)))</f>
        <v>R&amp;D Capital Cost Reductions</v>
      </c>
      <c r="K1885" s="254" t="str">
        <f>IF(ISBLANK(INDEX('Policy Characteristics'!E:E,MATCH($C1885,'Policy Characteristics'!$C:$C,0))),"",INDEX('Policy Characteristics'!E:E,MATCH($C1885,'Policy Characteristics'!$C:$C,0)))</f>
        <v>RnD industry capital cost reduction</v>
      </c>
      <c r="L1885" s="261">
        <f>IF(ISBLANK(INDEX('Policy Characteristics'!F:F,MATCH($C1885,'Policy Characteristics'!$C:$C,0))),"",INDEX('Policy Characteristics'!F:F,MATCH($C1885,'Policy Characteristics'!$C:$C,0)))</f>
        <v>0</v>
      </c>
      <c r="M1885" s="261">
        <f>IF(ISBLANK(INDEX('Policy Characteristics'!G:G,MATCH($C1885,'Policy Characteristics'!$C:$C,0))),"",INDEX('Policy Characteristics'!G:G,MATCH($C1885,'Policy Characteristics'!$C:$C,0)))</f>
        <v>0.4</v>
      </c>
      <c r="N1885" s="261">
        <f>IF(ISBLANK(INDEX('Policy Characteristics'!H:H,MATCH($C1885,'Policy Characteristics'!$C:$C,0))),"",INDEX('Policy Characteristics'!H:H,MATCH($C1885,'Policy Characteristics'!$C:$C,0)))</f>
        <v>0.01</v>
      </c>
      <c r="O1885" s="254" t="str">
        <f>IF(ISBLANK(INDEX('Policy Characteristics'!I:I,MATCH($C1885,'Policy Characteristics'!$C:$C,0))),"",INDEX('Policy Characteristics'!I:I,MATCH($C1885,'Policy Characteristics'!$C:$C,0)))</f>
        <v>% reduction in cost</v>
      </c>
      <c r="P1885" s="254" t="str">
        <f>IF(ISBLANK(INDEX('Policy Characteristics'!J:J,MATCH($C1885,'Policy Characteristics'!$C:$C,0))),"",INDEX('Policy Characteristics'!J:J,MATCH($C1885,'Policy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5" s="254" t="str">
        <f>IF(ISBLANK(INDEX('Policy Characteristics'!K:K,MATCH($C1885,'Policy Characteristics'!$C:$C,0))),"",INDEX('Policy Characteristics'!K:K,MATCH($C1885,'Policy Characteristics'!$C:$C,0)))</f>
        <v>architectural-design.html#rnd</v>
      </c>
      <c r="R1885" s="254" t="str">
        <f>IF(ISBLANK(INDEX('Policy Characteristics'!L:L,MATCH($C1885,'Policy Characteristics'!$C:$C,0))),"",INDEX('Policy Characteristics'!L:L,MATCH($C1885,'Policy Characteristics'!$C:$C,0)))</f>
        <v>research-and-development.html</v>
      </c>
    </row>
    <row r="1886" spans="1:18" x14ac:dyDescent="0.35">
      <c r="A1886" s="254" t="str">
        <f>IF(ISBLANK(INDEX('Policy Characteristics'!A:A,MATCH($C1886,'Policy Characteristics'!$C:$C,0))),"",INDEX('Policy Characteristics'!A:A,MATCH($C1886,'Policy Characteristics'!$C:$C,0)))</f>
        <v>Research and Development</v>
      </c>
      <c r="B1886" s="262" t="str">
        <f>IF(ISBLANK(INDEX('Policy Characteristics'!B:B,MATCH($C1886,'Policy Characteristics'!$C:$C,0))),"",INDEX('Policy Characteristics'!B:B,MATCH($C1886,'Policy Characteristics'!$C:$C,0)))</f>
        <v>Capital Cost Reduction</v>
      </c>
      <c r="C1886" s="254" t="str">
        <f t="shared" si="73"/>
        <v>RnD Industry Capital Cost Perc Reduction</v>
      </c>
      <c r="D1886" t="s">
        <v>3061</v>
      </c>
      <c r="E1886" s="45"/>
      <c r="F1886" s="6" t="s">
        <v>3086</v>
      </c>
      <c r="G1886" s="45"/>
      <c r="H1886" s="43">
        <v>1476</v>
      </c>
      <c r="I1886" s="324" t="s">
        <v>43</v>
      </c>
      <c r="J1886" s="255" t="str">
        <f>IF(ISBLANK(INDEX('Policy Characteristics'!D:D,MATCH($C1886,'Policy Characteristics'!$C:$C,0))),"",INDEX('Policy Characteristics'!D:D,MATCH($C1886,'Policy Characteristics'!$C:$C,0)))</f>
        <v>R&amp;D Capital Cost Reductions</v>
      </c>
      <c r="K1886" s="254" t="str">
        <f>IF(ISBLANK(INDEX('Policy Characteristics'!E:E,MATCH($C1886,'Policy Characteristics'!$C:$C,0))),"",INDEX('Policy Characteristics'!E:E,MATCH($C1886,'Policy Characteristics'!$C:$C,0)))</f>
        <v>RnD industry capital cost reduction</v>
      </c>
      <c r="L1886" s="261">
        <f>IF(ISBLANK(INDEX('Policy Characteristics'!F:F,MATCH($C1886,'Policy Characteristics'!$C:$C,0))),"",INDEX('Policy Characteristics'!F:F,MATCH($C1886,'Policy Characteristics'!$C:$C,0)))</f>
        <v>0</v>
      </c>
      <c r="M1886" s="261">
        <f>IF(ISBLANK(INDEX('Policy Characteristics'!G:G,MATCH($C1886,'Policy Characteristics'!$C:$C,0))),"",INDEX('Policy Characteristics'!G:G,MATCH($C1886,'Policy Characteristics'!$C:$C,0)))</f>
        <v>0.4</v>
      </c>
      <c r="N1886" s="261">
        <f>IF(ISBLANK(INDEX('Policy Characteristics'!H:H,MATCH($C1886,'Policy Characteristics'!$C:$C,0))),"",INDEX('Policy Characteristics'!H:H,MATCH($C1886,'Policy Characteristics'!$C:$C,0)))</f>
        <v>0.01</v>
      </c>
      <c r="O1886" s="254" t="str">
        <f>IF(ISBLANK(INDEX('Policy Characteristics'!I:I,MATCH($C1886,'Policy Characteristics'!$C:$C,0))),"",INDEX('Policy Characteristics'!I:I,MATCH($C1886,'Policy Characteristics'!$C:$C,0)))</f>
        <v>% reduction in cost</v>
      </c>
      <c r="P1886" s="254" t="str">
        <f>IF(ISBLANK(INDEX('Policy Characteristics'!J:J,MATCH($C1886,'Policy Characteristics'!$C:$C,0))),"",INDEX('Policy Characteristics'!J:J,MATCH($C1886,'Policy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6" s="254" t="str">
        <f>IF(ISBLANK(INDEX('Policy Characteristics'!K:K,MATCH($C1886,'Policy Characteristics'!$C:$C,0))),"",INDEX('Policy Characteristics'!K:K,MATCH($C1886,'Policy Characteristics'!$C:$C,0)))</f>
        <v>architectural-design.html#rnd</v>
      </c>
      <c r="R1886" s="254" t="str">
        <f>IF(ISBLANK(INDEX('Policy Characteristics'!L:L,MATCH($C1886,'Policy Characteristics'!$C:$C,0))),"",INDEX('Policy Characteristics'!L:L,MATCH($C1886,'Policy Characteristics'!$C:$C,0)))</f>
        <v>research-and-development.html</v>
      </c>
    </row>
    <row r="1887" spans="1:18" ht="29" x14ac:dyDescent="0.35">
      <c r="A1887" s="254" t="str">
        <f>IF(ISBLANK(INDEX('Policy Characteristics'!A:A,MATCH($C1887,'Policy Characteristics'!$C:$C,0))),"",INDEX('Policy Characteristics'!A:A,MATCH($C1887,'Policy Characteristics'!$C:$C,0)))</f>
        <v>Research and Development</v>
      </c>
      <c r="B1887" s="262" t="str">
        <f>IF(ISBLANK(INDEX('Policy Characteristics'!B:B,MATCH($C1887,'Policy Characteristics'!$C:$C,0))),"",INDEX('Policy Characteristics'!B:B,MATCH($C1887,'Policy Characteristics'!$C:$C,0)))</f>
        <v>Capital Cost Reduction</v>
      </c>
      <c r="C1887" s="254" t="str">
        <f t="shared" si="73"/>
        <v>RnD Industry Capital Cost Perc Reduction</v>
      </c>
      <c r="D1887" t="s">
        <v>3062</v>
      </c>
      <c r="E1887" s="45"/>
      <c r="F1887" s="6" t="s">
        <v>3087</v>
      </c>
      <c r="G1887" s="45"/>
      <c r="H1887" s="43">
        <v>1477</v>
      </c>
      <c r="I1887" s="324" t="s">
        <v>43</v>
      </c>
      <c r="J1887" s="255" t="str">
        <f>IF(ISBLANK(INDEX('Policy Characteristics'!D:D,MATCH($C1887,'Policy Characteristics'!$C:$C,0))),"",INDEX('Policy Characteristics'!D:D,MATCH($C1887,'Policy Characteristics'!$C:$C,0)))</f>
        <v>R&amp;D Capital Cost Reductions</v>
      </c>
      <c r="K1887" s="254" t="str">
        <f>IF(ISBLANK(INDEX('Policy Characteristics'!E:E,MATCH($C1887,'Policy Characteristics'!$C:$C,0))),"",INDEX('Policy Characteristics'!E:E,MATCH($C1887,'Policy Characteristics'!$C:$C,0)))</f>
        <v>RnD industry capital cost reduction</v>
      </c>
      <c r="L1887" s="261">
        <f>IF(ISBLANK(INDEX('Policy Characteristics'!F:F,MATCH($C1887,'Policy Characteristics'!$C:$C,0))),"",INDEX('Policy Characteristics'!F:F,MATCH($C1887,'Policy Characteristics'!$C:$C,0)))</f>
        <v>0</v>
      </c>
      <c r="M1887" s="261">
        <f>IF(ISBLANK(INDEX('Policy Characteristics'!G:G,MATCH($C1887,'Policy Characteristics'!$C:$C,0))),"",INDEX('Policy Characteristics'!G:G,MATCH($C1887,'Policy Characteristics'!$C:$C,0)))</f>
        <v>0.4</v>
      </c>
      <c r="N1887" s="261">
        <f>IF(ISBLANK(INDEX('Policy Characteristics'!H:H,MATCH($C1887,'Policy Characteristics'!$C:$C,0))),"",INDEX('Policy Characteristics'!H:H,MATCH($C1887,'Policy Characteristics'!$C:$C,0)))</f>
        <v>0.01</v>
      </c>
      <c r="O1887" s="254" t="str">
        <f>IF(ISBLANK(INDEX('Policy Characteristics'!I:I,MATCH($C1887,'Policy Characteristics'!$C:$C,0))),"",INDEX('Policy Characteristics'!I:I,MATCH($C1887,'Policy Characteristics'!$C:$C,0)))</f>
        <v>% reduction in cost</v>
      </c>
      <c r="P1887" s="254" t="str">
        <f>IF(ISBLANK(INDEX('Policy Characteristics'!J:J,MATCH($C1887,'Policy Characteristics'!$C:$C,0))),"",INDEX('Policy Characteristics'!J:J,MATCH($C1887,'Policy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7" s="254" t="str">
        <f>IF(ISBLANK(INDEX('Policy Characteristics'!K:K,MATCH($C1887,'Policy Characteristics'!$C:$C,0))),"",INDEX('Policy Characteristics'!K:K,MATCH($C1887,'Policy Characteristics'!$C:$C,0)))</f>
        <v>architectural-design.html#rnd</v>
      </c>
      <c r="R1887" s="254" t="str">
        <f>IF(ISBLANK(INDEX('Policy Characteristics'!L:L,MATCH($C1887,'Policy Characteristics'!$C:$C,0))),"",INDEX('Policy Characteristics'!L:L,MATCH($C1887,'Policy Characteristics'!$C:$C,0)))</f>
        <v>research-and-development.html</v>
      </c>
    </row>
    <row r="1888" spans="1:18" x14ac:dyDescent="0.35">
      <c r="A1888" s="254" t="str">
        <f>IF(ISBLANK(INDEX('Policy Characteristics'!A:A,MATCH($C1888,'Policy Characteristics'!$C:$C,0))),"",INDEX('Policy Characteristics'!A:A,MATCH($C1888,'Policy Characteristics'!$C:$C,0)))</f>
        <v>Research and Development</v>
      </c>
      <c r="B1888" s="262" t="str">
        <f>IF(ISBLANK(INDEX('Policy Characteristics'!B:B,MATCH($C1888,'Policy Characteristics'!$C:$C,0))),"",INDEX('Policy Characteristics'!B:B,MATCH($C1888,'Policy Characteristics'!$C:$C,0)))</f>
        <v>Capital Cost Reduction</v>
      </c>
      <c r="C1888" s="254" t="str">
        <f t="shared" si="73"/>
        <v>RnD Industry Capital Cost Perc Reduction</v>
      </c>
      <c r="D1888" t="s">
        <v>3063</v>
      </c>
      <c r="E1888" s="45"/>
      <c r="F1888" s="6" t="s">
        <v>3088</v>
      </c>
      <c r="G1888" s="45"/>
      <c r="H1888" s="43">
        <v>1478</v>
      </c>
      <c r="I1888" s="324" t="s">
        <v>43</v>
      </c>
      <c r="J1888" s="255" t="str">
        <f>IF(ISBLANK(INDEX('Policy Characteristics'!D:D,MATCH($C1888,'Policy Characteristics'!$C:$C,0))),"",INDEX('Policy Characteristics'!D:D,MATCH($C1888,'Policy Characteristics'!$C:$C,0)))</f>
        <v>R&amp;D Capital Cost Reductions</v>
      </c>
      <c r="K1888" s="254" t="str">
        <f>IF(ISBLANK(INDEX('Policy Characteristics'!E:E,MATCH($C1888,'Policy Characteristics'!$C:$C,0))),"",INDEX('Policy Characteristics'!E:E,MATCH($C1888,'Policy Characteristics'!$C:$C,0)))</f>
        <v>RnD industry capital cost reduction</v>
      </c>
      <c r="L1888" s="261">
        <f>IF(ISBLANK(INDEX('Policy Characteristics'!F:F,MATCH($C1888,'Policy Characteristics'!$C:$C,0))),"",INDEX('Policy Characteristics'!F:F,MATCH($C1888,'Policy Characteristics'!$C:$C,0)))</f>
        <v>0</v>
      </c>
      <c r="M1888" s="261">
        <f>IF(ISBLANK(INDEX('Policy Characteristics'!G:G,MATCH($C1888,'Policy Characteristics'!$C:$C,0))),"",INDEX('Policy Characteristics'!G:G,MATCH($C1888,'Policy Characteristics'!$C:$C,0)))</f>
        <v>0.4</v>
      </c>
      <c r="N1888" s="261">
        <f>IF(ISBLANK(INDEX('Policy Characteristics'!H:H,MATCH($C1888,'Policy Characteristics'!$C:$C,0))),"",INDEX('Policy Characteristics'!H:H,MATCH($C1888,'Policy Characteristics'!$C:$C,0)))</f>
        <v>0.01</v>
      </c>
      <c r="O1888" s="254" t="str">
        <f>IF(ISBLANK(INDEX('Policy Characteristics'!I:I,MATCH($C1888,'Policy Characteristics'!$C:$C,0))),"",INDEX('Policy Characteristics'!I:I,MATCH($C1888,'Policy Characteristics'!$C:$C,0)))</f>
        <v>% reduction in cost</v>
      </c>
      <c r="P1888" s="254" t="str">
        <f>IF(ISBLANK(INDEX('Policy Characteristics'!J:J,MATCH($C1888,'Policy Characteristics'!$C:$C,0))),"",INDEX('Policy Characteristics'!J:J,MATCH($C1888,'Policy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8" s="254" t="str">
        <f>IF(ISBLANK(INDEX('Policy Characteristics'!K:K,MATCH($C1888,'Policy Characteristics'!$C:$C,0))),"",INDEX('Policy Characteristics'!K:K,MATCH($C1888,'Policy Characteristics'!$C:$C,0)))</f>
        <v>architectural-design.html#rnd</v>
      </c>
      <c r="R1888" s="254" t="str">
        <f>IF(ISBLANK(INDEX('Policy Characteristics'!L:L,MATCH($C1888,'Policy Characteristics'!$C:$C,0))),"",INDEX('Policy Characteristics'!L:L,MATCH($C1888,'Policy Characteristics'!$C:$C,0)))</f>
        <v>research-and-development.html</v>
      </c>
    </row>
    <row r="1889" spans="1:18" x14ac:dyDescent="0.35">
      <c r="A1889" s="254" t="str">
        <f>IF(ISBLANK(INDEX('Policy Characteristics'!A:A,MATCH($C1889,'Policy Characteristics'!$C:$C,0))),"",INDEX('Policy Characteristics'!A:A,MATCH($C1889,'Policy Characteristics'!$C:$C,0)))</f>
        <v>Research and Development</v>
      </c>
      <c r="B1889" s="262" t="str">
        <f>IF(ISBLANK(INDEX('Policy Characteristics'!B:B,MATCH($C1889,'Policy Characteristics'!$C:$C,0))),"",INDEX('Policy Characteristics'!B:B,MATCH($C1889,'Policy Characteristics'!$C:$C,0)))</f>
        <v>Capital Cost Reduction</v>
      </c>
      <c r="C1889" s="254" t="str">
        <f t="shared" si="73"/>
        <v>RnD Industry Capital Cost Perc Reduction</v>
      </c>
      <c r="D1889" t="s">
        <v>3064</v>
      </c>
      <c r="E1889" s="45"/>
      <c r="F1889" s="6" t="s">
        <v>3089</v>
      </c>
      <c r="G1889" s="45"/>
      <c r="H1889" s="43">
        <v>1479</v>
      </c>
      <c r="I1889" s="324" t="s">
        <v>43</v>
      </c>
      <c r="J1889" s="255" t="str">
        <f>IF(ISBLANK(INDEX('Policy Characteristics'!D:D,MATCH($C1889,'Policy Characteristics'!$C:$C,0))),"",INDEX('Policy Characteristics'!D:D,MATCH($C1889,'Policy Characteristics'!$C:$C,0)))</f>
        <v>R&amp;D Capital Cost Reductions</v>
      </c>
      <c r="K1889" s="254" t="str">
        <f>IF(ISBLANK(INDEX('Policy Characteristics'!E:E,MATCH($C1889,'Policy Characteristics'!$C:$C,0))),"",INDEX('Policy Characteristics'!E:E,MATCH($C1889,'Policy Characteristics'!$C:$C,0)))</f>
        <v>RnD industry capital cost reduction</v>
      </c>
      <c r="L1889" s="261">
        <f>IF(ISBLANK(INDEX('Policy Characteristics'!F:F,MATCH($C1889,'Policy Characteristics'!$C:$C,0))),"",INDEX('Policy Characteristics'!F:F,MATCH($C1889,'Policy Characteristics'!$C:$C,0)))</f>
        <v>0</v>
      </c>
      <c r="M1889" s="261">
        <f>IF(ISBLANK(INDEX('Policy Characteristics'!G:G,MATCH($C1889,'Policy Characteristics'!$C:$C,0))),"",INDEX('Policy Characteristics'!G:G,MATCH($C1889,'Policy Characteristics'!$C:$C,0)))</f>
        <v>0.4</v>
      </c>
      <c r="N1889" s="261">
        <f>IF(ISBLANK(INDEX('Policy Characteristics'!H:H,MATCH($C1889,'Policy Characteristics'!$C:$C,0))),"",INDEX('Policy Characteristics'!H:H,MATCH($C1889,'Policy Characteristics'!$C:$C,0)))</f>
        <v>0.01</v>
      </c>
      <c r="O1889" s="254" t="str">
        <f>IF(ISBLANK(INDEX('Policy Characteristics'!I:I,MATCH($C1889,'Policy Characteristics'!$C:$C,0))),"",INDEX('Policy Characteristics'!I:I,MATCH($C1889,'Policy Characteristics'!$C:$C,0)))</f>
        <v>% reduction in cost</v>
      </c>
      <c r="P1889" s="254" t="str">
        <f>IF(ISBLANK(INDEX('Policy Characteristics'!J:J,MATCH($C1889,'Policy Characteristics'!$C:$C,0))),"",INDEX('Policy Characteristics'!J:J,MATCH($C1889,'Policy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9" s="254" t="str">
        <f>IF(ISBLANK(INDEX('Policy Characteristics'!K:K,MATCH($C1889,'Policy Characteristics'!$C:$C,0))),"",INDEX('Policy Characteristics'!K:K,MATCH($C1889,'Policy Characteristics'!$C:$C,0)))</f>
        <v>architectural-design.html#rnd</v>
      </c>
      <c r="R1889" s="254" t="str">
        <f>IF(ISBLANK(INDEX('Policy Characteristics'!L:L,MATCH($C1889,'Policy Characteristics'!$C:$C,0))),"",INDEX('Policy Characteristics'!L:L,MATCH($C1889,'Policy Characteristics'!$C:$C,0)))</f>
        <v>research-and-development.html</v>
      </c>
    </row>
    <row r="1890" spans="1:18" x14ac:dyDescent="0.35">
      <c r="A1890" s="254" t="str">
        <f>IF(ISBLANK(INDEX('Policy Characteristics'!A:A,MATCH($C1890,'Policy Characteristics'!$C:$C,0))),"",INDEX('Policy Characteristics'!A:A,MATCH($C1890,'Policy Characteristics'!$C:$C,0)))</f>
        <v>Research and Development</v>
      </c>
      <c r="B1890" s="262" t="str">
        <f>IF(ISBLANK(INDEX('Policy Characteristics'!B:B,MATCH($C1890,'Policy Characteristics'!$C:$C,0))),"",INDEX('Policy Characteristics'!B:B,MATCH($C1890,'Policy Characteristics'!$C:$C,0)))</f>
        <v>Capital Cost Reduction</v>
      </c>
      <c r="C1890" s="254" t="str">
        <f t="shared" si="73"/>
        <v>RnD Industry Capital Cost Perc Reduction</v>
      </c>
      <c r="D1890" t="s">
        <v>3065</v>
      </c>
      <c r="E1890" s="45"/>
      <c r="F1890" s="6" t="s">
        <v>3090</v>
      </c>
      <c r="G1890" s="45"/>
      <c r="H1890" s="43">
        <v>1480</v>
      </c>
      <c r="I1890" s="324" t="s">
        <v>43</v>
      </c>
      <c r="J1890" s="255" t="str">
        <f>IF(ISBLANK(INDEX('Policy Characteristics'!D:D,MATCH($C1890,'Policy Characteristics'!$C:$C,0))),"",INDEX('Policy Characteristics'!D:D,MATCH($C1890,'Policy Characteristics'!$C:$C,0)))</f>
        <v>R&amp;D Capital Cost Reductions</v>
      </c>
      <c r="K1890" s="254" t="str">
        <f>IF(ISBLANK(INDEX('Policy Characteristics'!E:E,MATCH($C1890,'Policy Characteristics'!$C:$C,0))),"",INDEX('Policy Characteristics'!E:E,MATCH($C1890,'Policy Characteristics'!$C:$C,0)))</f>
        <v>RnD industry capital cost reduction</v>
      </c>
      <c r="L1890" s="261">
        <f>IF(ISBLANK(INDEX('Policy Characteristics'!F:F,MATCH($C1890,'Policy Characteristics'!$C:$C,0))),"",INDEX('Policy Characteristics'!F:F,MATCH($C1890,'Policy Characteristics'!$C:$C,0)))</f>
        <v>0</v>
      </c>
      <c r="M1890" s="261">
        <f>IF(ISBLANK(INDEX('Policy Characteristics'!G:G,MATCH($C1890,'Policy Characteristics'!$C:$C,0))),"",INDEX('Policy Characteristics'!G:G,MATCH($C1890,'Policy Characteristics'!$C:$C,0)))</f>
        <v>0.4</v>
      </c>
      <c r="N1890" s="261">
        <f>IF(ISBLANK(INDEX('Policy Characteristics'!H:H,MATCH($C1890,'Policy Characteristics'!$C:$C,0))),"",INDEX('Policy Characteristics'!H:H,MATCH($C1890,'Policy Characteristics'!$C:$C,0)))</f>
        <v>0.01</v>
      </c>
      <c r="O1890" s="254" t="str">
        <f>IF(ISBLANK(INDEX('Policy Characteristics'!I:I,MATCH($C1890,'Policy Characteristics'!$C:$C,0))),"",INDEX('Policy Characteristics'!I:I,MATCH($C1890,'Policy Characteristics'!$C:$C,0)))</f>
        <v>% reduction in cost</v>
      </c>
      <c r="P1890" s="254" t="str">
        <f>IF(ISBLANK(INDEX('Policy Characteristics'!J:J,MATCH($C1890,'Policy Characteristics'!$C:$C,0))),"",INDEX('Policy Characteristics'!J:J,MATCH($C1890,'Policy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0" s="254" t="str">
        <f>IF(ISBLANK(INDEX('Policy Characteristics'!K:K,MATCH($C1890,'Policy Characteristics'!$C:$C,0))),"",INDEX('Policy Characteristics'!K:K,MATCH($C1890,'Policy Characteristics'!$C:$C,0)))</f>
        <v>architectural-design.html#rnd</v>
      </c>
      <c r="R1890" s="254" t="str">
        <f>IF(ISBLANK(INDEX('Policy Characteristics'!L:L,MATCH($C1890,'Policy Characteristics'!$C:$C,0))),"",INDEX('Policy Characteristics'!L:L,MATCH($C1890,'Policy Characteristics'!$C:$C,0)))</f>
        <v>research-and-development.html</v>
      </c>
    </row>
    <row r="1891" spans="1:18" x14ac:dyDescent="0.35">
      <c r="A1891" s="254" t="str">
        <f>IF(ISBLANK(INDEX('Policy Characteristics'!A:A,MATCH($C1891,'Policy Characteristics'!$C:$C,0))),"",INDEX('Policy Characteristics'!A:A,MATCH($C1891,'Policy Characteristics'!$C:$C,0)))</f>
        <v>Research and Development</v>
      </c>
      <c r="B1891" s="262" t="str">
        <f>IF(ISBLANK(INDEX('Policy Characteristics'!B:B,MATCH($C1891,'Policy Characteristics'!$C:$C,0))),"",INDEX('Policy Characteristics'!B:B,MATCH($C1891,'Policy Characteristics'!$C:$C,0)))</f>
        <v>Capital Cost Reduction</v>
      </c>
      <c r="C1891" s="254" t="str">
        <f t="shared" si="73"/>
        <v>RnD Industry Capital Cost Perc Reduction</v>
      </c>
      <c r="D1891" t="s">
        <v>3066</v>
      </c>
      <c r="E1891" s="45"/>
      <c r="F1891" s="6" t="s">
        <v>3091</v>
      </c>
      <c r="G1891" s="45"/>
      <c r="H1891" s="43">
        <v>1481</v>
      </c>
      <c r="I1891" s="324" t="s">
        <v>43</v>
      </c>
      <c r="J1891" s="255" t="str">
        <f>IF(ISBLANK(INDEX('Policy Characteristics'!D:D,MATCH($C1891,'Policy Characteristics'!$C:$C,0))),"",INDEX('Policy Characteristics'!D:D,MATCH($C1891,'Policy Characteristics'!$C:$C,0)))</f>
        <v>R&amp;D Capital Cost Reductions</v>
      </c>
      <c r="K1891" s="254" t="str">
        <f>IF(ISBLANK(INDEX('Policy Characteristics'!E:E,MATCH($C1891,'Policy Characteristics'!$C:$C,0))),"",INDEX('Policy Characteristics'!E:E,MATCH($C1891,'Policy Characteristics'!$C:$C,0)))</f>
        <v>RnD industry capital cost reduction</v>
      </c>
      <c r="L1891" s="261">
        <f>IF(ISBLANK(INDEX('Policy Characteristics'!F:F,MATCH($C1891,'Policy Characteristics'!$C:$C,0))),"",INDEX('Policy Characteristics'!F:F,MATCH($C1891,'Policy Characteristics'!$C:$C,0)))</f>
        <v>0</v>
      </c>
      <c r="M1891" s="261">
        <f>IF(ISBLANK(INDEX('Policy Characteristics'!G:G,MATCH($C1891,'Policy Characteristics'!$C:$C,0))),"",INDEX('Policy Characteristics'!G:G,MATCH($C1891,'Policy Characteristics'!$C:$C,0)))</f>
        <v>0.4</v>
      </c>
      <c r="N1891" s="261">
        <f>IF(ISBLANK(INDEX('Policy Characteristics'!H:H,MATCH($C1891,'Policy Characteristics'!$C:$C,0))),"",INDEX('Policy Characteristics'!H:H,MATCH($C1891,'Policy Characteristics'!$C:$C,0)))</f>
        <v>0.01</v>
      </c>
      <c r="O1891" s="254" t="str">
        <f>IF(ISBLANK(INDEX('Policy Characteristics'!I:I,MATCH($C1891,'Policy Characteristics'!$C:$C,0))),"",INDEX('Policy Characteristics'!I:I,MATCH($C1891,'Policy Characteristics'!$C:$C,0)))</f>
        <v>% reduction in cost</v>
      </c>
      <c r="P1891" s="254" t="str">
        <f>IF(ISBLANK(INDEX('Policy Characteristics'!J:J,MATCH($C1891,'Policy Characteristics'!$C:$C,0))),"",INDEX('Policy Characteristics'!J:J,MATCH($C1891,'Policy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1" s="254" t="str">
        <f>IF(ISBLANK(INDEX('Policy Characteristics'!K:K,MATCH($C1891,'Policy Characteristics'!$C:$C,0))),"",INDEX('Policy Characteristics'!K:K,MATCH($C1891,'Policy Characteristics'!$C:$C,0)))</f>
        <v>architectural-design.html#rnd</v>
      </c>
      <c r="R1891" s="254" t="str">
        <f>IF(ISBLANK(INDEX('Policy Characteristics'!L:L,MATCH($C1891,'Policy Characteristics'!$C:$C,0))),"",INDEX('Policy Characteristics'!L:L,MATCH($C1891,'Policy Characteristics'!$C:$C,0)))</f>
        <v>research-and-development.html</v>
      </c>
    </row>
    <row r="1892" spans="1:18" x14ac:dyDescent="0.35">
      <c r="A1892" s="254" t="str">
        <f>IF(ISBLANK(INDEX('Policy Characteristics'!A:A,MATCH($C1892,'Policy Characteristics'!$C:$C,0))),"",INDEX('Policy Characteristics'!A:A,MATCH($C1892,'Policy Characteristics'!$C:$C,0)))</f>
        <v>Research and Development</v>
      </c>
      <c r="B1892" s="262" t="str">
        <f>IF(ISBLANK(INDEX('Policy Characteristics'!B:B,MATCH($C1892,'Policy Characteristics'!$C:$C,0))),"",INDEX('Policy Characteristics'!B:B,MATCH($C1892,'Policy Characteristics'!$C:$C,0)))</f>
        <v>Capital Cost Reduction</v>
      </c>
      <c r="C1892" s="254" t="str">
        <f t="shared" si="73"/>
        <v>RnD Industry Capital Cost Perc Reduction</v>
      </c>
      <c r="D1892" t="s">
        <v>3067</v>
      </c>
      <c r="E1892" s="45"/>
      <c r="F1892" s="6" t="s">
        <v>3092</v>
      </c>
      <c r="G1892" s="45"/>
      <c r="H1892" s="43">
        <v>1482</v>
      </c>
      <c r="I1892" s="324" t="s">
        <v>43</v>
      </c>
      <c r="J1892" s="255" t="str">
        <f>IF(ISBLANK(INDEX('Policy Characteristics'!D:D,MATCH($C1892,'Policy Characteristics'!$C:$C,0))),"",INDEX('Policy Characteristics'!D:D,MATCH($C1892,'Policy Characteristics'!$C:$C,0)))</f>
        <v>R&amp;D Capital Cost Reductions</v>
      </c>
      <c r="K1892" s="254" t="str">
        <f>IF(ISBLANK(INDEX('Policy Characteristics'!E:E,MATCH($C1892,'Policy Characteristics'!$C:$C,0))),"",INDEX('Policy Characteristics'!E:E,MATCH($C1892,'Policy Characteristics'!$C:$C,0)))</f>
        <v>RnD industry capital cost reduction</v>
      </c>
      <c r="L1892" s="261">
        <f>IF(ISBLANK(INDEX('Policy Characteristics'!F:F,MATCH($C1892,'Policy Characteristics'!$C:$C,0))),"",INDEX('Policy Characteristics'!F:F,MATCH($C1892,'Policy Characteristics'!$C:$C,0)))</f>
        <v>0</v>
      </c>
      <c r="M1892" s="261">
        <f>IF(ISBLANK(INDEX('Policy Characteristics'!G:G,MATCH($C1892,'Policy Characteristics'!$C:$C,0))),"",INDEX('Policy Characteristics'!G:G,MATCH($C1892,'Policy Characteristics'!$C:$C,0)))</f>
        <v>0.4</v>
      </c>
      <c r="N1892" s="261">
        <f>IF(ISBLANK(INDEX('Policy Characteristics'!H:H,MATCH($C1892,'Policy Characteristics'!$C:$C,0))),"",INDEX('Policy Characteristics'!H:H,MATCH($C1892,'Policy Characteristics'!$C:$C,0)))</f>
        <v>0.01</v>
      </c>
      <c r="O1892" s="254" t="str">
        <f>IF(ISBLANK(INDEX('Policy Characteristics'!I:I,MATCH($C1892,'Policy Characteristics'!$C:$C,0))),"",INDEX('Policy Characteristics'!I:I,MATCH($C1892,'Policy Characteristics'!$C:$C,0)))</f>
        <v>% reduction in cost</v>
      </c>
      <c r="P1892" s="254" t="str">
        <f>IF(ISBLANK(INDEX('Policy Characteristics'!J:J,MATCH($C1892,'Policy Characteristics'!$C:$C,0))),"",INDEX('Policy Characteristics'!J:J,MATCH($C1892,'Policy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2" s="254" t="str">
        <f>IF(ISBLANK(INDEX('Policy Characteristics'!K:K,MATCH($C1892,'Policy Characteristics'!$C:$C,0))),"",INDEX('Policy Characteristics'!K:K,MATCH($C1892,'Policy Characteristics'!$C:$C,0)))</f>
        <v>architectural-design.html#rnd</v>
      </c>
      <c r="R1892" s="254" t="str">
        <f>IF(ISBLANK(INDEX('Policy Characteristics'!L:L,MATCH($C1892,'Policy Characteristics'!$C:$C,0))),"",INDEX('Policy Characteristics'!L:L,MATCH($C1892,'Policy Characteristics'!$C:$C,0)))</f>
        <v>research-and-development.html</v>
      </c>
    </row>
    <row r="1893" spans="1:18" x14ac:dyDescent="0.35">
      <c r="A1893" s="254" t="str">
        <f>IF(ISBLANK(INDEX('Policy Characteristics'!A:A,MATCH($C1893,'Policy Characteristics'!$C:$C,0))),"",INDEX('Policy Characteristics'!A:A,MATCH($C1893,'Policy Characteristics'!$C:$C,0)))</f>
        <v>Research and Development</v>
      </c>
      <c r="B1893" s="262" t="str">
        <f>IF(ISBLANK(INDEX('Policy Characteristics'!B:B,MATCH($C1893,'Policy Characteristics'!$C:$C,0))),"",INDEX('Policy Characteristics'!B:B,MATCH($C1893,'Policy Characteristics'!$C:$C,0)))</f>
        <v>Capital Cost Reduction</v>
      </c>
      <c r="C1893" s="254" t="str">
        <f t="shared" si="73"/>
        <v>RnD Industry Capital Cost Perc Reduction</v>
      </c>
      <c r="D1893" t="s">
        <v>3068</v>
      </c>
      <c r="E1893" s="45"/>
      <c r="F1893" s="6" t="s">
        <v>3093</v>
      </c>
      <c r="G1893" s="45"/>
      <c r="H1893" s="43">
        <v>1483</v>
      </c>
      <c r="I1893" s="324" t="s">
        <v>43</v>
      </c>
      <c r="J1893" s="255" t="str">
        <f>IF(ISBLANK(INDEX('Policy Characteristics'!D:D,MATCH($C1893,'Policy Characteristics'!$C:$C,0))),"",INDEX('Policy Characteristics'!D:D,MATCH($C1893,'Policy Characteristics'!$C:$C,0)))</f>
        <v>R&amp;D Capital Cost Reductions</v>
      </c>
      <c r="K1893" s="254" t="str">
        <f>IF(ISBLANK(INDEX('Policy Characteristics'!E:E,MATCH($C1893,'Policy Characteristics'!$C:$C,0))),"",INDEX('Policy Characteristics'!E:E,MATCH($C1893,'Policy Characteristics'!$C:$C,0)))</f>
        <v>RnD industry capital cost reduction</v>
      </c>
      <c r="L1893" s="261">
        <f>IF(ISBLANK(INDEX('Policy Characteristics'!F:F,MATCH($C1893,'Policy Characteristics'!$C:$C,0))),"",INDEX('Policy Characteristics'!F:F,MATCH($C1893,'Policy Characteristics'!$C:$C,0)))</f>
        <v>0</v>
      </c>
      <c r="M1893" s="261">
        <f>IF(ISBLANK(INDEX('Policy Characteristics'!G:G,MATCH($C1893,'Policy Characteristics'!$C:$C,0))),"",INDEX('Policy Characteristics'!G:G,MATCH($C1893,'Policy Characteristics'!$C:$C,0)))</f>
        <v>0.4</v>
      </c>
      <c r="N1893" s="261">
        <f>IF(ISBLANK(INDEX('Policy Characteristics'!H:H,MATCH($C1893,'Policy Characteristics'!$C:$C,0))),"",INDEX('Policy Characteristics'!H:H,MATCH($C1893,'Policy Characteristics'!$C:$C,0)))</f>
        <v>0.01</v>
      </c>
      <c r="O1893" s="254" t="str">
        <f>IF(ISBLANK(INDEX('Policy Characteristics'!I:I,MATCH($C1893,'Policy Characteristics'!$C:$C,0))),"",INDEX('Policy Characteristics'!I:I,MATCH($C1893,'Policy Characteristics'!$C:$C,0)))</f>
        <v>% reduction in cost</v>
      </c>
      <c r="P1893" s="254" t="str">
        <f>IF(ISBLANK(INDEX('Policy Characteristics'!J:J,MATCH($C1893,'Policy Characteristics'!$C:$C,0))),"",INDEX('Policy Characteristics'!J:J,MATCH($C1893,'Policy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3" s="254" t="str">
        <f>IF(ISBLANK(INDEX('Policy Characteristics'!K:K,MATCH($C1893,'Policy Characteristics'!$C:$C,0))),"",INDEX('Policy Characteristics'!K:K,MATCH($C1893,'Policy Characteristics'!$C:$C,0)))</f>
        <v>architectural-design.html#rnd</v>
      </c>
      <c r="R1893" s="254" t="str">
        <f>IF(ISBLANK(INDEX('Policy Characteristics'!L:L,MATCH($C1893,'Policy Characteristics'!$C:$C,0))),"",INDEX('Policy Characteristics'!L:L,MATCH($C1893,'Policy Characteristics'!$C:$C,0)))</f>
        <v>research-and-development.html</v>
      </c>
    </row>
    <row r="1894" spans="1:18" x14ac:dyDescent="0.35">
      <c r="A1894" s="254" t="str">
        <f>IF(ISBLANK(INDEX('Policy Characteristics'!A:A,MATCH($C1894,'Policy Characteristics'!$C:$C,0))),"",INDEX('Policy Characteristics'!A:A,MATCH($C1894,'Policy Characteristics'!$C:$C,0)))</f>
        <v>Research and Development</v>
      </c>
      <c r="B1894" s="262" t="str">
        <f>IF(ISBLANK(INDEX('Policy Characteristics'!B:B,MATCH($C1894,'Policy Characteristics'!$C:$C,0))),"",INDEX('Policy Characteristics'!B:B,MATCH($C1894,'Policy Characteristics'!$C:$C,0)))</f>
        <v>Capital Cost Reduction</v>
      </c>
      <c r="C1894" s="254" t="str">
        <f t="shared" si="73"/>
        <v>RnD Industry Capital Cost Perc Reduction</v>
      </c>
      <c r="D1894" t="s">
        <v>3069</v>
      </c>
      <c r="E1894" s="45"/>
      <c r="F1894" s="6" t="s">
        <v>3094</v>
      </c>
      <c r="G1894" s="45"/>
      <c r="H1894" s="43">
        <v>1484</v>
      </c>
      <c r="I1894" s="324" t="s">
        <v>43</v>
      </c>
      <c r="J1894" s="255" t="str">
        <f>IF(ISBLANK(INDEX('Policy Characteristics'!D:D,MATCH($C1894,'Policy Characteristics'!$C:$C,0))),"",INDEX('Policy Characteristics'!D:D,MATCH($C1894,'Policy Characteristics'!$C:$C,0)))</f>
        <v>R&amp;D Capital Cost Reductions</v>
      </c>
      <c r="K1894" s="254" t="str">
        <f>IF(ISBLANK(INDEX('Policy Characteristics'!E:E,MATCH($C1894,'Policy Characteristics'!$C:$C,0))),"",INDEX('Policy Characteristics'!E:E,MATCH($C1894,'Policy Characteristics'!$C:$C,0)))</f>
        <v>RnD industry capital cost reduction</v>
      </c>
      <c r="L1894" s="261">
        <f>IF(ISBLANK(INDEX('Policy Characteristics'!F:F,MATCH($C1894,'Policy Characteristics'!$C:$C,0))),"",INDEX('Policy Characteristics'!F:F,MATCH($C1894,'Policy Characteristics'!$C:$C,0)))</f>
        <v>0</v>
      </c>
      <c r="M1894" s="261">
        <f>IF(ISBLANK(INDEX('Policy Characteristics'!G:G,MATCH($C1894,'Policy Characteristics'!$C:$C,0))),"",INDEX('Policy Characteristics'!G:G,MATCH($C1894,'Policy Characteristics'!$C:$C,0)))</f>
        <v>0.4</v>
      </c>
      <c r="N1894" s="261">
        <f>IF(ISBLANK(INDEX('Policy Characteristics'!H:H,MATCH($C1894,'Policy Characteristics'!$C:$C,0))),"",INDEX('Policy Characteristics'!H:H,MATCH($C1894,'Policy Characteristics'!$C:$C,0)))</f>
        <v>0.01</v>
      </c>
      <c r="O1894" s="254" t="str">
        <f>IF(ISBLANK(INDEX('Policy Characteristics'!I:I,MATCH($C1894,'Policy Characteristics'!$C:$C,0))),"",INDEX('Policy Characteristics'!I:I,MATCH($C1894,'Policy Characteristics'!$C:$C,0)))</f>
        <v>% reduction in cost</v>
      </c>
      <c r="P1894" s="254" t="str">
        <f>IF(ISBLANK(INDEX('Policy Characteristics'!J:J,MATCH($C1894,'Policy Characteristics'!$C:$C,0))),"",INDEX('Policy Characteristics'!J:J,MATCH($C1894,'Policy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4" s="254" t="str">
        <f>IF(ISBLANK(INDEX('Policy Characteristics'!K:K,MATCH($C1894,'Policy Characteristics'!$C:$C,0))),"",INDEX('Policy Characteristics'!K:K,MATCH($C1894,'Policy Characteristics'!$C:$C,0)))</f>
        <v>architectural-design.html#rnd</v>
      </c>
      <c r="R1894" s="254" t="str">
        <f>IF(ISBLANK(INDEX('Policy Characteristics'!L:L,MATCH($C1894,'Policy Characteristics'!$C:$C,0))),"",INDEX('Policy Characteristics'!L:L,MATCH($C1894,'Policy Characteristics'!$C:$C,0)))</f>
        <v>research-and-development.html</v>
      </c>
    </row>
    <row r="1895" spans="1:18" x14ac:dyDescent="0.35">
      <c r="A1895" s="254" t="str">
        <f>IF(ISBLANK(INDEX('Policy Characteristics'!A:A,MATCH($C1895,'Policy Characteristics'!$C:$C,0))),"",INDEX('Policy Characteristics'!A:A,MATCH($C1895,'Policy Characteristics'!$C:$C,0)))</f>
        <v>Research and Development</v>
      </c>
      <c r="B1895" s="262" t="str">
        <f>IF(ISBLANK(INDEX('Policy Characteristics'!B:B,MATCH($C1895,'Policy Characteristics'!$C:$C,0))),"",INDEX('Policy Characteristics'!B:B,MATCH($C1895,'Policy Characteristics'!$C:$C,0)))</f>
        <v>Capital Cost Reduction</v>
      </c>
      <c r="C1895" s="254" t="str">
        <f t="shared" si="73"/>
        <v>RnD Industry Capital Cost Perc Reduction</v>
      </c>
      <c r="D1895" t="s">
        <v>3070</v>
      </c>
      <c r="E1895" s="45"/>
      <c r="F1895" s="6" t="s">
        <v>3095</v>
      </c>
      <c r="G1895" s="45"/>
      <c r="H1895" s="43">
        <v>1485</v>
      </c>
      <c r="I1895" s="324" t="s">
        <v>43</v>
      </c>
      <c r="J1895" s="255" t="str">
        <f>IF(ISBLANK(INDEX('Policy Characteristics'!D:D,MATCH($C1895,'Policy Characteristics'!$C:$C,0))),"",INDEX('Policy Characteristics'!D:D,MATCH($C1895,'Policy Characteristics'!$C:$C,0)))</f>
        <v>R&amp;D Capital Cost Reductions</v>
      </c>
      <c r="K1895" s="254" t="str">
        <f>IF(ISBLANK(INDEX('Policy Characteristics'!E:E,MATCH($C1895,'Policy Characteristics'!$C:$C,0))),"",INDEX('Policy Characteristics'!E:E,MATCH($C1895,'Policy Characteristics'!$C:$C,0)))</f>
        <v>RnD industry capital cost reduction</v>
      </c>
      <c r="L1895" s="261">
        <f>IF(ISBLANK(INDEX('Policy Characteristics'!F:F,MATCH($C1895,'Policy Characteristics'!$C:$C,0))),"",INDEX('Policy Characteristics'!F:F,MATCH($C1895,'Policy Characteristics'!$C:$C,0)))</f>
        <v>0</v>
      </c>
      <c r="M1895" s="261">
        <f>IF(ISBLANK(INDEX('Policy Characteristics'!G:G,MATCH($C1895,'Policy Characteristics'!$C:$C,0))),"",INDEX('Policy Characteristics'!G:G,MATCH($C1895,'Policy Characteristics'!$C:$C,0)))</f>
        <v>0.4</v>
      </c>
      <c r="N1895" s="261">
        <f>IF(ISBLANK(INDEX('Policy Characteristics'!H:H,MATCH($C1895,'Policy Characteristics'!$C:$C,0))),"",INDEX('Policy Characteristics'!H:H,MATCH($C1895,'Policy Characteristics'!$C:$C,0)))</f>
        <v>0.01</v>
      </c>
      <c r="O1895" s="254" t="str">
        <f>IF(ISBLANK(INDEX('Policy Characteristics'!I:I,MATCH($C1895,'Policy Characteristics'!$C:$C,0))),"",INDEX('Policy Characteristics'!I:I,MATCH($C1895,'Policy Characteristics'!$C:$C,0)))</f>
        <v>% reduction in cost</v>
      </c>
      <c r="P1895" s="254" t="str">
        <f>IF(ISBLANK(INDEX('Policy Characteristics'!J:J,MATCH($C1895,'Policy Characteristics'!$C:$C,0))),"",INDEX('Policy Characteristics'!J:J,MATCH($C1895,'Policy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5" s="254" t="str">
        <f>IF(ISBLANK(INDEX('Policy Characteristics'!K:K,MATCH($C1895,'Policy Characteristics'!$C:$C,0))),"",INDEX('Policy Characteristics'!K:K,MATCH($C1895,'Policy Characteristics'!$C:$C,0)))</f>
        <v>architectural-design.html#rnd</v>
      </c>
      <c r="R1895" s="254" t="str">
        <f>IF(ISBLANK(INDEX('Policy Characteristics'!L:L,MATCH($C1895,'Policy Characteristics'!$C:$C,0))),"",INDEX('Policy Characteristics'!L:L,MATCH($C1895,'Policy Characteristics'!$C:$C,0)))</f>
        <v>research-and-development.html</v>
      </c>
    </row>
    <row r="1896" spans="1:18" x14ac:dyDescent="0.35">
      <c r="A1896" s="254" t="str">
        <f>IF(ISBLANK(INDEX('Policy Characteristics'!A:A,MATCH($C1896,'Policy Characteristics'!$C:$C,0))),"",INDEX('Policy Characteristics'!A:A,MATCH($C1896,'Policy Characteristics'!$C:$C,0)))</f>
        <v>Research and Development</v>
      </c>
      <c r="B1896" s="262" t="str">
        <f>IF(ISBLANK(INDEX('Policy Characteristics'!B:B,MATCH($C1896,'Policy Characteristics'!$C:$C,0))),"",INDEX('Policy Characteristics'!B:B,MATCH($C1896,'Policy Characteristics'!$C:$C,0)))</f>
        <v>Capital Cost Reduction</v>
      </c>
      <c r="C1896" s="254" t="str">
        <f t="shared" si="73"/>
        <v>RnD Industry Capital Cost Perc Reduction</v>
      </c>
      <c r="D1896" t="s">
        <v>3071</v>
      </c>
      <c r="E1896" s="45"/>
      <c r="F1896" s="6" t="s">
        <v>3096</v>
      </c>
      <c r="G1896" s="45"/>
      <c r="H1896" s="43">
        <v>1486</v>
      </c>
      <c r="I1896" s="324" t="s">
        <v>43</v>
      </c>
      <c r="J1896" s="255" t="str">
        <f>IF(ISBLANK(INDEX('Policy Characteristics'!D:D,MATCH($C1896,'Policy Characteristics'!$C:$C,0))),"",INDEX('Policy Characteristics'!D:D,MATCH($C1896,'Policy Characteristics'!$C:$C,0)))</f>
        <v>R&amp;D Capital Cost Reductions</v>
      </c>
      <c r="K1896" s="254" t="str">
        <f>IF(ISBLANK(INDEX('Policy Characteristics'!E:E,MATCH($C1896,'Policy Characteristics'!$C:$C,0))),"",INDEX('Policy Characteristics'!E:E,MATCH($C1896,'Policy Characteristics'!$C:$C,0)))</f>
        <v>RnD industry capital cost reduction</v>
      </c>
      <c r="L1896" s="261">
        <f>IF(ISBLANK(INDEX('Policy Characteristics'!F:F,MATCH($C1896,'Policy Characteristics'!$C:$C,0))),"",INDEX('Policy Characteristics'!F:F,MATCH($C1896,'Policy Characteristics'!$C:$C,0)))</f>
        <v>0</v>
      </c>
      <c r="M1896" s="261">
        <f>IF(ISBLANK(INDEX('Policy Characteristics'!G:G,MATCH($C1896,'Policy Characteristics'!$C:$C,0))),"",INDEX('Policy Characteristics'!G:G,MATCH($C1896,'Policy Characteristics'!$C:$C,0)))</f>
        <v>0.4</v>
      </c>
      <c r="N1896" s="261">
        <f>IF(ISBLANK(INDEX('Policy Characteristics'!H:H,MATCH($C1896,'Policy Characteristics'!$C:$C,0))),"",INDEX('Policy Characteristics'!H:H,MATCH($C1896,'Policy Characteristics'!$C:$C,0)))</f>
        <v>0.01</v>
      </c>
      <c r="O1896" s="254" t="str">
        <f>IF(ISBLANK(INDEX('Policy Characteristics'!I:I,MATCH($C1896,'Policy Characteristics'!$C:$C,0))),"",INDEX('Policy Characteristics'!I:I,MATCH($C1896,'Policy Characteristics'!$C:$C,0)))</f>
        <v>% reduction in cost</v>
      </c>
      <c r="P1896" s="254" t="str">
        <f>IF(ISBLANK(INDEX('Policy Characteristics'!J:J,MATCH($C1896,'Policy Characteristics'!$C:$C,0))),"",INDEX('Policy Characteristics'!J:J,MATCH($C1896,'Policy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6" s="254" t="str">
        <f>IF(ISBLANK(INDEX('Policy Characteristics'!K:K,MATCH($C1896,'Policy Characteristics'!$C:$C,0))),"",INDEX('Policy Characteristics'!K:K,MATCH($C1896,'Policy Characteristics'!$C:$C,0)))</f>
        <v>architectural-design.html#rnd</v>
      </c>
      <c r="R1896" s="254" t="str">
        <f>IF(ISBLANK(INDEX('Policy Characteristics'!L:L,MATCH($C1896,'Policy Characteristics'!$C:$C,0))),"",INDEX('Policy Characteristics'!L:L,MATCH($C1896,'Policy Characteristics'!$C:$C,0)))</f>
        <v>research-and-development.html</v>
      </c>
    </row>
    <row r="1897" spans="1:18" x14ac:dyDescent="0.35">
      <c r="A1897" s="254" t="str">
        <f>IF(ISBLANK(INDEX('Policy Characteristics'!A:A,MATCH($C1897,'Policy Characteristics'!$C:$C,0))),"",INDEX('Policy Characteristics'!A:A,MATCH($C1897,'Policy Characteristics'!$C:$C,0)))</f>
        <v>Research and Development</v>
      </c>
      <c r="B1897" s="262" t="str">
        <f>IF(ISBLANK(INDEX('Policy Characteristics'!B:B,MATCH($C1897,'Policy Characteristics'!$C:$C,0))),"",INDEX('Policy Characteristics'!B:B,MATCH($C1897,'Policy Characteristics'!$C:$C,0)))</f>
        <v>Capital Cost Reduction</v>
      </c>
      <c r="C1897" s="317" t="s">
        <v>291</v>
      </c>
      <c r="D1897" s="45" t="s">
        <v>2244</v>
      </c>
      <c r="E1897" s="45"/>
      <c r="F1897" s="45" t="s">
        <v>469</v>
      </c>
      <c r="G1897" s="45"/>
      <c r="H1897" s="43">
        <v>108</v>
      </c>
      <c r="I1897" s="324" t="s">
        <v>43</v>
      </c>
      <c r="J1897" s="255" t="str">
        <f>IF(ISBLANK(INDEX('Policy Characteristics'!D:D,MATCH($C1897,'Policy Characteristics'!$C:$C,0))),"",INDEX('Policy Characteristics'!D:D,MATCH($C1897,'Policy Characteristics'!$C:$C,0)))</f>
        <v>R&amp;D Capital Cost Reductions</v>
      </c>
      <c r="K1897" s="254" t="str">
        <f>IF(ISBLANK(INDEX('Policy Characteristics'!E:E,MATCH($C1897,'Policy Characteristics'!$C:$C,0))),"",INDEX('Policy Characteristics'!E:E,MATCH($C1897,'Policy Characteristics'!$C:$C,0)))</f>
        <v>RnD transportation capital cost reduction</v>
      </c>
      <c r="L1897" s="261">
        <f>IF(ISBLANK(INDEX('Policy Characteristics'!F:F,MATCH($C1897,'Policy Characteristics'!$C:$C,0))),"",INDEX('Policy Characteristics'!F:F,MATCH($C1897,'Policy Characteristics'!$C:$C,0)))</f>
        <v>0</v>
      </c>
      <c r="M1897" s="261">
        <f>IF(ISBLANK(INDEX('Policy Characteristics'!G:G,MATCH($C1897,'Policy Characteristics'!$C:$C,0))),"",INDEX('Policy Characteristics'!G:G,MATCH($C1897,'Policy Characteristics'!$C:$C,0)))</f>
        <v>0.4</v>
      </c>
      <c r="N1897" s="261">
        <f>IF(ISBLANK(INDEX('Policy Characteristics'!H:H,MATCH($C1897,'Policy Characteristics'!$C:$C,0))),"",INDEX('Policy Characteristics'!H:H,MATCH($C1897,'Policy Characteristics'!$C:$C,0)))</f>
        <v>0.01</v>
      </c>
      <c r="O1897" s="254" t="str">
        <f>IF(ISBLANK(INDEX('Policy Characteristics'!I:I,MATCH($C1897,'Policy Characteristics'!$C:$C,0))),"",INDEX('Policy Characteristics'!I:I,MATCH($C1897,'Policy Characteristics'!$C:$C,0)))</f>
        <v>% reduction in cost</v>
      </c>
      <c r="P1897" s="254" t="str">
        <f>IF(ISBLANK(INDEX('Policy Characteristics'!J:J,MATCH($C1897,'Policy Characteristics'!$C:$C,0))),"",INDEX('Policy Characteristics'!J:J,MATCH($C1897,'Policy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7" s="254" t="str">
        <f>IF(ISBLANK(INDEX('Policy Characteristics'!K:K,MATCH($C1897,'Policy Characteristics'!$C:$C,0))),"",INDEX('Policy Characteristics'!K:K,MATCH($C1897,'Policy Characteristics'!$C:$C,0)))</f>
        <v>architectural-design.html#rnd</v>
      </c>
      <c r="R1897" s="254" t="str">
        <f>IF(ISBLANK(INDEX('Policy Characteristics'!L:L,MATCH($C1897,'Policy Characteristics'!$C:$C,0))),"",INDEX('Policy Characteristics'!L:L,MATCH($C1897,'Policy Characteristics'!$C:$C,0)))</f>
        <v>research-and-development.html</v>
      </c>
    </row>
    <row r="1898" spans="1:18" x14ac:dyDescent="0.35">
      <c r="A1898" s="254" t="str">
        <f>IF(ISBLANK(INDEX('Policy Characteristics'!A:A,MATCH($C1898,'Policy Characteristics'!$C:$C,0))),"",INDEX('Policy Characteristics'!A:A,MATCH($C1898,'Policy Characteristics'!$C:$C,0)))</f>
        <v>Research and Development</v>
      </c>
      <c r="B1898" s="262" t="str">
        <f>IF(ISBLANK(INDEX('Policy Characteristics'!B:B,MATCH($C1898,'Policy Characteristics'!$C:$C,0))),"",INDEX('Policy Characteristics'!B:B,MATCH($C1898,'Policy Characteristics'!$C:$C,0)))</f>
        <v>Capital Cost Reduction</v>
      </c>
      <c r="C1898" s="254" t="str">
        <f t="shared" ref="C1898:C1903" si="74">C$1897</f>
        <v>RnD Transportation Capital Cost Perc Reduction</v>
      </c>
      <c r="D1898" s="45" t="s">
        <v>2245</v>
      </c>
      <c r="E1898" s="45"/>
      <c r="F1898" s="45" t="s">
        <v>470</v>
      </c>
      <c r="G1898" s="45"/>
      <c r="H1898" s="43">
        <v>109</v>
      </c>
      <c r="I1898" s="324" t="s">
        <v>43</v>
      </c>
      <c r="J1898" s="255" t="str">
        <f>IF(ISBLANK(INDEX('Policy Characteristics'!D:D,MATCH($C1898,'Policy Characteristics'!$C:$C,0))),"",INDEX('Policy Characteristics'!D:D,MATCH($C1898,'Policy Characteristics'!$C:$C,0)))</f>
        <v>R&amp;D Capital Cost Reductions</v>
      </c>
      <c r="K1898" s="254" t="str">
        <f>IF(ISBLANK(INDEX('Policy Characteristics'!E:E,MATCH($C1898,'Policy Characteristics'!$C:$C,0))),"",INDEX('Policy Characteristics'!E:E,MATCH($C1898,'Policy Characteristics'!$C:$C,0)))</f>
        <v>RnD transportation capital cost reduction</v>
      </c>
      <c r="L1898" s="261">
        <f>IF(ISBLANK(INDEX('Policy Characteristics'!F:F,MATCH($C1898,'Policy Characteristics'!$C:$C,0))),"",INDEX('Policy Characteristics'!F:F,MATCH($C1898,'Policy Characteristics'!$C:$C,0)))</f>
        <v>0</v>
      </c>
      <c r="M1898" s="261">
        <f>IF(ISBLANK(INDEX('Policy Characteristics'!G:G,MATCH($C1898,'Policy Characteristics'!$C:$C,0))),"",INDEX('Policy Characteristics'!G:G,MATCH($C1898,'Policy Characteristics'!$C:$C,0)))</f>
        <v>0.4</v>
      </c>
      <c r="N1898" s="261">
        <f>IF(ISBLANK(INDEX('Policy Characteristics'!H:H,MATCH($C1898,'Policy Characteristics'!$C:$C,0))),"",INDEX('Policy Characteristics'!H:H,MATCH($C1898,'Policy Characteristics'!$C:$C,0)))</f>
        <v>0.01</v>
      </c>
      <c r="O1898" s="254" t="str">
        <f>IF(ISBLANK(INDEX('Policy Characteristics'!I:I,MATCH($C1898,'Policy Characteristics'!$C:$C,0))),"",INDEX('Policy Characteristics'!I:I,MATCH($C1898,'Policy Characteristics'!$C:$C,0)))</f>
        <v>% reduction in cost</v>
      </c>
      <c r="P1898" s="254" t="str">
        <f>IF(ISBLANK(INDEX('Policy Characteristics'!J:J,MATCH($C1898,'Policy Characteristics'!$C:$C,0))),"",INDEX('Policy Characteristics'!J:J,MATCH($C1898,'Policy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8" s="254" t="str">
        <f>IF(ISBLANK(INDEX('Policy Characteristics'!K:K,MATCH($C1898,'Policy Characteristics'!$C:$C,0))),"",INDEX('Policy Characteristics'!K:K,MATCH($C1898,'Policy Characteristics'!$C:$C,0)))</f>
        <v>architectural-design.html#rnd</v>
      </c>
      <c r="R1898" s="254" t="str">
        <f>IF(ISBLANK(INDEX('Policy Characteristics'!L:L,MATCH($C1898,'Policy Characteristics'!$C:$C,0))),"",INDEX('Policy Characteristics'!L:L,MATCH($C1898,'Policy Characteristics'!$C:$C,0)))</f>
        <v>research-and-development.html</v>
      </c>
    </row>
    <row r="1899" spans="1:18" x14ac:dyDescent="0.35">
      <c r="A1899" s="254" t="str">
        <f>IF(ISBLANK(INDEX('Policy Characteristics'!A:A,MATCH($C1899,'Policy Characteristics'!$C:$C,0))),"",INDEX('Policy Characteristics'!A:A,MATCH($C1899,'Policy Characteristics'!$C:$C,0)))</f>
        <v>Research and Development</v>
      </c>
      <c r="B1899" s="262" t="str">
        <f>IF(ISBLANK(INDEX('Policy Characteristics'!B:B,MATCH($C1899,'Policy Characteristics'!$C:$C,0))),"",INDEX('Policy Characteristics'!B:B,MATCH($C1899,'Policy Characteristics'!$C:$C,0)))</f>
        <v>Capital Cost Reduction</v>
      </c>
      <c r="C1899" s="254" t="str">
        <f t="shared" si="74"/>
        <v>RnD Transportation Capital Cost Perc Reduction</v>
      </c>
      <c r="D1899" s="45" t="s">
        <v>2246</v>
      </c>
      <c r="E1899" s="45"/>
      <c r="F1899" s="45" t="s">
        <v>471</v>
      </c>
      <c r="G1899" s="45"/>
      <c r="H1899" s="43">
        <v>110</v>
      </c>
      <c r="I1899" s="324" t="s">
        <v>43</v>
      </c>
      <c r="J1899" s="255" t="str">
        <f>IF(ISBLANK(INDEX('Policy Characteristics'!D:D,MATCH($C1899,'Policy Characteristics'!$C:$C,0))),"",INDEX('Policy Characteristics'!D:D,MATCH($C1899,'Policy Characteristics'!$C:$C,0)))</f>
        <v>R&amp;D Capital Cost Reductions</v>
      </c>
      <c r="K1899" s="254" t="str">
        <f>IF(ISBLANK(INDEX('Policy Characteristics'!E:E,MATCH($C1899,'Policy Characteristics'!$C:$C,0))),"",INDEX('Policy Characteristics'!E:E,MATCH($C1899,'Policy Characteristics'!$C:$C,0)))</f>
        <v>RnD transportation capital cost reduction</v>
      </c>
      <c r="L1899" s="261">
        <f>IF(ISBLANK(INDEX('Policy Characteristics'!F:F,MATCH($C1899,'Policy Characteristics'!$C:$C,0))),"",INDEX('Policy Characteristics'!F:F,MATCH($C1899,'Policy Characteristics'!$C:$C,0)))</f>
        <v>0</v>
      </c>
      <c r="M1899" s="261">
        <f>IF(ISBLANK(INDEX('Policy Characteristics'!G:G,MATCH($C1899,'Policy Characteristics'!$C:$C,0))),"",INDEX('Policy Characteristics'!G:G,MATCH($C1899,'Policy Characteristics'!$C:$C,0)))</f>
        <v>0.4</v>
      </c>
      <c r="N1899" s="261">
        <f>IF(ISBLANK(INDEX('Policy Characteristics'!H:H,MATCH($C1899,'Policy Characteristics'!$C:$C,0))),"",INDEX('Policy Characteristics'!H:H,MATCH($C1899,'Policy Characteristics'!$C:$C,0)))</f>
        <v>0.01</v>
      </c>
      <c r="O1899" s="254" t="str">
        <f>IF(ISBLANK(INDEX('Policy Characteristics'!I:I,MATCH($C1899,'Policy Characteristics'!$C:$C,0))),"",INDEX('Policy Characteristics'!I:I,MATCH($C1899,'Policy Characteristics'!$C:$C,0)))</f>
        <v>% reduction in cost</v>
      </c>
      <c r="P1899" s="254" t="str">
        <f>IF(ISBLANK(INDEX('Policy Characteristics'!J:J,MATCH($C1899,'Policy Characteristics'!$C:$C,0))),"",INDEX('Policy Characteristics'!J:J,MATCH($C1899,'Policy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9" s="254" t="str">
        <f>IF(ISBLANK(INDEX('Policy Characteristics'!K:K,MATCH($C1899,'Policy Characteristics'!$C:$C,0))),"",INDEX('Policy Characteristics'!K:K,MATCH($C1899,'Policy Characteristics'!$C:$C,0)))</f>
        <v>architectural-design.html#rnd</v>
      </c>
      <c r="R1899" s="254" t="str">
        <f>IF(ISBLANK(INDEX('Policy Characteristics'!L:L,MATCH($C1899,'Policy Characteristics'!$C:$C,0))),"",INDEX('Policy Characteristics'!L:L,MATCH($C1899,'Policy Characteristics'!$C:$C,0)))</f>
        <v>research-and-development.html</v>
      </c>
    </row>
    <row r="1900" spans="1:18" x14ac:dyDescent="0.35">
      <c r="A1900" s="254" t="str">
        <f>IF(ISBLANK(INDEX('Policy Characteristics'!A:A,MATCH($C1900,'Policy Characteristics'!$C:$C,0))),"",INDEX('Policy Characteristics'!A:A,MATCH($C1900,'Policy Characteristics'!$C:$C,0)))</f>
        <v>Research and Development</v>
      </c>
      <c r="B1900" s="262" t="str">
        <f>IF(ISBLANK(INDEX('Policy Characteristics'!B:B,MATCH($C1900,'Policy Characteristics'!$C:$C,0))),"",INDEX('Policy Characteristics'!B:B,MATCH($C1900,'Policy Characteristics'!$C:$C,0)))</f>
        <v>Capital Cost Reduction</v>
      </c>
      <c r="C1900" s="254" t="str">
        <f t="shared" si="74"/>
        <v>RnD Transportation Capital Cost Perc Reduction</v>
      </c>
      <c r="D1900" s="45" t="s">
        <v>2247</v>
      </c>
      <c r="E1900" s="45"/>
      <c r="F1900" s="45" t="s">
        <v>472</v>
      </c>
      <c r="G1900" s="45"/>
      <c r="H1900" s="43">
        <v>111</v>
      </c>
      <c r="I1900" s="324" t="s">
        <v>43</v>
      </c>
      <c r="J1900" s="255" t="str">
        <f>IF(ISBLANK(INDEX('Policy Characteristics'!D:D,MATCH($C1900,'Policy Characteristics'!$C:$C,0))),"",INDEX('Policy Characteristics'!D:D,MATCH($C1900,'Policy Characteristics'!$C:$C,0)))</f>
        <v>R&amp;D Capital Cost Reductions</v>
      </c>
      <c r="K1900" s="254" t="str">
        <f>IF(ISBLANK(INDEX('Policy Characteristics'!E:E,MATCH($C1900,'Policy Characteristics'!$C:$C,0))),"",INDEX('Policy Characteristics'!E:E,MATCH($C1900,'Policy Characteristics'!$C:$C,0)))</f>
        <v>RnD transportation capital cost reduction</v>
      </c>
      <c r="L1900" s="261">
        <f>IF(ISBLANK(INDEX('Policy Characteristics'!F:F,MATCH($C1900,'Policy Characteristics'!$C:$C,0))),"",INDEX('Policy Characteristics'!F:F,MATCH($C1900,'Policy Characteristics'!$C:$C,0)))</f>
        <v>0</v>
      </c>
      <c r="M1900" s="261">
        <f>IF(ISBLANK(INDEX('Policy Characteristics'!G:G,MATCH($C1900,'Policy Characteristics'!$C:$C,0))),"",INDEX('Policy Characteristics'!G:G,MATCH($C1900,'Policy Characteristics'!$C:$C,0)))</f>
        <v>0.4</v>
      </c>
      <c r="N1900" s="261">
        <f>IF(ISBLANK(INDEX('Policy Characteristics'!H:H,MATCH($C1900,'Policy Characteristics'!$C:$C,0))),"",INDEX('Policy Characteristics'!H:H,MATCH($C1900,'Policy Characteristics'!$C:$C,0)))</f>
        <v>0.01</v>
      </c>
      <c r="O1900" s="254" t="str">
        <f>IF(ISBLANK(INDEX('Policy Characteristics'!I:I,MATCH($C1900,'Policy Characteristics'!$C:$C,0))),"",INDEX('Policy Characteristics'!I:I,MATCH($C1900,'Policy Characteristics'!$C:$C,0)))</f>
        <v>% reduction in cost</v>
      </c>
      <c r="P1900" s="254" t="str">
        <f>IF(ISBLANK(INDEX('Policy Characteristics'!J:J,MATCH($C1900,'Policy Characteristics'!$C:$C,0))),"",INDEX('Policy Characteristics'!J:J,MATCH($C1900,'Policy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0" s="254" t="str">
        <f>IF(ISBLANK(INDEX('Policy Characteristics'!K:K,MATCH($C1900,'Policy Characteristics'!$C:$C,0))),"",INDEX('Policy Characteristics'!K:K,MATCH($C1900,'Policy Characteristics'!$C:$C,0)))</f>
        <v>architectural-design.html#rnd</v>
      </c>
      <c r="R1900" s="254" t="str">
        <f>IF(ISBLANK(INDEX('Policy Characteristics'!L:L,MATCH($C1900,'Policy Characteristics'!$C:$C,0))),"",INDEX('Policy Characteristics'!L:L,MATCH($C1900,'Policy Characteristics'!$C:$C,0)))</f>
        <v>research-and-development.html</v>
      </c>
    </row>
    <row r="1901" spans="1:18" x14ac:dyDescent="0.35">
      <c r="A1901" s="254" t="str">
        <f>IF(ISBLANK(INDEX('Policy Characteristics'!A:A,MATCH($C1901,'Policy Characteristics'!$C:$C,0))),"",INDEX('Policy Characteristics'!A:A,MATCH($C1901,'Policy Characteristics'!$C:$C,0)))</f>
        <v>Research and Development</v>
      </c>
      <c r="B1901" s="262" t="str">
        <f>IF(ISBLANK(INDEX('Policy Characteristics'!B:B,MATCH($C1901,'Policy Characteristics'!$C:$C,0))),"",INDEX('Policy Characteristics'!B:B,MATCH($C1901,'Policy Characteristics'!$C:$C,0)))</f>
        <v>Capital Cost Reduction</v>
      </c>
      <c r="C1901" s="254" t="str">
        <f t="shared" si="74"/>
        <v>RnD Transportation Capital Cost Perc Reduction</v>
      </c>
      <c r="D1901" s="45" t="s">
        <v>2248</v>
      </c>
      <c r="E1901" s="45"/>
      <c r="F1901" s="45" t="s">
        <v>473</v>
      </c>
      <c r="G1901" s="45"/>
      <c r="H1901" s="43">
        <v>112</v>
      </c>
      <c r="I1901" s="324" t="s">
        <v>43</v>
      </c>
      <c r="J1901" s="255" t="str">
        <f>IF(ISBLANK(INDEX('Policy Characteristics'!D:D,MATCH($C1901,'Policy Characteristics'!$C:$C,0))),"",INDEX('Policy Characteristics'!D:D,MATCH($C1901,'Policy Characteristics'!$C:$C,0)))</f>
        <v>R&amp;D Capital Cost Reductions</v>
      </c>
      <c r="K1901" s="254" t="str">
        <f>IF(ISBLANK(INDEX('Policy Characteristics'!E:E,MATCH($C1901,'Policy Characteristics'!$C:$C,0))),"",INDEX('Policy Characteristics'!E:E,MATCH($C1901,'Policy Characteristics'!$C:$C,0)))</f>
        <v>RnD transportation capital cost reduction</v>
      </c>
      <c r="L1901" s="261">
        <f>IF(ISBLANK(INDEX('Policy Characteristics'!F:F,MATCH($C1901,'Policy Characteristics'!$C:$C,0))),"",INDEX('Policy Characteristics'!F:F,MATCH($C1901,'Policy Characteristics'!$C:$C,0)))</f>
        <v>0</v>
      </c>
      <c r="M1901" s="261">
        <f>IF(ISBLANK(INDEX('Policy Characteristics'!G:G,MATCH($C1901,'Policy Characteristics'!$C:$C,0))),"",INDEX('Policy Characteristics'!G:G,MATCH($C1901,'Policy Characteristics'!$C:$C,0)))</f>
        <v>0.4</v>
      </c>
      <c r="N1901" s="261">
        <f>IF(ISBLANK(INDEX('Policy Characteristics'!H:H,MATCH($C1901,'Policy Characteristics'!$C:$C,0))),"",INDEX('Policy Characteristics'!H:H,MATCH($C1901,'Policy Characteristics'!$C:$C,0)))</f>
        <v>0.01</v>
      </c>
      <c r="O1901" s="254" t="str">
        <f>IF(ISBLANK(INDEX('Policy Characteristics'!I:I,MATCH($C1901,'Policy Characteristics'!$C:$C,0))),"",INDEX('Policy Characteristics'!I:I,MATCH($C1901,'Policy Characteristics'!$C:$C,0)))</f>
        <v>% reduction in cost</v>
      </c>
      <c r="P1901" s="254" t="str">
        <f>IF(ISBLANK(INDEX('Policy Characteristics'!J:J,MATCH($C1901,'Policy Characteristics'!$C:$C,0))),"",INDEX('Policy Characteristics'!J:J,MATCH($C1901,'Policy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1" s="254" t="str">
        <f>IF(ISBLANK(INDEX('Policy Characteristics'!K:K,MATCH($C1901,'Policy Characteristics'!$C:$C,0))),"",INDEX('Policy Characteristics'!K:K,MATCH($C1901,'Policy Characteristics'!$C:$C,0)))</f>
        <v>architectural-design.html#rnd</v>
      </c>
      <c r="R1901" s="254" t="str">
        <f>IF(ISBLANK(INDEX('Policy Characteristics'!L:L,MATCH($C1901,'Policy Characteristics'!$C:$C,0))),"",INDEX('Policy Characteristics'!L:L,MATCH($C1901,'Policy Characteristics'!$C:$C,0)))</f>
        <v>research-and-development.html</v>
      </c>
    </row>
    <row r="1902" spans="1:18" x14ac:dyDescent="0.35">
      <c r="A1902" s="254" t="str">
        <f>IF(ISBLANK(INDEX('Policy Characteristics'!A:A,MATCH($C1902,'Policy Characteristics'!$C:$C,0))),"",INDEX('Policy Characteristics'!A:A,MATCH($C1902,'Policy Characteristics'!$C:$C,0)))</f>
        <v>Research and Development</v>
      </c>
      <c r="B1902" s="262" t="str">
        <f>IF(ISBLANK(INDEX('Policy Characteristics'!B:B,MATCH($C1902,'Policy Characteristics'!$C:$C,0))),"",INDEX('Policy Characteristics'!B:B,MATCH($C1902,'Policy Characteristics'!$C:$C,0)))</f>
        <v>Capital Cost Reduction</v>
      </c>
      <c r="C1902" s="254" t="str">
        <f t="shared" si="74"/>
        <v>RnD Transportation Capital Cost Perc Reduction</v>
      </c>
      <c r="D1902" s="45" t="s">
        <v>2504</v>
      </c>
      <c r="E1902" s="45"/>
      <c r="F1902" s="45" t="s">
        <v>2786</v>
      </c>
      <c r="G1902" s="45"/>
      <c r="H1902" s="43">
        <v>113</v>
      </c>
      <c r="I1902" s="324" t="s">
        <v>43</v>
      </c>
      <c r="J1902" s="255" t="str">
        <f>IF(ISBLANK(INDEX('Policy Characteristics'!D:D,MATCH($C1902,'Policy Characteristics'!$C:$C,0))),"",INDEX('Policy Characteristics'!D:D,MATCH($C1902,'Policy Characteristics'!$C:$C,0)))</f>
        <v>R&amp;D Capital Cost Reductions</v>
      </c>
      <c r="K1902" s="254" t="str">
        <f>IF(ISBLANK(INDEX('Policy Characteristics'!E:E,MATCH($C1902,'Policy Characteristics'!$C:$C,0))),"",INDEX('Policy Characteristics'!E:E,MATCH($C1902,'Policy Characteristics'!$C:$C,0)))</f>
        <v>RnD transportation capital cost reduction</v>
      </c>
      <c r="L1902" s="261">
        <f>IF(ISBLANK(INDEX('Policy Characteristics'!F:F,MATCH($C1902,'Policy Characteristics'!$C:$C,0))),"",INDEX('Policy Characteristics'!F:F,MATCH($C1902,'Policy Characteristics'!$C:$C,0)))</f>
        <v>0</v>
      </c>
      <c r="M1902" s="261">
        <f>IF(ISBLANK(INDEX('Policy Characteristics'!G:G,MATCH($C1902,'Policy Characteristics'!$C:$C,0))),"",INDEX('Policy Characteristics'!G:G,MATCH($C1902,'Policy Characteristics'!$C:$C,0)))</f>
        <v>0.4</v>
      </c>
      <c r="N1902" s="261">
        <f>IF(ISBLANK(INDEX('Policy Characteristics'!H:H,MATCH($C1902,'Policy Characteristics'!$C:$C,0))),"",INDEX('Policy Characteristics'!H:H,MATCH($C1902,'Policy Characteristics'!$C:$C,0)))</f>
        <v>0.01</v>
      </c>
      <c r="O1902" s="254" t="str">
        <f>IF(ISBLANK(INDEX('Policy Characteristics'!I:I,MATCH($C1902,'Policy Characteristics'!$C:$C,0))),"",INDEX('Policy Characteristics'!I:I,MATCH($C1902,'Policy Characteristics'!$C:$C,0)))</f>
        <v>% reduction in cost</v>
      </c>
      <c r="P1902" s="254" t="str">
        <f>IF(ISBLANK(INDEX('Policy Characteristics'!J:J,MATCH($C1902,'Policy Characteristics'!$C:$C,0))),"",INDEX('Policy Characteristics'!J:J,MATCH($C1902,'Policy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2" s="254" t="str">
        <f>IF(ISBLANK(INDEX('Policy Characteristics'!K:K,MATCH($C1902,'Policy Characteristics'!$C:$C,0))),"",INDEX('Policy Characteristics'!K:K,MATCH($C1902,'Policy Characteristics'!$C:$C,0)))</f>
        <v>architectural-design.html#rnd</v>
      </c>
      <c r="R1902" s="254" t="str">
        <f>IF(ISBLANK(INDEX('Policy Characteristics'!L:L,MATCH($C1902,'Policy Characteristics'!$C:$C,0))),"",INDEX('Policy Characteristics'!L:L,MATCH($C1902,'Policy Characteristics'!$C:$C,0)))</f>
        <v>research-and-development.html</v>
      </c>
    </row>
    <row r="1903" spans="1:18" x14ac:dyDescent="0.35">
      <c r="A1903" s="254" t="str">
        <f>IF(ISBLANK(INDEX('Policy Characteristics'!A:A,MATCH($C1903,'Policy Characteristics'!$C:$C,0))),"",INDEX('Policy Characteristics'!A:A,MATCH($C1903,'Policy Characteristics'!$C:$C,0)))</f>
        <v>Research and Development</v>
      </c>
      <c r="B1903" s="262" t="str">
        <f>IF(ISBLANK(INDEX('Policy Characteristics'!B:B,MATCH($C1903,'Policy Characteristics'!$C:$C,0))),"",INDEX('Policy Characteristics'!B:B,MATCH($C1903,'Policy Characteristics'!$C:$C,0)))</f>
        <v>Capital Cost Reduction</v>
      </c>
      <c r="C1903" s="254" t="str">
        <f t="shared" si="74"/>
        <v>RnD Transportation Capital Cost Perc Reduction</v>
      </c>
      <c r="D1903" s="45" t="s">
        <v>2503</v>
      </c>
      <c r="E1903" s="45"/>
      <c r="F1903" s="45" t="s">
        <v>2787</v>
      </c>
      <c r="G1903" s="45"/>
      <c r="H1903" s="43">
        <v>523</v>
      </c>
      <c r="I1903" s="324" t="s">
        <v>43</v>
      </c>
      <c r="J1903" s="255" t="str">
        <f>IF(ISBLANK(INDEX('Policy Characteristics'!D:D,MATCH($C1903,'Policy Characteristics'!$C:$C,0))),"",INDEX('Policy Characteristics'!D:D,MATCH($C1903,'Policy Characteristics'!$C:$C,0)))</f>
        <v>R&amp;D Capital Cost Reductions</v>
      </c>
      <c r="K1903" s="254" t="str">
        <f>IF(ISBLANK(INDEX('Policy Characteristics'!E:E,MATCH($C1903,'Policy Characteristics'!$C:$C,0))),"",INDEX('Policy Characteristics'!E:E,MATCH($C1903,'Policy Characteristics'!$C:$C,0)))</f>
        <v>RnD transportation capital cost reduction</v>
      </c>
      <c r="L1903" s="261">
        <f>IF(ISBLANK(INDEX('Policy Characteristics'!F:F,MATCH($C1903,'Policy Characteristics'!$C:$C,0))),"",INDEX('Policy Characteristics'!F:F,MATCH($C1903,'Policy Characteristics'!$C:$C,0)))</f>
        <v>0</v>
      </c>
      <c r="M1903" s="261">
        <f>IF(ISBLANK(INDEX('Policy Characteristics'!G:G,MATCH($C1903,'Policy Characteristics'!$C:$C,0))),"",INDEX('Policy Characteristics'!G:G,MATCH($C1903,'Policy Characteristics'!$C:$C,0)))</f>
        <v>0.4</v>
      </c>
      <c r="N1903" s="261">
        <f>IF(ISBLANK(INDEX('Policy Characteristics'!H:H,MATCH($C1903,'Policy Characteristics'!$C:$C,0))),"",INDEX('Policy Characteristics'!H:H,MATCH($C1903,'Policy Characteristics'!$C:$C,0)))</f>
        <v>0.01</v>
      </c>
      <c r="O1903" s="254" t="str">
        <f>IF(ISBLANK(INDEX('Policy Characteristics'!I:I,MATCH($C1903,'Policy Characteristics'!$C:$C,0))),"",INDEX('Policy Characteristics'!I:I,MATCH($C1903,'Policy Characteristics'!$C:$C,0)))</f>
        <v>% reduction in cost</v>
      </c>
      <c r="P1903" s="254" t="str">
        <f>IF(ISBLANK(INDEX('Policy Characteristics'!J:J,MATCH($C1903,'Policy Characteristics'!$C:$C,0))),"",INDEX('Policy Characteristics'!J:J,MATCH($C1903,'Policy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3" s="254" t="str">
        <f>IF(ISBLANK(INDEX('Policy Characteristics'!K:K,MATCH($C1903,'Policy Characteristics'!$C:$C,0))),"",INDEX('Policy Characteristics'!K:K,MATCH($C1903,'Policy Characteristics'!$C:$C,0)))</f>
        <v>architectural-design.html#rnd</v>
      </c>
      <c r="R1903" s="254" t="str">
        <f>IF(ISBLANK(INDEX('Policy Characteristics'!L:L,MATCH($C1903,'Policy Characteristics'!$C:$C,0))),"",INDEX('Policy Characteristics'!L:L,MATCH($C1903,'Policy Characteristics'!$C:$C,0)))</f>
        <v>research-and-development.html</v>
      </c>
    </row>
    <row r="1904" spans="1:18" s="2" customFormat="1" x14ac:dyDescent="0.35">
      <c r="A1904" s="254" t="str">
        <f>IF(ISBLANK(INDEX('Policy Characteristics'!A:A,MATCH($C1904,'Policy Characteristics'!$C:$C,0))),"",INDEX('Policy Characteristics'!A:A,MATCH($C1904,'Policy Characteristics'!$C:$C,0)))</f>
        <v>Research and Development</v>
      </c>
      <c r="B1904" s="262" t="str">
        <f>IF(ISBLANK(INDEX('Policy Characteristics'!B:B,MATCH($C1904,'Policy Characteristics'!$C:$C,0))),"",INDEX('Policy Characteristics'!B:B,MATCH($C1904,'Policy Characteristics'!$C:$C,0)))</f>
        <v>Direct Air Capture</v>
      </c>
      <c r="C1904" s="317" t="s">
        <v>2797</v>
      </c>
      <c r="D1904" s="6"/>
      <c r="E1904" s="6"/>
      <c r="F1904" s="6"/>
      <c r="G1904" s="6"/>
      <c r="H1904" s="47">
        <v>525</v>
      </c>
      <c r="I1904" s="325" t="s">
        <v>43</v>
      </c>
      <c r="J1904" s="255" t="str">
        <f>IF(ISBLANK(INDEX('Policy Characteristics'!D:D,MATCH($C1904,'Policy Characteristics'!$C:$C,0))),"",INDEX('Policy Characteristics'!D:D,MATCH($C1904,'Policy Characteristics'!$C:$C,0)))</f>
        <v>Carbon Dioxide Removal</v>
      </c>
      <c r="K1904" s="254" t="str">
        <f>IF(ISBLANK(INDEX('Policy Characteristics'!E:E,MATCH($C1904,'Policy Characteristics'!$C:$C,0))),"",INDEX('Policy Characteristics'!E:E,MATCH($C1904,'Policy Characteristics'!$C:$C,0)))</f>
        <v>geoeng direct air capture</v>
      </c>
      <c r="L1904" s="261">
        <f>IF(ISBLANK(INDEX('Policy Characteristics'!F:F,MATCH($C1904,'Policy Characteristics'!$C:$C,0))),"",INDEX('Policy Characteristics'!F:F,MATCH($C1904,'Policy Characteristics'!$C:$C,0)))</f>
        <v>0</v>
      </c>
      <c r="M1904" s="261">
        <f>IF(ISBLANK(INDEX('Policy Characteristics'!G:G,MATCH($C1904,'Policy Characteristics'!$C:$C,0))),"",INDEX('Policy Characteristics'!G:G,MATCH($C1904,'Policy Characteristics'!$C:$C,0)))</f>
        <v>1</v>
      </c>
      <c r="N1904" s="261">
        <f>IF(ISBLANK(INDEX('Policy Characteristics'!H:H,MATCH($C1904,'Policy Characteristics'!$C:$C,0))),"",INDEX('Policy Characteristics'!H:H,MATCH($C1904,'Policy Characteristics'!$C:$C,0)))</f>
        <v>0.01</v>
      </c>
      <c r="O1904" s="254" t="str">
        <f>IF(ISBLANK(INDEX('Policy Characteristics'!I:I,MATCH($C1904,'Policy Characteristics'!$C:$C,0))),"",INDEX('Policy Characteristics'!I:I,MATCH($C1904,'Policy Characteristics'!$C:$C,0)))</f>
        <v>% of potential achieved</v>
      </c>
      <c r="P1904" s="254" t="str">
        <f>IF(ISBLANK(INDEX('Policy Characteristics'!J:J,MATCH($C1904,'Policy Characteristics'!$C:$C,0))),"",INDEX('Policy Characteristics'!J:J,MATCH($C1904,'Policy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904" s="254" t="str">
        <f>IF(ISBLANK(INDEX('Policy Characteristics'!K:K,MATCH($C1904,'Policy Characteristics'!$C:$C,0))),"",INDEX('Policy Characteristics'!K:K,MATCH($C1904,'Policy Characteristics'!$C:$C,0)))</f>
        <v>direct-air-capture.html#dac</v>
      </c>
      <c r="R1904" s="254" t="str">
        <f>IF(ISBLANK(INDEX('Policy Characteristics'!L:L,MATCH($C1904,'Policy Characteristics'!$C:$C,0))),"",INDEX('Policy Characteristics'!L:L,MATCH($C1904,'Policy Characteristics'!$C:$C,0)))</f>
        <v>direct-air-capture.html</v>
      </c>
    </row>
    <row r="1905" spans="1:18" s="2" customFormat="1" x14ac:dyDescent="0.35">
      <c r="A1905" s="254" t="str">
        <f>IF(ISBLANK(INDEX('Policy Characteristics'!A:A,MATCH($C1905,'Policy Characteristics'!$C:$C,0))),"",INDEX('Policy Characteristics'!A:A,MATCH($C1905,'Policy Characteristics'!$C:$C,0)))</f>
        <v>Research and Development</v>
      </c>
      <c r="B1905" s="262" t="str">
        <f>IF(ISBLANK(INDEX('Policy Characteristics'!B:B,MATCH($C1905,'Policy Characteristics'!$C:$C,0))),"",INDEX('Policy Characteristics'!B:B,MATCH($C1905,'Policy Characteristics'!$C:$C,0)))</f>
        <v>Enhanced Rock Weathering</v>
      </c>
      <c r="C1905" s="317" t="s">
        <v>3700</v>
      </c>
      <c r="D1905" s="6"/>
      <c r="E1905" s="6"/>
      <c r="F1905" s="6"/>
      <c r="G1905" s="6"/>
      <c r="H1905" s="47">
        <v>2313</v>
      </c>
      <c r="I1905" s="325" t="s">
        <v>43</v>
      </c>
      <c r="J1905" s="255" t="str">
        <f>IF(ISBLANK(INDEX('Policy Characteristics'!D:D,MATCH($C1905,'Policy Characteristics'!$C:$C,0))),"",INDEX('Policy Characteristics'!D:D,MATCH($C1905,'Policy Characteristics'!$C:$C,0)))</f>
        <v>Carbon Dioxide Removal</v>
      </c>
      <c r="K1905" s="254" t="str">
        <f>IF(ISBLANK(INDEX('Policy Characteristics'!E:E,MATCH($C1905,'Policy Characteristics'!$C:$C,0))),"",INDEX('Policy Characteristics'!E:E,MATCH($C1905,'Policy Characteristics'!$C:$C,0)))</f>
        <v>geoeng enhanced rock weathering</v>
      </c>
      <c r="L1905" s="261">
        <f>IF(ISBLANK(INDEX('Policy Characteristics'!F:F,MATCH($C1905,'Policy Characteristics'!$C:$C,0))),"",INDEX('Policy Characteristics'!F:F,MATCH($C1905,'Policy Characteristics'!$C:$C,0)))</f>
        <v>0</v>
      </c>
      <c r="M1905" s="261">
        <f>IF(ISBLANK(INDEX('Policy Characteristics'!G:G,MATCH($C1905,'Policy Characteristics'!$C:$C,0))),"",INDEX('Policy Characteristics'!G:G,MATCH($C1905,'Policy Characteristics'!$C:$C,0)))</f>
        <v>1</v>
      </c>
      <c r="N1905" s="261">
        <f>IF(ISBLANK(INDEX('Policy Characteristics'!H:H,MATCH($C1905,'Policy Characteristics'!$C:$C,0))),"",INDEX('Policy Characteristics'!H:H,MATCH($C1905,'Policy Characteristics'!$C:$C,0)))</f>
        <v>0.01</v>
      </c>
      <c r="O1905" s="254" t="str">
        <f>IF(ISBLANK(INDEX('Policy Characteristics'!I:I,MATCH($C1905,'Policy Characteristics'!$C:$C,0))),"",INDEX('Policy Characteristics'!I:I,MATCH($C1905,'Policy Characteristics'!$C:$C,0)))</f>
        <v>% of potential achieved</v>
      </c>
      <c r="P1905" s="254" t="str">
        <f>IF(ISBLANK(INDEX('Policy Characteristics'!J:J,MATCH($C1905,'Policy Characteristics'!$C:$C,0))),"",INDEX('Policy Characteristics'!J:J,MATCH($C1905,'Policy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905" s="254" t="str">
        <f>IF(ISBLANK(INDEX('Policy Characteristics'!K:K,MATCH($C1905,'Policy Characteristics'!$C:$C,0))),"",INDEX('Policy Characteristics'!K:K,MATCH($C1905,'Policy Characteristics'!$C:$C,0)))</f>
        <v/>
      </c>
      <c r="R1905" s="254" t="str">
        <f>IF(ISBLANK(INDEX('Policy Characteristics'!L:L,MATCH($C1905,'Policy Characteristics'!$C:$C,0))),"",INDEX('Policy Characteristics'!L:L,MATCH($C1905,'Policy Characteristics'!$C:$C,0)))</f>
        <v/>
      </c>
    </row>
    <row r="1906" spans="1:18" x14ac:dyDescent="0.35">
      <c r="A1906" s="254" t="str">
        <f>IF(ISBLANK(INDEX('Policy Characteristics'!A:A,MATCH($C1906,'Policy Characteristics'!$C:$C,0))),"",INDEX('Policy Characteristics'!A:A,MATCH($C1906,'Policy Characteristics'!$C:$C,0)))</f>
        <v>Research and Development</v>
      </c>
      <c r="B1906" s="262" t="str">
        <f>IF(ISBLANK(INDEX('Policy Characteristics'!B:B,MATCH($C1906,'Policy Characteristics'!$C:$C,0))),"",INDEX('Policy Characteristics'!B:B,MATCH($C1906,'Policy Characteristics'!$C:$C,0)))</f>
        <v>Fuel Use Reduction</v>
      </c>
      <c r="C1906" t="s">
        <v>292</v>
      </c>
      <c r="D1906" s="45" t="s">
        <v>114</v>
      </c>
      <c r="E1906" s="45"/>
      <c r="F1906" s="45" t="s">
        <v>314</v>
      </c>
      <c r="G1906" s="45"/>
      <c r="H1906" s="43">
        <v>114</v>
      </c>
      <c r="I1906" s="324" t="s">
        <v>43</v>
      </c>
      <c r="J1906" s="255" t="str">
        <f>IF(ISBLANK(INDEX('Policy Characteristics'!D:D,MATCH($C1906,'Policy Characteristics'!$C:$C,0))),"",INDEX('Policy Characteristics'!D:D,MATCH($C1906,'Policy Characteristics'!$C:$C,0)))</f>
        <v>R&amp;D Fuel Use Reductions</v>
      </c>
      <c r="K1906" s="254" t="str">
        <f>IF(ISBLANK(INDEX('Policy Characteristics'!E:E,MATCH($C1906,'Policy Characteristics'!$C:$C,0))),"",INDEX('Policy Characteristics'!E:E,MATCH($C1906,'Policy Characteristics'!$C:$C,0)))</f>
        <v>RnD building fuel use reduction</v>
      </c>
      <c r="L1906" s="261">
        <f>IF(ISBLANK(INDEX('Policy Characteristics'!F:F,MATCH($C1906,'Policy Characteristics'!$C:$C,0))),"",INDEX('Policy Characteristics'!F:F,MATCH($C1906,'Policy Characteristics'!$C:$C,0)))</f>
        <v>0</v>
      </c>
      <c r="M1906" s="261">
        <f>IF(ISBLANK(INDEX('Policy Characteristics'!G:G,MATCH($C1906,'Policy Characteristics'!$C:$C,0))),"",INDEX('Policy Characteristics'!G:G,MATCH($C1906,'Policy Characteristics'!$C:$C,0)))</f>
        <v>0.4</v>
      </c>
      <c r="N1906" s="261">
        <f>IF(ISBLANK(INDEX('Policy Characteristics'!H:H,MATCH($C1906,'Policy Characteristics'!$C:$C,0))),"",INDEX('Policy Characteristics'!H:H,MATCH($C1906,'Policy Characteristics'!$C:$C,0)))</f>
        <v>0.01</v>
      </c>
      <c r="O1906" s="254" t="str">
        <f>IF(ISBLANK(INDEX('Policy Characteristics'!I:I,MATCH($C1906,'Policy Characteristics'!$C:$C,0))),"",INDEX('Policy Characteristics'!I:I,MATCH($C1906,'Policy Characteristics'!$C:$C,0)))</f>
        <v>% reduction in fuel use</v>
      </c>
      <c r="P1906" s="254" t="str">
        <f>IF(ISBLANK(INDEX('Policy Characteristics'!J:J,MATCH($C1906,'Policy Characteristics'!$C:$C,0))),"",INDEX('Policy Characteristics'!J:J,MATCH($C1906,'Policy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6" s="254" t="str">
        <f>IF(ISBLANK(INDEX('Policy Characteristics'!K:K,MATCH($C1906,'Policy Characteristics'!$C:$C,0))),"",INDEX('Policy Characteristics'!K:K,MATCH($C1906,'Policy Characteristics'!$C:$C,0)))</f>
        <v>architectural-design.html#rnd</v>
      </c>
      <c r="R1906" s="254" t="str">
        <f>IF(ISBLANK(INDEX('Policy Characteristics'!L:L,MATCH($C1906,'Policy Characteristics'!$C:$C,0))),"",INDEX('Policy Characteristics'!L:L,MATCH($C1906,'Policy Characteristics'!$C:$C,0)))</f>
        <v>research-and-development.html</v>
      </c>
    </row>
    <row r="1907" spans="1:18" x14ac:dyDescent="0.35">
      <c r="A1907" s="254" t="str">
        <f>IF(ISBLANK(INDEX('Policy Characteristics'!A:A,MATCH($C1907,'Policy Characteristics'!$C:$C,0))),"",INDEX('Policy Characteristics'!A:A,MATCH($C1907,'Policy Characteristics'!$C:$C,0)))</f>
        <v>Research and Development</v>
      </c>
      <c r="B1907" s="262" t="str">
        <f>IF(ISBLANK(INDEX('Policy Characteristics'!B:B,MATCH($C1907,'Policy Characteristics'!$C:$C,0))),"",INDEX('Policy Characteristics'!B:B,MATCH($C1907,'Policy Characteristics'!$C:$C,0)))</f>
        <v>Fuel Use Reduction</v>
      </c>
      <c r="C1907" s="254" t="str">
        <f t="shared" ref="C1907:C1911" si="75">C$1906</f>
        <v>RnD Building Fuel Use Perc Reduction</v>
      </c>
      <c r="D1907" s="45" t="s">
        <v>115</v>
      </c>
      <c r="E1907" s="45"/>
      <c r="F1907" s="45" t="s">
        <v>315</v>
      </c>
      <c r="G1907" s="45"/>
      <c r="H1907" s="43">
        <v>115</v>
      </c>
      <c r="I1907" s="324" t="s">
        <v>43</v>
      </c>
      <c r="J1907" s="255" t="str">
        <f>IF(ISBLANK(INDEX('Policy Characteristics'!D:D,MATCH($C1907,'Policy Characteristics'!$C:$C,0))),"",INDEX('Policy Characteristics'!D:D,MATCH($C1907,'Policy Characteristics'!$C:$C,0)))</f>
        <v>R&amp;D Fuel Use Reductions</v>
      </c>
      <c r="K1907" s="254" t="str">
        <f>IF(ISBLANK(INDEX('Policy Characteristics'!E:E,MATCH($C1907,'Policy Characteristics'!$C:$C,0))),"",INDEX('Policy Characteristics'!E:E,MATCH($C1907,'Policy Characteristics'!$C:$C,0)))</f>
        <v>RnD building fuel use reduction</v>
      </c>
      <c r="L1907" s="261">
        <f>IF(ISBLANK(INDEX('Policy Characteristics'!F:F,MATCH($C1907,'Policy Characteristics'!$C:$C,0))),"",INDEX('Policy Characteristics'!F:F,MATCH($C1907,'Policy Characteristics'!$C:$C,0)))</f>
        <v>0</v>
      </c>
      <c r="M1907" s="261">
        <f>IF(ISBLANK(INDEX('Policy Characteristics'!G:G,MATCH($C1907,'Policy Characteristics'!$C:$C,0))),"",INDEX('Policy Characteristics'!G:G,MATCH($C1907,'Policy Characteristics'!$C:$C,0)))</f>
        <v>0.4</v>
      </c>
      <c r="N1907" s="261">
        <f>IF(ISBLANK(INDEX('Policy Characteristics'!H:H,MATCH($C1907,'Policy Characteristics'!$C:$C,0))),"",INDEX('Policy Characteristics'!H:H,MATCH($C1907,'Policy Characteristics'!$C:$C,0)))</f>
        <v>0.01</v>
      </c>
      <c r="O1907" s="254" t="str">
        <f>IF(ISBLANK(INDEX('Policy Characteristics'!I:I,MATCH($C1907,'Policy Characteristics'!$C:$C,0))),"",INDEX('Policy Characteristics'!I:I,MATCH($C1907,'Policy Characteristics'!$C:$C,0)))</f>
        <v>% reduction in fuel use</v>
      </c>
      <c r="P1907" s="254" t="str">
        <f>IF(ISBLANK(INDEX('Policy Characteristics'!J:J,MATCH($C1907,'Policy Characteristics'!$C:$C,0))),"",INDEX('Policy Characteristics'!J:J,MATCH($C1907,'Policy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7" s="254" t="str">
        <f>IF(ISBLANK(INDEX('Policy Characteristics'!K:K,MATCH($C1907,'Policy Characteristics'!$C:$C,0))),"",INDEX('Policy Characteristics'!K:K,MATCH($C1907,'Policy Characteristics'!$C:$C,0)))</f>
        <v>architectural-design.html#rnd</v>
      </c>
      <c r="R1907" s="254" t="str">
        <f>IF(ISBLANK(INDEX('Policy Characteristics'!L:L,MATCH($C1907,'Policy Characteristics'!$C:$C,0))),"",INDEX('Policy Characteristics'!L:L,MATCH($C1907,'Policy Characteristics'!$C:$C,0)))</f>
        <v>research-and-development.html</v>
      </c>
    </row>
    <row r="1908" spans="1:18" x14ac:dyDescent="0.35">
      <c r="A1908" s="254" t="str">
        <f>IF(ISBLANK(INDEX('Policy Characteristics'!A:A,MATCH($C1908,'Policy Characteristics'!$C:$C,0))),"",INDEX('Policy Characteristics'!A:A,MATCH($C1908,'Policy Characteristics'!$C:$C,0)))</f>
        <v>Research and Development</v>
      </c>
      <c r="B1908" s="262" t="str">
        <f>IF(ISBLANK(INDEX('Policy Characteristics'!B:B,MATCH($C1908,'Policy Characteristics'!$C:$C,0))),"",INDEX('Policy Characteristics'!B:B,MATCH($C1908,'Policy Characteristics'!$C:$C,0)))</f>
        <v>Fuel Use Reduction</v>
      </c>
      <c r="C1908" s="254" t="str">
        <f t="shared" si="75"/>
        <v>RnD Building Fuel Use Perc Reduction</v>
      </c>
      <c r="D1908" s="45" t="s">
        <v>116</v>
      </c>
      <c r="E1908" s="45"/>
      <c r="F1908" s="45" t="s">
        <v>316</v>
      </c>
      <c r="G1908" s="45"/>
      <c r="H1908" s="43">
        <v>750</v>
      </c>
      <c r="I1908" s="324" t="s">
        <v>44</v>
      </c>
      <c r="J1908" s="255" t="str">
        <f>IF(ISBLANK(INDEX('Policy Characteristics'!D:D,MATCH($C1908,'Policy Characteristics'!$C:$C,0))),"",INDEX('Policy Characteristics'!D:D,MATCH($C1908,'Policy Characteristics'!$C:$C,0)))</f>
        <v>R&amp;D Fuel Use Reductions</v>
      </c>
      <c r="K1908" s="254" t="str">
        <f>IF(ISBLANK(INDEX('Policy Characteristics'!E:E,MATCH($C1908,'Policy Characteristics'!$C:$C,0))),"",INDEX('Policy Characteristics'!E:E,MATCH($C1908,'Policy Characteristics'!$C:$C,0)))</f>
        <v>RnD building fuel use reduction</v>
      </c>
      <c r="L1908" s="261">
        <f>IF(ISBLANK(INDEX('Policy Characteristics'!F:F,MATCH($C1908,'Policy Characteristics'!$C:$C,0))),"",INDEX('Policy Characteristics'!F:F,MATCH($C1908,'Policy Characteristics'!$C:$C,0)))</f>
        <v>0</v>
      </c>
      <c r="M1908" s="261">
        <f>IF(ISBLANK(INDEX('Policy Characteristics'!G:G,MATCH($C1908,'Policy Characteristics'!$C:$C,0))),"",INDEX('Policy Characteristics'!G:G,MATCH($C1908,'Policy Characteristics'!$C:$C,0)))</f>
        <v>0.4</v>
      </c>
      <c r="N1908" s="261">
        <f>IF(ISBLANK(INDEX('Policy Characteristics'!H:H,MATCH($C1908,'Policy Characteristics'!$C:$C,0))),"",INDEX('Policy Characteristics'!H:H,MATCH($C1908,'Policy Characteristics'!$C:$C,0)))</f>
        <v>0.01</v>
      </c>
      <c r="O1908" s="254" t="str">
        <f>IF(ISBLANK(INDEX('Policy Characteristics'!I:I,MATCH($C1908,'Policy Characteristics'!$C:$C,0))),"",INDEX('Policy Characteristics'!I:I,MATCH($C1908,'Policy Characteristics'!$C:$C,0)))</f>
        <v>% reduction in fuel use</v>
      </c>
      <c r="P1908" s="254" t="str">
        <f>IF(ISBLANK(INDEX('Policy Characteristics'!J:J,MATCH($C1908,'Policy Characteristics'!$C:$C,0))),"",INDEX('Policy Characteristics'!J:J,MATCH($C1908,'Policy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8" s="254" t="str">
        <f>IF(ISBLANK(INDEX('Policy Characteristics'!K:K,MATCH($C1908,'Policy Characteristics'!$C:$C,0))),"",INDEX('Policy Characteristics'!K:K,MATCH($C1908,'Policy Characteristics'!$C:$C,0)))</f>
        <v>architectural-design.html#rnd</v>
      </c>
      <c r="R1908" s="254" t="str">
        <f>IF(ISBLANK(INDEX('Policy Characteristics'!L:L,MATCH($C1908,'Policy Characteristics'!$C:$C,0))),"",INDEX('Policy Characteristics'!L:L,MATCH($C1908,'Policy Characteristics'!$C:$C,0)))</f>
        <v>research-and-development.html</v>
      </c>
    </row>
    <row r="1909" spans="1:18" x14ac:dyDescent="0.35">
      <c r="A1909" s="254" t="str">
        <f>IF(ISBLANK(INDEX('Policy Characteristics'!A:A,MATCH($C1909,'Policy Characteristics'!$C:$C,0))),"",INDEX('Policy Characteristics'!A:A,MATCH($C1909,'Policy Characteristics'!$C:$C,0)))</f>
        <v>Research and Development</v>
      </c>
      <c r="B1909" s="262" t="str">
        <f>IF(ISBLANK(INDEX('Policy Characteristics'!B:B,MATCH($C1909,'Policy Characteristics'!$C:$C,0))),"",INDEX('Policy Characteristics'!B:B,MATCH($C1909,'Policy Characteristics'!$C:$C,0)))</f>
        <v>Fuel Use Reduction</v>
      </c>
      <c r="C1909" s="254" t="str">
        <f t="shared" si="75"/>
        <v>RnD Building Fuel Use Perc Reduction</v>
      </c>
      <c r="D1909" s="45" t="s">
        <v>117</v>
      </c>
      <c r="E1909" s="45"/>
      <c r="F1909" s="45" t="s">
        <v>317</v>
      </c>
      <c r="G1909" s="45"/>
      <c r="H1909" s="43">
        <v>117</v>
      </c>
      <c r="I1909" s="324" t="s">
        <v>43</v>
      </c>
      <c r="J1909" s="255" t="str">
        <f>IF(ISBLANK(INDEX('Policy Characteristics'!D:D,MATCH($C1909,'Policy Characteristics'!$C:$C,0))),"",INDEX('Policy Characteristics'!D:D,MATCH($C1909,'Policy Characteristics'!$C:$C,0)))</f>
        <v>R&amp;D Fuel Use Reductions</v>
      </c>
      <c r="K1909" s="254" t="str">
        <f>IF(ISBLANK(INDEX('Policy Characteristics'!E:E,MATCH($C1909,'Policy Characteristics'!$C:$C,0))),"",INDEX('Policy Characteristics'!E:E,MATCH($C1909,'Policy Characteristics'!$C:$C,0)))</f>
        <v>RnD building fuel use reduction</v>
      </c>
      <c r="L1909" s="261">
        <f>IF(ISBLANK(INDEX('Policy Characteristics'!F:F,MATCH($C1909,'Policy Characteristics'!$C:$C,0))),"",INDEX('Policy Characteristics'!F:F,MATCH($C1909,'Policy Characteristics'!$C:$C,0)))</f>
        <v>0</v>
      </c>
      <c r="M1909" s="261">
        <f>IF(ISBLANK(INDEX('Policy Characteristics'!G:G,MATCH($C1909,'Policy Characteristics'!$C:$C,0))),"",INDEX('Policy Characteristics'!G:G,MATCH($C1909,'Policy Characteristics'!$C:$C,0)))</f>
        <v>0.4</v>
      </c>
      <c r="N1909" s="261">
        <f>IF(ISBLANK(INDEX('Policy Characteristics'!H:H,MATCH($C1909,'Policy Characteristics'!$C:$C,0))),"",INDEX('Policy Characteristics'!H:H,MATCH($C1909,'Policy Characteristics'!$C:$C,0)))</f>
        <v>0.01</v>
      </c>
      <c r="O1909" s="254" t="str">
        <f>IF(ISBLANK(INDEX('Policy Characteristics'!I:I,MATCH($C1909,'Policy Characteristics'!$C:$C,0))),"",INDEX('Policy Characteristics'!I:I,MATCH($C1909,'Policy Characteristics'!$C:$C,0)))</f>
        <v>% reduction in fuel use</v>
      </c>
      <c r="P1909" s="254" t="str">
        <f>IF(ISBLANK(INDEX('Policy Characteristics'!J:J,MATCH($C1909,'Policy Characteristics'!$C:$C,0))),"",INDEX('Policy Characteristics'!J:J,MATCH($C1909,'Policy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9" s="254" t="str">
        <f>IF(ISBLANK(INDEX('Policy Characteristics'!K:K,MATCH($C1909,'Policy Characteristics'!$C:$C,0))),"",INDEX('Policy Characteristics'!K:K,MATCH($C1909,'Policy Characteristics'!$C:$C,0)))</f>
        <v>architectural-design.html#rnd</v>
      </c>
      <c r="R1909" s="254" t="str">
        <f>IF(ISBLANK(INDEX('Policy Characteristics'!L:L,MATCH($C1909,'Policy Characteristics'!$C:$C,0))),"",INDEX('Policy Characteristics'!L:L,MATCH($C1909,'Policy Characteristics'!$C:$C,0)))</f>
        <v>research-and-development.html</v>
      </c>
    </row>
    <row r="1910" spans="1:18" x14ac:dyDescent="0.35">
      <c r="A1910" s="254" t="str">
        <f>IF(ISBLANK(INDEX('Policy Characteristics'!A:A,MATCH($C1910,'Policy Characteristics'!$C:$C,0))),"",INDEX('Policy Characteristics'!A:A,MATCH($C1910,'Policy Characteristics'!$C:$C,0)))</f>
        <v>Research and Development</v>
      </c>
      <c r="B1910" s="262" t="str">
        <f>IF(ISBLANK(INDEX('Policy Characteristics'!B:B,MATCH($C1910,'Policy Characteristics'!$C:$C,0))),"",INDEX('Policy Characteristics'!B:B,MATCH($C1910,'Policy Characteristics'!$C:$C,0)))</f>
        <v>Fuel Use Reduction</v>
      </c>
      <c r="C1910" s="254" t="str">
        <f t="shared" si="75"/>
        <v>RnD Building Fuel Use Perc Reduction</v>
      </c>
      <c r="D1910" s="45" t="s">
        <v>118</v>
      </c>
      <c r="E1910" s="45"/>
      <c r="F1910" s="45" t="s">
        <v>318</v>
      </c>
      <c r="G1910" s="45"/>
      <c r="H1910" s="43">
        <v>118</v>
      </c>
      <c r="I1910" s="324" t="s">
        <v>43</v>
      </c>
      <c r="J1910" s="255" t="str">
        <f>IF(ISBLANK(INDEX('Policy Characteristics'!D:D,MATCH($C1910,'Policy Characteristics'!$C:$C,0))),"",INDEX('Policy Characteristics'!D:D,MATCH($C1910,'Policy Characteristics'!$C:$C,0)))</f>
        <v>R&amp;D Fuel Use Reductions</v>
      </c>
      <c r="K1910" s="254" t="str">
        <f>IF(ISBLANK(INDEX('Policy Characteristics'!E:E,MATCH($C1910,'Policy Characteristics'!$C:$C,0))),"",INDEX('Policy Characteristics'!E:E,MATCH($C1910,'Policy Characteristics'!$C:$C,0)))</f>
        <v>RnD building fuel use reduction</v>
      </c>
      <c r="L1910" s="261">
        <f>IF(ISBLANK(INDEX('Policy Characteristics'!F:F,MATCH($C1910,'Policy Characteristics'!$C:$C,0))),"",INDEX('Policy Characteristics'!F:F,MATCH($C1910,'Policy Characteristics'!$C:$C,0)))</f>
        <v>0</v>
      </c>
      <c r="M1910" s="261">
        <f>IF(ISBLANK(INDEX('Policy Characteristics'!G:G,MATCH($C1910,'Policy Characteristics'!$C:$C,0))),"",INDEX('Policy Characteristics'!G:G,MATCH($C1910,'Policy Characteristics'!$C:$C,0)))</f>
        <v>0.4</v>
      </c>
      <c r="N1910" s="261">
        <f>IF(ISBLANK(INDEX('Policy Characteristics'!H:H,MATCH($C1910,'Policy Characteristics'!$C:$C,0))),"",INDEX('Policy Characteristics'!H:H,MATCH($C1910,'Policy Characteristics'!$C:$C,0)))</f>
        <v>0.01</v>
      </c>
      <c r="O1910" s="254" t="str">
        <f>IF(ISBLANK(INDEX('Policy Characteristics'!I:I,MATCH($C1910,'Policy Characteristics'!$C:$C,0))),"",INDEX('Policy Characteristics'!I:I,MATCH($C1910,'Policy Characteristics'!$C:$C,0)))</f>
        <v>% reduction in fuel use</v>
      </c>
      <c r="P1910" s="254" t="str">
        <f>IF(ISBLANK(INDEX('Policy Characteristics'!J:J,MATCH($C1910,'Policy Characteristics'!$C:$C,0))),"",INDEX('Policy Characteristics'!J:J,MATCH($C1910,'Policy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0" s="254" t="str">
        <f>IF(ISBLANK(INDEX('Policy Characteristics'!K:K,MATCH($C1910,'Policy Characteristics'!$C:$C,0))),"",INDEX('Policy Characteristics'!K:K,MATCH($C1910,'Policy Characteristics'!$C:$C,0)))</f>
        <v>architectural-design.html#rnd</v>
      </c>
      <c r="R1910" s="254" t="str">
        <f>IF(ISBLANK(INDEX('Policy Characteristics'!L:L,MATCH($C1910,'Policy Characteristics'!$C:$C,0))),"",INDEX('Policy Characteristics'!L:L,MATCH($C1910,'Policy Characteristics'!$C:$C,0)))</f>
        <v>research-and-development.html</v>
      </c>
    </row>
    <row r="1911" spans="1:18" x14ac:dyDescent="0.35">
      <c r="A1911" s="254" t="str">
        <f>IF(ISBLANK(INDEX('Policy Characteristics'!A:A,MATCH($C1911,'Policy Characteristics'!$C:$C,0))),"",INDEX('Policy Characteristics'!A:A,MATCH($C1911,'Policy Characteristics'!$C:$C,0)))</f>
        <v>Research and Development</v>
      </c>
      <c r="B1911" s="262" t="str">
        <f>IF(ISBLANK(INDEX('Policy Characteristics'!B:B,MATCH($C1911,'Policy Characteristics'!$C:$C,0))),"",INDEX('Policy Characteristics'!B:B,MATCH($C1911,'Policy Characteristics'!$C:$C,0)))</f>
        <v>Fuel Use Reduction</v>
      </c>
      <c r="C1911" s="254" t="str">
        <f t="shared" si="75"/>
        <v>RnD Building Fuel Use Perc Reduction</v>
      </c>
      <c r="D1911" s="45" t="s">
        <v>119</v>
      </c>
      <c r="E1911" s="45"/>
      <c r="F1911" s="45" t="s">
        <v>319</v>
      </c>
      <c r="G1911" s="45"/>
      <c r="H1911" s="43">
        <v>119</v>
      </c>
      <c r="I1911" s="324" t="s">
        <v>43</v>
      </c>
      <c r="J1911" s="255" t="str">
        <f>IF(ISBLANK(INDEX('Policy Characteristics'!D:D,MATCH($C1911,'Policy Characteristics'!$C:$C,0))),"",INDEX('Policy Characteristics'!D:D,MATCH($C1911,'Policy Characteristics'!$C:$C,0)))</f>
        <v>R&amp;D Fuel Use Reductions</v>
      </c>
      <c r="K1911" s="254" t="str">
        <f>IF(ISBLANK(INDEX('Policy Characteristics'!E:E,MATCH($C1911,'Policy Characteristics'!$C:$C,0))),"",INDEX('Policy Characteristics'!E:E,MATCH($C1911,'Policy Characteristics'!$C:$C,0)))</f>
        <v>RnD building fuel use reduction</v>
      </c>
      <c r="L1911" s="261">
        <f>IF(ISBLANK(INDEX('Policy Characteristics'!F:F,MATCH($C1911,'Policy Characteristics'!$C:$C,0))),"",INDEX('Policy Characteristics'!F:F,MATCH($C1911,'Policy Characteristics'!$C:$C,0)))</f>
        <v>0</v>
      </c>
      <c r="M1911" s="261">
        <f>IF(ISBLANK(INDEX('Policy Characteristics'!G:G,MATCH($C1911,'Policy Characteristics'!$C:$C,0))),"",INDEX('Policy Characteristics'!G:G,MATCH($C1911,'Policy Characteristics'!$C:$C,0)))</f>
        <v>0.4</v>
      </c>
      <c r="N1911" s="261">
        <f>IF(ISBLANK(INDEX('Policy Characteristics'!H:H,MATCH($C1911,'Policy Characteristics'!$C:$C,0))),"",INDEX('Policy Characteristics'!H:H,MATCH($C1911,'Policy Characteristics'!$C:$C,0)))</f>
        <v>0.01</v>
      </c>
      <c r="O1911" s="254" t="str">
        <f>IF(ISBLANK(INDEX('Policy Characteristics'!I:I,MATCH($C1911,'Policy Characteristics'!$C:$C,0))),"",INDEX('Policy Characteristics'!I:I,MATCH($C1911,'Policy Characteristics'!$C:$C,0)))</f>
        <v>% reduction in fuel use</v>
      </c>
      <c r="P1911" s="254" t="str">
        <f>IF(ISBLANK(INDEX('Policy Characteristics'!J:J,MATCH($C1911,'Policy Characteristics'!$C:$C,0))),"",INDEX('Policy Characteristics'!J:J,MATCH($C1911,'Policy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1" s="254" t="str">
        <f>IF(ISBLANK(INDEX('Policy Characteristics'!K:K,MATCH($C1911,'Policy Characteristics'!$C:$C,0))),"",INDEX('Policy Characteristics'!K:K,MATCH($C1911,'Policy Characteristics'!$C:$C,0)))</f>
        <v>architectural-design.html#rnd</v>
      </c>
      <c r="R1911" s="254" t="str">
        <f>IF(ISBLANK(INDEX('Policy Characteristics'!L:L,MATCH($C1911,'Policy Characteristics'!$C:$C,0))),"",INDEX('Policy Characteristics'!L:L,MATCH($C1911,'Policy Characteristics'!$C:$C,0)))</f>
        <v>research-and-development.html</v>
      </c>
    </row>
    <row r="1912" spans="1:18" x14ac:dyDescent="0.35">
      <c r="A1912" s="254" t="str">
        <f>IF(ISBLANK(INDEX('Policy Characteristics'!A:A,MATCH($C1912,'Policy Characteristics'!$C:$C,0))),"",INDEX('Policy Characteristics'!A:A,MATCH($C1912,'Policy Characteristics'!$C:$C,0)))</f>
        <v>Research and Development</v>
      </c>
      <c r="B1912" s="262" t="str">
        <f>IF(ISBLANK(INDEX('Policy Characteristics'!B:B,MATCH($C1912,'Policy Characteristics'!$C:$C,0))),"",INDEX('Policy Characteristics'!B:B,MATCH($C1912,'Policy Characteristics'!$C:$C,0)))</f>
        <v>Fuel Use Reduction</v>
      </c>
      <c r="C1912" t="s">
        <v>293</v>
      </c>
      <c r="D1912" s="45"/>
      <c r="E1912" s="45"/>
      <c r="F1912" s="45" t="s">
        <v>26</v>
      </c>
      <c r="G1912" s="45"/>
      <c r="H1912" s="43">
        <v>120</v>
      </c>
      <c r="I1912" s="324" t="s">
        <v>43</v>
      </c>
      <c r="J1912" s="255" t="str">
        <f>IF(ISBLANK(INDEX('Policy Characteristics'!D:D,MATCH($C1912,'Policy Characteristics'!$C:$C,0))),"",INDEX('Policy Characteristics'!D:D,MATCH($C1912,'Policy Characteristics'!$C:$C,0)))</f>
        <v>R&amp;D Fuel Use Reductions</v>
      </c>
      <c r="K1912" s="254" t="str">
        <f>IF(ISBLANK(INDEX('Policy Characteristics'!E:E,MATCH($C1912,'Policy Characteristics'!$C:$C,0))),"",INDEX('Policy Characteristics'!E:E,MATCH($C1912,'Policy Characteristics'!$C:$C,0)))</f>
        <v>RnD CCS fuel use reduction</v>
      </c>
      <c r="L1912" s="261">
        <f>IF(ISBLANK(INDEX('Policy Characteristics'!F:F,MATCH($C1912,'Policy Characteristics'!$C:$C,0))),"",INDEX('Policy Characteristics'!F:F,MATCH($C1912,'Policy Characteristics'!$C:$C,0)))</f>
        <v>0</v>
      </c>
      <c r="M1912" s="261">
        <f>IF(ISBLANK(INDEX('Policy Characteristics'!G:G,MATCH($C1912,'Policy Characteristics'!$C:$C,0))),"",INDEX('Policy Characteristics'!G:G,MATCH($C1912,'Policy Characteristics'!$C:$C,0)))</f>
        <v>0.4</v>
      </c>
      <c r="N1912" s="261">
        <f>IF(ISBLANK(INDEX('Policy Characteristics'!H:H,MATCH($C1912,'Policy Characteristics'!$C:$C,0))),"",INDEX('Policy Characteristics'!H:H,MATCH($C1912,'Policy Characteristics'!$C:$C,0)))</f>
        <v>0.01</v>
      </c>
      <c r="O1912" s="254" t="str">
        <f>IF(ISBLANK(INDEX('Policy Characteristics'!I:I,MATCH($C1912,'Policy Characteristics'!$C:$C,0))),"",INDEX('Policy Characteristics'!I:I,MATCH($C1912,'Policy Characteristics'!$C:$C,0)))</f>
        <v>% reduction in fuel use</v>
      </c>
      <c r="P1912" s="254" t="str">
        <f>IF(ISBLANK(INDEX('Policy Characteristics'!J:J,MATCH($C1912,'Policy Characteristics'!$C:$C,0))),"",INDEX('Policy Characteristics'!J:J,MATCH($C1912,'Policy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2" s="254" t="str">
        <f>IF(ISBLANK(INDEX('Policy Characteristics'!K:K,MATCH($C1912,'Policy Characteristics'!$C:$C,0))),"",INDEX('Policy Characteristics'!K:K,MATCH($C1912,'Policy Characteristics'!$C:$C,0)))</f>
        <v>architectural-design.html#rnd</v>
      </c>
      <c r="R1912" s="254" t="str">
        <f>IF(ISBLANK(INDEX('Policy Characteristics'!L:L,MATCH($C1912,'Policy Characteristics'!$C:$C,0))),"",INDEX('Policy Characteristics'!L:L,MATCH($C1912,'Policy Characteristics'!$C:$C,0)))</f>
        <v>research-and-development.html</v>
      </c>
    </row>
    <row r="1913" spans="1:18" x14ac:dyDescent="0.35">
      <c r="A1913" s="254" t="str">
        <f>IF(ISBLANK(INDEX('Policy Characteristics'!A:A,MATCH($C1913,'Policy Characteristics'!$C:$C,0))),"",INDEX('Policy Characteristics'!A:A,MATCH($C1913,'Policy Characteristics'!$C:$C,0)))</f>
        <v>Research and Development</v>
      </c>
      <c r="B1913" s="262" t="str">
        <f>IF(ISBLANK(INDEX('Policy Characteristics'!B:B,MATCH($C1913,'Policy Characteristics'!$C:$C,0))),"",INDEX('Policy Characteristics'!B:B,MATCH($C1913,'Policy Characteristics'!$C:$C,0)))</f>
        <v>Fuel Use Reduction</v>
      </c>
      <c r="C1913" t="s">
        <v>294</v>
      </c>
      <c r="D1913" s="45" t="s">
        <v>446</v>
      </c>
      <c r="E1913" s="45"/>
      <c r="F1913" s="45" t="s">
        <v>449</v>
      </c>
      <c r="G1913" s="45"/>
      <c r="H1913" s="43">
        <v>121</v>
      </c>
      <c r="I1913" s="324" t="s">
        <v>43</v>
      </c>
      <c r="J1913" s="255" t="str">
        <f>IF(ISBLANK(INDEX('Policy Characteristics'!D:D,MATCH($C1913,'Policy Characteristics'!$C:$C,0))),"",INDEX('Policy Characteristics'!D:D,MATCH($C1913,'Policy Characteristics'!$C:$C,0)))</f>
        <v>R&amp;D Fuel Use Reductions</v>
      </c>
      <c r="K1913" s="254" t="str">
        <f>IF(ISBLANK(INDEX('Policy Characteristics'!E:E,MATCH($C1913,'Policy Characteristics'!$C:$C,0))),"",INDEX('Policy Characteristics'!E:E,MATCH($C1913,'Policy Characteristics'!$C:$C,0)))</f>
        <v>RnD electricity fuel use reduction</v>
      </c>
      <c r="L1913" s="261">
        <f>IF(ISBLANK(INDEX('Policy Characteristics'!F:F,MATCH($C1913,'Policy Characteristics'!$C:$C,0))),"",INDEX('Policy Characteristics'!F:F,MATCH($C1913,'Policy Characteristics'!$C:$C,0)))</f>
        <v>0</v>
      </c>
      <c r="M1913" s="261">
        <f>IF(ISBLANK(INDEX('Policy Characteristics'!G:G,MATCH($C1913,'Policy Characteristics'!$C:$C,0))),"",INDEX('Policy Characteristics'!G:G,MATCH($C1913,'Policy Characteristics'!$C:$C,0)))</f>
        <v>0.4</v>
      </c>
      <c r="N1913" s="261">
        <f>IF(ISBLANK(INDEX('Policy Characteristics'!H:H,MATCH($C1913,'Policy Characteristics'!$C:$C,0))),"",INDEX('Policy Characteristics'!H:H,MATCH($C1913,'Policy Characteristics'!$C:$C,0)))</f>
        <v>0.01</v>
      </c>
      <c r="O1913" s="254" t="str">
        <f>IF(ISBLANK(INDEX('Policy Characteristics'!I:I,MATCH($C1913,'Policy Characteristics'!$C:$C,0))),"",INDEX('Policy Characteristics'!I:I,MATCH($C1913,'Policy Characteristics'!$C:$C,0)))</f>
        <v>% reduction in fuel use</v>
      </c>
      <c r="P1913" s="254" t="str">
        <f>IF(ISBLANK(INDEX('Policy Characteristics'!J:J,MATCH($C1913,'Policy Characteristics'!$C:$C,0))),"",INDEX('Policy Characteristics'!J:J,MATCH($C1913,'Policy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3" s="254" t="str">
        <f>IF(ISBLANK(INDEX('Policy Characteristics'!K:K,MATCH($C1913,'Policy Characteristics'!$C:$C,0))),"",INDEX('Policy Characteristics'!K:K,MATCH($C1913,'Policy Characteristics'!$C:$C,0)))</f>
        <v>architectural-design.html#rnd</v>
      </c>
      <c r="R1913" s="254" t="str">
        <f>IF(ISBLANK(INDEX('Policy Characteristics'!L:L,MATCH($C1913,'Policy Characteristics'!$C:$C,0))),"",INDEX('Policy Characteristics'!L:L,MATCH($C1913,'Policy Characteristics'!$C:$C,0)))</f>
        <v>research-and-development.html</v>
      </c>
    </row>
    <row r="1914" spans="1:18" x14ac:dyDescent="0.35">
      <c r="A1914" s="254" t="str">
        <f>IF(ISBLANK(INDEX('Policy Characteristics'!A:A,MATCH($C1914,'Policy Characteristics'!$C:$C,0))),"",INDEX('Policy Characteristics'!A:A,MATCH($C1914,'Policy Characteristics'!$C:$C,0)))</f>
        <v>Research and Development</v>
      </c>
      <c r="B1914" s="262" t="str">
        <f>IF(ISBLANK(INDEX('Policy Characteristics'!B:B,MATCH($C1914,'Policy Characteristics'!$C:$C,0))),"",INDEX('Policy Characteristics'!B:B,MATCH($C1914,'Policy Characteristics'!$C:$C,0)))</f>
        <v>Fuel Use Reduction</v>
      </c>
      <c r="C1914" s="254" t="str">
        <f t="shared" ref="C1914:C1921" si="76">C$1913</f>
        <v>RnD Electricity Fuel Use Perc Reduction</v>
      </c>
      <c r="D1914" s="6" t="s">
        <v>3465</v>
      </c>
      <c r="E1914" s="45"/>
      <c r="F1914" s="6" t="s">
        <v>3477</v>
      </c>
      <c r="G1914" s="45"/>
      <c r="H1914" s="43">
        <v>122</v>
      </c>
      <c r="I1914" s="324" t="s">
        <v>43</v>
      </c>
      <c r="J1914" s="255" t="str">
        <f>IF(ISBLANK(INDEX('Policy Characteristics'!D:D,MATCH($C1914,'Policy Characteristics'!$C:$C,0))),"",INDEX('Policy Characteristics'!D:D,MATCH($C1914,'Policy Characteristics'!$C:$C,0)))</f>
        <v>R&amp;D Fuel Use Reductions</v>
      </c>
      <c r="K1914" s="254" t="str">
        <f>IF(ISBLANK(INDEX('Policy Characteristics'!E:E,MATCH($C1914,'Policy Characteristics'!$C:$C,0))),"",INDEX('Policy Characteristics'!E:E,MATCH($C1914,'Policy Characteristics'!$C:$C,0)))</f>
        <v>RnD electricity fuel use reduction</v>
      </c>
      <c r="L1914" s="261">
        <f>IF(ISBLANK(INDEX('Policy Characteristics'!F:F,MATCH($C1914,'Policy Characteristics'!$C:$C,0))),"",INDEX('Policy Characteristics'!F:F,MATCH($C1914,'Policy Characteristics'!$C:$C,0)))</f>
        <v>0</v>
      </c>
      <c r="M1914" s="261">
        <f>IF(ISBLANK(INDEX('Policy Characteristics'!G:G,MATCH($C1914,'Policy Characteristics'!$C:$C,0))),"",INDEX('Policy Characteristics'!G:G,MATCH($C1914,'Policy Characteristics'!$C:$C,0)))</f>
        <v>0.4</v>
      </c>
      <c r="N1914" s="261">
        <f>IF(ISBLANK(INDEX('Policy Characteristics'!H:H,MATCH($C1914,'Policy Characteristics'!$C:$C,0))),"",INDEX('Policy Characteristics'!H:H,MATCH($C1914,'Policy Characteristics'!$C:$C,0)))</f>
        <v>0.01</v>
      </c>
      <c r="O1914" s="254" t="str">
        <f>IF(ISBLANK(INDEX('Policy Characteristics'!I:I,MATCH($C1914,'Policy Characteristics'!$C:$C,0))),"",INDEX('Policy Characteristics'!I:I,MATCH($C1914,'Policy Characteristics'!$C:$C,0)))</f>
        <v>% reduction in fuel use</v>
      </c>
      <c r="P1914" s="254" t="str">
        <f>IF(ISBLANK(INDEX('Policy Characteristics'!J:J,MATCH($C1914,'Policy Characteristics'!$C:$C,0))),"",INDEX('Policy Characteristics'!J:J,MATCH($C1914,'Policy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4" s="254" t="str">
        <f>IF(ISBLANK(INDEX('Policy Characteristics'!K:K,MATCH($C1914,'Policy Characteristics'!$C:$C,0))),"",INDEX('Policy Characteristics'!K:K,MATCH($C1914,'Policy Characteristics'!$C:$C,0)))</f>
        <v>architectural-design.html#rnd</v>
      </c>
      <c r="R1914" s="254" t="str">
        <f>IF(ISBLANK(INDEX('Policy Characteristics'!L:L,MATCH($C1914,'Policy Characteristics'!$C:$C,0))),"",INDEX('Policy Characteristics'!L:L,MATCH($C1914,'Policy Characteristics'!$C:$C,0)))</f>
        <v>research-and-development.html</v>
      </c>
    </row>
    <row r="1915" spans="1:18" x14ac:dyDescent="0.35">
      <c r="A1915" s="254" t="str">
        <f>IF(ISBLANK(INDEX('Policy Characteristics'!A:A,MATCH($C1915,'Policy Characteristics'!$C:$C,0))),"",INDEX('Policy Characteristics'!A:A,MATCH($C1915,'Policy Characteristics'!$C:$C,0)))</f>
        <v>Research and Development</v>
      </c>
      <c r="B1915" s="262" t="str">
        <f>IF(ISBLANK(INDEX('Policy Characteristics'!B:B,MATCH($C1915,'Policy Characteristics'!$C:$C,0))),"",INDEX('Policy Characteristics'!B:B,MATCH($C1915,'Policy Characteristics'!$C:$C,0)))</f>
        <v>Fuel Use Reduction</v>
      </c>
      <c r="C1915" s="254" t="str">
        <f t="shared" si="76"/>
        <v>RnD Electricity Fuel Use Perc Reduction</v>
      </c>
      <c r="D1915" s="6" t="s">
        <v>3466</v>
      </c>
      <c r="E1915" s="45"/>
      <c r="F1915" s="6" t="s">
        <v>3478</v>
      </c>
      <c r="G1915" s="45"/>
      <c r="H1915" s="43">
        <v>123</v>
      </c>
      <c r="I1915" s="324" t="s">
        <v>43</v>
      </c>
      <c r="J1915" s="255" t="str">
        <f>IF(ISBLANK(INDEX('Policy Characteristics'!D:D,MATCH($C1915,'Policy Characteristics'!$C:$C,0))),"",INDEX('Policy Characteristics'!D:D,MATCH($C1915,'Policy Characteristics'!$C:$C,0)))</f>
        <v>R&amp;D Fuel Use Reductions</v>
      </c>
      <c r="K1915" s="254" t="str">
        <f>IF(ISBLANK(INDEX('Policy Characteristics'!E:E,MATCH($C1915,'Policy Characteristics'!$C:$C,0))),"",INDEX('Policy Characteristics'!E:E,MATCH($C1915,'Policy Characteristics'!$C:$C,0)))</f>
        <v>RnD electricity fuel use reduction</v>
      </c>
      <c r="L1915" s="261">
        <f>IF(ISBLANK(INDEX('Policy Characteristics'!F:F,MATCH($C1915,'Policy Characteristics'!$C:$C,0))),"",INDEX('Policy Characteristics'!F:F,MATCH($C1915,'Policy Characteristics'!$C:$C,0)))</f>
        <v>0</v>
      </c>
      <c r="M1915" s="261">
        <f>IF(ISBLANK(INDEX('Policy Characteristics'!G:G,MATCH($C1915,'Policy Characteristics'!$C:$C,0))),"",INDEX('Policy Characteristics'!G:G,MATCH($C1915,'Policy Characteristics'!$C:$C,0)))</f>
        <v>0.4</v>
      </c>
      <c r="N1915" s="261">
        <f>IF(ISBLANK(INDEX('Policy Characteristics'!H:H,MATCH($C1915,'Policy Characteristics'!$C:$C,0))),"",INDEX('Policy Characteristics'!H:H,MATCH($C1915,'Policy Characteristics'!$C:$C,0)))</f>
        <v>0.01</v>
      </c>
      <c r="O1915" s="254" t="str">
        <f>IF(ISBLANK(INDEX('Policy Characteristics'!I:I,MATCH($C1915,'Policy Characteristics'!$C:$C,0))),"",INDEX('Policy Characteristics'!I:I,MATCH($C1915,'Policy Characteristics'!$C:$C,0)))</f>
        <v>% reduction in fuel use</v>
      </c>
      <c r="P1915" s="254" t="str">
        <f>IF(ISBLANK(INDEX('Policy Characteristics'!J:J,MATCH($C1915,'Policy Characteristics'!$C:$C,0))),"",INDEX('Policy Characteristics'!J:J,MATCH($C1915,'Policy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5" s="254" t="str">
        <f>IF(ISBLANK(INDEX('Policy Characteristics'!K:K,MATCH($C1915,'Policy Characteristics'!$C:$C,0))),"",INDEX('Policy Characteristics'!K:K,MATCH($C1915,'Policy Characteristics'!$C:$C,0)))</f>
        <v>architectural-design.html#rnd</v>
      </c>
      <c r="R1915" s="254" t="str">
        <f>IF(ISBLANK(INDEX('Policy Characteristics'!L:L,MATCH($C1915,'Policy Characteristics'!$C:$C,0))),"",INDEX('Policy Characteristics'!L:L,MATCH($C1915,'Policy Characteristics'!$C:$C,0)))</f>
        <v>research-and-development.html</v>
      </c>
    </row>
    <row r="1916" spans="1:18" x14ac:dyDescent="0.35">
      <c r="A1916" s="254" t="str">
        <f>IF(ISBLANK(INDEX('Policy Characteristics'!A:A,MATCH($C1916,'Policy Characteristics'!$C:$C,0))),"",INDEX('Policy Characteristics'!A:A,MATCH($C1916,'Policy Characteristics'!$C:$C,0)))</f>
        <v>Research and Development</v>
      </c>
      <c r="B1916" s="262" t="str">
        <f>IF(ISBLANK(INDEX('Policy Characteristics'!B:B,MATCH($C1916,'Policy Characteristics'!$C:$C,0))),"",INDEX('Policy Characteristics'!B:B,MATCH($C1916,'Policy Characteristics'!$C:$C,0)))</f>
        <v>Fuel Use Reduction</v>
      </c>
      <c r="C1916" s="254" t="str">
        <f t="shared" si="76"/>
        <v>RnD Electricity Fuel Use Perc Reduction</v>
      </c>
      <c r="D1916" s="6" t="s">
        <v>76</v>
      </c>
      <c r="E1916" s="45"/>
      <c r="F1916" s="6" t="s">
        <v>3479</v>
      </c>
      <c r="G1916" s="45"/>
      <c r="H1916" s="43">
        <v>751</v>
      </c>
      <c r="I1916" s="324" t="s">
        <v>44</v>
      </c>
      <c r="J1916" s="255" t="str">
        <f>IF(ISBLANK(INDEX('Policy Characteristics'!D:D,MATCH($C1916,'Policy Characteristics'!$C:$C,0))),"",INDEX('Policy Characteristics'!D:D,MATCH($C1916,'Policy Characteristics'!$C:$C,0)))</f>
        <v>R&amp;D Fuel Use Reductions</v>
      </c>
      <c r="K1916" s="254" t="str">
        <f>IF(ISBLANK(INDEX('Policy Characteristics'!E:E,MATCH($C1916,'Policy Characteristics'!$C:$C,0))),"",INDEX('Policy Characteristics'!E:E,MATCH($C1916,'Policy Characteristics'!$C:$C,0)))</f>
        <v>RnD electricity fuel use reduction</v>
      </c>
      <c r="L1916" s="261">
        <f>IF(ISBLANK(INDEX('Policy Characteristics'!F:F,MATCH($C1916,'Policy Characteristics'!$C:$C,0))),"",INDEX('Policy Characteristics'!F:F,MATCH($C1916,'Policy Characteristics'!$C:$C,0)))</f>
        <v>0</v>
      </c>
      <c r="M1916" s="261">
        <f>IF(ISBLANK(INDEX('Policy Characteristics'!G:G,MATCH($C1916,'Policy Characteristics'!$C:$C,0))),"",INDEX('Policy Characteristics'!G:G,MATCH($C1916,'Policy Characteristics'!$C:$C,0)))</f>
        <v>0.4</v>
      </c>
      <c r="N1916" s="261">
        <f>IF(ISBLANK(INDEX('Policy Characteristics'!H:H,MATCH($C1916,'Policy Characteristics'!$C:$C,0))),"",INDEX('Policy Characteristics'!H:H,MATCH($C1916,'Policy Characteristics'!$C:$C,0)))</f>
        <v>0.01</v>
      </c>
      <c r="O1916" s="254" t="str">
        <f>IF(ISBLANK(INDEX('Policy Characteristics'!I:I,MATCH($C1916,'Policy Characteristics'!$C:$C,0))),"",INDEX('Policy Characteristics'!I:I,MATCH($C1916,'Policy Characteristics'!$C:$C,0)))</f>
        <v>% reduction in fuel use</v>
      </c>
      <c r="P1916" s="254" t="str">
        <f>IF(ISBLANK(INDEX('Policy Characteristics'!J:J,MATCH($C1916,'Policy Characteristics'!$C:$C,0))),"",INDEX('Policy Characteristics'!J:J,MATCH($C1916,'Policy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6" s="254" t="str">
        <f>IF(ISBLANK(INDEX('Policy Characteristics'!K:K,MATCH($C1916,'Policy Characteristics'!$C:$C,0))),"",INDEX('Policy Characteristics'!K:K,MATCH($C1916,'Policy Characteristics'!$C:$C,0)))</f>
        <v>architectural-design.html#rnd</v>
      </c>
      <c r="R1916" s="254" t="str">
        <f>IF(ISBLANK(INDEX('Policy Characteristics'!L:L,MATCH($C1916,'Policy Characteristics'!$C:$C,0))),"",INDEX('Policy Characteristics'!L:L,MATCH($C1916,'Policy Characteristics'!$C:$C,0)))</f>
        <v>research-and-development.html</v>
      </c>
    </row>
    <row r="1917" spans="1:18" x14ac:dyDescent="0.35">
      <c r="A1917" s="254" t="str">
        <f>IF(ISBLANK(INDEX('Policy Characteristics'!A:A,MATCH($C1917,'Policy Characteristics'!$C:$C,0))),"",INDEX('Policy Characteristics'!A:A,MATCH($C1917,'Policy Characteristics'!$C:$C,0)))</f>
        <v>Research and Development</v>
      </c>
      <c r="B1917" s="262" t="str">
        <f>IF(ISBLANK(INDEX('Policy Characteristics'!B:B,MATCH($C1917,'Policy Characteristics'!$C:$C,0))),"",INDEX('Policy Characteristics'!B:B,MATCH($C1917,'Policy Characteristics'!$C:$C,0)))</f>
        <v>Fuel Use Reduction</v>
      </c>
      <c r="C1917" s="254" t="str">
        <f t="shared" si="76"/>
        <v>RnD Electricity Fuel Use Perc Reduction</v>
      </c>
      <c r="D1917" s="6" t="s">
        <v>77</v>
      </c>
      <c r="E1917" s="45"/>
      <c r="F1917" s="6" t="s">
        <v>320</v>
      </c>
      <c r="G1917" s="45"/>
      <c r="H1917" s="43">
        <v>752</v>
      </c>
      <c r="I1917" s="324" t="s">
        <v>44</v>
      </c>
      <c r="J1917" s="255" t="str">
        <f>IF(ISBLANK(INDEX('Policy Characteristics'!D:D,MATCH($C1917,'Policy Characteristics'!$C:$C,0))),"",INDEX('Policy Characteristics'!D:D,MATCH($C1917,'Policy Characteristics'!$C:$C,0)))</f>
        <v>R&amp;D Fuel Use Reductions</v>
      </c>
      <c r="K1917" s="254" t="str">
        <f>IF(ISBLANK(INDEX('Policy Characteristics'!E:E,MATCH($C1917,'Policy Characteristics'!$C:$C,0))),"",INDEX('Policy Characteristics'!E:E,MATCH($C1917,'Policy Characteristics'!$C:$C,0)))</f>
        <v>RnD electricity fuel use reduction</v>
      </c>
      <c r="L1917" s="261">
        <f>IF(ISBLANK(INDEX('Policy Characteristics'!F:F,MATCH($C1917,'Policy Characteristics'!$C:$C,0))),"",INDEX('Policy Characteristics'!F:F,MATCH($C1917,'Policy Characteristics'!$C:$C,0)))</f>
        <v>0</v>
      </c>
      <c r="M1917" s="261">
        <f>IF(ISBLANK(INDEX('Policy Characteristics'!G:G,MATCH($C1917,'Policy Characteristics'!$C:$C,0))),"",INDEX('Policy Characteristics'!G:G,MATCH($C1917,'Policy Characteristics'!$C:$C,0)))</f>
        <v>0.4</v>
      </c>
      <c r="N1917" s="261">
        <f>IF(ISBLANK(INDEX('Policy Characteristics'!H:H,MATCH($C1917,'Policy Characteristics'!$C:$C,0))),"",INDEX('Policy Characteristics'!H:H,MATCH($C1917,'Policy Characteristics'!$C:$C,0)))</f>
        <v>0.01</v>
      </c>
      <c r="O1917" s="254" t="str">
        <f>IF(ISBLANK(INDEX('Policy Characteristics'!I:I,MATCH($C1917,'Policy Characteristics'!$C:$C,0))),"",INDEX('Policy Characteristics'!I:I,MATCH($C1917,'Policy Characteristics'!$C:$C,0)))</f>
        <v>% reduction in fuel use</v>
      </c>
      <c r="P1917" s="254" t="str">
        <f>IF(ISBLANK(INDEX('Policy Characteristics'!J:J,MATCH($C1917,'Policy Characteristics'!$C:$C,0))),"",INDEX('Policy Characteristics'!J:J,MATCH($C1917,'Policy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7" s="254" t="str">
        <f>IF(ISBLANK(INDEX('Policy Characteristics'!K:K,MATCH($C1917,'Policy Characteristics'!$C:$C,0))),"",INDEX('Policy Characteristics'!K:K,MATCH($C1917,'Policy Characteristics'!$C:$C,0)))</f>
        <v>architectural-design.html#rnd</v>
      </c>
      <c r="R1917" s="254" t="str">
        <f>IF(ISBLANK(INDEX('Policy Characteristics'!L:L,MATCH($C1917,'Policy Characteristics'!$C:$C,0))),"",INDEX('Policy Characteristics'!L:L,MATCH($C1917,'Policy Characteristics'!$C:$C,0)))</f>
        <v>research-and-development.html</v>
      </c>
    </row>
    <row r="1918" spans="1:18" x14ac:dyDescent="0.35">
      <c r="A1918" s="254" t="str">
        <f>IF(ISBLANK(INDEX('Policy Characteristics'!A:A,MATCH($C1918,'Policy Characteristics'!$C:$C,0))),"",INDEX('Policy Characteristics'!A:A,MATCH($C1918,'Policy Characteristics'!$C:$C,0)))</f>
        <v>Research and Development</v>
      </c>
      <c r="B1918" s="262" t="str">
        <f>IF(ISBLANK(INDEX('Policy Characteristics'!B:B,MATCH($C1918,'Policy Characteristics'!$C:$C,0))),"",INDEX('Policy Characteristics'!B:B,MATCH($C1918,'Policy Characteristics'!$C:$C,0)))</f>
        <v>Fuel Use Reduction</v>
      </c>
      <c r="C1918" s="254" t="str">
        <f t="shared" si="76"/>
        <v>RnD Electricity Fuel Use Perc Reduction</v>
      </c>
      <c r="D1918" s="6" t="s">
        <v>447</v>
      </c>
      <c r="E1918" s="45"/>
      <c r="F1918" s="6" t="s">
        <v>451</v>
      </c>
      <c r="G1918" s="45"/>
      <c r="H1918" s="43">
        <v>753</v>
      </c>
      <c r="I1918" s="324" t="s">
        <v>44</v>
      </c>
      <c r="J1918" s="255" t="str">
        <f>IF(ISBLANK(INDEX('Policy Characteristics'!D:D,MATCH($C1918,'Policy Characteristics'!$C:$C,0))),"",INDEX('Policy Characteristics'!D:D,MATCH($C1918,'Policy Characteristics'!$C:$C,0)))</f>
        <v>R&amp;D Fuel Use Reductions</v>
      </c>
      <c r="K1918" s="254" t="str">
        <f>IF(ISBLANK(INDEX('Policy Characteristics'!E:E,MATCH($C1918,'Policy Characteristics'!$C:$C,0))),"",INDEX('Policy Characteristics'!E:E,MATCH($C1918,'Policy Characteristics'!$C:$C,0)))</f>
        <v>RnD electricity fuel use reduction</v>
      </c>
      <c r="L1918" s="261">
        <f>IF(ISBLANK(INDEX('Policy Characteristics'!F:F,MATCH($C1918,'Policy Characteristics'!$C:$C,0))),"",INDEX('Policy Characteristics'!F:F,MATCH($C1918,'Policy Characteristics'!$C:$C,0)))</f>
        <v>0</v>
      </c>
      <c r="M1918" s="261">
        <f>IF(ISBLANK(INDEX('Policy Characteristics'!G:G,MATCH($C1918,'Policy Characteristics'!$C:$C,0))),"",INDEX('Policy Characteristics'!G:G,MATCH($C1918,'Policy Characteristics'!$C:$C,0)))</f>
        <v>0.4</v>
      </c>
      <c r="N1918" s="261">
        <f>IF(ISBLANK(INDEX('Policy Characteristics'!H:H,MATCH($C1918,'Policy Characteristics'!$C:$C,0))),"",INDEX('Policy Characteristics'!H:H,MATCH($C1918,'Policy Characteristics'!$C:$C,0)))</f>
        <v>0.01</v>
      </c>
      <c r="O1918" s="254" t="str">
        <f>IF(ISBLANK(INDEX('Policy Characteristics'!I:I,MATCH($C1918,'Policy Characteristics'!$C:$C,0))),"",INDEX('Policy Characteristics'!I:I,MATCH($C1918,'Policy Characteristics'!$C:$C,0)))</f>
        <v>% reduction in fuel use</v>
      </c>
      <c r="P1918" s="254" t="str">
        <f>IF(ISBLANK(INDEX('Policy Characteristics'!J:J,MATCH($C1918,'Policy Characteristics'!$C:$C,0))),"",INDEX('Policy Characteristics'!J:J,MATCH($C1918,'Policy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8" s="254" t="str">
        <f>IF(ISBLANK(INDEX('Policy Characteristics'!K:K,MATCH($C1918,'Policy Characteristics'!$C:$C,0))),"",INDEX('Policy Characteristics'!K:K,MATCH($C1918,'Policy Characteristics'!$C:$C,0)))</f>
        <v>architectural-design.html#rnd</v>
      </c>
      <c r="R1918" s="254" t="str">
        <f>IF(ISBLANK(INDEX('Policy Characteristics'!L:L,MATCH($C1918,'Policy Characteristics'!$C:$C,0))),"",INDEX('Policy Characteristics'!L:L,MATCH($C1918,'Policy Characteristics'!$C:$C,0)))</f>
        <v>research-and-development.html</v>
      </c>
    </row>
    <row r="1919" spans="1:18" x14ac:dyDescent="0.35">
      <c r="A1919" s="254" t="str">
        <f>IF(ISBLANK(INDEX('Policy Characteristics'!A:A,MATCH($C1919,'Policy Characteristics'!$C:$C,0))),"",INDEX('Policy Characteristics'!A:A,MATCH($C1919,'Policy Characteristics'!$C:$C,0)))</f>
        <v>Research and Development</v>
      </c>
      <c r="B1919" s="262" t="str">
        <f>IF(ISBLANK(INDEX('Policy Characteristics'!B:B,MATCH($C1919,'Policy Characteristics'!$C:$C,0))),"",INDEX('Policy Characteristics'!B:B,MATCH($C1919,'Policy Characteristics'!$C:$C,0)))</f>
        <v>Fuel Use Reduction</v>
      </c>
      <c r="C1919" s="254" t="str">
        <f t="shared" si="76"/>
        <v>RnD Electricity Fuel Use Perc Reduction</v>
      </c>
      <c r="D1919" s="6" t="s">
        <v>78</v>
      </c>
      <c r="E1919" s="45"/>
      <c r="F1919" s="6" t="s">
        <v>321</v>
      </c>
      <c r="G1919" s="45"/>
      <c r="H1919" s="43">
        <v>754</v>
      </c>
      <c r="I1919" s="324" t="s">
        <v>44</v>
      </c>
      <c r="J1919" s="255" t="str">
        <f>IF(ISBLANK(INDEX('Policy Characteristics'!D:D,MATCH($C1919,'Policy Characteristics'!$C:$C,0))),"",INDEX('Policy Characteristics'!D:D,MATCH($C1919,'Policy Characteristics'!$C:$C,0)))</f>
        <v>R&amp;D Fuel Use Reductions</v>
      </c>
      <c r="K1919" s="254" t="str">
        <f>IF(ISBLANK(INDEX('Policy Characteristics'!E:E,MATCH($C1919,'Policy Characteristics'!$C:$C,0))),"",INDEX('Policy Characteristics'!E:E,MATCH($C1919,'Policy Characteristics'!$C:$C,0)))</f>
        <v>RnD electricity fuel use reduction</v>
      </c>
      <c r="L1919" s="261">
        <f>IF(ISBLANK(INDEX('Policy Characteristics'!F:F,MATCH($C1919,'Policy Characteristics'!$C:$C,0))),"",INDEX('Policy Characteristics'!F:F,MATCH($C1919,'Policy Characteristics'!$C:$C,0)))</f>
        <v>0</v>
      </c>
      <c r="M1919" s="261">
        <f>IF(ISBLANK(INDEX('Policy Characteristics'!G:G,MATCH($C1919,'Policy Characteristics'!$C:$C,0))),"",INDEX('Policy Characteristics'!G:G,MATCH($C1919,'Policy Characteristics'!$C:$C,0)))</f>
        <v>0.4</v>
      </c>
      <c r="N1919" s="261">
        <f>IF(ISBLANK(INDEX('Policy Characteristics'!H:H,MATCH($C1919,'Policy Characteristics'!$C:$C,0))),"",INDEX('Policy Characteristics'!H:H,MATCH($C1919,'Policy Characteristics'!$C:$C,0)))</f>
        <v>0.01</v>
      </c>
      <c r="O1919" s="254" t="str">
        <f>IF(ISBLANK(INDEX('Policy Characteristics'!I:I,MATCH($C1919,'Policy Characteristics'!$C:$C,0))),"",INDEX('Policy Characteristics'!I:I,MATCH($C1919,'Policy Characteristics'!$C:$C,0)))</f>
        <v>% reduction in fuel use</v>
      </c>
      <c r="P1919" s="254" t="str">
        <f>IF(ISBLANK(INDEX('Policy Characteristics'!J:J,MATCH($C1919,'Policy Characteristics'!$C:$C,0))),"",INDEX('Policy Characteristics'!J:J,MATCH($C1919,'Policy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9" s="254" t="str">
        <f>IF(ISBLANK(INDEX('Policy Characteristics'!K:K,MATCH($C1919,'Policy Characteristics'!$C:$C,0))),"",INDEX('Policy Characteristics'!K:K,MATCH($C1919,'Policy Characteristics'!$C:$C,0)))</f>
        <v>architectural-design.html#rnd</v>
      </c>
      <c r="R1919" s="254" t="str">
        <f>IF(ISBLANK(INDEX('Policy Characteristics'!L:L,MATCH($C1919,'Policy Characteristics'!$C:$C,0))),"",INDEX('Policy Characteristics'!L:L,MATCH($C1919,'Policy Characteristics'!$C:$C,0)))</f>
        <v>research-and-development.html</v>
      </c>
    </row>
    <row r="1920" spans="1:18" x14ac:dyDescent="0.35">
      <c r="A1920" s="254" t="str">
        <f>IF(ISBLANK(INDEX('Policy Characteristics'!A:A,MATCH($C1920,'Policy Characteristics'!$C:$C,0))),"",INDEX('Policy Characteristics'!A:A,MATCH($C1920,'Policy Characteristics'!$C:$C,0)))</f>
        <v>Research and Development</v>
      </c>
      <c r="B1920" s="262" t="str">
        <f>IF(ISBLANK(INDEX('Policy Characteristics'!B:B,MATCH($C1920,'Policy Characteristics'!$C:$C,0))),"",INDEX('Policy Characteristics'!B:B,MATCH($C1920,'Policy Characteristics'!$C:$C,0)))</f>
        <v>Fuel Use Reduction</v>
      </c>
      <c r="C1920" s="254" t="str">
        <f t="shared" si="76"/>
        <v>RnD Electricity Fuel Use Perc Reduction</v>
      </c>
      <c r="D1920" s="6" t="s">
        <v>79</v>
      </c>
      <c r="E1920" s="45"/>
      <c r="F1920" s="6" t="s">
        <v>322</v>
      </c>
      <c r="G1920" s="45"/>
      <c r="H1920" s="43">
        <v>124</v>
      </c>
      <c r="I1920" s="324" t="s">
        <v>44</v>
      </c>
      <c r="J1920" s="255" t="str">
        <f>IF(ISBLANK(INDEX('Policy Characteristics'!D:D,MATCH($C1920,'Policy Characteristics'!$C:$C,0))),"",INDEX('Policy Characteristics'!D:D,MATCH($C1920,'Policy Characteristics'!$C:$C,0)))</f>
        <v>R&amp;D Fuel Use Reductions</v>
      </c>
      <c r="K1920" s="254" t="str">
        <f>IF(ISBLANK(INDEX('Policy Characteristics'!E:E,MATCH($C1920,'Policy Characteristics'!$C:$C,0))),"",INDEX('Policy Characteristics'!E:E,MATCH($C1920,'Policy Characteristics'!$C:$C,0)))</f>
        <v>RnD electricity fuel use reduction</v>
      </c>
      <c r="L1920" s="261">
        <f>IF(ISBLANK(INDEX('Policy Characteristics'!F:F,MATCH($C1920,'Policy Characteristics'!$C:$C,0))),"",INDEX('Policy Characteristics'!F:F,MATCH($C1920,'Policy Characteristics'!$C:$C,0)))</f>
        <v>0</v>
      </c>
      <c r="M1920" s="261">
        <f>IF(ISBLANK(INDEX('Policy Characteristics'!G:G,MATCH($C1920,'Policy Characteristics'!$C:$C,0))),"",INDEX('Policy Characteristics'!G:G,MATCH($C1920,'Policy Characteristics'!$C:$C,0)))</f>
        <v>0.4</v>
      </c>
      <c r="N1920" s="261">
        <f>IF(ISBLANK(INDEX('Policy Characteristics'!H:H,MATCH($C1920,'Policy Characteristics'!$C:$C,0))),"",INDEX('Policy Characteristics'!H:H,MATCH($C1920,'Policy Characteristics'!$C:$C,0)))</f>
        <v>0.01</v>
      </c>
      <c r="O1920" s="254" t="str">
        <f>IF(ISBLANK(INDEX('Policy Characteristics'!I:I,MATCH($C1920,'Policy Characteristics'!$C:$C,0))),"",INDEX('Policy Characteristics'!I:I,MATCH($C1920,'Policy Characteristics'!$C:$C,0)))</f>
        <v>% reduction in fuel use</v>
      </c>
      <c r="P1920" s="254" t="str">
        <f>IF(ISBLANK(INDEX('Policy Characteristics'!J:J,MATCH($C1920,'Policy Characteristics'!$C:$C,0))),"",INDEX('Policy Characteristics'!J:J,MATCH($C1920,'Policy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0" s="254" t="str">
        <f>IF(ISBLANK(INDEX('Policy Characteristics'!K:K,MATCH($C1920,'Policy Characteristics'!$C:$C,0))),"",INDEX('Policy Characteristics'!K:K,MATCH($C1920,'Policy Characteristics'!$C:$C,0)))</f>
        <v>architectural-design.html#rnd</v>
      </c>
      <c r="R1920" s="254" t="str">
        <f>IF(ISBLANK(INDEX('Policy Characteristics'!L:L,MATCH($C1920,'Policy Characteristics'!$C:$C,0))),"",INDEX('Policy Characteristics'!L:L,MATCH($C1920,'Policy Characteristics'!$C:$C,0)))</f>
        <v>research-and-development.html</v>
      </c>
    </row>
    <row r="1921" spans="1:18" x14ac:dyDescent="0.35">
      <c r="A1921" s="254" t="str">
        <f>IF(ISBLANK(INDEX('Policy Characteristics'!A:A,MATCH($C1921,'Policy Characteristics'!$C:$C,0))),"",INDEX('Policy Characteristics'!A:A,MATCH($C1921,'Policy Characteristics'!$C:$C,0)))</f>
        <v>Research and Development</v>
      </c>
      <c r="B1921" s="262" t="str">
        <f>IF(ISBLANK(INDEX('Policy Characteristics'!B:B,MATCH($C1921,'Policy Characteristics'!$C:$C,0))),"",INDEX('Policy Characteristics'!B:B,MATCH($C1921,'Policy Characteristics'!$C:$C,0)))</f>
        <v>Fuel Use Reduction</v>
      </c>
      <c r="C1921" s="254" t="str">
        <f t="shared" si="76"/>
        <v>RnD Electricity Fuel Use Perc Reduction</v>
      </c>
      <c r="D1921" s="6" t="s">
        <v>80</v>
      </c>
      <c r="E1921" s="45"/>
      <c r="F1921" s="6" t="s">
        <v>323</v>
      </c>
      <c r="G1921" s="45"/>
      <c r="H1921" s="43">
        <v>193</v>
      </c>
      <c r="I1921" s="324" t="s">
        <v>43</v>
      </c>
      <c r="J1921" s="255" t="str">
        <f>IF(ISBLANK(INDEX('Policy Characteristics'!D:D,MATCH($C1921,'Policy Characteristics'!$C:$C,0))),"",INDEX('Policy Characteristics'!D:D,MATCH($C1921,'Policy Characteristics'!$C:$C,0)))</f>
        <v>R&amp;D Fuel Use Reductions</v>
      </c>
      <c r="K1921" s="254" t="str">
        <f>IF(ISBLANK(INDEX('Policy Characteristics'!E:E,MATCH($C1921,'Policy Characteristics'!$C:$C,0))),"",INDEX('Policy Characteristics'!E:E,MATCH($C1921,'Policy Characteristics'!$C:$C,0)))</f>
        <v>RnD electricity fuel use reduction</v>
      </c>
      <c r="L1921" s="261">
        <f>IF(ISBLANK(INDEX('Policy Characteristics'!F:F,MATCH($C1921,'Policy Characteristics'!$C:$C,0))),"",INDEX('Policy Characteristics'!F:F,MATCH($C1921,'Policy Characteristics'!$C:$C,0)))</f>
        <v>0</v>
      </c>
      <c r="M1921" s="261">
        <f>IF(ISBLANK(INDEX('Policy Characteristics'!G:G,MATCH($C1921,'Policy Characteristics'!$C:$C,0))),"",INDEX('Policy Characteristics'!G:G,MATCH($C1921,'Policy Characteristics'!$C:$C,0)))</f>
        <v>0.4</v>
      </c>
      <c r="N1921" s="261">
        <f>IF(ISBLANK(INDEX('Policy Characteristics'!H:H,MATCH($C1921,'Policy Characteristics'!$C:$C,0))),"",INDEX('Policy Characteristics'!H:H,MATCH($C1921,'Policy Characteristics'!$C:$C,0)))</f>
        <v>0.01</v>
      </c>
      <c r="O1921" s="254" t="str">
        <f>IF(ISBLANK(INDEX('Policy Characteristics'!I:I,MATCH($C1921,'Policy Characteristics'!$C:$C,0))),"",INDEX('Policy Characteristics'!I:I,MATCH($C1921,'Policy Characteristics'!$C:$C,0)))</f>
        <v>% reduction in fuel use</v>
      </c>
      <c r="P1921" s="254" t="str">
        <f>IF(ISBLANK(INDEX('Policy Characteristics'!J:J,MATCH($C1921,'Policy Characteristics'!$C:$C,0))),"",INDEX('Policy Characteristics'!J:J,MATCH($C1921,'Policy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1" s="254" t="str">
        <f>IF(ISBLANK(INDEX('Policy Characteristics'!K:K,MATCH($C1921,'Policy Characteristics'!$C:$C,0))),"",INDEX('Policy Characteristics'!K:K,MATCH($C1921,'Policy Characteristics'!$C:$C,0)))</f>
        <v>architectural-design.html#rnd</v>
      </c>
      <c r="R1921" s="254" t="str">
        <f>IF(ISBLANK(INDEX('Policy Characteristics'!L:L,MATCH($C1921,'Policy Characteristics'!$C:$C,0))),"",INDEX('Policy Characteristics'!L:L,MATCH($C1921,'Policy Characteristics'!$C:$C,0)))</f>
        <v>research-and-development.html</v>
      </c>
    </row>
    <row r="1922" spans="1:18" x14ac:dyDescent="0.35">
      <c r="A1922" s="254" t="str">
        <f>IF(ISBLANK(INDEX('Policy Characteristics'!A:A,MATCH($C1922,'Policy Characteristics'!$C:$C,0))),"",INDEX('Policy Characteristics'!A:A,MATCH($C1922,'Policy Characteristics'!$C:$C,0)))</f>
        <v>Research and Development</v>
      </c>
      <c r="B1922" s="262" t="str">
        <f>IF(ISBLANK(INDEX('Policy Characteristics'!B:B,MATCH($C1922,'Policy Characteristics'!$C:$C,0))),"",INDEX('Policy Characteristics'!B:B,MATCH($C1922,'Policy Characteristics'!$C:$C,0)))</f>
        <v>Fuel Use Reduction</v>
      </c>
      <c r="C1922" s="254" t="str">
        <f t="shared" ref="C1922:C1936" si="77">C$1913</f>
        <v>RnD Electricity Fuel Use Perc Reduction</v>
      </c>
      <c r="D1922" s="6" t="s">
        <v>2423</v>
      </c>
      <c r="E1922" s="45"/>
      <c r="F1922" s="6" t="s">
        <v>3480</v>
      </c>
      <c r="G1922" s="45"/>
      <c r="H1922" s="43">
        <v>181</v>
      </c>
      <c r="I1922" s="324" t="s">
        <v>44</v>
      </c>
      <c r="J1922" s="255" t="str">
        <f>IF(ISBLANK(INDEX('Policy Characteristics'!D:D,MATCH($C1922,'Policy Characteristics'!$C:$C,0))),"",INDEX('Policy Characteristics'!D:D,MATCH($C1922,'Policy Characteristics'!$C:$C,0)))</f>
        <v>R&amp;D Fuel Use Reductions</v>
      </c>
      <c r="K1922" s="254" t="str">
        <f>IF(ISBLANK(INDEX('Policy Characteristics'!E:E,MATCH($C1922,'Policy Characteristics'!$C:$C,0))),"",INDEX('Policy Characteristics'!E:E,MATCH($C1922,'Policy Characteristics'!$C:$C,0)))</f>
        <v>RnD electricity fuel use reduction</v>
      </c>
      <c r="L1922" s="261">
        <f>IF(ISBLANK(INDEX('Policy Characteristics'!F:F,MATCH($C1922,'Policy Characteristics'!$C:$C,0))),"",INDEX('Policy Characteristics'!F:F,MATCH($C1922,'Policy Characteristics'!$C:$C,0)))</f>
        <v>0</v>
      </c>
      <c r="M1922" s="261">
        <f>IF(ISBLANK(INDEX('Policy Characteristics'!G:G,MATCH($C1922,'Policy Characteristics'!$C:$C,0))),"",INDEX('Policy Characteristics'!G:G,MATCH($C1922,'Policy Characteristics'!$C:$C,0)))</f>
        <v>0.4</v>
      </c>
      <c r="N1922" s="261">
        <f>IF(ISBLANK(INDEX('Policy Characteristics'!H:H,MATCH($C1922,'Policy Characteristics'!$C:$C,0))),"",INDEX('Policy Characteristics'!H:H,MATCH($C1922,'Policy Characteristics'!$C:$C,0)))</f>
        <v>0.01</v>
      </c>
      <c r="O1922" s="254" t="str">
        <f>IF(ISBLANK(INDEX('Policy Characteristics'!I:I,MATCH($C1922,'Policy Characteristics'!$C:$C,0))),"",INDEX('Policy Characteristics'!I:I,MATCH($C1922,'Policy Characteristics'!$C:$C,0)))</f>
        <v>% reduction in fuel use</v>
      </c>
      <c r="P1922" s="254" t="str">
        <f>IF(ISBLANK(INDEX('Policy Characteristics'!J:J,MATCH($C1922,'Policy Characteristics'!$C:$C,0))),"",INDEX('Policy Characteristics'!J:J,MATCH($C1922,'Policy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2" s="254" t="str">
        <f>IF(ISBLANK(INDEX('Policy Characteristics'!K:K,MATCH($C1922,'Policy Characteristics'!$C:$C,0))),"",INDEX('Policy Characteristics'!K:K,MATCH($C1922,'Policy Characteristics'!$C:$C,0)))</f>
        <v>architectural-design.html#rnd</v>
      </c>
      <c r="R1922" s="254" t="str">
        <f>IF(ISBLANK(INDEX('Policy Characteristics'!L:L,MATCH($C1922,'Policy Characteristics'!$C:$C,0))),"",INDEX('Policy Characteristics'!L:L,MATCH($C1922,'Policy Characteristics'!$C:$C,0)))</f>
        <v>research-and-development.html</v>
      </c>
    </row>
    <row r="1923" spans="1:18" x14ac:dyDescent="0.35">
      <c r="A1923" s="254" t="str">
        <f>IF(ISBLANK(INDEX('Policy Characteristics'!A:A,MATCH($C1923,'Policy Characteristics'!$C:$C,0))),"",INDEX('Policy Characteristics'!A:A,MATCH($C1923,'Policy Characteristics'!$C:$C,0)))</f>
        <v>Research and Development</v>
      </c>
      <c r="B1923" s="262" t="str">
        <f>IF(ISBLANK(INDEX('Policy Characteristics'!B:B,MATCH($C1923,'Policy Characteristics'!$C:$C,0))),"",INDEX('Policy Characteristics'!B:B,MATCH($C1923,'Policy Characteristics'!$C:$C,0)))</f>
        <v>Fuel Use Reduction</v>
      </c>
      <c r="C1923" s="254" t="str">
        <f t="shared" si="77"/>
        <v>RnD Electricity Fuel Use Perc Reduction</v>
      </c>
      <c r="D1923" s="6" t="s">
        <v>307</v>
      </c>
      <c r="E1923" s="45"/>
      <c r="F1923" s="6" t="s">
        <v>3481</v>
      </c>
      <c r="G1923" s="45"/>
      <c r="H1923" s="43">
        <v>755</v>
      </c>
      <c r="I1923" s="324" t="s">
        <v>43</v>
      </c>
      <c r="J1923" s="255" t="str">
        <f>IF(ISBLANK(INDEX('Policy Characteristics'!D:D,MATCH($C1923,'Policy Characteristics'!$C:$C,0))),"",INDEX('Policy Characteristics'!D:D,MATCH($C1923,'Policy Characteristics'!$C:$C,0)))</f>
        <v>R&amp;D Fuel Use Reductions</v>
      </c>
      <c r="K1923" s="254" t="str">
        <f>IF(ISBLANK(INDEX('Policy Characteristics'!E:E,MATCH($C1923,'Policy Characteristics'!$C:$C,0))),"",INDEX('Policy Characteristics'!E:E,MATCH($C1923,'Policy Characteristics'!$C:$C,0)))</f>
        <v>RnD electricity fuel use reduction</v>
      </c>
      <c r="L1923" s="261">
        <f>IF(ISBLANK(INDEX('Policy Characteristics'!F:F,MATCH($C1923,'Policy Characteristics'!$C:$C,0))),"",INDEX('Policy Characteristics'!F:F,MATCH($C1923,'Policy Characteristics'!$C:$C,0)))</f>
        <v>0</v>
      </c>
      <c r="M1923" s="261">
        <f>IF(ISBLANK(INDEX('Policy Characteristics'!G:G,MATCH($C1923,'Policy Characteristics'!$C:$C,0))),"",INDEX('Policy Characteristics'!G:G,MATCH($C1923,'Policy Characteristics'!$C:$C,0)))</f>
        <v>0.4</v>
      </c>
      <c r="N1923" s="261">
        <f>IF(ISBLANK(INDEX('Policy Characteristics'!H:H,MATCH($C1923,'Policy Characteristics'!$C:$C,0))),"",INDEX('Policy Characteristics'!H:H,MATCH($C1923,'Policy Characteristics'!$C:$C,0)))</f>
        <v>0.01</v>
      </c>
      <c r="O1923" s="254" t="str">
        <f>IF(ISBLANK(INDEX('Policy Characteristics'!I:I,MATCH($C1923,'Policy Characteristics'!$C:$C,0))),"",INDEX('Policy Characteristics'!I:I,MATCH($C1923,'Policy Characteristics'!$C:$C,0)))</f>
        <v>% reduction in fuel use</v>
      </c>
      <c r="P1923" s="254" t="str">
        <f>IF(ISBLANK(INDEX('Policy Characteristics'!J:J,MATCH($C1923,'Policy Characteristics'!$C:$C,0))),"",INDEX('Policy Characteristics'!J:J,MATCH($C1923,'Policy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3" s="254" t="str">
        <f>IF(ISBLANK(INDEX('Policy Characteristics'!K:K,MATCH($C1923,'Policy Characteristics'!$C:$C,0))),"",INDEX('Policy Characteristics'!K:K,MATCH($C1923,'Policy Characteristics'!$C:$C,0)))</f>
        <v>architectural-design.html#rnd</v>
      </c>
      <c r="R1923" s="254" t="str">
        <f>IF(ISBLANK(INDEX('Policy Characteristics'!L:L,MATCH($C1923,'Policy Characteristics'!$C:$C,0))),"",INDEX('Policy Characteristics'!L:L,MATCH($C1923,'Policy Characteristics'!$C:$C,0)))</f>
        <v>research-and-development.html</v>
      </c>
    </row>
    <row r="1924" spans="1:18" x14ac:dyDescent="0.35">
      <c r="A1924" s="254" t="str">
        <f>IF(ISBLANK(INDEX('Policy Characteristics'!A:A,MATCH($C1924,'Policy Characteristics'!$C:$C,0))),"",INDEX('Policy Characteristics'!A:A,MATCH($C1924,'Policy Characteristics'!$C:$C,0)))</f>
        <v>Research and Development</v>
      </c>
      <c r="B1924" s="262" t="str">
        <f>IF(ISBLANK(INDEX('Policy Characteristics'!B:B,MATCH($C1924,'Policy Characteristics'!$C:$C,0))),"",INDEX('Policy Characteristics'!B:B,MATCH($C1924,'Policy Characteristics'!$C:$C,0)))</f>
        <v>Fuel Use Reduction</v>
      </c>
      <c r="C1924" s="254" t="str">
        <f t="shared" si="77"/>
        <v>RnD Electricity Fuel Use Perc Reduction</v>
      </c>
      <c r="D1924" s="6" t="s">
        <v>308</v>
      </c>
      <c r="E1924" s="45"/>
      <c r="F1924" s="6" t="s">
        <v>2256</v>
      </c>
      <c r="G1924" s="45"/>
      <c r="H1924" s="43">
        <v>1822</v>
      </c>
      <c r="I1924" s="324" t="s">
        <v>43</v>
      </c>
      <c r="J1924" s="255" t="str">
        <f>IF(ISBLANK(INDEX('Policy Characteristics'!D:D,MATCH($C1924,'Policy Characteristics'!$C:$C,0))),"",INDEX('Policy Characteristics'!D:D,MATCH($C1924,'Policy Characteristics'!$C:$C,0)))</f>
        <v>R&amp;D Fuel Use Reductions</v>
      </c>
      <c r="K1924" s="254" t="str">
        <f>IF(ISBLANK(INDEX('Policy Characteristics'!E:E,MATCH($C1924,'Policy Characteristics'!$C:$C,0))),"",INDEX('Policy Characteristics'!E:E,MATCH($C1924,'Policy Characteristics'!$C:$C,0)))</f>
        <v>RnD electricity fuel use reduction</v>
      </c>
      <c r="L1924" s="261">
        <f>IF(ISBLANK(INDEX('Policy Characteristics'!F:F,MATCH($C1924,'Policy Characteristics'!$C:$C,0))),"",INDEX('Policy Characteristics'!F:F,MATCH($C1924,'Policy Characteristics'!$C:$C,0)))</f>
        <v>0</v>
      </c>
      <c r="M1924" s="261">
        <f>IF(ISBLANK(INDEX('Policy Characteristics'!G:G,MATCH($C1924,'Policy Characteristics'!$C:$C,0))),"",INDEX('Policy Characteristics'!G:G,MATCH($C1924,'Policy Characteristics'!$C:$C,0)))</f>
        <v>0.4</v>
      </c>
      <c r="N1924" s="261">
        <f>IF(ISBLANK(INDEX('Policy Characteristics'!H:H,MATCH($C1924,'Policy Characteristics'!$C:$C,0))),"",INDEX('Policy Characteristics'!H:H,MATCH($C1924,'Policy Characteristics'!$C:$C,0)))</f>
        <v>0.01</v>
      </c>
      <c r="O1924" s="254" t="str">
        <f>IF(ISBLANK(INDEX('Policy Characteristics'!I:I,MATCH($C1924,'Policy Characteristics'!$C:$C,0))),"",INDEX('Policy Characteristics'!I:I,MATCH($C1924,'Policy Characteristics'!$C:$C,0)))</f>
        <v>% reduction in fuel use</v>
      </c>
      <c r="P1924" s="254" t="str">
        <f>IF(ISBLANK(INDEX('Policy Characteristics'!J:J,MATCH($C1924,'Policy Characteristics'!$C:$C,0))),"",INDEX('Policy Characteristics'!J:J,MATCH($C1924,'Policy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4" s="254" t="str">
        <f>IF(ISBLANK(INDEX('Policy Characteristics'!K:K,MATCH($C1924,'Policy Characteristics'!$C:$C,0))),"",INDEX('Policy Characteristics'!K:K,MATCH($C1924,'Policy Characteristics'!$C:$C,0)))</f>
        <v>architectural-design.html#rnd</v>
      </c>
      <c r="R1924" s="254" t="str">
        <f>IF(ISBLANK(INDEX('Policy Characteristics'!L:L,MATCH($C1924,'Policy Characteristics'!$C:$C,0))),"",INDEX('Policy Characteristics'!L:L,MATCH($C1924,'Policy Characteristics'!$C:$C,0)))</f>
        <v>research-and-development.html</v>
      </c>
    </row>
    <row r="1925" spans="1:18" x14ac:dyDescent="0.35">
      <c r="A1925" s="254" t="str">
        <f>IF(ISBLANK(INDEX('Policy Characteristics'!A:A,MATCH($C1925,'Policy Characteristics'!$C:$C,0))),"",INDEX('Policy Characteristics'!A:A,MATCH($C1925,'Policy Characteristics'!$C:$C,0)))</f>
        <v>Research and Development</v>
      </c>
      <c r="B1925" s="262" t="str">
        <f>IF(ISBLANK(INDEX('Policy Characteristics'!B:B,MATCH($C1925,'Policy Characteristics'!$C:$C,0))),"",INDEX('Policy Characteristics'!B:B,MATCH($C1925,'Policy Characteristics'!$C:$C,0)))</f>
        <v>Fuel Use Reduction</v>
      </c>
      <c r="C1925" s="254" t="str">
        <f t="shared" si="77"/>
        <v>RnD Electricity Fuel Use Perc Reduction</v>
      </c>
      <c r="D1925" s="6" t="s">
        <v>443</v>
      </c>
      <c r="E1925" s="45"/>
      <c r="F1925" s="6" t="s">
        <v>444</v>
      </c>
      <c r="G1925" s="45"/>
      <c r="H1925" s="43">
        <v>1823</v>
      </c>
      <c r="I1925" s="324" t="s">
        <v>43</v>
      </c>
      <c r="J1925" s="255" t="str">
        <f>IF(ISBLANK(INDEX('Policy Characteristics'!D:D,MATCH($C1925,'Policy Characteristics'!$C:$C,0))),"",INDEX('Policy Characteristics'!D:D,MATCH($C1925,'Policy Characteristics'!$C:$C,0)))</f>
        <v>R&amp;D Fuel Use Reductions</v>
      </c>
      <c r="K1925" s="254" t="str">
        <f>IF(ISBLANK(INDEX('Policy Characteristics'!E:E,MATCH($C1925,'Policy Characteristics'!$C:$C,0))),"",INDEX('Policy Characteristics'!E:E,MATCH($C1925,'Policy Characteristics'!$C:$C,0)))</f>
        <v>RnD electricity fuel use reduction</v>
      </c>
      <c r="L1925" s="261">
        <f>IF(ISBLANK(INDEX('Policy Characteristics'!F:F,MATCH($C1925,'Policy Characteristics'!$C:$C,0))),"",INDEX('Policy Characteristics'!F:F,MATCH($C1925,'Policy Characteristics'!$C:$C,0)))</f>
        <v>0</v>
      </c>
      <c r="M1925" s="261">
        <f>IF(ISBLANK(INDEX('Policy Characteristics'!G:G,MATCH($C1925,'Policy Characteristics'!$C:$C,0))),"",INDEX('Policy Characteristics'!G:G,MATCH($C1925,'Policy Characteristics'!$C:$C,0)))</f>
        <v>0.4</v>
      </c>
      <c r="N1925" s="261">
        <f>IF(ISBLANK(INDEX('Policy Characteristics'!H:H,MATCH($C1925,'Policy Characteristics'!$C:$C,0))),"",INDEX('Policy Characteristics'!H:H,MATCH($C1925,'Policy Characteristics'!$C:$C,0)))</f>
        <v>0.01</v>
      </c>
      <c r="O1925" s="254" t="str">
        <f>IF(ISBLANK(INDEX('Policy Characteristics'!I:I,MATCH($C1925,'Policy Characteristics'!$C:$C,0))),"",INDEX('Policy Characteristics'!I:I,MATCH($C1925,'Policy Characteristics'!$C:$C,0)))</f>
        <v>% reduction in fuel use</v>
      </c>
      <c r="P1925" s="254" t="str">
        <f>IF(ISBLANK(INDEX('Policy Characteristics'!J:J,MATCH($C1925,'Policy Characteristics'!$C:$C,0))),"",INDEX('Policy Characteristics'!J:J,MATCH($C1925,'Policy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5" s="254" t="str">
        <f>IF(ISBLANK(INDEX('Policy Characteristics'!K:K,MATCH($C1925,'Policy Characteristics'!$C:$C,0))),"",INDEX('Policy Characteristics'!K:K,MATCH($C1925,'Policy Characteristics'!$C:$C,0)))</f>
        <v>architectural-design.html#rnd</v>
      </c>
      <c r="R1925" s="254" t="str">
        <f>IF(ISBLANK(INDEX('Policy Characteristics'!L:L,MATCH($C1925,'Policy Characteristics'!$C:$C,0))),"",INDEX('Policy Characteristics'!L:L,MATCH($C1925,'Policy Characteristics'!$C:$C,0)))</f>
        <v>research-and-development.html</v>
      </c>
    </row>
    <row r="1926" spans="1:18" x14ac:dyDescent="0.35">
      <c r="A1926" s="254" t="str">
        <f>IF(ISBLANK(INDEX('Policy Characteristics'!A:A,MATCH($C1926,'Policy Characteristics'!$C:$C,0))),"",INDEX('Policy Characteristics'!A:A,MATCH($C1926,'Policy Characteristics'!$C:$C,0)))</f>
        <v>Research and Development</v>
      </c>
      <c r="B1926" s="262" t="str">
        <f>IF(ISBLANK(INDEX('Policy Characteristics'!B:B,MATCH($C1926,'Policy Characteristics'!$C:$C,0))),"",INDEX('Policy Characteristics'!B:B,MATCH($C1926,'Policy Characteristics'!$C:$C,0)))</f>
        <v>Fuel Use Reduction</v>
      </c>
      <c r="C1926" s="254" t="str">
        <f t="shared" si="77"/>
        <v>RnD Electricity Fuel Use Perc Reduction</v>
      </c>
      <c r="D1926" s="6" t="s">
        <v>452</v>
      </c>
      <c r="E1926" s="45"/>
      <c r="F1926" s="6" t="s">
        <v>454</v>
      </c>
      <c r="G1926" s="45"/>
      <c r="H1926" s="43">
        <v>1824</v>
      </c>
      <c r="I1926" s="324" t="s">
        <v>44</v>
      </c>
      <c r="J1926" s="255" t="str">
        <f>IF(ISBLANK(INDEX('Policy Characteristics'!D:D,MATCH($C1926,'Policy Characteristics'!$C:$C,0))),"",INDEX('Policy Characteristics'!D:D,MATCH($C1926,'Policy Characteristics'!$C:$C,0)))</f>
        <v>R&amp;D Fuel Use Reductions</v>
      </c>
      <c r="K1926" s="254" t="str">
        <f>IF(ISBLANK(INDEX('Policy Characteristics'!E:E,MATCH($C1926,'Policy Characteristics'!$C:$C,0))),"",INDEX('Policy Characteristics'!E:E,MATCH($C1926,'Policy Characteristics'!$C:$C,0)))</f>
        <v>RnD electricity fuel use reduction</v>
      </c>
      <c r="L1926" s="261">
        <f>IF(ISBLANK(INDEX('Policy Characteristics'!F:F,MATCH($C1926,'Policy Characteristics'!$C:$C,0))),"",INDEX('Policy Characteristics'!F:F,MATCH($C1926,'Policy Characteristics'!$C:$C,0)))</f>
        <v>0</v>
      </c>
      <c r="M1926" s="261">
        <f>IF(ISBLANK(INDEX('Policy Characteristics'!G:G,MATCH($C1926,'Policy Characteristics'!$C:$C,0))),"",INDEX('Policy Characteristics'!G:G,MATCH($C1926,'Policy Characteristics'!$C:$C,0)))</f>
        <v>0.4</v>
      </c>
      <c r="N1926" s="261">
        <f>IF(ISBLANK(INDEX('Policy Characteristics'!H:H,MATCH($C1926,'Policy Characteristics'!$C:$C,0))),"",INDEX('Policy Characteristics'!H:H,MATCH($C1926,'Policy Characteristics'!$C:$C,0)))</f>
        <v>0.01</v>
      </c>
      <c r="O1926" s="254" t="str">
        <f>IF(ISBLANK(INDEX('Policy Characteristics'!I:I,MATCH($C1926,'Policy Characteristics'!$C:$C,0))),"",INDEX('Policy Characteristics'!I:I,MATCH($C1926,'Policy Characteristics'!$C:$C,0)))</f>
        <v>% reduction in fuel use</v>
      </c>
      <c r="P1926" s="254" t="str">
        <f>IF(ISBLANK(INDEX('Policy Characteristics'!J:J,MATCH($C1926,'Policy Characteristics'!$C:$C,0))),"",INDEX('Policy Characteristics'!J:J,MATCH($C1926,'Policy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6" s="254" t="str">
        <f>IF(ISBLANK(INDEX('Policy Characteristics'!K:K,MATCH($C1926,'Policy Characteristics'!$C:$C,0))),"",INDEX('Policy Characteristics'!K:K,MATCH($C1926,'Policy Characteristics'!$C:$C,0)))</f>
        <v>architectural-design.html#rnd</v>
      </c>
      <c r="R1926" s="254" t="str">
        <f>IF(ISBLANK(INDEX('Policy Characteristics'!L:L,MATCH($C1926,'Policy Characteristics'!$C:$C,0))),"",INDEX('Policy Characteristics'!L:L,MATCH($C1926,'Policy Characteristics'!$C:$C,0)))</f>
        <v>research-and-development.html</v>
      </c>
    </row>
    <row r="1927" spans="1:18" x14ac:dyDescent="0.35">
      <c r="A1927" s="254" t="str">
        <f>IF(ISBLANK(INDEX('Policy Characteristics'!A:A,MATCH($C1927,'Policy Characteristics'!$C:$C,0))),"",INDEX('Policy Characteristics'!A:A,MATCH($C1927,'Policy Characteristics'!$C:$C,0)))</f>
        <v>Research and Development</v>
      </c>
      <c r="B1927" s="262" t="str">
        <f>IF(ISBLANK(INDEX('Policy Characteristics'!B:B,MATCH($C1927,'Policy Characteristics'!$C:$C,0))),"",INDEX('Policy Characteristics'!B:B,MATCH($C1927,'Policy Characteristics'!$C:$C,0)))</f>
        <v>Fuel Use Reduction</v>
      </c>
      <c r="C1927" s="254" t="str">
        <f t="shared" si="77"/>
        <v>RnD Electricity Fuel Use Perc Reduction</v>
      </c>
      <c r="D1927" s="6" t="s">
        <v>2743</v>
      </c>
      <c r="E1927" s="45"/>
      <c r="F1927" s="6" t="s">
        <v>3482</v>
      </c>
      <c r="G1927" s="45"/>
      <c r="H1927" s="43">
        <v>1825</v>
      </c>
      <c r="I1927" s="324" t="s">
        <v>44</v>
      </c>
      <c r="J1927" s="255" t="str">
        <f>IF(ISBLANK(INDEX('Policy Characteristics'!D:D,MATCH($C1927,'Policy Characteristics'!$C:$C,0))),"",INDEX('Policy Characteristics'!D:D,MATCH($C1927,'Policy Characteristics'!$C:$C,0)))</f>
        <v>R&amp;D Fuel Use Reductions</v>
      </c>
      <c r="K1927" s="254" t="str">
        <f>IF(ISBLANK(INDEX('Policy Characteristics'!E:E,MATCH($C1927,'Policy Characteristics'!$C:$C,0))),"",INDEX('Policy Characteristics'!E:E,MATCH($C1927,'Policy Characteristics'!$C:$C,0)))</f>
        <v>RnD electricity fuel use reduction</v>
      </c>
      <c r="L1927" s="261">
        <f>IF(ISBLANK(INDEX('Policy Characteristics'!F:F,MATCH($C1927,'Policy Characteristics'!$C:$C,0))),"",INDEX('Policy Characteristics'!F:F,MATCH($C1927,'Policy Characteristics'!$C:$C,0)))</f>
        <v>0</v>
      </c>
      <c r="M1927" s="261">
        <f>IF(ISBLANK(INDEX('Policy Characteristics'!G:G,MATCH($C1927,'Policy Characteristics'!$C:$C,0))),"",INDEX('Policy Characteristics'!G:G,MATCH($C1927,'Policy Characteristics'!$C:$C,0)))</f>
        <v>0.4</v>
      </c>
      <c r="N1927" s="261">
        <f>IF(ISBLANK(INDEX('Policy Characteristics'!H:H,MATCH($C1927,'Policy Characteristics'!$C:$C,0))),"",INDEX('Policy Characteristics'!H:H,MATCH($C1927,'Policy Characteristics'!$C:$C,0)))</f>
        <v>0.01</v>
      </c>
      <c r="O1927" s="254" t="str">
        <f>IF(ISBLANK(INDEX('Policy Characteristics'!I:I,MATCH($C1927,'Policy Characteristics'!$C:$C,0))),"",INDEX('Policy Characteristics'!I:I,MATCH($C1927,'Policy Characteristics'!$C:$C,0)))</f>
        <v>% reduction in fuel use</v>
      </c>
      <c r="P1927" s="254" t="str">
        <f>IF(ISBLANK(INDEX('Policy Characteristics'!J:J,MATCH($C1927,'Policy Characteristics'!$C:$C,0))),"",INDEX('Policy Characteristics'!J:J,MATCH($C1927,'Policy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7" s="254" t="str">
        <f>IF(ISBLANK(INDEX('Policy Characteristics'!K:K,MATCH($C1927,'Policy Characteristics'!$C:$C,0))),"",INDEX('Policy Characteristics'!K:K,MATCH($C1927,'Policy Characteristics'!$C:$C,0)))</f>
        <v>architectural-design.html#rnd</v>
      </c>
      <c r="R1927" s="254" t="str">
        <f>IF(ISBLANK(INDEX('Policy Characteristics'!L:L,MATCH($C1927,'Policy Characteristics'!$C:$C,0))),"",INDEX('Policy Characteristics'!L:L,MATCH($C1927,'Policy Characteristics'!$C:$C,0)))</f>
        <v>research-and-development.html</v>
      </c>
    </row>
    <row r="1928" spans="1:18" x14ac:dyDescent="0.35">
      <c r="A1928" s="254" t="str">
        <f>IF(ISBLANK(INDEX('Policy Characteristics'!A:A,MATCH($C1928,'Policy Characteristics'!$C:$C,0))),"",INDEX('Policy Characteristics'!A:A,MATCH($C1928,'Policy Characteristics'!$C:$C,0)))</f>
        <v>Research and Development</v>
      </c>
      <c r="B1928" s="262" t="str">
        <f>IF(ISBLANK(INDEX('Policy Characteristics'!B:B,MATCH($C1928,'Policy Characteristics'!$C:$C,0))),"",INDEX('Policy Characteristics'!B:B,MATCH($C1928,'Policy Characteristics'!$C:$C,0)))</f>
        <v>Fuel Use Reduction</v>
      </c>
      <c r="C1928" s="254" t="str">
        <f t="shared" si="77"/>
        <v>RnD Electricity Fuel Use Perc Reduction</v>
      </c>
      <c r="D1928" s="6" t="s">
        <v>2744</v>
      </c>
      <c r="E1928" s="45"/>
      <c r="F1928" s="6" t="s">
        <v>3483</v>
      </c>
      <c r="G1928" s="45"/>
      <c r="H1928" s="43">
        <v>1826</v>
      </c>
      <c r="I1928" s="324" t="s">
        <v>44</v>
      </c>
      <c r="J1928" s="255" t="str">
        <f>IF(ISBLANK(INDEX('Policy Characteristics'!D:D,MATCH($C1928,'Policy Characteristics'!$C:$C,0))),"",INDEX('Policy Characteristics'!D:D,MATCH($C1928,'Policy Characteristics'!$C:$C,0)))</f>
        <v>R&amp;D Fuel Use Reductions</v>
      </c>
      <c r="K1928" s="254" t="str">
        <f>IF(ISBLANK(INDEX('Policy Characteristics'!E:E,MATCH($C1928,'Policy Characteristics'!$C:$C,0))),"",INDEX('Policy Characteristics'!E:E,MATCH($C1928,'Policy Characteristics'!$C:$C,0)))</f>
        <v>RnD electricity fuel use reduction</v>
      </c>
      <c r="L1928" s="261">
        <f>IF(ISBLANK(INDEX('Policy Characteristics'!F:F,MATCH($C1928,'Policy Characteristics'!$C:$C,0))),"",INDEX('Policy Characteristics'!F:F,MATCH($C1928,'Policy Characteristics'!$C:$C,0)))</f>
        <v>0</v>
      </c>
      <c r="M1928" s="261">
        <f>IF(ISBLANK(INDEX('Policy Characteristics'!G:G,MATCH($C1928,'Policy Characteristics'!$C:$C,0))),"",INDEX('Policy Characteristics'!G:G,MATCH($C1928,'Policy Characteristics'!$C:$C,0)))</f>
        <v>0.4</v>
      </c>
      <c r="N1928" s="261">
        <f>IF(ISBLANK(INDEX('Policy Characteristics'!H:H,MATCH($C1928,'Policy Characteristics'!$C:$C,0))),"",INDEX('Policy Characteristics'!H:H,MATCH($C1928,'Policy Characteristics'!$C:$C,0)))</f>
        <v>0.01</v>
      </c>
      <c r="O1928" s="254" t="str">
        <f>IF(ISBLANK(INDEX('Policy Characteristics'!I:I,MATCH($C1928,'Policy Characteristics'!$C:$C,0))),"",INDEX('Policy Characteristics'!I:I,MATCH($C1928,'Policy Characteristics'!$C:$C,0)))</f>
        <v>% reduction in fuel use</v>
      </c>
      <c r="P1928" s="254" t="str">
        <f>IF(ISBLANK(INDEX('Policy Characteristics'!J:J,MATCH($C1928,'Policy Characteristics'!$C:$C,0))),"",INDEX('Policy Characteristics'!J:J,MATCH($C1928,'Policy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8" s="254" t="str">
        <f>IF(ISBLANK(INDEX('Policy Characteristics'!K:K,MATCH($C1928,'Policy Characteristics'!$C:$C,0))),"",INDEX('Policy Characteristics'!K:K,MATCH($C1928,'Policy Characteristics'!$C:$C,0)))</f>
        <v>architectural-design.html#rnd</v>
      </c>
      <c r="R1928" s="254" t="str">
        <f>IF(ISBLANK(INDEX('Policy Characteristics'!L:L,MATCH($C1928,'Policy Characteristics'!$C:$C,0))),"",INDEX('Policy Characteristics'!L:L,MATCH($C1928,'Policy Characteristics'!$C:$C,0)))</f>
        <v>research-and-development.html</v>
      </c>
    </row>
    <row r="1929" spans="1:18" x14ac:dyDescent="0.35">
      <c r="A1929" s="254" t="str">
        <f>IF(ISBLANK(INDEX('Policy Characteristics'!A:A,MATCH($C1929,'Policy Characteristics'!$C:$C,0))),"",INDEX('Policy Characteristics'!A:A,MATCH($C1929,'Policy Characteristics'!$C:$C,0)))</f>
        <v>Research and Development</v>
      </c>
      <c r="B1929" s="262" t="str">
        <f>IF(ISBLANK(INDEX('Policy Characteristics'!B:B,MATCH($C1929,'Policy Characteristics'!$C:$C,0))),"",INDEX('Policy Characteristics'!B:B,MATCH($C1929,'Policy Characteristics'!$C:$C,0)))</f>
        <v>Fuel Use Reduction</v>
      </c>
      <c r="C1929" s="254" t="str">
        <f t="shared" si="77"/>
        <v>RnD Electricity Fuel Use Perc Reduction</v>
      </c>
      <c r="D1929" s="6" t="s">
        <v>2745</v>
      </c>
      <c r="E1929" s="45"/>
      <c r="F1929" s="6" t="s">
        <v>3484</v>
      </c>
      <c r="G1929" s="45"/>
      <c r="H1929" s="43">
        <v>1827</v>
      </c>
      <c r="I1929" s="324" t="s">
        <v>43</v>
      </c>
      <c r="J1929" s="255" t="str">
        <f>IF(ISBLANK(INDEX('Policy Characteristics'!D:D,MATCH($C1929,'Policy Characteristics'!$C:$C,0))),"",INDEX('Policy Characteristics'!D:D,MATCH($C1929,'Policy Characteristics'!$C:$C,0)))</f>
        <v>R&amp;D Fuel Use Reductions</v>
      </c>
      <c r="K1929" s="254" t="str">
        <f>IF(ISBLANK(INDEX('Policy Characteristics'!E:E,MATCH($C1929,'Policy Characteristics'!$C:$C,0))),"",INDEX('Policy Characteristics'!E:E,MATCH($C1929,'Policy Characteristics'!$C:$C,0)))</f>
        <v>RnD electricity fuel use reduction</v>
      </c>
      <c r="L1929" s="261">
        <f>IF(ISBLANK(INDEX('Policy Characteristics'!F:F,MATCH($C1929,'Policy Characteristics'!$C:$C,0))),"",INDEX('Policy Characteristics'!F:F,MATCH($C1929,'Policy Characteristics'!$C:$C,0)))</f>
        <v>0</v>
      </c>
      <c r="M1929" s="261">
        <f>IF(ISBLANK(INDEX('Policy Characteristics'!G:G,MATCH($C1929,'Policy Characteristics'!$C:$C,0))),"",INDEX('Policy Characteristics'!G:G,MATCH($C1929,'Policy Characteristics'!$C:$C,0)))</f>
        <v>0.4</v>
      </c>
      <c r="N1929" s="261">
        <f>IF(ISBLANK(INDEX('Policy Characteristics'!H:H,MATCH($C1929,'Policy Characteristics'!$C:$C,0))),"",INDEX('Policy Characteristics'!H:H,MATCH($C1929,'Policy Characteristics'!$C:$C,0)))</f>
        <v>0.01</v>
      </c>
      <c r="O1929" s="254" t="str">
        <f>IF(ISBLANK(INDEX('Policy Characteristics'!I:I,MATCH($C1929,'Policy Characteristics'!$C:$C,0))),"",INDEX('Policy Characteristics'!I:I,MATCH($C1929,'Policy Characteristics'!$C:$C,0)))</f>
        <v>% reduction in fuel use</v>
      </c>
      <c r="P1929" s="254" t="str">
        <f>IF(ISBLANK(INDEX('Policy Characteristics'!J:J,MATCH($C1929,'Policy Characteristics'!$C:$C,0))),"",INDEX('Policy Characteristics'!J:J,MATCH($C1929,'Policy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9" s="254" t="str">
        <f>IF(ISBLANK(INDEX('Policy Characteristics'!K:K,MATCH($C1929,'Policy Characteristics'!$C:$C,0))),"",INDEX('Policy Characteristics'!K:K,MATCH($C1929,'Policy Characteristics'!$C:$C,0)))</f>
        <v>architectural-design.html#rnd</v>
      </c>
      <c r="R1929" s="254" t="str">
        <f>IF(ISBLANK(INDEX('Policy Characteristics'!L:L,MATCH($C1929,'Policy Characteristics'!$C:$C,0))),"",INDEX('Policy Characteristics'!L:L,MATCH($C1929,'Policy Characteristics'!$C:$C,0)))</f>
        <v>research-and-development.html</v>
      </c>
    </row>
    <row r="1930" spans="1:18" x14ac:dyDescent="0.35">
      <c r="A1930" s="254" t="str">
        <f>IF(ISBLANK(INDEX('Policy Characteristics'!A:A,MATCH($C1930,'Policy Characteristics'!$C:$C,0))),"",INDEX('Policy Characteristics'!A:A,MATCH($C1930,'Policy Characteristics'!$C:$C,0)))</f>
        <v>Research and Development</v>
      </c>
      <c r="B1930" s="262" t="str">
        <f>IF(ISBLANK(INDEX('Policy Characteristics'!B:B,MATCH($C1930,'Policy Characteristics'!$C:$C,0))),"",INDEX('Policy Characteristics'!B:B,MATCH($C1930,'Policy Characteristics'!$C:$C,0)))</f>
        <v>Fuel Use Reduction</v>
      </c>
      <c r="C1930" s="254" t="str">
        <f t="shared" si="77"/>
        <v>RnD Electricity Fuel Use Perc Reduction</v>
      </c>
      <c r="D1930" s="6" t="s">
        <v>3464</v>
      </c>
      <c r="E1930" s="45"/>
      <c r="F1930" s="6" t="s">
        <v>3485</v>
      </c>
      <c r="G1930" s="45"/>
      <c r="H1930" s="43">
        <v>1828</v>
      </c>
      <c r="I1930" s="324" t="s">
        <v>43</v>
      </c>
      <c r="J1930" s="255" t="str">
        <f>IF(ISBLANK(INDEX('Policy Characteristics'!D:D,MATCH($C1930,'Policy Characteristics'!$C:$C,0))),"",INDEX('Policy Characteristics'!D:D,MATCH($C1930,'Policy Characteristics'!$C:$C,0)))</f>
        <v>R&amp;D Fuel Use Reductions</v>
      </c>
      <c r="K1930" s="254" t="str">
        <f>IF(ISBLANK(INDEX('Policy Characteristics'!E:E,MATCH($C1930,'Policy Characteristics'!$C:$C,0))),"",INDEX('Policy Characteristics'!E:E,MATCH($C1930,'Policy Characteristics'!$C:$C,0)))</f>
        <v>RnD electricity fuel use reduction</v>
      </c>
      <c r="L1930" s="261">
        <f>IF(ISBLANK(INDEX('Policy Characteristics'!F:F,MATCH($C1930,'Policy Characteristics'!$C:$C,0))),"",INDEX('Policy Characteristics'!F:F,MATCH($C1930,'Policy Characteristics'!$C:$C,0)))</f>
        <v>0</v>
      </c>
      <c r="M1930" s="261">
        <f>IF(ISBLANK(INDEX('Policy Characteristics'!G:G,MATCH($C1930,'Policy Characteristics'!$C:$C,0))),"",INDEX('Policy Characteristics'!G:G,MATCH($C1930,'Policy Characteristics'!$C:$C,0)))</f>
        <v>0.4</v>
      </c>
      <c r="N1930" s="261">
        <f>IF(ISBLANK(INDEX('Policy Characteristics'!H:H,MATCH($C1930,'Policy Characteristics'!$C:$C,0))),"",INDEX('Policy Characteristics'!H:H,MATCH($C1930,'Policy Characteristics'!$C:$C,0)))</f>
        <v>0.01</v>
      </c>
      <c r="O1930" s="254" t="str">
        <f>IF(ISBLANK(INDEX('Policy Characteristics'!I:I,MATCH($C1930,'Policy Characteristics'!$C:$C,0))),"",INDEX('Policy Characteristics'!I:I,MATCH($C1930,'Policy Characteristics'!$C:$C,0)))</f>
        <v>% reduction in fuel use</v>
      </c>
      <c r="P1930" s="254" t="str">
        <f>IF(ISBLANK(INDEX('Policy Characteristics'!J:J,MATCH($C1930,'Policy Characteristics'!$C:$C,0))),"",INDEX('Policy Characteristics'!J:J,MATCH($C1930,'Policy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0" s="254" t="str">
        <f>IF(ISBLANK(INDEX('Policy Characteristics'!K:K,MATCH($C1930,'Policy Characteristics'!$C:$C,0))),"",INDEX('Policy Characteristics'!K:K,MATCH($C1930,'Policy Characteristics'!$C:$C,0)))</f>
        <v>architectural-design.html#rnd</v>
      </c>
      <c r="R1930" s="254" t="str">
        <f>IF(ISBLANK(INDEX('Policy Characteristics'!L:L,MATCH($C1930,'Policy Characteristics'!$C:$C,0))),"",INDEX('Policy Characteristics'!L:L,MATCH($C1930,'Policy Characteristics'!$C:$C,0)))</f>
        <v>research-and-development.html</v>
      </c>
    </row>
    <row r="1931" spans="1:18" x14ac:dyDescent="0.35">
      <c r="A1931" s="254" t="str">
        <f>IF(ISBLANK(INDEX('Policy Characteristics'!A:A,MATCH($C1931,'Policy Characteristics'!$C:$C,0))),"",INDEX('Policy Characteristics'!A:A,MATCH($C1931,'Policy Characteristics'!$C:$C,0)))</f>
        <v>Research and Development</v>
      </c>
      <c r="B1931" s="262" t="str">
        <f>IF(ISBLANK(INDEX('Policy Characteristics'!B:B,MATCH($C1931,'Policy Characteristics'!$C:$C,0))),"",INDEX('Policy Characteristics'!B:B,MATCH($C1931,'Policy Characteristics'!$C:$C,0)))</f>
        <v>Fuel Use Reduction</v>
      </c>
      <c r="C1931" s="254" t="str">
        <f t="shared" si="77"/>
        <v>RnD Electricity Fuel Use Perc Reduction</v>
      </c>
      <c r="D1931" s="6" t="s">
        <v>3467</v>
      </c>
      <c r="E1931" s="45"/>
      <c r="F1931" s="6" t="s">
        <v>3486</v>
      </c>
      <c r="G1931" s="45"/>
      <c r="H1931" s="43">
        <v>1829</v>
      </c>
      <c r="I1931" s="324" t="s">
        <v>43</v>
      </c>
      <c r="J1931" s="255" t="str">
        <f>IF(ISBLANK(INDEX('Policy Characteristics'!D:D,MATCH($C1931,'Policy Characteristics'!$C:$C,0))),"",INDEX('Policy Characteristics'!D:D,MATCH($C1931,'Policy Characteristics'!$C:$C,0)))</f>
        <v>R&amp;D Fuel Use Reductions</v>
      </c>
      <c r="K1931" s="254" t="str">
        <f>IF(ISBLANK(INDEX('Policy Characteristics'!E:E,MATCH($C1931,'Policy Characteristics'!$C:$C,0))),"",INDEX('Policy Characteristics'!E:E,MATCH($C1931,'Policy Characteristics'!$C:$C,0)))</f>
        <v>RnD electricity fuel use reduction</v>
      </c>
      <c r="L1931" s="261">
        <f>IF(ISBLANK(INDEX('Policy Characteristics'!F:F,MATCH($C1931,'Policy Characteristics'!$C:$C,0))),"",INDEX('Policy Characteristics'!F:F,MATCH($C1931,'Policy Characteristics'!$C:$C,0)))</f>
        <v>0</v>
      </c>
      <c r="M1931" s="261">
        <f>IF(ISBLANK(INDEX('Policy Characteristics'!G:G,MATCH($C1931,'Policy Characteristics'!$C:$C,0))),"",INDEX('Policy Characteristics'!G:G,MATCH($C1931,'Policy Characteristics'!$C:$C,0)))</f>
        <v>0.4</v>
      </c>
      <c r="N1931" s="261">
        <f>IF(ISBLANK(INDEX('Policy Characteristics'!H:H,MATCH($C1931,'Policy Characteristics'!$C:$C,0))),"",INDEX('Policy Characteristics'!H:H,MATCH($C1931,'Policy Characteristics'!$C:$C,0)))</f>
        <v>0.01</v>
      </c>
      <c r="O1931" s="254" t="str">
        <f>IF(ISBLANK(INDEX('Policy Characteristics'!I:I,MATCH($C1931,'Policy Characteristics'!$C:$C,0))),"",INDEX('Policy Characteristics'!I:I,MATCH($C1931,'Policy Characteristics'!$C:$C,0)))</f>
        <v>% reduction in fuel use</v>
      </c>
      <c r="P1931" s="254" t="str">
        <f>IF(ISBLANK(INDEX('Policy Characteristics'!J:J,MATCH($C1931,'Policy Characteristics'!$C:$C,0))),"",INDEX('Policy Characteristics'!J:J,MATCH($C1931,'Policy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1" s="254" t="str">
        <f>IF(ISBLANK(INDEX('Policy Characteristics'!K:K,MATCH($C1931,'Policy Characteristics'!$C:$C,0))),"",INDEX('Policy Characteristics'!K:K,MATCH($C1931,'Policy Characteristics'!$C:$C,0)))</f>
        <v>architectural-design.html#rnd</v>
      </c>
      <c r="R1931" s="254" t="str">
        <f>IF(ISBLANK(INDEX('Policy Characteristics'!L:L,MATCH($C1931,'Policy Characteristics'!$C:$C,0))),"",INDEX('Policy Characteristics'!L:L,MATCH($C1931,'Policy Characteristics'!$C:$C,0)))</f>
        <v>research-and-development.html</v>
      </c>
    </row>
    <row r="1932" spans="1:18" x14ac:dyDescent="0.35">
      <c r="A1932" s="254" t="str">
        <f>IF(ISBLANK(INDEX('Policy Characteristics'!A:A,MATCH($C1932,'Policy Characteristics'!$C:$C,0))),"",INDEX('Policy Characteristics'!A:A,MATCH($C1932,'Policy Characteristics'!$C:$C,0)))</f>
        <v>Research and Development</v>
      </c>
      <c r="B1932" s="262" t="str">
        <f>IF(ISBLANK(INDEX('Policy Characteristics'!B:B,MATCH($C1932,'Policy Characteristics'!$C:$C,0))),"",INDEX('Policy Characteristics'!B:B,MATCH($C1932,'Policy Characteristics'!$C:$C,0)))</f>
        <v>Fuel Use Reduction</v>
      </c>
      <c r="C1932" s="254" t="str">
        <f t="shared" si="77"/>
        <v>RnD Electricity Fuel Use Perc Reduction</v>
      </c>
      <c r="D1932" s="6" t="s">
        <v>3468</v>
      </c>
      <c r="E1932" s="45"/>
      <c r="F1932" s="6" t="s">
        <v>3487</v>
      </c>
      <c r="G1932" s="45"/>
      <c r="H1932" s="43">
        <v>1830</v>
      </c>
      <c r="I1932" s="324" t="s">
        <v>43</v>
      </c>
      <c r="J1932" s="255" t="str">
        <f>IF(ISBLANK(INDEX('Policy Characteristics'!D:D,MATCH($C1932,'Policy Characteristics'!$C:$C,0))),"",INDEX('Policy Characteristics'!D:D,MATCH($C1932,'Policy Characteristics'!$C:$C,0)))</f>
        <v>R&amp;D Fuel Use Reductions</v>
      </c>
      <c r="K1932" s="254" t="str">
        <f>IF(ISBLANK(INDEX('Policy Characteristics'!E:E,MATCH($C1932,'Policy Characteristics'!$C:$C,0))),"",INDEX('Policy Characteristics'!E:E,MATCH($C1932,'Policy Characteristics'!$C:$C,0)))</f>
        <v>RnD electricity fuel use reduction</v>
      </c>
      <c r="L1932" s="261">
        <f>IF(ISBLANK(INDEX('Policy Characteristics'!F:F,MATCH($C1932,'Policy Characteristics'!$C:$C,0))),"",INDEX('Policy Characteristics'!F:F,MATCH($C1932,'Policy Characteristics'!$C:$C,0)))</f>
        <v>0</v>
      </c>
      <c r="M1932" s="261">
        <f>IF(ISBLANK(INDEX('Policy Characteristics'!G:G,MATCH($C1932,'Policy Characteristics'!$C:$C,0))),"",INDEX('Policy Characteristics'!G:G,MATCH($C1932,'Policy Characteristics'!$C:$C,0)))</f>
        <v>0.4</v>
      </c>
      <c r="N1932" s="261">
        <f>IF(ISBLANK(INDEX('Policy Characteristics'!H:H,MATCH($C1932,'Policy Characteristics'!$C:$C,0))),"",INDEX('Policy Characteristics'!H:H,MATCH($C1932,'Policy Characteristics'!$C:$C,0)))</f>
        <v>0.01</v>
      </c>
      <c r="O1932" s="254" t="str">
        <f>IF(ISBLANK(INDEX('Policy Characteristics'!I:I,MATCH($C1932,'Policy Characteristics'!$C:$C,0))),"",INDEX('Policy Characteristics'!I:I,MATCH($C1932,'Policy Characteristics'!$C:$C,0)))</f>
        <v>% reduction in fuel use</v>
      </c>
      <c r="P1932" s="254" t="str">
        <f>IF(ISBLANK(INDEX('Policy Characteristics'!J:J,MATCH($C1932,'Policy Characteristics'!$C:$C,0))),"",INDEX('Policy Characteristics'!J:J,MATCH($C1932,'Policy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254" t="str">
        <f>IF(ISBLANK(INDEX('Policy Characteristics'!K:K,MATCH($C1932,'Policy Characteristics'!$C:$C,0))),"",INDEX('Policy Characteristics'!K:K,MATCH($C1932,'Policy Characteristics'!$C:$C,0)))</f>
        <v>architectural-design.html#rnd</v>
      </c>
      <c r="R1932" s="254" t="str">
        <f>IF(ISBLANK(INDEX('Policy Characteristics'!L:L,MATCH($C1932,'Policy Characteristics'!$C:$C,0))),"",INDEX('Policy Characteristics'!L:L,MATCH($C1932,'Policy Characteristics'!$C:$C,0)))</f>
        <v>research-and-development.html</v>
      </c>
    </row>
    <row r="1933" spans="1:18" x14ac:dyDescent="0.35">
      <c r="A1933" s="254" t="str">
        <f>IF(ISBLANK(INDEX('Policy Characteristics'!A:A,MATCH($C1933,'Policy Characteristics'!$C:$C,0))),"",INDEX('Policy Characteristics'!A:A,MATCH($C1933,'Policy Characteristics'!$C:$C,0)))</f>
        <v>Research and Development</v>
      </c>
      <c r="B1933" s="262" t="str">
        <f>IF(ISBLANK(INDEX('Policy Characteristics'!B:B,MATCH($C1933,'Policy Characteristics'!$C:$C,0))),"",INDEX('Policy Characteristics'!B:B,MATCH($C1933,'Policy Characteristics'!$C:$C,0)))</f>
        <v>Fuel Use Reduction</v>
      </c>
      <c r="C1933" s="254" t="str">
        <f t="shared" si="77"/>
        <v>RnD Electricity Fuel Use Perc Reduction</v>
      </c>
      <c r="D1933" s="6" t="s">
        <v>3469</v>
      </c>
      <c r="E1933" s="45"/>
      <c r="F1933" s="6" t="s">
        <v>3488</v>
      </c>
      <c r="G1933" s="45"/>
      <c r="H1933" s="43">
        <v>1831</v>
      </c>
      <c r="I1933" s="324" t="s">
        <v>43</v>
      </c>
      <c r="J1933" s="255" t="str">
        <f>IF(ISBLANK(INDEX('Policy Characteristics'!D:D,MATCH($C1933,'Policy Characteristics'!$C:$C,0))),"",INDEX('Policy Characteristics'!D:D,MATCH($C1933,'Policy Characteristics'!$C:$C,0)))</f>
        <v>R&amp;D Fuel Use Reductions</v>
      </c>
      <c r="K1933" s="254" t="str">
        <f>IF(ISBLANK(INDEX('Policy Characteristics'!E:E,MATCH($C1933,'Policy Characteristics'!$C:$C,0))),"",INDEX('Policy Characteristics'!E:E,MATCH($C1933,'Policy Characteristics'!$C:$C,0)))</f>
        <v>RnD electricity fuel use reduction</v>
      </c>
      <c r="L1933" s="261">
        <f>IF(ISBLANK(INDEX('Policy Characteristics'!F:F,MATCH($C1933,'Policy Characteristics'!$C:$C,0))),"",INDEX('Policy Characteristics'!F:F,MATCH($C1933,'Policy Characteristics'!$C:$C,0)))</f>
        <v>0</v>
      </c>
      <c r="M1933" s="261">
        <f>IF(ISBLANK(INDEX('Policy Characteristics'!G:G,MATCH($C1933,'Policy Characteristics'!$C:$C,0))),"",INDEX('Policy Characteristics'!G:G,MATCH($C1933,'Policy Characteristics'!$C:$C,0)))</f>
        <v>0.4</v>
      </c>
      <c r="N1933" s="261">
        <f>IF(ISBLANK(INDEX('Policy Characteristics'!H:H,MATCH($C1933,'Policy Characteristics'!$C:$C,0))),"",INDEX('Policy Characteristics'!H:H,MATCH($C1933,'Policy Characteristics'!$C:$C,0)))</f>
        <v>0.01</v>
      </c>
      <c r="O1933" s="254" t="str">
        <f>IF(ISBLANK(INDEX('Policy Characteristics'!I:I,MATCH($C1933,'Policy Characteristics'!$C:$C,0))),"",INDEX('Policy Characteristics'!I:I,MATCH($C1933,'Policy Characteristics'!$C:$C,0)))</f>
        <v>% reduction in fuel use</v>
      </c>
      <c r="P1933" s="254"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254" t="str">
        <f>IF(ISBLANK(INDEX('Policy Characteristics'!K:K,MATCH($C1933,'Policy Characteristics'!$C:$C,0))),"",INDEX('Policy Characteristics'!K:K,MATCH($C1933,'Policy Characteristics'!$C:$C,0)))</f>
        <v>architectural-design.html#rnd</v>
      </c>
      <c r="R1933" s="254" t="str">
        <f>IF(ISBLANK(INDEX('Policy Characteristics'!L:L,MATCH($C1933,'Policy Characteristics'!$C:$C,0))),"",INDEX('Policy Characteristics'!L:L,MATCH($C1933,'Policy Characteristics'!$C:$C,0)))</f>
        <v>research-and-development.html</v>
      </c>
    </row>
    <row r="1934" spans="1:18" x14ac:dyDescent="0.35">
      <c r="A1934" s="254" t="str">
        <f>IF(ISBLANK(INDEX('Policy Characteristics'!A:A,MATCH($C1934,'Policy Characteristics'!$C:$C,0))),"",INDEX('Policy Characteristics'!A:A,MATCH($C1934,'Policy Characteristics'!$C:$C,0)))</f>
        <v>Research and Development</v>
      </c>
      <c r="B1934" s="262" t="str">
        <f>IF(ISBLANK(INDEX('Policy Characteristics'!B:B,MATCH($C1934,'Policy Characteristics'!$C:$C,0))),"",INDEX('Policy Characteristics'!B:B,MATCH($C1934,'Policy Characteristics'!$C:$C,0)))</f>
        <v>Fuel Use Reduction</v>
      </c>
      <c r="C1934" s="254" t="str">
        <f t="shared" si="77"/>
        <v>RnD Electricity Fuel Use Perc Reduction</v>
      </c>
      <c r="D1934" s="6" t="s">
        <v>3470</v>
      </c>
      <c r="E1934" s="45"/>
      <c r="F1934" s="6" t="s">
        <v>3489</v>
      </c>
      <c r="G1934" s="45"/>
      <c r="H1934" s="43">
        <v>1832</v>
      </c>
      <c r="I1934" s="324" t="s">
        <v>43</v>
      </c>
      <c r="J1934" s="255" t="str">
        <f>IF(ISBLANK(INDEX('Policy Characteristics'!D:D,MATCH($C1934,'Policy Characteristics'!$C:$C,0))),"",INDEX('Policy Characteristics'!D:D,MATCH($C1934,'Policy Characteristics'!$C:$C,0)))</f>
        <v>R&amp;D Fuel Use Reductions</v>
      </c>
      <c r="K1934" s="254" t="str">
        <f>IF(ISBLANK(INDEX('Policy Characteristics'!E:E,MATCH($C1934,'Policy Characteristics'!$C:$C,0))),"",INDEX('Policy Characteristics'!E:E,MATCH($C1934,'Policy Characteristics'!$C:$C,0)))</f>
        <v>RnD electricity fuel use reduction</v>
      </c>
      <c r="L1934" s="261">
        <f>IF(ISBLANK(INDEX('Policy Characteristics'!F:F,MATCH($C1934,'Policy Characteristics'!$C:$C,0))),"",INDEX('Policy Characteristics'!F:F,MATCH($C1934,'Policy Characteristics'!$C:$C,0)))</f>
        <v>0</v>
      </c>
      <c r="M1934" s="261">
        <f>IF(ISBLANK(INDEX('Policy Characteristics'!G:G,MATCH($C1934,'Policy Characteristics'!$C:$C,0))),"",INDEX('Policy Characteristics'!G:G,MATCH($C1934,'Policy Characteristics'!$C:$C,0)))</f>
        <v>0.4</v>
      </c>
      <c r="N1934" s="261">
        <f>IF(ISBLANK(INDEX('Policy Characteristics'!H:H,MATCH($C1934,'Policy Characteristics'!$C:$C,0))),"",INDEX('Policy Characteristics'!H:H,MATCH($C1934,'Policy Characteristics'!$C:$C,0)))</f>
        <v>0.01</v>
      </c>
      <c r="O1934" s="254" t="str">
        <f>IF(ISBLANK(INDEX('Policy Characteristics'!I:I,MATCH($C1934,'Policy Characteristics'!$C:$C,0))),"",INDEX('Policy Characteristics'!I:I,MATCH($C1934,'Policy Characteristics'!$C:$C,0)))</f>
        <v>% reduction in fuel use</v>
      </c>
      <c r="P1934" s="254"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254" t="str">
        <f>IF(ISBLANK(INDEX('Policy Characteristics'!K:K,MATCH($C1934,'Policy Characteristics'!$C:$C,0))),"",INDEX('Policy Characteristics'!K:K,MATCH($C1934,'Policy Characteristics'!$C:$C,0)))</f>
        <v>architectural-design.html#rnd</v>
      </c>
      <c r="R1934" s="254" t="str">
        <f>IF(ISBLANK(INDEX('Policy Characteristics'!L:L,MATCH($C1934,'Policy Characteristics'!$C:$C,0))),"",INDEX('Policy Characteristics'!L:L,MATCH($C1934,'Policy Characteristics'!$C:$C,0)))</f>
        <v>research-and-development.html</v>
      </c>
    </row>
    <row r="1935" spans="1:18" x14ac:dyDescent="0.35">
      <c r="A1935" s="254" t="str">
        <f>IF(ISBLANK(INDEX('Policy Characteristics'!A:A,MATCH($C1935,'Policy Characteristics'!$C:$C,0))),"",INDEX('Policy Characteristics'!A:A,MATCH($C1935,'Policy Characteristics'!$C:$C,0)))</f>
        <v>Research and Development</v>
      </c>
      <c r="B1935" s="262" t="str">
        <f>IF(ISBLANK(INDEX('Policy Characteristics'!B:B,MATCH($C1935,'Policy Characteristics'!$C:$C,0))),"",INDEX('Policy Characteristics'!B:B,MATCH($C1935,'Policy Characteristics'!$C:$C,0)))</f>
        <v>Fuel Use Reduction</v>
      </c>
      <c r="C1935" s="254" t="str">
        <f t="shared" si="77"/>
        <v>RnD Electricity Fuel Use Perc Reduction</v>
      </c>
      <c r="D1935" s="6" t="s">
        <v>3558</v>
      </c>
      <c r="E1935" s="45"/>
      <c r="F1935" s="6" t="s">
        <v>3560</v>
      </c>
      <c r="G1935" s="45"/>
      <c r="H1935" s="43">
        <v>1833</v>
      </c>
      <c r="I1935" s="324" t="s">
        <v>43</v>
      </c>
      <c r="J1935" s="255" t="str">
        <f>IF(ISBLANK(INDEX('Policy Characteristics'!D:D,MATCH($C1935,'Policy Characteristics'!$C:$C,0))),"",INDEX('Policy Characteristics'!D:D,MATCH($C1935,'Policy Characteristics'!$C:$C,0)))</f>
        <v>R&amp;D Fuel Use Reductions</v>
      </c>
      <c r="K1935" s="254" t="str">
        <f>IF(ISBLANK(INDEX('Policy Characteristics'!E:E,MATCH($C1935,'Policy Characteristics'!$C:$C,0))),"",INDEX('Policy Characteristics'!E:E,MATCH($C1935,'Policy Characteristics'!$C:$C,0)))</f>
        <v>RnD electricity fuel use reduction</v>
      </c>
      <c r="L1935" s="261">
        <f>IF(ISBLANK(INDEX('Policy Characteristics'!F:F,MATCH($C1935,'Policy Characteristics'!$C:$C,0))),"",INDEX('Policy Characteristics'!F:F,MATCH($C1935,'Policy Characteristics'!$C:$C,0)))</f>
        <v>0</v>
      </c>
      <c r="M1935" s="261">
        <f>IF(ISBLANK(INDEX('Policy Characteristics'!G:G,MATCH($C1935,'Policy Characteristics'!$C:$C,0))),"",INDEX('Policy Characteristics'!G:G,MATCH($C1935,'Policy Characteristics'!$C:$C,0)))</f>
        <v>0.4</v>
      </c>
      <c r="N1935" s="261">
        <f>IF(ISBLANK(INDEX('Policy Characteristics'!H:H,MATCH($C1935,'Policy Characteristics'!$C:$C,0))),"",INDEX('Policy Characteristics'!H:H,MATCH($C1935,'Policy Characteristics'!$C:$C,0)))</f>
        <v>0.01</v>
      </c>
      <c r="O1935" s="254" t="str">
        <f>IF(ISBLANK(INDEX('Policy Characteristics'!I:I,MATCH($C1935,'Policy Characteristics'!$C:$C,0))),"",INDEX('Policy Characteristics'!I:I,MATCH($C1935,'Policy Characteristics'!$C:$C,0)))</f>
        <v>% reduction in fuel use</v>
      </c>
      <c r="P1935" s="254"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254" t="str">
        <f>IF(ISBLANK(INDEX('Policy Characteristics'!K:K,MATCH($C1935,'Policy Characteristics'!$C:$C,0))),"",INDEX('Policy Characteristics'!K:K,MATCH($C1935,'Policy Characteristics'!$C:$C,0)))</f>
        <v>architectural-design.html#rnd</v>
      </c>
      <c r="R1935" s="254" t="str">
        <f>IF(ISBLANK(INDEX('Policy Characteristics'!L:L,MATCH($C1935,'Policy Characteristics'!$C:$C,0))),"",INDEX('Policy Characteristics'!L:L,MATCH($C1935,'Policy Characteristics'!$C:$C,0)))</f>
        <v>research-and-development.html</v>
      </c>
    </row>
    <row r="1936" spans="1:18" x14ac:dyDescent="0.35">
      <c r="A1936" s="254" t="str">
        <f>IF(ISBLANK(INDEX('Policy Characteristics'!A:A,MATCH($C1936,'Policy Characteristics'!$C:$C,0))),"",INDEX('Policy Characteristics'!A:A,MATCH($C1936,'Policy Characteristics'!$C:$C,0)))</f>
        <v>Research and Development</v>
      </c>
      <c r="B1936" s="262" t="str">
        <f>IF(ISBLANK(INDEX('Policy Characteristics'!B:B,MATCH($C1936,'Policy Characteristics'!$C:$C,0))),"",INDEX('Policy Characteristics'!B:B,MATCH($C1936,'Policy Characteristics'!$C:$C,0)))</f>
        <v>Fuel Use Reduction</v>
      </c>
      <c r="C1936" s="254" t="str">
        <f t="shared" si="77"/>
        <v>RnD Electricity Fuel Use Perc Reduction</v>
      </c>
      <c r="D1936" s="6" t="s">
        <v>3559</v>
      </c>
      <c r="E1936" s="45"/>
      <c r="F1936" s="6" t="s">
        <v>3561</v>
      </c>
      <c r="G1936" s="45"/>
      <c r="H1936" s="43">
        <v>2246</v>
      </c>
      <c r="I1936" s="324" t="s">
        <v>43</v>
      </c>
      <c r="J1936" s="255" t="str">
        <f>IF(ISBLANK(INDEX('Policy Characteristics'!D:D,MATCH($C1936,'Policy Characteristics'!$C:$C,0))),"",INDEX('Policy Characteristics'!D:D,MATCH($C1936,'Policy Characteristics'!$C:$C,0)))</f>
        <v>R&amp;D Fuel Use Reductions</v>
      </c>
      <c r="K1936" s="254" t="str">
        <f>IF(ISBLANK(INDEX('Policy Characteristics'!E:E,MATCH($C1936,'Policy Characteristics'!$C:$C,0))),"",INDEX('Policy Characteristics'!E:E,MATCH($C1936,'Policy Characteristics'!$C:$C,0)))</f>
        <v>RnD electricity fuel use reduction</v>
      </c>
      <c r="L1936" s="261">
        <f>IF(ISBLANK(INDEX('Policy Characteristics'!F:F,MATCH($C1936,'Policy Characteristics'!$C:$C,0))),"",INDEX('Policy Characteristics'!F:F,MATCH($C1936,'Policy Characteristics'!$C:$C,0)))</f>
        <v>0</v>
      </c>
      <c r="M1936" s="261">
        <f>IF(ISBLANK(INDEX('Policy Characteristics'!G:G,MATCH($C1936,'Policy Characteristics'!$C:$C,0))),"",INDEX('Policy Characteristics'!G:G,MATCH($C1936,'Policy Characteristics'!$C:$C,0)))</f>
        <v>0.4</v>
      </c>
      <c r="N1936" s="261">
        <f>IF(ISBLANK(INDEX('Policy Characteristics'!H:H,MATCH($C1936,'Policy Characteristics'!$C:$C,0))),"",INDEX('Policy Characteristics'!H:H,MATCH($C1936,'Policy Characteristics'!$C:$C,0)))</f>
        <v>0.01</v>
      </c>
      <c r="O1936" s="254" t="str">
        <f>IF(ISBLANK(INDEX('Policy Characteristics'!I:I,MATCH($C1936,'Policy Characteristics'!$C:$C,0))),"",INDEX('Policy Characteristics'!I:I,MATCH($C1936,'Policy Characteristics'!$C:$C,0)))</f>
        <v>% reduction in fuel use</v>
      </c>
      <c r="P1936" s="254"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254" t="str">
        <f>IF(ISBLANK(INDEX('Policy Characteristics'!K:K,MATCH($C1936,'Policy Characteristics'!$C:$C,0))),"",INDEX('Policy Characteristics'!K:K,MATCH($C1936,'Policy Characteristics'!$C:$C,0)))</f>
        <v>architectural-design.html#rnd</v>
      </c>
      <c r="R1936" s="254" t="str">
        <f>IF(ISBLANK(INDEX('Policy Characteristics'!L:L,MATCH($C1936,'Policy Characteristics'!$C:$C,0))),"",INDEX('Policy Characteristics'!L:L,MATCH($C1936,'Policy Characteristics'!$C:$C,0)))</f>
        <v>research-and-development.html</v>
      </c>
    </row>
    <row r="1937" spans="1:18" x14ac:dyDescent="0.35">
      <c r="A1937" s="254" t="str">
        <f>IF(ISBLANK(INDEX('Policy Characteristics'!A:A,MATCH($C1937,'Policy Characteristics'!$C:$C,0))),"",INDEX('Policy Characteristics'!A:A,MATCH($C1937,'Policy Characteristics'!$C:$C,0)))</f>
        <v>Research and Development</v>
      </c>
      <c r="B1937" s="262" t="str">
        <f>IF(ISBLANK(INDEX('Policy Characteristics'!B:B,MATCH($C1937,'Policy Characteristics'!$C:$C,0))),"",INDEX('Policy Characteristics'!B:B,MATCH($C1937,'Policy Characteristics'!$C:$C,0)))</f>
        <v>Fuel Use Reduction</v>
      </c>
      <c r="C1937" t="s">
        <v>295</v>
      </c>
      <c r="D1937" t="s">
        <v>3047</v>
      </c>
      <c r="E1937" s="45"/>
      <c r="F1937" s="6" t="s">
        <v>3074</v>
      </c>
      <c r="G1937" s="45"/>
      <c r="H1937" s="43">
        <v>1487</v>
      </c>
      <c r="I1937" s="324" t="s">
        <v>43</v>
      </c>
      <c r="J1937" s="255" t="str">
        <f>IF(ISBLANK(INDEX('Policy Characteristics'!D:D,MATCH($C1937,'Policy Characteristics'!$C:$C,0))),"",INDEX('Policy Characteristics'!D:D,MATCH($C1937,'Policy Characteristics'!$C:$C,0)))</f>
        <v>R&amp;D Fuel Use Reductions</v>
      </c>
      <c r="K1937" s="254" t="str">
        <f>IF(ISBLANK(INDEX('Policy Characteristics'!E:E,MATCH($C1937,'Policy Characteristics'!$C:$C,0))),"",INDEX('Policy Characteristics'!E:E,MATCH($C1937,'Policy Characteristics'!$C:$C,0)))</f>
        <v>RnD industry fuel use reduction</v>
      </c>
      <c r="L1937" s="261">
        <f>IF(ISBLANK(INDEX('Policy Characteristics'!F:F,MATCH($C1937,'Policy Characteristics'!$C:$C,0))),"",INDEX('Policy Characteristics'!F:F,MATCH($C1937,'Policy Characteristics'!$C:$C,0)))</f>
        <v>0</v>
      </c>
      <c r="M1937" s="261">
        <f>IF(ISBLANK(INDEX('Policy Characteristics'!G:G,MATCH($C1937,'Policy Characteristics'!$C:$C,0))),"",INDEX('Policy Characteristics'!G:G,MATCH($C1937,'Policy Characteristics'!$C:$C,0)))</f>
        <v>0.4</v>
      </c>
      <c r="N1937" s="261">
        <f>IF(ISBLANK(INDEX('Policy Characteristics'!H:H,MATCH($C1937,'Policy Characteristics'!$C:$C,0))),"",INDEX('Policy Characteristics'!H:H,MATCH($C1937,'Policy Characteristics'!$C:$C,0)))</f>
        <v>0.01</v>
      </c>
      <c r="O1937" s="254" t="str">
        <f>IF(ISBLANK(INDEX('Policy Characteristics'!I:I,MATCH($C1937,'Policy Characteristics'!$C:$C,0))),"",INDEX('Policy Characteristics'!I:I,MATCH($C1937,'Policy Characteristics'!$C:$C,0)))</f>
        <v>% reduction in fuel use</v>
      </c>
      <c r="P1937" s="254"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254" t="str">
        <f>IF(ISBLANK(INDEX('Policy Characteristics'!K:K,MATCH($C1937,'Policy Characteristics'!$C:$C,0))),"",INDEX('Policy Characteristics'!K:K,MATCH($C1937,'Policy Characteristics'!$C:$C,0)))</f>
        <v>architectural-design.html#rnd</v>
      </c>
      <c r="R1937" s="254" t="str">
        <f>IF(ISBLANK(INDEX('Policy Characteristics'!L:L,MATCH($C1937,'Policy Characteristics'!$C:$C,0))),"",INDEX('Policy Characteristics'!L:L,MATCH($C1937,'Policy Characteristics'!$C:$C,0)))</f>
        <v>research-and-development.html</v>
      </c>
    </row>
    <row r="1938" spans="1:18" x14ac:dyDescent="0.35">
      <c r="A1938" s="254" t="str">
        <f>IF(ISBLANK(INDEX('Policy Characteristics'!A:A,MATCH($C1938,'Policy Characteristics'!$C:$C,0))),"",INDEX('Policy Characteristics'!A:A,MATCH($C1938,'Policy Characteristics'!$C:$C,0)))</f>
        <v>Research and Development</v>
      </c>
      <c r="B1938" s="262" t="str">
        <f>IF(ISBLANK(INDEX('Policy Characteristics'!B:B,MATCH($C1938,'Policy Characteristics'!$C:$C,0))),"",INDEX('Policy Characteristics'!B:B,MATCH($C1938,'Policy Characteristics'!$C:$C,0)))</f>
        <v>Fuel Use Reduction</v>
      </c>
      <c r="C1938" s="254" t="str">
        <f t="shared" ref="C1938:C1961" si="78">C$1937</f>
        <v>RnD Industry Fuel Use Perc Reduction</v>
      </c>
      <c r="D1938" t="s">
        <v>3048</v>
      </c>
      <c r="E1938" s="45"/>
      <c r="F1938" s="6" t="s">
        <v>3075</v>
      </c>
      <c r="G1938" s="45"/>
      <c r="H1938" s="43">
        <v>1488</v>
      </c>
      <c r="I1938" s="324" t="s">
        <v>43</v>
      </c>
      <c r="J1938" s="255" t="str">
        <f>IF(ISBLANK(INDEX('Policy Characteristics'!D:D,MATCH($C1938,'Policy Characteristics'!$C:$C,0))),"",INDEX('Policy Characteristics'!D:D,MATCH($C1938,'Policy Characteristics'!$C:$C,0)))</f>
        <v>R&amp;D Fuel Use Reductions</v>
      </c>
      <c r="K1938" s="254" t="str">
        <f>IF(ISBLANK(INDEX('Policy Characteristics'!E:E,MATCH($C1938,'Policy Characteristics'!$C:$C,0))),"",INDEX('Policy Characteristics'!E:E,MATCH($C1938,'Policy Characteristics'!$C:$C,0)))</f>
        <v>RnD industry fuel use reduction</v>
      </c>
      <c r="L1938" s="261">
        <f>IF(ISBLANK(INDEX('Policy Characteristics'!F:F,MATCH($C1938,'Policy Characteristics'!$C:$C,0))),"",INDEX('Policy Characteristics'!F:F,MATCH($C1938,'Policy Characteristics'!$C:$C,0)))</f>
        <v>0</v>
      </c>
      <c r="M1938" s="261">
        <f>IF(ISBLANK(INDEX('Policy Characteristics'!G:G,MATCH($C1938,'Policy Characteristics'!$C:$C,0))),"",INDEX('Policy Characteristics'!G:G,MATCH($C1938,'Policy Characteristics'!$C:$C,0)))</f>
        <v>0.4</v>
      </c>
      <c r="N1938" s="261">
        <f>IF(ISBLANK(INDEX('Policy Characteristics'!H:H,MATCH($C1938,'Policy Characteristics'!$C:$C,0))),"",INDEX('Policy Characteristics'!H:H,MATCH($C1938,'Policy Characteristics'!$C:$C,0)))</f>
        <v>0.01</v>
      </c>
      <c r="O1938" s="254" t="str">
        <f>IF(ISBLANK(INDEX('Policy Characteristics'!I:I,MATCH($C1938,'Policy Characteristics'!$C:$C,0))),"",INDEX('Policy Characteristics'!I:I,MATCH($C1938,'Policy Characteristics'!$C:$C,0)))</f>
        <v>% reduction in fuel use</v>
      </c>
      <c r="P1938" s="254"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254" t="str">
        <f>IF(ISBLANK(INDEX('Policy Characteristics'!K:K,MATCH($C1938,'Policy Characteristics'!$C:$C,0))),"",INDEX('Policy Characteristics'!K:K,MATCH($C1938,'Policy Characteristics'!$C:$C,0)))</f>
        <v>architectural-design.html#rnd</v>
      </c>
      <c r="R1938" s="254" t="str">
        <f>IF(ISBLANK(INDEX('Policy Characteristics'!L:L,MATCH($C1938,'Policy Characteristics'!$C:$C,0))),"",INDEX('Policy Characteristics'!L:L,MATCH($C1938,'Policy Characteristics'!$C:$C,0)))</f>
        <v>research-and-development.html</v>
      </c>
    </row>
    <row r="1939" spans="1:18" x14ac:dyDescent="0.35">
      <c r="A1939" s="254" t="str">
        <f>IF(ISBLANK(INDEX('Policy Characteristics'!A:A,MATCH($C1939,'Policy Characteristics'!$C:$C,0))),"",INDEX('Policy Characteristics'!A:A,MATCH($C1939,'Policy Characteristics'!$C:$C,0)))</f>
        <v>Research and Development</v>
      </c>
      <c r="B1939" s="262" t="str">
        <f>IF(ISBLANK(INDEX('Policy Characteristics'!B:B,MATCH($C1939,'Policy Characteristics'!$C:$C,0))),"",INDEX('Policy Characteristics'!B:B,MATCH($C1939,'Policy Characteristics'!$C:$C,0)))</f>
        <v>Fuel Use Reduction</v>
      </c>
      <c r="C1939" s="254" t="str">
        <f t="shared" si="78"/>
        <v>RnD Industry Fuel Use Perc Reduction</v>
      </c>
      <c r="D1939" t="s">
        <v>3049</v>
      </c>
      <c r="E1939" s="45"/>
      <c r="F1939" s="6" t="s">
        <v>3076</v>
      </c>
      <c r="G1939" s="45"/>
      <c r="H1939" s="43">
        <v>1489</v>
      </c>
      <c r="I1939" s="324" t="s">
        <v>43</v>
      </c>
      <c r="J1939" s="255" t="str">
        <f>IF(ISBLANK(INDEX('Policy Characteristics'!D:D,MATCH($C1939,'Policy Characteristics'!$C:$C,0))),"",INDEX('Policy Characteristics'!D:D,MATCH($C1939,'Policy Characteristics'!$C:$C,0)))</f>
        <v>R&amp;D Fuel Use Reductions</v>
      </c>
      <c r="K1939" s="254" t="str">
        <f>IF(ISBLANK(INDEX('Policy Characteristics'!E:E,MATCH($C1939,'Policy Characteristics'!$C:$C,0))),"",INDEX('Policy Characteristics'!E:E,MATCH($C1939,'Policy Characteristics'!$C:$C,0)))</f>
        <v>RnD industry fuel use reduction</v>
      </c>
      <c r="L1939" s="261">
        <f>IF(ISBLANK(INDEX('Policy Characteristics'!F:F,MATCH($C1939,'Policy Characteristics'!$C:$C,0))),"",INDEX('Policy Characteristics'!F:F,MATCH($C1939,'Policy Characteristics'!$C:$C,0)))</f>
        <v>0</v>
      </c>
      <c r="M1939" s="261">
        <f>IF(ISBLANK(INDEX('Policy Characteristics'!G:G,MATCH($C1939,'Policy Characteristics'!$C:$C,0))),"",INDEX('Policy Characteristics'!G:G,MATCH($C1939,'Policy Characteristics'!$C:$C,0)))</f>
        <v>0.4</v>
      </c>
      <c r="N1939" s="261">
        <f>IF(ISBLANK(INDEX('Policy Characteristics'!H:H,MATCH($C1939,'Policy Characteristics'!$C:$C,0))),"",INDEX('Policy Characteristics'!H:H,MATCH($C1939,'Policy Characteristics'!$C:$C,0)))</f>
        <v>0.01</v>
      </c>
      <c r="O1939" s="254" t="str">
        <f>IF(ISBLANK(INDEX('Policy Characteristics'!I:I,MATCH($C1939,'Policy Characteristics'!$C:$C,0))),"",INDEX('Policy Characteristics'!I:I,MATCH($C1939,'Policy Characteristics'!$C:$C,0)))</f>
        <v>% reduction in fuel use</v>
      </c>
      <c r="P1939" s="254"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254" t="str">
        <f>IF(ISBLANK(INDEX('Policy Characteristics'!K:K,MATCH($C1939,'Policy Characteristics'!$C:$C,0))),"",INDEX('Policy Characteristics'!K:K,MATCH($C1939,'Policy Characteristics'!$C:$C,0)))</f>
        <v>architectural-design.html#rnd</v>
      </c>
      <c r="R1939" s="254" t="str">
        <f>IF(ISBLANK(INDEX('Policy Characteristics'!L:L,MATCH($C1939,'Policy Characteristics'!$C:$C,0))),"",INDEX('Policy Characteristics'!L:L,MATCH($C1939,'Policy Characteristics'!$C:$C,0)))</f>
        <v>research-and-development.html</v>
      </c>
    </row>
    <row r="1940" spans="1:18" x14ac:dyDescent="0.35">
      <c r="A1940" s="254" t="str">
        <f>IF(ISBLANK(INDEX('Policy Characteristics'!A:A,MATCH($C1940,'Policy Characteristics'!$C:$C,0))),"",INDEX('Policy Characteristics'!A:A,MATCH($C1940,'Policy Characteristics'!$C:$C,0)))</f>
        <v>Research and Development</v>
      </c>
      <c r="B1940" s="262" t="str">
        <f>IF(ISBLANK(INDEX('Policy Characteristics'!B:B,MATCH($C1940,'Policy Characteristics'!$C:$C,0))),"",INDEX('Policy Characteristics'!B:B,MATCH($C1940,'Policy Characteristics'!$C:$C,0)))</f>
        <v>Fuel Use Reduction</v>
      </c>
      <c r="C1940" s="254" t="str">
        <f t="shared" si="78"/>
        <v>RnD Industry Fuel Use Perc Reduction</v>
      </c>
      <c r="D1940" t="s">
        <v>3050</v>
      </c>
      <c r="E1940" s="45"/>
      <c r="F1940" s="6" t="s">
        <v>3077</v>
      </c>
      <c r="G1940" s="45"/>
      <c r="H1940" s="43">
        <v>1490</v>
      </c>
      <c r="I1940" s="324" t="s">
        <v>43</v>
      </c>
      <c r="J1940" s="255" t="str">
        <f>IF(ISBLANK(INDEX('Policy Characteristics'!D:D,MATCH($C1940,'Policy Characteristics'!$C:$C,0))),"",INDEX('Policy Characteristics'!D:D,MATCH($C1940,'Policy Characteristics'!$C:$C,0)))</f>
        <v>R&amp;D Fuel Use Reductions</v>
      </c>
      <c r="K1940" s="254" t="str">
        <f>IF(ISBLANK(INDEX('Policy Characteristics'!E:E,MATCH($C1940,'Policy Characteristics'!$C:$C,0))),"",INDEX('Policy Characteristics'!E:E,MATCH($C1940,'Policy Characteristics'!$C:$C,0)))</f>
        <v>RnD industry fuel use reduction</v>
      </c>
      <c r="L1940" s="261">
        <f>IF(ISBLANK(INDEX('Policy Characteristics'!F:F,MATCH($C1940,'Policy Characteristics'!$C:$C,0))),"",INDEX('Policy Characteristics'!F:F,MATCH($C1940,'Policy Characteristics'!$C:$C,0)))</f>
        <v>0</v>
      </c>
      <c r="M1940" s="261">
        <f>IF(ISBLANK(INDEX('Policy Characteristics'!G:G,MATCH($C1940,'Policy Characteristics'!$C:$C,0))),"",INDEX('Policy Characteristics'!G:G,MATCH($C1940,'Policy Characteristics'!$C:$C,0)))</f>
        <v>0.4</v>
      </c>
      <c r="N1940" s="261">
        <f>IF(ISBLANK(INDEX('Policy Characteristics'!H:H,MATCH($C1940,'Policy Characteristics'!$C:$C,0))),"",INDEX('Policy Characteristics'!H:H,MATCH($C1940,'Policy Characteristics'!$C:$C,0)))</f>
        <v>0.01</v>
      </c>
      <c r="O1940" s="254" t="str">
        <f>IF(ISBLANK(INDEX('Policy Characteristics'!I:I,MATCH($C1940,'Policy Characteristics'!$C:$C,0))),"",INDEX('Policy Characteristics'!I:I,MATCH($C1940,'Policy Characteristics'!$C:$C,0)))</f>
        <v>% reduction in fuel use</v>
      </c>
      <c r="P1940" s="254"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254" t="str">
        <f>IF(ISBLANK(INDEX('Policy Characteristics'!K:K,MATCH($C1940,'Policy Characteristics'!$C:$C,0))),"",INDEX('Policy Characteristics'!K:K,MATCH($C1940,'Policy Characteristics'!$C:$C,0)))</f>
        <v>architectural-design.html#rnd</v>
      </c>
      <c r="R1940" s="254" t="str">
        <f>IF(ISBLANK(INDEX('Policy Characteristics'!L:L,MATCH($C1940,'Policy Characteristics'!$C:$C,0))),"",INDEX('Policy Characteristics'!L:L,MATCH($C1940,'Policy Characteristics'!$C:$C,0)))</f>
        <v>research-and-development.html</v>
      </c>
    </row>
    <row r="1941" spans="1:18" x14ac:dyDescent="0.35">
      <c r="A1941" s="254" t="str">
        <f>IF(ISBLANK(INDEX('Policy Characteristics'!A:A,MATCH($C1941,'Policy Characteristics'!$C:$C,0))),"",INDEX('Policy Characteristics'!A:A,MATCH($C1941,'Policy Characteristics'!$C:$C,0)))</f>
        <v>Research and Development</v>
      </c>
      <c r="B1941" s="262" t="str">
        <f>IF(ISBLANK(INDEX('Policy Characteristics'!B:B,MATCH($C1941,'Policy Characteristics'!$C:$C,0))),"",INDEX('Policy Characteristics'!B:B,MATCH($C1941,'Policy Characteristics'!$C:$C,0)))</f>
        <v>Fuel Use Reduction</v>
      </c>
      <c r="C1941" s="254" t="str">
        <f t="shared" si="78"/>
        <v>RnD Industry Fuel Use Perc Reduction</v>
      </c>
      <c r="D1941" t="s">
        <v>3051</v>
      </c>
      <c r="E1941" s="45"/>
      <c r="F1941" s="6" t="s">
        <v>3078</v>
      </c>
      <c r="G1941" s="45"/>
      <c r="H1941" s="43">
        <v>1491</v>
      </c>
      <c r="I1941" s="324" t="s">
        <v>43</v>
      </c>
      <c r="J1941" s="255" t="str">
        <f>IF(ISBLANK(INDEX('Policy Characteristics'!D:D,MATCH($C1941,'Policy Characteristics'!$C:$C,0))),"",INDEX('Policy Characteristics'!D:D,MATCH($C1941,'Policy Characteristics'!$C:$C,0)))</f>
        <v>R&amp;D Fuel Use Reductions</v>
      </c>
      <c r="K1941" s="254" t="str">
        <f>IF(ISBLANK(INDEX('Policy Characteristics'!E:E,MATCH($C1941,'Policy Characteristics'!$C:$C,0))),"",INDEX('Policy Characteristics'!E:E,MATCH($C1941,'Policy Characteristics'!$C:$C,0)))</f>
        <v>RnD industry fuel use reduction</v>
      </c>
      <c r="L1941" s="261">
        <f>IF(ISBLANK(INDEX('Policy Characteristics'!F:F,MATCH($C1941,'Policy Characteristics'!$C:$C,0))),"",INDEX('Policy Characteristics'!F:F,MATCH($C1941,'Policy Characteristics'!$C:$C,0)))</f>
        <v>0</v>
      </c>
      <c r="M1941" s="261">
        <f>IF(ISBLANK(INDEX('Policy Characteristics'!G:G,MATCH($C1941,'Policy Characteristics'!$C:$C,0))),"",INDEX('Policy Characteristics'!G:G,MATCH($C1941,'Policy Characteristics'!$C:$C,0)))</f>
        <v>0.4</v>
      </c>
      <c r="N1941" s="261">
        <f>IF(ISBLANK(INDEX('Policy Characteristics'!H:H,MATCH($C1941,'Policy Characteristics'!$C:$C,0))),"",INDEX('Policy Characteristics'!H:H,MATCH($C1941,'Policy Characteristics'!$C:$C,0)))</f>
        <v>0.01</v>
      </c>
      <c r="O1941" s="254" t="str">
        <f>IF(ISBLANK(INDEX('Policy Characteristics'!I:I,MATCH($C1941,'Policy Characteristics'!$C:$C,0))),"",INDEX('Policy Characteristics'!I:I,MATCH($C1941,'Policy Characteristics'!$C:$C,0)))</f>
        <v>% reduction in fuel use</v>
      </c>
      <c r="P1941" s="254"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254" t="str">
        <f>IF(ISBLANK(INDEX('Policy Characteristics'!K:K,MATCH($C1941,'Policy Characteristics'!$C:$C,0))),"",INDEX('Policy Characteristics'!K:K,MATCH($C1941,'Policy Characteristics'!$C:$C,0)))</f>
        <v>architectural-design.html#rnd</v>
      </c>
      <c r="R1941" s="254" t="str">
        <f>IF(ISBLANK(INDEX('Policy Characteristics'!L:L,MATCH($C1941,'Policy Characteristics'!$C:$C,0))),"",INDEX('Policy Characteristics'!L:L,MATCH($C1941,'Policy Characteristics'!$C:$C,0)))</f>
        <v>research-and-development.html</v>
      </c>
    </row>
    <row r="1942" spans="1:18" x14ac:dyDescent="0.35">
      <c r="A1942" s="254" t="str">
        <f>IF(ISBLANK(INDEX('Policy Characteristics'!A:A,MATCH($C1942,'Policy Characteristics'!$C:$C,0))),"",INDEX('Policy Characteristics'!A:A,MATCH($C1942,'Policy Characteristics'!$C:$C,0)))</f>
        <v>Research and Development</v>
      </c>
      <c r="B1942" s="262" t="str">
        <f>IF(ISBLANK(INDEX('Policy Characteristics'!B:B,MATCH($C1942,'Policy Characteristics'!$C:$C,0))),"",INDEX('Policy Characteristics'!B:B,MATCH($C1942,'Policy Characteristics'!$C:$C,0)))</f>
        <v>Fuel Use Reduction</v>
      </c>
      <c r="C1942" s="254" t="str">
        <f t="shared" si="78"/>
        <v>RnD Industry Fuel Use Perc Reduction</v>
      </c>
      <c r="D1942" t="s">
        <v>3052</v>
      </c>
      <c r="E1942" s="45"/>
      <c r="F1942" s="6" t="s">
        <v>3079</v>
      </c>
      <c r="G1942" s="45"/>
      <c r="H1942" s="43">
        <v>1492</v>
      </c>
      <c r="I1942" s="324" t="s">
        <v>43</v>
      </c>
      <c r="J1942" s="255" t="str">
        <f>IF(ISBLANK(INDEX('Policy Characteristics'!D:D,MATCH($C1942,'Policy Characteristics'!$C:$C,0))),"",INDEX('Policy Characteristics'!D:D,MATCH($C1942,'Policy Characteristics'!$C:$C,0)))</f>
        <v>R&amp;D Fuel Use Reductions</v>
      </c>
      <c r="K1942" s="254" t="str">
        <f>IF(ISBLANK(INDEX('Policy Characteristics'!E:E,MATCH($C1942,'Policy Characteristics'!$C:$C,0))),"",INDEX('Policy Characteristics'!E:E,MATCH($C1942,'Policy Characteristics'!$C:$C,0)))</f>
        <v>RnD industry fuel use reduction</v>
      </c>
      <c r="L1942" s="261">
        <f>IF(ISBLANK(INDEX('Policy Characteristics'!F:F,MATCH($C1942,'Policy Characteristics'!$C:$C,0))),"",INDEX('Policy Characteristics'!F:F,MATCH($C1942,'Policy Characteristics'!$C:$C,0)))</f>
        <v>0</v>
      </c>
      <c r="M1942" s="261">
        <f>IF(ISBLANK(INDEX('Policy Characteristics'!G:G,MATCH($C1942,'Policy Characteristics'!$C:$C,0))),"",INDEX('Policy Characteristics'!G:G,MATCH($C1942,'Policy Characteristics'!$C:$C,0)))</f>
        <v>0.4</v>
      </c>
      <c r="N1942" s="261">
        <f>IF(ISBLANK(INDEX('Policy Characteristics'!H:H,MATCH($C1942,'Policy Characteristics'!$C:$C,0))),"",INDEX('Policy Characteristics'!H:H,MATCH($C1942,'Policy Characteristics'!$C:$C,0)))</f>
        <v>0.01</v>
      </c>
      <c r="O1942" s="254" t="str">
        <f>IF(ISBLANK(INDEX('Policy Characteristics'!I:I,MATCH($C1942,'Policy Characteristics'!$C:$C,0))),"",INDEX('Policy Characteristics'!I:I,MATCH($C1942,'Policy Characteristics'!$C:$C,0)))</f>
        <v>% reduction in fuel use</v>
      </c>
      <c r="P1942" s="254"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254" t="str">
        <f>IF(ISBLANK(INDEX('Policy Characteristics'!K:K,MATCH($C1942,'Policy Characteristics'!$C:$C,0))),"",INDEX('Policy Characteristics'!K:K,MATCH($C1942,'Policy Characteristics'!$C:$C,0)))</f>
        <v>architectural-design.html#rnd</v>
      </c>
      <c r="R1942" s="254" t="str">
        <f>IF(ISBLANK(INDEX('Policy Characteristics'!L:L,MATCH($C1942,'Policy Characteristics'!$C:$C,0))),"",INDEX('Policy Characteristics'!L:L,MATCH($C1942,'Policy Characteristics'!$C:$C,0)))</f>
        <v>research-and-development.html</v>
      </c>
    </row>
    <row r="1943" spans="1:18" x14ac:dyDescent="0.35">
      <c r="A1943" s="254" t="str">
        <f>IF(ISBLANK(INDEX('Policy Characteristics'!A:A,MATCH($C1943,'Policy Characteristics'!$C:$C,0))),"",INDEX('Policy Characteristics'!A:A,MATCH($C1943,'Policy Characteristics'!$C:$C,0)))</f>
        <v>Research and Development</v>
      </c>
      <c r="B1943" s="262" t="str">
        <f>IF(ISBLANK(INDEX('Policy Characteristics'!B:B,MATCH($C1943,'Policy Characteristics'!$C:$C,0))),"",INDEX('Policy Characteristics'!B:B,MATCH($C1943,'Policy Characteristics'!$C:$C,0)))</f>
        <v>Fuel Use Reduction</v>
      </c>
      <c r="C1943" s="254" t="str">
        <f t="shared" si="78"/>
        <v>RnD Industry Fuel Use Perc Reduction</v>
      </c>
      <c r="D1943" t="s">
        <v>3053</v>
      </c>
      <c r="E1943" s="45"/>
      <c r="F1943" s="6" t="s">
        <v>3080</v>
      </c>
      <c r="G1943" s="45"/>
      <c r="H1943" s="43">
        <v>1493</v>
      </c>
      <c r="I1943" s="324" t="s">
        <v>43</v>
      </c>
      <c r="J1943" s="255" t="str">
        <f>IF(ISBLANK(INDEX('Policy Characteristics'!D:D,MATCH($C1943,'Policy Characteristics'!$C:$C,0))),"",INDEX('Policy Characteristics'!D:D,MATCH($C1943,'Policy Characteristics'!$C:$C,0)))</f>
        <v>R&amp;D Fuel Use Reductions</v>
      </c>
      <c r="K1943" s="254" t="str">
        <f>IF(ISBLANK(INDEX('Policy Characteristics'!E:E,MATCH($C1943,'Policy Characteristics'!$C:$C,0))),"",INDEX('Policy Characteristics'!E:E,MATCH($C1943,'Policy Characteristics'!$C:$C,0)))</f>
        <v>RnD industry fuel use reduction</v>
      </c>
      <c r="L1943" s="261">
        <f>IF(ISBLANK(INDEX('Policy Characteristics'!F:F,MATCH($C1943,'Policy Characteristics'!$C:$C,0))),"",INDEX('Policy Characteristics'!F:F,MATCH($C1943,'Policy Characteristics'!$C:$C,0)))</f>
        <v>0</v>
      </c>
      <c r="M1943" s="261">
        <f>IF(ISBLANK(INDEX('Policy Characteristics'!G:G,MATCH($C1943,'Policy Characteristics'!$C:$C,0))),"",INDEX('Policy Characteristics'!G:G,MATCH($C1943,'Policy Characteristics'!$C:$C,0)))</f>
        <v>0.4</v>
      </c>
      <c r="N1943" s="261">
        <f>IF(ISBLANK(INDEX('Policy Characteristics'!H:H,MATCH($C1943,'Policy Characteristics'!$C:$C,0))),"",INDEX('Policy Characteristics'!H:H,MATCH($C1943,'Policy Characteristics'!$C:$C,0)))</f>
        <v>0.01</v>
      </c>
      <c r="O1943" s="254" t="str">
        <f>IF(ISBLANK(INDEX('Policy Characteristics'!I:I,MATCH($C1943,'Policy Characteristics'!$C:$C,0))),"",INDEX('Policy Characteristics'!I:I,MATCH($C1943,'Policy Characteristics'!$C:$C,0)))</f>
        <v>% reduction in fuel use</v>
      </c>
      <c r="P1943" s="254"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254" t="str">
        <f>IF(ISBLANK(INDEX('Policy Characteristics'!K:K,MATCH($C1943,'Policy Characteristics'!$C:$C,0))),"",INDEX('Policy Characteristics'!K:K,MATCH($C1943,'Policy Characteristics'!$C:$C,0)))</f>
        <v>architectural-design.html#rnd</v>
      </c>
      <c r="R1943" s="254" t="str">
        <f>IF(ISBLANK(INDEX('Policy Characteristics'!L:L,MATCH($C1943,'Policy Characteristics'!$C:$C,0))),"",INDEX('Policy Characteristics'!L:L,MATCH($C1943,'Policy Characteristics'!$C:$C,0)))</f>
        <v>research-and-development.html</v>
      </c>
    </row>
    <row r="1944" spans="1:18" x14ac:dyDescent="0.35">
      <c r="A1944" s="254" t="str">
        <f>IF(ISBLANK(INDEX('Policy Characteristics'!A:A,MATCH($C1944,'Policy Characteristics'!$C:$C,0))),"",INDEX('Policy Characteristics'!A:A,MATCH($C1944,'Policy Characteristics'!$C:$C,0)))</f>
        <v>Research and Development</v>
      </c>
      <c r="B1944" s="262" t="str">
        <f>IF(ISBLANK(INDEX('Policy Characteristics'!B:B,MATCH($C1944,'Policy Characteristics'!$C:$C,0))),"",INDEX('Policy Characteristics'!B:B,MATCH($C1944,'Policy Characteristics'!$C:$C,0)))</f>
        <v>Fuel Use Reduction</v>
      </c>
      <c r="C1944" s="254" t="str">
        <f t="shared" si="78"/>
        <v>RnD Industry Fuel Use Perc Reduction</v>
      </c>
      <c r="D1944" t="s">
        <v>3054</v>
      </c>
      <c r="E1944" s="45"/>
      <c r="F1944" s="6" t="s">
        <v>3081</v>
      </c>
      <c r="G1944" s="45"/>
      <c r="H1944" s="43">
        <v>1494</v>
      </c>
      <c r="I1944" s="324" t="s">
        <v>43</v>
      </c>
      <c r="J1944" s="255" t="str">
        <f>IF(ISBLANK(INDEX('Policy Characteristics'!D:D,MATCH($C1944,'Policy Characteristics'!$C:$C,0))),"",INDEX('Policy Characteristics'!D:D,MATCH($C1944,'Policy Characteristics'!$C:$C,0)))</f>
        <v>R&amp;D Fuel Use Reductions</v>
      </c>
      <c r="K1944" s="254" t="str">
        <f>IF(ISBLANK(INDEX('Policy Characteristics'!E:E,MATCH($C1944,'Policy Characteristics'!$C:$C,0))),"",INDEX('Policy Characteristics'!E:E,MATCH($C1944,'Policy Characteristics'!$C:$C,0)))</f>
        <v>RnD industry fuel use reduction</v>
      </c>
      <c r="L1944" s="261">
        <f>IF(ISBLANK(INDEX('Policy Characteristics'!F:F,MATCH($C1944,'Policy Characteristics'!$C:$C,0))),"",INDEX('Policy Characteristics'!F:F,MATCH($C1944,'Policy Characteristics'!$C:$C,0)))</f>
        <v>0</v>
      </c>
      <c r="M1944" s="261">
        <f>IF(ISBLANK(INDEX('Policy Characteristics'!G:G,MATCH($C1944,'Policy Characteristics'!$C:$C,0))),"",INDEX('Policy Characteristics'!G:G,MATCH($C1944,'Policy Characteristics'!$C:$C,0)))</f>
        <v>0.4</v>
      </c>
      <c r="N1944" s="261">
        <f>IF(ISBLANK(INDEX('Policy Characteristics'!H:H,MATCH($C1944,'Policy Characteristics'!$C:$C,0))),"",INDEX('Policy Characteristics'!H:H,MATCH($C1944,'Policy Characteristics'!$C:$C,0)))</f>
        <v>0.01</v>
      </c>
      <c r="O1944" s="254" t="str">
        <f>IF(ISBLANK(INDEX('Policy Characteristics'!I:I,MATCH($C1944,'Policy Characteristics'!$C:$C,0))),"",INDEX('Policy Characteristics'!I:I,MATCH($C1944,'Policy Characteristics'!$C:$C,0)))</f>
        <v>% reduction in fuel use</v>
      </c>
      <c r="P1944" s="254"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254" t="str">
        <f>IF(ISBLANK(INDEX('Policy Characteristics'!K:K,MATCH($C1944,'Policy Characteristics'!$C:$C,0))),"",INDEX('Policy Characteristics'!K:K,MATCH($C1944,'Policy Characteristics'!$C:$C,0)))</f>
        <v>architectural-design.html#rnd</v>
      </c>
      <c r="R1944" s="254" t="str">
        <f>IF(ISBLANK(INDEX('Policy Characteristics'!L:L,MATCH($C1944,'Policy Characteristics'!$C:$C,0))),"",INDEX('Policy Characteristics'!L:L,MATCH($C1944,'Policy Characteristics'!$C:$C,0)))</f>
        <v>research-and-development.html</v>
      </c>
    </row>
    <row r="1945" spans="1:18" x14ac:dyDescent="0.35">
      <c r="A1945" s="254" t="str">
        <f>IF(ISBLANK(INDEX('Policy Characteristics'!A:A,MATCH($C1945,'Policy Characteristics'!$C:$C,0))),"",INDEX('Policy Characteristics'!A:A,MATCH($C1945,'Policy Characteristics'!$C:$C,0)))</f>
        <v>Research and Development</v>
      </c>
      <c r="B1945" s="262" t="str">
        <f>IF(ISBLANK(INDEX('Policy Characteristics'!B:B,MATCH($C1945,'Policy Characteristics'!$C:$C,0))),"",INDEX('Policy Characteristics'!B:B,MATCH($C1945,'Policy Characteristics'!$C:$C,0)))</f>
        <v>Fuel Use Reduction</v>
      </c>
      <c r="C1945" s="254" t="str">
        <f t="shared" si="78"/>
        <v>RnD Industry Fuel Use Perc Reduction</v>
      </c>
      <c r="D1945" t="s">
        <v>3055</v>
      </c>
      <c r="E1945" s="45"/>
      <c r="F1945" s="6" t="s">
        <v>3082</v>
      </c>
      <c r="G1945" s="45"/>
      <c r="H1945" s="43">
        <v>1495</v>
      </c>
      <c r="I1945" s="324" t="s">
        <v>43</v>
      </c>
      <c r="J1945" s="255" t="str">
        <f>IF(ISBLANK(INDEX('Policy Characteristics'!D:D,MATCH($C1945,'Policy Characteristics'!$C:$C,0))),"",INDEX('Policy Characteristics'!D:D,MATCH($C1945,'Policy Characteristics'!$C:$C,0)))</f>
        <v>R&amp;D Fuel Use Reductions</v>
      </c>
      <c r="K1945" s="254" t="str">
        <f>IF(ISBLANK(INDEX('Policy Characteristics'!E:E,MATCH($C1945,'Policy Characteristics'!$C:$C,0))),"",INDEX('Policy Characteristics'!E:E,MATCH($C1945,'Policy Characteristics'!$C:$C,0)))</f>
        <v>RnD industry fuel use reduction</v>
      </c>
      <c r="L1945" s="261">
        <f>IF(ISBLANK(INDEX('Policy Characteristics'!F:F,MATCH($C1945,'Policy Characteristics'!$C:$C,0))),"",INDEX('Policy Characteristics'!F:F,MATCH($C1945,'Policy Characteristics'!$C:$C,0)))</f>
        <v>0</v>
      </c>
      <c r="M1945" s="261">
        <f>IF(ISBLANK(INDEX('Policy Characteristics'!G:G,MATCH($C1945,'Policy Characteristics'!$C:$C,0))),"",INDEX('Policy Characteristics'!G:G,MATCH($C1945,'Policy Characteristics'!$C:$C,0)))</f>
        <v>0.4</v>
      </c>
      <c r="N1945" s="261">
        <f>IF(ISBLANK(INDEX('Policy Characteristics'!H:H,MATCH($C1945,'Policy Characteristics'!$C:$C,0))),"",INDEX('Policy Characteristics'!H:H,MATCH($C1945,'Policy Characteristics'!$C:$C,0)))</f>
        <v>0.01</v>
      </c>
      <c r="O1945" s="254" t="str">
        <f>IF(ISBLANK(INDEX('Policy Characteristics'!I:I,MATCH($C1945,'Policy Characteristics'!$C:$C,0))),"",INDEX('Policy Characteristics'!I:I,MATCH($C1945,'Policy Characteristics'!$C:$C,0)))</f>
        <v>% reduction in fuel use</v>
      </c>
      <c r="P1945" s="254"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254" t="str">
        <f>IF(ISBLANK(INDEX('Policy Characteristics'!K:K,MATCH($C1945,'Policy Characteristics'!$C:$C,0))),"",INDEX('Policy Characteristics'!K:K,MATCH($C1945,'Policy Characteristics'!$C:$C,0)))</f>
        <v>architectural-design.html#rnd</v>
      </c>
      <c r="R1945" s="254" t="str">
        <f>IF(ISBLANK(INDEX('Policy Characteristics'!L:L,MATCH($C1945,'Policy Characteristics'!$C:$C,0))),"",INDEX('Policy Characteristics'!L:L,MATCH($C1945,'Policy Characteristics'!$C:$C,0)))</f>
        <v>research-and-development.html</v>
      </c>
    </row>
    <row r="1946" spans="1:18" x14ac:dyDescent="0.35">
      <c r="A1946" s="254" t="str">
        <f>IF(ISBLANK(INDEX('Policy Characteristics'!A:A,MATCH($C1946,'Policy Characteristics'!$C:$C,0))),"",INDEX('Policy Characteristics'!A:A,MATCH($C1946,'Policy Characteristics'!$C:$C,0)))</f>
        <v>Research and Development</v>
      </c>
      <c r="B1946" s="262" t="str">
        <f>IF(ISBLANK(INDEX('Policy Characteristics'!B:B,MATCH($C1946,'Policy Characteristics'!$C:$C,0))),"",INDEX('Policy Characteristics'!B:B,MATCH($C1946,'Policy Characteristics'!$C:$C,0)))</f>
        <v>Fuel Use Reduction</v>
      </c>
      <c r="C1946" s="254" t="str">
        <f t="shared" si="78"/>
        <v>RnD Industry Fuel Use Perc Reduction</v>
      </c>
      <c r="D1946" t="s">
        <v>3056</v>
      </c>
      <c r="E1946" s="45"/>
      <c r="F1946" s="6" t="s">
        <v>325</v>
      </c>
      <c r="G1946" s="45"/>
      <c r="H1946" s="43">
        <v>1496</v>
      </c>
      <c r="I1946" s="324" t="s">
        <v>43</v>
      </c>
      <c r="J1946" s="255" t="str">
        <f>IF(ISBLANK(INDEX('Policy Characteristics'!D:D,MATCH($C1946,'Policy Characteristics'!$C:$C,0))),"",INDEX('Policy Characteristics'!D:D,MATCH($C1946,'Policy Characteristics'!$C:$C,0)))</f>
        <v>R&amp;D Fuel Use Reductions</v>
      </c>
      <c r="K1946" s="254" t="str">
        <f>IF(ISBLANK(INDEX('Policy Characteristics'!E:E,MATCH($C1946,'Policy Characteristics'!$C:$C,0))),"",INDEX('Policy Characteristics'!E:E,MATCH($C1946,'Policy Characteristics'!$C:$C,0)))</f>
        <v>RnD industry fuel use reduction</v>
      </c>
      <c r="L1946" s="261">
        <f>IF(ISBLANK(INDEX('Policy Characteristics'!F:F,MATCH($C1946,'Policy Characteristics'!$C:$C,0))),"",INDEX('Policy Characteristics'!F:F,MATCH($C1946,'Policy Characteristics'!$C:$C,0)))</f>
        <v>0</v>
      </c>
      <c r="M1946" s="261">
        <f>IF(ISBLANK(INDEX('Policy Characteristics'!G:G,MATCH($C1946,'Policy Characteristics'!$C:$C,0))),"",INDEX('Policy Characteristics'!G:G,MATCH($C1946,'Policy Characteristics'!$C:$C,0)))</f>
        <v>0.4</v>
      </c>
      <c r="N1946" s="261">
        <f>IF(ISBLANK(INDEX('Policy Characteristics'!H:H,MATCH($C1946,'Policy Characteristics'!$C:$C,0))),"",INDEX('Policy Characteristics'!H:H,MATCH($C1946,'Policy Characteristics'!$C:$C,0)))</f>
        <v>0.01</v>
      </c>
      <c r="O1946" s="254" t="str">
        <f>IF(ISBLANK(INDEX('Policy Characteristics'!I:I,MATCH($C1946,'Policy Characteristics'!$C:$C,0))),"",INDEX('Policy Characteristics'!I:I,MATCH($C1946,'Policy Characteristics'!$C:$C,0)))</f>
        <v>% reduction in fuel use</v>
      </c>
      <c r="P1946" s="254"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254" t="str">
        <f>IF(ISBLANK(INDEX('Policy Characteristics'!K:K,MATCH($C1946,'Policy Characteristics'!$C:$C,0))),"",INDEX('Policy Characteristics'!K:K,MATCH($C1946,'Policy Characteristics'!$C:$C,0)))</f>
        <v>architectural-design.html#rnd</v>
      </c>
      <c r="R1946" s="254" t="str">
        <f>IF(ISBLANK(INDEX('Policy Characteristics'!L:L,MATCH($C1946,'Policy Characteristics'!$C:$C,0))),"",INDEX('Policy Characteristics'!L:L,MATCH($C1946,'Policy Characteristics'!$C:$C,0)))</f>
        <v>research-and-development.html</v>
      </c>
    </row>
    <row r="1947" spans="1:18" x14ac:dyDescent="0.35">
      <c r="A1947" s="254" t="str">
        <f>IF(ISBLANK(INDEX('Policy Characteristics'!A:A,MATCH($C1947,'Policy Characteristics'!$C:$C,0))),"",INDEX('Policy Characteristics'!A:A,MATCH($C1947,'Policy Characteristics'!$C:$C,0)))</f>
        <v>Research and Development</v>
      </c>
      <c r="B1947" s="262" t="str">
        <f>IF(ISBLANK(INDEX('Policy Characteristics'!B:B,MATCH($C1947,'Policy Characteristics'!$C:$C,0))),"",INDEX('Policy Characteristics'!B:B,MATCH($C1947,'Policy Characteristics'!$C:$C,0)))</f>
        <v>Fuel Use Reduction</v>
      </c>
      <c r="C1947" s="254" t="str">
        <f t="shared" si="78"/>
        <v>RnD Industry Fuel Use Perc Reduction</v>
      </c>
      <c r="D1947" t="s">
        <v>3057</v>
      </c>
      <c r="E1947" s="45"/>
      <c r="F1947" s="6" t="s">
        <v>3083</v>
      </c>
      <c r="G1947" s="45"/>
      <c r="H1947" s="43">
        <v>1497</v>
      </c>
      <c r="I1947" s="324" t="s">
        <v>43</v>
      </c>
      <c r="J1947" s="255" t="str">
        <f>IF(ISBLANK(INDEX('Policy Characteristics'!D:D,MATCH($C1947,'Policy Characteristics'!$C:$C,0))),"",INDEX('Policy Characteristics'!D:D,MATCH($C1947,'Policy Characteristics'!$C:$C,0)))</f>
        <v>R&amp;D Fuel Use Reductions</v>
      </c>
      <c r="K1947" s="254" t="str">
        <f>IF(ISBLANK(INDEX('Policy Characteristics'!E:E,MATCH($C1947,'Policy Characteristics'!$C:$C,0))),"",INDEX('Policy Characteristics'!E:E,MATCH($C1947,'Policy Characteristics'!$C:$C,0)))</f>
        <v>RnD industry fuel use reduction</v>
      </c>
      <c r="L1947" s="261">
        <f>IF(ISBLANK(INDEX('Policy Characteristics'!F:F,MATCH($C1947,'Policy Characteristics'!$C:$C,0))),"",INDEX('Policy Characteristics'!F:F,MATCH($C1947,'Policy Characteristics'!$C:$C,0)))</f>
        <v>0</v>
      </c>
      <c r="M1947" s="261">
        <f>IF(ISBLANK(INDEX('Policy Characteristics'!G:G,MATCH($C1947,'Policy Characteristics'!$C:$C,0))),"",INDEX('Policy Characteristics'!G:G,MATCH($C1947,'Policy Characteristics'!$C:$C,0)))</f>
        <v>0.4</v>
      </c>
      <c r="N1947" s="261">
        <f>IF(ISBLANK(INDEX('Policy Characteristics'!H:H,MATCH($C1947,'Policy Characteristics'!$C:$C,0))),"",INDEX('Policy Characteristics'!H:H,MATCH($C1947,'Policy Characteristics'!$C:$C,0)))</f>
        <v>0.01</v>
      </c>
      <c r="O1947" s="254" t="str">
        <f>IF(ISBLANK(INDEX('Policy Characteristics'!I:I,MATCH($C1947,'Policy Characteristics'!$C:$C,0))),"",INDEX('Policy Characteristics'!I:I,MATCH($C1947,'Policy Characteristics'!$C:$C,0)))</f>
        <v>% reduction in fuel use</v>
      </c>
      <c r="P1947" s="254"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254" t="str">
        <f>IF(ISBLANK(INDEX('Policy Characteristics'!K:K,MATCH($C1947,'Policy Characteristics'!$C:$C,0))),"",INDEX('Policy Characteristics'!K:K,MATCH($C1947,'Policy Characteristics'!$C:$C,0)))</f>
        <v>architectural-design.html#rnd</v>
      </c>
      <c r="R1947" s="254" t="str">
        <f>IF(ISBLANK(INDEX('Policy Characteristics'!L:L,MATCH($C1947,'Policy Characteristics'!$C:$C,0))),"",INDEX('Policy Characteristics'!L:L,MATCH($C1947,'Policy Characteristics'!$C:$C,0)))</f>
        <v>research-and-development.html</v>
      </c>
    </row>
    <row r="1948" spans="1:18" x14ac:dyDescent="0.35">
      <c r="A1948" s="254" t="str">
        <f>IF(ISBLANK(INDEX('Policy Characteristics'!A:A,MATCH($C1948,'Policy Characteristics'!$C:$C,0))),"",INDEX('Policy Characteristics'!A:A,MATCH($C1948,'Policy Characteristics'!$C:$C,0)))</f>
        <v>Research and Development</v>
      </c>
      <c r="B1948" s="262" t="str">
        <f>IF(ISBLANK(INDEX('Policy Characteristics'!B:B,MATCH($C1948,'Policy Characteristics'!$C:$C,0))),"",INDEX('Policy Characteristics'!B:B,MATCH($C1948,'Policy Characteristics'!$C:$C,0)))</f>
        <v>Fuel Use Reduction</v>
      </c>
      <c r="C1948" s="254" t="str">
        <f t="shared" si="78"/>
        <v>RnD Industry Fuel Use Perc Reduction</v>
      </c>
      <c r="D1948" t="s">
        <v>3058</v>
      </c>
      <c r="E1948" s="45"/>
      <c r="F1948" s="6" t="s">
        <v>3084</v>
      </c>
      <c r="G1948" s="45"/>
      <c r="H1948" s="43">
        <v>1498</v>
      </c>
      <c r="I1948" s="324" t="s">
        <v>43</v>
      </c>
      <c r="J1948" s="255" t="str">
        <f>IF(ISBLANK(INDEX('Policy Characteristics'!D:D,MATCH($C1948,'Policy Characteristics'!$C:$C,0))),"",INDEX('Policy Characteristics'!D:D,MATCH($C1948,'Policy Characteristics'!$C:$C,0)))</f>
        <v>R&amp;D Fuel Use Reductions</v>
      </c>
      <c r="K1948" s="254" t="str">
        <f>IF(ISBLANK(INDEX('Policy Characteristics'!E:E,MATCH($C1948,'Policy Characteristics'!$C:$C,0))),"",INDEX('Policy Characteristics'!E:E,MATCH($C1948,'Policy Characteristics'!$C:$C,0)))</f>
        <v>RnD industry fuel use reduction</v>
      </c>
      <c r="L1948" s="261">
        <f>IF(ISBLANK(INDEX('Policy Characteristics'!F:F,MATCH($C1948,'Policy Characteristics'!$C:$C,0))),"",INDEX('Policy Characteristics'!F:F,MATCH($C1948,'Policy Characteristics'!$C:$C,0)))</f>
        <v>0</v>
      </c>
      <c r="M1948" s="261">
        <f>IF(ISBLANK(INDEX('Policy Characteristics'!G:G,MATCH($C1948,'Policy Characteristics'!$C:$C,0))),"",INDEX('Policy Characteristics'!G:G,MATCH($C1948,'Policy Characteristics'!$C:$C,0)))</f>
        <v>0.4</v>
      </c>
      <c r="N1948" s="261">
        <f>IF(ISBLANK(INDEX('Policy Characteristics'!H:H,MATCH($C1948,'Policy Characteristics'!$C:$C,0))),"",INDEX('Policy Characteristics'!H:H,MATCH($C1948,'Policy Characteristics'!$C:$C,0)))</f>
        <v>0.01</v>
      </c>
      <c r="O1948" s="254" t="str">
        <f>IF(ISBLANK(INDEX('Policy Characteristics'!I:I,MATCH($C1948,'Policy Characteristics'!$C:$C,0))),"",INDEX('Policy Characteristics'!I:I,MATCH($C1948,'Policy Characteristics'!$C:$C,0)))</f>
        <v>% reduction in fuel use</v>
      </c>
      <c r="P1948" s="254"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254" t="str">
        <f>IF(ISBLANK(INDEX('Policy Characteristics'!K:K,MATCH($C1948,'Policy Characteristics'!$C:$C,0))),"",INDEX('Policy Characteristics'!K:K,MATCH($C1948,'Policy Characteristics'!$C:$C,0)))</f>
        <v>architectural-design.html#rnd</v>
      </c>
      <c r="R1948" s="254" t="str">
        <f>IF(ISBLANK(INDEX('Policy Characteristics'!L:L,MATCH($C1948,'Policy Characteristics'!$C:$C,0))),"",INDEX('Policy Characteristics'!L:L,MATCH($C1948,'Policy Characteristics'!$C:$C,0)))</f>
        <v>research-and-development.html</v>
      </c>
    </row>
    <row r="1949" spans="1:18" x14ac:dyDescent="0.35">
      <c r="A1949" s="254" t="str">
        <f>IF(ISBLANK(INDEX('Policy Characteristics'!A:A,MATCH($C1949,'Policy Characteristics'!$C:$C,0))),"",INDEX('Policy Characteristics'!A:A,MATCH($C1949,'Policy Characteristics'!$C:$C,0)))</f>
        <v>Research and Development</v>
      </c>
      <c r="B1949" s="262" t="str">
        <f>IF(ISBLANK(INDEX('Policy Characteristics'!B:B,MATCH($C1949,'Policy Characteristics'!$C:$C,0))),"",INDEX('Policy Characteristics'!B:B,MATCH($C1949,'Policy Characteristics'!$C:$C,0)))</f>
        <v>Fuel Use Reduction</v>
      </c>
      <c r="C1949" s="254" t="str">
        <f t="shared" si="78"/>
        <v>RnD Industry Fuel Use Perc Reduction</v>
      </c>
      <c r="D1949" t="s">
        <v>3059</v>
      </c>
      <c r="E1949" s="45"/>
      <c r="F1949" s="6" t="s">
        <v>3085</v>
      </c>
      <c r="G1949" s="45"/>
      <c r="H1949" s="43">
        <v>1499</v>
      </c>
      <c r="I1949" s="324" t="s">
        <v>43</v>
      </c>
      <c r="J1949" s="255" t="str">
        <f>IF(ISBLANK(INDEX('Policy Characteristics'!D:D,MATCH($C1949,'Policy Characteristics'!$C:$C,0))),"",INDEX('Policy Characteristics'!D:D,MATCH($C1949,'Policy Characteristics'!$C:$C,0)))</f>
        <v>R&amp;D Fuel Use Reductions</v>
      </c>
      <c r="K1949" s="254" t="str">
        <f>IF(ISBLANK(INDEX('Policy Characteristics'!E:E,MATCH($C1949,'Policy Characteristics'!$C:$C,0))),"",INDEX('Policy Characteristics'!E:E,MATCH($C1949,'Policy Characteristics'!$C:$C,0)))</f>
        <v>RnD industry fuel use reduction</v>
      </c>
      <c r="L1949" s="261">
        <f>IF(ISBLANK(INDEX('Policy Characteristics'!F:F,MATCH($C1949,'Policy Characteristics'!$C:$C,0))),"",INDEX('Policy Characteristics'!F:F,MATCH($C1949,'Policy Characteristics'!$C:$C,0)))</f>
        <v>0</v>
      </c>
      <c r="M1949" s="261">
        <f>IF(ISBLANK(INDEX('Policy Characteristics'!G:G,MATCH($C1949,'Policy Characteristics'!$C:$C,0))),"",INDEX('Policy Characteristics'!G:G,MATCH($C1949,'Policy Characteristics'!$C:$C,0)))</f>
        <v>0.4</v>
      </c>
      <c r="N1949" s="261">
        <f>IF(ISBLANK(INDEX('Policy Characteristics'!H:H,MATCH($C1949,'Policy Characteristics'!$C:$C,0))),"",INDEX('Policy Characteristics'!H:H,MATCH($C1949,'Policy Characteristics'!$C:$C,0)))</f>
        <v>0.01</v>
      </c>
      <c r="O1949" s="254" t="str">
        <f>IF(ISBLANK(INDEX('Policy Characteristics'!I:I,MATCH($C1949,'Policy Characteristics'!$C:$C,0))),"",INDEX('Policy Characteristics'!I:I,MATCH($C1949,'Policy Characteristics'!$C:$C,0)))</f>
        <v>% reduction in fuel use</v>
      </c>
      <c r="P1949" s="254"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254" t="str">
        <f>IF(ISBLANK(INDEX('Policy Characteristics'!K:K,MATCH($C1949,'Policy Characteristics'!$C:$C,0))),"",INDEX('Policy Characteristics'!K:K,MATCH($C1949,'Policy Characteristics'!$C:$C,0)))</f>
        <v>architectural-design.html#rnd</v>
      </c>
      <c r="R1949" s="254" t="str">
        <f>IF(ISBLANK(INDEX('Policy Characteristics'!L:L,MATCH($C1949,'Policy Characteristics'!$C:$C,0))),"",INDEX('Policy Characteristics'!L:L,MATCH($C1949,'Policy Characteristics'!$C:$C,0)))</f>
        <v>research-and-development.html</v>
      </c>
    </row>
    <row r="1950" spans="1:18" x14ac:dyDescent="0.35">
      <c r="A1950" s="254" t="str">
        <f>IF(ISBLANK(INDEX('Policy Characteristics'!A:A,MATCH($C1950,'Policy Characteristics'!$C:$C,0))),"",INDEX('Policy Characteristics'!A:A,MATCH($C1950,'Policy Characteristics'!$C:$C,0)))</f>
        <v>Research and Development</v>
      </c>
      <c r="B1950" s="262" t="str">
        <f>IF(ISBLANK(INDEX('Policy Characteristics'!B:B,MATCH($C1950,'Policy Characteristics'!$C:$C,0))),"",INDEX('Policy Characteristics'!B:B,MATCH($C1950,'Policy Characteristics'!$C:$C,0)))</f>
        <v>Fuel Use Reduction</v>
      </c>
      <c r="C1950" s="254" t="str">
        <f t="shared" si="78"/>
        <v>RnD Industry Fuel Use Perc Reduction</v>
      </c>
      <c r="D1950" t="s">
        <v>3060</v>
      </c>
      <c r="E1950" s="45"/>
      <c r="F1950" s="6" t="s">
        <v>324</v>
      </c>
      <c r="G1950" s="45"/>
      <c r="H1950" s="43">
        <v>1500</v>
      </c>
      <c r="I1950" s="324" t="s">
        <v>43</v>
      </c>
      <c r="J1950" s="255" t="str">
        <f>IF(ISBLANK(INDEX('Policy Characteristics'!D:D,MATCH($C1950,'Policy Characteristics'!$C:$C,0))),"",INDEX('Policy Characteristics'!D:D,MATCH($C1950,'Policy Characteristics'!$C:$C,0)))</f>
        <v>R&amp;D Fuel Use Reductions</v>
      </c>
      <c r="K1950" s="254" t="str">
        <f>IF(ISBLANK(INDEX('Policy Characteristics'!E:E,MATCH($C1950,'Policy Characteristics'!$C:$C,0))),"",INDEX('Policy Characteristics'!E:E,MATCH($C1950,'Policy Characteristics'!$C:$C,0)))</f>
        <v>RnD industry fuel use reduction</v>
      </c>
      <c r="L1950" s="261">
        <f>IF(ISBLANK(INDEX('Policy Characteristics'!F:F,MATCH($C1950,'Policy Characteristics'!$C:$C,0))),"",INDEX('Policy Characteristics'!F:F,MATCH($C1950,'Policy Characteristics'!$C:$C,0)))</f>
        <v>0</v>
      </c>
      <c r="M1950" s="261">
        <f>IF(ISBLANK(INDEX('Policy Characteristics'!G:G,MATCH($C1950,'Policy Characteristics'!$C:$C,0))),"",INDEX('Policy Characteristics'!G:G,MATCH($C1950,'Policy Characteristics'!$C:$C,0)))</f>
        <v>0.4</v>
      </c>
      <c r="N1950" s="261">
        <f>IF(ISBLANK(INDEX('Policy Characteristics'!H:H,MATCH($C1950,'Policy Characteristics'!$C:$C,0))),"",INDEX('Policy Characteristics'!H:H,MATCH($C1950,'Policy Characteristics'!$C:$C,0)))</f>
        <v>0.01</v>
      </c>
      <c r="O1950" s="254" t="str">
        <f>IF(ISBLANK(INDEX('Policy Characteristics'!I:I,MATCH($C1950,'Policy Characteristics'!$C:$C,0))),"",INDEX('Policy Characteristics'!I:I,MATCH($C1950,'Policy Characteristics'!$C:$C,0)))</f>
        <v>% reduction in fuel use</v>
      </c>
      <c r="P1950" s="254"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254" t="str">
        <f>IF(ISBLANK(INDEX('Policy Characteristics'!K:K,MATCH($C1950,'Policy Characteristics'!$C:$C,0))),"",INDEX('Policy Characteristics'!K:K,MATCH($C1950,'Policy Characteristics'!$C:$C,0)))</f>
        <v>architectural-design.html#rnd</v>
      </c>
      <c r="R1950" s="254" t="str">
        <f>IF(ISBLANK(INDEX('Policy Characteristics'!L:L,MATCH($C1950,'Policy Characteristics'!$C:$C,0))),"",INDEX('Policy Characteristics'!L:L,MATCH($C1950,'Policy Characteristics'!$C:$C,0)))</f>
        <v>research-and-development.html</v>
      </c>
    </row>
    <row r="1951" spans="1:18" x14ac:dyDescent="0.35">
      <c r="A1951" s="254" t="str">
        <f>IF(ISBLANK(INDEX('Policy Characteristics'!A:A,MATCH($C1951,'Policy Characteristics'!$C:$C,0))),"",INDEX('Policy Characteristics'!A:A,MATCH($C1951,'Policy Characteristics'!$C:$C,0)))</f>
        <v>Research and Development</v>
      </c>
      <c r="B1951" s="262" t="str">
        <f>IF(ISBLANK(INDEX('Policy Characteristics'!B:B,MATCH($C1951,'Policy Characteristics'!$C:$C,0))),"",INDEX('Policy Characteristics'!B:B,MATCH($C1951,'Policy Characteristics'!$C:$C,0)))</f>
        <v>Fuel Use Reduction</v>
      </c>
      <c r="C1951" s="254" t="str">
        <f t="shared" si="78"/>
        <v>RnD Industry Fuel Use Perc Reduction</v>
      </c>
      <c r="D1951" t="s">
        <v>3061</v>
      </c>
      <c r="E1951" s="45"/>
      <c r="F1951" s="6" t="s">
        <v>3086</v>
      </c>
      <c r="G1951" s="45"/>
      <c r="H1951" s="43">
        <v>1501</v>
      </c>
      <c r="I1951" s="324" t="s">
        <v>43</v>
      </c>
      <c r="J1951" s="255" t="str">
        <f>IF(ISBLANK(INDEX('Policy Characteristics'!D:D,MATCH($C1951,'Policy Characteristics'!$C:$C,0))),"",INDEX('Policy Characteristics'!D:D,MATCH($C1951,'Policy Characteristics'!$C:$C,0)))</f>
        <v>R&amp;D Fuel Use Reductions</v>
      </c>
      <c r="K1951" s="254" t="str">
        <f>IF(ISBLANK(INDEX('Policy Characteristics'!E:E,MATCH($C1951,'Policy Characteristics'!$C:$C,0))),"",INDEX('Policy Characteristics'!E:E,MATCH($C1951,'Policy Characteristics'!$C:$C,0)))</f>
        <v>RnD industry fuel use reduction</v>
      </c>
      <c r="L1951" s="261">
        <f>IF(ISBLANK(INDEX('Policy Characteristics'!F:F,MATCH($C1951,'Policy Characteristics'!$C:$C,0))),"",INDEX('Policy Characteristics'!F:F,MATCH($C1951,'Policy Characteristics'!$C:$C,0)))</f>
        <v>0</v>
      </c>
      <c r="M1951" s="261">
        <f>IF(ISBLANK(INDEX('Policy Characteristics'!G:G,MATCH($C1951,'Policy Characteristics'!$C:$C,0))),"",INDEX('Policy Characteristics'!G:G,MATCH($C1951,'Policy Characteristics'!$C:$C,0)))</f>
        <v>0.4</v>
      </c>
      <c r="N1951" s="261">
        <f>IF(ISBLANK(INDEX('Policy Characteristics'!H:H,MATCH($C1951,'Policy Characteristics'!$C:$C,0))),"",INDEX('Policy Characteristics'!H:H,MATCH($C1951,'Policy Characteristics'!$C:$C,0)))</f>
        <v>0.01</v>
      </c>
      <c r="O1951" s="254" t="str">
        <f>IF(ISBLANK(INDEX('Policy Characteristics'!I:I,MATCH($C1951,'Policy Characteristics'!$C:$C,0))),"",INDEX('Policy Characteristics'!I:I,MATCH($C1951,'Policy Characteristics'!$C:$C,0)))</f>
        <v>% reduction in fuel use</v>
      </c>
      <c r="P1951" s="254"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254" t="str">
        <f>IF(ISBLANK(INDEX('Policy Characteristics'!K:K,MATCH($C1951,'Policy Characteristics'!$C:$C,0))),"",INDEX('Policy Characteristics'!K:K,MATCH($C1951,'Policy Characteristics'!$C:$C,0)))</f>
        <v>architectural-design.html#rnd</v>
      </c>
      <c r="R1951" s="254" t="str">
        <f>IF(ISBLANK(INDEX('Policy Characteristics'!L:L,MATCH($C1951,'Policy Characteristics'!$C:$C,0))),"",INDEX('Policy Characteristics'!L:L,MATCH($C1951,'Policy Characteristics'!$C:$C,0)))</f>
        <v>research-and-development.html</v>
      </c>
    </row>
    <row r="1952" spans="1:18" ht="29" x14ac:dyDescent="0.35">
      <c r="A1952" s="254" t="str">
        <f>IF(ISBLANK(INDEX('Policy Characteristics'!A:A,MATCH($C1952,'Policy Characteristics'!$C:$C,0))),"",INDEX('Policy Characteristics'!A:A,MATCH($C1952,'Policy Characteristics'!$C:$C,0)))</f>
        <v>Research and Development</v>
      </c>
      <c r="B1952" s="262" t="str">
        <f>IF(ISBLANK(INDEX('Policy Characteristics'!B:B,MATCH($C1952,'Policy Characteristics'!$C:$C,0))),"",INDEX('Policy Characteristics'!B:B,MATCH($C1952,'Policy Characteristics'!$C:$C,0)))</f>
        <v>Fuel Use Reduction</v>
      </c>
      <c r="C1952" s="254" t="str">
        <f t="shared" si="78"/>
        <v>RnD Industry Fuel Use Perc Reduction</v>
      </c>
      <c r="D1952" t="s">
        <v>3062</v>
      </c>
      <c r="E1952" s="45"/>
      <c r="F1952" s="6" t="s">
        <v>3087</v>
      </c>
      <c r="G1952" s="45"/>
      <c r="H1952" s="43">
        <v>1502</v>
      </c>
      <c r="I1952" s="324" t="s">
        <v>43</v>
      </c>
      <c r="J1952" s="255" t="str">
        <f>IF(ISBLANK(INDEX('Policy Characteristics'!D:D,MATCH($C1952,'Policy Characteristics'!$C:$C,0))),"",INDEX('Policy Characteristics'!D:D,MATCH($C1952,'Policy Characteristics'!$C:$C,0)))</f>
        <v>R&amp;D Fuel Use Reductions</v>
      </c>
      <c r="K1952" s="254" t="str">
        <f>IF(ISBLANK(INDEX('Policy Characteristics'!E:E,MATCH($C1952,'Policy Characteristics'!$C:$C,0))),"",INDEX('Policy Characteristics'!E:E,MATCH($C1952,'Policy Characteristics'!$C:$C,0)))</f>
        <v>RnD industry fuel use reduction</v>
      </c>
      <c r="L1952" s="261">
        <f>IF(ISBLANK(INDEX('Policy Characteristics'!F:F,MATCH($C1952,'Policy Characteristics'!$C:$C,0))),"",INDEX('Policy Characteristics'!F:F,MATCH($C1952,'Policy Characteristics'!$C:$C,0)))</f>
        <v>0</v>
      </c>
      <c r="M1952" s="261">
        <f>IF(ISBLANK(INDEX('Policy Characteristics'!G:G,MATCH($C1952,'Policy Characteristics'!$C:$C,0))),"",INDEX('Policy Characteristics'!G:G,MATCH($C1952,'Policy Characteristics'!$C:$C,0)))</f>
        <v>0.4</v>
      </c>
      <c r="N1952" s="261">
        <f>IF(ISBLANK(INDEX('Policy Characteristics'!H:H,MATCH($C1952,'Policy Characteristics'!$C:$C,0))),"",INDEX('Policy Characteristics'!H:H,MATCH($C1952,'Policy Characteristics'!$C:$C,0)))</f>
        <v>0.01</v>
      </c>
      <c r="O1952" s="254" t="str">
        <f>IF(ISBLANK(INDEX('Policy Characteristics'!I:I,MATCH($C1952,'Policy Characteristics'!$C:$C,0))),"",INDEX('Policy Characteristics'!I:I,MATCH($C1952,'Policy Characteristics'!$C:$C,0)))</f>
        <v>% reduction in fuel use</v>
      </c>
      <c r="P1952" s="254"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254" t="str">
        <f>IF(ISBLANK(INDEX('Policy Characteristics'!K:K,MATCH($C1952,'Policy Characteristics'!$C:$C,0))),"",INDEX('Policy Characteristics'!K:K,MATCH($C1952,'Policy Characteristics'!$C:$C,0)))</f>
        <v>architectural-design.html#rnd</v>
      </c>
      <c r="R1952" s="254" t="str">
        <f>IF(ISBLANK(INDEX('Policy Characteristics'!L:L,MATCH($C1952,'Policy Characteristics'!$C:$C,0))),"",INDEX('Policy Characteristics'!L:L,MATCH($C1952,'Policy Characteristics'!$C:$C,0)))</f>
        <v>research-and-development.html</v>
      </c>
    </row>
    <row r="1953" spans="1:18" x14ac:dyDescent="0.35">
      <c r="A1953" s="254" t="str">
        <f>IF(ISBLANK(INDEX('Policy Characteristics'!A:A,MATCH($C1953,'Policy Characteristics'!$C:$C,0))),"",INDEX('Policy Characteristics'!A:A,MATCH($C1953,'Policy Characteristics'!$C:$C,0)))</f>
        <v>Research and Development</v>
      </c>
      <c r="B1953" s="262" t="str">
        <f>IF(ISBLANK(INDEX('Policy Characteristics'!B:B,MATCH($C1953,'Policy Characteristics'!$C:$C,0))),"",INDEX('Policy Characteristics'!B:B,MATCH($C1953,'Policy Characteristics'!$C:$C,0)))</f>
        <v>Fuel Use Reduction</v>
      </c>
      <c r="C1953" s="254" t="str">
        <f t="shared" si="78"/>
        <v>RnD Industry Fuel Use Perc Reduction</v>
      </c>
      <c r="D1953" t="s">
        <v>3063</v>
      </c>
      <c r="E1953" s="45"/>
      <c r="F1953" s="6" t="s">
        <v>3088</v>
      </c>
      <c r="G1953" s="45"/>
      <c r="H1953" s="43">
        <v>1503</v>
      </c>
      <c r="I1953" s="324" t="s">
        <v>43</v>
      </c>
      <c r="J1953" s="255" t="str">
        <f>IF(ISBLANK(INDEX('Policy Characteristics'!D:D,MATCH($C1953,'Policy Characteristics'!$C:$C,0))),"",INDEX('Policy Characteristics'!D:D,MATCH($C1953,'Policy Characteristics'!$C:$C,0)))</f>
        <v>R&amp;D Fuel Use Reductions</v>
      </c>
      <c r="K1953" s="254" t="str">
        <f>IF(ISBLANK(INDEX('Policy Characteristics'!E:E,MATCH($C1953,'Policy Characteristics'!$C:$C,0))),"",INDEX('Policy Characteristics'!E:E,MATCH($C1953,'Policy Characteristics'!$C:$C,0)))</f>
        <v>RnD industry fuel use reduction</v>
      </c>
      <c r="L1953" s="261">
        <f>IF(ISBLANK(INDEX('Policy Characteristics'!F:F,MATCH($C1953,'Policy Characteristics'!$C:$C,0))),"",INDEX('Policy Characteristics'!F:F,MATCH($C1953,'Policy Characteristics'!$C:$C,0)))</f>
        <v>0</v>
      </c>
      <c r="M1953" s="261">
        <f>IF(ISBLANK(INDEX('Policy Characteristics'!G:G,MATCH($C1953,'Policy Characteristics'!$C:$C,0))),"",INDEX('Policy Characteristics'!G:G,MATCH($C1953,'Policy Characteristics'!$C:$C,0)))</f>
        <v>0.4</v>
      </c>
      <c r="N1953" s="261">
        <f>IF(ISBLANK(INDEX('Policy Characteristics'!H:H,MATCH($C1953,'Policy Characteristics'!$C:$C,0))),"",INDEX('Policy Characteristics'!H:H,MATCH($C1953,'Policy Characteristics'!$C:$C,0)))</f>
        <v>0.01</v>
      </c>
      <c r="O1953" s="254" t="str">
        <f>IF(ISBLANK(INDEX('Policy Characteristics'!I:I,MATCH($C1953,'Policy Characteristics'!$C:$C,0))),"",INDEX('Policy Characteristics'!I:I,MATCH($C1953,'Policy Characteristics'!$C:$C,0)))</f>
        <v>% reduction in fuel use</v>
      </c>
      <c r="P1953" s="254"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254" t="str">
        <f>IF(ISBLANK(INDEX('Policy Characteristics'!K:K,MATCH($C1953,'Policy Characteristics'!$C:$C,0))),"",INDEX('Policy Characteristics'!K:K,MATCH($C1953,'Policy Characteristics'!$C:$C,0)))</f>
        <v>architectural-design.html#rnd</v>
      </c>
      <c r="R1953" s="254" t="str">
        <f>IF(ISBLANK(INDEX('Policy Characteristics'!L:L,MATCH($C1953,'Policy Characteristics'!$C:$C,0))),"",INDEX('Policy Characteristics'!L:L,MATCH($C1953,'Policy Characteristics'!$C:$C,0)))</f>
        <v>research-and-development.html</v>
      </c>
    </row>
    <row r="1954" spans="1:18" x14ac:dyDescent="0.35">
      <c r="A1954" s="254" t="str">
        <f>IF(ISBLANK(INDEX('Policy Characteristics'!A:A,MATCH($C1954,'Policy Characteristics'!$C:$C,0))),"",INDEX('Policy Characteristics'!A:A,MATCH($C1954,'Policy Characteristics'!$C:$C,0)))</f>
        <v>Research and Development</v>
      </c>
      <c r="B1954" s="262" t="str">
        <f>IF(ISBLANK(INDEX('Policy Characteristics'!B:B,MATCH($C1954,'Policy Characteristics'!$C:$C,0))),"",INDEX('Policy Characteristics'!B:B,MATCH($C1954,'Policy Characteristics'!$C:$C,0)))</f>
        <v>Fuel Use Reduction</v>
      </c>
      <c r="C1954" s="254" t="str">
        <f t="shared" si="78"/>
        <v>RnD Industry Fuel Use Perc Reduction</v>
      </c>
      <c r="D1954" t="s">
        <v>3064</v>
      </c>
      <c r="E1954" s="45"/>
      <c r="F1954" s="6" t="s">
        <v>3089</v>
      </c>
      <c r="G1954" s="45"/>
      <c r="H1954" s="43">
        <v>1504</v>
      </c>
      <c r="I1954" s="324" t="s">
        <v>43</v>
      </c>
      <c r="J1954" s="255" t="str">
        <f>IF(ISBLANK(INDEX('Policy Characteristics'!D:D,MATCH($C1954,'Policy Characteristics'!$C:$C,0))),"",INDEX('Policy Characteristics'!D:D,MATCH($C1954,'Policy Characteristics'!$C:$C,0)))</f>
        <v>R&amp;D Fuel Use Reductions</v>
      </c>
      <c r="K1954" s="254" t="str">
        <f>IF(ISBLANK(INDEX('Policy Characteristics'!E:E,MATCH($C1954,'Policy Characteristics'!$C:$C,0))),"",INDEX('Policy Characteristics'!E:E,MATCH($C1954,'Policy Characteristics'!$C:$C,0)))</f>
        <v>RnD industry fuel use reduction</v>
      </c>
      <c r="L1954" s="261">
        <f>IF(ISBLANK(INDEX('Policy Characteristics'!F:F,MATCH($C1954,'Policy Characteristics'!$C:$C,0))),"",INDEX('Policy Characteristics'!F:F,MATCH($C1954,'Policy Characteristics'!$C:$C,0)))</f>
        <v>0</v>
      </c>
      <c r="M1954" s="261">
        <f>IF(ISBLANK(INDEX('Policy Characteristics'!G:G,MATCH($C1954,'Policy Characteristics'!$C:$C,0))),"",INDEX('Policy Characteristics'!G:G,MATCH($C1954,'Policy Characteristics'!$C:$C,0)))</f>
        <v>0.4</v>
      </c>
      <c r="N1954" s="261">
        <f>IF(ISBLANK(INDEX('Policy Characteristics'!H:H,MATCH($C1954,'Policy Characteristics'!$C:$C,0))),"",INDEX('Policy Characteristics'!H:H,MATCH($C1954,'Policy Characteristics'!$C:$C,0)))</f>
        <v>0.01</v>
      </c>
      <c r="O1954" s="254" t="str">
        <f>IF(ISBLANK(INDEX('Policy Characteristics'!I:I,MATCH($C1954,'Policy Characteristics'!$C:$C,0))),"",INDEX('Policy Characteristics'!I:I,MATCH($C1954,'Policy Characteristics'!$C:$C,0)))</f>
        <v>% reduction in fuel use</v>
      </c>
      <c r="P1954" s="254"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254" t="str">
        <f>IF(ISBLANK(INDEX('Policy Characteristics'!K:K,MATCH($C1954,'Policy Characteristics'!$C:$C,0))),"",INDEX('Policy Characteristics'!K:K,MATCH($C1954,'Policy Characteristics'!$C:$C,0)))</f>
        <v>architectural-design.html#rnd</v>
      </c>
      <c r="R1954" s="254" t="str">
        <f>IF(ISBLANK(INDEX('Policy Characteristics'!L:L,MATCH($C1954,'Policy Characteristics'!$C:$C,0))),"",INDEX('Policy Characteristics'!L:L,MATCH($C1954,'Policy Characteristics'!$C:$C,0)))</f>
        <v>research-and-development.html</v>
      </c>
    </row>
    <row r="1955" spans="1:18" x14ac:dyDescent="0.35">
      <c r="A1955" s="254" t="str">
        <f>IF(ISBLANK(INDEX('Policy Characteristics'!A:A,MATCH($C1955,'Policy Characteristics'!$C:$C,0))),"",INDEX('Policy Characteristics'!A:A,MATCH($C1955,'Policy Characteristics'!$C:$C,0)))</f>
        <v>Research and Development</v>
      </c>
      <c r="B1955" s="262" t="str">
        <f>IF(ISBLANK(INDEX('Policy Characteristics'!B:B,MATCH($C1955,'Policy Characteristics'!$C:$C,0))),"",INDEX('Policy Characteristics'!B:B,MATCH($C1955,'Policy Characteristics'!$C:$C,0)))</f>
        <v>Fuel Use Reduction</v>
      </c>
      <c r="C1955" s="254" t="str">
        <f t="shared" si="78"/>
        <v>RnD Industry Fuel Use Perc Reduction</v>
      </c>
      <c r="D1955" t="s">
        <v>3065</v>
      </c>
      <c r="E1955" s="45"/>
      <c r="F1955" s="6" t="s">
        <v>3090</v>
      </c>
      <c r="G1955" s="45"/>
      <c r="H1955" s="43">
        <v>1505</v>
      </c>
      <c r="I1955" s="324" t="s">
        <v>43</v>
      </c>
      <c r="J1955" s="255" t="str">
        <f>IF(ISBLANK(INDEX('Policy Characteristics'!D:D,MATCH($C1955,'Policy Characteristics'!$C:$C,0))),"",INDEX('Policy Characteristics'!D:D,MATCH($C1955,'Policy Characteristics'!$C:$C,0)))</f>
        <v>R&amp;D Fuel Use Reductions</v>
      </c>
      <c r="K1955" s="254" t="str">
        <f>IF(ISBLANK(INDEX('Policy Characteristics'!E:E,MATCH($C1955,'Policy Characteristics'!$C:$C,0))),"",INDEX('Policy Characteristics'!E:E,MATCH($C1955,'Policy Characteristics'!$C:$C,0)))</f>
        <v>RnD industry fuel use reduction</v>
      </c>
      <c r="L1955" s="261">
        <f>IF(ISBLANK(INDEX('Policy Characteristics'!F:F,MATCH($C1955,'Policy Characteristics'!$C:$C,0))),"",INDEX('Policy Characteristics'!F:F,MATCH($C1955,'Policy Characteristics'!$C:$C,0)))</f>
        <v>0</v>
      </c>
      <c r="M1955" s="261">
        <f>IF(ISBLANK(INDEX('Policy Characteristics'!G:G,MATCH($C1955,'Policy Characteristics'!$C:$C,0))),"",INDEX('Policy Characteristics'!G:G,MATCH($C1955,'Policy Characteristics'!$C:$C,0)))</f>
        <v>0.4</v>
      </c>
      <c r="N1955" s="261">
        <f>IF(ISBLANK(INDEX('Policy Characteristics'!H:H,MATCH($C1955,'Policy Characteristics'!$C:$C,0))),"",INDEX('Policy Characteristics'!H:H,MATCH($C1955,'Policy Characteristics'!$C:$C,0)))</f>
        <v>0.01</v>
      </c>
      <c r="O1955" s="254" t="str">
        <f>IF(ISBLANK(INDEX('Policy Characteristics'!I:I,MATCH($C1955,'Policy Characteristics'!$C:$C,0))),"",INDEX('Policy Characteristics'!I:I,MATCH($C1955,'Policy Characteristics'!$C:$C,0)))</f>
        <v>% reduction in fuel use</v>
      </c>
      <c r="P1955" s="254"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254" t="str">
        <f>IF(ISBLANK(INDEX('Policy Characteristics'!K:K,MATCH($C1955,'Policy Characteristics'!$C:$C,0))),"",INDEX('Policy Characteristics'!K:K,MATCH($C1955,'Policy Characteristics'!$C:$C,0)))</f>
        <v>architectural-design.html#rnd</v>
      </c>
      <c r="R1955" s="254" t="str">
        <f>IF(ISBLANK(INDEX('Policy Characteristics'!L:L,MATCH($C1955,'Policy Characteristics'!$C:$C,0))),"",INDEX('Policy Characteristics'!L:L,MATCH($C1955,'Policy Characteristics'!$C:$C,0)))</f>
        <v>research-and-development.html</v>
      </c>
    </row>
    <row r="1956" spans="1:18" x14ac:dyDescent="0.35">
      <c r="A1956" s="254" t="str">
        <f>IF(ISBLANK(INDEX('Policy Characteristics'!A:A,MATCH($C1956,'Policy Characteristics'!$C:$C,0))),"",INDEX('Policy Characteristics'!A:A,MATCH($C1956,'Policy Characteristics'!$C:$C,0)))</f>
        <v>Research and Development</v>
      </c>
      <c r="B1956" s="262" t="str">
        <f>IF(ISBLANK(INDEX('Policy Characteristics'!B:B,MATCH($C1956,'Policy Characteristics'!$C:$C,0))),"",INDEX('Policy Characteristics'!B:B,MATCH($C1956,'Policy Characteristics'!$C:$C,0)))</f>
        <v>Fuel Use Reduction</v>
      </c>
      <c r="C1956" s="254" t="str">
        <f t="shared" si="78"/>
        <v>RnD Industry Fuel Use Perc Reduction</v>
      </c>
      <c r="D1956" t="s">
        <v>3066</v>
      </c>
      <c r="E1956" s="45"/>
      <c r="F1956" s="6" t="s">
        <v>3091</v>
      </c>
      <c r="G1956" s="45"/>
      <c r="H1956" s="43">
        <v>1506</v>
      </c>
      <c r="I1956" s="324" t="s">
        <v>43</v>
      </c>
      <c r="J1956" s="255" t="str">
        <f>IF(ISBLANK(INDEX('Policy Characteristics'!D:D,MATCH($C1956,'Policy Characteristics'!$C:$C,0))),"",INDEX('Policy Characteristics'!D:D,MATCH($C1956,'Policy Characteristics'!$C:$C,0)))</f>
        <v>R&amp;D Fuel Use Reductions</v>
      </c>
      <c r="K1956" s="254" t="str">
        <f>IF(ISBLANK(INDEX('Policy Characteristics'!E:E,MATCH($C1956,'Policy Characteristics'!$C:$C,0))),"",INDEX('Policy Characteristics'!E:E,MATCH($C1956,'Policy Characteristics'!$C:$C,0)))</f>
        <v>RnD industry fuel use reduction</v>
      </c>
      <c r="L1956" s="261">
        <f>IF(ISBLANK(INDEX('Policy Characteristics'!F:F,MATCH($C1956,'Policy Characteristics'!$C:$C,0))),"",INDEX('Policy Characteristics'!F:F,MATCH($C1956,'Policy Characteristics'!$C:$C,0)))</f>
        <v>0</v>
      </c>
      <c r="M1956" s="261">
        <f>IF(ISBLANK(INDEX('Policy Characteristics'!G:G,MATCH($C1956,'Policy Characteristics'!$C:$C,0))),"",INDEX('Policy Characteristics'!G:G,MATCH($C1956,'Policy Characteristics'!$C:$C,0)))</f>
        <v>0.4</v>
      </c>
      <c r="N1956" s="261">
        <f>IF(ISBLANK(INDEX('Policy Characteristics'!H:H,MATCH($C1956,'Policy Characteristics'!$C:$C,0))),"",INDEX('Policy Characteristics'!H:H,MATCH($C1956,'Policy Characteristics'!$C:$C,0)))</f>
        <v>0.01</v>
      </c>
      <c r="O1956" s="254" t="str">
        <f>IF(ISBLANK(INDEX('Policy Characteristics'!I:I,MATCH($C1956,'Policy Characteristics'!$C:$C,0))),"",INDEX('Policy Characteristics'!I:I,MATCH($C1956,'Policy Characteristics'!$C:$C,0)))</f>
        <v>% reduction in fuel use</v>
      </c>
      <c r="P1956" s="254"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254" t="str">
        <f>IF(ISBLANK(INDEX('Policy Characteristics'!K:K,MATCH($C1956,'Policy Characteristics'!$C:$C,0))),"",INDEX('Policy Characteristics'!K:K,MATCH($C1956,'Policy Characteristics'!$C:$C,0)))</f>
        <v>architectural-design.html#rnd</v>
      </c>
      <c r="R1956" s="254" t="str">
        <f>IF(ISBLANK(INDEX('Policy Characteristics'!L:L,MATCH($C1956,'Policy Characteristics'!$C:$C,0))),"",INDEX('Policy Characteristics'!L:L,MATCH($C1956,'Policy Characteristics'!$C:$C,0)))</f>
        <v>research-and-development.html</v>
      </c>
    </row>
    <row r="1957" spans="1:18" x14ac:dyDescent="0.35">
      <c r="A1957" s="254" t="str">
        <f>IF(ISBLANK(INDEX('Policy Characteristics'!A:A,MATCH($C1957,'Policy Characteristics'!$C:$C,0))),"",INDEX('Policy Characteristics'!A:A,MATCH($C1957,'Policy Characteristics'!$C:$C,0)))</f>
        <v>Research and Development</v>
      </c>
      <c r="B1957" s="262" t="str">
        <f>IF(ISBLANK(INDEX('Policy Characteristics'!B:B,MATCH($C1957,'Policy Characteristics'!$C:$C,0))),"",INDEX('Policy Characteristics'!B:B,MATCH($C1957,'Policy Characteristics'!$C:$C,0)))</f>
        <v>Fuel Use Reduction</v>
      </c>
      <c r="C1957" s="254" t="str">
        <f t="shared" si="78"/>
        <v>RnD Industry Fuel Use Perc Reduction</v>
      </c>
      <c r="D1957" t="s">
        <v>3067</v>
      </c>
      <c r="E1957" s="45"/>
      <c r="F1957" s="6" t="s">
        <v>3092</v>
      </c>
      <c r="G1957" s="45"/>
      <c r="H1957" s="43">
        <v>1507</v>
      </c>
      <c r="I1957" s="324" t="s">
        <v>43</v>
      </c>
      <c r="J1957" s="255" t="str">
        <f>IF(ISBLANK(INDEX('Policy Characteristics'!D:D,MATCH($C1957,'Policy Characteristics'!$C:$C,0))),"",INDEX('Policy Characteristics'!D:D,MATCH($C1957,'Policy Characteristics'!$C:$C,0)))</f>
        <v>R&amp;D Fuel Use Reductions</v>
      </c>
      <c r="K1957" s="254" t="str">
        <f>IF(ISBLANK(INDEX('Policy Characteristics'!E:E,MATCH($C1957,'Policy Characteristics'!$C:$C,0))),"",INDEX('Policy Characteristics'!E:E,MATCH($C1957,'Policy Characteristics'!$C:$C,0)))</f>
        <v>RnD industry fuel use reduction</v>
      </c>
      <c r="L1957" s="261">
        <f>IF(ISBLANK(INDEX('Policy Characteristics'!F:F,MATCH($C1957,'Policy Characteristics'!$C:$C,0))),"",INDEX('Policy Characteristics'!F:F,MATCH($C1957,'Policy Characteristics'!$C:$C,0)))</f>
        <v>0</v>
      </c>
      <c r="M1957" s="261">
        <f>IF(ISBLANK(INDEX('Policy Characteristics'!G:G,MATCH($C1957,'Policy Characteristics'!$C:$C,0))),"",INDEX('Policy Characteristics'!G:G,MATCH($C1957,'Policy Characteristics'!$C:$C,0)))</f>
        <v>0.4</v>
      </c>
      <c r="N1957" s="261">
        <f>IF(ISBLANK(INDEX('Policy Characteristics'!H:H,MATCH($C1957,'Policy Characteristics'!$C:$C,0))),"",INDEX('Policy Characteristics'!H:H,MATCH($C1957,'Policy Characteristics'!$C:$C,0)))</f>
        <v>0.01</v>
      </c>
      <c r="O1957" s="254" t="str">
        <f>IF(ISBLANK(INDEX('Policy Characteristics'!I:I,MATCH($C1957,'Policy Characteristics'!$C:$C,0))),"",INDEX('Policy Characteristics'!I:I,MATCH($C1957,'Policy Characteristics'!$C:$C,0)))</f>
        <v>% reduction in fuel use</v>
      </c>
      <c r="P1957" s="254"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254" t="str">
        <f>IF(ISBLANK(INDEX('Policy Characteristics'!K:K,MATCH($C1957,'Policy Characteristics'!$C:$C,0))),"",INDEX('Policy Characteristics'!K:K,MATCH($C1957,'Policy Characteristics'!$C:$C,0)))</f>
        <v>architectural-design.html#rnd</v>
      </c>
      <c r="R1957" s="254" t="str">
        <f>IF(ISBLANK(INDEX('Policy Characteristics'!L:L,MATCH($C1957,'Policy Characteristics'!$C:$C,0))),"",INDEX('Policy Characteristics'!L:L,MATCH($C1957,'Policy Characteristics'!$C:$C,0)))</f>
        <v>research-and-development.html</v>
      </c>
    </row>
    <row r="1958" spans="1:18" x14ac:dyDescent="0.35">
      <c r="A1958" s="254" t="str">
        <f>IF(ISBLANK(INDEX('Policy Characteristics'!A:A,MATCH($C1958,'Policy Characteristics'!$C:$C,0))),"",INDEX('Policy Characteristics'!A:A,MATCH($C1958,'Policy Characteristics'!$C:$C,0)))</f>
        <v>Research and Development</v>
      </c>
      <c r="B1958" s="262" t="str">
        <f>IF(ISBLANK(INDEX('Policy Characteristics'!B:B,MATCH($C1958,'Policy Characteristics'!$C:$C,0))),"",INDEX('Policy Characteristics'!B:B,MATCH($C1958,'Policy Characteristics'!$C:$C,0)))</f>
        <v>Fuel Use Reduction</v>
      </c>
      <c r="C1958" s="254" t="str">
        <f t="shared" si="78"/>
        <v>RnD Industry Fuel Use Perc Reduction</v>
      </c>
      <c r="D1958" t="s">
        <v>3068</v>
      </c>
      <c r="E1958" s="45"/>
      <c r="F1958" s="6" t="s">
        <v>3093</v>
      </c>
      <c r="G1958" s="45"/>
      <c r="H1958" s="43">
        <v>1508</v>
      </c>
      <c r="I1958" s="324" t="s">
        <v>43</v>
      </c>
      <c r="J1958" s="255" t="str">
        <f>IF(ISBLANK(INDEX('Policy Characteristics'!D:D,MATCH($C1958,'Policy Characteristics'!$C:$C,0))),"",INDEX('Policy Characteristics'!D:D,MATCH($C1958,'Policy Characteristics'!$C:$C,0)))</f>
        <v>R&amp;D Fuel Use Reductions</v>
      </c>
      <c r="K1958" s="254" t="str">
        <f>IF(ISBLANK(INDEX('Policy Characteristics'!E:E,MATCH($C1958,'Policy Characteristics'!$C:$C,0))),"",INDEX('Policy Characteristics'!E:E,MATCH($C1958,'Policy Characteristics'!$C:$C,0)))</f>
        <v>RnD industry fuel use reduction</v>
      </c>
      <c r="L1958" s="261">
        <f>IF(ISBLANK(INDEX('Policy Characteristics'!F:F,MATCH($C1958,'Policy Characteristics'!$C:$C,0))),"",INDEX('Policy Characteristics'!F:F,MATCH($C1958,'Policy Characteristics'!$C:$C,0)))</f>
        <v>0</v>
      </c>
      <c r="M1958" s="261">
        <f>IF(ISBLANK(INDEX('Policy Characteristics'!G:G,MATCH($C1958,'Policy Characteristics'!$C:$C,0))),"",INDEX('Policy Characteristics'!G:G,MATCH($C1958,'Policy Characteristics'!$C:$C,0)))</f>
        <v>0.4</v>
      </c>
      <c r="N1958" s="261">
        <f>IF(ISBLANK(INDEX('Policy Characteristics'!H:H,MATCH($C1958,'Policy Characteristics'!$C:$C,0))),"",INDEX('Policy Characteristics'!H:H,MATCH($C1958,'Policy Characteristics'!$C:$C,0)))</f>
        <v>0.01</v>
      </c>
      <c r="O1958" s="254" t="str">
        <f>IF(ISBLANK(INDEX('Policy Characteristics'!I:I,MATCH($C1958,'Policy Characteristics'!$C:$C,0))),"",INDEX('Policy Characteristics'!I:I,MATCH($C1958,'Policy Characteristics'!$C:$C,0)))</f>
        <v>% reduction in fuel use</v>
      </c>
      <c r="P1958" s="254"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254" t="str">
        <f>IF(ISBLANK(INDEX('Policy Characteristics'!K:K,MATCH($C1958,'Policy Characteristics'!$C:$C,0))),"",INDEX('Policy Characteristics'!K:K,MATCH($C1958,'Policy Characteristics'!$C:$C,0)))</f>
        <v>architectural-design.html#rnd</v>
      </c>
      <c r="R1958" s="254" t="str">
        <f>IF(ISBLANK(INDEX('Policy Characteristics'!L:L,MATCH($C1958,'Policy Characteristics'!$C:$C,0))),"",INDEX('Policy Characteristics'!L:L,MATCH($C1958,'Policy Characteristics'!$C:$C,0)))</f>
        <v>research-and-development.html</v>
      </c>
    </row>
    <row r="1959" spans="1:18" x14ac:dyDescent="0.35">
      <c r="A1959" s="254" t="str">
        <f>IF(ISBLANK(INDEX('Policy Characteristics'!A:A,MATCH($C1959,'Policy Characteristics'!$C:$C,0))),"",INDEX('Policy Characteristics'!A:A,MATCH($C1959,'Policy Characteristics'!$C:$C,0)))</f>
        <v>Research and Development</v>
      </c>
      <c r="B1959" s="262" t="str">
        <f>IF(ISBLANK(INDEX('Policy Characteristics'!B:B,MATCH($C1959,'Policy Characteristics'!$C:$C,0))),"",INDEX('Policy Characteristics'!B:B,MATCH($C1959,'Policy Characteristics'!$C:$C,0)))</f>
        <v>Fuel Use Reduction</v>
      </c>
      <c r="C1959" s="254" t="str">
        <f t="shared" si="78"/>
        <v>RnD Industry Fuel Use Perc Reduction</v>
      </c>
      <c r="D1959" t="s">
        <v>3069</v>
      </c>
      <c r="E1959" s="45"/>
      <c r="F1959" s="6" t="s">
        <v>3094</v>
      </c>
      <c r="G1959" s="45"/>
      <c r="H1959" s="43">
        <v>1509</v>
      </c>
      <c r="I1959" s="324" t="s">
        <v>43</v>
      </c>
      <c r="J1959" s="255" t="str">
        <f>IF(ISBLANK(INDEX('Policy Characteristics'!D:D,MATCH($C1959,'Policy Characteristics'!$C:$C,0))),"",INDEX('Policy Characteristics'!D:D,MATCH($C1959,'Policy Characteristics'!$C:$C,0)))</f>
        <v>R&amp;D Fuel Use Reductions</v>
      </c>
      <c r="K1959" s="254" t="str">
        <f>IF(ISBLANK(INDEX('Policy Characteristics'!E:E,MATCH($C1959,'Policy Characteristics'!$C:$C,0))),"",INDEX('Policy Characteristics'!E:E,MATCH($C1959,'Policy Characteristics'!$C:$C,0)))</f>
        <v>RnD industry fuel use reduction</v>
      </c>
      <c r="L1959" s="261">
        <f>IF(ISBLANK(INDEX('Policy Characteristics'!F:F,MATCH($C1959,'Policy Characteristics'!$C:$C,0))),"",INDEX('Policy Characteristics'!F:F,MATCH($C1959,'Policy Characteristics'!$C:$C,0)))</f>
        <v>0</v>
      </c>
      <c r="M1959" s="261">
        <f>IF(ISBLANK(INDEX('Policy Characteristics'!G:G,MATCH($C1959,'Policy Characteristics'!$C:$C,0))),"",INDEX('Policy Characteristics'!G:G,MATCH($C1959,'Policy Characteristics'!$C:$C,0)))</f>
        <v>0.4</v>
      </c>
      <c r="N1959" s="261">
        <f>IF(ISBLANK(INDEX('Policy Characteristics'!H:H,MATCH($C1959,'Policy Characteristics'!$C:$C,0))),"",INDEX('Policy Characteristics'!H:H,MATCH($C1959,'Policy Characteristics'!$C:$C,0)))</f>
        <v>0.01</v>
      </c>
      <c r="O1959" s="254" t="str">
        <f>IF(ISBLANK(INDEX('Policy Characteristics'!I:I,MATCH($C1959,'Policy Characteristics'!$C:$C,0))),"",INDEX('Policy Characteristics'!I:I,MATCH($C1959,'Policy Characteristics'!$C:$C,0)))</f>
        <v>% reduction in fuel use</v>
      </c>
      <c r="P1959" s="254"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254" t="str">
        <f>IF(ISBLANK(INDEX('Policy Characteristics'!K:K,MATCH($C1959,'Policy Characteristics'!$C:$C,0))),"",INDEX('Policy Characteristics'!K:K,MATCH($C1959,'Policy Characteristics'!$C:$C,0)))</f>
        <v>architectural-design.html#rnd</v>
      </c>
      <c r="R1959" s="254" t="str">
        <f>IF(ISBLANK(INDEX('Policy Characteristics'!L:L,MATCH($C1959,'Policy Characteristics'!$C:$C,0))),"",INDEX('Policy Characteristics'!L:L,MATCH($C1959,'Policy Characteristics'!$C:$C,0)))</f>
        <v>research-and-development.html</v>
      </c>
    </row>
    <row r="1960" spans="1:18" x14ac:dyDescent="0.35">
      <c r="A1960" s="254" t="str">
        <f>IF(ISBLANK(INDEX('Policy Characteristics'!A:A,MATCH($C1960,'Policy Characteristics'!$C:$C,0))),"",INDEX('Policy Characteristics'!A:A,MATCH($C1960,'Policy Characteristics'!$C:$C,0)))</f>
        <v>Research and Development</v>
      </c>
      <c r="B1960" s="262" t="str">
        <f>IF(ISBLANK(INDEX('Policy Characteristics'!B:B,MATCH($C1960,'Policy Characteristics'!$C:$C,0))),"",INDEX('Policy Characteristics'!B:B,MATCH($C1960,'Policy Characteristics'!$C:$C,0)))</f>
        <v>Fuel Use Reduction</v>
      </c>
      <c r="C1960" s="254" t="str">
        <f t="shared" si="78"/>
        <v>RnD Industry Fuel Use Perc Reduction</v>
      </c>
      <c r="D1960" t="s">
        <v>3070</v>
      </c>
      <c r="E1960" s="45"/>
      <c r="F1960" s="6" t="s">
        <v>3095</v>
      </c>
      <c r="G1960" s="45"/>
      <c r="H1960" s="43">
        <v>1510</v>
      </c>
      <c r="I1960" s="324" t="s">
        <v>43</v>
      </c>
      <c r="J1960" s="255" t="str">
        <f>IF(ISBLANK(INDEX('Policy Characteristics'!D:D,MATCH($C1960,'Policy Characteristics'!$C:$C,0))),"",INDEX('Policy Characteristics'!D:D,MATCH($C1960,'Policy Characteristics'!$C:$C,0)))</f>
        <v>R&amp;D Fuel Use Reductions</v>
      </c>
      <c r="K1960" s="254" t="str">
        <f>IF(ISBLANK(INDEX('Policy Characteristics'!E:E,MATCH($C1960,'Policy Characteristics'!$C:$C,0))),"",INDEX('Policy Characteristics'!E:E,MATCH($C1960,'Policy Characteristics'!$C:$C,0)))</f>
        <v>RnD industry fuel use reduction</v>
      </c>
      <c r="L1960" s="261">
        <f>IF(ISBLANK(INDEX('Policy Characteristics'!F:F,MATCH($C1960,'Policy Characteristics'!$C:$C,0))),"",INDEX('Policy Characteristics'!F:F,MATCH($C1960,'Policy Characteristics'!$C:$C,0)))</f>
        <v>0</v>
      </c>
      <c r="M1960" s="261">
        <f>IF(ISBLANK(INDEX('Policy Characteristics'!G:G,MATCH($C1960,'Policy Characteristics'!$C:$C,0))),"",INDEX('Policy Characteristics'!G:G,MATCH($C1960,'Policy Characteristics'!$C:$C,0)))</f>
        <v>0.4</v>
      </c>
      <c r="N1960" s="261">
        <f>IF(ISBLANK(INDEX('Policy Characteristics'!H:H,MATCH($C1960,'Policy Characteristics'!$C:$C,0))),"",INDEX('Policy Characteristics'!H:H,MATCH($C1960,'Policy Characteristics'!$C:$C,0)))</f>
        <v>0.01</v>
      </c>
      <c r="O1960" s="254" t="str">
        <f>IF(ISBLANK(INDEX('Policy Characteristics'!I:I,MATCH($C1960,'Policy Characteristics'!$C:$C,0))),"",INDEX('Policy Characteristics'!I:I,MATCH($C1960,'Policy Characteristics'!$C:$C,0)))</f>
        <v>% reduction in fuel use</v>
      </c>
      <c r="P1960" s="254"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254" t="str">
        <f>IF(ISBLANK(INDEX('Policy Characteristics'!K:K,MATCH($C1960,'Policy Characteristics'!$C:$C,0))),"",INDEX('Policy Characteristics'!K:K,MATCH($C1960,'Policy Characteristics'!$C:$C,0)))</f>
        <v>architectural-design.html#rnd</v>
      </c>
      <c r="R1960" s="254" t="str">
        <f>IF(ISBLANK(INDEX('Policy Characteristics'!L:L,MATCH($C1960,'Policy Characteristics'!$C:$C,0))),"",INDEX('Policy Characteristics'!L:L,MATCH($C1960,'Policy Characteristics'!$C:$C,0)))</f>
        <v>research-and-development.html</v>
      </c>
    </row>
    <row r="1961" spans="1:18" x14ac:dyDescent="0.35">
      <c r="A1961" s="254" t="str">
        <f>IF(ISBLANK(INDEX('Policy Characteristics'!A:A,MATCH($C1961,'Policy Characteristics'!$C:$C,0))),"",INDEX('Policy Characteristics'!A:A,MATCH($C1961,'Policy Characteristics'!$C:$C,0)))</f>
        <v>Research and Development</v>
      </c>
      <c r="B1961" s="262" t="str">
        <f>IF(ISBLANK(INDEX('Policy Characteristics'!B:B,MATCH($C1961,'Policy Characteristics'!$C:$C,0))),"",INDEX('Policy Characteristics'!B:B,MATCH($C1961,'Policy Characteristics'!$C:$C,0)))</f>
        <v>Fuel Use Reduction</v>
      </c>
      <c r="C1961" s="254" t="str">
        <f t="shared" si="78"/>
        <v>RnD Industry Fuel Use Perc Reduction</v>
      </c>
      <c r="D1961" t="s">
        <v>3071</v>
      </c>
      <c r="E1961" s="45"/>
      <c r="F1961" s="6" t="s">
        <v>3096</v>
      </c>
      <c r="G1961" s="45"/>
      <c r="H1961" s="43">
        <v>1511</v>
      </c>
      <c r="I1961" s="324" t="s">
        <v>43</v>
      </c>
      <c r="J1961" s="255" t="str">
        <f>IF(ISBLANK(INDEX('Policy Characteristics'!D:D,MATCH($C1961,'Policy Characteristics'!$C:$C,0))),"",INDEX('Policy Characteristics'!D:D,MATCH($C1961,'Policy Characteristics'!$C:$C,0)))</f>
        <v>R&amp;D Fuel Use Reductions</v>
      </c>
      <c r="K1961" s="254" t="str">
        <f>IF(ISBLANK(INDEX('Policy Characteristics'!E:E,MATCH($C1961,'Policy Characteristics'!$C:$C,0))),"",INDEX('Policy Characteristics'!E:E,MATCH($C1961,'Policy Characteristics'!$C:$C,0)))</f>
        <v>RnD industry fuel use reduction</v>
      </c>
      <c r="L1961" s="261">
        <f>IF(ISBLANK(INDEX('Policy Characteristics'!F:F,MATCH($C1961,'Policy Characteristics'!$C:$C,0))),"",INDEX('Policy Characteristics'!F:F,MATCH($C1961,'Policy Characteristics'!$C:$C,0)))</f>
        <v>0</v>
      </c>
      <c r="M1961" s="261">
        <f>IF(ISBLANK(INDEX('Policy Characteristics'!G:G,MATCH($C1961,'Policy Characteristics'!$C:$C,0))),"",INDEX('Policy Characteristics'!G:G,MATCH($C1961,'Policy Characteristics'!$C:$C,0)))</f>
        <v>0.4</v>
      </c>
      <c r="N1961" s="261">
        <f>IF(ISBLANK(INDEX('Policy Characteristics'!H:H,MATCH($C1961,'Policy Characteristics'!$C:$C,0))),"",INDEX('Policy Characteristics'!H:H,MATCH($C1961,'Policy Characteristics'!$C:$C,0)))</f>
        <v>0.01</v>
      </c>
      <c r="O1961" s="254" t="str">
        <f>IF(ISBLANK(INDEX('Policy Characteristics'!I:I,MATCH($C1961,'Policy Characteristics'!$C:$C,0))),"",INDEX('Policy Characteristics'!I:I,MATCH($C1961,'Policy Characteristics'!$C:$C,0)))</f>
        <v>% reduction in fuel use</v>
      </c>
      <c r="P1961" s="254"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254" t="str">
        <f>IF(ISBLANK(INDEX('Policy Characteristics'!K:K,MATCH($C1961,'Policy Characteristics'!$C:$C,0))),"",INDEX('Policy Characteristics'!K:K,MATCH($C1961,'Policy Characteristics'!$C:$C,0)))</f>
        <v>architectural-design.html#rnd</v>
      </c>
      <c r="R1961" s="254" t="str">
        <f>IF(ISBLANK(INDEX('Policy Characteristics'!L:L,MATCH($C1961,'Policy Characteristics'!$C:$C,0))),"",INDEX('Policy Characteristics'!L:L,MATCH($C1961,'Policy Characteristics'!$C:$C,0)))</f>
        <v>research-and-development.html</v>
      </c>
    </row>
    <row r="1962" spans="1:18" x14ac:dyDescent="0.35">
      <c r="A1962" s="254" t="str">
        <f>IF(ISBLANK(INDEX('Policy Characteristics'!A:A,MATCH($C1962,'Policy Characteristics'!$C:$C,0))),"",INDEX('Policy Characteristics'!A:A,MATCH($C1962,'Policy Characteristics'!$C:$C,0)))</f>
        <v>Research and Development</v>
      </c>
      <c r="B1962" s="262" t="str">
        <f>IF(ISBLANK(INDEX('Policy Characteristics'!B:B,MATCH($C1962,'Policy Characteristics'!$C:$C,0))),"",INDEX('Policy Characteristics'!B:B,MATCH($C1962,'Policy Characteristics'!$C:$C,0)))</f>
        <v>Fuel Use Reduction</v>
      </c>
      <c r="C1962" t="s">
        <v>296</v>
      </c>
      <c r="D1962" s="45" t="s">
        <v>2244</v>
      </c>
      <c r="E1962" s="45"/>
      <c r="F1962" s="45" t="s">
        <v>469</v>
      </c>
      <c r="G1962" s="45"/>
      <c r="H1962" s="43">
        <v>133</v>
      </c>
      <c r="I1962" s="324" t="s">
        <v>43</v>
      </c>
      <c r="J1962" s="255" t="str">
        <f>IF(ISBLANK(INDEX('Policy Characteristics'!D:D,MATCH($C1962,'Policy Characteristics'!$C:$C,0))),"",INDEX('Policy Characteristics'!D:D,MATCH($C1962,'Policy Characteristics'!$C:$C,0)))</f>
        <v>R&amp;D Fuel Use Reductions</v>
      </c>
      <c r="K1962" s="254" t="str">
        <f>IF(ISBLANK(INDEX('Policy Characteristics'!E:E,MATCH($C1962,'Policy Characteristics'!$C:$C,0))),"",INDEX('Policy Characteristics'!E:E,MATCH($C1962,'Policy Characteristics'!$C:$C,0)))</f>
        <v>RnD transportation fuel use reduction</v>
      </c>
      <c r="L1962" s="261">
        <f>IF(ISBLANK(INDEX('Policy Characteristics'!F:F,MATCH($C1962,'Policy Characteristics'!$C:$C,0))),"",INDEX('Policy Characteristics'!F:F,MATCH($C1962,'Policy Characteristics'!$C:$C,0)))</f>
        <v>0</v>
      </c>
      <c r="M1962" s="261">
        <f>IF(ISBLANK(INDEX('Policy Characteristics'!G:G,MATCH($C1962,'Policy Characteristics'!$C:$C,0))),"",INDEX('Policy Characteristics'!G:G,MATCH($C1962,'Policy Characteristics'!$C:$C,0)))</f>
        <v>0.4</v>
      </c>
      <c r="N1962" s="261">
        <f>IF(ISBLANK(INDEX('Policy Characteristics'!H:H,MATCH($C1962,'Policy Characteristics'!$C:$C,0))),"",INDEX('Policy Characteristics'!H:H,MATCH($C1962,'Policy Characteristics'!$C:$C,0)))</f>
        <v>0.01</v>
      </c>
      <c r="O1962" s="254" t="str">
        <f>IF(ISBLANK(INDEX('Policy Characteristics'!I:I,MATCH($C1962,'Policy Characteristics'!$C:$C,0))),"",INDEX('Policy Characteristics'!I:I,MATCH($C1962,'Policy Characteristics'!$C:$C,0)))</f>
        <v>% reduction in fuel use</v>
      </c>
      <c r="P1962" s="254"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254" t="str">
        <f>IF(ISBLANK(INDEX('Policy Characteristics'!K:K,MATCH($C1962,'Policy Characteristics'!$C:$C,0))),"",INDEX('Policy Characteristics'!K:K,MATCH($C1962,'Policy Characteristics'!$C:$C,0)))</f>
        <v>architectural-design.html#rnd</v>
      </c>
      <c r="R1962" s="254" t="str">
        <f>IF(ISBLANK(INDEX('Policy Characteristics'!L:L,MATCH($C1962,'Policy Characteristics'!$C:$C,0))),"",INDEX('Policy Characteristics'!L:L,MATCH($C1962,'Policy Characteristics'!$C:$C,0)))</f>
        <v>research-and-development.html</v>
      </c>
    </row>
    <row r="1963" spans="1:18" x14ac:dyDescent="0.35">
      <c r="A1963" s="254" t="str">
        <f>IF(ISBLANK(INDEX('Policy Characteristics'!A:A,MATCH($C1963,'Policy Characteristics'!$C:$C,0))),"",INDEX('Policy Characteristics'!A:A,MATCH($C1963,'Policy Characteristics'!$C:$C,0)))</f>
        <v>Research and Development</v>
      </c>
      <c r="B1963" s="262" t="str">
        <f>IF(ISBLANK(INDEX('Policy Characteristics'!B:B,MATCH($C1963,'Policy Characteristics'!$C:$C,0))),"",INDEX('Policy Characteristics'!B:B,MATCH($C1963,'Policy Characteristics'!$C:$C,0)))</f>
        <v>Fuel Use Reduction</v>
      </c>
      <c r="C1963" s="254" t="str">
        <f t="shared" ref="C1963:C1968" si="79">C$1962</f>
        <v>RnD Transportation Fuel Use Perc Reduction</v>
      </c>
      <c r="D1963" s="45" t="s">
        <v>2245</v>
      </c>
      <c r="E1963" s="45"/>
      <c r="F1963" s="45" t="s">
        <v>470</v>
      </c>
      <c r="G1963" s="45"/>
      <c r="H1963" s="43">
        <v>134</v>
      </c>
      <c r="I1963" s="324" t="s">
        <v>43</v>
      </c>
      <c r="J1963" s="255" t="str">
        <f>IF(ISBLANK(INDEX('Policy Characteristics'!D:D,MATCH($C1963,'Policy Characteristics'!$C:$C,0))),"",INDEX('Policy Characteristics'!D:D,MATCH($C1963,'Policy Characteristics'!$C:$C,0)))</f>
        <v>R&amp;D Fuel Use Reductions</v>
      </c>
      <c r="K1963" s="254" t="str">
        <f>IF(ISBLANK(INDEX('Policy Characteristics'!E:E,MATCH($C1963,'Policy Characteristics'!$C:$C,0))),"",INDEX('Policy Characteristics'!E:E,MATCH($C1963,'Policy Characteristics'!$C:$C,0)))</f>
        <v>RnD transportation fuel use reduction</v>
      </c>
      <c r="L1963" s="261">
        <f>IF(ISBLANK(INDEX('Policy Characteristics'!F:F,MATCH($C1963,'Policy Characteristics'!$C:$C,0))),"",INDEX('Policy Characteristics'!F:F,MATCH($C1963,'Policy Characteristics'!$C:$C,0)))</f>
        <v>0</v>
      </c>
      <c r="M1963" s="261">
        <f>IF(ISBLANK(INDEX('Policy Characteristics'!G:G,MATCH($C1963,'Policy Characteristics'!$C:$C,0))),"",INDEX('Policy Characteristics'!G:G,MATCH($C1963,'Policy Characteristics'!$C:$C,0)))</f>
        <v>0.4</v>
      </c>
      <c r="N1963" s="261">
        <f>IF(ISBLANK(INDEX('Policy Characteristics'!H:H,MATCH($C1963,'Policy Characteristics'!$C:$C,0))),"",INDEX('Policy Characteristics'!H:H,MATCH($C1963,'Policy Characteristics'!$C:$C,0)))</f>
        <v>0.01</v>
      </c>
      <c r="O1963" s="254" t="str">
        <f>IF(ISBLANK(INDEX('Policy Characteristics'!I:I,MATCH($C1963,'Policy Characteristics'!$C:$C,0))),"",INDEX('Policy Characteristics'!I:I,MATCH($C1963,'Policy Characteristics'!$C:$C,0)))</f>
        <v>% reduction in fuel use</v>
      </c>
      <c r="P1963" s="254"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254" t="str">
        <f>IF(ISBLANK(INDEX('Policy Characteristics'!K:K,MATCH($C1963,'Policy Characteristics'!$C:$C,0))),"",INDEX('Policy Characteristics'!K:K,MATCH($C1963,'Policy Characteristics'!$C:$C,0)))</f>
        <v>architectural-design.html#rnd</v>
      </c>
      <c r="R1963" s="254" t="str">
        <f>IF(ISBLANK(INDEX('Policy Characteristics'!L:L,MATCH($C1963,'Policy Characteristics'!$C:$C,0))),"",INDEX('Policy Characteristics'!L:L,MATCH($C1963,'Policy Characteristics'!$C:$C,0)))</f>
        <v>research-and-development.html</v>
      </c>
    </row>
    <row r="1964" spans="1:18" x14ac:dyDescent="0.35">
      <c r="A1964" s="254" t="str">
        <f>IF(ISBLANK(INDEX('Policy Characteristics'!A:A,MATCH($C1964,'Policy Characteristics'!$C:$C,0))),"",INDEX('Policy Characteristics'!A:A,MATCH($C1964,'Policy Characteristics'!$C:$C,0)))</f>
        <v>Research and Development</v>
      </c>
      <c r="B1964" s="262" t="str">
        <f>IF(ISBLANK(INDEX('Policy Characteristics'!B:B,MATCH($C1964,'Policy Characteristics'!$C:$C,0))),"",INDEX('Policy Characteristics'!B:B,MATCH($C1964,'Policy Characteristics'!$C:$C,0)))</f>
        <v>Fuel Use Reduction</v>
      </c>
      <c r="C1964" s="254" t="str">
        <f t="shared" si="79"/>
        <v>RnD Transportation Fuel Use Perc Reduction</v>
      </c>
      <c r="D1964" s="45" t="s">
        <v>2246</v>
      </c>
      <c r="E1964" s="45"/>
      <c r="F1964" s="45" t="s">
        <v>471</v>
      </c>
      <c r="G1964" s="45"/>
      <c r="H1964" s="43">
        <v>135</v>
      </c>
      <c r="I1964" s="324" t="s">
        <v>43</v>
      </c>
      <c r="J1964" s="255" t="str">
        <f>IF(ISBLANK(INDEX('Policy Characteristics'!D:D,MATCH($C1964,'Policy Characteristics'!$C:$C,0))),"",INDEX('Policy Characteristics'!D:D,MATCH($C1964,'Policy Characteristics'!$C:$C,0)))</f>
        <v>R&amp;D Fuel Use Reductions</v>
      </c>
      <c r="K1964" s="254" t="str">
        <f>IF(ISBLANK(INDEX('Policy Characteristics'!E:E,MATCH($C1964,'Policy Characteristics'!$C:$C,0))),"",INDEX('Policy Characteristics'!E:E,MATCH($C1964,'Policy Characteristics'!$C:$C,0)))</f>
        <v>RnD transportation fuel use reduction</v>
      </c>
      <c r="L1964" s="261">
        <f>IF(ISBLANK(INDEX('Policy Characteristics'!F:F,MATCH($C1964,'Policy Characteristics'!$C:$C,0))),"",INDEX('Policy Characteristics'!F:F,MATCH($C1964,'Policy Characteristics'!$C:$C,0)))</f>
        <v>0</v>
      </c>
      <c r="M1964" s="261">
        <f>IF(ISBLANK(INDEX('Policy Characteristics'!G:G,MATCH($C1964,'Policy Characteristics'!$C:$C,0))),"",INDEX('Policy Characteristics'!G:G,MATCH($C1964,'Policy Characteristics'!$C:$C,0)))</f>
        <v>0.4</v>
      </c>
      <c r="N1964" s="261">
        <f>IF(ISBLANK(INDEX('Policy Characteristics'!H:H,MATCH($C1964,'Policy Characteristics'!$C:$C,0))),"",INDEX('Policy Characteristics'!H:H,MATCH($C1964,'Policy Characteristics'!$C:$C,0)))</f>
        <v>0.01</v>
      </c>
      <c r="O1964" s="254" t="str">
        <f>IF(ISBLANK(INDEX('Policy Characteristics'!I:I,MATCH($C1964,'Policy Characteristics'!$C:$C,0))),"",INDEX('Policy Characteristics'!I:I,MATCH($C1964,'Policy Characteristics'!$C:$C,0)))</f>
        <v>% reduction in fuel use</v>
      </c>
      <c r="P1964" s="254"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254" t="str">
        <f>IF(ISBLANK(INDEX('Policy Characteristics'!K:K,MATCH($C1964,'Policy Characteristics'!$C:$C,0))),"",INDEX('Policy Characteristics'!K:K,MATCH($C1964,'Policy Characteristics'!$C:$C,0)))</f>
        <v>architectural-design.html#rnd</v>
      </c>
      <c r="R1964" s="254" t="str">
        <f>IF(ISBLANK(INDEX('Policy Characteristics'!L:L,MATCH($C1964,'Policy Characteristics'!$C:$C,0))),"",INDEX('Policy Characteristics'!L:L,MATCH($C1964,'Policy Characteristics'!$C:$C,0)))</f>
        <v>research-and-development.html</v>
      </c>
    </row>
    <row r="1965" spans="1:18" x14ac:dyDescent="0.35">
      <c r="A1965" s="254" t="str">
        <f>IF(ISBLANK(INDEX('Policy Characteristics'!A:A,MATCH($C1965,'Policy Characteristics'!$C:$C,0))),"",INDEX('Policy Characteristics'!A:A,MATCH($C1965,'Policy Characteristics'!$C:$C,0)))</f>
        <v>Research and Development</v>
      </c>
      <c r="B1965" s="262" t="str">
        <f>IF(ISBLANK(INDEX('Policy Characteristics'!B:B,MATCH($C1965,'Policy Characteristics'!$C:$C,0))),"",INDEX('Policy Characteristics'!B:B,MATCH($C1965,'Policy Characteristics'!$C:$C,0)))</f>
        <v>Fuel Use Reduction</v>
      </c>
      <c r="C1965" s="254" t="str">
        <f t="shared" si="79"/>
        <v>RnD Transportation Fuel Use Perc Reduction</v>
      </c>
      <c r="D1965" s="45" t="s">
        <v>2247</v>
      </c>
      <c r="E1965" s="45"/>
      <c r="F1965" s="45" t="s">
        <v>472</v>
      </c>
      <c r="G1965" s="45"/>
      <c r="H1965" s="43">
        <v>136</v>
      </c>
      <c r="I1965" s="324" t="s">
        <v>43</v>
      </c>
      <c r="J1965" s="255" t="str">
        <f>IF(ISBLANK(INDEX('Policy Characteristics'!D:D,MATCH($C1965,'Policy Characteristics'!$C:$C,0))),"",INDEX('Policy Characteristics'!D:D,MATCH($C1965,'Policy Characteristics'!$C:$C,0)))</f>
        <v>R&amp;D Fuel Use Reductions</v>
      </c>
      <c r="K1965" s="254" t="str">
        <f>IF(ISBLANK(INDEX('Policy Characteristics'!E:E,MATCH($C1965,'Policy Characteristics'!$C:$C,0))),"",INDEX('Policy Characteristics'!E:E,MATCH($C1965,'Policy Characteristics'!$C:$C,0)))</f>
        <v>RnD transportation fuel use reduction</v>
      </c>
      <c r="L1965" s="261">
        <f>IF(ISBLANK(INDEX('Policy Characteristics'!F:F,MATCH($C1965,'Policy Characteristics'!$C:$C,0))),"",INDEX('Policy Characteristics'!F:F,MATCH($C1965,'Policy Characteristics'!$C:$C,0)))</f>
        <v>0</v>
      </c>
      <c r="M1965" s="261">
        <f>IF(ISBLANK(INDEX('Policy Characteristics'!G:G,MATCH($C1965,'Policy Characteristics'!$C:$C,0))),"",INDEX('Policy Characteristics'!G:G,MATCH($C1965,'Policy Characteristics'!$C:$C,0)))</f>
        <v>0.4</v>
      </c>
      <c r="N1965" s="261">
        <f>IF(ISBLANK(INDEX('Policy Characteristics'!H:H,MATCH($C1965,'Policy Characteristics'!$C:$C,0))),"",INDEX('Policy Characteristics'!H:H,MATCH($C1965,'Policy Characteristics'!$C:$C,0)))</f>
        <v>0.01</v>
      </c>
      <c r="O1965" s="254" t="str">
        <f>IF(ISBLANK(INDEX('Policy Characteristics'!I:I,MATCH($C1965,'Policy Characteristics'!$C:$C,0))),"",INDEX('Policy Characteristics'!I:I,MATCH($C1965,'Policy Characteristics'!$C:$C,0)))</f>
        <v>% reduction in fuel use</v>
      </c>
      <c r="P1965" s="254"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254" t="str">
        <f>IF(ISBLANK(INDEX('Policy Characteristics'!K:K,MATCH($C1965,'Policy Characteristics'!$C:$C,0))),"",INDEX('Policy Characteristics'!K:K,MATCH($C1965,'Policy Characteristics'!$C:$C,0)))</f>
        <v>architectural-design.html#rnd</v>
      </c>
      <c r="R1965" s="254" t="str">
        <f>IF(ISBLANK(INDEX('Policy Characteristics'!L:L,MATCH($C1965,'Policy Characteristics'!$C:$C,0))),"",INDEX('Policy Characteristics'!L:L,MATCH($C1965,'Policy Characteristics'!$C:$C,0)))</f>
        <v>research-and-development.html</v>
      </c>
    </row>
    <row r="1966" spans="1:18" x14ac:dyDescent="0.35">
      <c r="A1966" s="254" t="str">
        <f>IF(ISBLANK(INDEX('Policy Characteristics'!A:A,MATCH($C1966,'Policy Characteristics'!$C:$C,0))),"",INDEX('Policy Characteristics'!A:A,MATCH($C1966,'Policy Characteristics'!$C:$C,0)))</f>
        <v>Research and Development</v>
      </c>
      <c r="B1966" s="262" t="str">
        <f>IF(ISBLANK(INDEX('Policy Characteristics'!B:B,MATCH($C1966,'Policy Characteristics'!$C:$C,0))),"",INDEX('Policy Characteristics'!B:B,MATCH($C1966,'Policy Characteristics'!$C:$C,0)))</f>
        <v>Fuel Use Reduction</v>
      </c>
      <c r="C1966" s="254" t="str">
        <f t="shared" si="79"/>
        <v>RnD Transportation Fuel Use Perc Reduction</v>
      </c>
      <c r="D1966" s="45" t="s">
        <v>2248</v>
      </c>
      <c r="E1966" s="45"/>
      <c r="F1966" s="45" t="s">
        <v>473</v>
      </c>
      <c r="G1966" s="45"/>
      <c r="H1966" s="43">
        <v>137</v>
      </c>
      <c r="I1966" s="324" t="s">
        <v>43</v>
      </c>
      <c r="J1966" s="255" t="str">
        <f>IF(ISBLANK(INDEX('Policy Characteristics'!D:D,MATCH($C1966,'Policy Characteristics'!$C:$C,0))),"",INDEX('Policy Characteristics'!D:D,MATCH($C1966,'Policy Characteristics'!$C:$C,0)))</f>
        <v>R&amp;D Fuel Use Reductions</v>
      </c>
      <c r="K1966" s="254" t="str">
        <f>IF(ISBLANK(INDEX('Policy Characteristics'!E:E,MATCH($C1966,'Policy Characteristics'!$C:$C,0))),"",INDEX('Policy Characteristics'!E:E,MATCH($C1966,'Policy Characteristics'!$C:$C,0)))</f>
        <v>RnD transportation fuel use reduction</v>
      </c>
      <c r="L1966" s="261">
        <f>IF(ISBLANK(INDEX('Policy Characteristics'!F:F,MATCH($C1966,'Policy Characteristics'!$C:$C,0))),"",INDEX('Policy Characteristics'!F:F,MATCH($C1966,'Policy Characteristics'!$C:$C,0)))</f>
        <v>0</v>
      </c>
      <c r="M1966" s="261">
        <f>IF(ISBLANK(INDEX('Policy Characteristics'!G:G,MATCH($C1966,'Policy Characteristics'!$C:$C,0))),"",INDEX('Policy Characteristics'!G:G,MATCH($C1966,'Policy Characteristics'!$C:$C,0)))</f>
        <v>0.4</v>
      </c>
      <c r="N1966" s="261">
        <f>IF(ISBLANK(INDEX('Policy Characteristics'!H:H,MATCH($C1966,'Policy Characteristics'!$C:$C,0))),"",INDEX('Policy Characteristics'!H:H,MATCH($C1966,'Policy Characteristics'!$C:$C,0)))</f>
        <v>0.01</v>
      </c>
      <c r="O1966" s="254" t="str">
        <f>IF(ISBLANK(INDEX('Policy Characteristics'!I:I,MATCH($C1966,'Policy Characteristics'!$C:$C,0))),"",INDEX('Policy Characteristics'!I:I,MATCH($C1966,'Policy Characteristics'!$C:$C,0)))</f>
        <v>% reduction in fuel use</v>
      </c>
      <c r="P1966" s="254"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254" t="str">
        <f>IF(ISBLANK(INDEX('Policy Characteristics'!K:K,MATCH($C1966,'Policy Characteristics'!$C:$C,0))),"",INDEX('Policy Characteristics'!K:K,MATCH($C1966,'Policy Characteristics'!$C:$C,0)))</f>
        <v>architectural-design.html#rnd</v>
      </c>
      <c r="R1966" s="254" t="str">
        <f>IF(ISBLANK(INDEX('Policy Characteristics'!L:L,MATCH($C1966,'Policy Characteristics'!$C:$C,0))),"",INDEX('Policy Characteristics'!L:L,MATCH($C1966,'Policy Characteristics'!$C:$C,0)))</f>
        <v>research-and-development.html</v>
      </c>
    </row>
    <row r="1967" spans="1:18" x14ac:dyDescent="0.35">
      <c r="A1967" s="254" t="str">
        <f>IF(ISBLANK(INDEX('Policy Characteristics'!A:A,MATCH($C1967,'Policy Characteristics'!$C:$C,0))),"",INDEX('Policy Characteristics'!A:A,MATCH($C1967,'Policy Characteristics'!$C:$C,0)))</f>
        <v>Research and Development</v>
      </c>
      <c r="B1967" s="262" t="str">
        <f>IF(ISBLANK(INDEX('Policy Characteristics'!B:B,MATCH($C1967,'Policy Characteristics'!$C:$C,0))),"",INDEX('Policy Characteristics'!B:B,MATCH($C1967,'Policy Characteristics'!$C:$C,0)))</f>
        <v>Fuel Use Reduction</v>
      </c>
      <c r="C1967" s="254" t="str">
        <f t="shared" si="79"/>
        <v>RnD Transportation Fuel Use Perc Reduction</v>
      </c>
      <c r="D1967" s="45" t="s">
        <v>2504</v>
      </c>
      <c r="E1967" s="45"/>
      <c r="F1967" s="45" t="s">
        <v>2786</v>
      </c>
      <c r="G1967" s="45"/>
      <c r="H1967" s="43">
        <v>138</v>
      </c>
      <c r="I1967" s="324" t="s">
        <v>43</v>
      </c>
      <c r="J1967" s="255" t="str">
        <f>IF(ISBLANK(INDEX('Policy Characteristics'!D:D,MATCH($C1967,'Policy Characteristics'!$C:$C,0))),"",INDEX('Policy Characteristics'!D:D,MATCH($C1967,'Policy Characteristics'!$C:$C,0)))</f>
        <v>R&amp;D Fuel Use Reductions</v>
      </c>
      <c r="K1967" s="254" t="str">
        <f>IF(ISBLANK(INDEX('Policy Characteristics'!E:E,MATCH($C1967,'Policy Characteristics'!$C:$C,0))),"",INDEX('Policy Characteristics'!E:E,MATCH($C1967,'Policy Characteristics'!$C:$C,0)))</f>
        <v>RnD transportation fuel use reduction</v>
      </c>
      <c r="L1967" s="261">
        <f>IF(ISBLANK(INDEX('Policy Characteristics'!F:F,MATCH($C1967,'Policy Characteristics'!$C:$C,0))),"",INDEX('Policy Characteristics'!F:F,MATCH($C1967,'Policy Characteristics'!$C:$C,0)))</f>
        <v>0</v>
      </c>
      <c r="M1967" s="261">
        <f>IF(ISBLANK(INDEX('Policy Characteristics'!G:G,MATCH($C1967,'Policy Characteristics'!$C:$C,0))),"",INDEX('Policy Characteristics'!G:G,MATCH($C1967,'Policy Characteristics'!$C:$C,0)))</f>
        <v>0.4</v>
      </c>
      <c r="N1967" s="261">
        <f>IF(ISBLANK(INDEX('Policy Characteristics'!H:H,MATCH($C1967,'Policy Characteristics'!$C:$C,0))),"",INDEX('Policy Characteristics'!H:H,MATCH($C1967,'Policy Characteristics'!$C:$C,0)))</f>
        <v>0.01</v>
      </c>
      <c r="O1967" s="254" t="str">
        <f>IF(ISBLANK(INDEX('Policy Characteristics'!I:I,MATCH($C1967,'Policy Characteristics'!$C:$C,0))),"",INDEX('Policy Characteristics'!I:I,MATCH($C1967,'Policy Characteristics'!$C:$C,0)))</f>
        <v>% reduction in fuel use</v>
      </c>
      <c r="P1967" s="254"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254" t="str">
        <f>IF(ISBLANK(INDEX('Policy Characteristics'!K:K,MATCH($C1967,'Policy Characteristics'!$C:$C,0))),"",INDEX('Policy Characteristics'!K:K,MATCH($C1967,'Policy Characteristics'!$C:$C,0)))</f>
        <v>architectural-design.html#rnd</v>
      </c>
      <c r="R1967" s="254" t="str">
        <f>IF(ISBLANK(INDEX('Policy Characteristics'!L:L,MATCH($C1967,'Policy Characteristics'!$C:$C,0))),"",INDEX('Policy Characteristics'!L:L,MATCH($C1967,'Policy Characteristics'!$C:$C,0)))</f>
        <v>research-and-development.html</v>
      </c>
    </row>
    <row r="1968" spans="1:18" x14ac:dyDescent="0.35">
      <c r="A1968" s="254" t="str">
        <f>IF(ISBLANK(INDEX('Policy Characteristics'!A:A,MATCH($C1968,'Policy Characteristics'!$C:$C,0))),"",INDEX('Policy Characteristics'!A:A,MATCH($C1968,'Policy Characteristics'!$C:$C,0)))</f>
        <v>Research and Development</v>
      </c>
      <c r="B1968" s="262" t="str">
        <f>IF(ISBLANK(INDEX('Policy Characteristics'!B:B,MATCH($C1968,'Policy Characteristics'!$C:$C,0))),"",INDEX('Policy Characteristics'!B:B,MATCH($C1968,'Policy Characteristics'!$C:$C,0)))</f>
        <v>Fuel Use Reduction</v>
      </c>
      <c r="C1968" s="254" t="str">
        <f t="shared" si="79"/>
        <v>RnD Transportation Fuel Use Perc Reduction</v>
      </c>
      <c r="D1968" s="45" t="s">
        <v>2503</v>
      </c>
      <c r="E1968" s="45"/>
      <c r="F1968" s="45" t="s">
        <v>2787</v>
      </c>
      <c r="G1968" s="45"/>
      <c r="H1968" s="43">
        <v>524</v>
      </c>
      <c r="I1968" s="324" t="s">
        <v>43</v>
      </c>
      <c r="J1968" s="255" t="str">
        <f>IF(ISBLANK(INDEX('Policy Characteristics'!D:D,MATCH($C1968,'Policy Characteristics'!$C:$C,0))),"",INDEX('Policy Characteristics'!D:D,MATCH($C1968,'Policy Characteristics'!$C:$C,0)))</f>
        <v>R&amp;D Fuel Use Reductions</v>
      </c>
      <c r="K1968" s="254" t="str">
        <f>IF(ISBLANK(INDEX('Policy Characteristics'!E:E,MATCH($C1968,'Policy Characteristics'!$C:$C,0))),"",INDEX('Policy Characteristics'!E:E,MATCH($C1968,'Policy Characteristics'!$C:$C,0)))</f>
        <v>RnD transportation fuel use reduction</v>
      </c>
      <c r="L1968" s="261">
        <f>IF(ISBLANK(INDEX('Policy Characteristics'!F:F,MATCH($C1968,'Policy Characteristics'!$C:$C,0))),"",INDEX('Policy Characteristics'!F:F,MATCH($C1968,'Policy Characteristics'!$C:$C,0)))</f>
        <v>0</v>
      </c>
      <c r="M1968" s="261">
        <f>IF(ISBLANK(INDEX('Policy Characteristics'!G:G,MATCH($C1968,'Policy Characteristics'!$C:$C,0))),"",INDEX('Policy Characteristics'!G:G,MATCH($C1968,'Policy Characteristics'!$C:$C,0)))</f>
        <v>0.4</v>
      </c>
      <c r="N1968" s="261">
        <f>IF(ISBLANK(INDEX('Policy Characteristics'!H:H,MATCH($C1968,'Policy Characteristics'!$C:$C,0))),"",INDEX('Policy Characteristics'!H:H,MATCH($C1968,'Policy Characteristics'!$C:$C,0)))</f>
        <v>0.01</v>
      </c>
      <c r="O1968" s="254" t="str">
        <f>IF(ISBLANK(INDEX('Policy Characteristics'!I:I,MATCH($C1968,'Policy Characteristics'!$C:$C,0))),"",INDEX('Policy Characteristics'!I:I,MATCH($C1968,'Policy Characteristics'!$C:$C,0)))</f>
        <v>% reduction in fuel use</v>
      </c>
      <c r="P1968" s="254"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254" t="str">
        <f>IF(ISBLANK(INDEX('Policy Characteristics'!K:K,MATCH($C1968,'Policy Characteristics'!$C:$C,0))),"",INDEX('Policy Characteristics'!K:K,MATCH($C1968,'Policy Characteristics'!$C:$C,0)))</f>
        <v>architectural-design.html#rnd</v>
      </c>
      <c r="R1968" s="254" t="str">
        <f>IF(ISBLANK(INDEX('Policy Characteristics'!L:L,MATCH($C1968,'Policy Characteristics'!$C:$C,0))),"",INDEX('Policy Characteristics'!L:L,MATCH($C1968,'Policy Characteristics'!$C:$C,0)))</f>
        <v>research-and-development.html</v>
      </c>
    </row>
    <row r="1969" spans="1:18" x14ac:dyDescent="0.35">
      <c r="A1969" s="254" t="str">
        <f>IF(ISBLANK(INDEX('Policy Characteristics'!A:A,MATCH($C1969,'Policy Characteristics'!$C:$C,0))),"",INDEX('Policy Characteristics'!A:A,MATCH($C1969,'Policy Characteristics'!$C:$C,0)))</f>
        <v>Government Revenue Accounting</v>
      </c>
      <c r="B1969" s="262" t="str">
        <f>IF(ISBLANK(INDEX('Policy Characteristics'!B:B,MATCH($C1969,'Policy Characteristics'!$C:$C,0))),"",INDEX('Policy Characteristics'!B:B,MATCH($C1969,'Policy Characteristics'!$C:$C,0)))</f>
        <v>Carbon Tax Revenue</v>
      </c>
      <c r="C1969" t="s">
        <v>2940</v>
      </c>
      <c r="D1969" s="1" t="s">
        <v>2948</v>
      </c>
      <c r="F1969" s="1" t="s">
        <v>2953</v>
      </c>
      <c r="H1969" s="43">
        <v>545</v>
      </c>
      <c r="I1969" s="322" t="s">
        <v>43</v>
      </c>
      <c r="J1969" s="255" t="str">
        <f>IF(ISBLANK(INDEX('Policy Characteristics'!D:D,MATCH($C1969,'Policy Characteristics'!$C:$C,0))),"",INDEX('Policy Characteristics'!D:D,MATCH($C1969,'Policy Characteristics'!$C:$C,0)))</f>
        <v/>
      </c>
      <c r="K1969" s="254" t="str">
        <f>IF(ISBLANK(INDEX('Policy Characteristics'!E:E,MATCH($C1969,'Policy Characteristics'!$C:$C,0))),"",INDEX('Policy Characteristics'!E:E,MATCH($C1969,'Policy Characteristics'!$C:$C,0)))</f>
        <v>GRA carbon tax revenue</v>
      </c>
      <c r="L1969" s="254">
        <f>IF(ISBLANK(INDEX('Policy Characteristics'!F:F,MATCH($C1969,'Policy Characteristics'!$C:$C,0))),"",INDEX('Policy Characteristics'!F:F,MATCH($C1969,'Policy Characteristics'!$C:$C,0)))</f>
        <v>0</v>
      </c>
      <c r="M1969" s="254">
        <f>IF(ISBLANK(INDEX('Policy Characteristics'!G:G,MATCH($C1969,'Policy Characteristics'!$C:$C,0))),"",INDEX('Policy Characteristics'!G:G,MATCH($C1969,'Policy Characteristics'!$C:$C,0)))</f>
        <v>10</v>
      </c>
      <c r="N1969" s="254">
        <f>IF(ISBLANK(INDEX('Policy Characteristics'!H:H,MATCH($C1969,'Policy Characteristics'!$C:$C,0))),"",INDEX('Policy Characteristics'!H:H,MATCH($C1969,'Policy Characteristics'!$C:$C,0)))</f>
        <v>1</v>
      </c>
      <c r="O1969" s="254" t="str">
        <f>IF(ISBLANK(INDEX('Policy Characteristics'!I:I,MATCH($C1969,'Policy Characteristics'!$C:$C,0))),"",INDEX('Policy Characteristics'!I:I,MATCH($C1969,'Policy Characteristics'!$C:$C,0)))</f>
        <v>weight</v>
      </c>
      <c r="P1969" s="254" t="str">
        <f>IF(ISBLANK(INDEX('Policy Characteristics'!J:J,MATCH($C1969,'Policy Characteristics'!$C:$C,0))),"",INDEX('Policy Characteristics'!J:J,MATCH($C1969,'Policy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69" s="254" t="str">
        <f>IF(ISBLANK(INDEX('Policy Characteristics'!K:K,MATCH($C1969,'Policy Characteristics'!$C:$C,0))),"",INDEX('Policy Characteristics'!K:K,MATCH($C1969,'Policy Characteristics'!$C:$C,0)))</f>
        <v>io-model.html</v>
      </c>
      <c r="R1969" s="254" t="str">
        <f>IF(ISBLANK(INDEX('Policy Characteristics'!L:L,MATCH($C1969,'Policy Characteristics'!$C:$C,0))),"",INDEX('Policy Characteristics'!L:L,MATCH($C1969,'Policy Characteristics'!$C:$C,0)))</f>
        <v/>
      </c>
    </row>
    <row r="1970" spans="1:18" x14ac:dyDescent="0.35">
      <c r="A1970" s="254" t="str">
        <f>IF(ISBLANK(INDEX('Policy Characteristics'!A:A,MATCH($C1970,'Policy Characteristics'!$C:$C,0))),"",INDEX('Policy Characteristics'!A:A,MATCH($C1970,'Policy Characteristics'!$C:$C,0)))</f>
        <v>Government Revenue Accounting</v>
      </c>
      <c r="B1970" s="262" t="str">
        <f>IF(ISBLANK(INDEX('Policy Characteristics'!B:B,MATCH($C1970,'Policy Characteristics'!$C:$C,0))),"",INDEX('Policy Characteristics'!B:B,MATCH($C1970,'Policy Characteristics'!$C:$C,0)))</f>
        <v>Carbon Tax Revenue</v>
      </c>
      <c r="C1970" s="254" t="str">
        <f t="shared" ref="C1970" si="80">C$1969</f>
        <v>GRA for Carbon Tax Revenue</v>
      </c>
      <c r="D1970" s="1" t="s">
        <v>2949</v>
      </c>
      <c r="F1970" s="1" t="s">
        <v>2964</v>
      </c>
      <c r="H1970" s="43">
        <v>546</v>
      </c>
      <c r="I1970" s="326" t="str">
        <f t="shared" ref="I1970:I1973" si="81">I$1969</f>
        <v>Yes</v>
      </c>
      <c r="J1970" s="255" t="str">
        <f>IF(ISBLANK(INDEX('Policy Characteristics'!D:D,MATCH($C1970,'Policy Characteristics'!$C:$C,0))),"",INDEX('Policy Characteristics'!D:D,MATCH($C1970,'Policy Characteristics'!$C:$C,0)))</f>
        <v/>
      </c>
      <c r="K1970" s="254" t="str">
        <f>IF(ISBLANK(INDEX('Policy Characteristics'!E:E,MATCH($C1970,'Policy Characteristics'!$C:$C,0))),"",INDEX('Policy Characteristics'!E:E,MATCH($C1970,'Policy Characteristics'!$C:$C,0)))</f>
        <v>GRA carbon tax revenue</v>
      </c>
      <c r="L1970" s="254">
        <f>IF(ISBLANK(INDEX('Policy Characteristics'!F:F,MATCH($C1970,'Policy Characteristics'!$C:$C,0))),"",INDEX('Policy Characteristics'!F:F,MATCH($C1970,'Policy Characteristics'!$C:$C,0)))</f>
        <v>0</v>
      </c>
      <c r="M1970" s="254">
        <f>IF(ISBLANK(INDEX('Policy Characteristics'!G:G,MATCH($C1970,'Policy Characteristics'!$C:$C,0))),"",INDEX('Policy Characteristics'!G:G,MATCH($C1970,'Policy Characteristics'!$C:$C,0)))</f>
        <v>10</v>
      </c>
      <c r="N1970" s="254">
        <f>IF(ISBLANK(INDEX('Policy Characteristics'!H:H,MATCH($C1970,'Policy Characteristics'!$C:$C,0))),"",INDEX('Policy Characteristics'!H:H,MATCH($C1970,'Policy Characteristics'!$C:$C,0)))</f>
        <v>1</v>
      </c>
      <c r="O1970" s="254" t="str">
        <f>IF(ISBLANK(INDEX('Policy Characteristics'!I:I,MATCH($C1970,'Policy Characteristics'!$C:$C,0))),"",INDEX('Policy Characteristics'!I:I,MATCH($C1970,'Policy Characteristics'!$C:$C,0)))</f>
        <v>weight</v>
      </c>
      <c r="P1970" s="254" t="str">
        <f>IF(ISBLANK(INDEX('Policy Characteristics'!J:J,MATCH($C1970,'Policy Characteristics'!$C:$C,0))),"",INDEX('Policy Characteristics'!J:J,MATCH($C1970,'Policy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0" s="254" t="str">
        <f>IF(ISBLANK(INDEX('Policy Characteristics'!K:K,MATCH($C1970,'Policy Characteristics'!$C:$C,0))),"",INDEX('Policy Characteristics'!K:K,MATCH($C1970,'Policy Characteristics'!$C:$C,0)))</f>
        <v>io-model.html</v>
      </c>
      <c r="R1970" s="254" t="str">
        <f>IF(ISBLANK(INDEX('Policy Characteristics'!L:L,MATCH($C1970,'Policy Characteristics'!$C:$C,0))),"",INDEX('Policy Characteristics'!L:L,MATCH($C1970,'Policy Characteristics'!$C:$C,0)))</f>
        <v/>
      </c>
    </row>
    <row r="1971" spans="1:18" x14ac:dyDescent="0.35">
      <c r="A1971" s="254" t="str">
        <f>IF(ISBLANK(INDEX('Policy Characteristics'!A:A,MATCH($C1971,'Policy Characteristics'!$C:$C,0))),"",INDEX('Policy Characteristics'!A:A,MATCH($C1971,'Policy Characteristics'!$C:$C,0)))</f>
        <v>Government Revenue Accounting</v>
      </c>
      <c r="B1971" s="262" t="str">
        <f>IF(ISBLANK(INDEX('Policy Characteristics'!B:B,MATCH($C1971,'Policy Characteristics'!$C:$C,0))),"",INDEX('Policy Characteristics'!B:B,MATCH($C1971,'Policy Characteristics'!$C:$C,0)))</f>
        <v>Carbon Tax Revenue</v>
      </c>
      <c r="C1971" s="254" t="str">
        <f t="shared" ref="C1971:C1973" si="82">C$1969</f>
        <v>GRA for Carbon Tax Revenue</v>
      </c>
      <c r="D1971" s="1" t="s">
        <v>2950</v>
      </c>
      <c r="F1971" s="1" t="s">
        <v>2954</v>
      </c>
      <c r="H1971" s="43">
        <v>547</v>
      </c>
      <c r="I1971" s="326" t="str">
        <f t="shared" si="81"/>
        <v>Yes</v>
      </c>
      <c r="J1971" s="255" t="str">
        <f>IF(ISBLANK(INDEX('Policy Characteristics'!D:D,MATCH($C1971,'Policy Characteristics'!$C:$C,0))),"",INDEX('Policy Characteristics'!D:D,MATCH($C1971,'Policy Characteristics'!$C:$C,0)))</f>
        <v/>
      </c>
      <c r="K1971" s="254" t="str">
        <f>IF(ISBLANK(INDEX('Policy Characteristics'!E:E,MATCH($C1971,'Policy Characteristics'!$C:$C,0))),"",INDEX('Policy Characteristics'!E:E,MATCH($C1971,'Policy Characteristics'!$C:$C,0)))</f>
        <v>GRA carbon tax revenue</v>
      </c>
      <c r="L1971" s="254">
        <f>IF(ISBLANK(INDEX('Policy Characteristics'!F:F,MATCH($C1971,'Policy Characteristics'!$C:$C,0))),"",INDEX('Policy Characteristics'!F:F,MATCH($C1971,'Policy Characteristics'!$C:$C,0)))</f>
        <v>0</v>
      </c>
      <c r="M1971" s="254">
        <f>IF(ISBLANK(INDEX('Policy Characteristics'!G:G,MATCH($C1971,'Policy Characteristics'!$C:$C,0))),"",INDEX('Policy Characteristics'!G:G,MATCH($C1971,'Policy Characteristics'!$C:$C,0)))</f>
        <v>10</v>
      </c>
      <c r="N1971" s="254">
        <f>IF(ISBLANK(INDEX('Policy Characteristics'!H:H,MATCH($C1971,'Policy Characteristics'!$C:$C,0))),"",INDEX('Policy Characteristics'!H:H,MATCH($C1971,'Policy Characteristics'!$C:$C,0)))</f>
        <v>1</v>
      </c>
      <c r="O1971" s="254" t="str">
        <f>IF(ISBLANK(INDEX('Policy Characteristics'!I:I,MATCH($C1971,'Policy Characteristics'!$C:$C,0))),"",INDEX('Policy Characteristics'!I:I,MATCH($C1971,'Policy Characteristics'!$C:$C,0)))</f>
        <v>weight</v>
      </c>
      <c r="P1971" s="254" t="str">
        <f>IF(ISBLANK(INDEX('Policy Characteristics'!J:J,MATCH($C1971,'Policy Characteristics'!$C:$C,0))),"",INDEX('Policy Characteristics'!J:J,MATCH($C1971,'Policy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1" s="254" t="str">
        <f>IF(ISBLANK(INDEX('Policy Characteristics'!K:K,MATCH($C1971,'Policy Characteristics'!$C:$C,0))),"",INDEX('Policy Characteristics'!K:K,MATCH($C1971,'Policy Characteristics'!$C:$C,0)))</f>
        <v>io-model.html</v>
      </c>
      <c r="R1971" s="254" t="str">
        <f>IF(ISBLANK(INDEX('Policy Characteristics'!L:L,MATCH($C1971,'Policy Characteristics'!$C:$C,0))),"",INDEX('Policy Characteristics'!L:L,MATCH($C1971,'Policy Characteristics'!$C:$C,0)))</f>
        <v/>
      </c>
    </row>
    <row r="1972" spans="1:18" x14ac:dyDescent="0.35">
      <c r="A1972" s="254" t="str">
        <f>IF(ISBLANK(INDEX('Policy Characteristics'!A:A,MATCH($C1972,'Policy Characteristics'!$C:$C,0))),"",INDEX('Policy Characteristics'!A:A,MATCH($C1972,'Policy Characteristics'!$C:$C,0)))</f>
        <v>Government Revenue Accounting</v>
      </c>
      <c r="B1972" s="262" t="str">
        <f>IF(ISBLANK(INDEX('Policy Characteristics'!B:B,MATCH($C1972,'Policy Characteristics'!$C:$C,0))),"",INDEX('Policy Characteristics'!B:B,MATCH($C1972,'Policy Characteristics'!$C:$C,0)))</f>
        <v>Carbon Tax Revenue</v>
      </c>
      <c r="C1972" s="254" t="str">
        <f t="shared" si="82"/>
        <v>GRA for Carbon Tax Revenue</v>
      </c>
      <c r="D1972" s="1" t="s">
        <v>2951</v>
      </c>
      <c r="F1972" s="1" t="s">
        <v>2955</v>
      </c>
      <c r="H1972" s="43">
        <v>548</v>
      </c>
      <c r="I1972" s="326" t="str">
        <f t="shared" si="81"/>
        <v>Yes</v>
      </c>
      <c r="J1972" s="255" t="str">
        <f>IF(ISBLANK(INDEX('Policy Characteristics'!D:D,MATCH($C1972,'Policy Characteristics'!$C:$C,0))),"",INDEX('Policy Characteristics'!D:D,MATCH($C1972,'Policy Characteristics'!$C:$C,0)))</f>
        <v/>
      </c>
      <c r="K1972" s="254" t="str">
        <f>IF(ISBLANK(INDEX('Policy Characteristics'!E:E,MATCH($C1972,'Policy Characteristics'!$C:$C,0))),"",INDEX('Policy Characteristics'!E:E,MATCH($C1972,'Policy Characteristics'!$C:$C,0)))</f>
        <v>GRA carbon tax revenue</v>
      </c>
      <c r="L1972" s="254">
        <f>IF(ISBLANK(INDEX('Policy Characteristics'!F:F,MATCH($C1972,'Policy Characteristics'!$C:$C,0))),"",INDEX('Policy Characteristics'!F:F,MATCH($C1972,'Policy Characteristics'!$C:$C,0)))</f>
        <v>0</v>
      </c>
      <c r="M1972" s="254">
        <f>IF(ISBLANK(INDEX('Policy Characteristics'!G:G,MATCH($C1972,'Policy Characteristics'!$C:$C,0))),"",INDEX('Policy Characteristics'!G:G,MATCH($C1972,'Policy Characteristics'!$C:$C,0)))</f>
        <v>10</v>
      </c>
      <c r="N1972" s="254">
        <f>IF(ISBLANK(INDEX('Policy Characteristics'!H:H,MATCH($C1972,'Policy Characteristics'!$C:$C,0))),"",INDEX('Policy Characteristics'!H:H,MATCH($C1972,'Policy Characteristics'!$C:$C,0)))</f>
        <v>1</v>
      </c>
      <c r="O1972" s="254" t="str">
        <f>IF(ISBLANK(INDEX('Policy Characteristics'!I:I,MATCH($C1972,'Policy Characteristics'!$C:$C,0))),"",INDEX('Policy Characteristics'!I:I,MATCH($C1972,'Policy Characteristics'!$C:$C,0)))</f>
        <v>weight</v>
      </c>
      <c r="P1972" s="254" t="str">
        <f>IF(ISBLANK(INDEX('Policy Characteristics'!J:J,MATCH($C1972,'Policy Characteristics'!$C:$C,0))),"",INDEX('Policy Characteristics'!J:J,MATCH($C1972,'Policy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2" s="254" t="str">
        <f>IF(ISBLANK(INDEX('Policy Characteristics'!K:K,MATCH($C1972,'Policy Characteristics'!$C:$C,0))),"",INDEX('Policy Characteristics'!K:K,MATCH($C1972,'Policy Characteristics'!$C:$C,0)))</f>
        <v>io-model.html</v>
      </c>
      <c r="R1972" s="254" t="str">
        <f>IF(ISBLANK(INDEX('Policy Characteristics'!L:L,MATCH($C1972,'Policy Characteristics'!$C:$C,0))),"",INDEX('Policy Characteristics'!L:L,MATCH($C1972,'Policy Characteristics'!$C:$C,0)))</f>
        <v/>
      </c>
    </row>
    <row r="1973" spans="1:18" x14ac:dyDescent="0.35">
      <c r="A1973" s="254" t="str">
        <f>IF(ISBLANK(INDEX('Policy Characteristics'!A:A,MATCH($C1973,'Policy Characteristics'!$C:$C,0))),"",INDEX('Policy Characteristics'!A:A,MATCH($C1973,'Policy Characteristics'!$C:$C,0)))</f>
        <v>Government Revenue Accounting</v>
      </c>
      <c r="B1973" s="262" t="str">
        <f>IF(ISBLANK(INDEX('Policy Characteristics'!B:B,MATCH($C1973,'Policy Characteristics'!$C:$C,0))),"",INDEX('Policy Characteristics'!B:B,MATCH($C1973,'Policy Characteristics'!$C:$C,0)))</f>
        <v>Carbon Tax Revenue</v>
      </c>
      <c r="C1973" s="254" t="str">
        <f t="shared" si="82"/>
        <v>GRA for Carbon Tax Revenue</v>
      </c>
      <c r="D1973" s="1" t="s">
        <v>2952</v>
      </c>
      <c r="F1973" s="1" t="s">
        <v>2956</v>
      </c>
      <c r="H1973" s="43">
        <v>549</v>
      </c>
      <c r="I1973" s="326" t="str">
        <f t="shared" si="81"/>
        <v>Yes</v>
      </c>
      <c r="J1973" s="255" t="str">
        <f>IF(ISBLANK(INDEX('Policy Characteristics'!D:D,MATCH($C1973,'Policy Characteristics'!$C:$C,0))),"",INDEX('Policy Characteristics'!D:D,MATCH($C1973,'Policy Characteristics'!$C:$C,0)))</f>
        <v/>
      </c>
      <c r="K1973" s="254" t="str">
        <f>IF(ISBLANK(INDEX('Policy Characteristics'!E:E,MATCH($C1973,'Policy Characteristics'!$C:$C,0))),"",INDEX('Policy Characteristics'!E:E,MATCH($C1973,'Policy Characteristics'!$C:$C,0)))</f>
        <v>GRA carbon tax revenue</v>
      </c>
      <c r="L1973" s="254">
        <f>IF(ISBLANK(INDEX('Policy Characteristics'!F:F,MATCH($C1973,'Policy Characteristics'!$C:$C,0))),"",INDEX('Policy Characteristics'!F:F,MATCH($C1973,'Policy Characteristics'!$C:$C,0)))</f>
        <v>0</v>
      </c>
      <c r="M1973" s="254">
        <f>IF(ISBLANK(INDEX('Policy Characteristics'!G:G,MATCH($C1973,'Policy Characteristics'!$C:$C,0))),"",INDEX('Policy Characteristics'!G:G,MATCH($C1973,'Policy Characteristics'!$C:$C,0)))</f>
        <v>10</v>
      </c>
      <c r="N1973" s="254">
        <f>IF(ISBLANK(INDEX('Policy Characteristics'!H:H,MATCH($C1973,'Policy Characteristics'!$C:$C,0))),"",INDEX('Policy Characteristics'!H:H,MATCH($C1973,'Policy Characteristics'!$C:$C,0)))</f>
        <v>1</v>
      </c>
      <c r="O1973" s="254" t="str">
        <f>IF(ISBLANK(INDEX('Policy Characteristics'!I:I,MATCH($C1973,'Policy Characteristics'!$C:$C,0))),"",INDEX('Policy Characteristics'!I:I,MATCH($C1973,'Policy Characteristics'!$C:$C,0)))</f>
        <v>weight</v>
      </c>
      <c r="P1973" s="254" t="str">
        <f>IF(ISBLANK(INDEX('Policy Characteristics'!J:J,MATCH($C1973,'Policy Characteristics'!$C:$C,0))),"",INDEX('Policy Characteristics'!J:J,MATCH($C1973,'Policy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3" s="254" t="str">
        <f>IF(ISBLANK(INDEX('Policy Characteristics'!K:K,MATCH($C1973,'Policy Characteristics'!$C:$C,0))),"",INDEX('Policy Characteristics'!K:K,MATCH($C1973,'Policy Characteristics'!$C:$C,0)))</f>
        <v>io-model.html</v>
      </c>
      <c r="R1973" s="254" t="str">
        <f>IF(ISBLANK(INDEX('Policy Characteristics'!L:L,MATCH($C1973,'Policy Characteristics'!$C:$C,0))),"",INDEX('Policy Characteristics'!L:L,MATCH($C1973,'Policy Characteristics'!$C:$C,0)))</f>
        <v/>
      </c>
    </row>
    <row r="1974" spans="1:18" x14ac:dyDescent="0.35">
      <c r="A1974" s="254" t="str">
        <f>IF(ISBLANK(INDEX('Policy Characteristics'!A:A,MATCH($C1974,'Policy Characteristics'!$C:$C,0))),"",INDEX('Policy Characteristics'!A:A,MATCH($C1974,'Policy Characteristics'!$C:$C,0)))</f>
        <v>Government Revenue Accounting</v>
      </c>
      <c r="B1974" s="262" t="str">
        <f>IF(ISBLANK(INDEX('Policy Characteristics'!B:B,MATCH($C1974,'Policy Characteristics'!$C:$C,0))),"",INDEX('Policy Characteristics'!B:B,MATCH($C1974,'Policy Characteristics'!$C:$C,0)))</f>
        <v>Fuel Tax Revenue</v>
      </c>
      <c r="C1974" t="s">
        <v>2941</v>
      </c>
      <c r="D1974" s="1" t="s">
        <v>2948</v>
      </c>
      <c r="F1974" s="1" t="s">
        <v>2953</v>
      </c>
      <c r="H1974" s="43">
        <v>550</v>
      </c>
      <c r="I1974" s="322" t="s">
        <v>43</v>
      </c>
      <c r="J1974" s="255" t="str">
        <f>IF(ISBLANK(INDEX('Policy Characteristics'!D:D,MATCH($C1974,'Policy Characteristics'!$C:$C,0))),"",INDEX('Policy Characteristics'!D:D,MATCH($C1974,'Policy Characteristics'!$C:$C,0)))</f>
        <v/>
      </c>
      <c r="K1974" s="254" t="str">
        <f>IF(ISBLANK(INDEX('Policy Characteristics'!E:E,MATCH($C1974,'Policy Characteristics'!$C:$C,0))),"",INDEX('Policy Characteristics'!E:E,MATCH($C1974,'Policy Characteristics'!$C:$C,0)))</f>
        <v>GRA fuel tax revenue</v>
      </c>
      <c r="L1974" s="254">
        <f>IF(ISBLANK(INDEX('Policy Characteristics'!F:F,MATCH($C1974,'Policy Characteristics'!$C:$C,0))),"",INDEX('Policy Characteristics'!F:F,MATCH($C1974,'Policy Characteristics'!$C:$C,0)))</f>
        <v>0</v>
      </c>
      <c r="M1974" s="254">
        <f>IF(ISBLANK(INDEX('Policy Characteristics'!G:G,MATCH($C1974,'Policy Characteristics'!$C:$C,0))),"",INDEX('Policy Characteristics'!G:G,MATCH($C1974,'Policy Characteristics'!$C:$C,0)))</f>
        <v>10</v>
      </c>
      <c r="N1974" s="254">
        <f>IF(ISBLANK(INDEX('Policy Characteristics'!H:H,MATCH($C1974,'Policy Characteristics'!$C:$C,0))),"",INDEX('Policy Characteristics'!H:H,MATCH($C1974,'Policy Characteristics'!$C:$C,0)))</f>
        <v>1</v>
      </c>
      <c r="O1974" s="254" t="str">
        <f>IF(ISBLANK(INDEX('Policy Characteristics'!I:I,MATCH($C1974,'Policy Characteristics'!$C:$C,0))),"",INDEX('Policy Characteristics'!I:I,MATCH($C1974,'Policy Characteristics'!$C:$C,0)))</f>
        <v>weight</v>
      </c>
      <c r="P1974" s="254" t="str">
        <f>IF(ISBLANK(INDEX('Policy Characteristics'!J:J,MATCH($C1974,'Policy Characteristics'!$C:$C,0))),"",INDEX('Policy Characteristics'!J:J,MATCH($C1974,'Policy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4" s="254" t="str">
        <f>IF(ISBLANK(INDEX('Policy Characteristics'!K:K,MATCH($C1974,'Policy Characteristics'!$C:$C,0))),"",INDEX('Policy Characteristics'!K:K,MATCH($C1974,'Policy Characteristics'!$C:$C,0)))</f>
        <v>io-model.html</v>
      </c>
      <c r="R1974" s="254" t="str">
        <f>IF(ISBLANK(INDEX('Policy Characteristics'!L:L,MATCH($C1974,'Policy Characteristics'!$C:$C,0))),"",INDEX('Policy Characteristics'!L:L,MATCH($C1974,'Policy Characteristics'!$C:$C,0)))</f>
        <v/>
      </c>
    </row>
    <row r="1975" spans="1:18" x14ac:dyDescent="0.35">
      <c r="A1975" s="254" t="str">
        <f>IF(ISBLANK(INDEX('Policy Characteristics'!A:A,MATCH($C1975,'Policy Characteristics'!$C:$C,0))),"",INDEX('Policy Characteristics'!A:A,MATCH($C1975,'Policy Characteristics'!$C:$C,0)))</f>
        <v>Government Revenue Accounting</v>
      </c>
      <c r="B1975" s="262" t="str">
        <f>IF(ISBLANK(INDEX('Policy Characteristics'!B:B,MATCH($C1975,'Policy Characteristics'!$C:$C,0))),"",INDEX('Policy Characteristics'!B:B,MATCH($C1975,'Policy Characteristics'!$C:$C,0)))</f>
        <v>Fuel Tax Revenue</v>
      </c>
      <c r="C1975" s="254" t="str">
        <f t="shared" ref="C1975:C1978" si="83">C$1974</f>
        <v>GRA for Fuel Tax Revenue</v>
      </c>
      <c r="D1975" s="1" t="s">
        <v>2949</v>
      </c>
      <c r="F1975" s="1" t="s">
        <v>2964</v>
      </c>
      <c r="H1975" s="43">
        <v>551</v>
      </c>
      <c r="I1975" s="326" t="str">
        <f t="shared" ref="I1975:I1978" si="84">I$1974</f>
        <v>Yes</v>
      </c>
      <c r="J1975" s="255" t="str">
        <f>IF(ISBLANK(INDEX('Policy Characteristics'!D:D,MATCH($C1975,'Policy Characteristics'!$C:$C,0))),"",INDEX('Policy Characteristics'!D:D,MATCH($C1975,'Policy Characteristics'!$C:$C,0)))</f>
        <v/>
      </c>
      <c r="K1975" s="254" t="str">
        <f>IF(ISBLANK(INDEX('Policy Characteristics'!E:E,MATCH($C1975,'Policy Characteristics'!$C:$C,0))),"",INDEX('Policy Characteristics'!E:E,MATCH($C1975,'Policy Characteristics'!$C:$C,0)))</f>
        <v>GRA fuel tax revenue</v>
      </c>
      <c r="L1975" s="254">
        <f>IF(ISBLANK(INDEX('Policy Characteristics'!F:F,MATCH($C1975,'Policy Characteristics'!$C:$C,0))),"",INDEX('Policy Characteristics'!F:F,MATCH($C1975,'Policy Characteristics'!$C:$C,0)))</f>
        <v>0</v>
      </c>
      <c r="M1975" s="254">
        <f>IF(ISBLANK(INDEX('Policy Characteristics'!G:G,MATCH($C1975,'Policy Characteristics'!$C:$C,0))),"",INDEX('Policy Characteristics'!G:G,MATCH($C1975,'Policy Characteristics'!$C:$C,0)))</f>
        <v>10</v>
      </c>
      <c r="N1975" s="254">
        <f>IF(ISBLANK(INDEX('Policy Characteristics'!H:H,MATCH($C1975,'Policy Characteristics'!$C:$C,0))),"",INDEX('Policy Characteristics'!H:H,MATCH($C1975,'Policy Characteristics'!$C:$C,0)))</f>
        <v>1</v>
      </c>
      <c r="O1975" s="254" t="str">
        <f>IF(ISBLANK(INDEX('Policy Characteristics'!I:I,MATCH($C1975,'Policy Characteristics'!$C:$C,0))),"",INDEX('Policy Characteristics'!I:I,MATCH($C1975,'Policy Characteristics'!$C:$C,0)))</f>
        <v>weight</v>
      </c>
      <c r="P1975" s="254" t="str">
        <f>IF(ISBLANK(INDEX('Policy Characteristics'!J:J,MATCH($C1975,'Policy Characteristics'!$C:$C,0))),"",INDEX('Policy Characteristics'!J:J,MATCH($C1975,'Policy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5" s="254" t="str">
        <f>IF(ISBLANK(INDEX('Policy Characteristics'!K:K,MATCH($C1975,'Policy Characteristics'!$C:$C,0))),"",INDEX('Policy Characteristics'!K:K,MATCH($C1975,'Policy Characteristics'!$C:$C,0)))</f>
        <v>io-model.html</v>
      </c>
      <c r="R1975" s="254" t="str">
        <f>IF(ISBLANK(INDEX('Policy Characteristics'!L:L,MATCH($C1975,'Policy Characteristics'!$C:$C,0))),"",INDEX('Policy Characteristics'!L:L,MATCH($C1975,'Policy Characteristics'!$C:$C,0)))</f>
        <v/>
      </c>
    </row>
    <row r="1976" spans="1:18" x14ac:dyDescent="0.35">
      <c r="A1976" s="254" t="str">
        <f>IF(ISBLANK(INDEX('Policy Characteristics'!A:A,MATCH($C1976,'Policy Characteristics'!$C:$C,0))),"",INDEX('Policy Characteristics'!A:A,MATCH($C1976,'Policy Characteristics'!$C:$C,0)))</f>
        <v>Government Revenue Accounting</v>
      </c>
      <c r="B1976" s="262" t="str">
        <f>IF(ISBLANK(INDEX('Policy Characteristics'!B:B,MATCH($C1976,'Policy Characteristics'!$C:$C,0))),"",INDEX('Policy Characteristics'!B:B,MATCH($C1976,'Policy Characteristics'!$C:$C,0)))</f>
        <v>Fuel Tax Revenue</v>
      </c>
      <c r="C1976" s="254" t="str">
        <f t="shared" si="83"/>
        <v>GRA for Fuel Tax Revenue</v>
      </c>
      <c r="D1976" s="1" t="s">
        <v>2950</v>
      </c>
      <c r="F1976" s="1" t="s">
        <v>2954</v>
      </c>
      <c r="H1976" s="43">
        <v>552</v>
      </c>
      <c r="I1976" s="326" t="str">
        <f t="shared" si="84"/>
        <v>Yes</v>
      </c>
      <c r="J1976" s="255" t="str">
        <f>IF(ISBLANK(INDEX('Policy Characteristics'!D:D,MATCH($C1976,'Policy Characteristics'!$C:$C,0))),"",INDEX('Policy Characteristics'!D:D,MATCH($C1976,'Policy Characteristics'!$C:$C,0)))</f>
        <v/>
      </c>
      <c r="K1976" s="254" t="str">
        <f>IF(ISBLANK(INDEX('Policy Characteristics'!E:E,MATCH($C1976,'Policy Characteristics'!$C:$C,0))),"",INDEX('Policy Characteristics'!E:E,MATCH($C1976,'Policy Characteristics'!$C:$C,0)))</f>
        <v>GRA fuel tax revenue</v>
      </c>
      <c r="L1976" s="254">
        <f>IF(ISBLANK(INDEX('Policy Characteristics'!F:F,MATCH($C1976,'Policy Characteristics'!$C:$C,0))),"",INDEX('Policy Characteristics'!F:F,MATCH($C1976,'Policy Characteristics'!$C:$C,0)))</f>
        <v>0</v>
      </c>
      <c r="M1976" s="254">
        <f>IF(ISBLANK(INDEX('Policy Characteristics'!G:G,MATCH($C1976,'Policy Characteristics'!$C:$C,0))),"",INDEX('Policy Characteristics'!G:G,MATCH($C1976,'Policy Characteristics'!$C:$C,0)))</f>
        <v>10</v>
      </c>
      <c r="N1976" s="254">
        <f>IF(ISBLANK(INDEX('Policy Characteristics'!H:H,MATCH($C1976,'Policy Characteristics'!$C:$C,0))),"",INDEX('Policy Characteristics'!H:H,MATCH($C1976,'Policy Characteristics'!$C:$C,0)))</f>
        <v>1</v>
      </c>
      <c r="O1976" s="254" t="str">
        <f>IF(ISBLANK(INDEX('Policy Characteristics'!I:I,MATCH($C1976,'Policy Characteristics'!$C:$C,0))),"",INDEX('Policy Characteristics'!I:I,MATCH($C1976,'Policy Characteristics'!$C:$C,0)))</f>
        <v>weight</v>
      </c>
      <c r="P1976" s="254" t="str">
        <f>IF(ISBLANK(INDEX('Policy Characteristics'!J:J,MATCH($C1976,'Policy Characteristics'!$C:$C,0))),"",INDEX('Policy Characteristics'!J:J,MATCH($C1976,'Policy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6" s="254" t="str">
        <f>IF(ISBLANK(INDEX('Policy Characteristics'!K:K,MATCH($C1976,'Policy Characteristics'!$C:$C,0))),"",INDEX('Policy Characteristics'!K:K,MATCH($C1976,'Policy Characteristics'!$C:$C,0)))</f>
        <v>io-model.html</v>
      </c>
      <c r="R1976" s="254" t="str">
        <f>IF(ISBLANK(INDEX('Policy Characteristics'!L:L,MATCH($C1976,'Policy Characteristics'!$C:$C,0))),"",INDEX('Policy Characteristics'!L:L,MATCH($C1976,'Policy Characteristics'!$C:$C,0)))</f>
        <v/>
      </c>
    </row>
    <row r="1977" spans="1:18" x14ac:dyDescent="0.35">
      <c r="A1977" s="254" t="str">
        <f>IF(ISBLANK(INDEX('Policy Characteristics'!A:A,MATCH($C1977,'Policy Characteristics'!$C:$C,0))),"",INDEX('Policy Characteristics'!A:A,MATCH($C1977,'Policy Characteristics'!$C:$C,0)))</f>
        <v>Government Revenue Accounting</v>
      </c>
      <c r="B1977" s="262" t="str">
        <f>IF(ISBLANK(INDEX('Policy Characteristics'!B:B,MATCH($C1977,'Policy Characteristics'!$C:$C,0))),"",INDEX('Policy Characteristics'!B:B,MATCH($C1977,'Policy Characteristics'!$C:$C,0)))</f>
        <v>Fuel Tax Revenue</v>
      </c>
      <c r="C1977" s="254" t="str">
        <f t="shared" si="83"/>
        <v>GRA for Fuel Tax Revenue</v>
      </c>
      <c r="D1977" s="1" t="s">
        <v>2951</v>
      </c>
      <c r="F1977" s="1" t="s">
        <v>2955</v>
      </c>
      <c r="H1977" s="43">
        <v>553</v>
      </c>
      <c r="I1977" s="326" t="str">
        <f t="shared" si="84"/>
        <v>Yes</v>
      </c>
      <c r="J1977" s="255" t="str">
        <f>IF(ISBLANK(INDEX('Policy Characteristics'!D:D,MATCH($C1977,'Policy Characteristics'!$C:$C,0))),"",INDEX('Policy Characteristics'!D:D,MATCH($C1977,'Policy Characteristics'!$C:$C,0)))</f>
        <v/>
      </c>
      <c r="K1977" s="254" t="str">
        <f>IF(ISBLANK(INDEX('Policy Characteristics'!E:E,MATCH($C1977,'Policy Characteristics'!$C:$C,0))),"",INDEX('Policy Characteristics'!E:E,MATCH($C1977,'Policy Characteristics'!$C:$C,0)))</f>
        <v>GRA fuel tax revenue</v>
      </c>
      <c r="L1977" s="254">
        <f>IF(ISBLANK(INDEX('Policy Characteristics'!F:F,MATCH($C1977,'Policy Characteristics'!$C:$C,0))),"",INDEX('Policy Characteristics'!F:F,MATCH($C1977,'Policy Characteristics'!$C:$C,0)))</f>
        <v>0</v>
      </c>
      <c r="M1977" s="254">
        <f>IF(ISBLANK(INDEX('Policy Characteristics'!G:G,MATCH($C1977,'Policy Characteristics'!$C:$C,0))),"",INDEX('Policy Characteristics'!G:G,MATCH($C1977,'Policy Characteristics'!$C:$C,0)))</f>
        <v>10</v>
      </c>
      <c r="N1977" s="254">
        <f>IF(ISBLANK(INDEX('Policy Characteristics'!H:H,MATCH($C1977,'Policy Characteristics'!$C:$C,0))),"",INDEX('Policy Characteristics'!H:H,MATCH($C1977,'Policy Characteristics'!$C:$C,0)))</f>
        <v>1</v>
      </c>
      <c r="O1977" s="254" t="str">
        <f>IF(ISBLANK(INDEX('Policy Characteristics'!I:I,MATCH($C1977,'Policy Characteristics'!$C:$C,0))),"",INDEX('Policy Characteristics'!I:I,MATCH($C1977,'Policy Characteristics'!$C:$C,0)))</f>
        <v>weight</v>
      </c>
      <c r="P1977" s="254" t="str">
        <f>IF(ISBLANK(INDEX('Policy Characteristics'!J:J,MATCH($C1977,'Policy Characteristics'!$C:$C,0))),"",INDEX('Policy Characteristics'!J:J,MATCH($C1977,'Policy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7" s="254" t="str">
        <f>IF(ISBLANK(INDEX('Policy Characteristics'!K:K,MATCH($C1977,'Policy Characteristics'!$C:$C,0))),"",INDEX('Policy Characteristics'!K:K,MATCH($C1977,'Policy Characteristics'!$C:$C,0)))</f>
        <v>io-model.html</v>
      </c>
      <c r="R1977" s="254" t="str">
        <f>IF(ISBLANK(INDEX('Policy Characteristics'!L:L,MATCH($C1977,'Policy Characteristics'!$C:$C,0))),"",INDEX('Policy Characteristics'!L:L,MATCH($C1977,'Policy Characteristics'!$C:$C,0)))</f>
        <v/>
      </c>
    </row>
    <row r="1978" spans="1:18" x14ac:dyDescent="0.35">
      <c r="A1978" s="254" t="str">
        <f>IF(ISBLANK(INDEX('Policy Characteristics'!A:A,MATCH($C1978,'Policy Characteristics'!$C:$C,0))),"",INDEX('Policy Characteristics'!A:A,MATCH($C1978,'Policy Characteristics'!$C:$C,0)))</f>
        <v>Government Revenue Accounting</v>
      </c>
      <c r="B1978" s="262" t="str">
        <f>IF(ISBLANK(INDEX('Policy Characteristics'!B:B,MATCH($C1978,'Policy Characteristics'!$C:$C,0))),"",INDEX('Policy Characteristics'!B:B,MATCH($C1978,'Policy Characteristics'!$C:$C,0)))</f>
        <v>Fuel Tax Revenue</v>
      </c>
      <c r="C1978" s="254" t="str">
        <f t="shared" si="83"/>
        <v>GRA for Fuel Tax Revenue</v>
      </c>
      <c r="D1978" s="1" t="s">
        <v>2952</v>
      </c>
      <c r="F1978" s="1" t="s">
        <v>2956</v>
      </c>
      <c r="H1978" s="43">
        <v>554</v>
      </c>
      <c r="I1978" s="326" t="str">
        <f t="shared" si="84"/>
        <v>Yes</v>
      </c>
      <c r="J1978" s="255" t="str">
        <f>IF(ISBLANK(INDEX('Policy Characteristics'!D:D,MATCH($C1978,'Policy Characteristics'!$C:$C,0))),"",INDEX('Policy Characteristics'!D:D,MATCH($C1978,'Policy Characteristics'!$C:$C,0)))</f>
        <v/>
      </c>
      <c r="K1978" s="254" t="str">
        <f>IF(ISBLANK(INDEX('Policy Characteristics'!E:E,MATCH($C1978,'Policy Characteristics'!$C:$C,0))),"",INDEX('Policy Characteristics'!E:E,MATCH($C1978,'Policy Characteristics'!$C:$C,0)))</f>
        <v>GRA fuel tax revenue</v>
      </c>
      <c r="L1978" s="254">
        <f>IF(ISBLANK(INDEX('Policy Characteristics'!F:F,MATCH($C1978,'Policy Characteristics'!$C:$C,0))),"",INDEX('Policy Characteristics'!F:F,MATCH($C1978,'Policy Characteristics'!$C:$C,0)))</f>
        <v>0</v>
      </c>
      <c r="M1978" s="254">
        <f>IF(ISBLANK(INDEX('Policy Characteristics'!G:G,MATCH($C1978,'Policy Characteristics'!$C:$C,0))),"",INDEX('Policy Characteristics'!G:G,MATCH($C1978,'Policy Characteristics'!$C:$C,0)))</f>
        <v>10</v>
      </c>
      <c r="N1978" s="254">
        <f>IF(ISBLANK(INDEX('Policy Characteristics'!H:H,MATCH($C1978,'Policy Characteristics'!$C:$C,0))),"",INDEX('Policy Characteristics'!H:H,MATCH($C1978,'Policy Characteristics'!$C:$C,0)))</f>
        <v>1</v>
      </c>
      <c r="O1978" s="254" t="str">
        <f>IF(ISBLANK(INDEX('Policy Characteristics'!I:I,MATCH($C1978,'Policy Characteristics'!$C:$C,0))),"",INDEX('Policy Characteristics'!I:I,MATCH($C1978,'Policy Characteristics'!$C:$C,0)))</f>
        <v>weight</v>
      </c>
      <c r="P1978" s="254" t="str">
        <f>IF(ISBLANK(INDEX('Policy Characteristics'!J:J,MATCH($C1978,'Policy Characteristics'!$C:$C,0))),"",INDEX('Policy Characteristics'!J:J,MATCH($C1978,'Policy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8" s="254" t="str">
        <f>IF(ISBLANK(INDEX('Policy Characteristics'!K:K,MATCH($C1978,'Policy Characteristics'!$C:$C,0))),"",INDEX('Policy Characteristics'!K:K,MATCH($C1978,'Policy Characteristics'!$C:$C,0)))</f>
        <v>io-model.html</v>
      </c>
      <c r="R1978" s="254" t="str">
        <f>IF(ISBLANK(INDEX('Policy Characteristics'!L:L,MATCH($C1978,'Policy Characteristics'!$C:$C,0))),"",INDEX('Policy Characteristics'!L:L,MATCH($C1978,'Policy Characteristics'!$C:$C,0)))</f>
        <v/>
      </c>
    </row>
    <row r="1979" spans="1:18" x14ac:dyDescent="0.35">
      <c r="A1979" s="254" t="str">
        <f>IF(ISBLANK(INDEX('Policy Characteristics'!A:A,MATCH($C1979,'Policy Characteristics'!$C:$C,0))),"",INDEX('Policy Characteristics'!A:A,MATCH($C1979,'Policy Characteristics'!$C:$C,0)))</f>
        <v>Government Revenue Accounting</v>
      </c>
      <c r="B1979" s="262" t="str">
        <f>IF(ISBLANK(INDEX('Policy Characteristics'!B:B,MATCH($C1979,'Policy Characteristics'!$C:$C,0))),"",INDEX('Policy Characteristics'!B:B,MATCH($C1979,'Policy Characteristics'!$C:$C,0)))</f>
        <v>Vehicle Subsidy</v>
      </c>
      <c r="C1979" t="s">
        <v>3594</v>
      </c>
      <c r="D1979" s="1" t="s">
        <v>2948</v>
      </c>
      <c r="F1979" s="1" t="s">
        <v>2953</v>
      </c>
      <c r="H1979" s="43">
        <v>555</v>
      </c>
      <c r="I1979" s="322" t="s">
        <v>43</v>
      </c>
      <c r="J1979" s="255" t="str">
        <f>IF(ISBLANK(INDEX('Policy Characteristics'!D:D,MATCH($C1979,'Policy Characteristics'!$C:$C,0))),"",INDEX('Policy Characteristics'!D:D,MATCH($C1979,'Policy Characteristics'!$C:$C,0)))</f>
        <v/>
      </c>
      <c r="K1979" s="254" t="str">
        <f>IF(ISBLANK(INDEX('Policy Characteristics'!E:E,MATCH($C1979,'Policy Characteristics'!$C:$C,0))),"",INDEX('Policy Characteristics'!E:E,MATCH($C1979,'Policy Characteristics'!$C:$C,0)))</f>
        <v>GRA EV subsidy</v>
      </c>
      <c r="L1979" s="254">
        <f>IF(ISBLANK(INDEX('Policy Characteristics'!F:F,MATCH($C1979,'Policy Characteristics'!$C:$C,0))),"",INDEX('Policy Characteristics'!F:F,MATCH($C1979,'Policy Characteristics'!$C:$C,0)))</f>
        <v>0</v>
      </c>
      <c r="M1979" s="254">
        <f>IF(ISBLANK(INDEX('Policy Characteristics'!G:G,MATCH($C1979,'Policy Characteristics'!$C:$C,0))),"",INDEX('Policy Characteristics'!G:G,MATCH($C1979,'Policy Characteristics'!$C:$C,0)))</f>
        <v>10</v>
      </c>
      <c r="N1979" s="254">
        <f>IF(ISBLANK(INDEX('Policy Characteristics'!H:H,MATCH($C1979,'Policy Characteristics'!$C:$C,0))),"",INDEX('Policy Characteristics'!H:H,MATCH($C1979,'Policy Characteristics'!$C:$C,0)))</f>
        <v>1</v>
      </c>
      <c r="O1979" s="254" t="str">
        <f>IF(ISBLANK(INDEX('Policy Characteristics'!I:I,MATCH($C1979,'Policy Characteristics'!$C:$C,0))),"",INDEX('Policy Characteristics'!I:I,MATCH($C1979,'Policy Characteristics'!$C:$C,0)))</f>
        <v>weight</v>
      </c>
      <c r="P1979" s="254" t="str">
        <f>IF(ISBLANK(INDEX('Policy Characteristics'!J:J,MATCH($C1979,'Policy Characteristics'!$C:$C,0))),"",INDEX('Policy Characteristics'!J:J,MATCH($C1979,'Policy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9" s="254" t="str">
        <f>IF(ISBLANK(INDEX('Policy Characteristics'!K:K,MATCH($C1979,'Policy Characteristics'!$C:$C,0))),"",INDEX('Policy Characteristics'!K:K,MATCH($C1979,'Policy Characteristics'!$C:$C,0)))</f>
        <v>io-model.html</v>
      </c>
      <c r="R1979" s="254" t="str">
        <f>IF(ISBLANK(INDEX('Policy Characteristics'!L:L,MATCH($C1979,'Policy Characteristics'!$C:$C,0))),"",INDEX('Policy Characteristics'!L:L,MATCH($C1979,'Policy Characteristics'!$C:$C,0)))</f>
        <v/>
      </c>
    </row>
    <row r="1980" spans="1:18" x14ac:dyDescent="0.35">
      <c r="A1980" s="254" t="str">
        <f>IF(ISBLANK(INDEX('Policy Characteristics'!A:A,MATCH($C1980,'Policy Characteristics'!$C:$C,0))),"",INDEX('Policy Characteristics'!A:A,MATCH($C1980,'Policy Characteristics'!$C:$C,0)))</f>
        <v>Government Revenue Accounting</v>
      </c>
      <c r="B1980" s="262" t="str">
        <f>IF(ISBLANK(INDEX('Policy Characteristics'!B:B,MATCH($C1980,'Policy Characteristics'!$C:$C,0))),"",INDEX('Policy Characteristics'!B:B,MATCH($C1980,'Policy Characteristics'!$C:$C,0)))</f>
        <v>Vehicle Subsidy</v>
      </c>
      <c r="C1980" s="254" t="str">
        <f t="shared" ref="C1980:C1983" si="85">C$1979</f>
        <v>GRA for Vehicle Subsidy</v>
      </c>
      <c r="D1980" s="1" t="s">
        <v>2949</v>
      </c>
      <c r="F1980" s="1" t="s">
        <v>2964</v>
      </c>
      <c r="H1980" s="43">
        <v>556</v>
      </c>
      <c r="I1980" s="326" t="str">
        <f t="shared" ref="I1980:I1988" si="86">I$1979</f>
        <v>Yes</v>
      </c>
      <c r="J1980" s="255" t="str">
        <f>IF(ISBLANK(INDEX('Policy Characteristics'!D:D,MATCH($C1980,'Policy Characteristics'!$C:$C,0))),"",INDEX('Policy Characteristics'!D:D,MATCH($C1980,'Policy Characteristics'!$C:$C,0)))</f>
        <v/>
      </c>
      <c r="K1980" s="254" t="str">
        <f>IF(ISBLANK(INDEX('Policy Characteristics'!E:E,MATCH($C1980,'Policy Characteristics'!$C:$C,0))),"",INDEX('Policy Characteristics'!E:E,MATCH($C1980,'Policy Characteristics'!$C:$C,0)))</f>
        <v>GRA EV subsidy</v>
      </c>
      <c r="L1980" s="254">
        <f>IF(ISBLANK(INDEX('Policy Characteristics'!F:F,MATCH($C1980,'Policy Characteristics'!$C:$C,0))),"",INDEX('Policy Characteristics'!F:F,MATCH($C1980,'Policy Characteristics'!$C:$C,0)))</f>
        <v>0</v>
      </c>
      <c r="M1980" s="254">
        <f>IF(ISBLANK(INDEX('Policy Characteristics'!G:G,MATCH($C1980,'Policy Characteristics'!$C:$C,0))),"",INDEX('Policy Characteristics'!G:G,MATCH($C1980,'Policy Characteristics'!$C:$C,0)))</f>
        <v>10</v>
      </c>
      <c r="N1980" s="254">
        <f>IF(ISBLANK(INDEX('Policy Characteristics'!H:H,MATCH($C1980,'Policy Characteristics'!$C:$C,0))),"",INDEX('Policy Characteristics'!H:H,MATCH($C1980,'Policy Characteristics'!$C:$C,0)))</f>
        <v>1</v>
      </c>
      <c r="O1980" s="254" t="str">
        <f>IF(ISBLANK(INDEX('Policy Characteristics'!I:I,MATCH($C1980,'Policy Characteristics'!$C:$C,0))),"",INDEX('Policy Characteristics'!I:I,MATCH($C1980,'Policy Characteristics'!$C:$C,0)))</f>
        <v>weight</v>
      </c>
      <c r="P1980" s="254" t="str">
        <f>IF(ISBLANK(INDEX('Policy Characteristics'!J:J,MATCH($C1980,'Policy Characteristics'!$C:$C,0))),"",INDEX('Policy Characteristics'!J:J,MATCH($C1980,'Policy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0" s="254" t="str">
        <f>IF(ISBLANK(INDEX('Policy Characteristics'!K:K,MATCH($C1980,'Policy Characteristics'!$C:$C,0))),"",INDEX('Policy Characteristics'!K:K,MATCH($C1980,'Policy Characteristics'!$C:$C,0)))</f>
        <v>io-model.html</v>
      </c>
      <c r="R1980" s="254" t="str">
        <f>IF(ISBLANK(INDEX('Policy Characteristics'!L:L,MATCH($C1980,'Policy Characteristics'!$C:$C,0))),"",INDEX('Policy Characteristics'!L:L,MATCH($C1980,'Policy Characteristics'!$C:$C,0)))</f>
        <v/>
      </c>
    </row>
    <row r="1981" spans="1:18" x14ac:dyDescent="0.35">
      <c r="A1981" s="254" t="str">
        <f>IF(ISBLANK(INDEX('Policy Characteristics'!A:A,MATCH($C1981,'Policy Characteristics'!$C:$C,0))),"",INDEX('Policy Characteristics'!A:A,MATCH($C1981,'Policy Characteristics'!$C:$C,0)))</f>
        <v>Government Revenue Accounting</v>
      </c>
      <c r="B1981" s="262" t="str">
        <f>IF(ISBLANK(INDEX('Policy Characteristics'!B:B,MATCH($C1981,'Policy Characteristics'!$C:$C,0))),"",INDEX('Policy Characteristics'!B:B,MATCH($C1981,'Policy Characteristics'!$C:$C,0)))</f>
        <v>Vehicle Subsidy</v>
      </c>
      <c r="C1981" s="254" t="str">
        <f t="shared" si="85"/>
        <v>GRA for Vehicle Subsidy</v>
      </c>
      <c r="D1981" s="1" t="s">
        <v>2950</v>
      </c>
      <c r="F1981" s="1" t="s">
        <v>2954</v>
      </c>
      <c r="H1981" s="43">
        <v>557</v>
      </c>
      <c r="I1981" s="326" t="str">
        <f t="shared" si="86"/>
        <v>Yes</v>
      </c>
      <c r="J1981" s="255" t="str">
        <f>IF(ISBLANK(INDEX('Policy Characteristics'!D:D,MATCH($C1981,'Policy Characteristics'!$C:$C,0))),"",INDEX('Policy Characteristics'!D:D,MATCH($C1981,'Policy Characteristics'!$C:$C,0)))</f>
        <v/>
      </c>
      <c r="K1981" s="254" t="str">
        <f>IF(ISBLANK(INDEX('Policy Characteristics'!E:E,MATCH($C1981,'Policy Characteristics'!$C:$C,0))),"",INDEX('Policy Characteristics'!E:E,MATCH($C1981,'Policy Characteristics'!$C:$C,0)))</f>
        <v>GRA EV subsidy</v>
      </c>
      <c r="L1981" s="254">
        <f>IF(ISBLANK(INDEX('Policy Characteristics'!F:F,MATCH($C1981,'Policy Characteristics'!$C:$C,0))),"",INDEX('Policy Characteristics'!F:F,MATCH($C1981,'Policy Characteristics'!$C:$C,0)))</f>
        <v>0</v>
      </c>
      <c r="M1981" s="254">
        <f>IF(ISBLANK(INDEX('Policy Characteristics'!G:G,MATCH($C1981,'Policy Characteristics'!$C:$C,0))),"",INDEX('Policy Characteristics'!G:G,MATCH($C1981,'Policy Characteristics'!$C:$C,0)))</f>
        <v>10</v>
      </c>
      <c r="N1981" s="254">
        <f>IF(ISBLANK(INDEX('Policy Characteristics'!H:H,MATCH($C1981,'Policy Characteristics'!$C:$C,0))),"",INDEX('Policy Characteristics'!H:H,MATCH($C1981,'Policy Characteristics'!$C:$C,0)))</f>
        <v>1</v>
      </c>
      <c r="O1981" s="254" t="str">
        <f>IF(ISBLANK(INDEX('Policy Characteristics'!I:I,MATCH($C1981,'Policy Characteristics'!$C:$C,0))),"",INDEX('Policy Characteristics'!I:I,MATCH($C1981,'Policy Characteristics'!$C:$C,0)))</f>
        <v>weight</v>
      </c>
      <c r="P1981" s="254" t="str">
        <f>IF(ISBLANK(INDEX('Policy Characteristics'!J:J,MATCH($C1981,'Policy Characteristics'!$C:$C,0))),"",INDEX('Policy Characteristics'!J:J,MATCH($C1981,'Policy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1" s="254" t="str">
        <f>IF(ISBLANK(INDEX('Policy Characteristics'!K:K,MATCH($C1981,'Policy Characteristics'!$C:$C,0))),"",INDEX('Policy Characteristics'!K:K,MATCH($C1981,'Policy Characteristics'!$C:$C,0)))</f>
        <v>io-model.html</v>
      </c>
      <c r="R1981" s="254" t="str">
        <f>IF(ISBLANK(INDEX('Policy Characteristics'!L:L,MATCH($C1981,'Policy Characteristics'!$C:$C,0))),"",INDEX('Policy Characteristics'!L:L,MATCH($C1981,'Policy Characteristics'!$C:$C,0)))</f>
        <v/>
      </c>
    </row>
    <row r="1982" spans="1:18" x14ac:dyDescent="0.35">
      <c r="A1982" s="254" t="str">
        <f>IF(ISBLANK(INDEX('Policy Characteristics'!A:A,MATCH($C1982,'Policy Characteristics'!$C:$C,0))),"",INDEX('Policy Characteristics'!A:A,MATCH($C1982,'Policy Characteristics'!$C:$C,0)))</f>
        <v>Government Revenue Accounting</v>
      </c>
      <c r="B1982" s="262" t="str">
        <f>IF(ISBLANK(INDEX('Policy Characteristics'!B:B,MATCH($C1982,'Policy Characteristics'!$C:$C,0))),"",INDEX('Policy Characteristics'!B:B,MATCH($C1982,'Policy Characteristics'!$C:$C,0)))</f>
        <v>Vehicle Subsidy</v>
      </c>
      <c r="C1982" s="254" t="str">
        <f t="shared" si="85"/>
        <v>GRA for Vehicle Subsidy</v>
      </c>
      <c r="D1982" s="1" t="s">
        <v>2951</v>
      </c>
      <c r="F1982" s="1" t="s">
        <v>2955</v>
      </c>
      <c r="H1982" s="43">
        <v>558</v>
      </c>
      <c r="I1982" s="326" t="str">
        <f t="shared" si="86"/>
        <v>Yes</v>
      </c>
      <c r="J1982" s="255" t="str">
        <f>IF(ISBLANK(INDEX('Policy Characteristics'!D:D,MATCH($C1982,'Policy Characteristics'!$C:$C,0))),"",INDEX('Policy Characteristics'!D:D,MATCH($C1982,'Policy Characteristics'!$C:$C,0)))</f>
        <v/>
      </c>
      <c r="K1982" s="254" t="str">
        <f>IF(ISBLANK(INDEX('Policy Characteristics'!E:E,MATCH($C1982,'Policy Characteristics'!$C:$C,0))),"",INDEX('Policy Characteristics'!E:E,MATCH($C1982,'Policy Characteristics'!$C:$C,0)))</f>
        <v>GRA EV subsidy</v>
      </c>
      <c r="L1982" s="254">
        <f>IF(ISBLANK(INDEX('Policy Characteristics'!F:F,MATCH($C1982,'Policy Characteristics'!$C:$C,0))),"",INDEX('Policy Characteristics'!F:F,MATCH($C1982,'Policy Characteristics'!$C:$C,0)))</f>
        <v>0</v>
      </c>
      <c r="M1982" s="254">
        <f>IF(ISBLANK(INDEX('Policy Characteristics'!G:G,MATCH($C1982,'Policy Characteristics'!$C:$C,0))),"",INDEX('Policy Characteristics'!G:G,MATCH($C1982,'Policy Characteristics'!$C:$C,0)))</f>
        <v>10</v>
      </c>
      <c r="N1982" s="254">
        <f>IF(ISBLANK(INDEX('Policy Characteristics'!H:H,MATCH($C1982,'Policy Characteristics'!$C:$C,0))),"",INDEX('Policy Characteristics'!H:H,MATCH($C1982,'Policy Characteristics'!$C:$C,0)))</f>
        <v>1</v>
      </c>
      <c r="O1982" s="254" t="str">
        <f>IF(ISBLANK(INDEX('Policy Characteristics'!I:I,MATCH($C1982,'Policy Characteristics'!$C:$C,0))),"",INDEX('Policy Characteristics'!I:I,MATCH($C1982,'Policy Characteristics'!$C:$C,0)))</f>
        <v>weight</v>
      </c>
      <c r="P1982" s="254" t="str">
        <f>IF(ISBLANK(INDEX('Policy Characteristics'!J:J,MATCH($C1982,'Policy Characteristics'!$C:$C,0))),"",INDEX('Policy Characteristics'!J:J,MATCH($C1982,'Policy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2" s="254" t="str">
        <f>IF(ISBLANK(INDEX('Policy Characteristics'!K:K,MATCH($C1982,'Policy Characteristics'!$C:$C,0))),"",INDEX('Policy Characteristics'!K:K,MATCH($C1982,'Policy Characteristics'!$C:$C,0)))</f>
        <v>io-model.html</v>
      </c>
      <c r="R1982" s="254" t="str">
        <f>IF(ISBLANK(INDEX('Policy Characteristics'!L:L,MATCH($C1982,'Policy Characteristics'!$C:$C,0))),"",INDEX('Policy Characteristics'!L:L,MATCH($C1982,'Policy Characteristics'!$C:$C,0)))</f>
        <v/>
      </c>
    </row>
    <row r="1983" spans="1:18" x14ac:dyDescent="0.35">
      <c r="A1983" s="254" t="str">
        <f>IF(ISBLANK(INDEX('Policy Characteristics'!A:A,MATCH($C1983,'Policy Characteristics'!$C:$C,0))),"",INDEX('Policy Characteristics'!A:A,MATCH($C1983,'Policy Characteristics'!$C:$C,0)))</f>
        <v>Government Revenue Accounting</v>
      </c>
      <c r="B1983" s="262" t="str">
        <f>IF(ISBLANK(INDEX('Policy Characteristics'!B:B,MATCH($C1983,'Policy Characteristics'!$C:$C,0))),"",INDEX('Policy Characteristics'!B:B,MATCH($C1983,'Policy Characteristics'!$C:$C,0)))</f>
        <v>Vehicle Subsidy</v>
      </c>
      <c r="C1983" s="254" t="str">
        <f t="shared" si="85"/>
        <v>GRA for Vehicle Subsidy</v>
      </c>
      <c r="D1983" s="1" t="s">
        <v>2952</v>
      </c>
      <c r="F1983" s="1" t="s">
        <v>2956</v>
      </c>
      <c r="H1983" s="43">
        <v>559</v>
      </c>
      <c r="I1983" s="326" t="str">
        <f t="shared" si="86"/>
        <v>Yes</v>
      </c>
      <c r="J1983" s="255" t="str">
        <f>IF(ISBLANK(INDEX('Policy Characteristics'!D:D,MATCH($C1983,'Policy Characteristics'!$C:$C,0))),"",INDEX('Policy Characteristics'!D:D,MATCH($C1983,'Policy Characteristics'!$C:$C,0)))</f>
        <v/>
      </c>
      <c r="K1983" s="254" t="str">
        <f>IF(ISBLANK(INDEX('Policy Characteristics'!E:E,MATCH($C1983,'Policy Characteristics'!$C:$C,0))),"",INDEX('Policy Characteristics'!E:E,MATCH($C1983,'Policy Characteristics'!$C:$C,0)))</f>
        <v>GRA EV subsidy</v>
      </c>
      <c r="L1983" s="254">
        <f>IF(ISBLANK(INDEX('Policy Characteristics'!F:F,MATCH($C1983,'Policy Characteristics'!$C:$C,0))),"",INDEX('Policy Characteristics'!F:F,MATCH($C1983,'Policy Characteristics'!$C:$C,0)))</f>
        <v>0</v>
      </c>
      <c r="M1983" s="254">
        <f>IF(ISBLANK(INDEX('Policy Characteristics'!G:G,MATCH($C1983,'Policy Characteristics'!$C:$C,0))),"",INDEX('Policy Characteristics'!G:G,MATCH($C1983,'Policy Characteristics'!$C:$C,0)))</f>
        <v>10</v>
      </c>
      <c r="N1983" s="254">
        <f>IF(ISBLANK(INDEX('Policy Characteristics'!H:H,MATCH($C1983,'Policy Characteristics'!$C:$C,0))),"",INDEX('Policy Characteristics'!H:H,MATCH($C1983,'Policy Characteristics'!$C:$C,0)))</f>
        <v>1</v>
      </c>
      <c r="O1983" s="254" t="str">
        <f>IF(ISBLANK(INDEX('Policy Characteristics'!I:I,MATCH($C1983,'Policy Characteristics'!$C:$C,0))),"",INDEX('Policy Characteristics'!I:I,MATCH($C1983,'Policy Characteristics'!$C:$C,0)))</f>
        <v>weight</v>
      </c>
      <c r="P1983" s="254" t="str">
        <f>IF(ISBLANK(INDEX('Policy Characteristics'!J:J,MATCH($C1983,'Policy Characteristics'!$C:$C,0))),"",INDEX('Policy Characteristics'!J:J,MATCH($C1983,'Policy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3" s="254" t="str">
        <f>IF(ISBLANK(INDEX('Policy Characteristics'!K:K,MATCH($C1983,'Policy Characteristics'!$C:$C,0))),"",INDEX('Policy Characteristics'!K:K,MATCH($C1983,'Policy Characteristics'!$C:$C,0)))</f>
        <v>io-model.html</v>
      </c>
      <c r="R1983" s="254" t="str">
        <f>IF(ISBLANK(INDEX('Policy Characteristics'!L:L,MATCH($C1983,'Policy Characteristics'!$C:$C,0))),"",INDEX('Policy Characteristics'!L:L,MATCH($C1983,'Policy Characteristics'!$C:$C,0)))</f>
        <v/>
      </c>
    </row>
    <row r="1984" spans="1:18" x14ac:dyDescent="0.35">
      <c r="A1984" s="254" t="str">
        <f>IF(ISBLANK(INDEX('Policy Characteristics'!A:A,MATCH($C1984,'Policy Characteristics'!$C:$C,0))),"",INDEX('Policy Characteristics'!A:A,MATCH($C1984,'Policy Characteristics'!$C:$C,0)))</f>
        <v>Government Revenue Accounting</v>
      </c>
      <c r="B1984" s="262" t="str">
        <f>IF(ISBLANK(INDEX('Policy Characteristics'!B:B,MATCH($C1984,'Policy Characteristics'!$C:$C,0))),"",INDEX('Policy Characteristics'!B:B,MATCH($C1984,'Policy Characteristics'!$C:$C,0)))</f>
        <v>Battery Production Subsidy</v>
      </c>
      <c r="C1984" t="s">
        <v>3829</v>
      </c>
      <c r="D1984" s="1" t="s">
        <v>2948</v>
      </c>
      <c r="F1984" s="1" t="s">
        <v>2953</v>
      </c>
      <c r="H1984" s="43">
        <v>2247</v>
      </c>
      <c r="I1984" s="322" t="s">
        <v>43</v>
      </c>
      <c r="J1984" s="255" t="str">
        <f>IF(ISBLANK(INDEX('Policy Characteristics'!D:D,MATCH($C1984,'Policy Characteristics'!$C:$C,0))),"",INDEX('Policy Characteristics'!D:D,MATCH($C1984,'Policy Characteristics'!$C:$C,0)))</f>
        <v/>
      </c>
      <c r="K1984" s="254" t="str">
        <f>IF(ISBLANK(INDEX('Policy Characteristics'!E:E,MATCH($C1984,'Policy Characteristics'!$C:$C,0))),"",INDEX('Policy Characteristics'!E:E,MATCH($C1984,'Policy Characteristics'!$C:$C,0)))</f>
        <v>GRA battery production subsidy</v>
      </c>
      <c r="L1984" s="254">
        <f>IF(ISBLANK(INDEX('Policy Characteristics'!F:F,MATCH($C1984,'Policy Characteristics'!$C:$C,0))),"",INDEX('Policy Characteristics'!F:F,MATCH($C1984,'Policy Characteristics'!$C:$C,0)))</f>
        <v>0</v>
      </c>
      <c r="M1984" s="254">
        <f>IF(ISBLANK(INDEX('Policy Characteristics'!G:G,MATCH($C1984,'Policy Characteristics'!$C:$C,0))),"",INDEX('Policy Characteristics'!G:G,MATCH($C1984,'Policy Characteristics'!$C:$C,0)))</f>
        <v>10</v>
      </c>
      <c r="N1984" s="254">
        <f>IF(ISBLANK(INDEX('Policy Characteristics'!H:H,MATCH($C1984,'Policy Characteristics'!$C:$C,0))),"",INDEX('Policy Characteristics'!H:H,MATCH($C1984,'Policy Characteristics'!$C:$C,0)))</f>
        <v>1</v>
      </c>
      <c r="O1984" s="254" t="str">
        <f>IF(ISBLANK(INDEX('Policy Characteristics'!I:I,MATCH($C1984,'Policy Characteristics'!$C:$C,0))),"",INDEX('Policy Characteristics'!I:I,MATCH($C1984,'Policy Characteristics'!$C:$C,0)))</f>
        <v>weight</v>
      </c>
      <c r="P1984" s="254" t="str">
        <f>IF(ISBLANK(INDEX('Policy Characteristics'!J:J,MATCH($C1984,'Policy Characteristics'!$C:$C,0))),"",INDEX('Policy Characteristics'!J:J,MATCH($C1984,'Policy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4" s="254" t="str">
        <f>IF(ISBLANK(INDEX('Policy Characteristics'!K:K,MATCH($C1984,'Policy Characteristics'!$C:$C,0))),"",INDEX('Policy Characteristics'!K:K,MATCH($C1984,'Policy Characteristics'!$C:$C,0)))</f>
        <v>io-model.html</v>
      </c>
      <c r="R1984" s="254"/>
    </row>
    <row r="1985" spans="1:18" x14ac:dyDescent="0.35">
      <c r="A1985" s="254" t="str">
        <f>IF(ISBLANK(INDEX('Policy Characteristics'!A:A,MATCH($C1985,'Policy Characteristics'!$C:$C,0))),"",INDEX('Policy Characteristics'!A:A,MATCH($C1985,'Policy Characteristics'!$C:$C,0)))</f>
        <v>Government Revenue Accounting</v>
      </c>
      <c r="B1985" s="262" t="str">
        <f>IF(ISBLANK(INDEX('Policy Characteristics'!B:B,MATCH($C1985,'Policy Characteristics'!$C:$C,0))),"",INDEX('Policy Characteristics'!B:B,MATCH($C1985,'Policy Characteristics'!$C:$C,0)))</f>
        <v>Battery Production Subsidy</v>
      </c>
      <c r="C1985" s="254" t="str">
        <f>C$1984</f>
        <v>GRA for Battery Production Subsidy</v>
      </c>
      <c r="D1985" s="1" t="s">
        <v>2949</v>
      </c>
      <c r="F1985" s="1" t="s">
        <v>2964</v>
      </c>
      <c r="H1985" s="43">
        <v>2248</v>
      </c>
      <c r="I1985" s="326" t="str">
        <f t="shared" si="86"/>
        <v>Yes</v>
      </c>
      <c r="J1985" s="255" t="str">
        <f>IF(ISBLANK(INDEX('Policy Characteristics'!D:D,MATCH($C1985,'Policy Characteristics'!$C:$C,0))),"",INDEX('Policy Characteristics'!D:D,MATCH($C1985,'Policy Characteristics'!$C:$C,0)))</f>
        <v/>
      </c>
      <c r="K1985" s="254" t="str">
        <f>IF(ISBLANK(INDEX('Policy Characteristics'!E:E,MATCH($C1985,'Policy Characteristics'!$C:$C,0))),"",INDEX('Policy Characteristics'!E:E,MATCH($C1985,'Policy Characteristics'!$C:$C,0)))</f>
        <v>GRA battery production subsidy</v>
      </c>
      <c r="L1985" s="254">
        <f>IF(ISBLANK(INDEX('Policy Characteristics'!F:F,MATCH($C1985,'Policy Characteristics'!$C:$C,0))),"",INDEX('Policy Characteristics'!F:F,MATCH($C1985,'Policy Characteristics'!$C:$C,0)))</f>
        <v>0</v>
      </c>
      <c r="M1985" s="254">
        <f>IF(ISBLANK(INDEX('Policy Characteristics'!G:G,MATCH($C1985,'Policy Characteristics'!$C:$C,0))),"",INDEX('Policy Characteristics'!G:G,MATCH($C1985,'Policy Characteristics'!$C:$C,0)))</f>
        <v>10</v>
      </c>
      <c r="N1985" s="254">
        <f>IF(ISBLANK(INDEX('Policy Characteristics'!H:H,MATCH($C1985,'Policy Characteristics'!$C:$C,0))),"",INDEX('Policy Characteristics'!H:H,MATCH($C1985,'Policy Characteristics'!$C:$C,0)))</f>
        <v>1</v>
      </c>
      <c r="O1985" s="254" t="str">
        <f>IF(ISBLANK(INDEX('Policy Characteristics'!I:I,MATCH($C1985,'Policy Characteristics'!$C:$C,0))),"",INDEX('Policy Characteristics'!I:I,MATCH($C1985,'Policy Characteristics'!$C:$C,0)))</f>
        <v>weight</v>
      </c>
      <c r="P1985" s="254" t="str">
        <f>IF(ISBLANK(INDEX('Policy Characteristics'!J:J,MATCH($C1985,'Policy Characteristics'!$C:$C,0))),"",INDEX('Policy Characteristics'!J:J,MATCH($C1985,'Policy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5" s="254" t="str">
        <f>IF(ISBLANK(INDEX('Policy Characteristics'!K:K,MATCH($C1985,'Policy Characteristics'!$C:$C,0))),"",INDEX('Policy Characteristics'!K:K,MATCH($C1985,'Policy Characteristics'!$C:$C,0)))</f>
        <v>io-model.html</v>
      </c>
      <c r="R1985" s="254"/>
    </row>
    <row r="1986" spans="1:18" x14ac:dyDescent="0.35">
      <c r="A1986" s="254" t="str">
        <f>IF(ISBLANK(INDEX('Policy Characteristics'!A:A,MATCH($C1986,'Policy Characteristics'!$C:$C,0))),"",INDEX('Policy Characteristics'!A:A,MATCH($C1986,'Policy Characteristics'!$C:$C,0)))</f>
        <v>Government Revenue Accounting</v>
      </c>
      <c r="B1986" s="262" t="str">
        <f>IF(ISBLANK(INDEX('Policy Characteristics'!B:B,MATCH($C1986,'Policy Characteristics'!$C:$C,0))),"",INDEX('Policy Characteristics'!B:B,MATCH($C1986,'Policy Characteristics'!$C:$C,0)))</f>
        <v>Battery Production Subsidy</v>
      </c>
      <c r="C1986" s="254" t="str">
        <f t="shared" ref="C1986:C1988" si="87">C$1984</f>
        <v>GRA for Battery Production Subsidy</v>
      </c>
      <c r="D1986" s="1" t="s">
        <v>2950</v>
      </c>
      <c r="F1986" s="1" t="s">
        <v>2954</v>
      </c>
      <c r="H1986" s="43">
        <v>2249</v>
      </c>
      <c r="I1986" s="326" t="str">
        <f t="shared" si="86"/>
        <v>Yes</v>
      </c>
      <c r="J1986" s="255" t="str">
        <f>IF(ISBLANK(INDEX('Policy Characteristics'!D:D,MATCH($C1986,'Policy Characteristics'!$C:$C,0))),"",INDEX('Policy Characteristics'!D:D,MATCH($C1986,'Policy Characteristics'!$C:$C,0)))</f>
        <v/>
      </c>
      <c r="K1986" s="254" t="str">
        <f>IF(ISBLANK(INDEX('Policy Characteristics'!E:E,MATCH($C1986,'Policy Characteristics'!$C:$C,0))),"",INDEX('Policy Characteristics'!E:E,MATCH($C1986,'Policy Characteristics'!$C:$C,0)))</f>
        <v>GRA battery production subsidy</v>
      </c>
      <c r="L1986" s="254">
        <f>IF(ISBLANK(INDEX('Policy Characteristics'!F:F,MATCH($C1986,'Policy Characteristics'!$C:$C,0))),"",INDEX('Policy Characteristics'!F:F,MATCH($C1986,'Policy Characteristics'!$C:$C,0)))</f>
        <v>0</v>
      </c>
      <c r="M1986" s="254">
        <f>IF(ISBLANK(INDEX('Policy Characteristics'!G:G,MATCH($C1986,'Policy Characteristics'!$C:$C,0))),"",INDEX('Policy Characteristics'!G:G,MATCH($C1986,'Policy Characteristics'!$C:$C,0)))</f>
        <v>10</v>
      </c>
      <c r="N1986" s="254">
        <f>IF(ISBLANK(INDEX('Policy Characteristics'!H:H,MATCH($C1986,'Policy Characteristics'!$C:$C,0))),"",INDEX('Policy Characteristics'!H:H,MATCH($C1986,'Policy Characteristics'!$C:$C,0)))</f>
        <v>1</v>
      </c>
      <c r="O1986" s="254" t="str">
        <f>IF(ISBLANK(INDEX('Policy Characteristics'!I:I,MATCH($C1986,'Policy Characteristics'!$C:$C,0))),"",INDEX('Policy Characteristics'!I:I,MATCH($C1986,'Policy Characteristics'!$C:$C,0)))</f>
        <v>weight</v>
      </c>
      <c r="P1986" s="254" t="str">
        <f>IF(ISBLANK(INDEX('Policy Characteristics'!J:J,MATCH($C1986,'Policy Characteristics'!$C:$C,0))),"",INDEX('Policy Characteristics'!J:J,MATCH($C1986,'Policy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6" s="254" t="str">
        <f>IF(ISBLANK(INDEX('Policy Characteristics'!K:K,MATCH($C1986,'Policy Characteristics'!$C:$C,0))),"",INDEX('Policy Characteristics'!K:K,MATCH($C1986,'Policy Characteristics'!$C:$C,0)))</f>
        <v>io-model.html</v>
      </c>
      <c r="R1986" s="254"/>
    </row>
    <row r="1987" spans="1:18" x14ac:dyDescent="0.35">
      <c r="A1987" s="254" t="str">
        <f>IF(ISBLANK(INDEX('Policy Characteristics'!A:A,MATCH($C1987,'Policy Characteristics'!$C:$C,0))),"",INDEX('Policy Characteristics'!A:A,MATCH($C1987,'Policy Characteristics'!$C:$C,0)))</f>
        <v>Government Revenue Accounting</v>
      </c>
      <c r="B1987" s="262" t="str">
        <f>IF(ISBLANK(INDEX('Policy Characteristics'!B:B,MATCH($C1987,'Policy Characteristics'!$C:$C,0))),"",INDEX('Policy Characteristics'!B:B,MATCH($C1987,'Policy Characteristics'!$C:$C,0)))</f>
        <v>Battery Production Subsidy</v>
      </c>
      <c r="C1987" s="254" t="str">
        <f t="shared" si="87"/>
        <v>GRA for Battery Production Subsidy</v>
      </c>
      <c r="D1987" s="1" t="s">
        <v>2951</v>
      </c>
      <c r="F1987" s="1" t="s">
        <v>2955</v>
      </c>
      <c r="H1987" s="43">
        <v>2250</v>
      </c>
      <c r="I1987" s="326" t="str">
        <f t="shared" si="86"/>
        <v>Yes</v>
      </c>
      <c r="J1987" s="255" t="str">
        <f>IF(ISBLANK(INDEX('Policy Characteristics'!D:D,MATCH($C1987,'Policy Characteristics'!$C:$C,0))),"",INDEX('Policy Characteristics'!D:D,MATCH($C1987,'Policy Characteristics'!$C:$C,0)))</f>
        <v/>
      </c>
      <c r="K1987" s="254" t="str">
        <f>IF(ISBLANK(INDEX('Policy Characteristics'!E:E,MATCH($C1987,'Policy Characteristics'!$C:$C,0))),"",INDEX('Policy Characteristics'!E:E,MATCH($C1987,'Policy Characteristics'!$C:$C,0)))</f>
        <v>GRA battery production subsidy</v>
      </c>
      <c r="L1987" s="254">
        <f>IF(ISBLANK(INDEX('Policy Characteristics'!F:F,MATCH($C1987,'Policy Characteristics'!$C:$C,0))),"",INDEX('Policy Characteristics'!F:F,MATCH($C1987,'Policy Characteristics'!$C:$C,0)))</f>
        <v>0</v>
      </c>
      <c r="M1987" s="254">
        <f>IF(ISBLANK(INDEX('Policy Characteristics'!G:G,MATCH($C1987,'Policy Characteristics'!$C:$C,0))),"",INDEX('Policy Characteristics'!G:G,MATCH($C1987,'Policy Characteristics'!$C:$C,0)))</f>
        <v>10</v>
      </c>
      <c r="N1987" s="254">
        <f>IF(ISBLANK(INDEX('Policy Characteristics'!H:H,MATCH($C1987,'Policy Characteristics'!$C:$C,0))),"",INDEX('Policy Characteristics'!H:H,MATCH($C1987,'Policy Characteristics'!$C:$C,0)))</f>
        <v>1</v>
      </c>
      <c r="O1987" s="254" t="str">
        <f>IF(ISBLANK(INDEX('Policy Characteristics'!I:I,MATCH($C1987,'Policy Characteristics'!$C:$C,0))),"",INDEX('Policy Characteristics'!I:I,MATCH($C1987,'Policy Characteristics'!$C:$C,0)))</f>
        <v>weight</v>
      </c>
      <c r="P1987" s="254" t="str">
        <f>IF(ISBLANK(INDEX('Policy Characteristics'!J:J,MATCH($C1987,'Policy Characteristics'!$C:$C,0))),"",INDEX('Policy Characteristics'!J:J,MATCH($C1987,'Policy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7" s="254" t="str">
        <f>IF(ISBLANK(INDEX('Policy Characteristics'!K:K,MATCH($C1987,'Policy Characteristics'!$C:$C,0))),"",INDEX('Policy Characteristics'!K:K,MATCH($C1987,'Policy Characteristics'!$C:$C,0)))</f>
        <v>io-model.html</v>
      </c>
      <c r="R1987" s="254"/>
    </row>
    <row r="1988" spans="1:18" x14ac:dyDescent="0.35">
      <c r="A1988" s="254" t="str">
        <f>IF(ISBLANK(INDEX('Policy Characteristics'!A:A,MATCH($C1988,'Policy Characteristics'!$C:$C,0))),"",INDEX('Policy Characteristics'!A:A,MATCH($C1988,'Policy Characteristics'!$C:$C,0)))</f>
        <v>Government Revenue Accounting</v>
      </c>
      <c r="B1988" s="262" t="str">
        <f>IF(ISBLANK(INDEX('Policy Characteristics'!B:B,MATCH($C1988,'Policy Characteristics'!$C:$C,0))),"",INDEX('Policy Characteristics'!B:B,MATCH($C1988,'Policy Characteristics'!$C:$C,0)))</f>
        <v>Battery Production Subsidy</v>
      </c>
      <c r="C1988" s="254" t="str">
        <f t="shared" si="87"/>
        <v>GRA for Battery Production Subsidy</v>
      </c>
      <c r="D1988" s="1" t="s">
        <v>2952</v>
      </c>
      <c r="F1988" s="1" t="s">
        <v>2956</v>
      </c>
      <c r="H1988" s="43">
        <v>2251</v>
      </c>
      <c r="I1988" s="326" t="str">
        <f t="shared" si="86"/>
        <v>Yes</v>
      </c>
      <c r="J1988" s="255" t="str">
        <f>IF(ISBLANK(INDEX('Policy Characteristics'!D:D,MATCH($C1988,'Policy Characteristics'!$C:$C,0))),"",INDEX('Policy Characteristics'!D:D,MATCH($C1988,'Policy Characteristics'!$C:$C,0)))</f>
        <v/>
      </c>
      <c r="K1988" s="254" t="str">
        <f>IF(ISBLANK(INDEX('Policy Characteristics'!E:E,MATCH($C1988,'Policy Characteristics'!$C:$C,0))),"",INDEX('Policy Characteristics'!E:E,MATCH($C1988,'Policy Characteristics'!$C:$C,0)))</f>
        <v>GRA battery production subsidy</v>
      </c>
      <c r="L1988" s="254">
        <f>IF(ISBLANK(INDEX('Policy Characteristics'!F:F,MATCH($C1988,'Policy Characteristics'!$C:$C,0))),"",INDEX('Policy Characteristics'!F:F,MATCH($C1988,'Policy Characteristics'!$C:$C,0)))</f>
        <v>0</v>
      </c>
      <c r="M1988" s="254">
        <f>IF(ISBLANK(INDEX('Policy Characteristics'!G:G,MATCH($C1988,'Policy Characteristics'!$C:$C,0))),"",INDEX('Policy Characteristics'!G:G,MATCH($C1988,'Policy Characteristics'!$C:$C,0)))</f>
        <v>10</v>
      </c>
      <c r="N1988" s="254">
        <f>IF(ISBLANK(INDEX('Policy Characteristics'!H:H,MATCH($C1988,'Policy Characteristics'!$C:$C,0))),"",INDEX('Policy Characteristics'!H:H,MATCH($C1988,'Policy Characteristics'!$C:$C,0)))</f>
        <v>1</v>
      </c>
      <c r="O1988" s="254" t="str">
        <f>IF(ISBLANK(INDEX('Policy Characteristics'!I:I,MATCH($C1988,'Policy Characteristics'!$C:$C,0))),"",INDEX('Policy Characteristics'!I:I,MATCH($C1988,'Policy Characteristics'!$C:$C,0)))</f>
        <v>weight</v>
      </c>
      <c r="P1988" s="254" t="str">
        <f>IF(ISBLANK(INDEX('Policy Characteristics'!J:J,MATCH($C1988,'Policy Characteristics'!$C:$C,0))),"",INDEX('Policy Characteristics'!J:J,MATCH($C1988,'Policy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8" s="254" t="str">
        <f>IF(ISBLANK(INDEX('Policy Characteristics'!K:K,MATCH($C1988,'Policy Characteristics'!$C:$C,0))),"",INDEX('Policy Characteristics'!K:K,MATCH($C1988,'Policy Characteristics'!$C:$C,0)))</f>
        <v>io-model.html</v>
      </c>
      <c r="R1988" s="254"/>
    </row>
    <row r="1989" spans="1:18" x14ac:dyDescent="0.35">
      <c r="A1989" s="254" t="str">
        <f>IF(ISBLANK(INDEX('Policy Characteristics'!A:A,MATCH($C1989,'Policy Characteristics'!$C:$C,0))),"",INDEX('Policy Characteristics'!A:A,MATCH($C1989,'Policy Characteristics'!$C:$C,0)))</f>
        <v>Government Revenue Accounting</v>
      </c>
      <c r="B1989" s="262" t="str">
        <f>IF(ISBLANK(INDEX('Policy Characteristics'!B:B,MATCH($C1989,'Policy Characteristics'!$C:$C,0))),"",INDEX('Policy Characteristics'!B:B,MATCH($C1989,'Policy Characteristics'!$C:$C,0)))</f>
        <v>Electricity Generation Subsidy</v>
      </c>
      <c r="C1989" t="s">
        <v>2942</v>
      </c>
      <c r="D1989" s="1" t="s">
        <v>2948</v>
      </c>
      <c r="F1989" s="1" t="s">
        <v>2953</v>
      </c>
      <c r="H1989" s="43">
        <v>560</v>
      </c>
      <c r="I1989" s="322" t="s">
        <v>43</v>
      </c>
      <c r="J1989" s="255" t="str">
        <f>IF(ISBLANK(INDEX('Policy Characteristics'!D:D,MATCH($C1989,'Policy Characteristics'!$C:$C,0))),"",INDEX('Policy Characteristics'!D:D,MATCH($C1989,'Policy Characteristics'!$C:$C,0)))</f>
        <v/>
      </c>
      <c r="K1989" s="254" t="str">
        <f>IF(ISBLANK(INDEX('Policy Characteristics'!E:E,MATCH($C1989,'Policy Characteristics'!$C:$C,0))),"",INDEX('Policy Characteristics'!E:E,MATCH($C1989,'Policy Characteristics'!$C:$C,0)))</f>
        <v>GRA elec gen subsidy</v>
      </c>
      <c r="L1989" s="254">
        <f>IF(ISBLANK(INDEX('Policy Characteristics'!F:F,MATCH($C1989,'Policy Characteristics'!$C:$C,0))),"",INDEX('Policy Characteristics'!F:F,MATCH($C1989,'Policy Characteristics'!$C:$C,0)))</f>
        <v>0</v>
      </c>
      <c r="M1989" s="254">
        <f>IF(ISBLANK(INDEX('Policy Characteristics'!G:G,MATCH($C1989,'Policy Characteristics'!$C:$C,0))),"",INDEX('Policy Characteristics'!G:G,MATCH($C1989,'Policy Characteristics'!$C:$C,0)))</f>
        <v>10</v>
      </c>
      <c r="N1989" s="254">
        <f>IF(ISBLANK(INDEX('Policy Characteristics'!H:H,MATCH($C1989,'Policy Characteristics'!$C:$C,0))),"",INDEX('Policy Characteristics'!H:H,MATCH($C1989,'Policy Characteristics'!$C:$C,0)))</f>
        <v>1</v>
      </c>
      <c r="O1989" s="254" t="str">
        <f>IF(ISBLANK(INDEX('Policy Characteristics'!I:I,MATCH($C1989,'Policy Characteristics'!$C:$C,0))),"",INDEX('Policy Characteristics'!I:I,MATCH($C1989,'Policy Characteristics'!$C:$C,0)))</f>
        <v>weight</v>
      </c>
      <c r="P1989" s="254" t="str">
        <f>IF(ISBLANK(INDEX('Policy Characteristics'!J:J,MATCH($C1989,'Policy Characteristics'!$C:$C,0))),"",INDEX('Policy Characteristics'!J:J,MATCH($C1989,'Policy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9" s="254" t="str">
        <f>IF(ISBLANK(INDEX('Policy Characteristics'!K:K,MATCH($C1989,'Policy Characteristics'!$C:$C,0))),"",INDEX('Policy Characteristics'!K:K,MATCH($C1989,'Policy Characteristics'!$C:$C,0)))</f>
        <v>io-model.html</v>
      </c>
      <c r="R1989" s="254" t="str">
        <f>IF(ISBLANK(INDEX('Policy Characteristics'!L:L,MATCH($C1989,'Policy Characteristics'!$C:$C,0))),"",INDEX('Policy Characteristics'!L:L,MATCH($C1989,'Policy Characteristics'!$C:$C,0)))</f>
        <v/>
      </c>
    </row>
    <row r="1990" spans="1:18" x14ac:dyDescent="0.35">
      <c r="A1990" s="254" t="str">
        <f>IF(ISBLANK(INDEX('Policy Characteristics'!A:A,MATCH($C1990,'Policy Characteristics'!$C:$C,0))),"",INDEX('Policy Characteristics'!A:A,MATCH($C1990,'Policy Characteristics'!$C:$C,0)))</f>
        <v>Government Revenue Accounting</v>
      </c>
      <c r="B1990" s="262" t="str">
        <f>IF(ISBLANK(INDEX('Policy Characteristics'!B:B,MATCH($C1990,'Policy Characteristics'!$C:$C,0))),"",INDEX('Policy Characteristics'!B:B,MATCH($C1990,'Policy Characteristics'!$C:$C,0)))</f>
        <v>Electricity Generation Subsidy</v>
      </c>
      <c r="C1990" s="254" t="str">
        <f t="shared" ref="C1990:C1993" si="88">C$1989</f>
        <v>GRA for Electricity Generation Subsidies</v>
      </c>
      <c r="D1990" s="1" t="s">
        <v>2949</v>
      </c>
      <c r="F1990" s="1" t="s">
        <v>2964</v>
      </c>
      <c r="H1990" s="43">
        <v>561</v>
      </c>
      <c r="I1990" s="326" t="str">
        <f t="shared" ref="I1990:I1993" si="89">I$1989</f>
        <v>Yes</v>
      </c>
      <c r="J1990" s="255" t="str">
        <f>IF(ISBLANK(INDEX('Policy Characteristics'!D:D,MATCH($C1990,'Policy Characteristics'!$C:$C,0))),"",INDEX('Policy Characteristics'!D:D,MATCH($C1990,'Policy Characteristics'!$C:$C,0)))</f>
        <v/>
      </c>
      <c r="K1990" s="254" t="str">
        <f>IF(ISBLANK(INDEX('Policy Characteristics'!E:E,MATCH($C1990,'Policy Characteristics'!$C:$C,0))),"",INDEX('Policy Characteristics'!E:E,MATCH($C1990,'Policy Characteristics'!$C:$C,0)))</f>
        <v>GRA elec gen subsidy</v>
      </c>
      <c r="L1990" s="254">
        <f>IF(ISBLANK(INDEX('Policy Characteristics'!F:F,MATCH($C1990,'Policy Characteristics'!$C:$C,0))),"",INDEX('Policy Characteristics'!F:F,MATCH($C1990,'Policy Characteristics'!$C:$C,0)))</f>
        <v>0</v>
      </c>
      <c r="M1990" s="254">
        <f>IF(ISBLANK(INDEX('Policy Characteristics'!G:G,MATCH($C1990,'Policy Characteristics'!$C:$C,0))),"",INDEX('Policy Characteristics'!G:G,MATCH($C1990,'Policy Characteristics'!$C:$C,0)))</f>
        <v>10</v>
      </c>
      <c r="N1990" s="254">
        <f>IF(ISBLANK(INDEX('Policy Characteristics'!H:H,MATCH($C1990,'Policy Characteristics'!$C:$C,0))),"",INDEX('Policy Characteristics'!H:H,MATCH($C1990,'Policy Characteristics'!$C:$C,0)))</f>
        <v>1</v>
      </c>
      <c r="O1990" s="254" t="str">
        <f>IF(ISBLANK(INDEX('Policy Characteristics'!I:I,MATCH($C1990,'Policy Characteristics'!$C:$C,0))),"",INDEX('Policy Characteristics'!I:I,MATCH($C1990,'Policy Characteristics'!$C:$C,0)))</f>
        <v>weight</v>
      </c>
      <c r="P1990" s="254" t="str">
        <f>IF(ISBLANK(INDEX('Policy Characteristics'!J:J,MATCH($C1990,'Policy Characteristics'!$C:$C,0))),"",INDEX('Policy Characteristics'!J:J,MATCH($C1990,'Policy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0" s="254" t="str">
        <f>IF(ISBLANK(INDEX('Policy Characteristics'!K:K,MATCH($C1990,'Policy Characteristics'!$C:$C,0))),"",INDEX('Policy Characteristics'!K:K,MATCH($C1990,'Policy Characteristics'!$C:$C,0)))</f>
        <v>io-model.html</v>
      </c>
      <c r="R1990" s="254" t="str">
        <f>IF(ISBLANK(INDEX('Policy Characteristics'!L:L,MATCH($C1990,'Policy Characteristics'!$C:$C,0))),"",INDEX('Policy Characteristics'!L:L,MATCH($C1990,'Policy Characteristics'!$C:$C,0)))</f>
        <v/>
      </c>
    </row>
    <row r="1991" spans="1:18" x14ac:dyDescent="0.35">
      <c r="A1991" s="254" t="str">
        <f>IF(ISBLANK(INDEX('Policy Characteristics'!A:A,MATCH($C1991,'Policy Characteristics'!$C:$C,0))),"",INDEX('Policy Characteristics'!A:A,MATCH($C1991,'Policy Characteristics'!$C:$C,0)))</f>
        <v>Government Revenue Accounting</v>
      </c>
      <c r="B1991" s="262" t="str">
        <f>IF(ISBLANK(INDEX('Policy Characteristics'!B:B,MATCH($C1991,'Policy Characteristics'!$C:$C,0))),"",INDEX('Policy Characteristics'!B:B,MATCH($C1991,'Policy Characteristics'!$C:$C,0)))</f>
        <v>Electricity Generation Subsidy</v>
      </c>
      <c r="C1991" s="254" t="str">
        <f t="shared" si="88"/>
        <v>GRA for Electricity Generation Subsidies</v>
      </c>
      <c r="D1991" s="1" t="s">
        <v>2950</v>
      </c>
      <c r="F1991" s="1" t="s">
        <v>2954</v>
      </c>
      <c r="H1991" s="43">
        <v>562</v>
      </c>
      <c r="I1991" s="326" t="str">
        <f t="shared" si="89"/>
        <v>Yes</v>
      </c>
      <c r="J1991" s="255" t="str">
        <f>IF(ISBLANK(INDEX('Policy Characteristics'!D:D,MATCH($C1991,'Policy Characteristics'!$C:$C,0))),"",INDEX('Policy Characteristics'!D:D,MATCH($C1991,'Policy Characteristics'!$C:$C,0)))</f>
        <v/>
      </c>
      <c r="K1991" s="254" t="str">
        <f>IF(ISBLANK(INDEX('Policy Characteristics'!E:E,MATCH($C1991,'Policy Characteristics'!$C:$C,0))),"",INDEX('Policy Characteristics'!E:E,MATCH($C1991,'Policy Characteristics'!$C:$C,0)))</f>
        <v>GRA elec gen subsidy</v>
      </c>
      <c r="L1991" s="254">
        <f>IF(ISBLANK(INDEX('Policy Characteristics'!F:F,MATCH($C1991,'Policy Characteristics'!$C:$C,0))),"",INDEX('Policy Characteristics'!F:F,MATCH($C1991,'Policy Characteristics'!$C:$C,0)))</f>
        <v>0</v>
      </c>
      <c r="M1991" s="254">
        <f>IF(ISBLANK(INDEX('Policy Characteristics'!G:G,MATCH($C1991,'Policy Characteristics'!$C:$C,0))),"",INDEX('Policy Characteristics'!G:G,MATCH($C1991,'Policy Characteristics'!$C:$C,0)))</f>
        <v>10</v>
      </c>
      <c r="N1991" s="254">
        <f>IF(ISBLANK(INDEX('Policy Characteristics'!H:H,MATCH($C1991,'Policy Characteristics'!$C:$C,0))),"",INDEX('Policy Characteristics'!H:H,MATCH($C1991,'Policy Characteristics'!$C:$C,0)))</f>
        <v>1</v>
      </c>
      <c r="O1991" s="254" t="str">
        <f>IF(ISBLANK(INDEX('Policy Characteristics'!I:I,MATCH($C1991,'Policy Characteristics'!$C:$C,0))),"",INDEX('Policy Characteristics'!I:I,MATCH($C1991,'Policy Characteristics'!$C:$C,0)))</f>
        <v>weight</v>
      </c>
      <c r="P1991" s="254" t="str">
        <f>IF(ISBLANK(INDEX('Policy Characteristics'!J:J,MATCH($C1991,'Policy Characteristics'!$C:$C,0))),"",INDEX('Policy Characteristics'!J:J,MATCH($C1991,'Policy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1" s="254" t="str">
        <f>IF(ISBLANK(INDEX('Policy Characteristics'!K:K,MATCH($C1991,'Policy Characteristics'!$C:$C,0))),"",INDEX('Policy Characteristics'!K:K,MATCH($C1991,'Policy Characteristics'!$C:$C,0)))</f>
        <v>io-model.html</v>
      </c>
      <c r="R1991" s="254" t="str">
        <f>IF(ISBLANK(INDEX('Policy Characteristics'!L:L,MATCH($C1991,'Policy Characteristics'!$C:$C,0))),"",INDEX('Policy Characteristics'!L:L,MATCH($C1991,'Policy Characteristics'!$C:$C,0)))</f>
        <v/>
      </c>
    </row>
    <row r="1992" spans="1:18" x14ac:dyDescent="0.35">
      <c r="A1992" s="254" t="str">
        <f>IF(ISBLANK(INDEX('Policy Characteristics'!A:A,MATCH($C1992,'Policy Characteristics'!$C:$C,0))),"",INDEX('Policy Characteristics'!A:A,MATCH($C1992,'Policy Characteristics'!$C:$C,0)))</f>
        <v>Government Revenue Accounting</v>
      </c>
      <c r="B1992" s="262" t="str">
        <f>IF(ISBLANK(INDEX('Policy Characteristics'!B:B,MATCH($C1992,'Policy Characteristics'!$C:$C,0))),"",INDEX('Policy Characteristics'!B:B,MATCH($C1992,'Policy Characteristics'!$C:$C,0)))</f>
        <v>Electricity Generation Subsidy</v>
      </c>
      <c r="C1992" s="254" t="str">
        <f t="shared" si="88"/>
        <v>GRA for Electricity Generation Subsidies</v>
      </c>
      <c r="D1992" s="1" t="s">
        <v>2951</v>
      </c>
      <c r="F1992" s="1" t="s">
        <v>2955</v>
      </c>
      <c r="H1992" s="43">
        <v>563</v>
      </c>
      <c r="I1992" s="326" t="str">
        <f t="shared" si="89"/>
        <v>Yes</v>
      </c>
      <c r="J1992" s="255" t="str">
        <f>IF(ISBLANK(INDEX('Policy Characteristics'!D:D,MATCH($C1992,'Policy Characteristics'!$C:$C,0))),"",INDEX('Policy Characteristics'!D:D,MATCH($C1992,'Policy Characteristics'!$C:$C,0)))</f>
        <v/>
      </c>
      <c r="K1992" s="254" t="str">
        <f>IF(ISBLANK(INDEX('Policy Characteristics'!E:E,MATCH($C1992,'Policy Characteristics'!$C:$C,0))),"",INDEX('Policy Characteristics'!E:E,MATCH($C1992,'Policy Characteristics'!$C:$C,0)))</f>
        <v>GRA elec gen subsidy</v>
      </c>
      <c r="L1992" s="254">
        <f>IF(ISBLANK(INDEX('Policy Characteristics'!F:F,MATCH($C1992,'Policy Characteristics'!$C:$C,0))),"",INDEX('Policy Characteristics'!F:F,MATCH($C1992,'Policy Characteristics'!$C:$C,0)))</f>
        <v>0</v>
      </c>
      <c r="M1992" s="254">
        <f>IF(ISBLANK(INDEX('Policy Characteristics'!G:G,MATCH($C1992,'Policy Characteristics'!$C:$C,0))),"",INDEX('Policy Characteristics'!G:G,MATCH($C1992,'Policy Characteristics'!$C:$C,0)))</f>
        <v>10</v>
      </c>
      <c r="N1992" s="254">
        <f>IF(ISBLANK(INDEX('Policy Characteristics'!H:H,MATCH($C1992,'Policy Characteristics'!$C:$C,0))),"",INDEX('Policy Characteristics'!H:H,MATCH($C1992,'Policy Characteristics'!$C:$C,0)))</f>
        <v>1</v>
      </c>
      <c r="O1992" s="254" t="str">
        <f>IF(ISBLANK(INDEX('Policy Characteristics'!I:I,MATCH($C1992,'Policy Characteristics'!$C:$C,0))),"",INDEX('Policy Characteristics'!I:I,MATCH($C1992,'Policy Characteristics'!$C:$C,0)))</f>
        <v>weight</v>
      </c>
      <c r="P1992" s="254" t="str">
        <f>IF(ISBLANK(INDEX('Policy Characteristics'!J:J,MATCH($C1992,'Policy Characteristics'!$C:$C,0))),"",INDEX('Policy Characteristics'!J:J,MATCH($C1992,'Policy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2" s="254" t="str">
        <f>IF(ISBLANK(INDEX('Policy Characteristics'!K:K,MATCH($C1992,'Policy Characteristics'!$C:$C,0))),"",INDEX('Policy Characteristics'!K:K,MATCH($C1992,'Policy Characteristics'!$C:$C,0)))</f>
        <v>io-model.html</v>
      </c>
      <c r="R1992" s="254" t="str">
        <f>IF(ISBLANK(INDEX('Policy Characteristics'!L:L,MATCH($C1992,'Policy Characteristics'!$C:$C,0))),"",INDEX('Policy Characteristics'!L:L,MATCH($C1992,'Policy Characteristics'!$C:$C,0)))</f>
        <v/>
      </c>
    </row>
    <row r="1993" spans="1:18" x14ac:dyDescent="0.35">
      <c r="A1993" s="254" t="str">
        <f>IF(ISBLANK(INDEX('Policy Characteristics'!A:A,MATCH($C1993,'Policy Characteristics'!$C:$C,0))),"",INDEX('Policy Characteristics'!A:A,MATCH($C1993,'Policy Characteristics'!$C:$C,0)))</f>
        <v>Government Revenue Accounting</v>
      </c>
      <c r="B1993" s="262" t="str">
        <f>IF(ISBLANK(INDEX('Policy Characteristics'!B:B,MATCH($C1993,'Policy Characteristics'!$C:$C,0))),"",INDEX('Policy Characteristics'!B:B,MATCH($C1993,'Policy Characteristics'!$C:$C,0)))</f>
        <v>Electricity Generation Subsidy</v>
      </c>
      <c r="C1993" s="254" t="str">
        <f t="shared" si="88"/>
        <v>GRA for Electricity Generation Subsidies</v>
      </c>
      <c r="D1993" s="1" t="s">
        <v>2952</v>
      </c>
      <c r="F1993" s="1" t="s">
        <v>2956</v>
      </c>
      <c r="H1993" s="43">
        <v>564</v>
      </c>
      <c r="I1993" s="326" t="str">
        <f t="shared" si="89"/>
        <v>Yes</v>
      </c>
      <c r="J1993" s="255" t="str">
        <f>IF(ISBLANK(INDEX('Policy Characteristics'!D:D,MATCH($C1993,'Policy Characteristics'!$C:$C,0))),"",INDEX('Policy Characteristics'!D:D,MATCH($C1993,'Policy Characteristics'!$C:$C,0)))</f>
        <v/>
      </c>
      <c r="K1993" s="254" t="str">
        <f>IF(ISBLANK(INDEX('Policy Characteristics'!E:E,MATCH($C1993,'Policy Characteristics'!$C:$C,0))),"",INDEX('Policy Characteristics'!E:E,MATCH($C1993,'Policy Characteristics'!$C:$C,0)))</f>
        <v>GRA elec gen subsidy</v>
      </c>
      <c r="L1993" s="254">
        <f>IF(ISBLANK(INDEX('Policy Characteristics'!F:F,MATCH($C1993,'Policy Characteristics'!$C:$C,0))),"",INDEX('Policy Characteristics'!F:F,MATCH($C1993,'Policy Characteristics'!$C:$C,0)))</f>
        <v>0</v>
      </c>
      <c r="M1993" s="254">
        <f>IF(ISBLANK(INDEX('Policy Characteristics'!G:G,MATCH($C1993,'Policy Characteristics'!$C:$C,0))),"",INDEX('Policy Characteristics'!G:G,MATCH($C1993,'Policy Characteristics'!$C:$C,0)))</f>
        <v>10</v>
      </c>
      <c r="N1993" s="254">
        <f>IF(ISBLANK(INDEX('Policy Characteristics'!H:H,MATCH($C1993,'Policy Characteristics'!$C:$C,0))),"",INDEX('Policy Characteristics'!H:H,MATCH($C1993,'Policy Characteristics'!$C:$C,0)))</f>
        <v>1</v>
      </c>
      <c r="O1993" s="254" t="str">
        <f>IF(ISBLANK(INDEX('Policy Characteristics'!I:I,MATCH($C1993,'Policy Characteristics'!$C:$C,0))),"",INDEX('Policy Characteristics'!I:I,MATCH($C1993,'Policy Characteristics'!$C:$C,0)))</f>
        <v>weight</v>
      </c>
      <c r="P1993" s="254" t="str">
        <f>IF(ISBLANK(INDEX('Policy Characteristics'!J:J,MATCH($C1993,'Policy Characteristics'!$C:$C,0))),"",INDEX('Policy Characteristics'!J:J,MATCH($C1993,'Policy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3" s="254" t="str">
        <f>IF(ISBLANK(INDEX('Policy Characteristics'!K:K,MATCH($C1993,'Policy Characteristics'!$C:$C,0))),"",INDEX('Policy Characteristics'!K:K,MATCH($C1993,'Policy Characteristics'!$C:$C,0)))</f>
        <v>io-model.html</v>
      </c>
      <c r="R1993" s="254" t="str">
        <f>IF(ISBLANK(INDEX('Policy Characteristics'!L:L,MATCH($C1993,'Policy Characteristics'!$C:$C,0))),"",INDEX('Policy Characteristics'!L:L,MATCH($C1993,'Policy Characteristics'!$C:$C,0)))</f>
        <v/>
      </c>
    </row>
    <row r="1994" spans="1:18" x14ac:dyDescent="0.35">
      <c r="A1994" s="254" t="str">
        <f>IF(ISBLANK(INDEX('Policy Characteristics'!A:A,MATCH($C1994,'Policy Characteristics'!$C:$C,0))),"",INDEX('Policy Characteristics'!A:A,MATCH($C1994,'Policy Characteristics'!$C:$C,0)))</f>
        <v>Government Revenue Accounting</v>
      </c>
      <c r="B1994" s="262" t="str">
        <f>IF(ISBLANK(INDEX('Policy Characteristics'!B:B,MATCH($C1994,'Policy Characteristics'!$C:$C,0))),"",INDEX('Policy Characteristics'!B:B,MATCH($C1994,'Policy Characteristics'!$C:$C,0)))</f>
        <v>Electricity Capacity Construction Subsidy</v>
      </c>
      <c r="C1994" t="s">
        <v>2943</v>
      </c>
      <c r="D1994" s="1" t="s">
        <v>2948</v>
      </c>
      <c r="F1994" s="1" t="s">
        <v>2953</v>
      </c>
      <c r="H1994" s="43">
        <v>565</v>
      </c>
      <c r="I1994" s="322" t="s">
        <v>43</v>
      </c>
      <c r="J1994" s="255" t="str">
        <f>IF(ISBLANK(INDEX('Policy Characteristics'!D:D,MATCH($C1994,'Policy Characteristics'!$C:$C,0))),"",INDEX('Policy Characteristics'!D:D,MATCH($C1994,'Policy Characteristics'!$C:$C,0)))</f>
        <v/>
      </c>
      <c r="K1994" s="254" t="str">
        <f>IF(ISBLANK(INDEX('Policy Characteristics'!E:E,MATCH($C1994,'Policy Characteristics'!$C:$C,0))),"",INDEX('Policy Characteristics'!E:E,MATCH($C1994,'Policy Characteristics'!$C:$C,0)))</f>
        <v>GRA elec cap const subsidy</v>
      </c>
      <c r="L1994" s="254">
        <f>IF(ISBLANK(INDEX('Policy Characteristics'!F:F,MATCH($C1994,'Policy Characteristics'!$C:$C,0))),"",INDEX('Policy Characteristics'!F:F,MATCH($C1994,'Policy Characteristics'!$C:$C,0)))</f>
        <v>0</v>
      </c>
      <c r="M1994" s="254">
        <f>IF(ISBLANK(INDEX('Policy Characteristics'!G:G,MATCH($C1994,'Policy Characteristics'!$C:$C,0))),"",INDEX('Policy Characteristics'!G:G,MATCH($C1994,'Policy Characteristics'!$C:$C,0)))</f>
        <v>10</v>
      </c>
      <c r="N1994" s="254">
        <f>IF(ISBLANK(INDEX('Policy Characteristics'!H:H,MATCH($C1994,'Policy Characteristics'!$C:$C,0))),"",INDEX('Policy Characteristics'!H:H,MATCH($C1994,'Policy Characteristics'!$C:$C,0)))</f>
        <v>1</v>
      </c>
      <c r="O1994" s="254" t="str">
        <f>IF(ISBLANK(INDEX('Policy Characteristics'!I:I,MATCH($C1994,'Policy Characteristics'!$C:$C,0))),"",INDEX('Policy Characteristics'!I:I,MATCH($C1994,'Policy Characteristics'!$C:$C,0)))</f>
        <v>weight</v>
      </c>
      <c r="P1994" s="254" t="str">
        <f>IF(ISBLANK(INDEX('Policy Characteristics'!J:J,MATCH($C1994,'Policy Characteristics'!$C:$C,0))),"",INDEX('Policy Characteristics'!J:J,MATCH($C1994,'Policy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4" s="254" t="str">
        <f>IF(ISBLANK(INDEX('Policy Characteristics'!K:K,MATCH($C1994,'Policy Characteristics'!$C:$C,0))),"",INDEX('Policy Characteristics'!K:K,MATCH($C1994,'Policy Characteristics'!$C:$C,0)))</f>
        <v>io-model.html</v>
      </c>
      <c r="R1994" s="254" t="str">
        <f>IF(ISBLANK(INDEX('Policy Characteristics'!L:L,MATCH($C1994,'Policy Characteristics'!$C:$C,0))),"",INDEX('Policy Characteristics'!L:L,MATCH($C1994,'Policy Characteristics'!$C:$C,0)))</f>
        <v/>
      </c>
    </row>
    <row r="1995" spans="1:18" x14ac:dyDescent="0.35">
      <c r="A1995" s="254" t="str">
        <f>IF(ISBLANK(INDEX('Policy Characteristics'!A:A,MATCH($C1995,'Policy Characteristics'!$C:$C,0))),"",INDEX('Policy Characteristics'!A:A,MATCH($C1995,'Policy Characteristics'!$C:$C,0)))</f>
        <v>Government Revenue Accounting</v>
      </c>
      <c r="B1995" s="262" t="str">
        <f>IF(ISBLANK(INDEX('Policy Characteristics'!B:B,MATCH($C1995,'Policy Characteristics'!$C:$C,0))),"",INDEX('Policy Characteristics'!B:B,MATCH($C1995,'Policy Characteristics'!$C:$C,0)))</f>
        <v>Electricity Capacity Construction Subsidy</v>
      </c>
      <c r="C1995" s="254" t="str">
        <f t="shared" ref="C1995:C1998" si="90">C$1994</f>
        <v>GRA for Electricity Capacity Construction Subsidies</v>
      </c>
      <c r="D1995" s="1" t="s">
        <v>2949</v>
      </c>
      <c r="F1995" s="1" t="s">
        <v>2964</v>
      </c>
      <c r="H1995" s="43">
        <v>566</v>
      </c>
      <c r="I1995" s="326" t="str">
        <f t="shared" ref="I1995:I1998" si="91">I$1994</f>
        <v>Yes</v>
      </c>
      <c r="J1995" s="255" t="str">
        <f>IF(ISBLANK(INDEX('Policy Characteristics'!D:D,MATCH($C1995,'Policy Characteristics'!$C:$C,0))),"",INDEX('Policy Characteristics'!D:D,MATCH($C1995,'Policy Characteristics'!$C:$C,0)))</f>
        <v/>
      </c>
      <c r="K1995" s="254" t="str">
        <f>IF(ISBLANK(INDEX('Policy Characteristics'!E:E,MATCH($C1995,'Policy Characteristics'!$C:$C,0))),"",INDEX('Policy Characteristics'!E:E,MATCH($C1995,'Policy Characteristics'!$C:$C,0)))</f>
        <v>GRA elec cap const subsidy</v>
      </c>
      <c r="L1995" s="254">
        <f>IF(ISBLANK(INDEX('Policy Characteristics'!F:F,MATCH($C1995,'Policy Characteristics'!$C:$C,0))),"",INDEX('Policy Characteristics'!F:F,MATCH($C1995,'Policy Characteristics'!$C:$C,0)))</f>
        <v>0</v>
      </c>
      <c r="M1995" s="254">
        <f>IF(ISBLANK(INDEX('Policy Characteristics'!G:G,MATCH($C1995,'Policy Characteristics'!$C:$C,0))),"",INDEX('Policy Characteristics'!G:G,MATCH($C1995,'Policy Characteristics'!$C:$C,0)))</f>
        <v>10</v>
      </c>
      <c r="N1995" s="254">
        <f>IF(ISBLANK(INDEX('Policy Characteristics'!H:H,MATCH($C1995,'Policy Characteristics'!$C:$C,0))),"",INDEX('Policy Characteristics'!H:H,MATCH($C1995,'Policy Characteristics'!$C:$C,0)))</f>
        <v>1</v>
      </c>
      <c r="O1995" s="254" t="str">
        <f>IF(ISBLANK(INDEX('Policy Characteristics'!I:I,MATCH($C1995,'Policy Characteristics'!$C:$C,0))),"",INDEX('Policy Characteristics'!I:I,MATCH($C1995,'Policy Characteristics'!$C:$C,0)))</f>
        <v>weight</v>
      </c>
      <c r="P1995" s="254" t="str">
        <f>IF(ISBLANK(INDEX('Policy Characteristics'!J:J,MATCH($C1995,'Policy Characteristics'!$C:$C,0))),"",INDEX('Policy Characteristics'!J:J,MATCH($C1995,'Policy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5" s="254" t="str">
        <f>IF(ISBLANK(INDEX('Policy Characteristics'!K:K,MATCH($C1995,'Policy Characteristics'!$C:$C,0))),"",INDEX('Policy Characteristics'!K:K,MATCH($C1995,'Policy Characteristics'!$C:$C,0)))</f>
        <v>io-model.html</v>
      </c>
      <c r="R1995" s="254" t="str">
        <f>IF(ISBLANK(INDEX('Policy Characteristics'!L:L,MATCH($C1995,'Policy Characteristics'!$C:$C,0))),"",INDEX('Policy Characteristics'!L:L,MATCH($C1995,'Policy Characteristics'!$C:$C,0)))</f>
        <v/>
      </c>
    </row>
    <row r="1996" spans="1:18" x14ac:dyDescent="0.35">
      <c r="A1996" s="254" t="str">
        <f>IF(ISBLANK(INDEX('Policy Characteristics'!A:A,MATCH($C1996,'Policy Characteristics'!$C:$C,0))),"",INDEX('Policy Characteristics'!A:A,MATCH($C1996,'Policy Characteristics'!$C:$C,0)))</f>
        <v>Government Revenue Accounting</v>
      </c>
      <c r="B1996" s="262" t="str">
        <f>IF(ISBLANK(INDEX('Policy Characteristics'!B:B,MATCH($C1996,'Policy Characteristics'!$C:$C,0))),"",INDEX('Policy Characteristics'!B:B,MATCH($C1996,'Policy Characteristics'!$C:$C,0)))</f>
        <v>Electricity Capacity Construction Subsidy</v>
      </c>
      <c r="C1996" s="254" t="str">
        <f t="shared" si="90"/>
        <v>GRA for Electricity Capacity Construction Subsidies</v>
      </c>
      <c r="D1996" s="1" t="s">
        <v>2950</v>
      </c>
      <c r="F1996" s="1" t="s">
        <v>2954</v>
      </c>
      <c r="H1996" s="43">
        <v>567</v>
      </c>
      <c r="I1996" s="326" t="str">
        <f t="shared" si="91"/>
        <v>Yes</v>
      </c>
      <c r="J1996" s="255" t="str">
        <f>IF(ISBLANK(INDEX('Policy Characteristics'!D:D,MATCH($C1996,'Policy Characteristics'!$C:$C,0))),"",INDEX('Policy Characteristics'!D:D,MATCH($C1996,'Policy Characteristics'!$C:$C,0)))</f>
        <v/>
      </c>
      <c r="K1996" s="254" t="str">
        <f>IF(ISBLANK(INDEX('Policy Characteristics'!E:E,MATCH($C1996,'Policy Characteristics'!$C:$C,0))),"",INDEX('Policy Characteristics'!E:E,MATCH($C1996,'Policy Characteristics'!$C:$C,0)))</f>
        <v>GRA elec cap const subsidy</v>
      </c>
      <c r="L1996" s="254">
        <f>IF(ISBLANK(INDEX('Policy Characteristics'!F:F,MATCH($C1996,'Policy Characteristics'!$C:$C,0))),"",INDEX('Policy Characteristics'!F:F,MATCH($C1996,'Policy Characteristics'!$C:$C,0)))</f>
        <v>0</v>
      </c>
      <c r="M1996" s="254">
        <f>IF(ISBLANK(INDEX('Policy Characteristics'!G:G,MATCH($C1996,'Policy Characteristics'!$C:$C,0))),"",INDEX('Policy Characteristics'!G:G,MATCH($C1996,'Policy Characteristics'!$C:$C,0)))</f>
        <v>10</v>
      </c>
      <c r="N1996" s="254">
        <f>IF(ISBLANK(INDEX('Policy Characteristics'!H:H,MATCH($C1996,'Policy Characteristics'!$C:$C,0))),"",INDEX('Policy Characteristics'!H:H,MATCH($C1996,'Policy Characteristics'!$C:$C,0)))</f>
        <v>1</v>
      </c>
      <c r="O1996" s="254" t="str">
        <f>IF(ISBLANK(INDEX('Policy Characteristics'!I:I,MATCH($C1996,'Policy Characteristics'!$C:$C,0))),"",INDEX('Policy Characteristics'!I:I,MATCH($C1996,'Policy Characteristics'!$C:$C,0)))</f>
        <v>weight</v>
      </c>
      <c r="P1996" s="254" t="str">
        <f>IF(ISBLANK(INDEX('Policy Characteristics'!J:J,MATCH($C1996,'Policy Characteristics'!$C:$C,0))),"",INDEX('Policy Characteristics'!J:J,MATCH($C1996,'Policy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6" s="254" t="str">
        <f>IF(ISBLANK(INDEX('Policy Characteristics'!K:K,MATCH($C1996,'Policy Characteristics'!$C:$C,0))),"",INDEX('Policy Characteristics'!K:K,MATCH($C1996,'Policy Characteristics'!$C:$C,0)))</f>
        <v>io-model.html</v>
      </c>
      <c r="R1996" s="254" t="str">
        <f>IF(ISBLANK(INDEX('Policy Characteristics'!L:L,MATCH($C1996,'Policy Characteristics'!$C:$C,0))),"",INDEX('Policy Characteristics'!L:L,MATCH($C1996,'Policy Characteristics'!$C:$C,0)))</f>
        <v/>
      </c>
    </row>
    <row r="1997" spans="1:18" x14ac:dyDescent="0.35">
      <c r="A1997" s="254" t="str">
        <f>IF(ISBLANK(INDEX('Policy Characteristics'!A:A,MATCH($C1997,'Policy Characteristics'!$C:$C,0))),"",INDEX('Policy Characteristics'!A:A,MATCH($C1997,'Policy Characteristics'!$C:$C,0)))</f>
        <v>Government Revenue Accounting</v>
      </c>
      <c r="B1997" s="262" t="str">
        <f>IF(ISBLANK(INDEX('Policy Characteristics'!B:B,MATCH($C1997,'Policy Characteristics'!$C:$C,0))),"",INDEX('Policy Characteristics'!B:B,MATCH($C1997,'Policy Characteristics'!$C:$C,0)))</f>
        <v>Electricity Capacity Construction Subsidy</v>
      </c>
      <c r="C1997" s="254" t="str">
        <f t="shared" si="90"/>
        <v>GRA for Electricity Capacity Construction Subsidies</v>
      </c>
      <c r="D1997" s="1" t="s">
        <v>2951</v>
      </c>
      <c r="F1997" s="1" t="s">
        <v>2955</v>
      </c>
      <c r="H1997" s="43">
        <v>568</v>
      </c>
      <c r="I1997" s="326" t="str">
        <f t="shared" si="91"/>
        <v>Yes</v>
      </c>
      <c r="J1997" s="255" t="str">
        <f>IF(ISBLANK(INDEX('Policy Characteristics'!D:D,MATCH($C1997,'Policy Characteristics'!$C:$C,0))),"",INDEX('Policy Characteristics'!D:D,MATCH($C1997,'Policy Characteristics'!$C:$C,0)))</f>
        <v/>
      </c>
      <c r="K1997" s="254" t="str">
        <f>IF(ISBLANK(INDEX('Policy Characteristics'!E:E,MATCH($C1997,'Policy Characteristics'!$C:$C,0))),"",INDEX('Policy Characteristics'!E:E,MATCH($C1997,'Policy Characteristics'!$C:$C,0)))</f>
        <v>GRA elec cap const subsidy</v>
      </c>
      <c r="L1997" s="254">
        <f>IF(ISBLANK(INDEX('Policy Characteristics'!F:F,MATCH($C1997,'Policy Characteristics'!$C:$C,0))),"",INDEX('Policy Characteristics'!F:F,MATCH($C1997,'Policy Characteristics'!$C:$C,0)))</f>
        <v>0</v>
      </c>
      <c r="M1997" s="254">
        <f>IF(ISBLANK(INDEX('Policy Characteristics'!G:G,MATCH($C1997,'Policy Characteristics'!$C:$C,0))),"",INDEX('Policy Characteristics'!G:G,MATCH($C1997,'Policy Characteristics'!$C:$C,0)))</f>
        <v>10</v>
      </c>
      <c r="N1997" s="254">
        <f>IF(ISBLANK(INDEX('Policy Characteristics'!H:H,MATCH($C1997,'Policy Characteristics'!$C:$C,0))),"",INDEX('Policy Characteristics'!H:H,MATCH($C1997,'Policy Characteristics'!$C:$C,0)))</f>
        <v>1</v>
      </c>
      <c r="O1997" s="254" t="str">
        <f>IF(ISBLANK(INDEX('Policy Characteristics'!I:I,MATCH($C1997,'Policy Characteristics'!$C:$C,0))),"",INDEX('Policy Characteristics'!I:I,MATCH($C1997,'Policy Characteristics'!$C:$C,0)))</f>
        <v>weight</v>
      </c>
      <c r="P1997" s="254" t="str">
        <f>IF(ISBLANK(INDEX('Policy Characteristics'!J:J,MATCH($C1997,'Policy Characteristics'!$C:$C,0))),"",INDEX('Policy Characteristics'!J:J,MATCH($C1997,'Policy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7" s="254" t="str">
        <f>IF(ISBLANK(INDEX('Policy Characteristics'!K:K,MATCH($C1997,'Policy Characteristics'!$C:$C,0))),"",INDEX('Policy Characteristics'!K:K,MATCH($C1997,'Policy Characteristics'!$C:$C,0)))</f>
        <v>io-model.html</v>
      </c>
      <c r="R1997" s="254" t="str">
        <f>IF(ISBLANK(INDEX('Policy Characteristics'!L:L,MATCH($C1997,'Policy Characteristics'!$C:$C,0))),"",INDEX('Policy Characteristics'!L:L,MATCH($C1997,'Policy Characteristics'!$C:$C,0)))</f>
        <v/>
      </c>
    </row>
    <row r="1998" spans="1:18" x14ac:dyDescent="0.35">
      <c r="A1998" s="254" t="str">
        <f>IF(ISBLANK(INDEX('Policy Characteristics'!A:A,MATCH($C1998,'Policy Characteristics'!$C:$C,0))),"",INDEX('Policy Characteristics'!A:A,MATCH($C1998,'Policy Characteristics'!$C:$C,0)))</f>
        <v>Government Revenue Accounting</v>
      </c>
      <c r="B1998" s="262" t="str">
        <f>IF(ISBLANK(INDEX('Policy Characteristics'!B:B,MATCH($C1998,'Policy Characteristics'!$C:$C,0))),"",INDEX('Policy Characteristics'!B:B,MATCH($C1998,'Policy Characteristics'!$C:$C,0)))</f>
        <v>Electricity Capacity Construction Subsidy</v>
      </c>
      <c r="C1998" s="254" t="str">
        <f t="shared" si="90"/>
        <v>GRA for Electricity Capacity Construction Subsidies</v>
      </c>
      <c r="D1998" s="1" t="s">
        <v>2952</v>
      </c>
      <c r="F1998" s="1" t="s">
        <v>2956</v>
      </c>
      <c r="H1998" s="43">
        <v>569</v>
      </c>
      <c r="I1998" s="326" t="str">
        <f t="shared" si="91"/>
        <v>Yes</v>
      </c>
      <c r="J1998" s="255" t="str">
        <f>IF(ISBLANK(INDEX('Policy Characteristics'!D:D,MATCH($C1998,'Policy Characteristics'!$C:$C,0))),"",INDEX('Policy Characteristics'!D:D,MATCH($C1998,'Policy Characteristics'!$C:$C,0)))</f>
        <v/>
      </c>
      <c r="K1998" s="254" t="str">
        <f>IF(ISBLANK(INDEX('Policy Characteristics'!E:E,MATCH($C1998,'Policy Characteristics'!$C:$C,0))),"",INDEX('Policy Characteristics'!E:E,MATCH($C1998,'Policy Characteristics'!$C:$C,0)))</f>
        <v>GRA elec cap const subsidy</v>
      </c>
      <c r="L1998" s="254">
        <f>IF(ISBLANK(INDEX('Policy Characteristics'!F:F,MATCH($C1998,'Policy Characteristics'!$C:$C,0))),"",INDEX('Policy Characteristics'!F:F,MATCH($C1998,'Policy Characteristics'!$C:$C,0)))</f>
        <v>0</v>
      </c>
      <c r="M1998" s="254">
        <f>IF(ISBLANK(INDEX('Policy Characteristics'!G:G,MATCH($C1998,'Policy Characteristics'!$C:$C,0))),"",INDEX('Policy Characteristics'!G:G,MATCH($C1998,'Policy Characteristics'!$C:$C,0)))</f>
        <v>10</v>
      </c>
      <c r="N1998" s="254">
        <f>IF(ISBLANK(INDEX('Policy Characteristics'!H:H,MATCH($C1998,'Policy Characteristics'!$C:$C,0))),"",INDEX('Policy Characteristics'!H:H,MATCH($C1998,'Policy Characteristics'!$C:$C,0)))</f>
        <v>1</v>
      </c>
      <c r="O1998" s="254" t="str">
        <f>IF(ISBLANK(INDEX('Policy Characteristics'!I:I,MATCH($C1998,'Policy Characteristics'!$C:$C,0))),"",INDEX('Policy Characteristics'!I:I,MATCH($C1998,'Policy Characteristics'!$C:$C,0)))</f>
        <v>weight</v>
      </c>
      <c r="P1998" s="254" t="str">
        <f>IF(ISBLANK(INDEX('Policy Characteristics'!J:J,MATCH($C1998,'Policy Characteristics'!$C:$C,0))),"",INDEX('Policy Characteristics'!J:J,MATCH($C1998,'Policy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8" s="254" t="str">
        <f>IF(ISBLANK(INDEX('Policy Characteristics'!K:K,MATCH($C1998,'Policy Characteristics'!$C:$C,0))),"",INDEX('Policy Characteristics'!K:K,MATCH($C1998,'Policy Characteristics'!$C:$C,0)))</f>
        <v>io-model.html</v>
      </c>
      <c r="R1998" s="254" t="str">
        <f>IF(ISBLANK(INDEX('Policy Characteristics'!L:L,MATCH($C1998,'Policy Characteristics'!$C:$C,0))),"",INDEX('Policy Characteristics'!L:L,MATCH($C1998,'Policy Characteristics'!$C:$C,0)))</f>
        <v/>
      </c>
    </row>
    <row r="1999" spans="1:18" x14ac:dyDescent="0.35">
      <c r="A1999" s="254" t="str">
        <f>IF(ISBLANK(INDEX('Policy Characteristics'!A:A,MATCH($C1999,'Policy Characteristics'!$C:$C,0))),"",INDEX('Policy Characteristics'!A:A,MATCH($C1999,'Policy Characteristics'!$C:$C,0)))</f>
        <v>Government Revenue Accounting</v>
      </c>
      <c r="B1999" s="262" t="str">
        <f>IF(ISBLANK(INDEX('Policy Characteristics'!B:B,MATCH($C1999,'Policy Characteristics'!$C:$C,0))),"",INDEX('Policy Characteristics'!B:B,MATCH($C1999,'Policy Characteristics'!$C:$C,0)))</f>
        <v>Distributed Solar Subsidy</v>
      </c>
      <c r="C1999" t="s">
        <v>2944</v>
      </c>
      <c r="D1999" s="1" t="s">
        <v>2948</v>
      </c>
      <c r="F1999" s="1" t="s">
        <v>2953</v>
      </c>
      <c r="H1999" s="43">
        <v>570</v>
      </c>
      <c r="I1999" s="322" t="s">
        <v>43</v>
      </c>
      <c r="J1999" s="255" t="str">
        <f>IF(ISBLANK(INDEX('Policy Characteristics'!D:D,MATCH($C1999,'Policy Characteristics'!$C:$C,0))),"",INDEX('Policy Characteristics'!D:D,MATCH($C1999,'Policy Characteristics'!$C:$C,0)))</f>
        <v/>
      </c>
      <c r="K1999" s="254" t="str">
        <f>IF(ISBLANK(INDEX('Policy Characteristics'!E:E,MATCH($C1999,'Policy Characteristics'!$C:$C,0))),"",INDEX('Policy Characteristics'!E:E,MATCH($C1999,'Policy Characteristics'!$C:$C,0)))</f>
        <v>GRA dist solar subsidy</v>
      </c>
      <c r="L1999" s="254">
        <f>IF(ISBLANK(INDEX('Policy Characteristics'!F:F,MATCH($C1999,'Policy Characteristics'!$C:$C,0))),"",INDEX('Policy Characteristics'!F:F,MATCH($C1999,'Policy Characteristics'!$C:$C,0)))</f>
        <v>0</v>
      </c>
      <c r="M1999" s="254">
        <f>IF(ISBLANK(INDEX('Policy Characteristics'!G:G,MATCH($C1999,'Policy Characteristics'!$C:$C,0))),"",INDEX('Policy Characteristics'!G:G,MATCH($C1999,'Policy Characteristics'!$C:$C,0)))</f>
        <v>10</v>
      </c>
      <c r="N1999" s="254">
        <f>IF(ISBLANK(INDEX('Policy Characteristics'!H:H,MATCH($C1999,'Policy Characteristics'!$C:$C,0))),"",INDEX('Policy Characteristics'!H:H,MATCH($C1999,'Policy Characteristics'!$C:$C,0)))</f>
        <v>1</v>
      </c>
      <c r="O1999" s="254" t="str">
        <f>IF(ISBLANK(INDEX('Policy Characteristics'!I:I,MATCH($C1999,'Policy Characteristics'!$C:$C,0))),"",INDEX('Policy Characteristics'!I:I,MATCH($C1999,'Policy Characteristics'!$C:$C,0)))</f>
        <v>weight</v>
      </c>
      <c r="P1999" s="254" t="str">
        <f>IF(ISBLANK(INDEX('Policy Characteristics'!J:J,MATCH($C1999,'Policy Characteristics'!$C:$C,0))),"",INDEX('Policy Characteristics'!J:J,MATCH($C1999,'Policy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9" s="254" t="str">
        <f>IF(ISBLANK(INDEX('Policy Characteristics'!K:K,MATCH($C1999,'Policy Characteristics'!$C:$C,0))),"",INDEX('Policy Characteristics'!K:K,MATCH($C1999,'Policy Characteristics'!$C:$C,0)))</f>
        <v>io-model.html</v>
      </c>
      <c r="R1999" s="254" t="str">
        <f>IF(ISBLANK(INDEX('Policy Characteristics'!L:L,MATCH($C1999,'Policy Characteristics'!$C:$C,0))),"",INDEX('Policy Characteristics'!L:L,MATCH($C1999,'Policy Characteristics'!$C:$C,0)))</f>
        <v/>
      </c>
    </row>
    <row r="2000" spans="1:18" x14ac:dyDescent="0.35">
      <c r="A2000" s="254" t="str">
        <f>IF(ISBLANK(INDEX('Policy Characteristics'!A:A,MATCH($C2000,'Policy Characteristics'!$C:$C,0))),"",INDEX('Policy Characteristics'!A:A,MATCH($C2000,'Policy Characteristics'!$C:$C,0)))</f>
        <v>Government Revenue Accounting</v>
      </c>
      <c r="B2000" s="262" t="str">
        <f>IF(ISBLANK(INDEX('Policy Characteristics'!B:B,MATCH($C2000,'Policy Characteristics'!$C:$C,0))),"",INDEX('Policy Characteristics'!B:B,MATCH($C2000,'Policy Characteristics'!$C:$C,0)))</f>
        <v>Distributed Solar Subsidy</v>
      </c>
      <c r="C2000" s="254" t="str">
        <f t="shared" ref="C2000:C2003" si="92">C$1999</f>
        <v>GRA for Distributed Solar Subsidy</v>
      </c>
      <c r="D2000" s="1" t="s">
        <v>2949</v>
      </c>
      <c r="F2000" s="1" t="s">
        <v>2964</v>
      </c>
      <c r="H2000" s="43">
        <v>571</v>
      </c>
      <c r="I2000" s="326" t="str">
        <f t="shared" ref="I2000:I2003" si="93">I$1999</f>
        <v>Yes</v>
      </c>
      <c r="J2000" s="255" t="str">
        <f>IF(ISBLANK(INDEX('Policy Characteristics'!D:D,MATCH($C2000,'Policy Characteristics'!$C:$C,0))),"",INDEX('Policy Characteristics'!D:D,MATCH($C2000,'Policy Characteristics'!$C:$C,0)))</f>
        <v/>
      </c>
      <c r="K2000" s="254" t="str">
        <f>IF(ISBLANK(INDEX('Policy Characteristics'!E:E,MATCH($C2000,'Policy Characteristics'!$C:$C,0))),"",INDEX('Policy Characteristics'!E:E,MATCH($C2000,'Policy Characteristics'!$C:$C,0)))</f>
        <v>GRA dist solar subsidy</v>
      </c>
      <c r="L2000" s="254">
        <f>IF(ISBLANK(INDEX('Policy Characteristics'!F:F,MATCH($C2000,'Policy Characteristics'!$C:$C,0))),"",INDEX('Policy Characteristics'!F:F,MATCH($C2000,'Policy Characteristics'!$C:$C,0)))</f>
        <v>0</v>
      </c>
      <c r="M2000" s="254">
        <f>IF(ISBLANK(INDEX('Policy Characteristics'!G:G,MATCH($C2000,'Policy Characteristics'!$C:$C,0))),"",INDEX('Policy Characteristics'!G:G,MATCH($C2000,'Policy Characteristics'!$C:$C,0)))</f>
        <v>10</v>
      </c>
      <c r="N2000" s="254">
        <f>IF(ISBLANK(INDEX('Policy Characteristics'!H:H,MATCH($C2000,'Policy Characteristics'!$C:$C,0))),"",INDEX('Policy Characteristics'!H:H,MATCH($C2000,'Policy Characteristics'!$C:$C,0)))</f>
        <v>1</v>
      </c>
      <c r="O2000" s="254" t="str">
        <f>IF(ISBLANK(INDEX('Policy Characteristics'!I:I,MATCH($C2000,'Policy Characteristics'!$C:$C,0))),"",INDEX('Policy Characteristics'!I:I,MATCH($C2000,'Policy Characteristics'!$C:$C,0)))</f>
        <v>weight</v>
      </c>
      <c r="P2000" s="254" t="str">
        <f>IF(ISBLANK(INDEX('Policy Characteristics'!J:J,MATCH($C2000,'Policy Characteristics'!$C:$C,0))),"",INDEX('Policy Characteristics'!J:J,MATCH($C2000,'Policy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0" s="254" t="str">
        <f>IF(ISBLANK(INDEX('Policy Characteristics'!K:K,MATCH($C2000,'Policy Characteristics'!$C:$C,0))),"",INDEX('Policy Characteristics'!K:K,MATCH($C2000,'Policy Characteristics'!$C:$C,0)))</f>
        <v>io-model.html</v>
      </c>
      <c r="R2000" s="254" t="str">
        <f>IF(ISBLANK(INDEX('Policy Characteristics'!L:L,MATCH($C2000,'Policy Characteristics'!$C:$C,0))),"",INDEX('Policy Characteristics'!L:L,MATCH($C2000,'Policy Characteristics'!$C:$C,0)))</f>
        <v/>
      </c>
    </row>
    <row r="2001" spans="1:18" x14ac:dyDescent="0.35">
      <c r="A2001" s="254" t="str">
        <f>IF(ISBLANK(INDEX('Policy Characteristics'!A:A,MATCH($C2001,'Policy Characteristics'!$C:$C,0))),"",INDEX('Policy Characteristics'!A:A,MATCH($C2001,'Policy Characteristics'!$C:$C,0)))</f>
        <v>Government Revenue Accounting</v>
      </c>
      <c r="B2001" s="262" t="str">
        <f>IF(ISBLANK(INDEX('Policy Characteristics'!B:B,MATCH($C2001,'Policy Characteristics'!$C:$C,0))),"",INDEX('Policy Characteristics'!B:B,MATCH($C2001,'Policy Characteristics'!$C:$C,0)))</f>
        <v>Distributed Solar Subsidy</v>
      </c>
      <c r="C2001" s="254" t="str">
        <f t="shared" si="92"/>
        <v>GRA for Distributed Solar Subsidy</v>
      </c>
      <c r="D2001" s="1" t="s">
        <v>2950</v>
      </c>
      <c r="F2001" s="1" t="s">
        <v>2954</v>
      </c>
      <c r="H2001" s="43">
        <v>572</v>
      </c>
      <c r="I2001" s="326" t="str">
        <f t="shared" si="93"/>
        <v>Yes</v>
      </c>
      <c r="J2001" s="255" t="str">
        <f>IF(ISBLANK(INDEX('Policy Characteristics'!D:D,MATCH($C2001,'Policy Characteristics'!$C:$C,0))),"",INDEX('Policy Characteristics'!D:D,MATCH($C2001,'Policy Characteristics'!$C:$C,0)))</f>
        <v/>
      </c>
      <c r="K2001" s="254" t="str">
        <f>IF(ISBLANK(INDEX('Policy Characteristics'!E:E,MATCH($C2001,'Policy Characteristics'!$C:$C,0))),"",INDEX('Policy Characteristics'!E:E,MATCH($C2001,'Policy Characteristics'!$C:$C,0)))</f>
        <v>GRA dist solar subsidy</v>
      </c>
      <c r="L2001" s="254">
        <f>IF(ISBLANK(INDEX('Policy Characteristics'!F:F,MATCH($C2001,'Policy Characteristics'!$C:$C,0))),"",INDEX('Policy Characteristics'!F:F,MATCH($C2001,'Policy Characteristics'!$C:$C,0)))</f>
        <v>0</v>
      </c>
      <c r="M2001" s="254">
        <f>IF(ISBLANK(INDEX('Policy Characteristics'!G:G,MATCH($C2001,'Policy Characteristics'!$C:$C,0))),"",INDEX('Policy Characteristics'!G:G,MATCH($C2001,'Policy Characteristics'!$C:$C,0)))</f>
        <v>10</v>
      </c>
      <c r="N2001" s="254">
        <f>IF(ISBLANK(INDEX('Policy Characteristics'!H:H,MATCH($C2001,'Policy Characteristics'!$C:$C,0))),"",INDEX('Policy Characteristics'!H:H,MATCH($C2001,'Policy Characteristics'!$C:$C,0)))</f>
        <v>1</v>
      </c>
      <c r="O2001" s="254" t="str">
        <f>IF(ISBLANK(INDEX('Policy Characteristics'!I:I,MATCH($C2001,'Policy Characteristics'!$C:$C,0))),"",INDEX('Policy Characteristics'!I:I,MATCH($C2001,'Policy Characteristics'!$C:$C,0)))</f>
        <v>weight</v>
      </c>
      <c r="P2001" s="254" t="str">
        <f>IF(ISBLANK(INDEX('Policy Characteristics'!J:J,MATCH($C2001,'Policy Characteristics'!$C:$C,0))),"",INDEX('Policy Characteristics'!J:J,MATCH($C2001,'Policy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1" s="254" t="str">
        <f>IF(ISBLANK(INDEX('Policy Characteristics'!K:K,MATCH($C2001,'Policy Characteristics'!$C:$C,0))),"",INDEX('Policy Characteristics'!K:K,MATCH($C2001,'Policy Characteristics'!$C:$C,0)))</f>
        <v>io-model.html</v>
      </c>
      <c r="R2001" s="254" t="str">
        <f>IF(ISBLANK(INDEX('Policy Characteristics'!L:L,MATCH($C2001,'Policy Characteristics'!$C:$C,0))),"",INDEX('Policy Characteristics'!L:L,MATCH($C2001,'Policy Characteristics'!$C:$C,0)))</f>
        <v/>
      </c>
    </row>
    <row r="2002" spans="1:18" x14ac:dyDescent="0.35">
      <c r="A2002" s="254" t="str">
        <f>IF(ISBLANK(INDEX('Policy Characteristics'!A:A,MATCH($C2002,'Policy Characteristics'!$C:$C,0))),"",INDEX('Policy Characteristics'!A:A,MATCH($C2002,'Policy Characteristics'!$C:$C,0)))</f>
        <v>Government Revenue Accounting</v>
      </c>
      <c r="B2002" s="262" t="str">
        <f>IF(ISBLANK(INDEX('Policy Characteristics'!B:B,MATCH($C2002,'Policy Characteristics'!$C:$C,0))),"",INDEX('Policy Characteristics'!B:B,MATCH($C2002,'Policy Characteristics'!$C:$C,0)))</f>
        <v>Distributed Solar Subsidy</v>
      </c>
      <c r="C2002" s="254" t="str">
        <f t="shared" si="92"/>
        <v>GRA for Distributed Solar Subsidy</v>
      </c>
      <c r="D2002" s="1" t="s">
        <v>2951</v>
      </c>
      <c r="F2002" s="1" t="s">
        <v>2955</v>
      </c>
      <c r="H2002" s="43">
        <v>573</v>
      </c>
      <c r="I2002" s="326" t="str">
        <f t="shared" si="93"/>
        <v>Yes</v>
      </c>
      <c r="J2002" s="255" t="str">
        <f>IF(ISBLANK(INDEX('Policy Characteristics'!D:D,MATCH($C2002,'Policy Characteristics'!$C:$C,0))),"",INDEX('Policy Characteristics'!D:D,MATCH($C2002,'Policy Characteristics'!$C:$C,0)))</f>
        <v/>
      </c>
      <c r="K2002" s="254" t="str">
        <f>IF(ISBLANK(INDEX('Policy Characteristics'!E:E,MATCH($C2002,'Policy Characteristics'!$C:$C,0))),"",INDEX('Policy Characteristics'!E:E,MATCH($C2002,'Policy Characteristics'!$C:$C,0)))</f>
        <v>GRA dist solar subsidy</v>
      </c>
      <c r="L2002" s="254">
        <f>IF(ISBLANK(INDEX('Policy Characteristics'!F:F,MATCH($C2002,'Policy Characteristics'!$C:$C,0))),"",INDEX('Policy Characteristics'!F:F,MATCH($C2002,'Policy Characteristics'!$C:$C,0)))</f>
        <v>0</v>
      </c>
      <c r="M2002" s="254">
        <f>IF(ISBLANK(INDEX('Policy Characteristics'!G:G,MATCH($C2002,'Policy Characteristics'!$C:$C,0))),"",INDEX('Policy Characteristics'!G:G,MATCH($C2002,'Policy Characteristics'!$C:$C,0)))</f>
        <v>10</v>
      </c>
      <c r="N2002" s="254">
        <f>IF(ISBLANK(INDEX('Policy Characteristics'!H:H,MATCH($C2002,'Policy Characteristics'!$C:$C,0))),"",INDEX('Policy Characteristics'!H:H,MATCH($C2002,'Policy Characteristics'!$C:$C,0)))</f>
        <v>1</v>
      </c>
      <c r="O2002" s="254" t="str">
        <f>IF(ISBLANK(INDEX('Policy Characteristics'!I:I,MATCH($C2002,'Policy Characteristics'!$C:$C,0))),"",INDEX('Policy Characteristics'!I:I,MATCH($C2002,'Policy Characteristics'!$C:$C,0)))</f>
        <v>weight</v>
      </c>
      <c r="P2002" s="254" t="str">
        <f>IF(ISBLANK(INDEX('Policy Characteristics'!J:J,MATCH($C2002,'Policy Characteristics'!$C:$C,0))),"",INDEX('Policy Characteristics'!J:J,MATCH($C2002,'Policy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2" s="254" t="str">
        <f>IF(ISBLANK(INDEX('Policy Characteristics'!K:K,MATCH($C2002,'Policy Characteristics'!$C:$C,0))),"",INDEX('Policy Characteristics'!K:K,MATCH($C2002,'Policy Characteristics'!$C:$C,0)))</f>
        <v>io-model.html</v>
      </c>
      <c r="R2002" s="254" t="str">
        <f>IF(ISBLANK(INDEX('Policy Characteristics'!L:L,MATCH($C2002,'Policy Characteristics'!$C:$C,0))),"",INDEX('Policy Characteristics'!L:L,MATCH($C2002,'Policy Characteristics'!$C:$C,0)))</f>
        <v/>
      </c>
    </row>
    <row r="2003" spans="1:18" x14ac:dyDescent="0.35">
      <c r="A2003" s="254" t="str">
        <f>IF(ISBLANK(INDEX('Policy Characteristics'!A:A,MATCH($C2003,'Policy Characteristics'!$C:$C,0))),"",INDEX('Policy Characteristics'!A:A,MATCH($C2003,'Policy Characteristics'!$C:$C,0)))</f>
        <v>Government Revenue Accounting</v>
      </c>
      <c r="B2003" s="262" t="str">
        <f>IF(ISBLANK(INDEX('Policy Characteristics'!B:B,MATCH($C2003,'Policy Characteristics'!$C:$C,0))),"",INDEX('Policy Characteristics'!B:B,MATCH($C2003,'Policy Characteristics'!$C:$C,0)))</f>
        <v>Distributed Solar Subsidy</v>
      </c>
      <c r="C2003" s="254" t="str">
        <f t="shared" si="92"/>
        <v>GRA for Distributed Solar Subsidy</v>
      </c>
      <c r="D2003" s="1" t="s">
        <v>2952</v>
      </c>
      <c r="F2003" s="1" t="s">
        <v>2956</v>
      </c>
      <c r="H2003" s="43">
        <v>574</v>
      </c>
      <c r="I2003" s="326" t="str">
        <f t="shared" si="93"/>
        <v>Yes</v>
      </c>
      <c r="J2003" s="255" t="str">
        <f>IF(ISBLANK(INDEX('Policy Characteristics'!D:D,MATCH($C2003,'Policy Characteristics'!$C:$C,0))),"",INDEX('Policy Characteristics'!D:D,MATCH($C2003,'Policy Characteristics'!$C:$C,0)))</f>
        <v/>
      </c>
      <c r="K2003" s="254" t="str">
        <f>IF(ISBLANK(INDEX('Policy Characteristics'!E:E,MATCH($C2003,'Policy Characteristics'!$C:$C,0))),"",INDEX('Policy Characteristics'!E:E,MATCH($C2003,'Policy Characteristics'!$C:$C,0)))</f>
        <v>GRA dist solar subsidy</v>
      </c>
      <c r="L2003" s="254">
        <f>IF(ISBLANK(INDEX('Policy Characteristics'!F:F,MATCH($C2003,'Policy Characteristics'!$C:$C,0))),"",INDEX('Policy Characteristics'!F:F,MATCH($C2003,'Policy Characteristics'!$C:$C,0)))</f>
        <v>0</v>
      </c>
      <c r="M2003" s="254">
        <f>IF(ISBLANK(INDEX('Policy Characteristics'!G:G,MATCH($C2003,'Policy Characteristics'!$C:$C,0))),"",INDEX('Policy Characteristics'!G:G,MATCH($C2003,'Policy Characteristics'!$C:$C,0)))</f>
        <v>10</v>
      </c>
      <c r="N2003" s="254">
        <f>IF(ISBLANK(INDEX('Policy Characteristics'!H:H,MATCH($C2003,'Policy Characteristics'!$C:$C,0))),"",INDEX('Policy Characteristics'!H:H,MATCH($C2003,'Policy Characteristics'!$C:$C,0)))</f>
        <v>1</v>
      </c>
      <c r="O2003" s="254" t="str">
        <f>IF(ISBLANK(INDEX('Policy Characteristics'!I:I,MATCH($C2003,'Policy Characteristics'!$C:$C,0))),"",INDEX('Policy Characteristics'!I:I,MATCH($C2003,'Policy Characteristics'!$C:$C,0)))</f>
        <v>weight</v>
      </c>
      <c r="P2003" s="254" t="str">
        <f>IF(ISBLANK(INDEX('Policy Characteristics'!J:J,MATCH($C2003,'Policy Characteristics'!$C:$C,0))),"",INDEX('Policy Characteristics'!J:J,MATCH($C2003,'Policy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3" s="254" t="str">
        <f>IF(ISBLANK(INDEX('Policy Characteristics'!K:K,MATCH($C2003,'Policy Characteristics'!$C:$C,0))),"",INDEX('Policy Characteristics'!K:K,MATCH($C2003,'Policy Characteristics'!$C:$C,0)))</f>
        <v>io-model.html</v>
      </c>
      <c r="R2003" s="254" t="str">
        <f>IF(ISBLANK(INDEX('Policy Characteristics'!L:L,MATCH($C2003,'Policy Characteristics'!$C:$C,0))),"",INDEX('Policy Characteristics'!L:L,MATCH($C2003,'Policy Characteristics'!$C:$C,0)))</f>
        <v/>
      </c>
    </row>
    <row r="2004" spans="1:18" x14ac:dyDescent="0.35">
      <c r="A2004" s="254" t="str">
        <f>IF(ISBLANK(INDEX('Policy Characteristics'!A:A,MATCH($C2004,'Policy Characteristics'!$C:$C,0))),"",INDEX('Policy Characteristics'!A:A,MATCH($C2004,'Policy Characteristics'!$C:$C,0)))</f>
        <v>Government Revenue Accounting</v>
      </c>
      <c r="B2004" s="262" t="str">
        <f>IF(ISBLANK(INDEX('Policy Characteristics'!B:B,MATCH($C2004,'Policy Characteristics'!$C:$C,0))),"",INDEX('Policy Characteristics'!B:B,MATCH($C2004,'Policy Characteristics'!$C:$C,0)))</f>
        <v>Fuel Subsidy</v>
      </c>
      <c r="C2004" t="s">
        <v>2945</v>
      </c>
      <c r="D2004" s="1" t="s">
        <v>2948</v>
      </c>
      <c r="F2004" s="1" t="s">
        <v>2953</v>
      </c>
      <c r="H2004" s="43">
        <v>575</v>
      </c>
      <c r="I2004" s="322" t="s">
        <v>43</v>
      </c>
      <c r="J2004" s="255" t="str">
        <f>IF(ISBLANK(INDEX('Policy Characteristics'!D:D,MATCH($C2004,'Policy Characteristics'!$C:$C,0))),"",INDEX('Policy Characteristics'!D:D,MATCH($C2004,'Policy Characteristics'!$C:$C,0)))</f>
        <v/>
      </c>
      <c r="K2004" s="254" t="str">
        <f>IF(ISBLANK(INDEX('Policy Characteristics'!E:E,MATCH($C2004,'Policy Characteristics'!$C:$C,0))),"",INDEX('Policy Characteristics'!E:E,MATCH($C2004,'Policy Characteristics'!$C:$C,0)))</f>
        <v>GRA fuel subsidy</v>
      </c>
      <c r="L2004" s="254">
        <f>IF(ISBLANK(INDEX('Policy Characteristics'!F:F,MATCH($C2004,'Policy Characteristics'!$C:$C,0))),"",INDEX('Policy Characteristics'!F:F,MATCH($C2004,'Policy Characteristics'!$C:$C,0)))</f>
        <v>0</v>
      </c>
      <c r="M2004" s="254">
        <f>IF(ISBLANK(INDEX('Policy Characteristics'!G:G,MATCH($C2004,'Policy Characteristics'!$C:$C,0))),"",INDEX('Policy Characteristics'!G:G,MATCH($C2004,'Policy Characteristics'!$C:$C,0)))</f>
        <v>10</v>
      </c>
      <c r="N2004" s="254">
        <f>IF(ISBLANK(INDEX('Policy Characteristics'!H:H,MATCH($C2004,'Policy Characteristics'!$C:$C,0))),"",INDEX('Policy Characteristics'!H:H,MATCH($C2004,'Policy Characteristics'!$C:$C,0)))</f>
        <v>1</v>
      </c>
      <c r="O2004" s="254" t="str">
        <f>IF(ISBLANK(INDEX('Policy Characteristics'!I:I,MATCH($C2004,'Policy Characteristics'!$C:$C,0))),"",INDEX('Policy Characteristics'!I:I,MATCH($C2004,'Policy Characteristics'!$C:$C,0)))</f>
        <v>weight</v>
      </c>
      <c r="P2004" s="254" t="str">
        <f>IF(ISBLANK(INDEX('Policy Characteristics'!J:J,MATCH($C2004,'Policy Characteristics'!$C:$C,0))),"",INDEX('Policy Characteristics'!J:J,MATCH($C2004,'Policy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4" s="254" t="str">
        <f>IF(ISBLANK(INDEX('Policy Characteristics'!K:K,MATCH($C2004,'Policy Characteristics'!$C:$C,0))),"",INDEX('Policy Characteristics'!K:K,MATCH($C2004,'Policy Characteristics'!$C:$C,0)))</f>
        <v>io-model.html</v>
      </c>
      <c r="R2004" s="254" t="str">
        <f>IF(ISBLANK(INDEX('Policy Characteristics'!L:L,MATCH($C2004,'Policy Characteristics'!$C:$C,0))),"",INDEX('Policy Characteristics'!L:L,MATCH($C2004,'Policy Characteristics'!$C:$C,0)))</f>
        <v/>
      </c>
    </row>
    <row r="2005" spans="1:18" x14ac:dyDescent="0.35">
      <c r="A2005" s="254" t="str">
        <f>IF(ISBLANK(INDEX('Policy Characteristics'!A:A,MATCH($C2005,'Policy Characteristics'!$C:$C,0))),"",INDEX('Policy Characteristics'!A:A,MATCH($C2005,'Policy Characteristics'!$C:$C,0)))</f>
        <v>Government Revenue Accounting</v>
      </c>
      <c r="B2005" s="262" t="str">
        <f>IF(ISBLANK(INDEX('Policy Characteristics'!B:B,MATCH($C2005,'Policy Characteristics'!$C:$C,0))),"",INDEX('Policy Characteristics'!B:B,MATCH($C2005,'Policy Characteristics'!$C:$C,0)))</f>
        <v>Fuel Subsidy</v>
      </c>
      <c r="C2005" s="254" t="str">
        <f t="shared" ref="C2005:C2008" si="94">C$2004</f>
        <v>GRA for Fuel Subsidies</v>
      </c>
      <c r="D2005" s="1" t="s">
        <v>2949</v>
      </c>
      <c r="F2005" s="1" t="s">
        <v>2964</v>
      </c>
      <c r="H2005" s="43">
        <v>576</v>
      </c>
      <c r="I2005" s="326" t="str">
        <f t="shared" ref="I2005:I2013" si="95">I$2004</f>
        <v>Yes</v>
      </c>
      <c r="J2005" s="255" t="str">
        <f>IF(ISBLANK(INDEX('Policy Characteristics'!D:D,MATCH($C2005,'Policy Characteristics'!$C:$C,0))),"",INDEX('Policy Characteristics'!D:D,MATCH($C2005,'Policy Characteristics'!$C:$C,0)))</f>
        <v/>
      </c>
      <c r="K2005" s="254" t="str">
        <f>IF(ISBLANK(INDEX('Policy Characteristics'!E:E,MATCH($C2005,'Policy Characteristics'!$C:$C,0))),"",INDEX('Policy Characteristics'!E:E,MATCH($C2005,'Policy Characteristics'!$C:$C,0)))</f>
        <v>GRA fuel subsidy</v>
      </c>
      <c r="L2005" s="254">
        <f>IF(ISBLANK(INDEX('Policy Characteristics'!F:F,MATCH($C2005,'Policy Characteristics'!$C:$C,0))),"",INDEX('Policy Characteristics'!F:F,MATCH($C2005,'Policy Characteristics'!$C:$C,0)))</f>
        <v>0</v>
      </c>
      <c r="M2005" s="254">
        <f>IF(ISBLANK(INDEX('Policy Characteristics'!G:G,MATCH($C2005,'Policy Characteristics'!$C:$C,0))),"",INDEX('Policy Characteristics'!G:G,MATCH($C2005,'Policy Characteristics'!$C:$C,0)))</f>
        <v>10</v>
      </c>
      <c r="N2005" s="254">
        <f>IF(ISBLANK(INDEX('Policy Characteristics'!H:H,MATCH($C2005,'Policy Characteristics'!$C:$C,0))),"",INDEX('Policy Characteristics'!H:H,MATCH($C2005,'Policy Characteristics'!$C:$C,0)))</f>
        <v>1</v>
      </c>
      <c r="O2005" s="254" t="str">
        <f>IF(ISBLANK(INDEX('Policy Characteristics'!I:I,MATCH($C2005,'Policy Characteristics'!$C:$C,0))),"",INDEX('Policy Characteristics'!I:I,MATCH($C2005,'Policy Characteristics'!$C:$C,0)))</f>
        <v>weight</v>
      </c>
      <c r="P2005" s="254" t="str">
        <f>IF(ISBLANK(INDEX('Policy Characteristics'!J:J,MATCH($C2005,'Policy Characteristics'!$C:$C,0))),"",INDEX('Policy Characteristics'!J:J,MATCH($C2005,'Policy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5" s="254" t="str">
        <f>IF(ISBLANK(INDEX('Policy Characteristics'!K:K,MATCH($C2005,'Policy Characteristics'!$C:$C,0))),"",INDEX('Policy Characteristics'!K:K,MATCH($C2005,'Policy Characteristics'!$C:$C,0)))</f>
        <v>io-model.html</v>
      </c>
      <c r="R2005" s="254" t="str">
        <f>IF(ISBLANK(INDEX('Policy Characteristics'!L:L,MATCH($C2005,'Policy Characteristics'!$C:$C,0))),"",INDEX('Policy Characteristics'!L:L,MATCH($C2005,'Policy Characteristics'!$C:$C,0)))</f>
        <v/>
      </c>
    </row>
    <row r="2006" spans="1:18" x14ac:dyDescent="0.35">
      <c r="A2006" s="254" t="str">
        <f>IF(ISBLANK(INDEX('Policy Characteristics'!A:A,MATCH($C2006,'Policy Characteristics'!$C:$C,0))),"",INDEX('Policy Characteristics'!A:A,MATCH($C2006,'Policy Characteristics'!$C:$C,0)))</f>
        <v>Government Revenue Accounting</v>
      </c>
      <c r="B2006" s="262" t="str">
        <f>IF(ISBLANK(INDEX('Policy Characteristics'!B:B,MATCH($C2006,'Policy Characteristics'!$C:$C,0))),"",INDEX('Policy Characteristics'!B:B,MATCH($C2006,'Policy Characteristics'!$C:$C,0)))</f>
        <v>Fuel Subsidy</v>
      </c>
      <c r="C2006" s="254" t="str">
        <f t="shared" si="94"/>
        <v>GRA for Fuel Subsidies</v>
      </c>
      <c r="D2006" s="1" t="s">
        <v>2950</v>
      </c>
      <c r="F2006" s="1" t="s">
        <v>2954</v>
      </c>
      <c r="H2006" s="43">
        <v>577</v>
      </c>
      <c r="I2006" s="326" t="str">
        <f t="shared" si="95"/>
        <v>Yes</v>
      </c>
      <c r="J2006" s="255" t="str">
        <f>IF(ISBLANK(INDEX('Policy Characteristics'!D:D,MATCH($C2006,'Policy Characteristics'!$C:$C,0))),"",INDEX('Policy Characteristics'!D:D,MATCH($C2006,'Policy Characteristics'!$C:$C,0)))</f>
        <v/>
      </c>
      <c r="K2006" s="254" t="str">
        <f>IF(ISBLANK(INDEX('Policy Characteristics'!E:E,MATCH($C2006,'Policy Characteristics'!$C:$C,0))),"",INDEX('Policy Characteristics'!E:E,MATCH($C2006,'Policy Characteristics'!$C:$C,0)))</f>
        <v>GRA fuel subsidy</v>
      </c>
      <c r="L2006" s="254">
        <f>IF(ISBLANK(INDEX('Policy Characteristics'!F:F,MATCH($C2006,'Policy Characteristics'!$C:$C,0))),"",INDEX('Policy Characteristics'!F:F,MATCH($C2006,'Policy Characteristics'!$C:$C,0)))</f>
        <v>0</v>
      </c>
      <c r="M2006" s="254">
        <f>IF(ISBLANK(INDEX('Policy Characteristics'!G:G,MATCH($C2006,'Policy Characteristics'!$C:$C,0))),"",INDEX('Policy Characteristics'!G:G,MATCH($C2006,'Policy Characteristics'!$C:$C,0)))</f>
        <v>10</v>
      </c>
      <c r="N2006" s="254">
        <f>IF(ISBLANK(INDEX('Policy Characteristics'!H:H,MATCH($C2006,'Policy Characteristics'!$C:$C,0))),"",INDEX('Policy Characteristics'!H:H,MATCH($C2006,'Policy Characteristics'!$C:$C,0)))</f>
        <v>1</v>
      </c>
      <c r="O2006" s="254" t="str">
        <f>IF(ISBLANK(INDEX('Policy Characteristics'!I:I,MATCH($C2006,'Policy Characteristics'!$C:$C,0))),"",INDEX('Policy Characteristics'!I:I,MATCH($C2006,'Policy Characteristics'!$C:$C,0)))</f>
        <v>weight</v>
      </c>
      <c r="P2006" s="254" t="str">
        <f>IF(ISBLANK(INDEX('Policy Characteristics'!J:J,MATCH($C2006,'Policy Characteristics'!$C:$C,0))),"",INDEX('Policy Characteristics'!J:J,MATCH($C2006,'Policy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6" s="254" t="str">
        <f>IF(ISBLANK(INDEX('Policy Characteristics'!K:K,MATCH($C2006,'Policy Characteristics'!$C:$C,0))),"",INDEX('Policy Characteristics'!K:K,MATCH($C2006,'Policy Characteristics'!$C:$C,0)))</f>
        <v>io-model.html</v>
      </c>
      <c r="R2006" s="254" t="str">
        <f>IF(ISBLANK(INDEX('Policy Characteristics'!L:L,MATCH($C2006,'Policy Characteristics'!$C:$C,0))),"",INDEX('Policy Characteristics'!L:L,MATCH($C2006,'Policy Characteristics'!$C:$C,0)))</f>
        <v/>
      </c>
    </row>
    <row r="2007" spans="1:18" x14ac:dyDescent="0.35">
      <c r="A2007" s="254" t="str">
        <f>IF(ISBLANK(INDEX('Policy Characteristics'!A:A,MATCH($C2007,'Policy Characteristics'!$C:$C,0))),"",INDEX('Policy Characteristics'!A:A,MATCH($C2007,'Policy Characteristics'!$C:$C,0)))</f>
        <v>Government Revenue Accounting</v>
      </c>
      <c r="B2007" s="262" t="str">
        <f>IF(ISBLANK(INDEX('Policy Characteristics'!B:B,MATCH($C2007,'Policy Characteristics'!$C:$C,0))),"",INDEX('Policy Characteristics'!B:B,MATCH($C2007,'Policy Characteristics'!$C:$C,0)))</f>
        <v>Fuel Subsidy</v>
      </c>
      <c r="C2007" s="254" t="str">
        <f t="shared" si="94"/>
        <v>GRA for Fuel Subsidies</v>
      </c>
      <c r="D2007" s="1" t="s">
        <v>2951</v>
      </c>
      <c r="F2007" s="1" t="s">
        <v>2955</v>
      </c>
      <c r="H2007" s="43">
        <v>578</v>
      </c>
      <c r="I2007" s="326" t="str">
        <f t="shared" si="95"/>
        <v>Yes</v>
      </c>
      <c r="J2007" s="255" t="str">
        <f>IF(ISBLANK(INDEX('Policy Characteristics'!D:D,MATCH($C2007,'Policy Characteristics'!$C:$C,0))),"",INDEX('Policy Characteristics'!D:D,MATCH($C2007,'Policy Characteristics'!$C:$C,0)))</f>
        <v/>
      </c>
      <c r="K2007" s="254" t="str">
        <f>IF(ISBLANK(INDEX('Policy Characteristics'!E:E,MATCH($C2007,'Policy Characteristics'!$C:$C,0))),"",INDEX('Policy Characteristics'!E:E,MATCH($C2007,'Policy Characteristics'!$C:$C,0)))</f>
        <v>GRA fuel subsidy</v>
      </c>
      <c r="L2007" s="254">
        <f>IF(ISBLANK(INDEX('Policy Characteristics'!F:F,MATCH($C2007,'Policy Characteristics'!$C:$C,0))),"",INDEX('Policy Characteristics'!F:F,MATCH($C2007,'Policy Characteristics'!$C:$C,0)))</f>
        <v>0</v>
      </c>
      <c r="M2007" s="254">
        <f>IF(ISBLANK(INDEX('Policy Characteristics'!G:G,MATCH($C2007,'Policy Characteristics'!$C:$C,0))),"",INDEX('Policy Characteristics'!G:G,MATCH($C2007,'Policy Characteristics'!$C:$C,0)))</f>
        <v>10</v>
      </c>
      <c r="N2007" s="254">
        <f>IF(ISBLANK(INDEX('Policy Characteristics'!H:H,MATCH($C2007,'Policy Characteristics'!$C:$C,0))),"",INDEX('Policy Characteristics'!H:H,MATCH($C2007,'Policy Characteristics'!$C:$C,0)))</f>
        <v>1</v>
      </c>
      <c r="O2007" s="254" t="str">
        <f>IF(ISBLANK(INDEX('Policy Characteristics'!I:I,MATCH($C2007,'Policy Characteristics'!$C:$C,0))),"",INDEX('Policy Characteristics'!I:I,MATCH($C2007,'Policy Characteristics'!$C:$C,0)))</f>
        <v>weight</v>
      </c>
      <c r="P2007" s="254" t="str">
        <f>IF(ISBLANK(INDEX('Policy Characteristics'!J:J,MATCH($C2007,'Policy Characteristics'!$C:$C,0))),"",INDEX('Policy Characteristics'!J:J,MATCH($C2007,'Policy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7" s="254" t="str">
        <f>IF(ISBLANK(INDEX('Policy Characteristics'!K:K,MATCH($C2007,'Policy Characteristics'!$C:$C,0))),"",INDEX('Policy Characteristics'!K:K,MATCH($C2007,'Policy Characteristics'!$C:$C,0)))</f>
        <v>io-model.html</v>
      </c>
      <c r="R2007" s="254" t="str">
        <f>IF(ISBLANK(INDEX('Policy Characteristics'!L:L,MATCH($C2007,'Policy Characteristics'!$C:$C,0))),"",INDEX('Policy Characteristics'!L:L,MATCH($C2007,'Policy Characteristics'!$C:$C,0)))</f>
        <v/>
      </c>
    </row>
    <row r="2008" spans="1:18" x14ac:dyDescent="0.35">
      <c r="A2008" s="254" t="str">
        <f>IF(ISBLANK(INDEX('Policy Characteristics'!A:A,MATCH($C2008,'Policy Characteristics'!$C:$C,0))),"",INDEX('Policy Characteristics'!A:A,MATCH($C2008,'Policy Characteristics'!$C:$C,0)))</f>
        <v>Government Revenue Accounting</v>
      </c>
      <c r="B2008" s="262" t="str">
        <f>IF(ISBLANK(INDEX('Policy Characteristics'!B:B,MATCH($C2008,'Policy Characteristics'!$C:$C,0))),"",INDEX('Policy Characteristics'!B:B,MATCH($C2008,'Policy Characteristics'!$C:$C,0)))</f>
        <v>Fuel Subsidy</v>
      </c>
      <c r="C2008" s="254" t="str">
        <f t="shared" si="94"/>
        <v>GRA for Fuel Subsidies</v>
      </c>
      <c r="D2008" s="1" t="s">
        <v>2952</v>
      </c>
      <c r="F2008" s="1" t="s">
        <v>2956</v>
      </c>
      <c r="H2008" s="43">
        <v>579</v>
      </c>
      <c r="I2008" s="326" t="str">
        <f t="shared" si="95"/>
        <v>Yes</v>
      </c>
      <c r="J2008" s="255" t="str">
        <f>IF(ISBLANK(INDEX('Policy Characteristics'!D:D,MATCH($C2008,'Policy Characteristics'!$C:$C,0))),"",INDEX('Policy Characteristics'!D:D,MATCH($C2008,'Policy Characteristics'!$C:$C,0)))</f>
        <v/>
      </c>
      <c r="K2008" s="254" t="str">
        <f>IF(ISBLANK(INDEX('Policy Characteristics'!E:E,MATCH($C2008,'Policy Characteristics'!$C:$C,0))),"",INDEX('Policy Characteristics'!E:E,MATCH($C2008,'Policy Characteristics'!$C:$C,0)))</f>
        <v>GRA fuel subsidy</v>
      </c>
      <c r="L2008" s="254">
        <f>IF(ISBLANK(INDEX('Policy Characteristics'!F:F,MATCH($C2008,'Policy Characteristics'!$C:$C,0))),"",INDEX('Policy Characteristics'!F:F,MATCH($C2008,'Policy Characteristics'!$C:$C,0)))</f>
        <v>0</v>
      </c>
      <c r="M2008" s="254">
        <f>IF(ISBLANK(INDEX('Policy Characteristics'!G:G,MATCH($C2008,'Policy Characteristics'!$C:$C,0))),"",INDEX('Policy Characteristics'!G:G,MATCH($C2008,'Policy Characteristics'!$C:$C,0)))</f>
        <v>10</v>
      </c>
      <c r="N2008" s="254">
        <f>IF(ISBLANK(INDEX('Policy Characteristics'!H:H,MATCH($C2008,'Policy Characteristics'!$C:$C,0))),"",INDEX('Policy Characteristics'!H:H,MATCH($C2008,'Policy Characteristics'!$C:$C,0)))</f>
        <v>1</v>
      </c>
      <c r="O2008" s="254" t="str">
        <f>IF(ISBLANK(INDEX('Policy Characteristics'!I:I,MATCH($C2008,'Policy Characteristics'!$C:$C,0))),"",INDEX('Policy Characteristics'!I:I,MATCH($C2008,'Policy Characteristics'!$C:$C,0)))</f>
        <v>weight</v>
      </c>
      <c r="P2008" s="254" t="str">
        <f>IF(ISBLANK(INDEX('Policy Characteristics'!J:J,MATCH($C2008,'Policy Characteristics'!$C:$C,0))),"",INDEX('Policy Characteristics'!J:J,MATCH($C2008,'Policy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8" s="254" t="str">
        <f>IF(ISBLANK(INDEX('Policy Characteristics'!K:K,MATCH($C2008,'Policy Characteristics'!$C:$C,0))),"",INDEX('Policy Characteristics'!K:K,MATCH($C2008,'Policy Characteristics'!$C:$C,0)))</f>
        <v>io-model.html</v>
      </c>
      <c r="R2008" s="254" t="str">
        <f>IF(ISBLANK(INDEX('Policy Characteristics'!L:L,MATCH($C2008,'Policy Characteristics'!$C:$C,0))),"",INDEX('Policy Characteristics'!L:L,MATCH($C2008,'Policy Characteristics'!$C:$C,0)))</f>
        <v/>
      </c>
    </row>
    <row r="2009" spans="1:18" x14ac:dyDescent="0.35">
      <c r="A2009" s="254" t="str">
        <f>IF(ISBLANK(INDEX('Policy Characteristics'!A:A,MATCH($C2009,'Policy Characteristics'!$C:$C,0))),"",INDEX('Policy Characteristics'!A:A,MATCH($C2009,'Policy Characteristics'!$C:$C,0)))</f>
        <v>Government Revenue Accounting</v>
      </c>
      <c r="B2009" s="262" t="str">
        <f>IF(ISBLANK(INDEX('Policy Characteristics'!B:B,MATCH($C2009,'Policy Characteristics'!$C:$C,0))),"",INDEX('Policy Characteristics'!B:B,MATCH($C2009,'Policy Characteristics'!$C:$C,0)))</f>
        <v>CCS Subsidy</v>
      </c>
      <c r="C2009" t="s">
        <v>3596</v>
      </c>
      <c r="D2009" s="1" t="s">
        <v>2948</v>
      </c>
      <c r="F2009" s="1" t="s">
        <v>2953</v>
      </c>
      <c r="H2009" s="43">
        <v>2252</v>
      </c>
      <c r="I2009" s="322" t="s">
        <v>43</v>
      </c>
      <c r="J2009" s="255" t="str">
        <f>IF(ISBLANK(INDEX('Policy Characteristics'!D:D,MATCH($C2009,'Policy Characteristics'!$C:$C,0))),"",INDEX('Policy Characteristics'!D:D,MATCH($C2009,'Policy Characteristics'!$C:$C,0)))</f>
        <v/>
      </c>
      <c r="K2009" s="254" t="str">
        <f>IF(ISBLANK(INDEX('Policy Characteristics'!E:E,MATCH($C2009,'Policy Characteristics'!$C:$C,0))),"",INDEX('Policy Characteristics'!E:E,MATCH($C2009,'Policy Characteristics'!$C:$C,0)))</f>
        <v>GRA CCS subsidy</v>
      </c>
      <c r="L2009" s="254">
        <f>IF(ISBLANK(INDEX('Policy Characteristics'!F:F,MATCH($C2009,'Policy Characteristics'!$C:$C,0))),"",INDEX('Policy Characteristics'!F:F,MATCH($C2009,'Policy Characteristics'!$C:$C,0)))</f>
        <v>0</v>
      </c>
      <c r="M2009" s="254">
        <f>IF(ISBLANK(INDEX('Policy Characteristics'!G:G,MATCH($C2009,'Policy Characteristics'!$C:$C,0))),"",INDEX('Policy Characteristics'!G:G,MATCH($C2009,'Policy Characteristics'!$C:$C,0)))</f>
        <v>10</v>
      </c>
      <c r="N2009" s="254">
        <f>IF(ISBLANK(INDEX('Policy Characteristics'!H:H,MATCH($C2009,'Policy Characteristics'!$C:$C,0))),"",INDEX('Policy Characteristics'!H:H,MATCH($C2009,'Policy Characteristics'!$C:$C,0)))</f>
        <v>1</v>
      </c>
      <c r="O2009" s="254" t="str">
        <f>IF(ISBLANK(INDEX('Policy Characteristics'!I:I,MATCH($C2009,'Policy Characteristics'!$C:$C,0))),"",INDEX('Policy Characteristics'!I:I,MATCH($C2009,'Policy Characteristics'!$C:$C,0)))</f>
        <v>weight</v>
      </c>
      <c r="P2009" s="254" t="str">
        <f>IF(ISBLANK(INDEX('Policy Characteristics'!J:J,MATCH($C2009,'Policy Characteristics'!$C:$C,0))),"",INDEX('Policy Characteristics'!J:J,MATCH($C2009,'Policy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9" s="254" t="str">
        <f>IF(ISBLANK(INDEX('Policy Characteristics'!K:K,MATCH($C2009,'Policy Characteristics'!$C:$C,0))),"",INDEX('Policy Characteristics'!K:K,MATCH($C2009,'Policy Characteristics'!$C:$C,0)))</f>
        <v>io-model.html</v>
      </c>
      <c r="R2009" s="254" t="str">
        <f>IF(ISBLANK(INDEX('Policy Characteristics'!L:L,MATCH($C2009,'Policy Characteristics'!$C:$C,0))),"",INDEX('Policy Characteristics'!L:L,MATCH($C2009,'Policy Characteristics'!$C:$C,0)))</f>
        <v/>
      </c>
    </row>
    <row r="2010" spans="1:18" x14ac:dyDescent="0.35">
      <c r="A2010" s="254" t="str">
        <f>IF(ISBLANK(INDEX('Policy Characteristics'!A:A,MATCH($C2010,'Policy Characteristics'!$C:$C,0))),"",INDEX('Policy Characteristics'!A:A,MATCH($C2010,'Policy Characteristics'!$C:$C,0)))</f>
        <v>Government Revenue Accounting</v>
      </c>
      <c r="B2010" s="262" t="str">
        <f>IF(ISBLANK(INDEX('Policy Characteristics'!B:B,MATCH($C2010,'Policy Characteristics'!$C:$C,0))),"",INDEX('Policy Characteristics'!B:B,MATCH($C2010,'Policy Characteristics'!$C:$C,0)))</f>
        <v>CCS Subsidy</v>
      </c>
      <c r="C2010" s="254" t="str">
        <f>C$2009</f>
        <v>GRA for CCS Subsidies</v>
      </c>
      <c r="D2010" s="1" t="s">
        <v>2949</v>
      </c>
      <c r="F2010" s="1" t="s">
        <v>2964</v>
      </c>
      <c r="H2010" s="43">
        <v>2253</v>
      </c>
      <c r="I2010" s="326" t="str">
        <f t="shared" si="95"/>
        <v>Yes</v>
      </c>
      <c r="J2010" s="255" t="str">
        <f>IF(ISBLANK(INDEX('Policy Characteristics'!D:D,MATCH($C2010,'Policy Characteristics'!$C:$C,0))),"",INDEX('Policy Characteristics'!D:D,MATCH($C2010,'Policy Characteristics'!$C:$C,0)))</f>
        <v/>
      </c>
      <c r="K2010" s="254" t="str">
        <f>IF(ISBLANK(INDEX('Policy Characteristics'!E:E,MATCH($C2010,'Policy Characteristics'!$C:$C,0))),"",INDEX('Policy Characteristics'!E:E,MATCH($C2010,'Policy Characteristics'!$C:$C,0)))</f>
        <v>GRA CCS subsidy</v>
      </c>
      <c r="L2010" s="254">
        <f>IF(ISBLANK(INDEX('Policy Characteristics'!F:F,MATCH($C2010,'Policy Characteristics'!$C:$C,0))),"",INDEX('Policy Characteristics'!F:F,MATCH($C2010,'Policy Characteristics'!$C:$C,0)))</f>
        <v>0</v>
      </c>
      <c r="M2010" s="254">
        <f>IF(ISBLANK(INDEX('Policy Characteristics'!G:G,MATCH($C2010,'Policy Characteristics'!$C:$C,0))),"",INDEX('Policy Characteristics'!G:G,MATCH($C2010,'Policy Characteristics'!$C:$C,0)))</f>
        <v>10</v>
      </c>
      <c r="N2010" s="254">
        <f>IF(ISBLANK(INDEX('Policy Characteristics'!H:H,MATCH($C2010,'Policy Characteristics'!$C:$C,0))),"",INDEX('Policy Characteristics'!H:H,MATCH($C2010,'Policy Characteristics'!$C:$C,0)))</f>
        <v>1</v>
      </c>
      <c r="O2010" s="254" t="str">
        <f>IF(ISBLANK(INDEX('Policy Characteristics'!I:I,MATCH($C2010,'Policy Characteristics'!$C:$C,0))),"",INDEX('Policy Characteristics'!I:I,MATCH($C2010,'Policy Characteristics'!$C:$C,0)))</f>
        <v>weight</v>
      </c>
      <c r="P2010" s="254" t="str">
        <f>IF(ISBLANK(INDEX('Policy Characteristics'!J:J,MATCH($C2010,'Policy Characteristics'!$C:$C,0))),"",INDEX('Policy Characteristics'!J:J,MATCH($C2010,'Policy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0" s="254" t="str">
        <f>IF(ISBLANK(INDEX('Policy Characteristics'!K:K,MATCH($C2010,'Policy Characteristics'!$C:$C,0))),"",INDEX('Policy Characteristics'!K:K,MATCH($C2010,'Policy Characteristics'!$C:$C,0)))</f>
        <v>io-model.html</v>
      </c>
      <c r="R2010" s="254" t="str">
        <f>IF(ISBLANK(INDEX('Policy Characteristics'!L:L,MATCH($C2010,'Policy Characteristics'!$C:$C,0))),"",INDEX('Policy Characteristics'!L:L,MATCH($C2010,'Policy Characteristics'!$C:$C,0)))</f>
        <v/>
      </c>
    </row>
    <row r="2011" spans="1:18" x14ac:dyDescent="0.35">
      <c r="A2011" s="254" t="str">
        <f>IF(ISBLANK(INDEX('Policy Characteristics'!A:A,MATCH($C2011,'Policy Characteristics'!$C:$C,0))),"",INDEX('Policy Characteristics'!A:A,MATCH($C2011,'Policy Characteristics'!$C:$C,0)))</f>
        <v>Government Revenue Accounting</v>
      </c>
      <c r="B2011" s="262" t="str">
        <f>IF(ISBLANK(INDEX('Policy Characteristics'!B:B,MATCH($C2011,'Policy Characteristics'!$C:$C,0))),"",INDEX('Policy Characteristics'!B:B,MATCH($C2011,'Policy Characteristics'!$C:$C,0)))</f>
        <v>CCS Subsidy</v>
      </c>
      <c r="C2011" s="254" t="str">
        <f t="shared" ref="C2011:C2013" si="96">C$2009</f>
        <v>GRA for CCS Subsidies</v>
      </c>
      <c r="D2011" s="1" t="s">
        <v>2950</v>
      </c>
      <c r="F2011" s="1" t="s">
        <v>2954</v>
      </c>
      <c r="H2011" s="43">
        <v>2254</v>
      </c>
      <c r="I2011" s="326" t="str">
        <f t="shared" si="95"/>
        <v>Yes</v>
      </c>
      <c r="J2011" s="255" t="str">
        <f>IF(ISBLANK(INDEX('Policy Characteristics'!D:D,MATCH($C2011,'Policy Characteristics'!$C:$C,0))),"",INDEX('Policy Characteristics'!D:D,MATCH($C2011,'Policy Characteristics'!$C:$C,0)))</f>
        <v/>
      </c>
      <c r="K2011" s="254" t="str">
        <f>IF(ISBLANK(INDEX('Policy Characteristics'!E:E,MATCH($C2011,'Policy Characteristics'!$C:$C,0))),"",INDEX('Policy Characteristics'!E:E,MATCH($C2011,'Policy Characteristics'!$C:$C,0)))</f>
        <v>GRA CCS subsidy</v>
      </c>
      <c r="L2011" s="254">
        <f>IF(ISBLANK(INDEX('Policy Characteristics'!F:F,MATCH($C2011,'Policy Characteristics'!$C:$C,0))),"",INDEX('Policy Characteristics'!F:F,MATCH($C2011,'Policy Characteristics'!$C:$C,0)))</f>
        <v>0</v>
      </c>
      <c r="M2011" s="254">
        <f>IF(ISBLANK(INDEX('Policy Characteristics'!G:G,MATCH($C2011,'Policy Characteristics'!$C:$C,0))),"",INDEX('Policy Characteristics'!G:G,MATCH($C2011,'Policy Characteristics'!$C:$C,0)))</f>
        <v>10</v>
      </c>
      <c r="N2011" s="254">
        <f>IF(ISBLANK(INDEX('Policy Characteristics'!H:H,MATCH($C2011,'Policy Characteristics'!$C:$C,0))),"",INDEX('Policy Characteristics'!H:H,MATCH($C2011,'Policy Characteristics'!$C:$C,0)))</f>
        <v>1</v>
      </c>
      <c r="O2011" s="254" t="str">
        <f>IF(ISBLANK(INDEX('Policy Characteristics'!I:I,MATCH($C2011,'Policy Characteristics'!$C:$C,0))),"",INDEX('Policy Characteristics'!I:I,MATCH($C2011,'Policy Characteristics'!$C:$C,0)))</f>
        <v>weight</v>
      </c>
      <c r="P2011" s="254" t="str">
        <f>IF(ISBLANK(INDEX('Policy Characteristics'!J:J,MATCH($C2011,'Policy Characteristics'!$C:$C,0))),"",INDEX('Policy Characteristics'!J:J,MATCH($C2011,'Policy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1" s="254" t="str">
        <f>IF(ISBLANK(INDEX('Policy Characteristics'!K:K,MATCH($C2011,'Policy Characteristics'!$C:$C,0))),"",INDEX('Policy Characteristics'!K:K,MATCH($C2011,'Policy Characteristics'!$C:$C,0)))</f>
        <v>io-model.html</v>
      </c>
      <c r="R2011" s="254" t="str">
        <f>IF(ISBLANK(INDEX('Policy Characteristics'!L:L,MATCH($C2011,'Policy Characteristics'!$C:$C,0))),"",INDEX('Policy Characteristics'!L:L,MATCH($C2011,'Policy Characteristics'!$C:$C,0)))</f>
        <v/>
      </c>
    </row>
    <row r="2012" spans="1:18" x14ac:dyDescent="0.35">
      <c r="A2012" s="254" t="str">
        <f>IF(ISBLANK(INDEX('Policy Characteristics'!A:A,MATCH($C2012,'Policy Characteristics'!$C:$C,0))),"",INDEX('Policy Characteristics'!A:A,MATCH($C2012,'Policy Characteristics'!$C:$C,0)))</f>
        <v>Government Revenue Accounting</v>
      </c>
      <c r="B2012" s="262" t="str">
        <f>IF(ISBLANK(INDEX('Policy Characteristics'!B:B,MATCH($C2012,'Policy Characteristics'!$C:$C,0))),"",INDEX('Policy Characteristics'!B:B,MATCH($C2012,'Policy Characteristics'!$C:$C,0)))</f>
        <v>CCS Subsidy</v>
      </c>
      <c r="C2012" s="254" t="str">
        <f t="shared" si="96"/>
        <v>GRA for CCS Subsidies</v>
      </c>
      <c r="D2012" s="1" t="s">
        <v>2951</v>
      </c>
      <c r="F2012" s="1" t="s">
        <v>2955</v>
      </c>
      <c r="H2012" s="43">
        <v>2255</v>
      </c>
      <c r="I2012" s="326" t="str">
        <f t="shared" si="95"/>
        <v>Yes</v>
      </c>
      <c r="J2012" s="255" t="str">
        <f>IF(ISBLANK(INDEX('Policy Characteristics'!D:D,MATCH($C2012,'Policy Characteristics'!$C:$C,0))),"",INDEX('Policy Characteristics'!D:D,MATCH($C2012,'Policy Characteristics'!$C:$C,0)))</f>
        <v/>
      </c>
      <c r="K2012" s="254" t="str">
        <f>IF(ISBLANK(INDEX('Policy Characteristics'!E:E,MATCH($C2012,'Policy Characteristics'!$C:$C,0))),"",INDEX('Policy Characteristics'!E:E,MATCH($C2012,'Policy Characteristics'!$C:$C,0)))</f>
        <v>GRA CCS subsidy</v>
      </c>
      <c r="L2012" s="254">
        <f>IF(ISBLANK(INDEX('Policy Characteristics'!F:F,MATCH($C2012,'Policy Characteristics'!$C:$C,0))),"",INDEX('Policy Characteristics'!F:F,MATCH($C2012,'Policy Characteristics'!$C:$C,0)))</f>
        <v>0</v>
      </c>
      <c r="M2012" s="254">
        <f>IF(ISBLANK(INDEX('Policy Characteristics'!G:G,MATCH($C2012,'Policy Characteristics'!$C:$C,0))),"",INDEX('Policy Characteristics'!G:G,MATCH($C2012,'Policy Characteristics'!$C:$C,0)))</f>
        <v>10</v>
      </c>
      <c r="N2012" s="254">
        <f>IF(ISBLANK(INDEX('Policy Characteristics'!H:H,MATCH($C2012,'Policy Characteristics'!$C:$C,0))),"",INDEX('Policy Characteristics'!H:H,MATCH($C2012,'Policy Characteristics'!$C:$C,0)))</f>
        <v>1</v>
      </c>
      <c r="O2012" s="254" t="str">
        <f>IF(ISBLANK(INDEX('Policy Characteristics'!I:I,MATCH($C2012,'Policy Characteristics'!$C:$C,0))),"",INDEX('Policy Characteristics'!I:I,MATCH($C2012,'Policy Characteristics'!$C:$C,0)))</f>
        <v>weight</v>
      </c>
      <c r="P2012" s="254" t="str">
        <f>IF(ISBLANK(INDEX('Policy Characteristics'!J:J,MATCH($C2012,'Policy Characteristics'!$C:$C,0))),"",INDEX('Policy Characteristics'!J:J,MATCH($C2012,'Policy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2" s="254" t="str">
        <f>IF(ISBLANK(INDEX('Policy Characteristics'!K:K,MATCH($C2012,'Policy Characteristics'!$C:$C,0))),"",INDEX('Policy Characteristics'!K:K,MATCH($C2012,'Policy Characteristics'!$C:$C,0)))</f>
        <v>io-model.html</v>
      </c>
      <c r="R2012" s="254" t="str">
        <f>IF(ISBLANK(INDEX('Policy Characteristics'!L:L,MATCH($C2012,'Policy Characteristics'!$C:$C,0))),"",INDEX('Policy Characteristics'!L:L,MATCH($C2012,'Policy Characteristics'!$C:$C,0)))</f>
        <v/>
      </c>
    </row>
    <row r="2013" spans="1:18" x14ac:dyDescent="0.35">
      <c r="A2013" s="254" t="str">
        <f>IF(ISBLANK(INDEX('Policy Characteristics'!A:A,MATCH($C2013,'Policy Characteristics'!$C:$C,0))),"",INDEX('Policy Characteristics'!A:A,MATCH($C2013,'Policy Characteristics'!$C:$C,0)))</f>
        <v>Government Revenue Accounting</v>
      </c>
      <c r="B2013" s="262" t="str">
        <f>IF(ISBLANK(INDEX('Policy Characteristics'!B:B,MATCH($C2013,'Policy Characteristics'!$C:$C,0))),"",INDEX('Policy Characteristics'!B:B,MATCH($C2013,'Policy Characteristics'!$C:$C,0)))</f>
        <v>CCS Subsidy</v>
      </c>
      <c r="C2013" s="254" t="str">
        <f t="shared" si="96"/>
        <v>GRA for CCS Subsidies</v>
      </c>
      <c r="D2013" s="1" t="s">
        <v>2952</v>
      </c>
      <c r="F2013" s="1" t="s">
        <v>2956</v>
      </c>
      <c r="H2013" s="43">
        <v>2256</v>
      </c>
      <c r="I2013" s="326" t="str">
        <f t="shared" si="95"/>
        <v>Yes</v>
      </c>
      <c r="J2013" s="255" t="str">
        <f>IF(ISBLANK(INDEX('Policy Characteristics'!D:D,MATCH($C2013,'Policy Characteristics'!$C:$C,0))),"",INDEX('Policy Characteristics'!D:D,MATCH($C2013,'Policy Characteristics'!$C:$C,0)))</f>
        <v/>
      </c>
      <c r="K2013" s="254" t="str">
        <f>IF(ISBLANK(INDEX('Policy Characteristics'!E:E,MATCH($C2013,'Policy Characteristics'!$C:$C,0))),"",INDEX('Policy Characteristics'!E:E,MATCH($C2013,'Policy Characteristics'!$C:$C,0)))</f>
        <v>GRA CCS subsidy</v>
      </c>
      <c r="L2013" s="254">
        <f>IF(ISBLANK(INDEX('Policy Characteristics'!F:F,MATCH($C2013,'Policy Characteristics'!$C:$C,0))),"",INDEX('Policy Characteristics'!F:F,MATCH($C2013,'Policy Characteristics'!$C:$C,0)))</f>
        <v>0</v>
      </c>
      <c r="M2013" s="254">
        <f>IF(ISBLANK(INDEX('Policy Characteristics'!G:G,MATCH($C2013,'Policy Characteristics'!$C:$C,0))),"",INDEX('Policy Characteristics'!G:G,MATCH($C2013,'Policy Characteristics'!$C:$C,0)))</f>
        <v>10</v>
      </c>
      <c r="N2013" s="254">
        <f>IF(ISBLANK(INDEX('Policy Characteristics'!H:H,MATCH($C2013,'Policy Characteristics'!$C:$C,0))),"",INDEX('Policy Characteristics'!H:H,MATCH($C2013,'Policy Characteristics'!$C:$C,0)))</f>
        <v>1</v>
      </c>
      <c r="O2013" s="254" t="str">
        <f>IF(ISBLANK(INDEX('Policy Characteristics'!I:I,MATCH($C2013,'Policy Characteristics'!$C:$C,0))),"",INDEX('Policy Characteristics'!I:I,MATCH($C2013,'Policy Characteristics'!$C:$C,0)))</f>
        <v>weight</v>
      </c>
      <c r="P2013" s="254" t="str">
        <f>IF(ISBLANK(INDEX('Policy Characteristics'!J:J,MATCH($C2013,'Policy Characteristics'!$C:$C,0))),"",INDEX('Policy Characteristics'!J:J,MATCH($C2013,'Policy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3" s="254" t="str">
        <f>IF(ISBLANK(INDEX('Policy Characteristics'!K:K,MATCH($C2013,'Policy Characteristics'!$C:$C,0))),"",INDEX('Policy Characteristics'!K:K,MATCH($C2013,'Policy Characteristics'!$C:$C,0)))</f>
        <v>io-model.html</v>
      </c>
      <c r="R2013" s="254" t="str">
        <f>IF(ISBLANK(INDEX('Policy Characteristics'!L:L,MATCH($C2013,'Policy Characteristics'!$C:$C,0))),"",INDEX('Policy Characteristics'!L:L,MATCH($C2013,'Policy Characteristics'!$C:$C,0)))</f>
        <v/>
      </c>
    </row>
    <row r="2014" spans="1:18" x14ac:dyDescent="0.35">
      <c r="A2014" s="254" t="str">
        <f>IF(ISBLANK(INDEX('Policy Characteristics'!A:A,MATCH($C2014,'Policy Characteristics'!$C:$C,0))),"",INDEX('Policy Characteristics'!A:A,MATCH($C2014,'Policy Characteristics'!$C:$C,0)))</f>
        <v>Government Revenue Accounting</v>
      </c>
      <c r="B2014" s="262" t="str">
        <f>IF(ISBLANK(INDEX('Policy Characteristics'!B:B,MATCH($C2014,'Policy Characteristics'!$C:$C,0))),"",INDEX('Policy Characteristics'!B:B,MATCH($C2014,'Policy Characteristics'!$C:$C,0)))</f>
        <v>National Debt Interest</v>
      </c>
      <c r="C2014" t="s">
        <v>2946</v>
      </c>
      <c r="D2014" s="1" t="s">
        <v>2948</v>
      </c>
      <c r="F2014" s="1" t="s">
        <v>2953</v>
      </c>
      <c r="H2014" s="43">
        <v>580</v>
      </c>
      <c r="I2014" s="322" t="s">
        <v>43</v>
      </c>
      <c r="J2014" s="255" t="str">
        <f>IF(ISBLANK(INDEX('Policy Characteristics'!D:D,MATCH($C2014,'Policy Characteristics'!$C:$C,0))),"",INDEX('Policy Characteristics'!D:D,MATCH($C2014,'Policy Characteristics'!$C:$C,0)))</f>
        <v/>
      </c>
      <c r="K2014" s="254" t="str">
        <f>IF(ISBLANK(INDEX('Policy Characteristics'!E:E,MATCH($C2014,'Policy Characteristics'!$C:$C,0))),"",INDEX('Policy Characteristics'!E:E,MATCH($C2014,'Policy Characteristics'!$C:$C,0)))</f>
        <v>GRA national debt interest</v>
      </c>
      <c r="L2014" s="254">
        <f>IF(ISBLANK(INDEX('Policy Characteristics'!F:F,MATCH($C2014,'Policy Characteristics'!$C:$C,0))),"",INDEX('Policy Characteristics'!F:F,MATCH($C2014,'Policy Characteristics'!$C:$C,0)))</f>
        <v>0</v>
      </c>
      <c r="M2014" s="254">
        <f>IF(ISBLANK(INDEX('Policy Characteristics'!G:G,MATCH($C2014,'Policy Characteristics'!$C:$C,0))),"",INDEX('Policy Characteristics'!G:G,MATCH($C2014,'Policy Characteristics'!$C:$C,0)))</f>
        <v>10</v>
      </c>
      <c r="N2014" s="254">
        <f>IF(ISBLANK(INDEX('Policy Characteristics'!H:H,MATCH($C2014,'Policy Characteristics'!$C:$C,0))),"",INDEX('Policy Characteristics'!H:H,MATCH($C2014,'Policy Characteristics'!$C:$C,0)))</f>
        <v>1</v>
      </c>
      <c r="O2014" s="254" t="str">
        <f>IF(ISBLANK(INDEX('Policy Characteristics'!I:I,MATCH($C2014,'Policy Characteristics'!$C:$C,0))),"",INDEX('Policy Characteristics'!I:I,MATCH($C2014,'Policy Characteristics'!$C:$C,0)))</f>
        <v>weight</v>
      </c>
      <c r="P2014" s="254" t="str">
        <f>IF(ISBLANK(INDEX('Policy Characteristics'!J:J,MATCH($C2014,'Policy Characteristics'!$C:$C,0))),"",INDEX('Policy Characteristics'!J:J,MATCH($C2014,'Policy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4" s="254" t="str">
        <f>IF(ISBLANK(INDEX('Policy Characteristics'!K:K,MATCH($C2014,'Policy Characteristics'!$C:$C,0))),"",INDEX('Policy Characteristics'!K:K,MATCH($C2014,'Policy Characteristics'!$C:$C,0)))</f>
        <v>io-model.html</v>
      </c>
      <c r="R2014" s="254" t="str">
        <f>IF(ISBLANK(INDEX('Policy Characteristics'!L:L,MATCH($C2014,'Policy Characteristics'!$C:$C,0))),"",INDEX('Policy Characteristics'!L:L,MATCH($C2014,'Policy Characteristics'!$C:$C,0)))</f>
        <v/>
      </c>
    </row>
    <row r="2015" spans="1:18" x14ac:dyDescent="0.35">
      <c r="A2015" s="254" t="str">
        <f>IF(ISBLANK(INDEX('Policy Characteristics'!A:A,MATCH($C2015,'Policy Characteristics'!$C:$C,0))),"",INDEX('Policy Characteristics'!A:A,MATCH($C2015,'Policy Characteristics'!$C:$C,0)))</f>
        <v>Government Revenue Accounting</v>
      </c>
      <c r="B2015" s="262" t="str">
        <f>IF(ISBLANK(INDEX('Policy Characteristics'!B:B,MATCH($C2015,'Policy Characteristics'!$C:$C,0))),"",INDEX('Policy Characteristics'!B:B,MATCH($C2015,'Policy Characteristics'!$C:$C,0)))</f>
        <v>National Debt Interest</v>
      </c>
      <c r="C2015" s="254" t="str">
        <f t="shared" ref="C2015:C2018" si="97">C$2014</f>
        <v>GRA for National Debt Interest</v>
      </c>
      <c r="D2015" s="1" t="s">
        <v>2949</v>
      </c>
      <c r="F2015" s="1" t="s">
        <v>2964</v>
      </c>
      <c r="H2015" s="43">
        <v>581</v>
      </c>
      <c r="I2015" s="326" t="str">
        <f t="shared" ref="I2015:I2018" si="98">I$2014</f>
        <v>Yes</v>
      </c>
      <c r="J2015" s="255" t="str">
        <f>IF(ISBLANK(INDEX('Policy Characteristics'!D:D,MATCH($C2015,'Policy Characteristics'!$C:$C,0))),"",INDEX('Policy Characteristics'!D:D,MATCH($C2015,'Policy Characteristics'!$C:$C,0)))</f>
        <v/>
      </c>
      <c r="K2015" s="254" t="str">
        <f>IF(ISBLANK(INDEX('Policy Characteristics'!E:E,MATCH($C2015,'Policy Characteristics'!$C:$C,0))),"",INDEX('Policy Characteristics'!E:E,MATCH($C2015,'Policy Characteristics'!$C:$C,0)))</f>
        <v>GRA national debt interest</v>
      </c>
      <c r="L2015" s="254">
        <f>IF(ISBLANK(INDEX('Policy Characteristics'!F:F,MATCH($C2015,'Policy Characteristics'!$C:$C,0))),"",INDEX('Policy Characteristics'!F:F,MATCH($C2015,'Policy Characteristics'!$C:$C,0)))</f>
        <v>0</v>
      </c>
      <c r="M2015" s="254">
        <f>IF(ISBLANK(INDEX('Policy Characteristics'!G:G,MATCH($C2015,'Policy Characteristics'!$C:$C,0))),"",INDEX('Policy Characteristics'!G:G,MATCH($C2015,'Policy Characteristics'!$C:$C,0)))</f>
        <v>10</v>
      </c>
      <c r="N2015" s="254">
        <f>IF(ISBLANK(INDEX('Policy Characteristics'!H:H,MATCH($C2015,'Policy Characteristics'!$C:$C,0))),"",INDEX('Policy Characteristics'!H:H,MATCH($C2015,'Policy Characteristics'!$C:$C,0)))</f>
        <v>1</v>
      </c>
      <c r="O2015" s="254" t="str">
        <f>IF(ISBLANK(INDEX('Policy Characteristics'!I:I,MATCH($C2015,'Policy Characteristics'!$C:$C,0))),"",INDEX('Policy Characteristics'!I:I,MATCH($C2015,'Policy Characteristics'!$C:$C,0)))</f>
        <v>weight</v>
      </c>
      <c r="P2015" s="254" t="str">
        <f>IF(ISBLANK(INDEX('Policy Characteristics'!J:J,MATCH($C2015,'Policy Characteristics'!$C:$C,0))),"",INDEX('Policy Characteristics'!J:J,MATCH($C2015,'Policy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5" s="254" t="str">
        <f>IF(ISBLANK(INDEX('Policy Characteristics'!K:K,MATCH($C2015,'Policy Characteristics'!$C:$C,0))),"",INDEX('Policy Characteristics'!K:K,MATCH($C2015,'Policy Characteristics'!$C:$C,0)))</f>
        <v>io-model.html</v>
      </c>
      <c r="R2015" s="254" t="str">
        <f>IF(ISBLANK(INDEX('Policy Characteristics'!L:L,MATCH($C2015,'Policy Characteristics'!$C:$C,0))),"",INDEX('Policy Characteristics'!L:L,MATCH($C2015,'Policy Characteristics'!$C:$C,0)))</f>
        <v/>
      </c>
    </row>
    <row r="2016" spans="1:18" x14ac:dyDescent="0.35">
      <c r="A2016" s="254" t="str">
        <f>IF(ISBLANK(INDEX('Policy Characteristics'!A:A,MATCH($C2016,'Policy Characteristics'!$C:$C,0))),"",INDEX('Policy Characteristics'!A:A,MATCH($C2016,'Policy Characteristics'!$C:$C,0)))</f>
        <v>Government Revenue Accounting</v>
      </c>
      <c r="B2016" s="262" t="str">
        <f>IF(ISBLANK(INDEX('Policy Characteristics'!B:B,MATCH($C2016,'Policy Characteristics'!$C:$C,0))),"",INDEX('Policy Characteristics'!B:B,MATCH($C2016,'Policy Characteristics'!$C:$C,0)))</f>
        <v>National Debt Interest</v>
      </c>
      <c r="C2016" s="254" t="str">
        <f t="shared" si="97"/>
        <v>GRA for National Debt Interest</v>
      </c>
      <c r="D2016" s="1" t="s">
        <v>2950</v>
      </c>
      <c r="F2016" s="1" t="s">
        <v>2954</v>
      </c>
      <c r="H2016" s="43">
        <v>582</v>
      </c>
      <c r="I2016" s="326" t="str">
        <f t="shared" si="98"/>
        <v>Yes</v>
      </c>
      <c r="J2016" s="255" t="str">
        <f>IF(ISBLANK(INDEX('Policy Characteristics'!D:D,MATCH($C2016,'Policy Characteristics'!$C:$C,0))),"",INDEX('Policy Characteristics'!D:D,MATCH($C2016,'Policy Characteristics'!$C:$C,0)))</f>
        <v/>
      </c>
      <c r="K2016" s="254" t="str">
        <f>IF(ISBLANK(INDEX('Policy Characteristics'!E:E,MATCH($C2016,'Policy Characteristics'!$C:$C,0))),"",INDEX('Policy Characteristics'!E:E,MATCH($C2016,'Policy Characteristics'!$C:$C,0)))</f>
        <v>GRA national debt interest</v>
      </c>
      <c r="L2016" s="254">
        <f>IF(ISBLANK(INDEX('Policy Characteristics'!F:F,MATCH($C2016,'Policy Characteristics'!$C:$C,0))),"",INDEX('Policy Characteristics'!F:F,MATCH($C2016,'Policy Characteristics'!$C:$C,0)))</f>
        <v>0</v>
      </c>
      <c r="M2016" s="254">
        <f>IF(ISBLANK(INDEX('Policy Characteristics'!G:G,MATCH($C2016,'Policy Characteristics'!$C:$C,0))),"",INDEX('Policy Characteristics'!G:G,MATCH($C2016,'Policy Characteristics'!$C:$C,0)))</f>
        <v>10</v>
      </c>
      <c r="N2016" s="254">
        <f>IF(ISBLANK(INDEX('Policy Characteristics'!H:H,MATCH($C2016,'Policy Characteristics'!$C:$C,0))),"",INDEX('Policy Characteristics'!H:H,MATCH($C2016,'Policy Characteristics'!$C:$C,0)))</f>
        <v>1</v>
      </c>
      <c r="O2016" s="254" t="str">
        <f>IF(ISBLANK(INDEX('Policy Characteristics'!I:I,MATCH($C2016,'Policy Characteristics'!$C:$C,0))),"",INDEX('Policy Characteristics'!I:I,MATCH($C2016,'Policy Characteristics'!$C:$C,0)))</f>
        <v>weight</v>
      </c>
      <c r="P2016" s="254" t="str">
        <f>IF(ISBLANK(INDEX('Policy Characteristics'!J:J,MATCH($C2016,'Policy Characteristics'!$C:$C,0))),"",INDEX('Policy Characteristics'!J:J,MATCH($C2016,'Policy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6" s="254" t="str">
        <f>IF(ISBLANK(INDEX('Policy Characteristics'!K:K,MATCH($C2016,'Policy Characteristics'!$C:$C,0))),"",INDEX('Policy Characteristics'!K:K,MATCH($C2016,'Policy Characteristics'!$C:$C,0)))</f>
        <v>io-model.html</v>
      </c>
      <c r="R2016" s="254" t="str">
        <f>IF(ISBLANK(INDEX('Policy Characteristics'!L:L,MATCH($C2016,'Policy Characteristics'!$C:$C,0))),"",INDEX('Policy Characteristics'!L:L,MATCH($C2016,'Policy Characteristics'!$C:$C,0)))</f>
        <v/>
      </c>
    </row>
    <row r="2017" spans="1:18" x14ac:dyDescent="0.35">
      <c r="A2017" s="254" t="str">
        <f>IF(ISBLANK(INDEX('Policy Characteristics'!A:A,MATCH($C2017,'Policy Characteristics'!$C:$C,0))),"",INDEX('Policy Characteristics'!A:A,MATCH($C2017,'Policy Characteristics'!$C:$C,0)))</f>
        <v>Government Revenue Accounting</v>
      </c>
      <c r="B2017" s="262" t="str">
        <f>IF(ISBLANK(INDEX('Policy Characteristics'!B:B,MATCH($C2017,'Policy Characteristics'!$C:$C,0))),"",INDEX('Policy Characteristics'!B:B,MATCH($C2017,'Policy Characteristics'!$C:$C,0)))</f>
        <v>National Debt Interest</v>
      </c>
      <c r="C2017" s="254" t="str">
        <f t="shared" si="97"/>
        <v>GRA for National Debt Interest</v>
      </c>
      <c r="D2017" s="1" t="s">
        <v>2951</v>
      </c>
      <c r="F2017" s="1" t="s">
        <v>2955</v>
      </c>
      <c r="H2017" s="43">
        <v>583</v>
      </c>
      <c r="I2017" s="326" t="str">
        <f t="shared" si="98"/>
        <v>Yes</v>
      </c>
      <c r="J2017" s="255" t="str">
        <f>IF(ISBLANK(INDEX('Policy Characteristics'!D:D,MATCH($C2017,'Policy Characteristics'!$C:$C,0))),"",INDEX('Policy Characteristics'!D:D,MATCH($C2017,'Policy Characteristics'!$C:$C,0)))</f>
        <v/>
      </c>
      <c r="K2017" s="254" t="str">
        <f>IF(ISBLANK(INDEX('Policy Characteristics'!E:E,MATCH($C2017,'Policy Characteristics'!$C:$C,0))),"",INDEX('Policy Characteristics'!E:E,MATCH($C2017,'Policy Characteristics'!$C:$C,0)))</f>
        <v>GRA national debt interest</v>
      </c>
      <c r="L2017" s="254">
        <f>IF(ISBLANK(INDEX('Policy Characteristics'!F:F,MATCH($C2017,'Policy Characteristics'!$C:$C,0))),"",INDEX('Policy Characteristics'!F:F,MATCH($C2017,'Policy Characteristics'!$C:$C,0)))</f>
        <v>0</v>
      </c>
      <c r="M2017" s="254">
        <f>IF(ISBLANK(INDEX('Policy Characteristics'!G:G,MATCH($C2017,'Policy Characteristics'!$C:$C,0))),"",INDEX('Policy Characteristics'!G:G,MATCH($C2017,'Policy Characteristics'!$C:$C,0)))</f>
        <v>10</v>
      </c>
      <c r="N2017" s="254">
        <f>IF(ISBLANK(INDEX('Policy Characteristics'!H:H,MATCH($C2017,'Policy Characteristics'!$C:$C,0))),"",INDEX('Policy Characteristics'!H:H,MATCH($C2017,'Policy Characteristics'!$C:$C,0)))</f>
        <v>1</v>
      </c>
      <c r="O2017" s="254" t="str">
        <f>IF(ISBLANK(INDEX('Policy Characteristics'!I:I,MATCH($C2017,'Policy Characteristics'!$C:$C,0))),"",INDEX('Policy Characteristics'!I:I,MATCH($C2017,'Policy Characteristics'!$C:$C,0)))</f>
        <v>weight</v>
      </c>
      <c r="P2017" s="254" t="str">
        <f>IF(ISBLANK(INDEX('Policy Characteristics'!J:J,MATCH($C2017,'Policy Characteristics'!$C:$C,0))),"",INDEX('Policy Characteristics'!J:J,MATCH($C2017,'Policy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7" s="254" t="str">
        <f>IF(ISBLANK(INDEX('Policy Characteristics'!K:K,MATCH($C2017,'Policy Characteristics'!$C:$C,0))),"",INDEX('Policy Characteristics'!K:K,MATCH($C2017,'Policy Characteristics'!$C:$C,0)))</f>
        <v>io-model.html</v>
      </c>
      <c r="R2017" s="254" t="str">
        <f>IF(ISBLANK(INDEX('Policy Characteristics'!L:L,MATCH($C2017,'Policy Characteristics'!$C:$C,0))),"",INDEX('Policy Characteristics'!L:L,MATCH($C2017,'Policy Characteristics'!$C:$C,0)))</f>
        <v/>
      </c>
    </row>
    <row r="2018" spans="1:18" x14ac:dyDescent="0.35">
      <c r="A2018" s="254" t="str">
        <f>IF(ISBLANK(INDEX('Policy Characteristics'!A:A,MATCH($C2018,'Policy Characteristics'!$C:$C,0))),"",INDEX('Policy Characteristics'!A:A,MATCH($C2018,'Policy Characteristics'!$C:$C,0)))</f>
        <v>Government Revenue Accounting</v>
      </c>
      <c r="B2018" s="262" t="str">
        <f>IF(ISBLANK(INDEX('Policy Characteristics'!B:B,MATCH($C2018,'Policy Characteristics'!$C:$C,0))),"",INDEX('Policy Characteristics'!B:B,MATCH($C2018,'Policy Characteristics'!$C:$C,0)))</f>
        <v>National Debt Interest</v>
      </c>
      <c r="C2018" s="254" t="str">
        <f t="shared" si="97"/>
        <v>GRA for National Debt Interest</v>
      </c>
      <c r="D2018" s="1" t="s">
        <v>2952</v>
      </c>
      <c r="F2018" s="1" t="s">
        <v>2956</v>
      </c>
      <c r="H2018" s="43">
        <v>584</v>
      </c>
      <c r="I2018" s="326" t="str">
        <f t="shared" si="98"/>
        <v>Yes</v>
      </c>
      <c r="J2018" s="255" t="str">
        <f>IF(ISBLANK(INDEX('Policy Characteristics'!D:D,MATCH($C2018,'Policy Characteristics'!$C:$C,0))),"",INDEX('Policy Characteristics'!D:D,MATCH($C2018,'Policy Characteristics'!$C:$C,0)))</f>
        <v/>
      </c>
      <c r="K2018" s="254" t="str">
        <f>IF(ISBLANK(INDEX('Policy Characteristics'!E:E,MATCH($C2018,'Policy Characteristics'!$C:$C,0))),"",INDEX('Policy Characteristics'!E:E,MATCH($C2018,'Policy Characteristics'!$C:$C,0)))</f>
        <v>GRA national debt interest</v>
      </c>
      <c r="L2018" s="254">
        <f>IF(ISBLANK(INDEX('Policy Characteristics'!F:F,MATCH($C2018,'Policy Characteristics'!$C:$C,0))),"",INDEX('Policy Characteristics'!F:F,MATCH($C2018,'Policy Characteristics'!$C:$C,0)))</f>
        <v>0</v>
      </c>
      <c r="M2018" s="254">
        <f>IF(ISBLANK(INDEX('Policy Characteristics'!G:G,MATCH($C2018,'Policy Characteristics'!$C:$C,0))),"",INDEX('Policy Characteristics'!G:G,MATCH($C2018,'Policy Characteristics'!$C:$C,0)))</f>
        <v>10</v>
      </c>
      <c r="N2018" s="254">
        <f>IF(ISBLANK(INDEX('Policy Characteristics'!H:H,MATCH($C2018,'Policy Characteristics'!$C:$C,0))),"",INDEX('Policy Characteristics'!H:H,MATCH($C2018,'Policy Characteristics'!$C:$C,0)))</f>
        <v>1</v>
      </c>
      <c r="O2018" s="254" t="str">
        <f>IF(ISBLANK(INDEX('Policy Characteristics'!I:I,MATCH($C2018,'Policy Characteristics'!$C:$C,0))),"",INDEX('Policy Characteristics'!I:I,MATCH($C2018,'Policy Characteristics'!$C:$C,0)))</f>
        <v>weight</v>
      </c>
      <c r="P2018" s="254" t="str">
        <f>IF(ISBLANK(INDEX('Policy Characteristics'!J:J,MATCH($C2018,'Policy Characteristics'!$C:$C,0))),"",INDEX('Policy Characteristics'!J:J,MATCH($C2018,'Policy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8" s="254" t="str">
        <f>IF(ISBLANK(INDEX('Policy Characteristics'!K:K,MATCH($C2018,'Policy Characteristics'!$C:$C,0))),"",INDEX('Policy Characteristics'!K:K,MATCH($C2018,'Policy Characteristics'!$C:$C,0)))</f>
        <v>io-model.html</v>
      </c>
      <c r="R2018" s="254" t="str">
        <f>IF(ISBLANK(INDEX('Policy Characteristics'!L:L,MATCH($C2018,'Policy Characteristics'!$C:$C,0))),"",INDEX('Policy Characteristics'!L:L,MATCH($C2018,'Policy Characteristics'!$C:$C,0)))</f>
        <v/>
      </c>
    </row>
    <row r="2019" spans="1:18" x14ac:dyDescent="0.35">
      <c r="A2019" s="254" t="str">
        <f>IF(ISBLANK(INDEX('Policy Characteristics'!A:A,MATCH($C2019,'Policy Characteristics'!$C:$C,0))),"",INDEX('Policy Characteristics'!A:A,MATCH($C2019,'Policy Characteristics'!$C:$C,0)))</f>
        <v>Government Revenue Accounting</v>
      </c>
      <c r="B2019" s="262" t="str">
        <f>IF(ISBLANK(INDEX('Policy Characteristics'!B:B,MATCH($C2019,'Policy Characteristics'!$C:$C,0))),"",INDEX('Policy Characteristics'!B:B,MATCH($C2019,'Policy Characteristics'!$C:$C,0)))</f>
        <v>Remaining Government Cash Flows</v>
      </c>
      <c r="C2019" t="s">
        <v>2947</v>
      </c>
      <c r="D2019" s="1" t="s">
        <v>2948</v>
      </c>
      <c r="F2019" s="1" t="s">
        <v>2953</v>
      </c>
      <c r="H2019" s="43">
        <v>585</v>
      </c>
      <c r="I2019" s="322" t="s">
        <v>43</v>
      </c>
      <c r="J2019" s="255" t="str">
        <f>IF(ISBLANK(INDEX('Policy Characteristics'!D:D,MATCH($C2019,'Policy Characteristics'!$C:$C,0))),"",INDEX('Policy Characteristics'!D:D,MATCH($C2019,'Policy Characteristics'!$C:$C,0)))</f>
        <v/>
      </c>
      <c r="K2019" s="254" t="str">
        <f>IF(ISBLANK(INDEX('Policy Characteristics'!E:E,MATCH($C2019,'Policy Characteristics'!$C:$C,0))),"",INDEX('Policy Characteristics'!E:E,MATCH($C2019,'Policy Characteristics'!$C:$C,0)))</f>
        <v>GRA remaining cash flow changes</v>
      </c>
      <c r="L2019" s="254">
        <f>IF(ISBLANK(INDEX('Policy Characteristics'!F:F,MATCH($C2019,'Policy Characteristics'!$C:$C,0))),"",INDEX('Policy Characteristics'!F:F,MATCH($C2019,'Policy Characteristics'!$C:$C,0)))</f>
        <v>0</v>
      </c>
      <c r="M2019" s="254">
        <f>IF(ISBLANK(INDEX('Policy Characteristics'!G:G,MATCH($C2019,'Policy Characteristics'!$C:$C,0))),"",INDEX('Policy Characteristics'!G:G,MATCH($C2019,'Policy Characteristics'!$C:$C,0)))</f>
        <v>10</v>
      </c>
      <c r="N2019" s="254">
        <f>IF(ISBLANK(INDEX('Policy Characteristics'!H:H,MATCH($C2019,'Policy Characteristics'!$C:$C,0))),"",INDEX('Policy Characteristics'!H:H,MATCH($C2019,'Policy Characteristics'!$C:$C,0)))</f>
        <v>1</v>
      </c>
      <c r="O2019" s="254" t="str">
        <f>IF(ISBLANK(INDEX('Policy Characteristics'!I:I,MATCH($C2019,'Policy Characteristics'!$C:$C,0))),"",INDEX('Policy Characteristics'!I:I,MATCH($C2019,'Policy Characteristics'!$C:$C,0)))</f>
        <v>weight</v>
      </c>
      <c r="P2019" s="254" t="str">
        <f>IF(ISBLANK(INDEX('Policy Characteristics'!J:J,MATCH($C2019,'Policy Characteristics'!$C:$C,0))),"",INDEX('Policy Characteristics'!J:J,MATCH($C2019,'Policy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9" s="254" t="str">
        <f>IF(ISBLANK(INDEX('Policy Characteristics'!K:K,MATCH($C2019,'Policy Characteristics'!$C:$C,0))),"",INDEX('Policy Characteristics'!K:K,MATCH($C2019,'Policy Characteristics'!$C:$C,0)))</f>
        <v>io-model.html</v>
      </c>
      <c r="R2019" s="254" t="str">
        <f>IF(ISBLANK(INDEX('Policy Characteristics'!L:L,MATCH($C2019,'Policy Characteristics'!$C:$C,0))),"",INDEX('Policy Characteristics'!L:L,MATCH($C2019,'Policy Characteristics'!$C:$C,0)))</f>
        <v/>
      </c>
    </row>
    <row r="2020" spans="1:18" x14ac:dyDescent="0.35">
      <c r="A2020" s="254" t="str">
        <f>IF(ISBLANK(INDEX('Policy Characteristics'!A:A,MATCH($C2020,'Policy Characteristics'!$C:$C,0))),"",INDEX('Policy Characteristics'!A:A,MATCH($C2020,'Policy Characteristics'!$C:$C,0)))</f>
        <v>Government Revenue Accounting</v>
      </c>
      <c r="B2020" s="262" t="str">
        <f>IF(ISBLANK(INDEX('Policy Characteristics'!B:B,MATCH($C2020,'Policy Characteristics'!$C:$C,0))),"",INDEX('Policy Characteristics'!B:B,MATCH($C2020,'Policy Characteristics'!$C:$C,0)))</f>
        <v>Remaining Government Cash Flows</v>
      </c>
      <c r="C2020" s="254" t="str">
        <f t="shared" ref="C2020" si="99">C$2019</f>
        <v>GRA for Remaining Government Cash Flow Changes</v>
      </c>
      <c r="D2020" s="1" t="s">
        <v>2949</v>
      </c>
      <c r="F2020" s="1" t="s">
        <v>2964</v>
      </c>
      <c r="H2020" s="43">
        <v>586</v>
      </c>
      <c r="I2020" s="326" t="str">
        <f t="shared" ref="I2020:I2023" si="100">I$2019</f>
        <v>Yes</v>
      </c>
      <c r="J2020" s="255" t="str">
        <f>IF(ISBLANK(INDEX('Policy Characteristics'!D:D,MATCH($C2020,'Policy Characteristics'!$C:$C,0))),"",INDEX('Policy Characteristics'!D:D,MATCH($C2020,'Policy Characteristics'!$C:$C,0)))</f>
        <v/>
      </c>
      <c r="K2020" s="254" t="str">
        <f>IF(ISBLANK(INDEX('Policy Characteristics'!E:E,MATCH($C2020,'Policy Characteristics'!$C:$C,0))),"",INDEX('Policy Characteristics'!E:E,MATCH($C2020,'Policy Characteristics'!$C:$C,0)))</f>
        <v>GRA remaining cash flow changes</v>
      </c>
      <c r="L2020" s="254">
        <f>IF(ISBLANK(INDEX('Policy Characteristics'!F:F,MATCH($C2020,'Policy Characteristics'!$C:$C,0))),"",INDEX('Policy Characteristics'!F:F,MATCH($C2020,'Policy Characteristics'!$C:$C,0)))</f>
        <v>0</v>
      </c>
      <c r="M2020" s="254">
        <f>IF(ISBLANK(INDEX('Policy Characteristics'!G:G,MATCH($C2020,'Policy Characteristics'!$C:$C,0))),"",INDEX('Policy Characteristics'!G:G,MATCH($C2020,'Policy Characteristics'!$C:$C,0)))</f>
        <v>10</v>
      </c>
      <c r="N2020" s="254">
        <f>IF(ISBLANK(INDEX('Policy Characteristics'!H:H,MATCH($C2020,'Policy Characteristics'!$C:$C,0))),"",INDEX('Policy Characteristics'!H:H,MATCH($C2020,'Policy Characteristics'!$C:$C,0)))</f>
        <v>1</v>
      </c>
      <c r="O2020" s="254" t="str">
        <f>IF(ISBLANK(INDEX('Policy Characteristics'!I:I,MATCH($C2020,'Policy Characteristics'!$C:$C,0))),"",INDEX('Policy Characteristics'!I:I,MATCH($C2020,'Policy Characteristics'!$C:$C,0)))</f>
        <v>weight</v>
      </c>
      <c r="P2020" s="254" t="str">
        <f>IF(ISBLANK(INDEX('Policy Characteristics'!J:J,MATCH($C2020,'Policy Characteristics'!$C:$C,0))),"",INDEX('Policy Characteristics'!J:J,MATCH($C2020,'Policy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0" s="254" t="str">
        <f>IF(ISBLANK(INDEX('Policy Characteristics'!K:K,MATCH($C2020,'Policy Characteristics'!$C:$C,0))),"",INDEX('Policy Characteristics'!K:K,MATCH($C2020,'Policy Characteristics'!$C:$C,0)))</f>
        <v>io-model.html</v>
      </c>
      <c r="R2020" s="254" t="str">
        <f>IF(ISBLANK(INDEX('Policy Characteristics'!L:L,MATCH($C2020,'Policy Characteristics'!$C:$C,0))),"",INDEX('Policy Characteristics'!L:L,MATCH($C2020,'Policy Characteristics'!$C:$C,0)))</f>
        <v/>
      </c>
    </row>
    <row r="2021" spans="1:18" x14ac:dyDescent="0.35">
      <c r="A2021" s="254" t="str">
        <f>IF(ISBLANK(INDEX('Policy Characteristics'!A:A,MATCH($C2021,'Policy Characteristics'!$C:$C,0))),"",INDEX('Policy Characteristics'!A:A,MATCH($C2021,'Policy Characteristics'!$C:$C,0)))</f>
        <v>Government Revenue Accounting</v>
      </c>
      <c r="B2021" s="262" t="str">
        <f>IF(ISBLANK(INDEX('Policy Characteristics'!B:B,MATCH($C2021,'Policy Characteristics'!$C:$C,0))),"",INDEX('Policy Characteristics'!B:B,MATCH($C2021,'Policy Characteristics'!$C:$C,0)))</f>
        <v>Remaining Government Cash Flows</v>
      </c>
      <c r="C2021" s="254" t="str">
        <f t="shared" ref="C2021:C2023" si="101">C$2019</f>
        <v>GRA for Remaining Government Cash Flow Changes</v>
      </c>
      <c r="D2021" s="1" t="s">
        <v>2950</v>
      </c>
      <c r="F2021" s="1" t="s">
        <v>2954</v>
      </c>
      <c r="H2021" s="43">
        <v>587</v>
      </c>
      <c r="I2021" s="326" t="str">
        <f t="shared" si="100"/>
        <v>Yes</v>
      </c>
      <c r="J2021" s="255" t="str">
        <f>IF(ISBLANK(INDEX('Policy Characteristics'!D:D,MATCH($C2021,'Policy Characteristics'!$C:$C,0))),"",INDEX('Policy Characteristics'!D:D,MATCH($C2021,'Policy Characteristics'!$C:$C,0)))</f>
        <v/>
      </c>
      <c r="K2021" s="254" t="str">
        <f>IF(ISBLANK(INDEX('Policy Characteristics'!E:E,MATCH($C2021,'Policy Characteristics'!$C:$C,0))),"",INDEX('Policy Characteristics'!E:E,MATCH($C2021,'Policy Characteristics'!$C:$C,0)))</f>
        <v>GRA remaining cash flow changes</v>
      </c>
      <c r="L2021" s="254">
        <f>IF(ISBLANK(INDEX('Policy Characteristics'!F:F,MATCH($C2021,'Policy Characteristics'!$C:$C,0))),"",INDEX('Policy Characteristics'!F:F,MATCH($C2021,'Policy Characteristics'!$C:$C,0)))</f>
        <v>0</v>
      </c>
      <c r="M2021" s="254">
        <f>IF(ISBLANK(INDEX('Policy Characteristics'!G:G,MATCH($C2021,'Policy Characteristics'!$C:$C,0))),"",INDEX('Policy Characteristics'!G:G,MATCH($C2021,'Policy Characteristics'!$C:$C,0)))</f>
        <v>10</v>
      </c>
      <c r="N2021" s="254">
        <f>IF(ISBLANK(INDEX('Policy Characteristics'!H:H,MATCH($C2021,'Policy Characteristics'!$C:$C,0))),"",INDEX('Policy Characteristics'!H:H,MATCH($C2021,'Policy Characteristics'!$C:$C,0)))</f>
        <v>1</v>
      </c>
      <c r="O2021" s="254" t="str">
        <f>IF(ISBLANK(INDEX('Policy Characteristics'!I:I,MATCH($C2021,'Policy Characteristics'!$C:$C,0))),"",INDEX('Policy Characteristics'!I:I,MATCH($C2021,'Policy Characteristics'!$C:$C,0)))</f>
        <v>weight</v>
      </c>
      <c r="P2021" s="254" t="str">
        <f>IF(ISBLANK(INDEX('Policy Characteristics'!J:J,MATCH($C2021,'Policy Characteristics'!$C:$C,0))),"",INDEX('Policy Characteristics'!J:J,MATCH($C2021,'Policy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1" s="254" t="str">
        <f>IF(ISBLANK(INDEX('Policy Characteristics'!K:K,MATCH($C2021,'Policy Characteristics'!$C:$C,0))),"",INDEX('Policy Characteristics'!K:K,MATCH($C2021,'Policy Characteristics'!$C:$C,0)))</f>
        <v>io-model.html</v>
      </c>
      <c r="R2021" s="254" t="str">
        <f>IF(ISBLANK(INDEX('Policy Characteristics'!L:L,MATCH($C2021,'Policy Characteristics'!$C:$C,0))),"",INDEX('Policy Characteristics'!L:L,MATCH($C2021,'Policy Characteristics'!$C:$C,0)))</f>
        <v/>
      </c>
    </row>
    <row r="2022" spans="1:18" x14ac:dyDescent="0.35">
      <c r="A2022" s="254" t="str">
        <f>IF(ISBLANK(INDEX('Policy Characteristics'!A:A,MATCH($C2022,'Policy Characteristics'!$C:$C,0))),"",INDEX('Policy Characteristics'!A:A,MATCH($C2022,'Policy Characteristics'!$C:$C,0)))</f>
        <v>Government Revenue Accounting</v>
      </c>
      <c r="B2022" s="262" t="str">
        <f>IF(ISBLANK(INDEX('Policy Characteristics'!B:B,MATCH($C2022,'Policy Characteristics'!$C:$C,0))),"",INDEX('Policy Characteristics'!B:B,MATCH($C2022,'Policy Characteristics'!$C:$C,0)))</f>
        <v>Remaining Government Cash Flows</v>
      </c>
      <c r="C2022" s="254" t="str">
        <f t="shared" si="101"/>
        <v>GRA for Remaining Government Cash Flow Changes</v>
      </c>
      <c r="D2022" s="1" t="s">
        <v>2951</v>
      </c>
      <c r="F2022" s="1" t="s">
        <v>2955</v>
      </c>
      <c r="H2022" s="43">
        <v>588</v>
      </c>
      <c r="I2022" s="326" t="str">
        <f t="shared" si="100"/>
        <v>Yes</v>
      </c>
      <c r="J2022" s="255" t="str">
        <f>IF(ISBLANK(INDEX('Policy Characteristics'!D:D,MATCH($C2022,'Policy Characteristics'!$C:$C,0))),"",INDEX('Policy Characteristics'!D:D,MATCH($C2022,'Policy Characteristics'!$C:$C,0)))</f>
        <v/>
      </c>
      <c r="K2022" s="254" t="str">
        <f>IF(ISBLANK(INDEX('Policy Characteristics'!E:E,MATCH($C2022,'Policy Characteristics'!$C:$C,0))),"",INDEX('Policy Characteristics'!E:E,MATCH($C2022,'Policy Characteristics'!$C:$C,0)))</f>
        <v>GRA remaining cash flow changes</v>
      </c>
      <c r="L2022" s="254">
        <f>IF(ISBLANK(INDEX('Policy Characteristics'!F:F,MATCH($C2022,'Policy Characteristics'!$C:$C,0))),"",INDEX('Policy Characteristics'!F:F,MATCH($C2022,'Policy Characteristics'!$C:$C,0)))</f>
        <v>0</v>
      </c>
      <c r="M2022" s="254">
        <f>IF(ISBLANK(INDEX('Policy Characteristics'!G:G,MATCH($C2022,'Policy Characteristics'!$C:$C,0))),"",INDEX('Policy Characteristics'!G:G,MATCH($C2022,'Policy Characteristics'!$C:$C,0)))</f>
        <v>10</v>
      </c>
      <c r="N2022" s="254">
        <f>IF(ISBLANK(INDEX('Policy Characteristics'!H:H,MATCH($C2022,'Policy Characteristics'!$C:$C,0))),"",INDEX('Policy Characteristics'!H:H,MATCH($C2022,'Policy Characteristics'!$C:$C,0)))</f>
        <v>1</v>
      </c>
      <c r="O2022" s="254" t="str">
        <f>IF(ISBLANK(INDEX('Policy Characteristics'!I:I,MATCH($C2022,'Policy Characteristics'!$C:$C,0))),"",INDEX('Policy Characteristics'!I:I,MATCH($C2022,'Policy Characteristics'!$C:$C,0)))</f>
        <v>weight</v>
      </c>
      <c r="P2022" s="254" t="str">
        <f>IF(ISBLANK(INDEX('Policy Characteristics'!J:J,MATCH($C2022,'Policy Characteristics'!$C:$C,0))),"",INDEX('Policy Characteristics'!J:J,MATCH($C2022,'Policy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2" s="254" t="str">
        <f>IF(ISBLANK(INDEX('Policy Characteristics'!K:K,MATCH($C2022,'Policy Characteristics'!$C:$C,0))),"",INDEX('Policy Characteristics'!K:K,MATCH($C2022,'Policy Characteristics'!$C:$C,0)))</f>
        <v>io-model.html</v>
      </c>
      <c r="R2022" s="254" t="str">
        <f>IF(ISBLANK(INDEX('Policy Characteristics'!L:L,MATCH($C2022,'Policy Characteristics'!$C:$C,0))),"",INDEX('Policy Characteristics'!L:L,MATCH($C2022,'Policy Characteristics'!$C:$C,0)))</f>
        <v/>
      </c>
    </row>
    <row r="2023" spans="1:18" x14ac:dyDescent="0.35">
      <c r="A2023" s="254" t="str">
        <f>IF(ISBLANK(INDEX('Policy Characteristics'!A:A,MATCH($C2023,'Policy Characteristics'!$C:$C,0))),"",INDEX('Policy Characteristics'!A:A,MATCH($C2023,'Policy Characteristics'!$C:$C,0)))</f>
        <v>Government Revenue Accounting</v>
      </c>
      <c r="B2023" s="262" t="str">
        <f>IF(ISBLANK(INDEX('Policy Characteristics'!B:B,MATCH($C2023,'Policy Characteristics'!$C:$C,0))),"",INDEX('Policy Characteristics'!B:B,MATCH($C2023,'Policy Characteristics'!$C:$C,0)))</f>
        <v>Remaining Government Cash Flows</v>
      </c>
      <c r="C2023" s="254" t="str">
        <f t="shared" si="101"/>
        <v>GRA for Remaining Government Cash Flow Changes</v>
      </c>
      <c r="D2023" s="1" t="s">
        <v>2952</v>
      </c>
      <c r="F2023" s="1" t="s">
        <v>2956</v>
      </c>
      <c r="H2023" s="43">
        <v>589</v>
      </c>
      <c r="I2023" s="326" t="str">
        <f t="shared" si="100"/>
        <v>Yes</v>
      </c>
      <c r="J2023" s="255" t="str">
        <f>IF(ISBLANK(INDEX('Policy Characteristics'!D:D,MATCH($C2023,'Policy Characteristics'!$C:$C,0))),"",INDEX('Policy Characteristics'!D:D,MATCH($C2023,'Policy Characteristics'!$C:$C,0)))</f>
        <v/>
      </c>
      <c r="K2023" s="254" t="str">
        <f>IF(ISBLANK(INDEX('Policy Characteristics'!E:E,MATCH($C2023,'Policy Characteristics'!$C:$C,0))),"",INDEX('Policy Characteristics'!E:E,MATCH($C2023,'Policy Characteristics'!$C:$C,0)))</f>
        <v>GRA remaining cash flow changes</v>
      </c>
      <c r="L2023" s="254">
        <f>IF(ISBLANK(INDEX('Policy Characteristics'!F:F,MATCH($C2023,'Policy Characteristics'!$C:$C,0))),"",INDEX('Policy Characteristics'!F:F,MATCH($C2023,'Policy Characteristics'!$C:$C,0)))</f>
        <v>0</v>
      </c>
      <c r="M2023" s="254">
        <f>IF(ISBLANK(INDEX('Policy Characteristics'!G:G,MATCH($C2023,'Policy Characteristics'!$C:$C,0))),"",INDEX('Policy Characteristics'!G:G,MATCH($C2023,'Policy Characteristics'!$C:$C,0)))</f>
        <v>10</v>
      </c>
      <c r="N2023" s="254">
        <f>IF(ISBLANK(INDEX('Policy Characteristics'!H:H,MATCH($C2023,'Policy Characteristics'!$C:$C,0))),"",INDEX('Policy Characteristics'!H:H,MATCH($C2023,'Policy Characteristics'!$C:$C,0)))</f>
        <v>1</v>
      </c>
      <c r="O2023" s="254" t="str">
        <f>IF(ISBLANK(INDEX('Policy Characteristics'!I:I,MATCH($C2023,'Policy Characteristics'!$C:$C,0))),"",INDEX('Policy Characteristics'!I:I,MATCH($C2023,'Policy Characteristics'!$C:$C,0)))</f>
        <v>weight</v>
      </c>
      <c r="P2023" s="254" t="str">
        <f>IF(ISBLANK(INDEX('Policy Characteristics'!J:J,MATCH($C2023,'Policy Characteristics'!$C:$C,0))),"",INDEX('Policy Characteristics'!J:J,MATCH($C2023,'Policy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3" s="254" t="str">
        <f>IF(ISBLANK(INDEX('Policy Characteristics'!K:K,MATCH($C2023,'Policy Characteristics'!$C:$C,0))),"",INDEX('Policy Characteristics'!K:K,MATCH($C2023,'Policy Characteristics'!$C:$C,0)))</f>
        <v>io-model.html</v>
      </c>
      <c r="R2023" s="254" t="str">
        <f>IF(ISBLANK(INDEX('Policy Characteristics'!L:L,MATCH($C2023,'Policy Characteristics'!$C:$C,0))),"",INDEX('Policy Characteristics'!L:L,MATCH($C2023,'Policy Characteristics'!$C:$C,0)))</f>
        <v/>
      </c>
    </row>
    <row r="2024" spans="1:18" x14ac:dyDescent="0.35">
      <c r="A2024" s="254" t="str">
        <f>IF(ISBLANK(INDEX('Policy Characteristics'!A:A,MATCH($C2024,'Policy Characteristics'!$C:$C,0))),"",INDEX('Policy Characteristics'!A:A,MATCH($C2024,'Policy Characteristics'!$C:$C,0)))</f>
        <v>Control Settings</v>
      </c>
      <c r="B2024" s="262" t="str">
        <f>IF(ISBLANK(INDEX('Policy Characteristics'!B:B,MATCH($C2024,'Policy Characteristics'!$C:$C,0))),"",INDEX('Policy Characteristics'!B:B,MATCH($C2024,'Policy Characteristics'!$C:$C,0)))</f>
        <v>COVID-19 Recession</v>
      </c>
      <c r="C2024" s="1" t="s">
        <v>3401</v>
      </c>
      <c r="H2024" s="43">
        <v>543</v>
      </c>
      <c r="I2024" s="322" t="s">
        <v>44</v>
      </c>
      <c r="J2024" s="255" t="str">
        <f>IF(ISBLANK(INDEX('Policy Characteristics'!D:D,MATCH($C2024,'Policy Characteristics'!$C:$C,0))),"",INDEX('Policy Characteristics'!D:D,MATCH($C2024,'Policy Characteristics'!$C:$C,0)))</f>
        <v/>
      </c>
      <c r="K2024" s="254" t="str">
        <f>IF(ISBLANK(INDEX('Policy Characteristics'!E:E,MATCH($C2024,'Policy Characteristics'!$C:$C,0))),"",INDEX('Policy Characteristics'!E:E,MATCH($C2024,'Policy Characteristics'!$C:$C,0)))</f>
        <v>settings exogenous GDP adjustment</v>
      </c>
      <c r="L2024" s="359">
        <f>IF(ISBLANK(INDEX('Policy Characteristics'!F:F,MATCH($C2024,'Policy Characteristics'!$C:$C,0))),"",INDEX('Policy Characteristics'!F:F,MATCH($C2024,'Policy Characteristics'!$C:$C,0)))</f>
        <v>0</v>
      </c>
      <c r="M2024" s="359">
        <f>IF(ISBLANK(INDEX('Policy Characteristics'!G:G,MATCH($C2024,'Policy Characteristics'!$C:$C,0))),"",INDEX('Policy Characteristics'!G:G,MATCH($C2024,'Policy Characteristics'!$C:$C,0)))</f>
        <v>1</v>
      </c>
      <c r="N2024" s="359">
        <f>IF(ISBLANK(INDEX('Policy Characteristics'!H:H,MATCH($C2024,'Policy Characteristics'!$C:$C,0))),"",INDEX('Policy Characteristics'!H:H,MATCH($C2024,'Policy Characteristics'!$C:$C,0)))</f>
        <v>1</v>
      </c>
      <c r="O2024" s="254" t="str">
        <f>IF(ISBLANK(INDEX('Policy Characteristics'!I:I,MATCH($C2024,'Policy Characteristics'!$C:$C,0))),"",INDEX('Policy Characteristics'!I:I,MATCH($C2024,'Policy Characteristics'!$C:$C,0)))</f>
        <v>on/off</v>
      </c>
      <c r="P2024" s="254" t="str">
        <f>IF(ISBLANK(INDEX('Policy Characteristics'!J:J,MATCH($C2024,'Policy Characteristics'!$C:$C,0))),"",INDEX('Policy Characteristics'!J:J,MATCH($C2024,'Policy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2024" s="254" t="str">
        <f>IF(ISBLANK(INDEX('Policy Characteristics'!K:K,MATCH($C2024,'Policy Characteristics'!$C:$C,0))),"",INDEX('Policy Characteristics'!K:K,MATCH($C2024,'Policy Characteristics'!$C:$C,0)))</f>
        <v/>
      </c>
      <c r="R2024" s="254" t="str">
        <f>IF(ISBLANK(INDEX('Policy Characteristics'!L:L,MATCH($C2024,'Policy Characteristics'!$C:$C,0))),"",INDEX('Policy Characteristics'!L:L,MATCH($C2024,'Policy Characteristics'!$C:$C,0)))</f>
        <v/>
      </c>
    </row>
    <row r="2025" spans="1:18" x14ac:dyDescent="0.35">
      <c r="A2025" s="254" t="str">
        <f>IF(ISBLANK(INDEX('Policy Characteristics'!A:A,MATCH($C2025,'Policy Characteristics'!$C:$C,0))),"",INDEX('Policy Characteristics'!A:A,MATCH($C2025,'Policy Characteristics'!$C:$C,0)))</f>
        <v>Control Settings</v>
      </c>
      <c r="B2025" s="262" t="str">
        <f>IF(ISBLANK(INDEX('Policy Characteristics'!B:B,MATCH($C2025,'Policy Characteristics'!$C:$C,0))),"",INDEX('Policy Characteristics'!B:B,MATCH($C2025,'Policy Characteristics'!$C:$C,0)))</f>
        <v>Use 20-Year GWP Values</v>
      </c>
      <c r="C2025" t="s">
        <v>3265</v>
      </c>
      <c r="H2025" s="43">
        <v>1601</v>
      </c>
      <c r="I2025" s="322" t="s">
        <v>44</v>
      </c>
      <c r="J2025" s="255" t="str">
        <f>IF(ISBLANK(INDEX('Policy Characteristics'!D:D,MATCH($C2025,'Policy Characteristics'!$C:$C,0))),"",INDEX('Policy Characteristics'!D:D,MATCH($C2025,'Policy Characteristics'!$C:$C,0)))</f>
        <v/>
      </c>
      <c r="K2025" s="254" t="str">
        <f>IF(ISBLANK(INDEX('Policy Characteristics'!E:E,MATCH($C2025,'Policy Characteristics'!$C:$C,0))),"",INDEX('Policy Characteristics'!E:E,MATCH($C2025,'Policy Characteristics'!$C:$C,0)))</f>
        <v/>
      </c>
      <c r="L2025" s="359">
        <f>IF(ISBLANK(INDEX('Policy Characteristics'!F:F,MATCH($C2025,'Policy Characteristics'!$C:$C,0))),"",INDEX('Policy Characteristics'!F:F,MATCH($C2025,'Policy Characteristics'!$C:$C,0)))</f>
        <v>0</v>
      </c>
      <c r="M2025" s="359">
        <f>IF(ISBLANK(INDEX('Policy Characteristics'!G:G,MATCH($C2025,'Policy Characteristics'!$C:$C,0))),"",INDEX('Policy Characteristics'!G:G,MATCH($C2025,'Policy Characteristics'!$C:$C,0)))</f>
        <v>1</v>
      </c>
      <c r="N2025" s="359">
        <f>IF(ISBLANK(INDEX('Policy Characteristics'!H:H,MATCH($C2025,'Policy Characteristics'!$C:$C,0))),"",INDEX('Policy Characteristics'!H:H,MATCH($C2025,'Policy Characteristics'!$C:$C,0)))</f>
        <v>1</v>
      </c>
      <c r="O2025" s="254" t="str">
        <f>IF(ISBLANK(INDEX('Policy Characteristics'!I:I,MATCH($C2025,'Policy Characteristics'!$C:$C,0))),"",INDEX('Policy Characteristics'!I:I,MATCH($C2025,'Policy Characteristics'!$C:$C,0)))</f>
        <v>on/off</v>
      </c>
      <c r="P2025" s="254" t="str">
        <f>IF(ISBLANK(INDEX('Policy Characteristics'!J:J,MATCH($C2025,'Policy Characteristics'!$C:$C,0))),"",INDEX('Policy Characteristics'!J:J,MATCH($C2025,'Policy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2025" s="254" t="str">
        <f>IF(ISBLANK(INDEX('Policy Characteristics'!K:K,MATCH($C2025,'Policy Characteristics'!$C:$C,0))),"",INDEX('Policy Characteristics'!K:K,MATCH($C2025,'Policy Characteristics'!$C:$C,0)))</f>
        <v/>
      </c>
      <c r="R2025" s="254" t="str">
        <f>IF(ISBLANK(INDEX('Policy Characteristics'!L:L,MATCH($C2025,'Policy Characteristics'!$C:$C,0))),"",INDEX('Policy Characteristics'!L:L,MATCH($C2025,'Policy Characteristics'!$C:$C,0)))</f>
        <v/>
      </c>
    </row>
  </sheetData>
  <sortState xmlns:xlrd2="http://schemas.microsoft.com/office/spreadsheetml/2017/richdata2" ref="A203:I223">
    <sortCondition ref="B203:B223"/>
  </sortState>
  <conditionalFormatting sqref="I1:I1969 I2024:I2025 I2029:I1048576">
    <cfRule type="containsText" dxfId="5" priority="3" operator="containsText" text="No">
      <formula>NOT(ISERROR(SEARCH("No",I1)))</formula>
    </cfRule>
  </conditionalFormatting>
  <conditionalFormatting sqref="I1974 I1979 I1989 I1994 I1999 I2004 I2014 I2019">
    <cfRule type="containsText" dxfId="4" priority="133" operator="containsText" text="No">
      <formula>NOT(ISERROR(SEARCH("No",I1974)))</formula>
    </cfRule>
  </conditionalFormatting>
  <conditionalFormatting sqref="I1984">
    <cfRule type="containsText" dxfId="3" priority="2" operator="containsText" text="No">
      <formula>NOT(ISERROR(SEARCH("No",I1984)))</formula>
    </cfRule>
  </conditionalFormatting>
  <conditionalFormatting sqref="I2009">
    <cfRule type="containsText" dxfId="2" priority="1" operator="containsText" text="No">
      <formula>NOT(ISERROR(SEARCH("No",I2009)))</formula>
    </cfRule>
  </conditionalFormatting>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7"/>
  <sheetViews>
    <sheetView zoomScale="85" zoomScaleNormal="85" workbookViewId="0">
      <selection activeCell="A18" sqref="A18:XFD18"/>
    </sheetView>
  </sheetViews>
  <sheetFormatPr defaultColWidth="9.1796875" defaultRowHeight="14.5" x14ac:dyDescent="0.35"/>
  <cols>
    <col min="1" max="2" width="76.81640625" customWidth="1"/>
  </cols>
  <sheetData>
    <row r="1" spans="1:2" x14ac:dyDescent="0.35">
      <c r="A1" s="414" t="s">
        <v>2809</v>
      </c>
      <c r="B1" s="414"/>
    </row>
    <row r="2" spans="1:2" x14ac:dyDescent="0.35">
      <c r="A2" s="195" t="s">
        <v>2810</v>
      </c>
      <c r="B2" s="195" t="s">
        <v>2811</v>
      </c>
    </row>
    <row r="3" spans="1:2" x14ac:dyDescent="0.35">
      <c r="A3" s="196" t="s">
        <v>351</v>
      </c>
      <c r="B3" t="str">
        <f>A3</f>
        <v>million metric tons / year</v>
      </c>
    </row>
    <row r="4" spans="1:2" x14ac:dyDescent="0.35">
      <c r="A4" s="196" t="s">
        <v>3454</v>
      </c>
      <c r="B4" t="str">
        <f>A4</f>
        <v>million metric tons</v>
      </c>
    </row>
    <row r="5" spans="1:2" x14ac:dyDescent="0.35">
      <c r="A5" s="196" t="s">
        <v>3831</v>
      </c>
      <c r="B5" t="str">
        <f>A5</f>
        <v>g CO2e / 2024 dollar</v>
      </c>
    </row>
    <row r="6" spans="1:2" x14ac:dyDescent="0.35">
      <c r="A6" s="197" t="s">
        <v>2319</v>
      </c>
      <c r="B6" t="str">
        <f t="shared" ref="B6:B51" si="0">A6</f>
        <v>thousand metric tons / year</v>
      </c>
    </row>
    <row r="7" spans="1:2" x14ac:dyDescent="0.35">
      <c r="A7" s="197" t="s">
        <v>3832</v>
      </c>
      <c r="B7" t="str">
        <f>A7</f>
        <v>g CO2 / 2024 dollar</v>
      </c>
    </row>
    <row r="8" spans="1:2" ht="29" x14ac:dyDescent="0.35">
      <c r="A8" s="197" t="s">
        <v>3833</v>
      </c>
      <c r="B8" t="str">
        <f t="shared" si="0"/>
        <v>2024 dollars / metric ton CO2e abated, Annual average abatement (million metric tons CO2e)</v>
      </c>
    </row>
    <row r="9" spans="1:2" x14ac:dyDescent="0.35">
      <c r="A9" s="197" t="s">
        <v>3834</v>
      </c>
      <c r="B9" t="str">
        <f t="shared" si="0"/>
        <v>billion 2024 dollars / year</v>
      </c>
    </row>
    <row r="10" spans="1:2" x14ac:dyDescent="0.35">
      <c r="A10" s="197" t="s">
        <v>3835</v>
      </c>
      <c r="B10" t="str">
        <f t="shared" si="0"/>
        <v>billion 2024 dollars</v>
      </c>
    </row>
    <row r="11" spans="1:2" x14ac:dyDescent="0.35">
      <c r="A11" s="197" t="s">
        <v>2851</v>
      </c>
      <c r="B11" t="str">
        <f t="shared" si="0"/>
        <v>jobs</v>
      </c>
    </row>
    <row r="12" spans="1:2" x14ac:dyDescent="0.35">
      <c r="A12" s="197" t="s">
        <v>3910</v>
      </c>
      <c r="B12" t="str">
        <f t="shared" si="0"/>
        <v>deaths / year</v>
      </c>
    </row>
    <row r="13" spans="1:2" x14ac:dyDescent="0.35">
      <c r="A13" s="197" t="s">
        <v>3915</v>
      </c>
      <c r="B13" t="str">
        <f t="shared" si="0"/>
        <v>days / year</v>
      </c>
    </row>
    <row r="14" spans="1:2" x14ac:dyDescent="0.35">
      <c r="A14" s="197" t="s">
        <v>3920</v>
      </c>
      <c r="B14" t="str">
        <f t="shared" si="0"/>
        <v>admissions / year</v>
      </c>
    </row>
    <row r="15" spans="1:2" x14ac:dyDescent="0.35">
      <c r="A15" s="197" t="s">
        <v>3921</v>
      </c>
      <c r="B15" t="str">
        <f t="shared" si="0"/>
        <v>visits / year</v>
      </c>
    </row>
    <row r="16" spans="1:2" x14ac:dyDescent="0.35">
      <c r="A16" s="197" t="s">
        <v>3918</v>
      </c>
      <c r="B16" t="str">
        <f t="shared" si="0"/>
        <v>cases / year</v>
      </c>
    </row>
    <row r="17" spans="1:2" x14ac:dyDescent="0.35">
      <c r="A17" s="197" t="s">
        <v>3916</v>
      </c>
      <c r="B17" t="str">
        <f t="shared" si="0"/>
        <v>events / year</v>
      </c>
    </row>
    <row r="18" spans="1:2" x14ac:dyDescent="0.35">
      <c r="A18" s="197" t="s">
        <v>2870</v>
      </c>
      <c r="B18" t="str">
        <f t="shared" si="0"/>
        <v>% change</v>
      </c>
    </row>
    <row r="19" spans="1:2" x14ac:dyDescent="0.35">
      <c r="A19" s="197" t="s">
        <v>3836</v>
      </c>
      <c r="B19" t="str">
        <f t="shared" si="0"/>
        <v>2024 dollars / employee-year</v>
      </c>
    </row>
    <row r="20" spans="1:2" x14ac:dyDescent="0.35">
      <c r="A20" s="197" t="s">
        <v>352</v>
      </c>
      <c r="B20" t="str">
        <f t="shared" si="0"/>
        <v>lives / year</v>
      </c>
    </row>
    <row r="21" spans="1:2" x14ac:dyDescent="0.35">
      <c r="A21" s="197" t="s">
        <v>353</v>
      </c>
      <c r="B21" t="str">
        <f t="shared" si="0"/>
        <v>terawatt-hours (TWh) / year</v>
      </c>
    </row>
    <row r="22" spans="1:2" x14ac:dyDescent="0.35">
      <c r="A22" s="197" t="s">
        <v>3532</v>
      </c>
      <c r="B22" t="str">
        <f t="shared" si="0"/>
        <v>terawatt-hours (TWh)</v>
      </c>
    </row>
    <row r="23" spans="1:2" x14ac:dyDescent="0.35">
      <c r="A23" s="197" t="s">
        <v>3309</v>
      </c>
      <c r="B23" t="str">
        <f t="shared" si="0"/>
        <v>%</v>
      </c>
    </row>
    <row r="24" spans="1:2" x14ac:dyDescent="0.35">
      <c r="A24" s="197" t="s">
        <v>3310</v>
      </c>
      <c r="B24" t="str">
        <f t="shared" si="0"/>
        <v>metric tons CO2e / megawatt-hour (MWh)</v>
      </c>
    </row>
    <row r="25" spans="1:2" x14ac:dyDescent="0.35">
      <c r="A25" s="197" t="s">
        <v>3837</v>
      </c>
      <c r="B25" t="str">
        <f t="shared" si="0"/>
        <v>kilowatt-hour / 2024 dollar</v>
      </c>
    </row>
    <row r="26" spans="1:2" x14ac:dyDescent="0.35">
      <c r="A26" s="197" t="s">
        <v>354</v>
      </c>
      <c r="B26" t="str">
        <f t="shared" si="0"/>
        <v>gigawatts (GW) / year</v>
      </c>
    </row>
    <row r="27" spans="1:2" x14ac:dyDescent="0.35">
      <c r="A27" s="197" t="s">
        <v>3838</v>
      </c>
      <c r="B27" t="str">
        <f t="shared" si="0"/>
        <v>2024 dollars / megawatt-hour (MWh)</v>
      </c>
    </row>
    <row r="28" spans="1:2" x14ac:dyDescent="0.35">
      <c r="A28" s="197" t="s">
        <v>2457</v>
      </c>
      <c r="B28" t="str">
        <f t="shared" si="0"/>
        <v>cubic km / yr</v>
      </c>
    </row>
    <row r="29" spans="1:2" x14ac:dyDescent="0.35">
      <c r="A29" s="197" t="s">
        <v>2377</v>
      </c>
      <c r="B29" t="str">
        <f t="shared" si="0"/>
        <v>trillion passenger-miles / year</v>
      </c>
    </row>
    <row r="30" spans="1:2" x14ac:dyDescent="0.35">
      <c r="A30" s="197" t="s">
        <v>2378</v>
      </c>
      <c r="B30" t="str">
        <f t="shared" si="0"/>
        <v>trillion freight ton-miles / year</v>
      </c>
    </row>
    <row r="31" spans="1:2" x14ac:dyDescent="0.35">
      <c r="A31" s="197" t="s">
        <v>474</v>
      </c>
      <c r="B31" t="str">
        <f t="shared" si="0"/>
        <v>million vehicles / year</v>
      </c>
    </row>
    <row r="32" spans="1:2" x14ac:dyDescent="0.35">
      <c r="A32" s="197" t="s">
        <v>2355</v>
      </c>
      <c r="B32" t="str">
        <f t="shared" si="0"/>
        <v>thousand vehicles / year</v>
      </c>
    </row>
    <row r="33" spans="1:2" x14ac:dyDescent="0.35">
      <c r="A33" s="197" t="s">
        <v>2354</v>
      </c>
      <c r="B33" t="str">
        <f t="shared" si="0"/>
        <v>million vehicles</v>
      </c>
    </row>
    <row r="34" spans="1:2" x14ac:dyDescent="0.35">
      <c r="A34" s="197" t="s">
        <v>2387</v>
      </c>
      <c r="B34" t="str">
        <f t="shared" si="0"/>
        <v>thousand vehicles</v>
      </c>
    </row>
    <row r="35" spans="1:2" x14ac:dyDescent="0.35">
      <c r="A35" s="197" t="s">
        <v>456</v>
      </c>
      <c r="B35" t="str">
        <f t="shared" si="0"/>
        <v>quads / year</v>
      </c>
    </row>
    <row r="36" spans="1:2" x14ac:dyDescent="0.35">
      <c r="A36" s="197" t="s">
        <v>3839</v>
      </c>
      <c r="B36" t="str">
        <f>A36</f>
        <v>thousand BTU / 2024 dollar</v>
      </c>
    </row>
    <row r="37" spans="1:2" x14ac:dyDescent="0.35">
      <c r="A37" s="197" t="s">
        <v>2360</v>
      </c>
      <c r="B37" t="str">
        <f t="shared" si="0"/>
        <v>millions of short tons / year</v>
      </c>
    </row>
    <row r="38" spans="1:2" x14ac:dyDescent="0.35">
      <c r="A38" s="197" t="s">
        <v>2361</v>
      </c>
      <c r="B38" t="str">
        <f t="shared" si="0"/>
        <v>trillion cubic feet / year</v>
      </c>
    </row>
    <row r="39" spans="1:2" x14ac:dyDescent="0.35">
      <c r="A39" s="197" t="s">
        <v>3279</v>
      </c>
      <c r="B39" t="str">
        <f t="shared" si="0"/>
        <v>million barrels of oil / year</v>
      </c>
    </row>
    <row r="40" spans="1:2" x14ac:dyDescent="0.35">
      <c r="A40" s="197" t="s">
        <v>2629</v>
      </c>
      <c r="B40" t="str">
        <f t="shared" si="0"/>
        <v>million gallons / year</v>
      </c>
    </row>
    <row r="41" spans="1:2" x14ac:dyDescent="0.35">
      <c r="A41" s="197" t="s">
        <v>2422</v>
      </c>
      <c r="B41" t="str">
        <f t="shared" si="0"/>
        <v>trillion BTU / year</v>
      </c>
    </row>
    <row r="42" spans="1:2" x14ac:dyDescent="0.35">
      <c r="A42" s="197" t="s">
        <v>3840</v>
      </c>
      <c r="B42" t="str">
        <f t="shared" si="0"/>
        <v>2024 dollars / short ton</v>
      </c>
    </row>
    <row r="43" spans="1:2" x14ac:dyDescent="0.35">
      <c r="A43" s="197" t="s">
        <v>3841</v>
      </c>
      <c r="B43" t="str">
        <f t="shared" si="0"/>
        <v>2024 dollars / thousand cubic feet</v>
      </c>
    </row>
    <row r="44" spans="1:2" x14ac:dyDescent="0.35">
      <c r="A44" s="197" t="s">
        <v>3842</v>
      </c>
      <c r="B44" t="str">
        <f t="shared" si="0"/>
        <v>2024 dollars / gallon</v>
      </c>
    </row>
    <row r="45" spans="1:2" x14ac:dyDescent="0.35">
      <c r="A45" s="197" t="s">
        <v>3843</v>
      </c>
      <c r="B45" t="str">
        <f t="shared" si="0"/>
        <v>2024 dollars / barrel of oil</v>
      </c>
    </row>
    <row r="46" spans="1:2" x14ac:dyDescent="0.35">
      <c r="A46" s="197" t="s">
        <v>3844</v>
      </c>
      <c r="B46" t="str">
        <f t="shared" si="0"/>
        <v>2024 dollars / kg</v>
      </c>
    </row>
    <row r="47" spans="1:2" x14ac:dyDescent="0.35">
      <c r="A47" s="197" t="s">
        <v>3845</v>
      </c>
      <c r="B47" t="str">
        <f t="shared" si="0"/>
        <v>2024 dollars / kilowatt-hour (kWh)</v>
      </c>
    </row>
    <row r="48" spans="1:2" x14ac:dyDescent="0.35">
      <c r="A48" s="197" t="s">
        <v>3838</v>
      </c>
      <c r="B48" t="str">
        <f t="shared" ref="B48" si="1">A48</f>
        <v>2024 dollars / megawatt-hour (MWh)</v>
      </c>
    </row>
    <row r="49" spans="1:2" x14ac:dyDescent="0.35">
      <c r="A49" s="197" t="s">
        <v>3268</v>
      </c>
      <c r="B49" t="str">
        <f t="shared" si="0"/>
        <v>cost of eqpt. to capture 1 metric ton CO2e/yr (2020 dollars)</v>
      </c>
    </row>
    <row r="50" spans="1:2" x14ac:dyDescent="0.35">
      <c r="A50" s="197" t="s">
        <v>3846</v>
      </c>
      <c r="B50" t="str">
        <f t="shared" si="0"/>
        <v>million 2024 dollars / megawatt (MW)</v>
      </c>
    </row>
    <row r="51" spans="1:2" x14ac:dyDescent="0.35">
      <c r="A51" s="197" t="s">
        <v>3847</v>
      </c>
      <c r="B51" t="str">
        <f t="shared" si="0"/>
        <v>cost of eqpt. to produce 1 kg H2/yr (2024 dollars)</v>
      </c>
    </row>
    <row r="53" spans="1:2" x14ac:dyDescent="0.35">
      <c r="A53" s="414" t="s">
        <v>2813</v>
      </c>
      <c r="B53" s="414"/>
    </row>
    <row r="54" spans="1:2" x14ac:dyDescent="0.35">
      <c r="A54" s="195" t="s">
        <v>2810</v>
      </c>
      <c r="B54" s="195" t="s">
        <v>2811</v>
      </c>
    </row>
    <row r="55" spans="1:2" x14ac:dyDescent="0.35">
      <c r="A55" s="159" t="s">
        <v>137</v>
      </c>
      <c r="B55" t="str">
        <f t="shared" ref="B55:B56" si="2">A55</f>
        <v>$/metric ton CO2e</v>
      </c>
    </row>
    <row r="56" spans="1:2" x14ac:dyDescent="0.35">
      <c r="A56" s="159" t="s">
        <v>139</v>
      </c>
      <c r="B56" t="str">
        <f t="shared" si="2"/>
        <v>$/MWh</v>
      </c>
    </row>
    <row r="67" spans="1:1" x14ac:dyDescent="0.35">
      <c r="A67" s="1"/>
    </row>
  </sheetData>
  <mergeCells count="2">
    <mergeCell ref="A1:B1"/>
    <mergeCell ref="A53:B53"/>
  </mergeCells>
  <phoneticPr fontId="115"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222"/>
  <sheetViews>
    <sheetView topLeftCell="A85" zoomScale="55" zoomScaleNormal="55" workbookViewId="0">
      <selection activeCell="G96" sqref="G96"/>
    </sheetView>
  </sheetViews>
  <sheetFormatPr defaultColWidth="9.1796875" defaultRowHeight="14.5" x14ac:dyDescent="0.35"/>
  <cols>
    <col min="1" max="1" width="37.453125" style="1" customWidth="1"/>
    <col min="2" max="2" width="27.453125" style="1" customWidth="1"/>
    <col min="3" max="3" width="9" style="1" customWidth="1"/>
    <col min="4" max="4" width="18.453125" style="1" customWidth="1"/>
    <col min="5" max="5" width="18.1796875" style="1" customWidth="1"/>
    <col min="6" max="6" width="34.1796875" style="1" customWidth="1"/>
    <col min="7" max="7" width="95" style="1" customWidth="1"/>
    <col min="8" max="8" width="37.453125" style="1" customWidth="1"/>
    <col min="9" max="10" width="34.453125" style="1" customWidth="1"/>
    <col min="11" max="16384" width="9.1796875" style="1"/>
  </cols>
  <sheetData>
    <row r="1" spans="1:10" s="3" customFormat="1" ht="29" x14ac:dyDescent="0.35">
      <c r="A1" s="164" t="s">
        <v>2310</v>
      </c>
      <c r="B1" s="165" t="s">
        <v>2311</v>
      </c>
      <c r="C1" s="198" t="s">
        <v>2812</v>
      </c>
      <c r="D1" s="165" t="s">
        <v>60</v>
      </c>
      <c r="E1" s="165" t="s">
        <v>62</v>
      </c>
      <c r="F1" s="165" t="s">
        <v>438</v>
      </c>
      <c r="G1" s="165" t="s">
        <v>61</v>
      </c>
      <c r="H1" s="165" t="s">
        <v>2320</v>
      </c>
      <c r="I1" s="166" t="s">
        <v>302</v>
      </c>
      <c r="J1" s="44" t="s">
        <v>3542</v>
      </c>
    </row>
    <row r="2" spans="1:10" x14ac:dyDescent="0.35">
      <c r="A2" s="2" t="s">
        <v>2325</v>
      </c>
      <c r="B2" s="1" t="s">
        <v>2326</v>
      </c>
      <c r="C2" s="43">
        <v>1</v>
      </c>
      <c r="D2" s="1" t="s">
        <v>63</v>
      </c>
      <c r="E2" s="1" t="s">
        <v>64</v>
      </c>
      <c r="F2" s="1" t="str">
        <f>UnitControlCenter!$B$3</f>
        <v>million metric tons / year</v>
      </c>
      <c r="G2" s="1" t="s">
        <v>173</v>
      </c>
      <c r="J2" s="1" t="s">
        <v>3548</v>
      </c>
    </row>
    <row r="3" spans="1:10" x14ac:dyDescent="0.35">
      <c r="A3" s="2" t="s">
        <v>2325</v>
      </c>
      <c r="B3" s="1" t="s">
        <v>2327</v>
      </c>
      <c r="C3" s="47">
        <v>1</v>
      </c>
      <c r="D3" s="2" t="s">
        <v>63</v>
      </c>
      <c r="E3" s="2" t="s">
        <v>64</v>
      </c>
      <c r="F3" s="1" t="str">
        <f>UnitControlCenter!$B$3</f>
        <v>million metric tons / year</v>
      </c>
      <c r="G3" s="1" t="s">
        <v>2309</v>
      </c>
    </row>
    <row r="4" spans="1:10" ht="29" x14ac:dyDescent="0.35">
      <c r="A4" s="2" t="s">
        <v>2325</v>
      </c>
      <c r="B4" s="1" t="s">
        <v>3452</v>
      </c>
      <c r="C4" s="43">
        <v>1</v>
      </c>
      <c r="D4" s="1" t="s">
        <v>63</v>
      </c>
      <c r="E4" s="1" t="s">
        <v>64</v>
      </c>
      <c r="F4" s="1" t="str">
        <f>UnitControlCenter!B4</f>
        <v>million metric tons</v>
      </c>
      <c r="G4" s="1" t="s">
        <v>3455</v>
      </c>
      <c r="J4" s="1" t="s">
        <v>3549</v>
      </c>
    </row>
    <row r="5" spans="1:10" ht="29" x14ac:dyDescent="0.35">
      <c r="A5" s="2" t="s">
        <v>2325</v>
      </c>
      <c r="B5" s="1" t="s">
        <v>3453</v>
      </c>
      <c r="C5" s="47">
        <v>1</v>
      </c>
      <c r="D5" s="2" t="s">
        <v>63</v>
      </c>
      <c r="E5" s="2" t="s">
        <v>64</v>
      </c>
      <c r="F5" s="1" t="str">
        <f>UnitControlCenter!B4</f>
        <v>million metric tons</v>
      </c>
      <c r="G5" s="1" t="s">
        <v>3456</v>
      </c>
    </row>
    <row r="6" spans="1:10" ht="72.5" x14ac:dyDescent="0.35">
      <c r="A6" s="2" t="s">
        <v>2325</v>
      </c>
      <c r="B6" s="2" t="s">
        <v>2328</v>
      </c>
      <c r="C6" s="43">
        <v>1</v>
      </c>
      <c r="D6" s="1" t="s">
        <v>65</v>
      </c>
      <c r="E6" s="1" t="s">
        <v>66</v>
      </c>
      <c r="F6" s="1" t="str">
        <f>UnitControlCenter!$B$3</f>
        <v>million metric tons / year</v>
      </c>
      <c r="G6" s="1" t="s">
        <v>2790</v>
      </c>
      <c r="H6" s="1" t="s">
        <v>2791</v>
      </c>
      <c r="I6" s="1" t="s">
        <v>2792</v>
      </c>
    </row>
    <row r="7" spans="1:10" ht="29" x14ac:dyDescent="0.35">
      <c r="A7" s="2" t="s">
        <v>2325</v>
      </c>
      <c r="B7" s="2" t="s">
        <v>2329</v>
      </c>
      <c r="C7" s="43">
        <v>1</v>
      </c>
      <c r="D7" s="1" t="s">
        <v>65</v>
      </c>
      <c r="E7" s="1" t="s">
        <v>66</v>
      </c>
      <c r="F7" s="1" t="str">
        <f>UnitControlCenter!$B$3</f>
        <v>million metric tons / year</v>
      </c>
      <c r="G7" s="1" t="s">
        <v>2793</v>
      </c>
      <c r="H7" s="1" t="s">
        <v>2794</v>
      </c>
      <c r="I7" s="1" t="s">
        <v>2795</v>
      </c>
    </row>
    <row r="8" spans="1:10" ht="29" x14ac:dyDescent="0.35">
      <c r="A8" s="2" t="s">
        <v>2325</v>
      </c>
      <c r="B8" s="2" t="s">
        <v>2330</v>
      </c>
      <c r="C8" s="43">
        <v>1</v>
      </c>
      <c r="D8" s="1" t="s">
        <v>65</v>
      </c>
      <c r="E8" s="1" t="s">
        <v>66</v>
      </c>
      <c r="F8" s="1" t="str">
        <f>UnitControlCenter!$B$3</f>
        <v>million metric tons / year</v>
      </c>
      <c r="G8" s="1" t="s">
        <v>2597</v>
      </c>
      <c r="H8" s="1" t="s">
        <v>2598</v>
      </c>
      <c r="I8" s="1" t="s">
        <v>2599</v>
      </c>
    </row>
    <row r="9" spans="1:10" x14ac:dyDescent="0.35">
      <c r="A9" s="2" t="s">
        <v>2325</v>
      </c>
      <c r="B9" s="2" t="s">
        <v>2861</v>
      </c>
      <c r="C9" s="43">
        <v>0</v>
      </c>
      <c r="D9" s="1" t="s">
        <v>63</v>
      </c>
      <c r="E9" s="1" t="s">
        <v>64</v>
      </c>
      <c r="F9" s="1" t="str">
        <f>UnitControlCenter!$B$5</f>
        <v>g CO2e / 2024 dollar</v>
      </c>
      <c r="G9" s="1" t="s">
        <v>2815</v>
      </c>
    </row>
    <row r="10" spans="1:10" x14ac:dyDescent="0.35">
      <c r="A10" s="2" t="s">
        <v>2325</v>
      </c>
      <c r="B10" s="2" t="s">
        <v>131</v>
      </c>
      <c r="C10" s="43">
        <v>1</v>
      </c>
      <c r="D10" s="1" t="s">
        <v>63</v>
      </c>
      <c r="E10" s="1" t="s">
        <v>64</v>
      </c>
      <c r="F10" s="1" t="str">
        <f>UnitControlCenter!$B$3</f>
        <v>million metric tons / year</v>
      </c>
      <c r="G10" s="1" t="s">
        <v>2427</v>
      </c>
    </row>
    <row r="11" spans="1:10" x14ac:dyDescent="0.35">
      <c r="A11" s="2" t="s">
        <v>2325</v>
      </c>
      <c r="B11" s="2" t="s">
        <v>2425</v>
      </c>
      <c r="C11" s="43">
        <v>1</v>
      </c>
      <c r="D11" s="1" t="s">
        <v>63</v>
      </c>
      <c r="E11" s="1" t="s">
        <v>64</v>
      </c>
      <c r="F11" s="1" t="str">
        <f>UnitControlCenter!$B$3</f>
        <v>million metric tons / year</v>
      </c>
      <c r="G11" s="1" t="s">
        <v>2428</v>
      </c>
    </row>
    <row r="12" spans="1:10" x14ac:dyDescent="0.35">
      <c r="A12" s="2" t="s">
        <v>2325</v>
      </c>
      <c r="B12" s="2" t="s">
        <v>2483</v>
      </c>
      <c r="C12" s="43">
        <v>1</v>
      </c>
      <c r="D12" s="1" t="s">
        <v>63</v>
      </c>
      <c r="E12" s="1" t="s">
        <v>64</v>
      </c>
      <c r="F12" s="1" t="str">
        <f>UnitControlCenter!$B$3</f>
        <v>million metric tons / year</v>
      </c>
      <c r="G12" s="1" t="s">
        <v>2491</v>
      </c>
    </row>
    <row r="13" spans="1:10" x14ac:dyDescent="0.35">
      <c r="A13" s="2" t="s">
        <v>2325</v>
      </c>
      <c r="B13" s="2" t="s">
        <v>93</v>
      </c>
      <c r="C13" s="43">
        <v>1</v>
      </c>
      <c r="D13" s="1" t="s">
        <v>63</v>
      </c>
      <c r="E13" s="1" t="s">
        <v>64</v>
      </c>
      <c r="F13" s="1" t="str">
        <f>UnitControlCenter!$B$3</f>
        <v>million metric tons / year</v>
      </c>
      <c r="G13" s="1" t="s">
        <v>2429</v>
      </c>
    </row>
    <row r="14" spans="1:10" x14ac:dyDescent="0.35">
      <c r="A14" s="2" t="s">
        <v>2325</v>
      </c>
      <c r="B14" s="2" t="s">
        <v>9</v>
      </c>
      <c r="C14" s="43">
        <v>1</v>
      </c>
      <c r="D14" s="1" t="s">
        <v>63</v>
      </c>
      <c r="E14" s="1" t="s">
        <v>64</v>
      </c>
      <c r="F14" s="1" t="str">
        <f>UnitControlCenter!$B$3</f>
        <v>million metric tons / year</v>
      </c>
      <c r="G14" s="1" t="s">
        <v>2448</v>
      </c>
    </row>
    <row r="15" spans="1:10" x14ac:dyDescent="0.35">
      <c r="A15" s="2" t="s">
        <v>2325</v>
      </c>
      <c r="B15" s="2" t="s">
        <v>2426</v>
      </c>
      <c r="C15" s="43">
        <v>1</v>
      </c>
      <c r="D15" s="1" t="s">
        <v>63</v>
      </c>
      <c r="E15" s="1" t="s">
        <v>64</v>
      </c>
      <c r="F15" s="1" t="str">
        <f>UnitControlCenter!$B$3</f>
        <v>million metric tons / year</v>
      </c>
      <c r="G15" s="1" t="s">
        <v>2430</v>
      </c>
    </row>
    <row r="16" spans="1:10" x14ac:dyDescent="0.35">
      <c r="A16" s="2" t="s">
        <v>2325</v>
      </c>
      <c r="B16" s="2" t="s">
        <v>4</v>
      </c>
      <c r="C16" s="43">
        <v>1</v>
      </c>
      <c r="D16" s="1" t="s">
        <v>63</v>
      </c>
      <c r="E16" s="1" t="s">
        <v>64</v>
      </c>
      <c r="F16" s="1" t="str">
        <f>UnitControlCenter!$B$3</f>
        <v>million metric tons / year</v>
      </c>
      <c r="G16" s="1" t="s">
        <v>2431</v>
      </c>
    </row>
    <row r="17" spans="1:10" x14ac:dyDescent="0.35">
      <c r="A17" s="2" t="s">
        <v>2325</v>
      </c>
      <c r="B17" s="2" t="s">
        <v>2435</v>
      </c>
      <c r="C17" s="43">
        <v>1</v>
      </c>
      <c r="D17" s="1" t="s">
        <v>63</v>
      </c>
      <c r="E17" s="1" t="s">
        <v>64</v>
      </c>
      <c r="F17" s="1" t="str">
        <f>UnitControlCenter!$B$3</f>
        <v>million metric tons / year</v>
      </c>
      <c r="G17" s="1" t="s">
        <v>2432</v>
      </c>
    </row>
    <row r="18" spans="1:10" ht="363" thickBot="1" x14ac:dyDescent="0.4">
      <c r="A18" s="192" t="s">
        <v>2325</v>
      </c>
      <c r="B18" s="192" t="s">
        <v>3650</v>
      </c>
      <c r="C18" s="199">
        <v>1</v>
      </c>
      <c r="D18" s="193" t="s">
        <v>65</v>
      </c>
      <c r="E18" s="193" t="s">
        <v>66</v>
      </c>
      <c r="F18" s="193" t="s">
        <v>351</v>
      </c>
      <c r="G18" s="193" t="s">
        <v>3651</v>
      </c>
      <c r="H18" s="193" t="s">
        <v>3686</v>
      </c>
      <c r="I18" s="193" t="s">
        <v>3652</v>
      </c>
      <c r="J18" s="193"/>
    </row>
    <row r="19" spans="1:10" ht="101.5" x14ac:dyDescent="0.35">
      <c r="A19" s="2" t="s">
        <v>2331</v>
      </c>
      <c r="B19" s="2" t="s">
        <v>2218</v>
      </c>
      <c r="C19" s="43">
        <v>1</v>
      </c>
      <c r="D19" s="1" t="s">
        <v>65</v>
      </c>
      <c r="E19" s="1" t="s">
        <v>66</v>
      </c>
      <c r="F19" s="1" t="str">
        <f>UnitControlCenter!$B$3</f>
        <v>million metric tons / year</v>
      </c>
      <c r="G19" s="1" t="s">
        <v>3284</v>
      </c>
      <c r="H19" s="1" t="s">
        <v>2791</v>
      </c>
      <c r="I19" s="1" t="s">
        <v>2792</v>
      </c>
    </row>
    <row r="20" spans="1:10" ht="101.5" x14ac:dyDescent="0.35">
      <c r="A20" s="2" t="s">
        <v>2331</v>
      </c>
      <c r="B20" s="2" t="s">
        <v>2234</v>
      </c>
      <c r="C20" s="43">
        <v>1</v>
      </c>
      <c r="D20" s="1" t="s">
        <v>65</v>
      </c>
      <c r="E20" s="1" t="s">
        <v>66</v>
      </c>
      <c r="F20" s="1" t="str">
        <f>UnitControlCenter!$B$3</f>
        <v>million metric tons / year</v>
      </c>
      <c r="G20" s="1" t="s">
        <v>3296</v>
      </c>
      <c r="H20" s="1" t="s">
        <v>2791</v>
      </c>
      <c r="I20" s="1" t="s">
        <v>3285</v>
      </c>
    </row>
    <row r="21" spans="1:10" ht="101.5" x14ac:dyDescent="0.35">
      <c r="A21" s="2" t="s">
        <v>2331</v>
      </c>
      <c r="B21" s="2" t="s">
        <v>2236</v>
      </c>
      <c r="C21" s="43">
        <v>1</v>
      </c>
      <c r="D21" s="1" t="s">
        <v>65</v>
      </c>
      <c r="E21" s="1" t="s">
        <v>66</v>
      </c>
      <c r="F21" s="1" t="str">
        <f>UnitControlCenter!$B$3</f>
        <v>million metric tons / year</v>
      </c>
      <c r="G21" s="1" t="s">
        <v>3297</v>
      </c>
      <c r="H21" s="1" t="s">
        <v>2791</v>
      </c>
      <c r="I21" s="1" t="s">
        <v>3286</v>
      </c>
    </row>
    <row r="22" spans="1:10" ht="101.5" x14ac:dyDescent="0.35">
      <c r="A22" s="2" t="s">
        <v>2331</v>
      </c>
      <c r="B22" s="2" t="s">
        <v>2318</v>
      </c>
      <c r="C22" s="43">
        <v>1</v>
      </c>
      <c r="D22" s="1" t="s">
        <v>65</v>
      </c>
      <c r="E22" s="1" t="s">
        <v>66</v>
      </c>
      <c r="F22" s="1" t="str">
        <f>UnitControlCenter!$B$3</f>
        <v>million metric tons / year</v>
      </c>
      <c r="G22" s="1" t="s">
        <v>3298</v>
      </c>
      <c r="H22" s="1" t="s">
        <v>2791</v>
      </c>
      <c r="I22" s="1" t="s">
        <v>3287</v>
      </c>
    </row>
    <row r="23" spans="1:10" ht="101.5" x14ac:dyDescent="0.35">
      <c r="A23" s="2" t="s">
        <v>2331</v>
      </c>
      <c r="B23" s="2" t="s">
        <v>2317</v>
      </c>
      <c r="C23" s="43">
        <v>1</v>
      </c>
      <c r="D23" s="1" t="s">
        <v>65</v>
      </c>
      <c r="E23" s="1" t="s">
        <v>66</v>
      </c>
      <c r="F23" s="1" t="str">
        <f>UnitControlCenter!$B$6</f>
        <v>thousand metric tons / year</v>
      </c>
      <c r="G23" s="1" t="s">
        <v>3299</v>
      </c>
      <c r="H23" s="1" t="s">
        <v>2791</v>
      </c>
      <c r="I23" s="1" t="s">
        <v>3288</v>
      </c>
    </row>
    <row r="24" spans="1:10" ht="101.5" x14ac:dyDescent="0.35">
      <c r="A24" s="2" t="s">
        <v>2331</v>
      </c>
      <c r="B24" s="2" t="s">
        <v>2225</v>
      </c>
      <c r="C24" s="43">
        <v>1</v>
      </c>
      <c r="D24" s="1" t="s">
        <v>65</v>
      </c>
      <c r="E24" s="1" t="s">
        <v>66</v>
      </c>
      <c r="F24" s="1" t="str">
        <f>UnitControlCenter!$B$6</f>
        <v>thousand metric tons / year</v>
      </c>
      <c r="G24" s="1" t="s">
        <v>3300</v>
      </c>
      <c r="H24" s="1" t="s">
        <v>2791</v>
      </c>
      <c r="I24" s="1" t="s">
        <v>3289</v>
      </c>
    </row>
    <row r="25" spans="1:10" ht="87" x14ac:dyDescent="0.35">
      <c r="A25" s="2" t="s">
        <v>2331</v>
      </c>
      <c r="B25" s="2" t="s">
        <v>2230</v>
      </c>
      <c r="C25" s="43">
        <v>1</v>
      </c>
      <c r="D25" s="1" t="s">
        <v>65</v>
      </c>
      <c r="E25" s="1" t="s">
        <v>66</v>
      </c>
      <c r="F25" s="1" t="str">
        <f>UnitControlCenter!$B$6</f>
        <v>thousand metric tons / year</v>
      </c>
      <c r="G25" s="1" t="s">
        <v>3301</v>
      </c>
      <c r="H25" s="1" t="s">
        <v>2791</v>
      </c>
      <c r="I25" s="1" t="s">
        <v>3290</v>
      </c>
    </row>
    <row r="26" spans="1:10" ht="101.5" x14ac:dyDescent="0.35">
      <c r="A26" s="2" t="s">
        <v>2331</v>
      </c>
      <c r="B26" s="2" t="s">
        <v>2232</v>
      </c>
      <c r="C26" s="43">
        <v>1</v>
      </c>
      <c r="D26" s="1" t="s">
        <v>65</v>
      </c>
      <c r="E26" s="1" t="s">
        <v>66</v>
      </c>
      <c r="F26" s="1" t="str">
        <f>UnitControlCenter!$B$6</f>
        <v>thousand metric tons / year</v>
      </c>
      <c r="G26" s="1" t="s">
        <v>3302</v>
      </c>
      <c r="H26" s="1" t="s">
        <v>2791</v>
      </c>
      <c r="I26" s="1" t="s">
        <v>3291</v>
      </c>
    </row>
    <row r="27" spans="1:10" ht="101.5" x14ac:dyDescent="0.35">
      <c r="A27" s="2" t="s">
        <v>2331</v>
      </c>
      <c r="B27" s="2" t="s">
        <v>2223</v>
      </c>
      <c r="C27" s="43">
        <v>1</v>
      </c>
      <c r="D27" s="1" t="s">
        <v>65</v>
      </c>
      <c r="E27" s="1" t="s">
        <v>66</v>
      </c>
      <c r="F27" s="1" t="str">
        <f>UnitControlCenter!$B$3</f>
        <v>million metric tons / year</v>
      </c>
      <c r="G27" s="1" t="s">
        <v>3303</v>
      </c>
      <c r="H27" s="1" t="s">
        <v>2791</v>
      </c>
      <c r="I27" s="1" t="s">
        <v>3292</v>
      </c>
    </row>
    <row r="28" spans="1:10" ht="101.5" x14ac:dyDescent="0.35">
      <c r="A28" s="2" t="s">
        <v>2331</v>
      </c>
      <c r="B28" s="2" t="s">
        <v>2220</v>
      </c>
      <c r="C28" s="43">
        <v>1</v>
      </c>
      <c r="D28" s="1" t="s">
        <v>65</v>
      </c>
      <c r="E28" s="1" t="s">
        <v>66</v>
      </c>
      <c r="F28" s="1" t="str">
        <f>UnitControlCenter!$B$6</f>
        <v>thousand metric tons / year</v>
      </c>
      <c r="G28" s="1" t="s">
        <v>3304</v>
      </c>
      <c r="H28" s="1" t="s">
        <v>2791</v>
      </c>
      <c r="I28" s="1" t="s">
        <v>3293</v>
      </c>
    </row>
    <row r="29" spans="1:10" ht="101.5" x14ac:dyDescent="0.35">
      <c r="A29" s="2" t="s">
        <v>2331</v>
      </c>
      <c r="B29" s="2" t="s">
        <v>2228</v>
      </c>
      <c r="C29" s="43">
        <v>1</v>
      </c>
      <c r="D29" s="1" t="s">
        <v>65</v>
      </c>
      <c r="E29" s="1" t="s">
        <v>66</v>
      </c>
      <c r="F29" s="1" t="str">
        <f>UnitControlCenter!$B$3</f>
        <v>million metric tons / year</v>
      </c>
      <c r="G29" s="1" t="s">
        <v>3305</v>
      </c>
      <c r="H29" s="1" t="s">
        <v>2791</v>
      </c>
      <c r="I29" s="1" t="s">
        <v>3294</v>
      </c>
    </row>
    <row r="30" spans="1:10" ht="102" thickBot="1" x14ac:dyDescent="0.4">
      <c r="A30" s="192" t="s">
        <v>2331</v>
      </c>
      <c r="B30" s="192" t="s">
        <v>483</v>
      </c>
      <c r="C30" s="199">
        <v>1</v>
      </c>
      <c r="D30" s="1" t="s">
        <v>65</v>
      </c>
      <c r="E30" s="1" t="s">
        <v>66</v>
      </c>
      <c r="F30" s="193" t="str">
        <f>UnitControlCenter!$B$3</f>
        <v>million metric tons / year</v>
      </c>
      <c r="G30" s="1" t="s">
        <v>3306</v>
      </c>
      <c r="H30" s="1" t="s">
        <v>2791</v>
      </c>
      <c r="I30" s="1" t="s">
        <v>3295</v>
      </c>
    </row>
    <row r="31" spans="1:10" ht="72.5" x14ac:dyDescent="0.35">
      <c r="A31" s="2" t="s">
        <v>2332</v>
      </c>
      <c r="B31" s="2" t="s">
        <v>2328</v>
      </c>
      <c r="C31" s="43">
        <v>1</v>
      </c>
      <c r="D31" s="1" t="s">
        <v>65</v>
      </c>
      <c r="E31" s="1" t="s">
        <v>66</v>
      </c>
      <c r="F31" s="1" t="str">
        <f>UnitControlCenter!$B$3</f>
        <v>million metric tons / year</v>
      </c>
      <c r="G31" s="1" t="s">
        <v>2873</v>
      </c>
      <c r="H31" s="1" t="s">
        <v>2874</v>
      </c>
      <c r="I31" s="1" t="s">
        <v>2875</v>
      </c>
    </row>
    <row r="32" spans="1:10" ht="87" x14ac:dyDescent="0.35">
      <c r="A32" s="2" t="s">
        <v>2332</v>
      </c>
      <c r="B32" s="2" t="s">
        <v>2492</v>
      </c>
      <c r="C32" s="43">
        <v>1</v>
      </c>
      <c r="D32" s="1" t="s">
        <v>65</v>
      </c>
      <c r="E32" s="1" t="s">
        <v>66</v>
      </c>
      <c r="F32" s="1" t="str">
        <f>UnitControlCenter!$B$3</f>
        <v>million metric tons / year</v>
      </c>
      <c r="G32" s="1" t="s">
        <v>2876</v>
      </c>
      <c r="H32" s="1" t="s">
        <v>2877</v>
      </c>
      <c r="I32" s="1" t="s">
        <v>2878</v>
      </c>
    </row>
    <row r="33" spans="1:10" ht="58" x14ac:dyDescent="0.35">
      <c r="A33" s="2" t="s">
        <v>2332</v>
      </c>
      <c r="B33" s="2" t="s">
        <v>2333</v>
      </c>
      <c r="C33" s="43">
        <v>1</v>
      </c>
      <c r="D33" s="1" t="s">
        <v>65</v>
      </c>
      <c r="E33" s="1" t="s">
        <v>66</v>
      </c>
      <c r="F33" s="1" t="str">
        <f>UnitControlCenter!$B$3</f>
        <v>million metric tons / year</v>
      </c>
      <c r="G33" s="1" t="s">
        <v>2879</v>
      </c>
      <c r="H33" s="1" t="s">
        <v>2880</v>
      </c>
      <c r="I33" s="1" t="s">
        <v>2881</v>
      </c>
    </row>
    <row r="34" spans="1:10" ht="15" thickBot="1" x14ac:dyDescent="0.4">
      <c r="A34" s="192" t="s">
        <v>2332</v>
      </c>
      <c r="B34" s="192" t="s">
        <v>2861</v>
      </c>
      <c r="C34" s="199">
        <v>0</v>
      </c>
      <c r="D34" s="193" t="s">
        <v>63</v>
      </c>
      <c r="E34" s="193" t="s">
        <v>64</v>
      </c>
      <c r="F34" s="193" t="str">
        <f>UnitControlCenter!$B$7</f>
        <v>g CO2 / 2024 dollar</v>
      </c>
      <c r="G34" s="193" t="s">
        <v>2814</v>
      </c>
      <c r="H34" s="193"/>
      <c r="I34" s="193"/>
      <c r="J34" s="193"/>
    </row>
    <row r="35" spans="1:10" ht="87" x14ac:dyDescent="0.35">
      <c r="A35" s="2" t="s">
        <v>2723</v>
      </c>
      <c r="B35" s="2" t="s">
        <v>2562</v>
      </c>
      <c r="C35" s="43">
        <v>1</v>
      </c>
      <c r="D35" s="1" t="s">
        <v>63</v>
      </c>
      <c r="E35" s="1" t="s">
        <v>2960</v>
      </c>
      <c r="F35" s="1" t="str">
        <f>UnitControlCenter!$B$3</f>
        <v>million metric tons / year</v>
      </c>
      <c r="G35" s="1" t="s">
        <v>3000</v>
      </c>
    </row>
    <row r="36" spans="1:10" x14ac:dyDescent="0.35">
      <c r="A36" s="2" t="s">
        <v>2723</v>
      </c>
      <c r="B36" s="2" t="s">
        <v>131</v>
      </c>
      <c r="C36" s="43">
        <v>1</v>
      </c>
      <c r="D36" s="1" t="s">
        <v>63</v>
      </c>
      <c r="E36" s="1" t="s">
        <v>2960</v>
      </c>
      <c r="F36" s="1" t="str">
        <f>UnitControlCenter!$B$3</f>
        <v>million metric tons / year</v>
      </c>
      <c r="G36" s="1" t="s">
        <v>2427</v>
      </c>
    </row>
    <row r="37" spans="1:10" x14ac:dyDescent="0.35">
      <c r="A37" s="2" t="s">
        <v>2723</v>
      </c>
      <c r="B37" s="2" t="s">
        <v>2425</v>
      </c>
      <c r="C37" s="43">
        <v>1</v>
      </c>
      <c r="D37" s="1" t="s">
        <v>63</v>
      </c>
      <c r="E37" s="1" t="s">
        <v>2960</v>
      </c>
      <c r="F37" s="1" t="str">
        <f>UnitControlCenter!$B$3</f>
        <v>million metric tons / year</v>
      </c>
      <c r="G37" s="1" t="s">
        <v>2428</v>
      </c>
    </row>
    <row r="38" spans="1:10" x14ac:dyDescent="0.35">
      <c r="A38" s="2" t="s">
        <v>2723</v>
      </c>
      <c r="B38" s="2" t="s">
        <v>2483</v>
      </c>
      <c r="C38" s="43">
        <v>1</v>
      </c>
      <c r="D38" s="1" t="s">
        <v>63</v>
      </c>
      <c r="E38" s="1" t="s">
        <v>2960</v>
      </c>
      <c r="F38" s="1" t="str">
        <f>UnitControlCenter!$B$3</f>
        <v>million metric tons / year</v>
      </c>
      <c r="G38" s="1" t="s">
        <v>2491</v>
      </c>
    </row>
    <row r="39" spans="1:10" x14ac:dyDescent="0.35">
      <c r="A39" s="2" t="s">
        <v>2723</v>
      </c>
      <c r="B39" s="2" t="s">
        <v>93</v>
      </c>
      <c r="C39" s="43">
        <v>1</v>
      </c>
      <c r="D39" s="1" t="s">
        <v>63</v>
      </c>
      <c r="E39" s="1" t="s">
        <v>2960</v>
      </c>
      <c r="F39" s="1" t="str">
        <f>UnitControlCenter!$B$3</f>
        <v>million metric tons / year</v>
      </c>
      <c r="G39" s="1" t="s">
        <v>2429</v>
      </c>
    </row>
    <row r="40" spans="1:10" ht="29" x14ac:dyDescent="0.35">
      <c r="A40" s="2" t="s">
        <v>2723</v>
      </c>
      <c r="B40" s="2" t="s">
        <v>9</v>
      </c>
      <c r="C40" s="43">
        <v>1</v>
      </c>
      <c r="D40" s="1" t="s">
        <v>63</v>
      </c>
      <c r="E40" s="1" t="s">
        <v>2960</v>
      </c>
      <c r="F40" s="1" t="str">
        <f>UnitControlCenter!$B$3</f>
        <v>million metric tons / year</v>
      </c>
      <c r="G40" s="1" t="s">
        <v>3001</v>
      </c>
    </row>
    <row r="41" spans="1:10" ht="15" thickBot="1" x14ac:dyDescent="0.4">
      <c r="A41" s="192" t="s">
        <v>2723</v>
      </c>
      <c r="B41" s="192" t="s">
        <v>4</v>
      </c>
      <c r="C41" s="199">
        <v>1</v>
      </c>
      <c r="D41" s="193" t="s">
        <v>63</v>
      </c>
      <c r="E41" s="193" t="s">
        <v>2960</v>
      </c>
      <c r="F41" s="193" t="str">
        <f>UnitControlCenter!$B$3</f>
        <v>million metric tons / year</v>
      </c>
      <c r="G41" s="193" t="s">
        <v>2431</v>
      </c>
      <c r="H41" s="193"/>
      <c r="I41" s="193"/>
      <c r="J41" s="193"/>
    </row>
    <row r="42" spans="1:10" ht="43.5" x14ac:dyDescent="0.35">
      <c r="A42" s="2" t="s">
        <v>355</v>
      </c>
      <c r="B42" s="2" t="s">
        <v>2927</v>
      </c>
      <c r="C42" s="43">
        <v>1</v>
      </c>
      <c r="D42" s="1" t="s">
        <v>65</v>
      </c>
      <c r="E42" s="1" t="s">
        <v>437</v>
      </c>
      <c r="F42" s="1" t="str">
        <f>UnitControlCenter!$B$8</f>
        <v>2024 dollars / metric ton CO2e abated, Annual average abatement (million metric tons CO2e)</v>
      </c>
      <c r="G42" s="1" t="s">
        <v>3002</v>
      </c>
    </row>
    <row r="43" spans="1:10" ht="44" thickBot="1" x14ac:dyDescent="0.4">
      <c r="A43" s="192" t="s">
        <v>355</v>
      </c>
      <c r="B43" s="192" t="s">
        <v>2928</v>
      </c>
      <c r="C43" s="199">
        <v>1</v>
      </c>
      <c r="D43" s="193" t="s">
        <v>65</v>
      </c>
      <c r="E43" s="193" t="s">
        <v>437</v>
      </c>
      <c r="F43" s="193" t="str">
        <f>UnitControlCenter!$B$8</f>
        <v>2024 dollars / metric ton CO2e abated, Annual average abatement (million metric tons CO2e)</v>
      </c>
      <c r="G43" s="193" t="s">
        <v>3002</v>
      </c>
      <c r="H43" s="193"/>
      <c r="I43" s="193"/>
      <c r="J43" s="193"/>
    </row>
    <row r="44" spans="1:10" ht="43.5" x14ac:dyDescent="0.35">
      <c r="A44" s="2" t="s">
        <v>2334</v>
      </c>
      <c r="B44" s="2" t="s">
        <v>2931</v>
      </c>
      <c r="C44" s="43">
        <v>1</v>
      </c>
      <c r="D44" s="1" t="s">
        <v>65</v>
      </c>
      <c r="E44" s="1" t="s">
        <v>64</v>
      </c>
      <c r="F44" s="1" t="str">
        <f>UnitControlCenter!$B$9</f>
        <v>billion 2024 dollars / year</v>
      </c>
      <c r="G44" s="1" t="s">
        <v>2929</v>
      </c>
      <c r="H44" s="1" t="s">
        <v>2411</v>
      </c>
      <c r="I44" s="1" t="s">
        <v>2395</v>
      </c>
    </row>
    <row r="45" spans="1:10" x14ac:dyDescent="0.35">
      <c r="A45" s="2" t="s">
        <v>2334</v>
      </c>
      <c r="B45" s="191" t="s">
        <v>2742</v>
      </c>
      <c r="C45" s="43">
        <v>1</v>
      </c>
      <c r="D45" s="1" t="s">
        <v>63</v>
      </c>
      <c r="E45" s="1" t="s">
        <v>64</v>
      </c>
      <c r="F45" s="1" t="str">
        <f>UnitControlCenter!$B$9</f>
        <v>billion 2024 dollars / year</v>
      </c>
      <c r="G45" s="1" t="s">
        <v>2736</v>
      </c>
    </row>
    <row r="46" spans="1:10" ht="58" x14ac:dyDescent="0.35">
      <c r="A46" s="2" t="s">
        <v>2334</v>
      </c>
      <c r="B46" s="2" t="s">
        <v>2918</v>
      </c>
      <c r="C46" s="43">
        <v>1</v>
      </c>
      <c r="D46" s="1" t="s">
        <v>65</v>
      </c>
      <c r="E46" s="1" t="s">
        <v>66</v>
      </c>
      <c r="F46" s="1" t="str">
        <f>UnitControlCenter!$B$9</f>
        <v>billion 2024 dollars / year</v>
      </c>
      <c r="G46" s="1" t="s">
        <v>2919</v>
      </c>
      <c r="H46" s="1" t="s">
        <v>2920</v>
      </c>
      <c r="I46" s="1" t="s">
        <v>2921</v>
      </c>
    </row>
    <row r="47" spans="1:10" ht="29" x14ac:dyDescent="0.35">
      <c r="A47" s="2" t="s">
        <v>2334</v>
      </c>
      <c r="B47" s="191" t="s">
        <v>2922</v>
      </c>
      <c r="C47" s="43">
        <v>1</v>
      </c>
      <c r="D47" s="1" t="s">
        <v>63</v>
      </c>
      <c r="E47" s="1" t="s">
        <v>64</v>
      </c>
      <c r="F47" s="1" t="str">
        <f>UnitControlCenter!$B$10</f>
        <v>billion 2024 dollars</v>
      </c>
      <c r="G47" s="1" t="s">
        <v>2923</v>
      </c>
    </row>
    <row r="48" spans="1:10" ht="29" x14ac:dyDescent="0.35">
      <c r="A48" s="2" t="s">
        <v>2334</v>
      </c>
      <c r="B48" s="191" t="s">
        <v>2924</v>
      </c>
      <c r="C48" s="43">
        <v>1</v>
      </c>
      <c r="D48" s="1" t="s">
        <v>63</v>
      </c>
      <c r="E48" s="1" t="s">
        <v>64</v>
      </c>
      <c r="F48" s="1" t="str">
        <f>UnitControlCenter!$B$9</f>
        <v>billion 2024 dollars / year</v>
      </c>
      <c r="G48" s="1" t="s">
        <v>2925</v>
      </c>
    </row>
    <row r="49" spans="1:10" ht="145" x14ac:dyDescent="0.35">
      <c r="A49" s="2" t="s">
        <v>2334</v>
      </c>
      <c r="B49" s="191" t="s">
        <v>2998</v>
      </c>
      <c r="C49" s="43">
        <v>1</v>
      </c>
      <c r="D49" s="1" t="s">
        <v>65</v>
      </c>
      <c r="E49" s="1" t="s">
        <v>64</v>
      </c>
      <c r="F49" s="1" t="str">
        <f>UnitControlCenter!$B$9</f>
        <v>billion 2024 dollars / year</v>
      </c>
      <c r="G49" s="1" t="s">
        <v>3825</v>
      </c>
      <c r="H49" s="1" t="s">
        <v>3824</v>
      </c>
      <c r="I49" s="1" t="s">
        <v>3827</v>
      </c>
    </row>
    <row r="50" spans="1:10" ht="73" thickBot="1" x14ac:dyDescent="0.4">
      <c r="A50" s="192" t="s">
        <v>2334</v>
      </c>
      <c r="B50" s="194" t="s">
        <v>3890</v>
      </c>
      <c r="C50" s="199">
        <v>1</v>
      </c>
      <c r="D50" s="193" t="s">
        <v>65</v>
      </c>
      <c r="E50" s="193" t="s">
        <v>66</v>
      </c>
      <c r="F50" s="193" t="s">
        <v>3883</v>
      </c>
      <c r="G50" s="193" t="s">
        <v>3893</v>
      </c>
      <c r="H50" s="193" t="s">
        <v>3891</v>
      </c>
      <c r="I50" s="193" t="s">
        <v>3892</v>
      </c>
      <c r="J50" s="193"/>
    </row>
    <row r="51" spans="1:10" ht="29" x14ac:dyDescent="0.35">
      <c r="A51" s="2" t="s">
        <v>2848</v>
      </c>
      <c r="B51" s="191" t="s">
        <v>2865</v>
      </c>
      <c r="C51" s="43">
        <v>1</v>
      </c>
      <c r="D51" s="1" t="s">
        <v>65</v>
      </c>
      <c r="E51" s="1" t="s">
        <v>64</v>
      </c>
      <c r="F51" s="1" t="str">
        <f>UnitControlCenter!$B$11</f>
        <v>jobs</v>
      </c>
      <c r="G51" s="1" t="s">
        <v>2856</v>
      </c>
      <c r="H51" s="1" t="s">
        <v>2855</v>
      </c>
      <c r="I51" s="1" t="s">
        <v>2396</v>
      </c>
    </row>
    <row r="52" spans="1:10" ht="29" x14ac:dyDescent="0.35">
      <c r="A52" s="2" t="s">
        <v>2848</v>
      </c>
      <c r="B52" s="191" t="s">
        <v>3248</v>
      </c>
      <c r="C52" s="43">
        <v>0</v>
      </c>
      <c r="D52" s="1" t="s">
        <v>65</v>
      </c>
      <c r="E52" s="1" t="s">
        <v>66</v>
      </c>
      <c r="F52" s="1" t="str">
        <f>UnitControlCenter!$B$11</f>
        <v>jobs</v>
      </c>
      <c r="G52" s="1" t="s">
        <v>3137</v>
      </c>
      <c r="H52" s="1" t="s">
        <v>3138</v>
      </c>
      <c r="I52" s="1" t="s">
        <v>3139</v>
      </c>
    </row>
    <row r="53" spans="1:10" ht="29" x14ac:dyDescent="0.35">
      <c r="A53" s="2" t="s">
        <v>2848</v>
      </c>
      <c r="B53" s="191" t="s">
        <v>3249</v>
      </c>
      <c r="C53" s="43">
        <v>0</v>
      </c>
      <c r="D53" s="1" t="s">
        <v>65</v>
      </c>
      <c r="E53" s="1" t="s">
        <v>64</v>
      </c>
      <c r="F53" s="1" t="str">
        <f>UnitControlCenter!$B$18</f>
        <v>% change</v>
      </c>
      <c r="G53" s="1" t="s">
        <v>3156</v>
      </c>
      <c r="H53" s="1" t="s">
        <v>3138</v>
      </c>
      <c r="I53" s="1" t="s">
        <v>3139</v>
      </c>
    </row>
    <row r="54" spans="1:10" ht="43.5" x14ac:dyDescent="0.35">
      <c r="A54" s="2" t="s">
        <v>2848</v>
      </c>
      <c r="B54" s="191" t="s">
        <v>3121</v>
      </c>
      <c r="C54" s="43">
        <v>0</v>
      </c>
      <c r="D54" s="1" t="s">
        <v>65</v>
      </c>
      <c r="E54" s="1" t="s">
        <v>66</v>
      </c>
      <c r="F54" s="1" t="str">
        <f>UnitControlCenter!$B$11</f>
        <v>jobs</v>
      </c>
      <c r="G54" s="1" t="s">
        <v>3160</v>
      </c>
      <c r="H54" s="1" t="s">
        <v>3140</v>
      </c>
      <c r="I54" s="20" t="s">
        <v>3141</v>
      </c>
      <c r="J54" s="20"/>
    </row>
    <row r="55" spans="1:10" ht="43.5" x14ac:dyDescent="0.35">
      <c r="A55" s="2" t="s">
        <v>2848</v>
      </c>
      <c r="B55" s="191" t="s">
        <v>3153</v>
      </c>
      <c r="C55" s="43">
        <v>0</v>
      </c>
      <c r="D55" s="1" t="s">
        <v>65</v>
      </c>
      <c r="E55" s="1" t="s">
        <v>64</v>
      </c>
      <c r="F55" s="1" t="str">
        <f>UnitControlCenter!$B$18</f>
        <v>% change</v>
      </c>
      <c r="G55" s="1" t="s">
        <v>3159</v>
      </c>
      <c r="H55" s="1" t="s">
        <v>3140</v>
      </c>
      <c r="I55" s="20" t="s">
        <v>3141</v>
      </c>
      <c r="J55" s="20"/>
    </row>
    <row r="56" spans="1:10" ht="29" x14ac:dyDescent="0.35">
      <c r="A56" s="2" t="s">
        <v>2848</v>
      </c>
      <c r="B56" s="191" t="s">
        <v>3126</v>
      </c>
      <c r="C56" s="43">
        <v>0</v>
      </c>
      <c r="D56" s="1" t="s">
        <v>65</v>
      </c>
      <c r="E56" s="1" t="s">
        <v>66</v>
      </c>
      <c r="F56" s="1" t="str">
        <f>UnitControlCenter!$B$11</f>
        <v>jobs</v>
      </c>
      <c r="G56" s="1" t="s">
        <v>3142</v>
      </c>
      <c r="H56" s="1" t="s">
        <v>3143</v>
      </c>
      <c r="I56" s="1" t="s">
        <v>3144</v>
      </c>
    </row>
    <row r="57" spans="1:10" ht="29" x14ac:dyDescent="0.35">
      <c r="A57" s="2" t="s">
        <v>2848</v>
      </c>
      <c r="B57" s="191" t="s">
        <v>3154</v>
      </c>
      <c r="C57" s="43">
        <v>0</v>
      </c>
      <c r="D57" s="1" t="s">
        <v>65</v>
      </c>
      <c r="E57" s="1" t="s">
        <v>64</v>
      </c>
      <c r="F57" s="1" t="str">
        <f>UnitControlCenter!$B$18</f>
        <v>% change</v>
      </c>
      <c r="G57" s="1" t="s">
        <v>3157</v>
      </c>
      <c r="H57" s="1" t="s">
        <v>3143</v>
      </c>
      <c r="I57" s="1" t="s">
        <v>3144</v>
      </c>
    </row>
    <row r="58" spans="1:10" ht="72.5" x14ac:dyDescent="0.35">
      <c r="A58" s="2" t="s">
        <v>2848</v>
      </c>
      <c r="B58" s="191" t="s">
        <v>3129</v>
      </c>
      <c r="C58" s="43">
        <v>0</v>
      </c>
      <c r="D58" s="1" t="s">
        <v>65</v>
      </c>
      <c r="E58" s="1" t="s">
        <v>66</v>
      </c>
      <c r="F58" s="1" t="str">
        <f>UnitControlCenter!$B$11</f>
        <v>jobs</v>
      </c>
      <c r="G58" s="1" t="s">
        <v>3145</v>
      </c>
      <c r="H58" s="1" t="s">
        <v>3146</v>
      </c>
      <c r="I58" s="1" t="s">
        <v>3147</v>
      </c>
    </row>
    <row r="59" spans="1:10" ht="72.5" x14ac:dyDescent="0.35">
      <c r="A59" s="2" t="s">
        <v>2848</v>
      </c>
      <c r="B59" s="191" t="s">
        <v>3155</v>
      </c>
      <c r="C59" s="43">
        <v>0</v>
      </c>
      <c r="D59" s="1" t="s">
        <v>65</v>
      </c>
      <c r="E59" s="1" t="s">
        <v>64</v>
      </c>
      <c r="F59" s="1" t="str">
        <f>UnitControlCenter!$B$18</f>
        <v>% change</v>
      </c>
      <c r="G59" s="1" t="s">
        <v>3158</v>
      </c>
      <c r="H59" s="1" t="s">
        <v>3146</v>
      </c>
      <c r="I59" s="1" t="s">
        <v>3147</v>
      </c>
    </row>
    <row r="60" spans="1:10" ht="29" x14ac:dyDescent="0.35">
      <c r="A60" s="2" t="s">
        <v>2848</v>
      </c>
      <c r="B60" s="191" t="s">
        <v>3207</v>
      </c>
      <c r="C60" s="43">
        <v>1</v>
      </c>
      <c r="D60" s="1" t="s">
        <v>65</v>
      </c>
      <c r="E60" s="1" t="s">
        <v>66</v>
      </c>
      <c r="F60" s="1" t="str">
        <f>UnitControlCenter!$B$11</f>
        <v>jobs</v>
      </c>
      <c r="G60" s="1" t="s">
        <v>3208</v>
      </c>
      <c r="H60" s="1" t="s">
        <v>3209</v>
      </c>
      <c r="I60" s="1" t="s">
        <v>3210</v>
      </c>
    </row>
    <row r="61" spans="1:10" ht="29" x14ac:dyDescent="0.35">
      <c r="A61" s="2" t="s">
        <v>2848</v>
      </c>
      <c r="B61" s="191" t="s">
        <v>3211</v>
      </c>
      <c r="C61" s="43">
        <v>1</v>
      </c>
      <c r="D61" s="1" t="s">
        <v>65</v>
      </c>
      <c r="E61" s="1" t="s">
        <v>64</v>
      </c>
      <c r="F61" s="1" t="str">
        <f>UnitControlCenter!$B$18</f>
        <v>% change</v>
      </c>
      <c r="G61" s="1" t="s">
        <v>3212</v>
      </c>
      <c r="H61" s="1" t="s">
        <v>3209</v>
      </c>
      <c r="I61" s="1" t="s">
        <v>3210</v>
      </c>
    </row>
    <row r="62" spans="1:10" ht="29" x14ac:dyDescent="0.35">
      <c r="A62" s="2" t="s">
        <v>2848</v>
      </c>
      <c r="B62" s="191" t="s">
        <v>2903</v>
      </c>
      <c r="C62" s="43">
        <v>1</v>
      </c>
      <c r="D62" s="1" t="s">
        <v>65</v>
      </c>
      <c r="E62" s="1" t="s">
        <v>64</v>
      </c>
      <c r="F62" s="1" t="str">
        <f>UnitControlCenter!$B$11</f>
        <v>jobs</v>
      </c>
      <c r="G62" s="1" t="s">
        <v>2907</v>
      </c>
      <c r="H62" s="1" t="s">
        <v>2906</v>
      </c>
      <c r="I62" s="1" t="s">
        <v>2917</v>
      </c>
    </row>
    <row r="63" spans="1:10" ht="43.5" x14ac:dyDescent="0.35">
      <c r="A63" s="2" t="s">
        <v>2848</v>
      </c>
      <c r="B63" s="191" t="s">
        <v>2958</v>
      </c>
      <c r="C63" s="43">
        <v>1</v>
      </c>
      <c r="D63" s="1" t="s">
        <v>65</v>
      </c>
      <c r="E63" s="1" t="s">
        <v>64</v>
      </c>
      <c r="F63" s="1" t="str">
        <f>UnitControlCenter!$B$11</f>
        <v>jobs</v>
      </c>
      <c r="G63" s="1" t="s">
        <v>2957</v>
      </c>
      <c r="H63" s="1" t="s">
        <v>2855</v>
      </c>
      <c r="I63" s="1" t="s">
        <v>2396</v>
      </c>
    </row>
    <row r="64" spans="1:10" ht="43.5" x14ac:dyDescent="0.35">
      <c r="A64" s="2" t="s">
        <v>2848</v>
      </c>
      <c r="B64" s="191" t="s">
        <v>2850</v>
      </c>
      <c r="C64" s="43">
        <v>1</v>
      </c>
      <c r="D64" s="1" t="s">
        <v>65</v>
      </c>
      <c r="E64" s="1" t="s">
        <v>64</v>
      </c>
      <c r="F64" s="1" t="str">
        <f>UnitControlCenter!$B$9</f>
        <v>billion 2024 dollars / year</v>
      </c>
      <c r="G64" s="1" t="s">
        <v>2857</v>
      </c>
      <c r="H64" s="1" t="s">
        <v>2859</v>
      </c>
      <c r="I64" s="1" t="s">
        <v>2396</v>
      </c>
    </row>
    <row r="65" spans="1:10" ht="43.5" x14ac:dyDescent="0.35">
      <c r="A65" s="2" t="s">
        <v>2848</v>
      </c>
      <c r="B65" s="191" t="s">
        <v>2869</v>
      </c>
      <c r="C65" s="43">
        <v>1</v>
      </c>
      <c r="D65" s="1" t="s">
        <v>65</v>
      </c>
      <c r="E65" s="1" t="s">
        <v>64</v>
      </c>
      <c r="F65" s="1" t="str">
        <f>UnitControlCenter!$B$18</f>
        <v>% change</v>
      </c>
      <c r="G65" s="1" t="s">
        <v>2871</v>
      </c>
      <c r="H65" s="1" t="s">
        <v>2859</v>
      </c>
      <c r="I65" s="1" t="s">
        <v>2396</v>
      </c>
    </row>
    <row r="66" spans="1:10" ht="29" x14ac:dyDescent="0.35">
      <c r="A66" s="2" t="s">
        <v>2848</v>
      </c>
      <c r="B66" s="191" t="s">
        <v>2904</v>
      </c>
      <c r="C66" s="43">
        <v>1</v>
      </c>
      <c r="D66" s="1" t="s">
        <v>65</v>
      </c>
      <c r="E66" s="1" t="s">
        <v>64</v>
      </c>
      <c r="F66" s="1" t="str">
        <f>UnitControlCenter!$B$9</f>
        <v>billion 2024 dollars / year</v>
      </c>
      <c r="G66" s="1" t="s">
        <v>2908</v>
      </c>
      <c r="H66" s="1" t="s">
        <v>2906</v>
      </c>
      <c r="I66" s="1" t="s">
        <v>2917</v>
      </c>
    </row>
    <row r="67" spans="1:10" ht="43.5" x14ac:dyDescent="0.35">
      <c r="A67" s="2" t="s">
        <v>2848</v>
      </c>
      <c r="B67" s="191" t="s">
        <v>2864</v>
      </c>
      <c r="C67" s="43">
        <v>1</v>
      </c>
      <c r="D67" s="1" t="s">
        <v>65</v>
      </c>
      <c r="E67" s="1" t="s">
        <v>64</v>
      </c>
      <c r="F67" s="1" t="str">
        <f>UnitControlCenter!$B$9</f>
        <v>billion 2024 dollars / year</v>
      </c>
      <c r="G67" s="1" t="s">
        <v>2860</v>
      </c>
      <c r="H67" s="1" t="s">
        <v>2858</v>
      </c>
      <c r="I67" s="1" t="s">
        <v>2396</v>
      </c>
    </row>
    <row r="68" spans="1:10" ht="29" x14ac:dyDescent="0.35">
      <c r="A68" s="2" t="s">
        <v>2848</v>
      </c>
      <c r="B68" s="191" t="s">
        <v>2862</v>
      </c>
      <c r="C68" s="43">
        <v>1</v>
      </c>
      <c r="D68" s="1" t="s">
        <v>63</v>
      </c>
      <c r="E68" s="1" t="s">
        <v>64</v>
      </c>
      <c r="F68" s="1" t="str">
        <f>UnitControlCenter!$B$19</f>
        <v>2024 dollars / employee-year</v>
      </c>
      <c r="G68" s="1" t="s">
        <v>2863</v>
      </c>
    </row>
    <row r="69" spans="1:10" ht="29.5" thickBot="1" x14ac:dyDescent="0.4">
      <c r="A69" s="192" t="s">
        <v>2848</v>
      </c>
      <c r="B69" s="194" t="s">
        <v>2905</v>
      </c>
      <c r="C69" s="199">
        <v>1</v>
      </c>
      <c r="D69" s="193" t="s">
        <v>65</v>
      </c>
      <c r="E69" s="193" t="s">
        <v>64</v>
      </c>
      <c r="F69" s="193" t="str">
        <f>UnitControlCenter!$B$9</f>
        <v>billion 2024 dollars / year</v>
      </c>
      <c r="G69" s="193" t="s">
        <v>2909</v>
      </c>
      <c r="H69" s="193" t="s">
        <v>2906</v>
      </c>
      <c r="I69" s="193" t="s">
        <v>2917</v>
      </c>
      <c r="J69" s="193"/>
    </row>
    <row r="70" spans="1:10" ht="87" x14ac:dyDescent="0.35">
      <c r="A70" s="2" t="s">
        <v>2849</v>
      </c>
      <c r="B70" s="2" t="s">
        <v>2655</v>
      </c>
      <c r="C70" s="43">
        <v>0</v>
      </c>
      <c r="D70" s="1" t="s">
        <v>65</v>
      </c>
      <c r="E70" s="1" t="s">
        <v>64</v>
      </c>
      <c r="F70" s="1" t="str">
        <f>UnitControlCenter!$B$9</f>
        <v>billion 2024 dollars / year</v>
      </c>
      <c r="G70" s="1" t="s">
        <v>2656</v>
      </c>
      <c r="H70" s="1" t="s">
        <v>2657</v>
      </c>
      <c r="I70" s="1" t="s">
        <v>2636</v>
      </c>
    </row>
    <row r="71" spans="1:10" ht="43.5" x14ac:dyDescent="0.35">
      <c r="A71" s="2" t="s">
        <v>2849</v>
      </c>
      <c r="B71" s="2" t="s">
        <v>2659</v>
      </c>
      <c r="C71" s="43">
        <v>0</v>
      </c>
      <c r="D71" s="1" t="s">
        <v>65</v>
      </c>
      <c r="E71" s="1" t="s">
        <v>64</v>
      </c>
      <c r="F71" s="1" t="str">
        <f>UnitControlCenter!$B$9</f>
        <v>billion 2024 dollars / year</v>
      </c>
      <c r="G71" s="1" t="s">
        <v>2669</v>
      </c>
      <c r="H71" s="1" t="s">
        <v>2670</v>
      </c>
      <c r="I71" s="1" t="s">
        <v>2671</v>
      </c>
    </row>
    <row r="72" spans="1:10" ht="58" x14ac:dyDescent="0.35">
      <c r="A72" s="2" t="s">
        <v>2849</v>
      </c>
      <c r="B72" s="2" t="s">
        <v>2660</v>
      </c>
      <c r="C72" s="43">
        <v>0</v>
      </c>
      <c r="D72" s="1" t="s">
        <v>65</v>
      </c>
      <c r="E72" s="1" t="s">
        <v>64</v>
      </c>
      <c r="F72" s="1" t="str">
        <f>UnitControlCenter!$B$9</f>
        <v>billion 2024 dollars / year</v>
      </c>
      <c r="G72" s="1" t="s">
        <v>2680</v>
      </c>
      <c r="H72" s="1" t="s">
        <v>2678</v>
      </c>
      <c r="I72" s="1" t="s">
        <v>2679</v>
      </c>
    </row>
    <row r="73" spans="1:10" ht="43.5" x14ac:dyDescent="0.35">
      <c r="A73" s="2" t="s">
        <v>2849</v>
      </c>
      <c r="B73" s="2" t="s">
        <v>2661</v>
      </c>
      <c r="C73" s="43">
        <v>0</v>
      </c>
      <c r="D73" s="1" t="s">
        <v>65</v>
      </c>
      <c r="E73" s="1" t="s">
        <v>64</v>
      </c>
      <c r="F73" s="1" t="str">
        <f>UnitControlCenter!$B$9</f>
        <v>billion 2024 dollars / year</v>
      </c>
      <c r="G73" s="1" t="s">
        <v>2674</v>
      </c>
      <c r="H73" s="1" t="s">
        <v>2670</v>
      </c>
      <c r="I73" s="1" t="s">
        <v>2672</v>
      </c>
    </row>
    <row r="74" spans="1:10" ht="43.5" x14ac:dyDescent="0.35">
      <c r="A74" s="2" t="s">
        <v>2849</v>
      </c>
      <c r="B74" s="2" t="s">
        <v>2662</v>
      </c>
      <c r="C74" s="43">
        <v>0</v>
      </c>
      <c r="D74" s="1" t="s">
        <v>65</v>
      </c>
      <c r="E74" s="1" t="s">
        <v>64</v>
      </c>
      <c r="F74" s="1" t="str">
        <f>UnitControlCenter!$B$9</f>
        <v>billion 2024 dollars / year</v>
      </c>
      <c r="G74" s="1" t="s">
        <v>2675</v>
      </c>
      <c r="H74" s="1" t="s">
        <v>2670</v>
      </c>
      <c r="I74" s="1" t="s">
        <v>2673</v>
      </c>
    </row>
    <row r="75" spans="1:10" ht="58" x14ac:dyDescent="0.35">
      <c r="A75" s="2" t="s">
        <v>2849</v>
      </c>
      <c r="B75" s="2" t="s">
        <v>2663</v>
      </c>
      <c r="C75" s="43">
        <v>0</v>
      </c>
      <c r="D75" s="1" t="s">
        <v>65</v>
      </c>
      <c r="E75" s="1" t="s">
        <v>64</v>
      </c>
      <c r="F75" s="1" t="str">
        <f>UnitControlCenter!$B$9</f>
        <v>billion 2024 dollars / year</v>
      </c>
      <c r="G75" s="1" t="s">
        <v>2681</v>
      </c>
      <c r="H75" s="1" t="s">
        <v>2678</v>
      </c>
      <c r="I75" s="1" t="s">
        <v>2679</v>
      </c>
    </row>
    <row r="76" spans="1:10" ht="58" x14ac:dyDescent="0.35">
      <c r="A76" s="2" t="s">
        <v>2849</v>
      </c>
      <c r="B76" s="2" t="s">
        <v>2664</v>
      </c>
      <c r="C76" s="43">
        <v>0</v>
      </c>
      <c r="D76" s="1" t="s">
        <v>65</v>
      </c>
      <c r="E76" s="1" t="s">
        <v>64</v>
      </c>
      <c r="F76" s="1" t="str">
        <f>UnitControlCenter!$B$9</f>
        <v>billion 2024 dollars / year</v>
      </c>
      <c r="G76" s="1" t="s">
        <v>2682</v>
      </c>
      <c r="H76" s="1" t="s">
        <v>2678</v>
      </c>
      <c r="I76" s="1" t="s">
        <v>2679</v>
      </c>
    </row>
    <row r="77" spans="1:10" ht="72.5" x14ac:dyDescent="0.35">
      <c r="A77" s="2" t="s">
        <v>2849</v>
      </c>
      <c r="B77" s="2" t="s">
        <v>2665</v>
      </c>
      <c r="C77" s="43">
        <v>0</v>
      </c>
      <c r="D77" s="1" t="s">
        <v>65</v>
      </c>
      <c r="E77" s="1" t="s">
        <v>64</v>
      </c>
      <c r="F77" s="1" t="str">
        <f>UnitControlCenter!$B$9</f>
        <v>billion 2024 dollars / year</v>
      </c>
      <c r="G77" s="1" t="s">
        <v>2683</v>
      </c>
      <c r="H77" s="1" t="s">
        <v>2678</v>
      </c>
      <c r="I77" s="1" t="s">
        <v>2679</v>
      </c>
    </row>
    <row r="78" spans="1:10" ht="58" x14ac:dyDescent="0.35">
      <c r="A78" s="2" t="s">
        <v>2849</v>
      </c>
      <c r="B78" s="2" t="s">
        <v>2688</v>
      </c>
      <c r="C78" s="43">
        <v>0</v>
      </c>
      <c r="D78" s="1" t="s">
        <v>65</v>
      </c>
      <c r="E78" s="1" t="s">
        <v>64</v>
      </c>
      <c r="F78" s="1" t="str">
        <f>UnitControlCenter!$B$9</f>
        <v>billion 2024 dollars / year</v>
      </c>
      <c r="G78" s="1" t="s">
        <v>2686</v>
      </c>
      <c r="H78" s="1" t="s">
        <v>2678</v>
      </c>
      <c r="I78" s="1" t="s">
        <v>2684</v>
      </c>
    </row>
    <row r="79" spans="1:10" ht="58.5" thickBot="1" x14ac:dyDescent="0.4">
      <c r="A79" s="192" t="s">
        <v>2849</v>
      </c>
      <c r="B79" s="192" t="s">
        <v>2689</v>
      </c>
      <c r="C79" s="199">
        <v>0</v>
      </c>
      <c r="D79" s="193" t="s">
        <v>65</v>
      </c>
      <c r="E79" s="193" t="s">
        <v>64</v>
      </c>
      <c r="F79" s="193" t="str">
        <f>UnitControlCenter!$B$9</f>
        <v>billion 2024 dollars / year</v>
      </c>
      <c r="G79" s="193" t="s">
        <v>2687</v>
      </c>
      <c r="H79" s="193" t="s">
        <v>2678</v>
      </c>
      <c r="I79" s="193" t="s">
        <v>2685</v>
      </c>
      <c r="J79" s="193"/>
    </row>
    <row r="80" spans="1:10" ht="29" x14ac:dyDescent="0.35">
      <c r="A80" s="2" t="s">
        <v>2335</v>
      </c>
      <c r="B80" s="2" t="s">
        <v>2959</v>
      </c>
      <c r="C80" s="43">
        <v>1</v>
      </c>
      <c r="D80" s="1" t="s">
        <v>63</v>
      </c>
      <c r="E80" s="1" t="s">
        <v>2961</v>
      </c>
      <c r="F80" s="1" t="str">
        <f>UnitControlCenter!B12</f>
        <v>deaths / year</v>
      </c>
      <c r="G80" s="1" t="s">
        <v>3911</v>
      </c>
    </row>
    <row r="81" spans="1:10" x14ac:dyDescent="0.35">
      <c r="A81" s="2" t="s">
        <v>2335</v>
      </c>
      <c r="B81" s="2" t="s">
        <v>3166</v>
      </c>
      <c r="C81" s="43">
        <v>1</v>
      </c>
      <c r="D81" s="1" t="s">
        <v>63</v>
      </c>
      <c r="E81" s="1" t="s">
        <v>64</v>
      </c>
      <c r="F81" s="1" t="str">
        <f>UnitControlCenter!B18</f>
        <v>% change</v>
      </c>
      <c r="G81" s="1" t="s">
        <v>3167</v>
      </c>
    </row>
    <row r="82" spans="1:10" ht="29" x14ac:dyDescent="0.35">
      <c r="A82" s="2" t="s">
        <v>2335</v>
      </c>
      <c r="B82" s="2" t="s">
        <v>3246</v>
      </c>
      <c r="C82" s="43">
        <v>1</v>
      </c>
      <c r="D82" s="1" t="s">
        <v>65</v>
      </c>
      <c r="E82" s="1" t="s">
        <v>66</v>
      </c>
      <c r="F82" s="1" t="str">
        <f>UnitControlCenter!B12</f>
        <v>deaths / year</v>
      </c>
      <c r="G82" s="1" t="s">
        <v>3150</v>
      </c>
      <c r="H82" s="1" t="s">
        <v>3138</v>
      </c>
      <c r="I82" s="1" t="s">
        <v>3139</v>
      </c>
    </row>
    <row r="83" spans="1:10" ht="29" x14ac:dyDescent="0.35">
      <c r="A83" s="2" t="s">
        <v>2335</v>
      </c>
      <c r="B83" s="2" t="s">
        <v>3247</v>
      </c>
      <c r="C83" s="43">
        <v>1</v>
      </c>
      <c r="D83" s="1" t="s">
        <v>65</v>
      </c>
      <c r="E83" s="1" t="s">
        <v>64</v>
      </c>
      <c r="F83" s="1" t="str">
        <f>UnitControlCenter!B18</f>
        <v>% change</v>
      </c>
      <c r="G83" s="1" t="s">
        <v>3161</v>
      </c>
      <c r="H83" s="1" t="s">
        <v>3138</v>
      </c>
      <c r="I83" s="1" t="s">
        <v>3139</v>
      </c>
    </row>
    <row r="84" spans="1:10" ht="43.5" x14ac:dyDescent="0.35">
      <c r="A84" s="2" t="s">
        <v>2335</v>
      </c>
      <c r="B84" s="2" t="s">
        <v>3148</v>
      </c>
      <c r="C84" s="43">
        <v>1</v>
      </c>
      <c r="D84" s="1" t="s">
        <v>65</v>
      </c>
      <c r="E84" s="1" t="s">
        <v>66</v>
      </c>
      <c r="F84" s="1" t="str">
        <f>UnitControlCenter!B12</f>
        <v>deaths / year</v>
      </c>
      <c r="G84" s="1" t="s">
        <v>3151</v>
      </c>
      <c r="H84" s="1" t="s">
        <v>3140</v>
      </c>
      <c r="I84" s="20" t="s">
        <v>3141</v>
      </c>
      <c r="J84" s="20"/>
    </row>
    <row r="85" spans="1:10" ht="43.5" x14ac:dyDescent="0.35">
      <c r="A85" s="2" t="s">
        <v>2335</v>
      </c>
      <c r="B85" s="2" t="s">
        <v>3164</v>
      </c>
      <c r="C85" s="43">
        <v>1</v>
      </c>
      <c r="D85" s="1" t="s">
        <v>65</v>
      </c>
      <c r="E85" s="1" t="s">
        <v>64</v>
      </c>
      <c r="F85" s="1" t="str">
        <f>UnitControlCenter!B18</f>
        <v>% change</v>
      </c>
      <c r="G85" s="1" t="s">
        <v>3162</v>
      </c>
      <c r="H85" s="1" t="s">
        <v>3140</v>
      </c>
      <c r="I85" s="20" t="s">
        <v>3141</v>
      </c>
      <c r="J85" s="20"/>
    </row>
    <row r="86" spans="1:10" ht="29" x14ac:dyDescent="0.35">
      <c r="A86" s="2" t="s">
        <v>2335</v>
      </c>
      <c r="B86" s="2" t="s">
        <v>3149</v>
      </c>
      <c r="C86" s="43">
        <v>1</v>
      </c>
      <c r="D86" s="1" t="s">
        <v>65</v>
      </c>
      <c r="E86" s="1" t="s">
        <v>66</v>
      </c>
      <c r="F86" s="1" t="str">
        <f>UnitControlCenter!B12</f>
        <v>deaths / year</v>
      </c>
      <c r="G86" s="1" t="s">
        <v>3152</v>
      </c>
      <c r="H86" s="1" t="s">
        <v>3143</v>
      </c>
      <c r="I86" s="1" t="s">
        <v>3144</v>
      </c>
    </row>
    <row r="87" spans="1:10" ht="29" x14ac:dyDescent="0.35">
      <c r="A87" s="2" t="s">
        <v>2335</v>
      </c>
      <c r="B87" s="2" t="s">
        <v>3165</v>
      </c>
      <c r="C87" s="43">
        <v>1</v>
      </c>
      <c r="D87" s="1" t="s">
        <v>65</v>
      </c>
      <c r="E87" s="1" t="s">
        <v>64</v>
      </c>
      <c r="F87" s="1" t="str">
        <f>UnitControlCenter!B18</f>
        <v>% change</v>
      </c>
      <c r="G87" s="1" t="s">
        <v>3163</v>
      </c>
      <c r="H87" s="1" t="s">
        <v>3143</v>
      </c>
      <c r="I87" s="1" t="s">
        <v>3144</v>
      </c>
    </row>
    <row r="88" spans="1:10" ht="29" x14ac:dyDescent="0.35">
      <c r="A88" s="2" t="s">
        <v>2335</v>
      </c>
      <c r="B88" s="2" t="s">
        <v>3912</v>
      </c>
      <c r="C88" s="43">
        <v>0</v>
      </c>
      <c r="D88" s="1" t="s">
        <v>63</v>
      </c>
      <c r="E88" s="1" t="s">
        <v>64</v>
      </c>
      <c r="F88" s="1" t="str">
        <f>UnitControlCenter!B12</f>
        <v>deaths / year</v>
      </c>
      <c r="G88" s="1" t="s">
        <v>2890</v>
      </c>
    </row>
    <row r="89" spans="1:10" ht="29" x14ac:dyDescent="0.35">
      <c r="A89" s="2" t="s">
        <v>2335</v>
      </c>
      <c r="B89" s="2" t="s">
        <v>3913</v>
      </c>
      <c r="C89" s="43">
        <v>1</v>
      </c>
      <c r="D89" s="1" t="s">
        <v>63</v>
      </c>
      <c r="E89" s="1" t="s">
        <v>64</v>
      </c>
      <c r="F89" s="1" t="str">
        <f>UnitControlCenter!B12</f>
        <v>deaths / year</v>
      </c>
      <c r="G89" s="1" t="s">
        <v>3914</v>
      </c>
    </row>
    <row r="90" spans="1:10" ht="29" x14ac:dyDescent="0.35">
      <c r="A90" s="2" t="s">
        <v>2335</v>
      </c>
      <c r="B90" s="2" t="s">
        <v>2336</v>
      </c>
      <c r="C90" s="43">
        <v>1</v>
      </c>
      <c r="D90" s="1" t="s">
        <v>63</v>
      </c>
      <c r="E90" s="1" t="s">
        <v>64</v>
      </c>
      <c r="F90" s="1" t="str">
        <f>UnitControlCenter!B9</f>
        <v>billion 2024 dollars / year</v>
      </c>
      <c r="G90" s="1" t="s">
        <v>67</v>
      </c>
    </row>
    <row r="91" spans="1:10" x14ac:dyDescent="0.35">
      <c r="A91" s="2" t="s">
        <v>2335</v>
      </c>
      <c r="B91" s="2" t="s">
        <v>2886</v>
      </c>
      <c r="C91" s="43">
        <v>1</v>
      </c>
      <c r="D91" s="1" t="s">
        <v>63</v>
      </c>
      <c r="E91" s="1" t="s">
        <v>64</v>
      </c>
      <c r="F91" s="1" t="str">
        <f>UnitControlCenter!B13</f>
        <v>days / year</v>
      </c>
      <c r="G91" s="1" t="s">
        <v>2891</v>
      </c>
    </row>
    <row r="92" spans="1:10" x14ac:dyDescent="0.35">
      <c r="A92" s="2" t="s">
        <v>2335</v>
      </c>
      <c r="B92" s="2" t="s">
        <v>2895</v>
      </c>
      <c r="C92" s="43">
        <v>1</v>
      </c>
      <c r="D92" s="1" t="s">
        <v>63</v>
      </c>
      <c r="E92" s="1" t="s">
        <v>64</v>
      </c>
      <c r="F92" s="1" t="str">
        <f>UnitControlCenter!B17</f>
        <v>events / year</v>
      </c>
      <c r="G92" s="1" t="s">
        <v>2896</v>
      </c>
    </row>
    <row r="93" spans="1:10" x14ac:dyDescent="0.35">
      <c r="A93" s="2" t="s">
        <v>2335</v>
      </c>
      <c r="B93" s="2" t="s">
        <v>3917</v>
      </c>
      <c r="C93" s="43">
        <v>1</v>
      </c>
      <c r="D93" s="1" t="s">
        <v>63</v>
      </c>
      <c r="E93" s="1" t="s">
        <v>64</v>
      </c>
      <c r="F93" s="1" t="str">
        <f>UnitControlCenter!B16</f>
        <v>cases / year</v>
      </c>
      <c r="G93" s="1" t="s">
        <v>3919</v>
      </c>
    </row>
    <row r="94" spans="1:10" x14ac:dyDescent="0.35">
      <c r="A94" s="2" t="s">
        <v>2335</v>
      </c>
      <c r="B94" s="2" t="s">
        <v>2887</v>
      </c>
      <c r="C94" s="43">
        <v>1</v>
      </c>
      <c r="D94" s="1" t="s">
        <v>63</v>
      </c>
      <c r="E94" s="1" t="s">
        <v>64</v>
      </c>
      <c r="F94" s="1" t="str">
        <f>UnitControlCenter!B17</f>
        <v>events / year</v>
      </c>
      <c r="G94" s="1" t="s">
        <v>2892</v>
      </c>
    </row>
    <row r="95" spans="1:10" x14ac:dyDescent="0.35">
      <c r="A95" s="2" t="s">
        <v>2335</v>
      </c>
      <c r="B95" s="2" t="s">
        <v>2888</v>
      </c>
      <c r="C95" s="43">
        <v>1</v>
      </c>
      <c r="D95" s="1" t="s">
        <v>63</v>
      </c>
      <c r="E95" s="1" t="s">
        <v>64</v>
      </c>
      <c r="F95" s="1" t="str">
        <f>UnitControlCenter!B14</f>
        <v>admissions / year</v>
      </c>
      <c r="G95" s="1" t="s">
        <v>2893</v>
      </c>
    </row>
    <row r="96" spans="1:10" ht="29" x14ac:dyDescent="0.35">
      <c r="A96" s="2" t="s">
        <v>2335</v>
      </c>
      <c r="B96" s="2" t="s">
        <v>3933</v>
      </c>
      <c r="C96" s="43">
        <v>1</v>
      </c>
      <c r="D96" s="1" t="s">
        <v>63</v>
      </c>
      <c r="E96" s="1" t="s">
        <v>64</v>
      </c>
      <c r="F96" s="1" t="str">
        <f>UnitControlCenter!B15</f>
        <v>visits / year</v>
      </c>
      <c r="G96" s="1" t="s">
        <v>3932</v>
      </c>
    </row>
    <row r="97" spans="1:10" ht="29" x14ac:dyDescent="0.35">
      <c r="A97" s="2" t="s">
        <v>2335</v>
      </c>
      <c r="B97" s="2" t="s">
        <v>2889</v>
      </c>
      <c r="C97" s="43">
        <v>1</v>
      </c>
      <c r="D97" s="1" t="s">
        <v>63</v>
      </c>
      <c r="E97" s="1" t="s">
        <v>64</v>
      </c>
      <c r="F97" s="1" t="str">
        <f>UnitControlCenter!B13</f>
        <v>days / year</v>
      </c>
      <c r="G97" s="1" t="s">
        <v>2894</v>
      </c>
    </row>
    <row r="98" spans="1:10" ht="29" x14ac:dyDescent="0.35">
      <c r="A98" s="2" t="s">
        <v>2335</v>
      </c>
      <c r="B98" s="2" t="s">
        <v>3922</v>
      </c>
      <c r="C98" s="43">
        <v>1</v>
      </c>
      <c r="D98" s="1" t="s">
        <v>63</v>
      </c>
      <c r="E98" s="1" t="s">
        <v>64</v>
      </c>
      <c r="F98" s="1" t="str">
        <f>UnitControlCenter!B16</f>
        <v>cases / year</v>
      </c>
      <c r="G98" s="1" t="s">
        <v>3923</v>
      </c>
    </row>
    <row r="99" spans="1:10" x14ac:dyDescent="0.35">
      <c r="A99" s="2" t="s">
        <v>2335</v>
      </c>
      <c r="B99" s="2" t="s">
        <v>3924</v>
      </c>
      <c r="C99" s="43">
        <v>1</v>
      </c>
      <c r="D99" s="1" t="s">
        <v>63</v>
      </c>
      <c r="E99" s="1" t="s">
        <v>64</v>
      </c>
      <c r="F99" s="1" t="str">
        <f>UnitControlCenter!B16</f>
        <v>cases / year</v>
      </c>
      <c r="G99" s="1" t="s">
        <v>3925</v>
      </c>
    </row>
    <row r="100" spans="1:10" x14ac:dyDescent="0.35">
      <c r="A100" s="2" t="s">
        <v>2335</v>
      </c>
      <c r="B100" s="2" t="s">
        <v>3926</v>
      </c>
      <c r="C100" s="43">
        <v>1</v>
      </c>
      <c r="D100" s="1" t="s">
        <v>63</v>
      </c>
      <c r="E100" s="1" t="s">
        <v>64</v>
      </c>
      <c r="F100" s="1" t="str">
        <f>UnitControlCenter!B16</f>
        <v>cases / year</v>
      </c>
      <c r="G100" s="1" t="s">
        <v>3927</v>
      </c>
    </row>
    <row r="101" spans="1:10" ht="29" x14ac:dyDescent="0.35">
      <c r="A101" s="2" t="s">
        <v>2335</v>
      </c>
      <c r="B101" s="2" t="s">
        <v>3928</v>
      </c>
      <c r="C101" s="43">
        <v>1</v>
      </c>
      <c r="D101" s="1" t="s">
        <v>63</v>
      </c>
      <c r="E101" s="1" t="s">
        <v>64</v>
      </c>
      <c r="F101" s="1" t="str">
        <f>UnitControlCenter!B16</f>
        <v>cases / year</v>
      </c>
      <c r="G101" s="1" t="s">
        <v>3929</v>
      </c>
    </row>
    <row r="102" spans="1:10" ht="29" x14ac:dyDescent="0.35">
      <c r="A102" s="1" t="s">
        <v>2335</v>
      </c>
      <c r="B102" s="1" t="s">
        <v>2889</v>
      </c>
      <c r="C102" s="43">
        <v>1</v>
      </c>
      <c r="D102" s="1" t="s">
        <v>63</v>
      </c>
      <c r="E102" s="1" t="s">
        <v>64</v>
      </c>
      <c r="F102" s="1" t="str">
        <f>UnitControlCenter!B13</f>
        <v>days / year</v>
      </c>
      <c r="G102" s="1" t="s">
        <v>2894</v>
      </c>
    </row>
    <row r="103" spans="1:10" ht="15" thickBot="1" x14ac:dyDescent="0.4">
      <c r="A103" s="192" t="s">
        <v>2335</v>
      </c>
      <c r="B103" s="192" t="s">
        <v>3930</v>
      </c>
      <c r="C103" s="199">
        <v>1</v>
      </c>
      <c r="D103" s="193" t="s">
        <v>63</v>
      </c>
      <c r="E103" s="193" t="s">
        <v>64</v>
      </c>
      <c r="F103" s="193" t="str">
        <f>UnitControlCenter!B13</f>
        <v>days / year</v>
      </c>
      <c r="G103" s="193" t="s">
        <v>3931</v>
      </c>
      <c r="H103" s="193"/>
      <c r="I103" s="193"/>
      <c r="J103" s="193"/>
    </row>
    <row r="104" spans="1:10" ht="217.5" x14ac:dyDescent="0.35">
      <c r="A104" s="2" t="s">
        <v>2461</v>
      </c>
      <c r="B104" s="2" t="s">
        <v>2337</v>
      </c>
      <c r="C104" s="43">
        <v>1</v>
      </c>
      <c r="D104" s="1" t="s">
        <v>65</v>
      </c>
      <c r="E104" s="1" t="s">
        <v>66</v>
      </c>
      <c r="F104" s="1" t="str">
        <f>UnitControlCenter!$B$21</f>
        <v>terawatt-hours (TWh) / year</v>
      </c>
      <c r="G104" s="1" t="s">
        <v>3740</v>
      </c>
      <c r="H104" s="1" t="s">
        <v>3741</v>
      </c>
      <c r="I104" s="1" t="s">
        <v>3742</v>
      </c>
    </row>
    <row r="105" spans="1:10" ht="261" x14ac:dyDescent="0.35">
      <c r="A105" s="2" t="s">
        <v>2461</v>
      </c>
      <c r="B105" s="2" t="s">
        <v>2338</v>
      </c>
      <c r="C105" s="43">
        <v>1</v>
      </c>
      <c r="D105" s="1" t="s">
        <v>65</v>
      </c>
      <c r="E105" s="1" t="s">
        <v>64</v>
      </c>
      <c r="F105" s="1" t="str">
        <f>UnitControlCenter!$B$21</f>
        <v>terawatt-hours (TWh) / year</v>
      </c>
      <c r="G105" s="1" t="s">
        <v>3762</v>
      </c>
      <c r="H105" s="1" t="s">
        <v>3741</v>
      </c>
      <c r="I105" s="1" t="s">
        <v>3742</v>
      </c>
    </row>
    <row r="106" spans="1:10" ht="232" x14ac:dyDescent="0.35">
      <c r="A106" s="2" t="s">
        <v>2461</v>
      </c>
      <c r="B106" s="2" t="s">
        <v>2339</v>
      </c>
      <c r="C106" s="43">
        <v>1</v>
      </c>
      <c r="D106" s="1" t="s">
        <v>65</v>
      </c>
      <c r="E106" s="1" t="s">
        <v>66</v>
      </c>
      <c r="F106" s="1" t="str">
        <f>UnitControlCenter!$B$26</f>
        <v>gigawatts (GW) / year</v>
      </c>
      <c r="G106" s="1" t="s">
        <v>3898</v>
      </c>
      <c r="H106" s="1" t="s">
        <v>3899</v>
      </c>
      <c r="I106" s="1" t="s">
        <v>3900</v>
      </c>
    </row>
    <row r="107" spans="1:10" ht="261" x14ac:dyDescent="0.35">
      <c r="A107" s="2" t="s">
        <v>2461</v>
      </c>
      <c r="B107" s="2" t="s">
        <v>2340</v>
      </c>
      <c r="C107" s="43">
        <v>1</v>
      </c>
      <c r="D107" s="1" t="s">
        <v>65</v>
      </c>
      <c r="E107" s="1" t="s">
        <v>64</v>
      </c>
      <c r="F107" s="1" t="str">
        <f>UnitControlCenter!$B$26</f>
        <v>gigawatts (GW) / year</v>
      </c>
      <c r="G107" s="1" t="s">
        <v>3901</v>
      </c>
      <c r="H107" s="1" t="s">
        <v>3902</v>
      </c>
      <c r="I107" s="1" t="s">
        <v>3900</v>
      </c>
    </row>
    <row r="108" spans="1:10" ht="72.5" x14ac:dyDescent="0.35">
      <c r="A108" s="2" t="s">
        <v>2461</v>
      </c>
      <c r="B108" s="2" t="s">
        <v>2462</v>
      </c>
      <c r="C108" s="43">
        <v>1</v>
      </c>
      <c r="D108" s="1" t="s">
        <v>65</v>
      </c>
      <c r="E108" s="1" t="s">
        <v>66</v>
      </c>
      <c r="F108" s="1" t="str">
        <f>UnitControlCenter!$B$21</f>
        <v>terawatt-hours (TWh) / year</v>
      </c>
      <c r="G108" s="1" t="s">
        <v>3737</v>
      </c>
      <c r="H108" s="1" t="s">
        <v>3738</v>
      </c>
      <c r="I108" s="1" t="s">
        <v>3739</v>
      </c>
    </row>
    <row r="109" spans="1:10" ht="29" x14ac:dyDescent="0.35">
      <c r="A109" s="2" t="s">
        <v>2461</v>
      </c>
      <c r="B109" s="2" t="s">
        <v>3878</v>
      </c>
      <c r="C109" s="43">
        <v>1</v>
      </c>
      <c r="D109" s="1" t="s">
        <v>65</v>
      </c>
      <c r="E109" s="1" t="s">
        <v>64</v>
      </c>
      <c r="F109" s="1" t="str">
        <f>UnitControlCenter!B23</f>
        <v>%</v>
      </c>
      <c r="G109" s="1" t="s">
        <v>3879</v>
      </c>
      <c r="H109" s="1" t="s">
        <v>3880</v>
      </c>
      <c r="I109" s="1" t="s">
        <v>3881</v>
      </c>
    </row>
    <row r="110" spans="1:10" ht="29" x14ac:dyDescent="0.35">
      <c r="A110" s="2" t="s">
        <v>2461</v>
      </c>
      <c r="B110" s="2" t="s">
        <v>3312</v>
      </c>
      <c r="C110" s="43">
        <v>1</v>
      </c>
      <c r="D110" s="1" t="s">
        <v>63</v>
      </c>
      <c r="E110" s="1" t="s">
        <v>64</v>
      </c>
      <c r="F110" s="1" t="str">
        <f>UnitControlCenter!B24</f>
        <v>metric tons CO2e / megawatt-hour (MWh)</v>
      </c>
      <c r="G110" s="1" t="s">
        <v>3311</v>
      </c>
    </row>
    <row r="111" spans="1:10" ht="29.5" thickBot="1" x14ac:dyDescent="0.4">
      <c r="A111" s="192" t="s">
        <v>2461</v>
      </c>
      <c r="B111" s="192" t="s">
        <v>3319</v>
      </c>
      <c r="C111" s="199">
        <v>1</v>
      </c>
      <c r="D111" s="193" t="s">
        <v>63</v>
      </c>
      <c r="E111" s="193" t="s">
        <v>64</v>
      </c>
      <c r="F111" s="193" t="str">
        <f>UnitControlCenter!B25</f>
        <v>kilowatt-hour / 2024 dollar</v>
      </c>
      <c r="G111" s="193" t="s">
        <v>3320</v>
      </c>
      <c r="H111" s="193"/>
      <c r="I111" s="193"/>
      <c r="J111" s="193"/>
    </row>
    <row r="112" spans="1:10" ht="188.5" x14ac:dyDescent="0.35">
      <c r="A112" s="2" t="s">
        <v>3903</v>
      </c>
      <c r="B112" s="2" t="s">
        <v>3904</v>
      </c>
      <c r="C112" s="43">
        <v>1</v>
      </c>
      <c r="D112" s="1" t="s">
        <v>65</v>
      </c>
      <c r="E112" s="1" t="s">
        <v>2352</v>
      </c>
      <c r="F112" s="1" t="str">
        <f>UnitControlCenter!$B$50</f>
        <v>million 2024 dollars / megawatt (MW)</v>
      </c>
      <c r="G112" s="1" t="s">
        <v>3905</v>
      </c>
      <c r="H112" s="1" t="s">
        <v>3626</v>
      </c>
      <c r="I112" s="43" t="s">
        <v>3628</v>
      </c>
    </row>
    <row r="113" spans="1:10" ht="29" x14ac:dyDescent="0.35">
      <c r="A113" s="2" t="s">
        <v>3903</v>
      </c>
      <c r="B113" s="2" t="s">
        <v>3743</v>
      </c>
      <c r="C113" s="43">
        <v>1</v>
      </c>
      <c r="D113" s="1" t="s">
        <v>63</v>
      </c>
      <c r="E113" s="1" t="s">
        <v>64</v>
      </c>
      <c r="F113" s="1" t="str">
        <f>UnitControlCenter!B27</f>
        <v>2024 dollars / megawatt-hour (MWh)</v>
      </c>
      <c r="G113" s="1" t="s">
        <v>3744</v>
      </c>
    </row>
    <row r="114" spans="1:10" ht="29" x14ac:dyDescent="0.35">
      <c r="A114" s="2" t="s">
        <v>3903</v>
      </c>
      <c r="B114" s="2" t="s">
        <v>2341</v>
      </c>
      <c r="C114" s="43">
        <v>1</v>
      </c>
      <c r="D114" s="1" t="s">
        <v>65</v>
      </c>
      <c r="E114" s="1" t="s">
        <v>66</v>
      </c>
      <c r="F114" s="1" t="str">
        <f>UnitControlCenter!$B$21</f>
        <v>terawatt-hours (TWh) / year</v>
      </c>
      <c r="G114" s="1" t="s">
        <v>2760</v>
      </c>
      <c r="H114" s="1" t="s">
        <v>2761</v>
      </c>
      <c r="I114" s="1" t="s">
        <v>2762</v>
      </c>
    </row>
    <row r="115" spans="1:10" ht="101.5" x14ac:dyDescent="0.35">
      <c r="A115" s="2" t="s">
        <v>3903</v>
      </c>
      <c r="B115" s="2" t="s">
        <v>3098</v>
      </c>
      <c r="C115" s="43">
        <v>1</v>
      </c>
      <c r="D115" s="1" t="s">
        <v>65</v>
      </c>
      <c r="E115" s="1" t="s">
        <v>66</v>
      </c>
      <c r="F115" s="1" t="str">
        <f>UnitControlCenter!$B$3</f>
        <v>million metric tons / year</v>
      </c>
      <c r="G115" s="1" t="s">
        <v>3563</v>
      </c>
      <c r="H115" s="1" t="s">
        <v>3627</v>
      </c>
      <c r="I115" s="43" t="s">
        <v>3629</v>
      </c>
    </row>
    <row r="116" spans="1:10" ht="188.5" x14ac:dyDescent="0.35">
      <c r="A116" s="2" t="s">
        <v>3903</v>
      </c>
      <c r="B116" s="2" t="s">
        <v>2455</v>
      </c>
      <c r="C116" s="43">
        <v>1</v>
      </c>
      <c r="D116" s="1" t="s">
        <v>65</v>
      </c>
      <c r="E116" s="1" t="s">
        <v>66</v>
      </c>
      <c r="F116" s="1" t="str">
        <f>UnitControlCenter!$B$28</f>
        <v>cubic km / yr</v>
      </c>
      <c r="G116" s="1" t="s">
        <v>3562</v>
      </c>
      <c r="H116" s="1" t="s">
        <v>3626</v>
      </c>
      <c r="I116" s="43" t="s">
        <v>3628</v>
      </c>
    </row>
    <row r="117" spans="1:10" s="193" customFormat="1" ht="189" thickBot="1" x14ac:dyDescent="0.4">
      <c r="A117" s="2" t="s">
        <v>3903</v>
      </c>
      <c r="B117" s="192" t="s">
        <v>2456</v>
      </c>
      <c r="C117" s="199">
        <v>1</v>
      </c>
      <c r="D117" s="193" t="s">
        <v>65</v>
      </c>
      <c r="E117" s="193" t="s">
        <v>66</v>
      </c>
      <c r="F117" s="193" t="str">
        <f>UnitControlCenter!$B$28</f>
        <v>cubic km / yr</v>
      </c>
      <c r="G117" s="193" t="s">
        <v>3564</v>
      </c>
      <c r="H117" s="1" t="s">
        <v>3626</v>
      </c>
      <c r="I117" s="43" t="s">
        <v>3628</v>
      </c>
    </row>
    <row r="118" spans="1:10" ht="409.5" x14ac:dyDescent="0.35">
      <c r="A118" s="2" t="s">
        <v>3523</v>
      </c>
      <c r="B118" s="2" t="s">
        <v>3524</v>
      </c>
      <c r="C118" s="43">
        <v>1</v>
      </c>
      <c r="D118" s="1" t="s">
        <v>65</v>
      </c>
      <c r="E118" s="1" t="s">
        <v>3530</v>
      </c>
      <c r="F118" s="1" t="str">
        <f>UnitControlCenter!$B$22</f>
        <v>terawatt-hours (TWh)</v>
      </c>
      <c r="G118" s="1" t="s">
        <v>3588</v>
      </c>
      <c r="H118" s="1" t="s">
        <v>3687</v>
      </c>
      <c r="I118" s="1" t="s">
        <v>3585</v>
      </c>
    </row>
    <row r="119" spans="1:10" ht="406" x14ac:dyDescent="0.35">
      <c r="A119" s="2" t="s">
        <v>3523</v>
      </c>
      <c r="B119" s="2" t="s">
        <v>3525</v>
      </c>
      <c r="C119" s="43">
        <v>1</v>
      </c>
      <c r="D119" s="1" t="s">
        <v>65</v>
      </c>
      <c r="E119" s="1" t="s">
        <v>3530</v>
      </c>
      <c r="F119" s="1" t="str">
        <f>UnitControlCenter!$B$22</f>
        <v>terawatt-hours (TWh)</v>
      </c>
      <c r="G119" s="1" t="s">
        <v>3589</v>
      </c>
      <c r="H119" s="373" t="str">
        <f>H$118</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9" s="373" t="str">
        <f>I$118</f>
        <v>abd8a4, af64ff, b49f00, ff9999, e5ffcc, 620e7a, 65fffb, 00b050, ff6400, ffff00, f1bb18, c2dffd, 087bf1, 004185, ccff33, 04ffaf, bfb088, ff00ff, 000000, ad6600, 740000, f593e0, 9b1cb0, c01b00, ff0000, 6e8000, 004d10, 009999, 969696, b49f00, af64ff</v>
      </c>
    </row>
    <row r="120" spans="1:10" ht="409.5" x14ac:dyDescent="0.35">
      <c r="A120" s="2" t="s">
        <v>3523</v>
      </c>
      <c r="B120" s="2" t="s">
        <v>3526</v>
      </c>
      <c r="C120" s="43">
        <v>1</v>
      </c>
      <c r="D120" s="1" t="s">
        <v>65</v>
      </c>
      <c r="E120" s="1" t="s">
        <v>3530</v>
      </c>
      <c r="F120" s="1" t="str">
        <f>UnitControlCenter!$B$22</f>
        <v>terawatt-hours (TWh)</v>
      </c>
      <c r="G120" s="1" t="s">
        <v>3590</v>
      </c>
      <c r="H120" s="373" t="str">
        <f t="shared" ref="H120:I123" si="0">H$118</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0" s="373" t="str">
        <f t="shared" si="0"/>
        <v>abd8a4, af64ff, b49f00, ff9999, e5ffcc, 620e7a, 65fffb, 00b050, ff6400, ffff00, f1bb18, c2dffd, 087bf1, 004185, ccff33, 04ffaf, bfb088, ff00ff, 000000, ad6600, 740000, f593e0, 9b1cb0, c01b00, ff0000, 6e8000, 004d10, 009999, 969696, b49f00, af64ff</v>
      </c>
    </row>
    <row r="121" spans="1:10" ht="409.5" x14ac:dyDescent="0.35">
      <c r="A121" s="2" t="s">
        <v>3523</v>
      </c>
      <c r="B121" s="2" t="s">
        <v>3527</v>
      </c>
      <c r="C121" s="43">
        <v>1</v>
      </c>
      <c r="D121" s="1" t="s">
        <v>65</v>
      </c>
      <c r="E121" s="1" t="s">
        <v>3530</v>
      </c>
      <c r="F121" s="1" t="str">
        <f>UnitControlCenter!$B$22</f>
        <v>terawatt-hours (TWh)</v>
      </c>
      <c r="G121" s="1" t="s">
        <v>3591</v>
      </c>
      <c r="H121" s="373"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1" s="373" t="str">
        <f t="shared" si="0"/>
        <v>abd8a4, af64ff, b49f00, ff9999, e5ffcc, 620e7a, 65fffb, 00b050, ff6400, ffff00, f1bb18, c2dffd, 087bf1, 004185, ccff33, 04ffaf, bfb088, ff00ff, 000000, ad6600, 740000, f593e0, 9b1cb0, c01b00, ff0000, 6e8000, 004d10, 009999, 969696, b49f00, af64ff</v>
      </c>
    </row>
    <row r="122" spans="1:10" ht="409.5" x14ac:dyDescent="0.35">
      <c r="A122" s="2" t="s">
        <v>3523</v>
      </c>
      <c r="B122" s="2" t="s">
        <v>3528</v>
      </c>
      <c r="C122" s="43">
        <v>1</v>
      </c>
      <c r="D122" s="1" t="s">
        <v>65</v>
      </c>
      <c r="E122" s="1" t="s">
        <v>3530</v>
      </c>
      <c r="F122" s="1" t="str">
        <f>UnitControlCenter!$B$22</f>
        <v>terawatt-hours (TWh)</v>
      </c>
      <c r="G122" s="1" t="s">
        <v>3586</v>
      </c>
      <c r="H122" s="373"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2" s="373" t="str">
        <f t="shared" si="0"/>
        <v>abd8a4, af64ff, b49f00, ff9999, e5ffcc, 620e7a, 65fffb, 00b050, ff6400, ffff00, f1bb18, c2dffd, 087bf1, 004185, ccff33, 04ffaf, bfb088, ff00ff, 000000, ad6600, 740000, f593e0, 9b1cb0, c01b00, ff0000, 6e8000, 004d10, 009999, 969696, b49f00, af64ff</v>
      </c>
    </row>
    <row r="123" spans="1:10" ht="409.5" x14ac:dyDescent="0.35">
      <c r="A123" s="2" t="s">
        <v>3523</v>
      </c>
      <c r="B123" s="2" t="s">
        <v>3529</v>
      </c>
      <c r="C123" s="43">
        <v>1</v>
      </c>
      <c r="D123" s="1" t="s">
        <v>65</v>
      </c>
      <c r="E123" s="1" t="s">
        <v>3530</v>
      </c>
      <c r="F123" s="1" t="str">
        <f>UnitControlCenter!$B$22</f>
        <v>terawatt-hours (TWh)</v>
      </c>
      <c r="G123" s="1" t="s">
        <v>3587</v>
      </c>
      <c r="H123" s="373"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3" s="373" t="str">
        <f t="shared" si="0"/>
        <v>abd8a4, af64ff, b49f00, ff9999, e5ffcc, 620e7a, 65fffb, 00b050, ff6400, ffff00, f1bb18, c2dffd, 087bf1, 004185, ccff33, 04ffaf, bfb088, ff00ff, 000000, ad6600, 740000, f593e0, 9b1cb0, c01b00, ff0000, 6e8000, 004d10, 009999, 969696, b49f00, af64ff</v>
      </c>
    </row>
    <row r="124" spans="1:10" ht="409.5" x14ac:dyDescent="0.35">
      <c r="A124" s="2" t="s">
        <v>3523</v>
      </c>
      <c r="B124" s="2" t="s">
        <v>3533</v>
      </c>
      <c r="C124" s="43">
        <v>1</v>
      </c>
      <c r="D124" s="1" t="s">
        <v>65</v>
      </c>
      <c r="E124" s="1" t="s">
        <v>3531</v>
      </c>
      <c r="F124" s="1" t="str">
        <f>UnitControlCenter!$B$22</f>
        <v>terawatt-hours (TWh)</v>
      </c>
      <c r="G124" s="363" t="str">
        <f>G118</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24" s="363" t="str">
        <f t="shared" ref="H124:I124" si="1">H118</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4" s="363" t="str">
        <f t="shared" si="1"/>
        <v>abd8a4, af64ff, b49f00, ff9999, e5ffcc, 620e7a, 65fffb, 00b050, ff6400, ffff00, f1bb18, c2dffd, 087bf1, 004185, ccff33, 04ffaf, bfb088, ff00ff, 000000, ad6600, 740000, f593e0, 9b1cb0, c01b00, ff0000, 6e8000, 004d10, 009999, 969696, b49f00, af64ff</v>
      </c>
      <c r="J124" s="363"/>
    </row>
    <row r="125" spans="1:10" ht="406" x14ac:dyDescent="0.35">
      <c r="A125" s="2" t="s">
        <v>3523</v>
      </c>
      <c r="B125" s="2" t="s">
        <v>3534</v>
      </c>
      <c r="C125" s="43">
        <v>1</v>
      </c>
      <c r="D125" s="1" t="s">
        <v>65</v>
      </c>
      <c r="E125" s="1" t="s">
        <v>3531</v>
      </c>
      <c r="F125" s="1" t="str">
        <f>UnitControlCenter!$B$22</f>
        <v>terawatt-hours (TWh)</v>
      </c>
      <c r="G125" s="363" t="str">
        <f t="shared" ref="G125:I125" si="2">G119</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25" s="363"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5" s="363" t="str">
        <f t="shared" si="2"/>
        <v>abd8a4, af64ff, b49f00, ff9999, e5ffcc, 620e7a, 65fffb, 00b050, ff6400, ffff00, f1bb18, c2dffd, 087bf1, 004185, ccff33, 04ffaf, bfb088, ff00ff, 000000, ad6600, 740000, f593e0, 9b1cb0, c01b00, ff0000, 6e8000, 004d10, 009999, 969696, b49f00, af64ff</v>
      </c>
      <c r="J125" s="363"/>
    </row>
    <row r="126" spans="1:10" ht="409.5" x14ac:dyDescent="0.35">
      <c r="A126" s="2" t="s">
        <v>3523</v>
      </c>
      <c r="B126" s="2" t="s">
        <v>3535</v>
      </c>
      <c r="C126" s="43">
        <v>1</v>
      </c>
      <c r="D126" s="1" t="s">
        <v>65</v>
      </c>
      <c r="E126" s="1" t="s">
        <v>3531</v>
      </c>
      <c r="F126" s="1" t="str">
        <f>UnitControlCenter!$B$22</f>
        <v>terawatt-hours (TWh)</v>
      </c>
      <c r="G126" s="363" t="str">
        <f t="shared" ref="G126:I126" si="3">G120</f>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26" s="363" t="str">
        <f t="shared" si="3"/>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6" s="363" t="str">
        <f t="shared" si="3"/>
        <v>abd8a4, af64ff, b49f00, ff9999, e5ffcc, 620e7a, 65fffb, 00b050, ff6400, ffff00, f1bb18, c2dffd, 087bf1, 004185, ccff33, 04ffaf, bfb088, ff00ff, 000000, ad6600, 740000, f593e0, 9b1cb0, c01b00, ff0000, 6e8000, 004d10, 009999, 969696, b49f00, af64ff</v>
      </c>
      <c r="J126" s="363"/>
    </row>
    <row r="127" spans="1:10" ht="409.5" x14ac:dyDescent="0.35">
      <c r="A127" s="2" t="s">
        <v>3523</v>
      </c>
      <c r="B127" s="2" t="s">
        <v>3536</v>
      </c>
      <c r="C127" s="43">
        <v>1</v>
      </c>
      <c r="D127" s="1" t="s">
        <v>65</v>
      </c>
      <c r="E127" s="1" t="s">
        <v>3531</v>
      </c>
      <c r="F127" s="1" t="str">
        <f>UnitControlCenter!$B$22</f>
        <v>terawatt-hours (TWh)</v>
      </c>
      <c r="G127" s="363" t="str">
        <f t="shared" ref="G127:I127" si="4">G121</f>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27" s="363" t="str">
        <f t="shared" si="4"/>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7" s="363" t="str">
        <f t="shared" si="4"/>
        <v>abd8a4, af64ff, b49f00, ff9999, e5ffcc, 620e7a, 65fffb, 00b050, ff6400, ffff00, f1bb18, c2dffd, 087bf1, 004185, ccff33, 04ffaf, bfb088, ff00ff, 000000, ad6600, 740000, f593e0, 9b1cb0, c01b00, ff0000, 6e8000, 004d10, 009999, 969696, b49f00, af64ff</v>
      </c>
      <c r="J127" s="363"/>
    </row>
    <row r="128" spans="1:10" ht="409.5" x14ac:dyDescent="0.35">
      <c r="A128" s="2" t="s">
        <v>3523</v>
      </c>
      <c r="B128" s="2" t="s">
        <v>3537</v>
      </c>
      <c r="C128" s="43">
        <v>1</v>
      </c>
      <c r="D128" s="1" t="s">
        <v>65</v>
      </c>
      <c r="E128" s="1" t="s">
        <v>3531</v>
      </c>
      <c r="F128" s="1" t="str">
        <f>UnitControlCenter!$B$22</f>
        <v>terawatt-hours (TWh)</v>
      </c>
      <c r="G128" s="363" t="str">
        <f t="shared" ref="G128:I128" si="5">G122</f>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28" s="363" t="str">
        <f t="shared" si="5"/>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8" s="363" t="str">
        <f t="shared" si="5"/>
        <v>abd8a4, af64ff, b49f00, ff9999, e5ffcc, 620e7a, 65fffb, 00b050, ff6400, ffff00, f1bb18, c2dffd, 087bf1, 004185, ccff33, 04ffaf, bfb088, ff00ff, 000000, ad6600, 740000, f593e0, 9b1cb0, c01b00, ff0000, 6e8000, 004d10, 009999, 969696, b49f00, af64ff</v>
      </c>
      <c r="J128" s="363"/>
    </row>
    <row r="129" spans="1:10" s="193" customFormat="1" ht="409.6" thickBot="1" x14ac:dyDescent="0.4">
      <c r="A129" s="192" t="s">
        <v>3523</v>
      </c>
      <c r="B129" s="192" t="s">
        <v>3538</v>
      </c>
      <c r="C129" s="199">
        <v>1</v>
      </c>
      <c r="D129" s="193" t="s">
        <v>65</v>
      </c>
      <c r="E129" s="193" t="s">
        <v>3531</v>
      </c>
      <c r="F129" s="193" t="str">
        <f>UnitControlCenter!$B$22</f>
        <v>terawatt-hours (TWh)</v>
      </c>
      <c r="G129" s="364" t="str">
        <f t="shared" ref="G129:I129" si="6">G123</f>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29" s="364" t="str">
        <f t="shared" si="6"/>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9" s="364" t="str">
        <f t="shared" si="6"/>
        <v>abd8a4, af64ff, b49f00, ff9999, e5ffcc, 620e7a, 65fffb, 00b050, ff6400, ffff00, f1bb18, c2dffd, 087bf1, 004185, ccff33, 04ffaf, bfb088, ff00ff, 000000, ad6600, 740000, f593e0, 9b1cb0, c01b00, ff0000, 6e8000, 004d10, 009999, 969696, b49f00, af64ff</v>
      </c>
      <c r="J129" s="364"/>
    </row>
    <row r="130" spans="1:10" ht="72.5" x14ac:dyDescent="0.35">
      <c r="A130" s="2" t="s">
        <v>2737</v>
      </c>
      <c r="B130" s="2" t="s">
        <v>2738</v>
      </c>
      <c r="C130" s="43">
        <v>1</v>
      </c>
      <c r="D130" s="1" t="s">
        <v>65</v>
      </c>
      <c r="E130" s="1" t="s">
        <v>66</v>
      </c>
      <c r="F130" s="1" t="str">
        <f>UnitControlCenter!$B$31</f>
        <v>million vehicles / year</v>
      </c>
      <c r="G130" s="1" t="s">
        <v>2602</v>
      </c>
      <c r="H130" s="1" t="s">
        <v>2603</v>
      </c>
      <c r="I130" s="1" t="s">
        <v>2604</v>
      </c>
    </row>
    <row r="131" spans="1:10" ht="72.5" x14ac:dyDescent="0.35">
      <c r="A131" s="2" t="s">
        <v>2737</v>
      </c>
      <c r="B131" s="2" t="s">
        <v>2739</v>
      </c>
      <c r="C131" s="43">
        <v>1</v>
      </c>
      <c r="D131" s="1" t="s">
        <v>65</v>
      </c>
      <c r="E131" s="1" t="s">
        <v>66</v>
      </c>
      <c r="F131" s="1" t="str">
        <f>UnitControlCenter!$B$32</f>
        <v>thousand vehicles / year</v>
      </c>
      <c r="G131" s="1" t="s">
        <v>2605</v>
      </c>
      <c r="H131" s="1" t="s">
        <v>2606</v>
      </c>
      <c r="I131" s="1" t="s">
        <v>2607</v>
      </c>
    </row>
    <row r="132" spans="1:10" ht="72.5" x14ac:dyDescent="0.35">
      <c r="A132" s="2" t="s">
        <v>2737</v>
      </c>
      <c r="B132" s="2" t="s">
        <v>3099</v>
      </c>
      <c r="C132" s="43">
        <v>1</v>
      </c>
      <c r="D132" s="1" t="s">
        <v>65</v>
      </c>
      <c r="E132" s="1" t="s">
        <v>66</v>
      </c>
      <c r="F132" s="1" t="str">
        <f>UnitControlCenter!$B$32</f>
        <v>thousand vehicles / year</v>
      </c>
      <c r="G132" s="1" t="s">
        <v>2608</v>
      </c>
      <c r="H132" s="1" t="s">
        <v>2603</v>
      </c>
      <c r="I132" s="1" t="s">
        <v>2604</v>
      </c>
    </row>
    <row r="133" spans="1:10" ht="72.5" x14ac:dyDescent="0.35">
      <c r="A133" s="2" t="s">
        <v>2737</v>
      </c>
      <c r="B133" s="2" t="s">
        <v>3102</v>
      </c>
      <c r="C133" s="43">
        <v>1</v>
      </c>
      <c r="D133" s="1" t="s">
        <v>65</v>
      </c>
      <c r="E133" s="1" t="s">
        <v>66</v>
      </c>
      <c r="F133" s="1" t="str">
        <f>UnitControlCenter!$B$32</f>
        <v>thousand vehicles / year</v>
      </c>
      <c r="G133" s="1" t="s">
        <v>2609</v>
      </c>
      <c r="H133" s="1" t="s">
        <v>2606</v>
      </c>
      <c r="I133" s="1" t="s">
        <v>2607</v>
      </c>
    </row>
    <row r="134" spans="1:10" ht="29" x14ac:dyDescent="0.35">
      <c r="A134" s="2" t="s">
        <v>2737</v>
      </c>
      <c r="B134" s="2" t="s">
        <v>3342</v>
      </c>
      <c r="C134" s="43">
        <v>1</v>
      </c>
      <c r="D134" s="1" t="s">
        <v>65</v>
      </c>
      <c r="E134" s="1" t="s">
        <v>66</v>
      </c>
      <c r="F134" s="1" t="str">
        <f>UnitControlCenter!$B$32</f>
        <v>thousand vehicles / year</v>
      </c>
      <c r="G134" s="1" t="s">
        <v>2493</v>
      </c>
      <c r="H134" s="1" t="s">
        <v>2494</v>
      </c>
      <c r="I134" s="1" t="s">
        <v>2593</v>
      </c>
    </row>
    <row r="135" spans="1:10" ht="29" x14ac:dyDescent="0.35">
      <c r="A135" s="2" t="s">
        <v>2737</v>
      </c>
      <c r="B135" s="2" t="s">
        <v>3343</v>
      </c>
      <c r="C135" s="43">
        <v>0</v>
      </c>
      <c r="D135" s="1" t="s">
        <v>65</v>
      </c>
      <c r="E135" s="1" t="s">
        <v>66</v>
      </c>
      <c r="F135" s="1" t="str">
        <f>UnitControlCenter!$B$32</f>
        <v>thousand vehicles / year</v>
      </c>
      <c r="G135" s="1" t="s">
        <v>3344</v>
      </c>
      <c r="H135" s="1" t="s">
        <v>2494</v>
      </c>
      <c r="I135" s="1" t="s">
        <v>2593</v>
      </c>
    </row>
    <row r="136" spans="1:10" ht="72.5" x14ac:dyDescent="0.35">
      <c r="A136" s="2" t="s">
        <v>2737</v>
      </c>
      <c r="B136" s="2" t="s">
        <v>2740</v>
      </c>
      <c r="C136" s="43">
        <v>1</v>
      </c>
      <c r="D136" s="1" t="s">
        <v>65</v>
      </c>
      <c r="E136" s="1" t="s">
        <v>66</v>
      </c>
      <c r="F136" s="1" t="str">
        <f>UnitControlCenter!$B$33</f>
        <v>million vehicles</v>
      </c>
      <c r="G136" s="1" t="s">
        <v>2610</v>
      </c>
      <c r="H136" s="1" t="s">
        <v>2603</v>
      </c>
      <c r="I136" s="1" t="s">
        <v>2604</v>
      </c>
    </row>
    <row r="137" spans="1:10" ht="72.5" x14ac:dyDescent="0.35">
      <c r="A137" s="2" t="s">
        <v>2737</v>
      </c>
      <c r="B137" s="2" t="s">
        <v>2741</v>
      </c>
      <c r="C137" s="43">
        <v>1</v>
      </c>
      <c r="D137" s="1" t="s">
        <v>65</v>
      </c>
      <c r="E137" s="1" t="s">
        <v>66</v>
      </c>
      <c r="F137" s="1" t="str">
        <f>UnitControlCenter!$B$34</f>
        <v>thousand vehicles</v>
      </c>
      <c r="G137" s="1" t="s">
        <v>2820</v>
      </c>
      <c r="H137" s="1" t="s">
        <v>2606</v>
      </c>
      <c r="I137" s="1" t="s">
        <v>2607</v>
      </c>
    </row>
    <row r="138" spans="1:10" ht="58" x14ac:dyDescent="0.35">
      <c r="A138" s="2" t="s">
        <v>2737</v>
      </c>
      <c r="B138" s="2" t="s">
        <v>3100</v>
      </c>
      <c r="C138" s="43">
        <v>1</v>
      </c>
      <c r="D138" s="1" t="s">
        <v>65</v>
      </c>
      <c r="E138" s="1" t="s">
        <v>66</v>
      </c>
      <c r="F138" s="1" t="str">
        <f>UnitControlCenter!$B$33</f>
        <v>million vehicles</v>
      </c>
      <c r="G138" s="1" t="s">
        <v>2611</v>
      </c>
      <c r="H138" s="1" t="s">
        <v>2603</v>
      </c>
      <c r="I138" s="1" t="s">
        <v>2604</v>
      </c>
    </row>
    <row r="139" spans="1:10" ht="58" x14ac:dyDescent="0.35">
      <c r="A139" s="2" t="s">
        <v>2737</v>
      </c>
      <c r="B139" s="2" t="s">
        <v>3103</v>
      </c>
      <c r="C139" s="43">
        <v>1</v>
      </c>
      <c r="D139" s="1" t="s">
        <v>65</v>
      </c>
      <c r="E139" s="1" t="s">
        <v>66</v>
      </c>
      <c r="F139" s="1" t="str">
        <f>UnitControlCenter!$B$33</f>
        <v>million vehicles</v>
      </c>
      <c r="G139" s="1" t="s">
        <v>2612</v>
      </c>
      <c r="H139" s="1" t="s">
        <v>2606</v>
      </c>
      <c r="I139" s="1" t="s">
        <v>2607</v>
      </c>
    </row>
    <row r="140" spans="1:10" ht="29" x14ac:dyDescent="0.35">
      <c r="A140" s="2" t="s">
        <v>2737</v>
      </c>
      <c r="B140" s="2" t="s">
        <v>3345</v>
      </c>
      <c r="C140" s="43">
        <v>1</v>
      </c>
      <c r="D140" s="1" t="s">
        <v>65</v>
      </c>
      <c r="E140" s="1" t="s">
        <v>66</v>
      </c>
      <c r="F140" s="1" t="str">
        <f>UnitControlCenter!$B$33</f>
        <v>million vehicles</v>
      </c>
      <c r="G140" s="1" t="s">
        <v>2594</v>
      </c>
      <c r="H140" s="1" t="s">
        <v>2494</v>
      </c>
      <c r="I140" s="1" t="s">
        <v>2593</v>
      </c>
    </row>
    <row r="141" spans="1:10" s="193" customFormat="1" ht="29.5" thickBot="1" x14ac:dyDescent="0.4">
      <c r="A141" s="192" t="s">
        <v>2737</v>
      </c>
      <c r="B141" s="192" t="s">
        <v>3346</v>
      </c>
      <c r="C141" s="199">
        <v>0</v>
      </c>
      <c r="D141" s="193" t="s">
        <v>65</v>
      </c>
      <c r="E141" s="193" t="s">
        <v>66</v>
      </c>
      <c r="F141" s="193" t="str">
        <f>UnitControlCenter!$B$33</f>
        <v>million vehicles</v>
      </c>
      <c r="G141" s="193" t="s">
        <v>3347</v>
      </c>
      <c r="H141" s="193" t="s">
        <v>2494</v>
      </c>
      <c r="I141" s="193" t="s">
        <v>2593</v>
      </c>
    </row>
    <row r="142" spans="1:10" ht="130.5" x14ac:dyDescent="0.35">
      <c r="A142" s="2" t="s">
        <v>2845</v>
      </c>
      <c r="B142" s="2" t="s">
        <v>2343</v>
      </c>
      <c r="C142" s="43">
        <v>1</v>
      </c>
      <c r="D142" s="1" t="s">
        <v>65</v>
      </c>
      <c r="E142" s="1" t="s">
        <v>66</v>
      </c>
      <c r="F142" s="1" t="str">
        <f>UnitControlCenter!$B$3</f>
        <v>million metric tons / year</v>
      </c>
      <c r="G142" s="1" t="s">
        <v>3251</v>
      </c>
      <c r="H142" s="1" t="s">
        <v>3250</v>
      </c>
      <c r="I142" s="1" t="s">
        <v>2595</v>
      </c>
    </row>
    <row r="143" spans="1:10" ht="87" x14ac:dyDescent="0.35">
      <c r="A143" s="2" t="s">
        <v>2845</v>
      </c>
      <c r="B143" s="2" t="s">
        <v>2344</v>
      </c>
      <c r="C143" s="43">
        <v>1</v>
      </c>
      <c r="D143" s="1" t="s">
        <v>65</v>
      </c>
      <c r="E143" s="1" t="s">
        <v>66</v>
      </c>
      <c r="F143" s="1" t="str">
        <f>UnitControlCenter!$B$35</f>
        <v>quads / year</v>
      </c>
      <c r="G143" s="1" t="s">
        <v>2759</v>
      </c>
      <c r="H143" s="1" t="s">
        <v>2613</v>
      </c>
      <c r="I143" s="1" t="s">
        <v>2614</v>
      </c>
    </row>
    <row r="144" spans="1:10" ht="116" x14ac:dyDescent="0.35">
      <c r="A144" s="2" t="s">
        <v>2845</v>
      </c>
      <c r="B144" s="2" t="s">
        <v>2394</v>
      </c>
      <c r="C144" s="43">
        <v>1</v>
      </c>
      <c r="D144" s="1" t="s">
        <v>65</v>
      </c>
      <c r="E144" s="1" t="s">
        <v>66</v>
      </c>
      <c r="F144" s="1" t="str">
        <f>UnitControlCenter!$B$35</f>
        <v>quads / year</v>
      </c>
      <c r="G144" s="1" t="s">
        <v>3252</v>
      </c>
      <c r="H144" s="1" t="s">
        <v>3250</v>
      </c>
      <c r="I144" s="1" t="s">
        <v>2595</v>
      </c>
    </row>
    <row r="145" spans="1:10" ht="29" x14ac:dyDescent="0.35">
      <c r="A145" s="2" t="s">
        <v>2845</v>
      </c>
      <c r="B145" s="2" t="s">
        <v>3258</v>
      </c>
      <c r="C145" s="43">
        <v>1</v>
      </c>
      <c r="D145" s="1" t="s">
        <v>63</v>
      </c>
      <c r="E145" s="1" t="s">
        <v>64</v>
      </c>
      <c r="F145" s="1" t="str">
        <f>UnitControlCenter!$B$35</f>
        <v>quads / year</v>
      </c>
      <c r="G145" s="1" t="s">
        <v>3259</v>
      </c>
    </row>
    <row r="146" spans="1:10" ht="43.5" x14ac:dyDescent="0.35">
      <c r="A146" s="2" t="s">
        <v>2845</v>
      </c>
      <c r="B146" s="2" t="s">
        <v>2846</v>
      </c>
      <c r="C146" s="43">
        <v>1</v>
      </c>
      <c r="D146" s="1" t="s">
        <v>65</v>
      </c>
      <c r="E146" s="1" t="s">
        <v>66</v>
      </c>
      <c r="F146" s="1" t="str">
        <f>UnitControlCenter!$B$29</f>
        <v>trillion passenger-miles / year</v>
      </c>
      <c r="G146" s="1" t="s">
        <v>2353</v>
      </c>
      <c r="H146" s="1" t="s">
        <v>2554</v>
      </c>
      <c r="I146" s="1" t="s">
        <v>2555</v>
      </c>
    </row>
    <row r="147" spans="1:10" ht="44" thickBot="1" x14ac:dyDescent="0.4">
      <c r="A147" s="192" t="s">
        <v>2845</v>
      </c>
      <c r="B147" s="192" t="s">
        <v>2847</v>
      </c>
      <c r="C147" s="199">
        <v>1</v>
      </c>
      <c r="D147" s="193" t="s">
        <v>65</v>
      </c>
      <c r="E147" s="193" t="s">
        <v>66</v>
      </c>
      <c r="F147" s="193" t="str">
        <f>UnitControlCenter!$B$30</f>
        <v>trillion freight ton-miles / year</v>
      </c>
      <c r="G147" s="193" t="s">
        <v>2591</v>
      </c>
      <c r="H147" s="193" t="s">
        <v>3107</v>
      </c>
      <c r="I147" s="193" t="s">
        <v>2592</v>
      </c>
      <c r="J147" s="193"/>
    </row>
    <row r="148" spans="1:10" ht="275.5" x14ac:dyDescent="0.35">
      <c r="A148" s="2" t="s">
        <v>2345</v>
      </c>
      <c r="B148" s="2" t="s">
        <v>2729</v>
      </c>
      <c r="C148" s="43">
        <v>1</v>
      </c>
      <c r="D148" s="1" t="s">
        <v>65</v>
      </c>
      <c r="E148" s="1" t="s">
        <v>66</v>
      </c>
      <c r="F148" s="1" t="str">
        <f>UnitControlCenter!$B$35</f>
        <v>quads / year</v>
      </c>
      <c r="G148" s="1" t="s">
        <v>3044</v>
      </c>
      <c r="H148" s="1" t="s">
        <v>3042</v>
      </c>
      <c r="I148" s="208" t="s">
        <v>3043</v>
      </c>
      <c r="J148" s="208"/>
    </row>
    <row r="149" spans="1:10" ht="101.5" x14ac:dyDescent="0.35">
      <c r="A149" s="2" t="s">
        <v>2345</v>
      </c>
      <c r="B149" s="2" t="s">
        <v>2730</v>
      </c>
      <c r="C149" s="43">
        <v>1</v>
      </c>
      <c r="D149" s="1" t="s">
        <v>65</v>
      </c>
      <c r="E149" s="1" t="s">
        <v>66</v>
      </c>
      <c r="F149" s="1" t="str">
        <f>UnitControlCenter!$B$35</f>
        <v>quads / year</v>
      </c>
      <c r="G149" s="1" t="s">
        <v>2731</v>
      </c>
      <c r="H149" s="1" t="s">
        <v>2725</v>
      </c>
      <c r="I149" s="1" t="s">
        <v>2726</v>
      </c>
    </row>
    <row r="150" spans="1:10" x14ac:dyDescent="0.35">
      <c r="A150" s="2" t="s">
        <v>2345</v>
      </c>
      <c r="B150" s="2" t="s">
        <v>3260</v>
      </c>
      <c r="C150" s="43">
        <v>1</v>
      </c>
      <c r="D150" s="1" t="s">
        <v>63</v>
      </c>
      <c r="E150" s="1" t="s">
        <v>64</v>
      </c>
      <c r="F150" s="1" t="str">
        <f>UnitControlCenter!$B$35</f>
        <v>quads / year</v>
      </c>
      <c r="G150" s="1" t="s">
        <v>3261</v>
      </c>
    </row>
    <row r="151" spans="1:10" ht="217.5" x14ac:dyDescent="0.35">
      <c r="A151" s="2" t="s">
        <v>2345</v>
      </c>
      <c r="B151" s="2" t="s">
        <v>2727</v>
      </c>
      <c r="C151" s="43">
        <v>1</v>
      </c>
      <c r="D151" s="1" t="s">
        <v>65</v>
      </c>
      <c r="E151" s="1" t="s">
        <v>66</v>
      </c>
      <c r="F151" s="1" t="str">
        <f>UnitControlCenter!$B$35</f>
        <v>quads / year</v>
      </c>
      <c r="G151" s="1" t="s">
        <v>3041</v>
      </c>
      <c r="H151" s="1" t="s">
        <v>3042</v>
      </c>
      <c r="I151" s="208" t="s">
        <v>3043</v>
      </c>
      <c r="J151" s="208"/>
    </row>
    <row r="152" spans="1:10" ht="72.5" x14ac:dyDescent="0.35">
      <c r="A152" s="2" t="s">
        <v>2345</v>
      </c>
      <c r="B152" s="2" t="s">
        <v>2728</v>
      </c>
      <c r="C152" s="43">
        <v>1</v>
      </c>
      <c r="D152" s="1" t="s">
        <v>65</v>
      </c>
      <c r="E152" s="1" t="s">
        <v>66</v>
      </c>
      <c r="F152" s="1" t="str">
        <f>UnitControlCenter!$B$35</f>
        <v>quads / year</v>
      </c>
      <c r="G152" s="1" t="s">
        <v>2724</v>
      </c>
      <c r="H152" s="1" t="s">
        <v>2725</v>
      </c>
      <c r="I152" s="1" t="s">
        <v>2726</v>
      </c>
    </row>
    <row r="153" spans="1:10" x14ac:dyDescent="0.35">
      <c r="A153" s="2" t="s">
        <v>2345</v>
      </c>
      <c r="B153" s="2" t="s">
        <v>3262</v>
      </c>
      <c r="C153" s="43">
        <v>1</v>
      </c>
      <c r="D153" s="1" t="s">
        <v>63</v>
      </c>
      <c r="E153" s="1" t="s">
        <v>64</v>
      </c>
      <c r="F153" s="1" t="str">
        <f>UnitControlCenter!$B$35</f>
        <v>quads / year</v>
      </c>
      <c r="G153" s="1" t="s">
        <v>3263</v>
      </c>
    </row>
    <row r="154" spans="1:10" ht="130.5" x14ac:dyDescent="0.35">
      <c r="A154" s="2" t="s">
        <v>2345</v>
      </c>
      <c r="B154" s="2" t="s">
        <v>3506</v>
      </c>
      <c r="C154" s="43">
        <v>1</v>
      </c>
      <c r="D154" s="1" t="s">
        <v>65</v>
      </c>
      <c r="E154" s="1" t="s">
        <v>66</v>
      </c>
      <c r="F154" s="1" t="str">
        <f>UnitControlCenter!$B$35</f>
        <v>quads / year</v>
      </c>
      <c r="G154" s="1" t="s">
        <v>3643</v>
      </c>
      <c r="H154" s="1" t="s">
        <v>3510</v>
      </c>
      <c r="I154" s="1" t="s">
        <v>3511</v>
      </c>
    </row>
    <row r="155" spans="1:10" s="193" customFormat="1" ht="87.5" thickBot="1" x14ac:dyDescent="0.4">
      <c r="A155" s="192" t="s">
        <v>2345</v>
      </c>
      <c r="B155" s="192" t="s">
        <v>3507</v>
      </c>
      <c r="C155" s="199">
        <v>1</v>
      </c>
      <c r="D155" s="193" t="s">
        <v>65</v>
      </c>
      <c r="E155" s="193" t="s">
        <v>66</v>
      </c>
      <c r="F155" s="193" t="str">
        <f>UnitControlCenter!$B$21</f>
        <v>terawatt-hours (TWh) / year</v>
      </c>
      <c r="G155" s="193" t="s">
        <v>3644</v>
      </c>
      <c r="H155" s="193" t="s">
        <v>3508</v>
      </c>
      <c r="I155" s="193" t="s">
        <v>3509</v>
      </c>
    </row>
    <row r="156" spans="1:10" ht="261" x14ac:dyDescent="0.35">
      <c r="A156" s="2" t="s">
        <v>2805</v>
      </c>
      <c r="B156" s="2" t="s">
        <v>2390</v>
      </c>
      <c r="C156" s="43">
        <v>1</v>
      </c>
      <c r="D156" s="1" t="s">
        <v>65</v>
      </c>
      <c r="E156" s="1" t="s">
        <v>66</v>
      </c>
      <c r="F156" s="1" t="str">
        <f>UnitControlCenter!$B$3</f>
        <v>million metric tons / year</v>
      </c>
      <c r="G156" s="1" t="s">
        <v>3045</v>
      </c>
      <c r="H156" s="1" t="s">
        <v>3042</v>
      </c>
      <c r="I156" s="208" t="s">
        <v>3043</v>
      </c>
      <c r="J156" s="208"/>
    </row>
    <row r="157" spans="1:10" ht="43.5" x14ac:dyDescent="0.35">
      <c r="A157" s="2" t="s">
        <v>2805</v>
      </c>
      <c r="B157" s="2" t="s">
        <v>2391</v>
      </c>
      <c r="C157" s="43">
        <v>1</v>
      </c>
      <c r="D157" s="1" t="s">
        <v>65</v>
      </c>
      <c r="E157" s="1" t="s">
        <v>66</v>
      </c>
      <c r="F157" s="1" t="str">
        <f>UnitControlCenter!$B$3</f>
        <v>million metric tons / year</v>
      </c>
      <c r="G157" s="1" t="s">
        <v>2600</v>
      </c>
      <c r="H157" s="1" t="s">
        <v>2598</v>
      </c>
      <c r="I157" s="1" t="s">
        <v>2599</v>
      </c>
    </row>
    <row r="158" spans="1:10" ht="246.5" x14ac:dyDescent="0.35">
      <c r="A158" s="2" t="s">
        <v>2805</v>
      </c>
      <c r="B158" s="2" t="s">
        <v>2392</v>
      </c>
      <c r="C158" s="43">
        <v>1</v>
      </c>
      <c r="D158" s="1" t="s">
        <v>65</v>
      </c>
      <c r="E158" s="1" t="s">
        <v>66</v>
      </c>
      <c r="F158" s="1" t="str">
        <f>UnitControlCenter!$B$3</f>
        <v>million metric tons / year</v>
      </c>
      <c r="G158" s="1" t="s">
        <v>3097</v>
      </c>
      <c r="H158" s="1" t="s">
        <v>3042</v>
      </c>
      <c r="I158" s="208" t="s">
        <v>3043</v>
      </c>
      <c r="J158" s="208"/>
    </row>
    <row r="159" spans="1:10" ht="29" x14ac:dyDescent="0.35">
      <c r="A159" s="2" t="s">
        <v>2805</v>
      </c>
      <c r="B159" s="2" t="s">
        <v>2393</v>
      </c>
      <c r="C159" s="43">
        <v>1</v>
      </c>
      <c r="D159" s="1" t="s">
        <v>65</v>
      </c>
      <c r="E159" s="1" t="s">
        <v>66</v>
      </c>
      <c r="F159" s="1" t="str">
        <f>UnitControlCenter!$B$3</f>
        <v>million metric tons / year</v>
      </c>
      <c r="G159" s="1" t="s">
        <v>2601</v>
      </c>
      <c r="H159" s="1" t="s">
        <v>2598</v>
      </c>
      <c r="I159" s="1" t="s">
        <v>2599</v>
      </c>
    </row>
    <row r="160" spans="1:10" ht="304.5" x14ac:dyDescent="0.35">
      <c r="A160" s="2" t="s">
        <v>2805</v>
      </c>
      <c r="B160" s="2" t="s">
        <v>2803</v>
      </c>
      <c r="C160" s="43">
        <v>1</v>
      </c>
      <c r="D160" s="1" t="s">
        <v>65</v>
      </c>
      <c r="E160" s="1" t="s">
        <v>66</v>
      </c>
      <c r="F160" s="1" t="str">
        <f>UnitControlCenter!$B$3</f>
        <v>million metric tons / year</v>
      </c>
      <c r="G160" s="1" t="s">
        <v>3046</v>
      </c>
      <c r="H160" s="1" t="s">
        <v>3042</v>
      </c>
      <c r="I160" s="208" t="s">
        <v>3043</v>
      </c>
      <c r="J160" s="208"/>
    </row>
    <row r="161" spans="1:10" ht="43.5" x14ac:dyDescent="0.35">
      <c r="A161" s="2" t="s">
        <v>2805</v>
      </c>
      <c r="B161" s="2" t="s">
        <v>2804</v>
      </c>
      <c r="C161" s="43">
        <v>1</v>
      </c>
      <c r="D161" s="1" t="s">
        <v>65</v>
      </c>
      <c r="E161" s="1" t="s">
        <v>66</v>
      </c>
      <c r="F161" s="1" t="str">
        <f>UnitControlCenter!$B$3</f>
        <v>million metric tons / year</v>
      </c>
      <c r="G161" s="1" t="s">
        <v>2842</v>
      </c>
      <c r="H161" s="1" t="s">
        <v>2806</v>
      </c>
      <c r="I161" s="1" t="s">
        <v>2807</v>
      </c>
    </row>
    <row r="162" spans="1:10" ht="29" x14ac:dyDescent="0.35">
      <c r="A162" s="2" t="s">
        <v>2805</v>
      </c>
      <c r="B162" s="2" t="s">
        <v>3321</v>
      </c>
      <c r="C162" s="43">
        <v>1</v>
      </c>
      <c r="D162" s="1" t="s">
        <v>65</v>
      </c>
      <c r="E162" s="1" t="s">
        <v>66</v>
      </c>
      <c r="F162" s="1" t="str">
        <f>UnitControlCenter!$B$3</f>
        <v>million metric tons / year</v>
      </c>
      <c r="G162" s="1" t="s">
        <v>3415</v>
      </c>
      <c r="H162" s="1" t="s">
        <v>3315</v>
      </c>
      <c r="I162" s="1" t="s">
        <v>3318</v>
      </c>
    </row>
    <row r="163" spans="1:10" ht="232" x14ac:dyDescent="0.35">
      <c r="A163" s="2" t="s">
        <v>2805</v>
      </c>
      <c r="B163" s="2" t="s">
        <v>3313</v>
      </c>
      <c r="C163" s="43">
        <v>1</v>
      </c>
      <c r="D163" s="1" t="s">
        <v>65</v>
      </c>
      <c r="E163" s="1" t="s">
        <v>66</v>
      </c>
      <c r="F163" s="1" t="str">
        <f>UnitControlCenter!$B$3</f>
        <v>million metric tons / year</v>
      </c>
      <c r="G163" s="1" t="s">
        <v>3316</v>
      </c>
      <c r="H163" s="1" t="s">
        <v>3042</v>
      </c>
      <c r="I163" s="208" t="s">
        <v>3043</v>
      </c>
      <c r="J163" s="208"/>
    </row>
    <row r="164" spans="1:10" ht="305" thickBot="1" x14ac:dyDescent="0.4">
      <c r="A164" s="192" t="s">
        <v>2805</v>
      </c>
      <c r="B164" s="192" t="s">
        <v>3314</v>
      </c>
      <c r="C164" s="199">
        <v>1</v>
      </c>
      <c r="D164" s="192" t="s">
        <v>65</v>
      </c>
      <c r="E164" s="192" t="s">
        <v>66</v>
      </c>
      <c r="F164" s="192" t="str">
        <f>UnitControlCenter!$B$3</f>
        <v>million metric tons / year</v>
      </c>
      <c r="G164" s="192" t="s">
        <v>3317</v>
      </c>
      <c r="H164" s="192" t="s">
        <v>3042</v>
      </c>
      <c r="I164" s="192" t="s">
        <v>3043</v>
      </c>
      <c r="J164" s="192"/>
    </row>
    <row r="165" spans="1:10" ht="43.5" x14ac:dyDescent="0.35">
      <c r="A165" s="2" t="s">
        <v>3443</v>
      </c>
      <c r="B165" s="2" t="s">
        <v>3444</v>
      </c>
      <c r="C165" s="43">
        <v>1</v>
      </c>
      <c r="D165" s="1" t="s">
        <v>65</v>
      </c>
      <c r="E165" s="1" t="s">
        <v>66</v>
      </c>
      <c r="F165" s="1" t="str">
        <f>UnitControlCenter!$B$35</f>
        <v>quads / year</v>
      </c>
      <c r="G165" s="1" t="s">
        <v>2356</v>
      </c>
      <c r="H165" s="1" t="s">
        <v>2357</v>
      </c>
      <c r="I165" s="1" t="s">
        <v>2584</v>
      </c>
    </row>
    <row r="166" spans="1:10" s="2" customFormat="1" ht="29" x14ac:dyDescent="0.35">
      <c r="A166" s="2" t="s">
        <v>3443</v>
      </c>
      <c r="B166" s="2" t="s">
        <v>3445</v>
      </c>
      <c r="C166" s="43">
        <v>1</v>
      </c>
      <c r="D166" s="2" t="s">
        <v>65</v>
      </c>
      <c r="E166" s="2" t="s">
        <v>66</v>
      </c>
      <c r="F166" s="2" t="str">
        <f>UnitControlCenter!$B$35</f>
        <v>quads / year</v>
      </c>
      <c r="G166" s="2" t="s">
        <v>2374</v>
      </c>
      <c r="H166" s="2" t="s">
        <v>2358</v>
      </c>
      <c r="I166" s="2" t="s">
        <v>2359</v>
      </c>
    </row>
    <row r="167" spans="1:10" ht="72.5" x14ac:dyDescent="0.35">
      <c r="A167" s="2" t="s">
        <v>3443</v>
      </c>
      <c r="B167" s="2" t="s">
        <v>3446</v>
      </c>
      <c r="C167" s="43">
        <v>1</v>
      </c>
      <c r="D167" s="1" t="s">
        <v>65</v>
      </c>
      <c r="E167" s="1" t="s">
        <v>66</v>
      </c>
      <c r="F167" s="1" t="str">
        <f>UnitControlCenter!$B$35</f>
        <v>quads / year</v>
      </c>
      <c r="G167" s="1" t="s">
        <v>2623</v>
      </c>
      <c r="H167" s="1" t="s">
        <v>2625</v>
      </c>
      <c r="I167" s="1" t="s">
        <v>2624</v>
      </c>
    </row>
    <row r="168" spans="1:10" s="2" customFormat="1" x14ac:dyDescent="0.35">
      <c r="A168" s="2" t="s">
        <v>3443</v>
      </c>
      <c r="B168" s="2" t="s">
        <v>3447</v>
      </c>
      <c r="C168" s="43">
        <v>1</v>
      </c>
      <c r="D168" s="2" t="s">
        <v>63</v>
      </c>
      <c r="E168" s="2" t="s">
        <v>64</v>
      </c>
      <c r="F168" s="2" t="str">
        <f>UnitControlCenter!$B$35</f>
        <v>quads / year</v>
      </c>
      <c r="G168" s="2" t="s">
        <v>3264</v>
      </c>
    </row>
    <row r="169" spans="1:10" ht="174" x14ac:dyDescent="0.35">
      <c r="A169" s="2" t="s">
        <v>3443</v>
      </c>
      <c r="B169" s="2" t="s">
        <v>3448</v>
      </c>
      <c r="C169" s="43">
        <v>1</v>
      </c>
      <c r="D169" s="1" t="s">
        <v>65</v>
      </c>
      <c r="E169" s="1" t="s">
        <v>66</v>
      </c>
      <c r="F169" s="2" t="str">
        <f>UnitControlCenter!B3</f>
        <v>million metric tons / year</v>
      </c>
      <c r="G169" s="1" t="s">
        <v>3592</v>
      </c>
      <c r="H169" s="1" t="s">
        <v>3450</v>
      </c>
      <c r="I169" s="2" t="s">
        <v>3451</v>
      </c>
      <c r="J169" s="2"/>
    </row>
    <row r="170" spans="1:10" s="193" customFormat="1" ht="232.5" thickBot="1" x14ac:dyDescent="0.4">
      <c r="A170" s="2" t="s">
        <v>3443</v>
      </c>
      <c r="B170" s="192" t="s">
        <v>3449</v>
      </c>
      <c r="C170" s="199">
        <v>1</v>
      </c>
      <c r="D170" s="193" t="s">
        <v>65</v>
      </c>
      <c r="E170" s="193" t="s">
        <v>66</v>
      </c>
      <c r="F170" s="192" t="str">
        <f>UnitControlCenter!B3</f>
        <v>million metric tons / year</v>
      </c>
      <c r="G170" s="193" t="s">
        <v>3593</v>
      </c>
      <c r="H170" s="193" t="s">
        <v>3450</v>
      </c>
      <c r="I170" s="192" t="s">
        <v>3451</v>
      </c>
      <c r="J170" s="192"/>
    </row>
    <row r="171" spans="1:10" ht="87" x14ac:dyDescent="0.35">
      <c r="A171" s="2" t="s">
        <v>2412</v>
      </c>
      <c r="B171" s="2" t="s">
        <v>2413</v>
      </c>
      <c r="C171" s="43">
        <v>1</v>
      </c>
      <c r="D171" s="1" t="s">
        <v>65</v>
      </c>
      <c r="E171" s="1" t="s">
        <v>66</v>
      </c>
      <c r="F171" s="1" t="str">
        <f>UnitControlCenter!$B$35</f>
        <v>quads / year</v>
      </c>
      <c r="G171" s="1" t="s">
        <v>3620</v>
      </c>
      <c r="H171" s="1" t="s">
        <v>3619</v>
      </c>
      <c r="I171" s="1" t="s">
        <v>3618</v>
      </c>
    </row>
    <row r="172" spans="1:10" ht="72.5" x14ac:dyDescent="0.35">
      <c r="A172" s="2" t="s">
        <v>2412</v>
      </c>
      <c r="B172" s="2" t="s">
        <v>2414</v>
      </c>
      <c r="C172" s="43">
        <v>1</v>
      </c>
      <c r="D172" s="1" t="s">
        <v>65</v>
      </c>
      <c r="E172" s="1" t="s">
        <v>66</v>
      </c>
      <c r="F172" s="1" t="str">
        <f>UnitControlCenter!$B$35</f>
        <v>quads / year</v>
      </c>
      <c r="G172" s="1" t="s">
        <v>3621</v>
      </c>
      <c r="H172" s="1" t="s">
        <v>3256</v>
      </c>
      <c r="I172" s="1" t="s">
        <v>3257</v>
      </c>
    </row>
    <row r="173" spans="1:10" ht="72.5" x14ac:dyDescent="0.35">
      <c r="A173" s="2" t="s">
        <v>2412</v>
      </c>
      <c r="B173" s="2" t="s">
        <v>3616</v>
      </c>
      <c r="C173" s="43">
        <v>1</v>
      </c>
      <c r="D173" s="1" t="s">
        <v>65</v>
      </c>
      <c r="E173" s="1" t="s">
        <v>66</v>
      </c>
      <c r="F173" s="1" t="str">
        <f>UnitControlCenter!$B$35</f>
        <v>quads / year</v>
      </c>
      <c r="G173" s="1" t="s">
        <v>3630</v>
      </c>
      <c r="H173" s="1" t="s">
        <v>3622</v>
      </c>
      <c r="I173" s="43" t="s">
        <v>3623</v>
      </c>
    </row>
    <row r="174" spans="1:10" ht="58" x14ac:dyDescent="0.35">
      <c r="A174" s="2" t="s">
        <v>2412</v>
      </c>
      <c r="B174" s="2" t="s">
        <v>3617</v>
      </c>
      <c r="C174" s="43">
        <v>1</v>
      </c>
      <c r="D174" s="1" t="s">
        <v>65</v>
      </c>
      <c r="E174" s="1" t="s">
        <v>66</v>
      </c>
      <c r="F174" s="1" t="str">
        <f>UnitControlCenter!$B$35</f>
        <v>quads / year</v>
      </c>
      <c r="G174" s="1" t="s">
        <v>3819</v>
      </c>
      <c r="H174" s="1" t="s">
        <v>3818</v>
      </c>
      <c r="I174" s="1" t="s">
        <v>3817</v>
      </c>
    </row>
    <row r="175" spans="1:10" x14ac:dyDescent="0.35">
      <c r="A175" s="2" t="s">
        <v>2412</v>
      </c>
      <c r="B175" s="2" t="s">
        <v>2861</v>
      </c>
      <c r="C175" s="43">
        <v>0</v>
      </c>
      <c r="D175" s="1" t="s">
        <v>63</v>
      </c>
      <c r="E175" s="1" t="s">
        <v>64</v>
      </c>
      <c r="F175" s="1" t="str">
        <f>UnitControlCenter!$B$36</f>
        <v>thousand BTU / 2024 dollar</v>
      </c>
      <c r="G175" s="1" t="s">
        <v>2816</v>
      </c>
    </row>
    <row r="176" spans="1:10" x14ac:dyDescent="0.35">
      <c r="A176" s="2" t="s">
        <v>2412</v>
      </c>
      <c r="B176" s="2" t="s">
        <v>2415</v>
      </c>
      <c r="C176" s="43">
        <v>1</v>
      </c>
      <c r="D176" s="1" t="s">
        <v>63</v>
      </c>
      <c r="E176" s="1" t="s">
        <v>64</v>
      </c>
      <c r="F176" s="1" t="str">
        <f>UnitControlCenter!$B$21</f>
        <v>terawatt-hours (TWh) / year</v>
      </c>
      <c r="G176" s="1" t="s">
        <v>2316</v>
      </c>
    </row>
    <row r="177" spans="1:10" x14ac:dyDescent="0.35">
      <c r="A177" s="2" t="s">
        <v>2412</v>
      </c>
      <c r="B177" s="2" t="s">
        <v>2416</v>
      </c>
      <c r="C177" s="43">
        <v>1</v>
      </c>
      <c r="D177" s="1" t="s">
        <v>63</v>
      </c>
      <c r="E177" s="1" t="s">
        <v>64</v>
      </c>
      <c r="F177" s="1" t="str">
        <f>UnitControlCenter!$B$37</f>
        <v>millions of short tons / year</v>
      </c>
      <c r="G177" s="1" t="s">
        <v>2315</v>
      </c>
    </row>
    <row r="178" spans="1:10" x14ac:dyDescent="0.35">
      <c r="A178" s="2" t="s">
        <v>2412</v>
      </c>
      <c r="B178" s="2" t="s">
        <v>2417</v>
      </c>
      <c r="C178" s="43">
        <v>1</v>
      </c>
      <c r="D178" s="1" t="s">
        <v>63</v>
      </c>
      <c r="E178" s="1" t="s">
        <v>64</v>
      </c>
      <c r="F178" s="1" t="str">
        <f>UnitControlCenter!$B$37</f>
        <v>millions of short tons / year</v>
      </c>
      <c r="G178" s="1" t="s">
        <v>2314</v>
      </c>
    </row>
    <row r="179" spans="1:10" x14ac:dyDescent="0.35">
      <c r="A179" s="2" t="s">
        <v>2412</v>
      </c>
      <c r="B179" s="2" t="s">
        <v>2418</v>
      </c>
      <c r="C179" s="43">
        <v>1</v>
      </c>
      <c r="D179" s="1" t="s">
        <v>63</v>
      </c>
      <c r="E179" s="1" t="s">
        <v>64</v>
      </c>
      <c r="F179" s="1" t="str">
        <f>UnitControlCenter!$B$38</f>
        <v>trillion cubic feet / year</v>
      </c>
      <c r="G179" s="1" t="s">
        <v>2313</v>
      </c>
    </row>
    <row r="180" spans="1:10" x14ac:dyDescent="0.35">
      <c r="A180" s="2" t="s">
        <v>2412</v>
      </c>
      <c r="B180" s="2" t="s">
        <v>2419</v>
      </c>
      <c r="C180" s="43">
        <v>1</v>
      </c>
      <c r="D180" s="1" t="s">
        <v>63</v>
      </c>
      <c r="E180" s="1" t="s">
        <v>64</v>
      </c>
      <c r="F180" s="1" t="str">
        <f>UnitControlCenter!$B$39</f>
        <v>million barrels of oil / year</v>
      </c>
      <c r="G180" s="1" t="s">
        <v>2312</v>
      </c>
    </row>
    <row r="181" spans="1:10" x14ac:dyDescent="0.35">
      <c r="A181" s="2" t="s">
        <v>2412</v>
      </c>
      <c r="B181" s="2" t="s">
        <v>2420</v>
      </c>
      <c r="C181" s="43">
        <v>1</v>
      </c>
      <c r="D181" s="1" t="s">
        <v>63</v>
      </c>
      <c r="E181" s="1" t="s">
        <v>64</v>
      </c>
      <c r="F181" s="1" t="str">
        <f>UnitControlCenter!$B$39</f>
        <v>million barrels of oil / year</v>
      </c>
      <c r="G181" s="1" t="s">
        <v>2362</v>
      </c>
    </row>
    <row r="182" spans="1:10" x14ac:dyDescent="0.35">
      <c r="A182" s="2" t="s">
        <v>2412</v>
      </c>
      <c r="B182" s="2" t="s">
        <v>2421</v>
      </c>
      <c r="C182" s="43">
        <v>1</v>
      </c>
      <c r="D182" s="1" t="s">
        <v>63</v>
      </c>
      <c r="E182" s="1" t="s">
        <v>64</v>
      </c>
      <c r="F182" s="1" t="str">
        <f>UnitControlCenter!$B$37</f>
        <v>millions of short tons / year</v>
      </c>
      <c r="G182" s="1" t="s">
        <v>2363</v>
      </c>
    </row>
    <row r="183" spans="1:10" ht="29" x14ac:dyDescent="0.35">
      <c r="A183" s="2" t="s">
        <v>2412</v>
      </c>
      <c r="B183" s="2" t="s">
        <v>2626</v>
      </c>
      <c r="C183" s="43">
        <v>1</v>
      </c>
      <c r="D183" s="1" t="s">
        <v>63</v>
      </c>
      <c r="E183" s="1" t="s">
        <v>64</v>
      </c>
      <c r="F183" s="1" t="str">
        <f>UnitControlCenter!$B$40</f>
        <v>million gallons / year</v>
      </c>
      <c r="G183" s="1" t="s">
        <v>2630</v>
      </c>
    </row>
    <row r="184" spans="1:10" ht="29" x14ac:dyDescent="0.35">
      <c r="A184" s="2" t="s">
        <v>2412</v>
      </c>
      <c r="B184" s="2" t="s">
        <v>2627</v>
      </c>
      <c r="C184" s="43">
        <v>1</v>
      </c>
      <c r="D184" s="1" t="s">
        <v>63</v>
      </c>
      <c r="E184" s="1" t="s">
        <v>64</v>
      </c>
      <c r="F184" s="1" t="str">
        <f>UnitControlCenter!$B$37</f>
        <v>millions of short tons / year</v>
      </c>
      <c r="G184" s="1" t="s">
        <v>2631</v>
      </c>
    </row>
    <row r="185" spans="1:10" ht="15" thickBot="1" x14ac:dyDescent="0.4">
      <c r="A185" s="192" t="s">
        <v>2412</v>
      </c>
      <c r="B185" s="192" t="s">
        <v>2628</v>
      </c>
      <c r="C185" s="199">
        <v>1</v>
      </c>
      <c r="D185" s="193" t="s">
        <v>63</v>
      </c>
      <c r="E185" s="193" t="s">
        <v>64</v>
      </c>
      <c r="F185" s="193" t="str">
        <f>UnitControlCenter!$B$6</f>
        <v>thousand metric tons / year</v>
      </c>
      <c r="G185" s="193" t="s">
        <v>2632</v>
      </c>
      <c r="H185" s="193"/>
      <c r="I185" s="193"/>
      <c r="J185" s="193"/>
    </row>
    <row r="186" spans="1:10" ht="58" x14ac:dyDescent="0.35">
      <c r="A186" s="2" t="s">
        <v>3324</v>
      </c>
      <c r="B186" s="2" t="s">
        <v>3351</v>
      </c>
      <c r="C186" s="43">
        <v>1</v>
      </c>
      <c r="D186" s="1" t="s">
        <v>65</v>
      </c>
      <c r="E186" s="1" t="s">
        <v>66</v>
      </c>
      <c r="F186" s="1" t="str">
        <f>UnitControlCenter!$B$41</f>
        <v>trillion BTU / year</v>
      </c>
      <c r="G186" s="1" t="s">
        <v>2637</v>
      </c>
      <c r="H186" s="1" t="s">
        <v>2638</v>
      </c>
      <c r="I186" s="1" t="s">
        <v>2639</v>
      </c>
    </row>
    <row r="187" spans="1:10" ht="58" x14ac:dyDescent="0.35">
      <c r="A187" s="2" t="s">
        <v>3324</v>
      </c>
      <c r="B187" s="2" t="s">
        <v>3352</v>
      </c>
      <c r="C187" s="43">
        <v>1</v>
      </c>
      <c r="D187" s="1" t="s">
        <v>65</v>
      </c>
      <c r="E187" s="1" t="s">
        <v>66</v>
      </c>
      <c r="F187" s="1" t="str">
        <f>UnitControlCenter!$B$41</f>
        <v>trillion BTU / year</v>
      </c>
      <c r="G187" s="1" t="s">
        <v>2640</v>
      </c>
      <c r="H187" s="1" t="s">
        <v>2638</v>
      </c>
      <c r="I187" s="1" t="s">
        <v>2639</v>
      </c>
    </row>
    <row r="188" spans="1:10" ht="58" x14ac:dyDescent="0.35">
      <c r="A188" s="2" t="s">
        <v>3324</v>
      </c>
      <c r="B188" s="2" t="s">
        <v>3353</v>
      </c>
      <c r="C188" s="43">
        <v>1</v>
      </c>
      <c r="D188" s="1" t="s">
        <v>65</v>
      </c>
      <c r="E188" s="1" t="s">
        <v>66</v>
      </c>
      <c r="F188" s="1" t="str">
        <f>UnitControlCenter!$B$9</f>
        <v>billion 2024 dollars / year</v>
      </c>
      <c r="G188" s="1" t="s">
        <v>2641</v>
      </c>
      <c r="H188" s="1" t="s">
        <v>2638</v>
      </c>
      <c r="I188" s="1" t="s">
        <v>2639</v>
      </c>
    </row>
    <row r="189" spans="1:10" ht="72.5" x14ac:dyDescent="0.35">
      <c r="A189" s="2" t="s">
        <v>3324</v>
      </c>
      <c r="B189" s="2" t="s">
        <v>3354</v>
      </c>
      <c r="C189" s="43">
        <v>1</v>
      </c>
      <c r="D189" s="1" t="s">
        <v>65</v>
      </c>
      <c r="E189" s="1" t="s">
        <v>66</v>
      </c>
      <c r="F189" s="1" t="str">
        <f>UnitControlCenter!$B$9</f>
        <v>billion 2024 dollars / year</v>
      </c>
      <c r="G189" s="1" t="s">
        <v>2642</v>
      </c>
      <c r="H189" s="1" t="s">
        <v>2638</v>
      </c>
      <c r="I189" s="1" t="s">
        <v>2639</v>
      </c>
    </row>
    <row r="190" spans="1:10" ht="43.5" x14ac:dyDescent="0.35">
      <c r="A190" s="2" t="s">
        <v>3324</v>
      </c>
      <c r="B190" s="2" t="s">
        <v>3355</v>
      </c>
      <c r="C190" s="43">
        <v>1</v>
      </c>
      <c r="D190" s="1" t="s">
        <v>65</v>
      </c>
      <c r="E190" s="1" t="s">
        <v>66</v>
      </c>
      <c r="F190" s="1" t="str">
        <f>UnitControlCenter!B3</f>
        <v>million metric tons / year</v>
      </c>
      <c r="G190" s="1" t="s">
        <v>2884</v>
      </c>
      <c r="H190" s="1" t="s">
        <v>2882</v>
      </c>
      <c r="I190" s="1" t="s">
        <v>2883</v>
      </c>
    </row>
    <row r="191" spans="1:10" ht="58" x14ac:dyDescent="0.35">
      <c r="A191" s="2" t="s">
        <v>3324</v>
      </c>
      <c r="B191" s="2" t="s">
        <v>3356</v>
      </c>
      <c r="C191" s="43">
        <v>1</v>
      </c>
      <c r="D191" s="1" t="s">
        <v>65</v>
      </c>
      <c r="E191" s="1" t="s">
        <v>66</v>
      </c>
      <c r="F191" s="1" t="str">
        <f>UnitControlCenter!B3</f>
        <v>million metric tons / year</v>
      </c>
      <c r="G191" s="1" t="s">
        <v>2885</v>
      </c>
      <c r="H191" s="1" t="s">
        <v>2882</v>
      </c>
      <c r="I191" s="1" t="s">
        <v>2883</v>
      </c>
    </row>
    <row r="192" spans="1:10" ht="58" x14ac:dyDescent="0.35">
      <c r="A192" s="2" t="s">
        <v>3324</v>
      </c>
      <c r="B192" s="2" t="s">
        <v>3357</v>
      </c>
      <c r="C192" s="43">
        <v>1</v>
      </c>
      <c r="D192" s="1" t="s">
        <v>65</v>
      </c>
      <c r="E192" s="1" t="s">
        <v>66</v>
      </c>
      <c r="F192" s="1" t="str">
        <f>UnitControlCenter!$B$41</f>
        <v>trillion BTU / year</v>
      </c>
      <c r="G192" s="1" t="s">
        <v>2719</v>
      </c>
      <c r="H192" s="1" t="s">
        <v>2714</v>
      </c>
      <c r="I192" s="1" t="s">
        <v>2715</v>
      </c>
    </row>
    <row r="193" spans="1:10" ht="72.5" x14ac:dyDescent="0.35">
      <c r="A193" s="2" t="s">
        <v>3324</v>
      </c>
      <c r="B193" s="2" t="s">
        <v>3358</v>
      </c>
      <c r="C193" s="43">
        <v>1</v>
      </c>
      <c r="D193" s="1" t="s">
        <v>65</v>
      </c>
      <c r="E193" s="1" t="s">
        <v>66</v>
      </c>
      <c r="F193" s="1" t="str">
        <f>UnitControlCenter!$B$41</f>
        <v>trillion BTU / year</v>
      </c>
      <c r="G193" s="1" t="s">
        <v>2720</v>
      </c>
      <c r="H193" s="1" t="s">
        <v>2714</v>
      </c>
      <c r="I193" s="1" t="s">
        <v>2716</v>
      </c>
    </row>
    <row r="194" spans="1:10" ht="72.5" x14ac:dyDescent="0.35">
      <c r="A194" s="2" t="s">
        <v>3324</v>
      </c>
      <c r="B194" s="2" t="s">
        <v>3359</v>
      </c>
      <c r="C194" s="43">
        <v>1</v>
      </c>
      <c r="D194" s="1" t="s">
        <v>65</v>
      </c>
      <c r="E194" s="1" t="s">
        <v>66</v>
      </c>
      <c r="F194" s="1" t="str">
        <f>UnitControlCenter!$B$9</f>
        <v>billion 2024 dollars / year</v>
      </c>
      <c r="G194" s="1" t="s">
        <v>2721</v>
      </c>
      <c r="H194" s="1" t="s">
        <v>2714</v>
      </c>
      <c r="I194" s="1" t="s">
        <v>2717</v>
      </c>
    </row>
    <row r="195" spans="1:10" ht="87" x14ac:dyDescent="0.35">
      <c r="A195" s="2" t="s">
        <v>3324</v>
      </c>
      <c r="B195" s="2" t="s">
        <v>3360</v>
      </c>
      <c r="C195" s="43">
        <v>1</v>
      </c>
      <c r="D195" s="1" t="s">
        <v>65</v>
      </c>
      <c r="E195" s="1" t="s">
        <v>66</v>
      </c>
      <c r="F195" s="1" t="str">
        <f>UnitControlCenter!$B$9</f>
        <v>billion 2024 dollars / year</v>
      </c>
      <c r="G195" s="1" t="s">
        <v>2722</v>
      </c>
      <c r="H195" s="1" t="s">
        <v>2714</v>
      </c>
      <c r="I195" s="1" t="s">
        <v>2718</v>
      </c>
    </row>
    <row r="196" spans="1:10" ht="101.5" x14ac:dyDescent="0.35">
      <c r="A196" s="2" t="s">
        <v>3324</v>
      </c>
      <c r="B196" s="2" t="s">
        <v>3361</v>
      </c>
      <c r="C196" s="43">
        <v>1</v>
      </c>
      <c r="D196" s="1" t="s">
        <v>65</v>
      </c>
      <c r="E196" s="1" t="s">
        <v>66</v>
      </c>
      <c r="F196" s="1" t="str">
        <f>UnitControlCenter!$B$35</f>
        <v>quads / year</v>
      </c>
      <c r="G196" s="1" t="s">
        <v>2747</v>
      </c>
      <c r="H196" s="1" t="s">
        <v>2749</v>
      </c>
      <c r="I196" s="1" t="s">
        <v>2750</v>
      </c>
    </row>
    <row r="197" spans="1:10" ht="116" x14ac:dyDescent="0.35">
      <c r="A197" s="2" t="s">
        <v>3324</v>
      </c>
      <c r="B197" s="2" t="s">
        <v>3362</v>
      </c>
      <c r="C197" s="43">
        <v>1</v>
      </c>
      <c r="D197" s="1" t="s">
        <v>65</v>
      </c>
      <c r="E197" s="1" t="s">
        <v>66</v>
      </c>
      <c r="F197" s="1" t="str">
        <f>UnitControlCenter!$B$35</f>
        <v>quads / year</v>
      </c>
      <c r="G197" s="1" t="s">
        <v>2748</v>
      </c>
      <c r="H197" s="1" t="s">
        <v>2749</v>
      </c>
      <c r="I197" s="1" t="s">
        <v>2750</v>
      </c>
    </row>
    <row r="198" spans="1:10" ht="101.5" customHeight="1" x14ac:dyDescent="0.35">
      <c r="A198" s="2" t="s">
        <v>3324</v>
      </c>
      <c r="B198" s="2" t="s">
        <v>3653</v>
      </c>
      <c r="C198" s="43">
        <v>1</v>
      </c>
      <c r="D198" s="1" t="s">
        <v>65</v>
      </c>
      <c r="E198" s="1" t="s">
        <v>66</v>
      </c>
      <c r="F198" s="1" t="s">
        <v>351</v>
      </c>
      <c r="G198" s="1" t="s">
        <v>3745</v>
      </c>
      <c r="H198" s="1" t="s">
        <v>3746</v>
      </c>
      <c r="I198" s="1" t="s">
        <v>3759</v>
      </c>
    </row>
    <row r="199" spans="1:10" ht="203" x14ac:dyDescent="0.35">
      <c r="A199" s="2" t="s">
        <v>3324</v>
      </c>
      <c r="B199" s="2" t="s">
        <v>3370</v>
      </c>
      <c r="C199" s="43">
        <v>1</v>
      </c>
      <c r="D199" s="1" t="s">
        <v>65</v>
      </c>
      <c r="E199" s="1" t="s">
        <v>66</v>
      </c>
      <c r="F199" s="1" t="str">
        <f>UnitControlCenter!$B$10</f>
        <v>billion 2024 dollars</v>
      </c>
      <c r="G199" s="1" t="s">
        <v>3327</v>
      </c>
      <c r="H199" s="1" t="s">
        <v>3326</v>
      </c>
      <c r="I199" s="208" t="s">
        <v>3325</v>
      </c>
      <c r="J199" s="208"/>
    </row>
    <row r="200" spans="1:10" ht="232" x14ac:dyDescent="0.35">
      <c r="A200" s="2" t="s">
        <v>3324</v>
      </c>
      <c r="B200" s="2" t="s">
        <v>3363</v>
      </c>
      <c r="C200" s="43">
        <v>1</v>
      </c>
      <c r="D200" s="1" t="s">
        <v>65</v>
      </c>
      <c r="E200" s="1" t="s">
        <v>66</v>
      </c>
      <c r="F200" s="1" t="str">
        <f>UnitControlCenter!$B$10</f>
        <v>billion 2024 dollars</v>
      </c>
      <c r="G200" s="1" t="s">
        <v>3335</v>
      </c>
      <c r="H200" s="1" t="s">
        <v>3326</v>
      </c>
      <c r="I200" s="208" t="s">
        <v>3328</v>
      </c>
      <c r="J200" s="208"/>
    </row>
    <row r="201" spans="1:10" ht="203" x14ac:dyDescent="0.35">
      <c r="A201" s="2" t="s">
        <v>3324</v>
      </c>
      <c r="B201" s="2" t="s">
        <v>3364</v>
      </c>
      <c r="C201" s="43">
        <v>1</v>
      </c>
      <c r="D201" s="1" t="s">
        <v>65</v>
      </c>
      <c r="E201" s="1" t="s">
        <v>66</v>
      </c>
      <c r="F201" s="1" t="str">
        <f>UnitControlCenter!$B$10</f>
        <v>billion 2024 dollars</v>
      </c>
      <c r="G201" s="1" t="s">
        <v>3336</v>
      </c>
      <c r="H201" s="1" t="s">
        <v>3326</v>
      </c>
      <c r="I201" s="208" t="s">
        <v>3329</v>
      </c>
      <c r="J201" s="208"/>
    </row>
    <row r="202" spans="1:10" ht="232" x14ac:dyDescent="0.35">
      <c r="A202" s="2" t="s">
        <v>3324</v>
      </c>
      <c r="B202" s="2" t="s">
        <v>3365</v>
      </c>
      <c r="C202" s="43">
        <v>1</v>
      </c>
      <c r="D202" s="1" t="s">
        <v>65</v>
      </c>
      <c r="E202" s="1" t="s">
        <v>66</v>
      </c>
      <c r="F202" s="1" t="str">
        <f>UnitControlCenter!$B$10</f>
        <v>billion 2024 dollars</v>
      </c>
      <c r="G202" s="1" t="s">
        <v>3337</v>
      </c>
      <c r="H202" s="1" t="s">
        <v>3326</v>
      </c>
      <c r="I202" s="208" t="s">
        <v>3330</v>
      </c>
      <c r="J202" s="208"/>
    </row>
    <row r="203" spans="1:10" ht="188.5" x14ac:dyDescent="0.35">
      <c r="A203" s="2" t="s">
        <v>3324</v>
      </c>
      <c r="B203" s="2" t="s">
        <v>3366</v>
      </c>
      <c r="C203" s="43">
        <v>1</v>
      </c>
      <c r="D203" s="1" t="s">
        <v>65</v>
      </c>
      <c r="E203" s="1" t="s">
        <v>66</v>
      </c>
      <c r="F203" s="1" t="str">
        <f>UnitControlCenter!$B$10</f>
        <v>billion 2024 dollars</v>
      </c>
      <c r="G203" s="1" t="s">
        <v>3340</v>
      </c>
      <c r="H203" s="1" t="s">
        <v>3326</v>
      </c>
      <c r="I203" s="208" t="s">
        <v>3331</v>
      </c>
      <c r="J203" s="208"/>
    </row>
    <row r="204" spans="1:10" ht="217.5" x14ac:dyDescent="0.35">
      <c r="A204" s="2" t="s">
        <v>3324</v>
      </c>
      <c r="B204" s="2" t="s">
        <v>3367</v>
      </c>
      <c r="C204" s="43">
        <v>1</v>
      </c>
      <c r="D204" s="1" t="s">
        <v>65</v>
      </c>
      <c r="E204" s="1" t="s">
        <v>66</v>
      </c>
      <c r="F204" s="1" t="str">
        <f>UnitControlCenter!$B$10</f>
        <v>billion 2024 dollars</v>
      </c>
      <c r="G204" s="1" t="s">
        <v>3341</v>
      </c>
      <c r="H204" s="1" t="s">
        <v>3326</v>
      </c>
      <c r="I204" s="208" t="s">
        <v>3332</v>
      </c>
      <c r="J204" s="208"/>
    </row>
    <row r="205" spans="1:10" ht="246.5" x14ac:dyDescent="0.35">
      <c r="A205" s="2" t="s">
        <v>3324</v>
      </c>
      <c r="B205" s="2" t="s">
        <v>3368</v>
      </c>
      <c r="C205" s="43">
        <v>1</v>
      </c>
      <c r="D205" s="1" t="s">
        <v>65</v>
      </c>
      <c r="E205" s="1" t="s">
        <v>66</v>
      </c>
      <c r="F205" s="1" t="str">
        <f>UnitControlCenter!$B$10</f>
        <v>billion 2024 dollars</v>
      </c>
      <c r="G205" s="1" t="s">
        <v>3338</v>
      </c>
      <c r="H205" s="1" t="s">
        <v>3326</v>
      </c>
      <c r="I205" s="208" t="s">
        <v>3333</v>
      </c>
      <c r="J205" s="208"/>
    </row>
    <row r="206" spans="1:10" ht="276" thickBot="1" x14ac:dyDescent="0.4">
      <c r="A206" s="192" t="s">
        <v>3324</v>
      </c>
      <c r="B206" s="192" t="s">
        <v>3369</v>
      </c>
      <c r="C206" s="199">
        <v>1</v>
      </c>
      <c r="D206" s="193" t="s">
        <v>65</v>
      </c>
      <c r="E206" s="193" t="s">
        <v>66</v>
      </c>
      <c r="F206" s="193" t="str">
        <f>UnitControlCenter!$B$10</f>
        <v>billion 2024 dollars</v>
      </c>
      <c r="G206" s="193" t="s">
        <v>3339</v>
      </c>
      <c r="H206" s="193" t="s">
        <v>3326</v>
      </c>
      <c r="I206" s="315" t="s">
        <v>3334</v>
      </c>
      <c r="J206" s="315"/>
    </row>
    <row r="207" spans="1:10" ht="72.5" x14ac:dyDescent="0.35">
      <c r="A207" s="2" t="s">
        <v>2346</v>
      </c>
      <c r="B207" s="2" t="s">
        <v>93</v>
      </c>
      <c r="C207" s="43">
        <v>1</v>
      </c>
      <c r="D207" s="1" t="s">
        <v>65</v>
      </c>
      <c r="E207" s="1" t="s">
        <v>2352</v>
      </c>
      <c r="F207" s="1" t="str">
        <f>UnitControlCenter!$B$27</f>
        <v>2024 dollars / megawatt-hour (MWh)</v>
      </c>
      <c r="G207" s="1" t="s">
        <v>3281</v>
      </c>
      <c r="H207" s="1" t="s">
        <v>3280</v>
      </c>
      <c r="I207" s="1" t="s">
        <v>3624</v>
      </c>
    </row>
    <row r="208" spans="1:10" ht="43.5" x14ac:dyDescent="0.35">
      <c r="A208" s="2" t="s">
        <v>2346</v>
      </c>
      <c r="B208" s="2" t="s">
        <v>445</v>
      </c>
      <c r="C208" s="43">
        <v>1</v>
      </c>
      <c r="D208" s="1" t="s">
        <v>65</v>
      </c>
      <c r="E208" s="1" t="s">
        <v>2352</v>
      </c>
      <c r="F208" s="1" t="str">
        <f>UnitControlCenter!$B$42</f>
        <v>2024 dollars / short ton</v>
      </c>
      <c r="G208" s="1" t="s">
        <v>2650</v>
      </c>
      <c r="H208" s="1" t="s">
        <v>2651</v>
      </c>
      <c r="I208" s="1" t="s">
        <v>2652</v>
      </c>
    </row>
    <row r="209" spans="1:10" x14ac:dyDescent="0.35">
      <c r="A209" s="2" t="s">
        <v>2346</v>
      </c>
      <c r="B209" s="2" t="s">
        <v>442</v>
      </c>
      <c r="C209" s="43">
        <v>1</v>
      </c>
      <c r="D209" s="1" t="s">
        <v>65</v>
      </c>
      <c r="E209" s="1" t="s">
        <v>2352</v>
      </c>
      <c r="F209" s="1" t="str">
        <f>UnitControlCenter!$B$42</f>
        <v>2024 dollars / short ton</v>
      </c>
      <c r="G209" s="1" t="s">
        <v>2365</v>
      </c>
      <c r="H209" s="1" t="s">
        <v>340</v>
      </c>
      <c r="I209" s="1" t="s">
        <v>2537</v>
      </c>
    </row>
    <row r="210" spans="1:10" ht="87" x14ac:dyDescent="0.35">
      <c r="A210" s="2" t="s">
        <v>2346</v>
      </c>
      <c r="B210" s="2" t="s">
        <v>87</v>
      </c>
      <c r="C210" s="43">
        <v>1</v>
      </c>
      <c r="D210" s="1" t="s">
        <v>65</v>
      </c>
      <c r="E210" s="1" t="s">
        <v>2352</v>
      </c>
      <c r="F210" s="1" t="str">
        <f>UnitControlCenter!$B$43</f>
        <v>2024 dollars / thousand cubic feet</v>
      </c>
      <c r="G210" s="1" t="s">
        <v>3283</v>
      </c>
      <c r="H210" s="1" t="s">
        <v>3282</v>
      </c>
      <c r="I210" s="1" t="s">
        <v>3625</v>
      </c>
    </row>
    <row r="211" spans="1:10" x14ac:dyDescent="0.35">
      <c r="A211" s="2" t="s">
        <v>2346</v>
      </c>
      <c r="B211" s="2" t="s">
        <v>95</v>
      </c>
      <c r="C211" s="43">
        <v>1</v>
      </c>
      <c r="D211" s="1" t="s">
        <v>65</v>
      </c>
      <c r="E211" s="1" t="s">
        <v>2352</v>
      </c>
      <c r="F211" s="1" t="str">
        <f>UnitControlCenter!$B$44</f>
        <v>2024 dollars / gallon</v>
      </c>
      <c r="G211" s="1" t="s">
        <v>2367</v>
      </c>
      <c r="H211" s="1" t="s">
        <v>335</v>
      </c>
      <c r="I211" s="43">
        <v>969696</v>
      </c>
      <c r="J211" s="43"/>
    </row>
    <row r="212" spans="1:10" ht="72.5" x14ac:dyDescent="0.35">
      <c r="A212" s="2" t="s">
        <v>2346</v>
      </c>
      <c r="B212" s="2" t="s">
        <v>96</v>
      </c>
      <c r="C212" s="43">
        <v>1</v>
      </c>
      <c r="D212" s="1" t="s">
        <v>65</v>
      </c>
      <c r="E212" s="1" t="s">
        <v>2352</v>
      </c>
      <c r="F212" s="1" t="str">
        <f>UnitControlCenter!$B$44</f>
        <v>2024 dollars / gallon</v>
      </c>
      <c r="G212" s="1" t="s">
        <v>2645</v>
      </c>
      <c r="H212" s="1" t="s">
        <v>2643</v>
      </c>
      <c r="I212" s="1" t="s">
        <v>2644</v>
      </c>
    </row>
    <row r="213" spans="1:10" ht="58" x14ac:dyDescent="0.35">
      <c r="A213" s="2" t="s">
        <v>2346</v>
      </c>
      <c r="B213" s="2" t="s">
        <v>92</v>
      </c>
      <c r="C213" s="43">
        <v>1</v>
      </c>
      <c r="D213" s="1" t="s">
        <v>65</v>
      </c>
      <c r="E213" s="1" t="s">
        <v>2352</v>
      </c>
      <c r="F213" s="1" t="str">
        <f>UnitControlCenter!$B$42</f>
        <v>2024 dollars / short ton</v>
      </c>
      <c r="G213" s="1" t="s">
        <v>2646</v>
      </c>
      <c r="H213" s="1" t="s">
        <v>2647</v>
      </c>
      <c r="I213" s="1" t="s">
        <v>2648</v>
      </c>
    </row>
    <row r="214" spans="1:10" ht="58" x14ac:dyDescent="0.35">
      <c r="A214" s="2" t="s">
        <v>2346</v>
      </c>
      <c r="B214" s="2" t="s">
        <v>2587</v>
      </c>
      <c r="C214" s="43">
        <v>1</v>
      </c>
      <c r="D214" s="1" t="s">
        <v>65</v>
      </c>
      <c r="E214" s="1" t="s">
        <v>2352</v>
      </c>
      <c r="F214" s="1" t="str">
        <f>UnitControlCenter!$B$45</f>
        <v>2024 dollars / barrel of oil</v>
      </c>
      <c r="G214" s="1" t="s">
        <v>2711</v>
      </c>
      <c r="H214" s="1" t="s">
        <v>2712</v>
      </c>
      <c r="I214" s="1" t="s">
        <v>2713</v>
      </c>
    </row>
    <row r="215" spans="1:10" ht="58" x14ac:dyDescent="0.35">
      <c r="A215" s="2" t="s">
        <v>2346</v>
      </c>
      <c r="B215" s="2" t="s">
        <v>2649</v>
      </c>
      <c r="C215" s="43">
        <v>1</v>
      </c>
      <c r="D215" s="1" t="s">
        <v>65</v>
      </c>
      <c r="E215" s="1" t="s">
        <v>2352</v>
      </c>
      <c r="F215" s="1" t="str">
        <f>UnitControlCenter!$B$44</f>
        <v>2024 dollars / gallon</v>
      </c>
      <c r="G215" s="1" t="s">
        <v>2653</v>
      </c>
      <c r="H215" s="1" t="s">
        <v>2364</v>
      </c>
      <c r="I215" s="1" t="s">
        <v>2583</v>
      </c>
    </row>
    <row r="216" spans="1:10" ht="29.5" thickBot="1" x14ac:dyDescent="0.4">
      <c r="A216" s="192" t="s">
        <v>2346</v>
      </c>
      <c r="B216" s="192" t="s">
        <v>2470</v>
      </c>
      <c r="C216" s="199">
        <v>1</v>
      </c>
      <c r="D216" s="193" t="s">
        <v>65</v>
      </c>
      <c r="E216" s="193" t="s">
        <v>2352</v>
      </c>
      <c r="F216" s="193" t="str">
        <f>UnitControlCenter!$B$46</f>
        <v>2024 dollars / kg</v>
      </c>
      <c r="G216" s="193" t="s">
        <v>2755</v>
      </c>
      <c r="H216" s="193" t="s">
        <v>2756</v>
      </c>
      <c r="I216" s="193" t="s">
        <v>2757</v>
      </c>
      <c r="J216" s="193"/>
    </row>
    <row r="217" spans="1:10" x14ac:dyDescent="0.35">
      <c r="A217" s="2" t="s">
        <v>2347</v>
      </c>
      <c r="B217" s="2" t="s">
        <v>3457</v>
      </c>
      <c r="C217" s="43">
        <v>1</v>
      </c>
      <c r="D217" s="1" t="s">
        <v>63</v>
      </c>
      <c r="E217" s="1" t="s">
        <v>64</v>
      </c>
      <c r="F217" s="1" t="str">
        <f>UnitControlCenter!$B$47</f>
        <v>2024 dollars / kilowatt-hour (kWh)</v>
      </c>
      <c r="G217" s="1" t="s">
        <v>2368</v>
      </c>
    </row>
    <row r="218" spans="1:10" ht="29" x14ac:dyDescent="0.35">
      <c r="A218" s="2" t="s">
        <v>2347</v>
      </c>
      <c r="B218" s="2" t="s">
        <v>2348</v>
      </c>
      <c r="C218" s="43">
        <v>0</v>
      </c>
      <c r="D218" s="1" t="s">
        <v>65</v>
      </c>
      <c r="E218" s="1" t="s">
        <v>64</v>
      </c>
      <c r="F218" s="1" t="str">
        <f>UnitControlCenter!$B$49</f>
        <v>cost of eqpt. to capture 1 metric ton CO2e/yr (2020 dollars)</v>
      </c>
      <c r="G218" s="1" t="s">
        <v>2372</v>
      </c>
      <c r="H218" s="1" t="s">
        <v>2373</v>
      </c>
      <c r="I218" s="1" t="s">
        <v>2544</v>
      </c>
    </row>
    <row r="219" spans="1:10" x14ac:dyDescent="0.35">
      <c r="A219" s="2" t="s">
        <v>2347</v>
      </c>
      <c r="B219" s="2" t="s">
        <v>2349</v>
      </c>
      <c r="C219" s="43">
        <v>1</v>
      </c>
      <c r="D219" s="1" t="s">
        <v>63</v>
      </c>
      <c r="E219" s="1" t="s">
        <v>64</v>
      </c>
      <c r="F219" s="1" t="str">
        <f>UnitControlCenter!$B$50</f>
        <v>million 2024 dollars / megawatt (MW)</v>
      </c>
      <c r="G219" s="1" t="s">
        <v>2369</v>
      </c>
    </row>
    <row r="220" spans="1:10" x14ac:dyDescent="0.35">
      <c r="A220" s="2" t="s">
        <v>2347</v>
      </c>
      <c r="B220" s="2" t="s">
        <v>2350</v>
      </c>
      <c r="C220" s="43">
        <v>1</v>
      </c>
      <c r="D220" s="1" t="s">
        <v>63</v>
      </c>
      <c r="E220" s="1" t="s">
        <v>64</v>
      </c>
      <c r="F220" s="1" t="str">
        <f>UnitControlCenter!$B$50</f>
        <v>million 2024 dollars / megawatt (MW)</v>
      </c>
      <c r="G220" s="1" t="s">
        <v>2370</v>
      </c>
    </row>
    <row r="221" spans="1:10" x14ac:dyDescent="0.35">
      <c r="A221" s="2" t="s">
        <v>2347</v>
      </c>
      <c r="B221" s="2" t="s">
        <v>2351</v>
      </c>
      <c r="C221" s="43">
        <v>1</v>
      </c>
      <c r="D221" s="1" t="s">
        <v>63</v>
      </c>
      <c r="E221" s="1" t="s">
        <v>64</v>
      </c>
      <c r="F221" s="1" t="str">
        <f>UnitControlCenter!$B$50</f>
        <v>million 2024 dollars / megawatt (MW)</v>
      </c>
      <c r="G221" s="1" t="s">
        <v>2371</v>
      </c>
    </row>
    <row r="222" spans="1:10" ht="29.5" thickBot="1" x14ac:dyDescent="0.4">
      <c r="A222" s="192" t="s">
        <v>2347</v>
      </c>
      <c r="B222" s="192" t="s">
        <v>2484</v>
      </c>
      <c r="C222" s="199">
        <v>1</v>
      </c>
      <c r="D222" s="193" t="s">
        <v>63</v>
      </c>
      <c r="E222" s="193" t="s">
        <v>64</v>
      </c>
      <c r="F222" s="193" t="str">
        <f>UnitControlCenter!$B$51</f>
        <v>cost of eqpt. to produce 1 kg H2/yr (2024 dollars)</v>
      </c>
      <c r="G222" s="193" t="s">
        <v>2485</v>
      </c>
      <c r="H222" s="193"/>
      <c r="I222" s="193"/>
      <c r="J222" s="193"/>
    </row>
  </sheetData>
  <phoneticPr fontId="115" type="noConversion"/>
  <conditionalFormatting sqref="C2:C222">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ignoredErrors>
    <ignoredError sqref="F9 F34 F183 F27 F137 F51 F65 F68 F47 F53:F59" formula="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37"/>
  <sheetViews>
    <sheetView topLeftCell="A20" zoomScaleNormal="100" workbookViewId="0">
      <selection activeCell="K35" sqref="K35"/>
    </sheetView>
  </sheetViews>
  <sheetFormatPr defaultColWidth="8.81640625" defaultRowHeight="14.5" x14ac:dyDescent="0.35"/>
  <cols>
    <col min="1" max="1" width="13.453125" customWidth="1"/>
    <col min="2" max="2" width="8.81640625" style="20"/>
    <col min="4" max="4" width="46" customWidth="1"/>
  </cols>
  <sheetData>
    <row r="1" spans="1:5" x14ac:dyDescent="0.35">
      <c r="A1" s="42" t="s">
        <v>2532</v>
      </c>
      <c r="B1" s="169"/>
      <c r="C1" s="159"/>
      <c r="D1" s="159"/>
    </row>
    <row r="2" spans="1:5" x14ac:dyDescent="0.35">
      <c r="A2" s="9" t="s">
        <v>2496</v>
      </c>
      <c r="B2" s="170" t="s">
        <v>2497</v>
      </c>
      <c r="C2" s="9" t="s">
        <v>2498</v>
      </c>
      <c r="D2" s="9" t="s">
        <v>2499</v>
      </c>
    </row>
    <row r="3" spans="1:5" x14ac:dyDescent="0.35">
      <c r="A3" s="371" t="s">
        <v>3566</v>
      </c>
      <c r="B3" s="375" t="s">
        <v>3568</v>
      </c>
      <c r="C3" s="372"/>
      <c r="D3" s="374" t="s">
        <v>3567</v>
      </c>
    </row>
    <row r="4" spans="1:5" x14ac:dyDescent="0.35">
      <c r="A4" t="s">
        <v>2546</v>
      </c>
      <c r="B4" s="20" t="s">
        <v>2540</v>
      </c>
      <c r="C4" s="188"/>
      <c r="D4" s="376" t="s">
        <v>3569</v>
      </c>
      <c r="E4" t="s">
        <v>3572</v>
      </c>
    </row>
    <row r="5" spans="1:5" x14ac:dyDescent="0.35">
      <c r="A5" t="s">
        <v>3576</v>
      </c>
      <c r="B5" s="171" t="s">
        <v>3577</v>
      </c>
      <c r="C5" s="377"/>
      <c r="D5" s="376" t="s">
        <v>3571</v>
      </c>
      <c r="E5" t="s">
        <v>3575</v>
      </c>
    </row>
    <row r="6" spans="1:5" x14ac:dyDescent="0.35">
      <c r="A6" t="s">
        <v>3733</v>
      </c>
      <c r="B6" s="171" t="s">
        <v>3732</v>
      </c>
      <c r="C6" s="410"/>
      <c r="D6" s="407" t="s">
        <v>3726</v>
      </c>
    </row>
    <row r="7" spans="1:5" x14ac:dyDescent="0.35">
      <c r="A7" t="s">
        <v>3730</v>
      </c>
      <c r="B7" s="171" t="s">
        <v>3729</v>
      </c>
      <c r="C7" s="408"/>
      <c r="D7" s="407" t="s">
        <v>3727</v>
      </c>
    </row>
    <row r="8" spans="1:5" x14ac:dyDescent="0.35">
      <c r="A8" t="s">
        <v>3731</v>
      </c>
      <c r="B8" s="20">
        <v>6699</v>
      </c>
      <c r="C8" s="409"/>
      <c r="D8" s="407" t="s">
        <v>3728</v>
      </c>
    </row>
    <row r="9" spans="1:5" x14ac:dyDescent="0.35">
      <c r="A9" t="s">
        <v>3733</v>
      </c>
      <c r="B9" s="171" t="s">
        <v>3578</v>
      </c>
      <c r="C9" s="205"/>
      <c r="D9" t="s">
        <v>3582</v>
      </c>
    </row>
    <row r="10" spans="1:5" x14ac:dyDescent="0.35">
      <c r="A10" t="s">
        <v>3583</v>
      </c>
      <c r="B10" s="171" t="s">
        <v>3584</v>
      </c>
      <c r="C10" s="379"/>
      <c r="D10" s="378" t="s">
        <v>3557</v>
      </c>
    </row>
    <row r="11" spans="1:5" x14ac:dyDescent="0.35">
      <c r="A11" t="s">
        <v>2506</v>
      </c>
      <c r="B11" s="20" t="s">
        <v>2517</v>
      </c>
      <c r="C11" s="176"/>
      <c r="D11" t="s">
        <v>435</v>
      </c>
    </row>
    <row r="12" spans="1:5" x14ac:dyDescent="0.35">
      <c r="A12" t="s">
        <v>3541</v>
      </c>
      <c r="B12" s="20" t="s">
        <v>3540</v>
      </c>
      <c r="C12" s="362"/>
      <c r="D12" t="s">
        <v>3473</v>
      </c>
    </row>
    <row r="13" spans="1:5" x14ac:dyDescent="0.35">
      <c r="A13" t="s">
        <v>2514</v>
      </c>
      <c r="B13" s="171" t="s">
        <v>2515</v>
      </c>
      <c r="C13" s="175"/>
      <c r="D13" t="s">
        <v>92</v>
      </c>
    </row>
    <row r="14" spans="1:5" x14ac:dyDescent="0.35">
      <c r="A14" t="s">
        <v>2542</v>
      </c>
      <c r="B14" s="20" t="s">
        <v>2536</v>
      </c>
      <c r="C14" s="185"/>
      <c r="D14" t="s">
        <v>91</v>
      </c>
    </row>
    <row r="15" spans="1:5" x14ac:dyDescent="0.35">
      <c r="A15" t="s">
        <v>2521</v>
      </c>
      <c r="B15" s="20" t="s">
        <v>2537</v>
      </c>
      <c r="C15" s="180"/>
      <c r="D15" t="s">
        <v>2533</v>
      </c>
    </row>
    <row r="16" spans="1:5" x14ac:dyDescent="0.35">
      <c r="A16" t="s">
        <v>2543</v>
      </c>
      <c r="B16" s="20" t="s">
        <v>2366</v>
      </c>
      <c r="C16" s="184"/>
      <c r="D16" t="s">
        <v>2534</v>
      </c>
    </row>
    <row r="17" spans="1:4" x14ac:dyDescent="0.35">
      <c r="A17" t="s">
        <v>2541</v>
      </c>
      <c r="B17" s="20" t="s">
        <v>2538</v>
      </c>
      <c r="C17" s="187"/>
      <c r="D17" t="s">
        <v>450</v>
      </c>
    </row>
    <row r="18" spans="1:4" x14ac:dyDescent="0.35">
      <c r="A18" t="s">
        <v>2522</v>
      </c>
      <c r="B18" s="20" t="s">
        <v>2518</v>
      </c>
      <c r="C18" s="179"/>
      <c r="D18" t="s">
        <v>453</v>
      </c>
    </row>
    <row r="19" spans="1:4" x14ac:dyDescent="0.35">
      <c r="A19" t="s">
        <v>2495</v>
      </c>
      <c r="B19" s="172" t="s">
        <v>2502</v>
      </c>
      <c r="C19" s="168"/>
      <c r="D19" t="s">
        <v>89</v>
      </c>
    </row>
    <row r="20" spans="1:4" x14ac:dyDescent="0.35">
      <c r="A20" t="s">
        <v>3038</v>
      </c>
      <c r="B20" t="s">
        <v>3579</v>
      </c>
      <c r="C20" s="206"/>
      <c r="D20" t="s">
        <v>3475</v>
      </c>
    </row>
    <row r="21" spans="1:4" x14ac:dyDescent="0.35">
      <c r="A21" t="s">
        <v>2523</v>
      </c>
      <c r="B21" s="20" t="s">
        <v>2519</v>
      </c>
      <c r="C21" s="181"/>
      <c r="D21" t="s">
        <v>3476</v>
      </c>
    </row>
    <row r="22" spans="1:4" x14ac:dyDescent="0.35">
      <c r="A22" t="s">
        <v>2505</v>
      </c>
      <c r="B22" s="171" t="s">
        <v>2510</v>
      </c>
      <c r="C22" s="177"/>
      <c r="D22" t="s">
        <v>2535</v>
      </c>
    </row>
    <row r="23" spans="1:4" x14ac:dyDescent="0.35">
      <c r="A23" t="s">
        <v>2545</v>
      </c>
      <c r="B23" s="20" t="s">
        <v>2539</v>
      </c>
      <c r="C23" s="186"/>
      <c r="D23" t="s">
        <v>2469</v>
      </c>
    </row>
    <row r="24" spans="1:4" x14ac:dyDescent="0.35">
      <c r="A24" t="s">
        <v>2508</v>
      </c>
      <c r="B24" s="171" t="s">
        <v>2509</v>
      </c>
      <c r="C24" s="167"/>
      <c r="D24" t="s">
        <v>2620</v>
      </c>
    </row>
    <row r="25" spans="1:4" x14ac:dyDescent="0.35">
      <c r="A25" t="s">
        <v>2588</v>
      </c>
      <c r="B25" s="171" t="s">
        <v>2590</v>
      </c>
      <c r="C25" s="189"/>
      <c r="D25" t="s">
        <v>2587</v>
      </c>
    </row>
    <row r="26" spans="1:4" x14ac:dyDescent="0.35">
      <c r="A26" t="s">
        <v>2589</v>
      </c>
      <c r="B26" s="171">
        <v>740000</v>
      </c>
      <c r="C26" s="190"/>
      <c r="D26" t="s">
        <v>2467</v>
      </c>
    </row>
    <row r="27" spans="1:4" x14ac:dyDescent="0.35">
      <c r="A27" t="s">
        <v>2524</v>
      </c>
      <c r="B27" s="20" t="s">
        <v>2520</v>
      </c>
      <c r="C27" s="182"/>
      <c r="D27" t="s">
        <v>310</v>
      </c>
    </row>
    <row r="28" spans="1:4" x14ac:dyDescent="0.35">
      <c r="A28" t="s">
        <v>3539</v>
      </c>
      <c r="B28" s="20" t="s">
        <v>3580</v>
      </c>
      <c r="C28" s="361"/>
      <c r="D28" t="s">
        <v>3472</v>
      </c>
    </row>
    <row r="29" spans="1:4" x14ac:dyDescent="0.35">
      <c r="A29" t="s">
        <v>2507</v>
      </c>
      <c r="B29" s="171" t="s">
        <v>2512</v>
      </c>
      <c r="C29" s="174"/>
      <c r="D29" t="s">
        <v>3406</v>
      </c>
    </row>
    <row r="30" spans="1:4" x14ac:dyDescent="0.35">
      <c r="A30" t="s">
        <v>3407</v>
      </c>
      <c r="B30" s="171" t="s">
        <v>3408</v>
      </c>
      <c r="C30" s="360"/>
      <c r="D30" t="s">
        <v>3405</v>
      </c>
    </row>
    <row r="31" spans="1:4" x14ac:dyDescent="0.35">
      <c r="A31" t="s">
        <v>3039</v>
      </c>
      <c r="B31" s="17" t="s">
        <v>3581</v>
      </c>
      <c r="C31" s="207"/>
      <c r="D31" t="s">
        <v>3474</v>
      </c>
    </row>
    <row r="32" spans="1:4" x14ac:dyDescent="0.35">
      <c r="A32" t="s">
        <v>2531</v>
      </c>
      <c r="B32" s="20" t="s">
        <v>2530</v>
      </c>
      <c r="C32" s="183"/>
      <c r="D32" t="s">
        <v>442</v>
      </c>
    </row>
    <row r="33" spans="1:5" x14ac:dyDescent="0.35">
      <c r="A33" t="s">
        <v>3040</v>
      </c>
      <c r="B33" s="204" t="s">
        <v>3033</v>
      </c>
      <c r="C33" s="203"/>
      <c r="D33" t="s">
        <v>3471</v>
      </c>
    </row>
    <row r="34" spans="1:5" x14ac:dyDescent="0.35">
      <c r="A34" t="s">
        <v>2501</v>
      </c>
      <c r="B34" s="171" t="s">
        <v>2511</v>
      </c>
      <c r="C34" s="173"/>
      <c r="D34" t="s">
        <v>445</v>
      </c>
    </row>
    <row r="35" spans="1:5" x14ac:dyDescent="0.35">
      <c r="A35" t="s">
        <v>3576</v>
      </c>
      <c r="B35" s="171" t="s">
        <v>3577</v>
      </c>
      <c r="C35" s="377"/>
      <c r="D35" t="s">
        <v>3570</v>
      </c>
      <c r="E35" t="s">
        <v>3574</v>
      </c>
    </row>
    <row r="36" spans="1:5" x14ac:dyDescent="0.35">
      <c r="A36" t="s">
        <v>2546</v>
      </c>
      <c r="B36" s="20" t="s">
        <v>2540</v>
      </c>
      <c r="C36" s="188"/>
      <c r="D36" s="412" t="s">
        <v>3894</v>
      </c>
      <c r="E36" t="s">
        <v>3573</v>
      </c>
    </row>
    <row r="37" spans="1:5" x14ac:dyDescent="0.35">
      <c r="A37" t="s">
        <v>3896</v>
      </c>
      <c r="B37" s="20" t="s">
        <v>3897</v>
      </c>
      <c r="C37" s="413"/>
      <c r="D37" s="412" t="s">
        <v>3895</v>
      </c>
    </row>
    <row r="39" spans="1:5" x14ac:dyDescent="0.35">
      <c r="A39" s="42" t="s">
        <v>2516</v>
      </c>
      <c r="B39" s="169"/>
      <c r="C39" s="159"/>
      <c r="D39" s="159"/>
    </row>
    <row r="40" spans="1:5" s="9" customFormat="1" x14ac:dyDescent="0.35">
      <c r="A40" s="9" t="s">
        <v>2496</v>
      </c>
      <c r="B40" s="170" t="s">
        <v>2497</v>
      </c>
      <c r="C40" s="9" t="s">
        <v>2498</v>
      </c>
      <c r="D40" s="9" t="s">
        <v>2580</v>
      </c>
    </row>
    <row r="41" spans="1:5" x14ac:dyDescent="0.35">
      <c r="A41" t="s">
        <v>2522</v>
      </c>
      <c r="B41" s="20" t="s">
        <v>2518</v>
      </c>
      <c r="C41" s="179"/>
      <c r="D41" t="s">
        <v>2582</v>
      </c>
    </row>
    <row r="42" spans="1:5" x14ac:dyDescent="0.35">
      <c r="A42" t="s">
        <v>2495</v>
      </c>
      <c r="B42" s="172" t="s">
        <v>2502</v>
      </c>
      <c r="C42" s="168"/>
      <c r="D42" t="s">
        <v>2581</v>
      </c>
    </row>
    <row r="43" spans="1:5" x14ac:dyDescent="0.35">
      <c r="A43" t="s">
        <v>2507</v>
      </c>
      <c r="B43" s="20" t="s">
        <v>2512</v>
      </c>
      <c r="C43" s="174"/>
      <c r="D43" t="s">
        <v>4</v>
      </c>
    </row>
    <row r="44" spans="1:5" x14ac:dyDescent="0.35">
      <c r="A44" t="s">
        <v>2521</v>
      </c>
      <c r="B44" s="20" t="s">
        <v>2537</v>
      </c>
      <c r="C44" s="180"/>
      <c r="D44" t="s">
        <v>93</v>
      </c>
    </row>
    <row r="45" spans="1:5" x14ac:dyDescent="0.35">
      <c r="A45" t="s">
        <v>2501</v>
      </c>
      <c r="B45" s="20">
        <v>969696</v>
      </c>
      <c r="C45" s="173"/>
      <c r="D45" t="s">
        <v>9</v>
      </c>
    </row>
    <row r="46" spans="1:5" x14ac:dyDescent="0.35">
      <c r="A46" t="s">
        <v>2514</v>
      </c>
      <c r="B46" s="20" t="s">
        <v>2515</v>
      </c>
      <c r="C46" s="175"/>
      <c r="D46" t="s">
        <v>2426</v>
      </c>
    </row>
    <row r="47" spans="1:5" x14ac:dyDescent="0.35">
      <c r="A47" t="s">
        <v>2523</v>
      </c>
      <c r="B47" s="20" t="s">
        <v>2519</v>
      </c>
      <c r="C47" s="181"/>
      <c r="D47" t="s">
        <v>131</v>
      </c>
    </row>
    <row r="48" spans="1:5" x14ac:dyDescent="0.35">
      <c r="A48" t="s">
        <v>2524</v>
      </c>
      <c r="B48" s="20" t="s">
        <v>2520</v>
      </c>
      <c r="C48" s="182"/>
      <c r="D48" t="s">
        <v>2435</v>
      </c>
    </row>
    <row r="49" spans="1:4" x14ac:dyDescent="0.35">
      <c r="A49" t="s">
        <v>2506</v>
      </c>
      <c r="B49" s="20" t="s">
        <v>2517</v>
      </c>
      <c r="C49" s="178"/>
      <c r="D49" t="s">
        <v>3734</v>
      </c>
    </row>
    <row r="50" spans="1:4" x14ac:dyDescent="0.35">
      <c r="A50" t="s">
        <v>2542</v>
      </c>
      <c r="B50" s="20" t="s">
        <v>2536</v>
      </c>
      <c r="C50" s="185"/>
      <c r="D50" t="s">
        <v>3735</v>
      </c>
    </row>
    <row r="51" spans="1:4" x14ac:dyDescent="0.35">
      <c r="A51" t="s">
        <v>2521</v>
      </c>
      <c r="B51" s="20" t="s">
        <v>2537</v>
      </c>
      <c r="C51" s="180"/>
      <c r="D51" t="s">
        <v>3736</v>
      </c>
    </row>
    <row r="52" spans="1:4" x14ac:dyDescent="0.35">
      <c r="A52" t="s">
        <v>2588</v>
      </c>
      <c r="B52" s="171" t="s">
        <v>2590</v>
      </c>
      <c r="C52" s="189"/>
      <c r="D52" t="s">
        <v>2788</v>
      </c>
    </row>
    <row r="54" spans="1:4" x14ac:dyDescent="0.35">
      <c r="A54" s="42" t="s">
        <v>2525</v>
      </c>
      <c r="B54" s="169"/>
      <c r="C54" s="159"/>
      <c r="D54" s="159"/>
    </row>
    <row r="55" spans="1:4" x14ac:dyDescent="0.35">
      <c r="A55" s="9" t="s">
        <v>2496</v>
      </c>
      <c r="B55" s="170" t="s">
        <v>2497</v>
      </c>
      <c r="C55" s="9" t="s">
        <v>2498</v>
      </c>
      <c r="D55" s="9" t="s">
        <v>2499</v>
      </c>
    </row>
    <row r="56" spans="1:4" x14ac:dyDescent="0.35">
      <c r="A56" t="s">
        <v>2507</v>
      </c>
      <c r="B56" s="171" t="s">
        <v>2512</v>
      </c>
      <c r="C56" s="174"/>
      <c r="D56" t="s">
        <v>2526</v>
      </c>
    </row>
    <row r="57" spans="1:4" x14ac:dyDescent="0.35">
      <c r="A57" t="s">
        <v>2501</v>
      </c>
      <c r="B57" s="20">
        <v>969696</v>
      </c>
      <c r="C57" s="173"/>
      <c r="D57" t="s">
        <v>2527</v>
      </c>
    </row>
    <row r="58" spans="1:4" x14ac:dyDescent="0.35">
      <c r="A58" t="s">
        <v>2514</v>
      </c>
      <c r="B58" s="20" t="s">
        <v>2515</v>
      </c>
      <c r="C58" s="175"/>
      <c r="D58" t="s">
        <v>2528</v>
      </c>
    </row>
    <row r="59" spans="1:4" x14ac:dyDescent="0.35">
      <c r="A59" t="s">
        <v>2588</v>
      </c>
      <c r="B59" s="171" t="s">
        <v>2590</v>
      </c>
      <c r="C59" s="189"/>
      <c r="D59" t="s">
        <v>2789</v>
      </c>
    </row>
    <row r="61" spans="1:4" x14ac:dyDescent="0.35">
      <c r="A61" s="42" t="s">
        <v>2529</v>
      </c>
      <c r="B61" s="169"/>
      <c r="C61" s="159"/>
      <c r="D61" s="159"/>
    </row>
    <row r="62" spans="1:4" x14ac:dyDescent="0.35">
      <c r="A62" s="9" t="s">
        <v>2496</v>
      </c>
      <c r="B62" s="170" t="s">
        <v>2497</v>
      </c>
      <c r="C62" s="9" t="s">
        <v>2498</v>
      </c>
      <c r="D62" s="9" t="s">
        <v>2499</v>
      </c>
    </row>
    <row r="63" spans="1:4" x14ac:dyDescent="0.35">
      <c r="A63" t="s">
        <v>2514</v>
      </c>
      <c r="B63" s="20" t="s">
        <v>2515</v>
      </c>
      <c r="C63" s="175"/>
      <c r="D63" t="s">
        <v>2236</v>
      </c>
    </row>
    <row r="64" spans="1:4" x14ac:dyDescent="0.35">
      <c r="A64" t="s">
        <v>2508</v>
      </c>
      <c r="B64" s="171" t="s">
        <v>2509</v>
      </c>
      <c r="C64" s="167"/>
      <c r="D64" t="s">
        <v>845</v>
      </c>
    </row>
    <row r="65" spans="1:4" x14ac:dyDescent="0.35">
      <c r="A65" t="s">
        <v>2507</v>
      </c>
      <c r="B65" s="171" t="s">
        <v>2512</v>
      </c>
      <c r="C65" s="174"/>
      <c r="D65" t="s">
        <v>2234</v>
      </c>
    </row>
    <row r="66" spans="1:4" x14ac:dyDescent="0.35">
      <c r="A66" t="s">
        <v>2501</v>
      </c>
      <c r="B66" s="171" t="s">
        <v>2511</v>
      </c>
      <c r="C66" s="173"/>
      <c r="D66" t="s">
        <v>2218</v>
      </c>
    </row>
    <row r="67" spans="1:4" x14ac:dyDescent="0.35">
      <c r="B67" s="171"/>
    </row>
    <row r="68" spans="1:4" x14ac:dyDescent="0.35">
      <c r="A68" s="42" t="s">
        <v>2666</v>
      </c>
      <c r="B68" s="169"/>
      <c r="C68" s="159"/>
      <c r="D68" s="159"/>
    </row>
    <row r="69" spans="1:4" x14ac:dyDescent="0.35">
      <c r="A69" s="9" t="s">
        <v>2496</v>
      </c>
      <c r="B69" s="170" t="s">
        <v>2497</v>
      </c>
      <c r="C69" s="9" t="s">
        <v>2498</v>
      </c>
      <c r="D69" s="9" t="s">
        <v>2499</v>
      </c>
    </row>
    <row r="70" spans="1:4" x14ac:dyDescent="0.35">
      <c r="A70" t="s">
        <v>2507</v>
      </c>
      <c r="B70" s="171" t="s">
        <v>2512</v>
      </c>
      <c r="C70" s="174"/>
      <c r="D70" t="s">
        <v>2558</v>
      </c>
    </row>
    <row r="71" spans="1:4" x14ac:dyDescent="0.35">
      <c r="A71" t="s">
        <v>2522</v>
      </c>
      <c r="B71" s="20" t="s">
        <v>2518</v>
      </c>
      <c r="C71" s="179"/>
      <c r="D71" t="s">
        <v>2559</v>
      </c>
    </row>
    <row r="72" spans="1:4" x14ac:dyDescent="0.35">
      <c r="A72" t="s">
        <v>2521</v>
      </c>
      <c r="B72" s="20" t="s">
        <v>2537</v>
      </c>
      <c r="C72" s="180"/>
      <c r="D72" t="s">
        <v>2560</v>
      </c>
    </row>
    <row r="73" spans="1:4" x14ac:dyDescent="0.35">
      <c r="A73" t="s">
        <v>2514</v>
      </c>
      <c r="B73" s="171" t="s">
        <v>2515</v>
      </c>
      <c r="C73" s="175"/>
      <c r="D73" t="s">
        <v>2561</v>
      </c>
    </row>
    <row r="74" spans="1:4" x14ac:dyDescent="0.35">
      <c r="A74" t="s">
        <v>2508</v>
      </c>
      <c r="B74" s="171" t="s">
        <v>2509</v>
      </c>
      <c r="C74" s="167"/>
      <c r="D74" t="s">
        <v>2562</v>
      </c>
    </row>
    <row r="76" spans="1:4" x14ac:dyDescent="0.35">
      <c r="A76" s="42" t="s">
        <v>2926</v>
      </c>
      <c r="B76" s="169"/>
      <c r="C76" s="159"/>
      <c r="D76" s="159"/>
    </row>
    <row r="77" spans="1:4" x14ac:dyDescent="0.35">
      <c r="A77" s="9" t="s">
        <v>2496</v>
      </c>
      <c r="B77" s="170" t="s">
        <v>2497</v>
      </c>
      <c r="C77" s="9" t="s">
        <v>2498</v>
      </c>
      <c r="D77" s="9" t="s">
        <v>2499</v>
      </c>
    </row>
    <row r="78" spans="1:4" x14ac:dyDescent="0.35">
      <c r="A78" t="s">
        <v>2522</v>
      </c>
      <c r="B78" s="20" t="s">
        <v>2518</v>
      </c>
      <c r="C78" s="179"/>
      <c r="D78" t="s">
        <v>2916</v>
      </c>
    </row>
    <row r="79" spans="1:4" x14ac:dyDescent="0.35">
      <c r="A79" t="s">
        <v>2507</v>
      </c>
      <c r="B79" s="171" t="s">
        <v>2512</v>
      </c>
      <c r="C79" s="174"/>
      <c r="D79" t="s">
        <v>2915</v>
      </c>
    </row>
    <row r="80" spans="1:4" x14ac:dyDescent="0.35">
      <c r="A80" t="s">
        <v>2506</v>
      </c>
      <c r="B80" s="20" t="s">
        <v>2517</v>
      </c>
      <c r="C80" s="178"/>
      <c r="D80" t="s">
        <v>2912</v>
      </c>
    </row>
    <row r="81" spans="1:4" x14ac:dyDescent="0.35">
      <c r="A81" t="s">
        <v>2546</v>
      </c>
      <c r="B81" s="20" t="s">
        <v>2540</v>
      </c>
      <c r="C81" s="188"/>
      <c r="D81" t="s">
        <v>2913</v>
      </c>
    </row>
    <row r="82" spans="1:4" x14ac:dyDescent="0.35">
      <c r="A82" t="s">
        <v>2524</v>
      </c>
      <c r="B82" s="20" t="s">
        <v>2520</v>
      </c>
      <c r="C82" s="182"/>
      <c r="D82" t="s">
        <v>2914</v>
      </c>
    </row>
    <row r="84" spans="1:4" x14ac:dyDescent="0.35">
      <c r="A84" s="42" t="s">
        <v>2999</v>
      </c>
      <c r="B84" s="169"/>
      <c r="C84" s="159"/>
      <c r="D84" s="159"/>
    </row>
    <row r="85" spans="1:4" x14ac:dyDescent="0.35">
      <c r="A85" s="9" t="s">
        <v>2496</v>
      </c>
      <c r="B85" s="170" t="s">
        <v>2497</v>
      </c>
      <c r="C85" s="9" t="s">
        <v>2498</v>
      </c>
      <c r="D85" s="9" t="s">
        <v>2499</v>
      </c>
    </row>
    <row r="86" spans="1:4" x14ac:dyDescent="0.35">
      <c r="A86" t="s">
        <v>2588</v>
      </c>
      <c r="B86" s="171" t="s">
        <v>2590</v>
      </c>
      <c r="C86" s="189"/>
      <c r="D86" t="s">
        <v>2933</v>
      </c>
    </row>
    <row r="87" spans="1:4" x14ac:dyDescent="0.35">
      <c r="A87" t="s">
        <v>2522</v>
      </c>
      <c r="B87" s="20" t="s">
        <v>2518</v>
      </c>
      <c r="C87" s="179"/>
      <c r="D87" t="s">
        <v>2934</v>
      </c>
    </row>
    <row r="88" spans="1:4" x14ac:dyDescent="0.35">
      <c r="A88" t="s">
        <v>2524</v>
      </c>
      <c r="B88" s="20" t="s">
        <v>2520</v>
      </c>
      <c r="C88" s="182"/>
      <c r="D88" t="s">
        <v>457</v>
      </c>
    </row>
    <row r="89" spans="1:4" x14ac:dyDescent="0.35">
      <c r="A89" t="s">
        <v>2546</v>
      </c>
      <c r="B89" s="20" t="s">
        <v>2540</v>
      </c>
      <c r="C89" s="188"/>
      <c r="D89" t="s">
        <v>3826</v>
      </c>
    </row>
    <row r="90" spans="1:4" x14ac:dyDescent="0.35">
      <c r="A90" t="s">
        <v>2542</v>
      </c>
      <c r="B90" s="20" t="s">
        <v>2536</v>
      </c>
      <c r="C90" s="185"/>
      <c r="D90" t="s">
        <v>3595</v>
      </c>
    </row>
    <row r="91" spans="1:4" x14ac:dyDescent="0.35">
      <c r="A91" t="s">
        <v>2523</v>
      </c>
      <c r="B91" s="20" t="s">
        <v>2519</v>
      </c>
      <c r="C91" s="181"/>
      <c r="D91" t="s">
        <v>2935</v>
      </c>
    </row>
    <row r="92" spans="1:4" x14ac:dyDescent="0.35">
      <c r="A92" t="s">
        <v>2521</v>
      </c>
      <c r="B92" s="20" t="s">
        <v>2537</v>
      </c>
      <c r="C92" s="180"/>
      <c r="D92" t="s">
        <v>2936</v>
      </c>
    </row>
    <row r="93" spans="1:4" x14ac:dyDescent="0.35">
      <c r="A93" t="s">
        <v>2501</v>
      </c>
      <c r="B93" s="171" t="s">
        <v>2511</v>
      </c>
      <c r="C93" s="173"/>
      <c r="D93" t="s">
        <v>262</v>
      </c>
    </row>
    <row r="94" spans="1:4" x14ac:dyDescent="0.35">
      <c r="A94" t="s">
        <v>2507</v>
      </c>
      <c r="B94" s="171" t="s">
        <v>2512</v>
      </c>
      <c r="C94" s="174"/>
      <c r="D94" t="s">
        <v>2937</v>
      </c>
    </row>
    <row r="95" spans="1:4" x14ac:dyDescent="0.35">
      <c r="A95" t="s">
        <v>2514</v>
      </c>
      <c r="B95" s="171" t="s">
        <v>2515</v>
      </c>
      <c r="C95" s="175"/>
      <c r="D95" t="s">
        <v>2938</v>
      </c>
    </row>
    <row r="96" spans="1:4" x14ac:dyDescent="0.35">
      <c r="A96" t="s">
        <v>2506</v>
      </c>
      <c r="B96" s="20" t="s">
        <v>2517</v>
      </c>
      <c r="C96" s="178"/>
      <c r="D96" t="s">
        <v>2939</v>
      </c>
    </row>
    <row r="97" spans="1:4" x14ac:dyDescent="0.35">
      <c r="A97" t="s">
        <v>2508</v>
      </c>
      <c r="B97" s="171" t="s">
        <v>2509</v>
      </c>
      <c r="C97" s="167"/>
      <c r="D97" t="s">
        <v>2562</v>
      </c>
    </row>
    <row r="98" spans="1:4" x14ac:dyDescent="0.35">
      <c r="B98" s="171"/>
    </row>
    <row r="99" spans="1:4" x14ac:dyDescent="0.35">
      <c r="A99" s="42" t="s">
        <v>3882</v>
      </c>
      <c r="B99" s="169"/>
      <c r="C99" s="159"/>
      <c r="D99" s="159"/>
    </row>
    <row r="100" spans="1:4" x14ac:dyDescent="0.35">
      <c r="A100" s="9" t="s">
        <v>2496</v>
      </c>
      <c r="B100" s="170" t="s">
        <v>2497</v>
      </c>
      <c r="C100" s="9" t="s">
        <v>2498</v>
      </c>
      <c r="D100" s="9" t="s">
        <v>2499</v>
      </c>
    </row>
    <row r="101" spans="1:4" x14ac:dyDescent="0.35">
      <c r="A101" t="s">
        <v>2523</v>
      </c>
      <c r="B101" s="20" t="s">
        <v>2519</v>
      </c>
      <c r="C101" s="181"/>
      <c r="D101" t="s">
        <v>3884</v>
      </c>
    </row>
    <row r="102" spans="1:4" x14ac:dyDescent="0.35">
      <c r="A102" t="s">
        <v>2521</v>
      </c>
      <c r="B102" s="20" t="s">
        <v>2537</v>
      </c>
      <c r="C102" s="180"/>
      <c r="D102" t="s">
        <v>3885</v>
      </c>
    </row>
    <row r="103" spans="1:4" x14ac:dyDescent="0.35">
      <c r="A103" t="s">
        <v>2501</v>
      </c>
      <c r="B103" s="171" t="s">
        <v>2511</v>
      </c>
      <c r="C103" s="173"/>
      <c r="D103" t="s">
        <v>3886</v>
      </c>
    </row>
    <row r="104" spans="1:4" x14ac:dyDescent="0.35">
      <c r="A104" t="s">
        <v>2507</v>
      </c>
      <c r="B104" s="171" t="s">
        <v>2512</v>
      </c>
      <c r="C104" s="174"/>
      <c r="D104" t="s">
        <v>3887</v>
      </c>
    </row>
    <row r="105" spans="1:4" x14ac:dyDescent="0.35">
      <c r="A105" t="s">
        <v>2514</v>
      </c>
      <c r="B105" s="171" t="s">
        <v>2515</v>
      </c>
      <c r="C105" s="175"/>
      <c r="D105" t="s">
        <v>3888</v>
      </c>
    </row>
    <row r="106" spans="1:4" x14ac:dyDescent="0.35">
      <c r="A106" t="s">
        <v>2506</v>
      </c>
      <c r="B106" s="20" t="s">
        <v>2517</v>
      </c>
      <c r="C106" s="178"/>
      <c r="D106" t="s">
        <v>3889</v>
      </c>
    </row>
    <row r="107" spans="1:4" x14ac:dyDescent="0.35">
      <c r="B107" s="171"/>
    </row>
    <row r="108" spans="1:4" x14ac:dyDescent="0.35">
      <c r="A108" s="42" t="s">
        <v>2898</v>
      </c>
      <c r="B108" s="169"/>
      <c r="C108" s="159"/>
      <c r="D108" s="159"/>
    </row>
    <row r="109" spans="1:4" x14ac:dyDescent="0.35">
      <c r="A109" s="9" t="s">
        <v>2496</v>
      </c>
      <c r="B109" s="170" t="s">
        <v>2497</v>
      </c>
      <c r="C109" s="9" t="s">
        <v>2498</v>
      </c>
      <c r="D109" s="9" t="s">
        <v>2499</v>
      </c>
    </row>
    <row r="110" spans="1:4" x14ac:dyDescent="0.35">
      <c r="A110" t="s">
        <v>2507</v>
      </c>
      <c r="B110" s="171" t="s">
        <v>2512</v>
      </c>
      <c r="C110" s="174"/>
      <c r="D110" t="s">
        <v>2852</v>
      </c>
    </row>
    <row r="111" spans="1:4" x14ac:dyDescent="0.35">
      <c r="A111" t="s">
        <v>2522</v>
      </c>
      <c r="B111" s="20" t="s">
        <v>2518</v>
      </c>
      <c r="C111" s="179"/>
      <c r="D111" t="s">
        <v>2853</v>
      </c>
    </row>
    <row r="112" spans="1:4" x14ac:dyDescent="0.35">
      <c r="A112" t="s">
        <v>2521</v>
      </c>
      <c r="B112" s="20" t="s">
        <v>2537</v>
      </c>
      <c r="C112" s="180"/>
      <c r="D112" t="s">
        <v>2854</v>
      </c>
    </row>
    <row r="113" spans="1:4" x14ac:dyDescent="0.35">
      <c r="A113" t="s">
        <v>2508</v>
      </c>
      <c r="B113" s="171" t="s">
        <v>2509</v>
      </c>
      <c r="C113" s="167"/>
      <c r="D113" t="s">
        <v>2562</v>
      </c>
    </row>
    <row r="115" spans="1:4" x14ac:dyDescent="0.35">
      <c r="A115" s="42" t="s">
        <v>3248</v>
      </c>
      <c r="B115" s="169"/>
      <c r="C115" s="159"/>
      <c r="D115" s="159"/>
    </row>
    <row r="116" spans="1:4" x14ac:dyDescent="0.35">
      <c r="A116" s="9" t="s">
        <v>2496</v>
      </c>
      <c r="B116" s="170" t="s">
        <v>2497</v>
      </c>
      <c r="C116" s="9" t="s">
        <v>2498</v>
      </c>
      <c r="D116" s="9" t="s">
        <v>2499</v>
      </c>
    </row>
    <row r="117" spans="1:4" x14ac:dyDescent="0.35">
      <c r="A117" t="s">
        <v>2542</v>
      </c>
      <c r="B117" s="20" t="s">
        <v>2536</v>
      </c>
      <c r="C117" s="185"/>
      <c r="D117" t="s">
        <v>3119</v>
      </c>
    </row>
    <row r="118" spans="1:4" x14ac:dyDescent="0.35">
      <c r="A118" t="s">
        <v>2514</v>
      </c>
      <c r="B118" s="171" t="s">
        <v>2515</v>
      </c>
      <c r="C118" s="175"/>
      <c r="D118" t="s">
        <v>3120</v>
      </c>
    </row>
    <row r="120" spans="1:4" x14ac:dyDescent="0.35">
      <c r="A120" s="42" t="s">
        <v>3121</v>
      </c>
      <c r="B120" s="169"/>
      <c r="C120" s="159"/>
      <c r="D120" s="159"/>
    </row>
    <row r="121" spans="1:4" x14ac:dyDescent="0.35">
      <c r="A121" s="9" t="s">
        <v>2496</v>
      </c>
      <c r="B121" s="170" t="s">
        <v>2497</v>
      </c>
      <c r="C121" s="9" t="s">
        <v>2498</v>
      </c>
      <c r="D121" s="9" t="s">
        <v>2499</v>
      </c>
    </row>
    <row r="122" spans="1:4" x14ac:dyDescent="0.35">
      <c r="A122" t="s">
        <v>2507</v>
      </c>
      <c r="B122" s="171" t="s">
        <v>2512</v>
      </c>
      <c r="C122" s="174"/>
      <c r="D122" t="s">
        <v>3122</v>
      </c>
    </row>
    <row r="123" spans="1:4" x14ac:dyDescent="0.35">
      <c r="A123" t="s">
        <v>2521</v>
      </c>
      <c r="B123" s="20" t="s">
        <v>2537</v>
      </c>
      <c r="C123" s="180"/>
      <c r="D123" t="s">
        <v>3123</v>
      </c>
    </row>
    <row r="124" spans="1:4" x14ac:dyDescent="0.35">
      <c r="A124" t="s">
        <v>2514</v>
      </c>
      <c r="B124" s="171" t="s">
        <v>2515</v>
      </c>
      <c r="C124" s="175"/>
      <c r="D124" t="s">
        <v>3124</v>
      </c>
    </row>
    <row r="125" spans="1:4" x14ac:dyDescent="0.35">
      <c r="A125" t="s">
        <v>2522</v>
      </c>
      <c r="B125" s="20" t="s">
        <v>2518</v>
      </c>
      <c r="C125" s="179"/>
      <c r="D125" t="s">
        <v>3125</v>
      </c>
    </row>
    <row r="127" spans="1:4" x14ac:dyDescent="0.35">
      <c r="A127" s="42" t="s">
        <v>3126</v>
      </c>
      <c r="B127" s="169"/>
      <c r="C127" s="159"/>
      <c r="D127" s="159"/>
    </row>
    <row r="128" spans="1:4" x14ac:dyDescent="0.35">
      <c r="A128" s="9" t="s">
        <v>2496</v>
      </c>
      <c r="B128" s="170" t="s">
        <v>2497</v>
      </c>
      <c r="C128" s="9" t="s">
        <v>2498</v>
      </c>
      <c r="D128" s="9" t="s">
        <v>2499</v>
      </c>
    </row>
    <row r="129" spans="1:4" x14ac:dyDescent="0.35">
      <c r="A129" t="s">
        <v>2546</v>
      </c>
      <c r="B129" s="20" t="s">
        <v>2540</v>
      </c>
      <c r="C129" s="188"/>
      <c r="D129" t="s">
        <v>3127</v>
      </c>
    </row>
    <row r="130" spans="1:4" x14ac:dyDescent="0.35">
      <c r="A130" t="s">
        <v>2523</v>
      </c>
      <c r="B130" s="20" t="s">
        <v>2519</v>
      </c>
      <c r="C130" s="181"/>
      <c r="D130" t="s">
        <v>3128</v>
      </c>
    </row>
    <row r="132" spans="1:4" x14ac:dyDescent="0.35">
      <c r="A132" s="42" t="s">
        <v>3129</v>
      </c>
      <c r="B132" s="169"/>
      <c r="C132" s="159"/>
      <c r="D132" s="159"/>
    </row>
    <row r="133" spans="1:4" x14ac:dyDescent="0.35">
      <c r="A133" s="9" t="s">
        <v>2496</v>
      </c>
      <c r="B133" s="170" t="s">
        <v>2497</v>
      </c>
      <c r="C133" s="9" t="s">
        <v>2498</v>
      </c>
      <c r="D133" s="9" t="s">
        <v>2499</v>
      </c>
    </row>
    <row r="134" spans="1:4" x14ac:dyDescent="0.35">
      <c r="A134" t="s">
        <v>2542</v>
      </c>
      <c r="B134" s="20" t="s">
        <v>2536</v>
      </c>
      <c r="C134" s="185"/>
      <c r="D134" t="s">
        <v>3130</v>
      </c>
    </row>
    <row r="135" spans="1:4" x14ac:dyDescent="0.35">
      <c r="A135" t="s">
        <v>2522</v>
      </c>
      <c r="B135" s="20" t="s">
        <v>2518</v>
      </c>
      <c r="C135" s="179"/>
      <c r="D135" t="s">
        <v>3131</v>
      </c>
    </row>
    <row r="136" spans="1:4" x14ac:dyDescent="0.35">
      <c r="A136" t="s">
        <v>2524</v>
      </c>
      <c r="B136" s="20" t="s">
        <v>2520</v>
      </c>
      <c r="C136" s="182"/>
      <c r="D136" t="s">
        <v>3132</v>
      </c>
    </row>
    <row r="137" spans="1:4" x14ac:dyDescent="0.35">
      <c r="A137" t="s">
        <v>2514</v>
      </c>
      <c r="B137" s="171" t="s">
        <v>2515</v>
      </c>
      <c r="C137" s="175"/>
      <c r="D137" t="s">
        <v>3133</v>
      </c>
    </row>
    <row r="138" spans="1:4" x14ac:dyDescent="0.35">
      <c r="A138" t="s">
        <v>2521</v>
      </c>
      <c r="B138" s="20" t="s">
        <v>2537</v>
      </c>
      <c r="C138" s="180"/>
      <c r="D138" t="s">
        <v>3134</v>
      </c>
    </row>
    <row r="139" spans="1:4" x14ac:dyDescent="0.35">
      <c r="A139" t="s">
        <v>2501</v>
      </c>
      <c r="B139" s="171" t="s">
        <v>2511</v>
      </c>
      <c r="C139" s="173"/>
      <c r="D139" t="s">
        <v>3135</v>
      </c>
    </row>
    <row r="140" spans="1:4" x14ac:dyDescent="0.35">
      <c r="A140" t="s">
        <v>2507</v>
      </c>
      <c r="B140" s="171" t="s">
        <v>2512</v>
      </c>
      <c r="C140" s="174"/>
      <c r="D140" t="s">
        <v>3136</v>
      </c>
    </row>
    <row r="142" spans="1:4" x14ac:dyDescent="0.35">
      <c r="A142" s="42" t="s">
        <v>2866</v>
      </c>
      <c r="B142" s="169"/>
      <c r="C142" s="159"/>
      <c r="D142" s="159"/>
    </row>
    <row r="143" spans="1:4" x14ac:dyDescent="0.35">
      <c r="A143" s="9" t="s">
        <v>2496</v>
      </c>
      <c r="B143" s="170" t="s">
        <v>2497</v>
      </c>
      <c r="C143" s="9" t="s">
        <v>2498</v>
      </c>
      <c r="D143" s="9" t="s">
        <v>2499</v>
      </c>
    </row>
    <row r="144" spans="1:4" x14ac:dyDescent="0.35">
      <c r="A144" t="s">
        <v>2522</v>
      </c>
      <c r="B144" s="20" t="s">
        <v>2518</v>
      </c>
      <c r="C144" s="179"/>
      <c r="D144" t="s">
        <v>2867</v>
      </c>
    </row>
    <row r="145" spans="1:4" x14ac:dyDescent="0.35">
      <c r="A145" t="s">
        <v>2514</v>
      </c>
      <c r="B145" s="171" t="s">
        <v>2515</v>
      </c>
      <c r="C145" s="175"/>
      <c r="D145" t="s">
        <v>2868</v>
      </c>
    </row>
    <row r="146" spans="1:4" x14ac:dyDescent="0.35">
      <c r="A146" t="s">
        <v>2508</v>
      </c>
      <c r="B146" s="171" t="s">
        <v>2509</v>
      </c>
      <c r="C146" s="167"/>
      <c r="D146" t="s">
        <v>2562</v>
      </c>
    </row>
    <row r="147" spans="1:4" x14ac:dyDescent="0.35">
      <c r="B147" s="171"/>
    </row>
    <row r="148" spans="1:4" x14ac:dyDescent="0.35">
      <c r="A148" s="42" t="s">
        <v>2899</v>
      </c>
      <c r="B148" s="169"/>
      <c r="C148" s="159"/>
      <c r="D148" s="159"/>
    </row>
    <row r="149" spans="1:4" x14ac:dyDescent="0.35">
      <c r="A149" s="9" t="s">
        <v>2496</v>
      </c>
      <c r="B149" s="170" t="s">
        <v>2497</v>
      </c>
      <c r="C149" s="9" t="s">
        <v>2498</v>
      </c>
      <c r="D149" s="9" t="s">
        <v>2499</v>
      </c>
    </row>
    <row r="150" spans="1:4" x14ac:dyDescent="0.35">
      <c r="A150" t="s">
        <v>2507</v>
      </c>
      <c r="B150" s="171" t="s">
        <v>2512</v>
      </c>
      <c r="C150" s="174"/>
      <c r="D150" t="s">
        <v>2900</v>
      </c>
    </row>
    <row r="151" spans="1:4" x14ac:dyDescent="0.35">
      <c r="A151" t="s">
        <v>2546</v>
      </c>
      <c r="B151" s="20" t="s">
        <v>2540</v>
      </c>
      <c r="C151" s="188"/>
      <c r="D151" t="s">
        <v>2901</v>
      </c>
    </row>
    <row r="152" spans="1:4" x14ac:dyDescent="0.35">
      <c r="A152" t="s">
        <v>2524</v>
      </c>
      <c r="B152" s="20" t="s">
        <v>2520</v>
      </c>
      <c r="C152" s="182"/>
      <c r="D152" t="s">
        <v>2902</v>
      </c>
    </row>
    <row r="153" spans="1:4" x14ac:dyDescent="0.35">
      <c r="A153" t="s">
        <v>2508</v>
      </c>
      <c r="B153" s="171" t="s">
        <v>2509</v>
      </c>
      <c r="C153" s="167"/>
      <c r="D153" t="s">
        <v>2562</v>
      </c>
    </row>
    <row r="155" spans="1:4" x14ac:dyDescent="0.35">
      <c r="A155" s="42" t="s">
        <v>2564</v>
      </c>
      <c r="B155" s="169"/>
      <c r="C155" s="159"/>
      <c r="D155" s="159"/>
    </row>
    <row r="156" spans="1:4" x14ac:dyDescent="0.35">
      <c r="A156" s="9" t="s">
        <v>2496</v>
      </c>
      <c r="B156" s="170" t="s">
        <v>2497</v>
      </c>
      <c r="C156" s="9" t="s">
        <v>2498</v>
      </c>
      <c r="D156" s="9" t="s">
        <v>2499</v>
      </c>
    </row>
    <row r="157" spans="1:4" x14ac:dyDescent="0.35">
      <c r="A157" t="s">
        <v>2508</v>
      </c>
      <c r="B157" s="171" t="s">
        <v>2509</v>
      </c>
      <c r="C157" s="167"/>
      <c r="D157" t="s">
        <v>2565</v>
      </c>
    </row>
    <row r="158" spans="1:4" x14ac:dyDescent="0.35">
      <c r="A158" t="s">
        <v>2522</v>
      </c>
      <c r="B158" s="20" t="s">
        <v>2518</v>
      </c>
      <c r="C158" s="179"/>
      <c r="D158" t="s">
        <v>2566</v>
      </c>
    </row>
    <row r="159" spans="1:4" x14ac:dyDescent="0.35">
      <c r="A159" t="s">
        <v>2524</v>
      </c>
      <c r="B159" s="20" t="s">
        <v>2520</v>
      </c>
      <c r="C159" s="182"/>
      <c r="D159" t="s">
        <v>2658</v>
      </c>
    </row>
    <row r="160" spans="1:4" x14ac:dyDescent="0.35">
      <c r="A160" t="s">
        <v>2523</v>
      </c>
      <c r="B160" s="20" t="s">
        <v>2519</v>
      </c>
      <c r="C160" s="181"/>
      <c r="D160" t="s">
        <v>2567</v>
      </c>
    </row>
    <row r="161" spans="1:4" x14ac:dyDescent="0.35">
      <c r="A161" t="s">
        <v>2521</v>
      </c>
      <c r="B161" s="20" t="s">
        <v>2537</v>
      </c>
      <c r="C161" s="180"/>
      <c r="D161" t="s">
        <v>2568</v>
      </c>
    </row>
    <row r="162" spans="1:4" x14ac:dyDescent="0.35">
      <c r="A162" t="s">
        <v>2501</v>
      </c>
      <c r="B162" s="171" t="s">
        <v>2511</v>
      </c>
      <c r="C162" s="173"/>
      <c r="D162" t="s">
        <v>2569</v>
      </c>
    </row>
    <row r="163" spans="1:4" x14ac:dyDescent="0.35">
      <c r="A163" t="s">
        <v>2507</v>
      </c>
      <c r="B163" s="171" t="s">
        <v>2512</v>
      </c>
      <c r="C163" s="174"/>
      <c r="D163" t="s">
        <v>2570</v>
      </c>
    </row>
    <row r="164" spans="1:4" x14ac:dyDescent="0.35">
      <c r="A164" t="s">
        <v>2514</v>
      </c>
      <c r="B164" s="171" t="s">
        <v>2515</v>
      </c>
      <c r="C164" s="175"/>
      <c r="D164" t="s">
        <v>2571</v>
      </c>
    </row>
    <row r="165" spans="1:4" x14ac:dyDescent="0.35">
      <c r="A165" t="s">
        <v>2506</v>
      </c>
      <c r="B165" s="20" t="s">
        <v>2517</v>
      </c>
      <c r="C165" s="178"/>
      <c r="D165" t="s">
        <v>2572</v>
      </c>
    </row>
    <row r="167" spans="1:4" x14ac:dyDescent="0.35">
      <c r="A167" s="42" t="s">
        <v>2563</v>
      </c>
      <c r="B167" s="169"/>
      <c r="C167" s="159"/>
      <c r="D167" s="159"/>
    </row>
    <row r="168" spans="1:4" x14ac:dyDescent="0.35">
      <c r="A168" s="9" t="s">
        <v>2496</v>
      </c>
      <c r="B168" s="170" t="s">
        <v>2497</v>
      </c>
      <c r="C168" s="9" t="s">
        <v>2498</v>
      </c>
      <c r="D168" s="9" t="s">
        <v>2499</v>
      </c>
    </row>
    <row r="169" spans="1:4" x14ac:dyDescent="0.35">
      <c r="A169" t="s">
        <v>2514</v>
      </c>
      <c r="B169" s="171" t="s">
        <v>2515</v>
      </c>
      <c r="C169" s="175"/>
      <c r="D169" t="s">
        <v>2676</v>
      </c>
    </row>
    <row r="170" spans="1:4" x14ac:dyDescent="0.35">
      <c r="A170" t="s">
        <v>2521</v>
      </c>
      <c r="B170" s="20" t="s">
        <v>2537</v>
      </c>
      <c r="C170" s="180"/>
      <c r="D170" t="s">
        <v>2677</v>
      </c>
    </row>
    <row r="171" spans="1:4" x14ac:dyDescent="0.35">
      <c r="A171" t="s">
        <v>2507</v>
      </c>
      <c r="B171" s="171" t="s">
        <v>2512</v>
      </c>
      <c r="C171" s="174"/>
      <c r="D171" t="s">
        <v>2667</v>
      </c>
    </row>
    <row r="172" spans="1:4" x14ac:dyDescent="0.35">
      <c r="A172" t="s">
        <v>2522</v>
      </c>
      <c r="B172" s="20" t="s">
        <v>2518</v>
      </c>
      <c r="C172" s="179"/>
      <c r="D172" t="s">
        <v>2668</v>
      </c>
    </row>
    <row r="173" spans="1:4" x14ac:dyDescent="0.35">
      <c r="A173" t="s">
        <v>2508</v>
      </c>
      <c r="B173" s="171" t="s">
        <v>2509</v>
      </c>
      <c r="C173" s="167"/>
      <c r="D173" t="s">
        <v>2562</v>
      </c>
    </row>
    <row r="175" spans="1:4" x14ac:dyDescent="0.35">
      <c r="A175" s="42" t="s">
        <v>2500</v>
      </c>
      <c r="B175" s="169"/>
      <c r="C175" s="159"/>
      <c r="D175" s="159"/>
    </row>
    <row r="176" spans="1:4" x14ac:dyDescent="0.35">
      <c r="A176" s="9" t="s">
        <v>2496</v>
      </c>
      <c r="B176" s="170" t="s">
        <v>2497</v>
      </c>
      <c r="C176" s="9" t="s">
        <v>2498</v>
      </c>
      <c r="D176" s="9" t="s">
        <v>2499</v>
      </c>
    </row>
    <row r="177" spans="1:4" x14ac:dyDescent="0.35">
      <c r="A177" t="s">
        <v>2521</v>
      </c>
      <c r="B177" s="20" t="s">
        <v>2537</v>
      </c>
      <c r="C177" s="180"/>
      <c r="D177" t="s">
        <v>2244</v>
      </c>
    </row>
    <row r="178" spans="1:4" x14ac:dyDescent="0.35">
      <c r="A178" t="s">
        <v>2501</v>
      </c>
      <c r="B178" s="171" t="s">
        <v>2511</v>
      </c>
      <c r="C178" s="173"/>
      <c r="D178" t="s">
        <v>2246</v>
      </c>
    </row>
    <row r="179" spans="1:4" x14ac:dyDescent="0.35">
      <c r="A179" t="s">
        <v>2507</v>
      </c>
      <c r="B179" s="171" t="s">
        <v>2512</v>
      </c>
      <c r="C179" s="174"/>
      <c r="D179" t="s">
        <v>2245</v>
      </c>
    </row>
    <row r="180" spans="1:4" x14ac:dyDescent="0.35">
      <c r="A180" t="s">
        <v>2506</v>
      </c>
      <c r="B180" s="20" t="s">
        <v>2517</v>
      </c>
      <c r="C180" s="176"/>
      <c r="D180" t="s">
        <v>2503</v>
      </c>
    </row>
    <row r="181" spans="1:4" x14ac:dyDescent="0.35">
      <c r="A181" t="s">
        <v>2522</v>
      </c>
      <c r="B181" s="20" t="s">
        <v>2518</v>
      </c>
      <c r="C181" s="179"/>
      <c r="D181" t="s">
        <v>2504</v>
      </c>
    </row>
    <row r="182" spans="1:4" x14ac:dyDescent="0.35">
      <c r="A182" t="s">
        <v>2508</v>
      </c>
      <c r="B182" s="171" t="s">
        <v>2509</v>
      </c>
      <c r="C182" s="167"/>
      <c r="D182" t="s">
        <v>2247</v>
      </c>
    </row>
    <row r="183" spans="1:4" x14ac:dyDescent="0.35">
      <c r="A183" t="s">
        <v>2514</v>
      </c>
      <c r="B183" s="171" t="s">
        <v>2515</v>
      </c>
      <c r="C183" s="175"/>
      <c r="D183" t="s">
        <v>2513</v>
      </c>
    </row>
    <row r="185" spans="1:4" x14ac:dyDescent="0.35">
      <c r="A185" s="42" t="s">
        <v>2547</v>
      </c>
      <c r="B185" s="169"/>
      <c r="C185" s="159"/>
      <c r="D185" s="159"/>
    </row>
    <row r="186" spans="1:4" x14ac:dyDescent="0.35">
      <c r="A186" s="9" t="s">
        <v>2496</v>
      </c>
      <c r="B186" s="170" t="s">
        <v>2497</v>
      </c>
      <c r="C186" s="9" t="s">
        <v>2498</v>
      </c>
      <c r="D186" s="9" t="s">
        <v>2499</v>
      </c>
    </row>
    <row r="187" spans="1:4" x14ac:dyDescent="0.35">
      <c r="A187" t="s">
        <v>2507</v>
      </c>
      <c r="B187" s="171" t="s">
        <v>2512</v>
      </c>
      <c r="C187" s="174"/>
      <c r="D187" t="s">
        <v>142</v>
      </c>
    </row>
    <row r="188" spans="1:4" x14ac:dyDescent="0.35">
      <c r="A188" t="s">
        <v>2495</v>
      </c>
      <c r="B188" s="172" t="s">
        <v>2502</v>
      </c>
      <c r="C188" s="168"/>
      <c r="D188" t="s">
        <v>2549</v>
      </c>
    </row>
    <row r="189" spans="1:4" x14ac:dyDescent="0.35">
      <c r="A189" t="s">
        <v>2546</v>
      </c>
      <c r="B189" s="20" t="s">
        <v>2540</v>
      </c>
      <c r="C189" s="188"/>
      <c r="D189" t="s">
        <v>2556</v>
      </c>
    </row>
    <row r="190" spans="1:4" x14ac:dyDescent="0.35">
      <c r="A190" t="s">
        <v>2514</v>
      </c>
      <c r="B190" s="171" t="s">
        <v>2515</v>
      </c>
      <c r="C190" s="175"/>
      <c r="D190" t="s">
        <v>2550</v>
      </c>
    </row>
    <row r="191" spans="1:4" x14ac:dyDescent="0.35">
      <c r="A191" t="s">
        <v>2523</v>
      </c>
      <c r="B191" s="20" t="s">
        <v>2519</v>
      </c>
      <c r="C191" s="181"/>
      <c r="D191" t="s">
        <v>2551</v>
      </c>
    </row>
    <row r="192" spans="1:4" x14ac:dyDescent="0.35">
      <c r="A192" t="s">
        <v>2522</v>
      </c>
      <c r="B192" s="20" t="s">
        <v>2518</v>
      </c>
      <c r="C192" s="179"/>
      <c r="D192" t="s">
        <v>2552</v>
      </c>
    </row>
    <row r="193" spans="1:4" x14ac:dyDescent="0.35">
      <c r="A193" t="s">
        <v>2541</v>
      </c>
      <c r="B193" s="20" t="s">
        <v>2538</v>
      </c>
      <c r="C193" s="187"/>
      <c r="D193" t="s">
        <v>2553</v>
      </c>
    </row>
    <row r="194" spans="1:4" x14ac:dyDescent="0.35">
      <c r="A194" t="s">
        <v>2508</v>
      </c>
      <c r="B194" s="171" t="s">
        <v>2509</v>
      </c>
      <c r="C194" s="167"/>
      <c r="D194" t="s">
        <v>2557</v>
      </c>
    </row>
    <row r="195" spans="1:4" x14ac:dyDescent="0.35">
      <c r="A195" t="s">
        <v>2521</v>
      </c>
      <c r="B195" s="20" t="s">
        <v>2537</v>
      </c>
      <c r="C195" s="180"/>
      <c r="D195" t="s">
        <v>2342</v>
      </c>
    </row>
    <row r="196" spans="1:4" x14ac:dyDescent="0.35">
      <c r="A196" t="s">
        <v>2524</v>
      </c>
      <c r="B196" s="20" t="s">
        <v>2520</v>
      </c>
      <c r="C196" s="182"/>
      <c r="D196" t="s">
        <v>3101</v>
      </c>
    </row>
    <row r="197" spans="1:4" x14ac:dyDescent="0.35">
      <c r="A197" t="s">
        <v>2501</v>
      </c>
      <c r="B197" s="171" t="s">
        <v>2511</v>
      </c>
      <c r="C197" s="173"/>
      <c r="D197" t="s">
        <v>2548</v>
      </c>
    </row>
    <row r="199" spans="1:4" x14ac:dyDescent="0.35">
      <c r="A199" s="42" t="s">
        <v>2573</v>
      </c>
      <c r="B199" s="169"/>
      <c r="C199" s="159"/>
      <c r="D199" s="159"/>
    </row>
    <row r="200" spans="1:4" x14ac:dyDescent="0.35">
      <c r="A200" s="9" t="s">
        <v>2496</v>
      </c>
      <c r="B200" s="170" t="s">
        <v>2497</v>
      </c>
      <c r="C200" s="9" t="s">
        <v>2498</v>
      </c>
      <c r="D200" s="9" t="s">
        <v>2499</v>
      </c>
    </row>
    <row r="201" spans="1:4" x14ac:dyDescent="0.35">
      <c r="A201" t="s">
        <v>2501</v>
      </c>
      <c r="B201" s="171" t="s">
        <v>2511</v>
      </c>
      <c r="C201" s="173"/>
      <c r="D201" t="s">
        <v>2754</v>
      </c>
    </row>
    <row r="202" spans="1:4" x14ac:dyDescent="0.35">
      <c r="A202" t="s">
        <v>2507</v>
      </c>
      <c r="B202" s="171" t="s">
        <v>2512</v>
      </c>
      <c r="C202" s="174"/>
      <c r="D202" t="s">
        <v>3013</v>
      </c>
    </row>
    <row r="203" spans="1:4" x14ac:dyDescent="0.35">
      <c r="A203" t="s">
        <v>2506</v>
      </c>
      <c r="B203" s="20" t="s">
        <v>2517</v>
      </c>
      <c r="C203" s="176"/>
      <c r="D203" t="s">
        <v>3014</v>
      </c>
    </row>
    <row r="204" spans="1:4" x14ac:dyDescent="0.35">
      <c r="A204" t="s">
        <v>2542</v>
      </c>
      <c r="B204" s="20" t="s">
        <v>2536</v>
      </c>
      <c r="C204" s="185"/>
      <c r="D204" t="s">
        <v>3015</v>
      </c>
    </row>
    <row r="205" spans="1:4" x14ac:dyDescent="0.35">
      <c r="A205" t="s">
        <v>2543</v>
      </c>
      <c r="B205" s="20" t="s">
        <v>2366</v>
      </c>
      <c r="C205" s="184"/>
      <c r="D205" t="s">
        <v>3016</v>
      </c>
    </row>
    <row r="206" spans="1:4" x14ac:dyDescent="0.35">
      <c r="A206" t="s">
        <v>2514</v>
      </c>
      <c r="B206" s="171" t="s">
        <v>2515</v>
      </c>
      <c r="C206" s="175"/>
      <c r="D206" t="s">
        <v>3017</v>
      </c>
    </row>
    <row r="207" spans="1:4" x14ac:dyDescent="0.35">
      <c r="A207" t="s">
        <v>2523</v>
      </c>
      <c r="B207" s="20" t="s">
        <v>2519</v>
      </c>
      <c r="C207" s="181"/>
      <c r="D207" t="s">
        <v>3018</v>
      </c>
    </row>
    <row r="208" spans="1:4" x14ac:dyDescent="0.35">
      <c r="A208" t="s">
        <v>2508</v>
      </c>
      <c r="B208" s="171" t="s">
        <v>2509</v>
      </c>
      <c r="C208" s="167"/>
      <c r="D208" t="s">
        <v>3019</v>
      </c>
    </row>
    <row r="209" spans="1:4" x14ac:dyDescent="0.35">
      <c r="A209" t="s">
        <v>2521</v>
      </c>
      <c r="B209" s="20" t="s">
        <v>2537</v>
      </c>
      <c r="C209" s="180"/>
      <c r="D209" t="s">
        <v>2574</v>
      </c>
    </row>
    <row r="210" spans="1:4" x14ac:dyDescent="0.35">
      <c r="A210" t="s">
        <v>2545</v>
      </c>
      <c r="B210" s="20" t="s">
        <v>2539</v>
      </c>
      <c r="C210" s="186"/>
      <c r="D210" t="s">
        <v>3020</v>
      </c>
    </row>
    <row r="211" spans="1:4" x14ac:dyDescent="0.35">
      <c r="A211" t="s">
        <v>2588</v>
      </c>
      <c r="B211" s="171" t="s">
        <v>2590</v>
      </c>
      <c r="C211" s="189"/>
      <c r="D211" t="s">
        <v>3021</v>
      </c>
    </row>
    <row r="212" spans="1:4" x14ac:dyDescent="0.35">
      <c r="A212" t="s">
        <v>2541</v>
      </c>
      <c r="B212" s="20" t="s">
        <v>2538</v>
      </c>
      <c r="C212" s="187"/>
      <c r="D212" t="s">
        <v>3022</v>
      </c>
    </row>
    <row r="213" spans="1:4" x14ac:dyDescent="0.35">
      <c r="A213" t="s">
        <v>2495</v>
      </c>
      <c r="B213" s="172" t="s">
        <v>2502</v>
      </c>
      <c r="C213" s="168"/>
      <c r="D213" t="s">
        <v>2575</v>
      </c>
    </row>
    <row r="214" spans="1:4" x14ac:dyDescent="0.35">
      <c r="A214" t="s">
        <v>2522</v>
      </c>
      <c r="B214" s="20" t="s">
        <v>2518</v>
      </c>
      <c r="C214" s="179"/>
      <c r="D214" t="s">
        <v>3023</v>
      </c>
    </row>
    <row r="215" spans="1:4" x14ac:dyDescent="0.35">
      <c r="A215" t="s">
        <v>2589</v>
      </c>
      <c r="B215" s="171">
        <v>740000</v>
      </c>
      <c r="C215" s="190"/>
      <c r="D215" t="s">
        <v>3024</v>
      </c>
    </row>
    <row r="216" spans="1:4" x14ac:dyDescent="0.35">
      <c r="A216" t="s">
        <v>2524</v>
      </c>
      <c r="B216" s="20" t="s">
        <v>2520</v>
      </c>
      <c r="C216" s="182"/>
      <c r="D216" t="s">
        <v>3025</v>
      </c>
    </row>
    <row r="217" spans="1:4" x14ac:dyDescent="0.35">
      <c r="A217" t="s">
        <v>2531</v>
      </c>
      <c r="B217" s="20" t="s">
        <v>2530</v>
      </c>
      <c r="C217" s="183"/>
      <c r="D217" t="s">
        <v>3026</v>
      </c>
    </row>
    <row r="218" spans="1:4" x14ac:dyDescent="0.35">
      <c r="A218" t="s">
        <v>2546</v>
      </c>
      <c r="B218" s="20" t="s">
        <v>2540</v>
      </c>
      <c r="C218" s="188"/>
      <c r="D218" t="s">
        <v>3027</v>
      </c>
    </row>
    <row r="219" spans="1:4" x14ac:dyDescent="0.35">
      <c r="A219" t="s">
        <v>2505</v>
      </c>
      <c r="B219" s="171" t="s">
        <v>2510</v>
      </c>
      <c r="C219" s="177"/>
      <c r="D219" t="s">
        <v>3028</v>
      </c>
    </row>
    <row r="220" spans="1:4" x14ac:dyDescent="0.35">
      <c r="A220" t="s">
        <v>3040</v>
      </c>
      <c r="B220" s="204" t="s">
        <v>3033</v>
      </c>
      <c r="C220" s="203"/>
      <c r="D220" t="s">
        <v>3029</v>
      </c>
    </row>
    <row r="221" spans="1:4" x14ac:dyDescent="0.35">
      <c r="A221" t="s">
        <v>3037</v>
      </c>
      <c r="B221" s="171" t="s">
        <v>3034</v>
      </c>
      <c r="C221" s="205"/>
      <c r="D221" t="s">
        <v>3030</v>
      </c>
    </row>
    <row r="222" spans="1:4" x14ac:dyDescent="0.35">
      <c r="A222" t="s">
        <v>3038</v>
      </c>
      <c r="B222" t="s">
        <v>3035</v>
      </c>
      <c r="C222" s="206"/>
      <c r="D222" t="s">
        <v>3031</v>
      </c>
    </row>
    <row r="223" spans="1:4" x14ac:dyDescent="0.35">
      <c r="A223" t="s">
        <v>3039</v>
      </c>
      <c r="B223" s="17" t="s">
        <v>3036</v>
      </c>
      <c r="C223" s="207"/>
      <c r="D223" t="s">
        <v>3032</v>
      </c>
    </row>
    <row r="225" spans="1:4" x14ac:dyDescent="0.35">
      <c r="A225" s="42" t="s">
        <v>2576</v>
      </c>
      <c r="B225" s="169"/>
      <c r="C225" s="159"/>
      <c r="D225" s="159"/>
    </row>
    <row r="226" spans="1:4" x14ac:dyDescent="0.35">
      <c r="A226" s="9" t="s">
        <v>2496</v>
      </c>
      <c r="B226" s="170" t="s">
        <v>2497</v>
      </c>
      <c r="C226" s="9" t="s">
        <v>2498</v>
      </c>
      <c r="D226" s="9" t="s">
        <v>2499</v>
      </c>
    </row>
    <row r="227" spans="1:4" x14ac:dyDescent="0.35">
      <c r="A227" t="s">
        <v>2508</v>
      </c>
      <c r="B227" s="171" t="s">
        <v>2509</v>
      </c>
      <c r="C227" s="167"/>
      <c r="D227" t="s">
        <v>125</v>
      </c>
    </row>
    <row r="228" spans="1:4" x14ac:dyDescent="0.35">
      <c r="A228" t="s">
        <v>2514</v>
      </c>
      <c r="B228" s="171" t="s">
        <v>2515</v>
      </c>
      <c r="C228" s="175"/>
      <c r="D228" t="s">
        <v>124</v>
      </c>
    </row>
    <row r="229" spans="1:4" x14ac:dyDescent="0.35">
      <c r="A229" t="s">
        <v>2521</v>
      </c>
      <c r="B229" s="20" t="s">
        <v>2537</v>
      </c>
      <c r="C229" s="180"/>
      <c r="D229" t="s">
        <v>123</v>
      </c>
    </row>
    <row r="230" spans="1:4" x14ac:dyDescent="0.35">
      <c r="A230" t="s">
        <v>2522</v>
      </c>
      <c r="B230" s="20" t="s">
        <v>2518</v>
      </c>
      <c r="C230" s="179"/>
      <c r="D230" t="s">
        <v>121</v>
      </c>
    </row>
    <row r="231" spans="1:4" x14ac:dyDescent="0.35">
      <c r="A231" t="s">
        <v>2507</v>
      </c>
      <c r="B231" s="171" t="s">
        <v>2512</v>
      </c>
      <c r="C231" s="174"/>
      <c r="D231" t="s">
        <v>120</v>
      </c>
    </row>
    <row r="233" spans="1:4" x14ac:dyDescent="0.35">
      <c r="A233" s="42" t="s">
        <v>2577</v>
      </c>
      <c r="B233" s="169"/>
      <c r="C233" s="159"/>
      <c r="D233" s="159"/>
    </row>
    <row r="234" spans="1:4" x14ac:dyDescent="0.35">
      <c r="A234" s="9" t="s">
        <v>2496</v>
      </c>
      <c r="B234" s="170" t="s">
        <v>2497</v>
      </c>
      <c r="C234" s="9" t="s">
        <v>2498</v>
      </c>
      <c r="D234" s="9" t="s">
        <v>2499</v>
      </c>
    </row>
    <row r="235" spans="1:4" x14ac:dyDescent="0.35">
      <c r="A235" t="s">
        <v>2495</v>
      </c>
      <c r="B235" s="172" t="s">
        <v>2502</v>
      </c>
      <c r="C235" s="168"/>
      <c r="D235" t="s">
        <v>163</v>
      </c>
    </row>
    <row r="236" spans="1:4" x14ac:dyDescent="0.35">
      <c r="A236" t="s">
        <v>2514</v>
      </c>
      <c r="B236" s="171" t="s">
        <v>2515</v>
      </c>
      <c r="C236" s="175"/>
      <c r="D236" t="s">
        <v>278</v>
      </c>
    </row>
    <row r="237" spans="1:4" x14ac:dyDescent="0.35">
      <c r="A237" t="s">
        <v>2501</v>
      </c>
      <c r="B237" s="171" t="s">
        <v>2511</v>
      </c>
      <c r="C237" s="173"/>
      <c r="D237" t="s">
        <v>279</v>
      </c>
    </row>
    <row r="239" spans="1:4" x14ac:dyDescent="0.35">
      <c r="A239" s="42" t="s">
        <v>2616</v>
      </c>
      <c r="B239" s="169"/>
      <c r="C239" s="159"/>
      <c r="D239" s="159"/>
    </row>
    <row r="240" spans="1:4" x14ac:dyDescent="0.35">
      <c r="A240" s="9" t="s">
        <v>2496</v>
      </c>
      <c r="B240" s="170" t="s">
        <v>2497</v>
      </c>
      <c r="C240" s="9" t="s">
        <v>2498</v>
      </c>
      <c r="D240" s="9" t="s">
        <v>2499</v>
      </c>
    </row>
    <row r="241" spans="1:4" x14ac:dyDescent="0.35">
      <c r="A241" t="s">
        <v>2506</v>
      </c>
      <c r="B241" s="20" t="s">
        <v>2517</v>
      </c>
      <c r="C241" s="176"/>
      <c r="D241" t="s">
        <v>2470</v>
      </c>
    </row>
    <row r="242" spans="1:4" x14ac:dyDescent="0.35">
      <c r="A242" t="s">
        <v>2521</v>
      </c>
      <c r="B242" s="20" t="s">
        <v>2537</v>
      </c>
      <c r="C242" s="180"/>
      <c r="D242" t="s">
        <v>93</v>
      </c>
    </row>
    <row r="243" spans="1:4" x14ac:dyDescent="0.35">
      <c r="A243" t="s">
        <v>2507</v>
      </c>
      <c r="B243" s="171" t="s">
        <v>2512</v>
      </c>
      <c r="C243" s="174"/>
      <c r="D243" t="s">
        <v>87</v>
      </c>
    </row>
    <row r="244" spans="1:4" x14ac:dyDescent="0.35">
      <c r="A244" t="s">
        <v>2541</v>
      </c>
      <c r="B244" s="20" t="s">
        <v>2538</v>
      </c>
      <c r="C244" s="187"/>
      <c r="D244" t="s">
        <v>2617</v>
      </c>
    </row>
    <row r="245" spans="1:4" x14ac:dyDescent="0.35">
      <c r="A245" t="s">
        <v>2522</v>
      </c>
      <c r="B245" s="20" t="s">
        <v>2518</v>
      </c>
      <c r="C245" s="179"/>
      <c r="D245" t="s">
        <v>2618</v>
      </c>
    </row>
    <row r="246" spans="1:4" x14ac:dyDescent="0.35">
      <c r="A246" t="s">
        <v>2514</v>
      </c>
      <c r="B246" s="171" t="s">
        <v>2515</v>
      </c>
      <c r="C246" s="175"/>
      <c r="D246" t="s">
        <v>98</v>
      </c>
    </row>
    <row r="247" spans="1:4" x14ac:dyDescent="0.35">
      <c r="A247" t="s">
        <v>2523</v>
      </c>
      <c r="B247" s="20" t="s">
        <v>2519</v>
      </c>
      <c r="C247" s="181"/>
      <c r="D247" t="s">
        <v>97</v>
      </c>
    </row>
    <row r="248" spans="1:4" x14ac:dyDescent="0.35">
      <c r="A248" t="s">
        <v>2508</v>
      </c>
      <c r="B248" s="171" t="s">
        <v>2509</v>
      </c>
      <c r="C248" s="167"/>
      <c r="D248" t="s">
        <v>96</v>
      </c>
    </row>
    <row r="249" spans="1:4" x14ac:dyDescent="0.35">
      <c r="A249" t="s">
        <v>2501</v>
      </c>
      <c r="B249" s="171" t="s">
        <v>2511</v>
      </c>
      <c r="C249" s="173"/>
      <c r="D249" t="s">
        <v>95</v>
      </c>
    </row>
    <row r="251" spans="1:4" x14ac:dyDescent="0.35">
      <c r="A251" s="42" t="s">
        <v>2621</v>
      </c>
      <c r="B251" s="169"/>
      <c r="C251" s="159"/>
      <c r="D251" s="159"/>
    </row>
    <row r="252" spans="1:4" x14ac:dyDescent="0.35">
      <c r="A252" s="9" t="s">
        <v>2496</v>
      </c>
      <c r="B252" s="170" t="s">
        <v>2497</v>
      </c>
      <c r="C252" s="9" t="s">
        <v>2498</v>
      </c>
      <c r="D252" s="9" t="s">
        <v>2499</v>
      </c>
    </row>
    <row r="253" spans="1:4" x14ac:dyDescent="0.35">
      <c r="A253" t="s">
        <v>2506</v>
      </c>
      <c r="B253" s="20" t="s">
        <v>2517</v>
      </c>
      <c r="C253" s="176"/>
      <c r="D253" t="s">
        <v>2470</v>
      </c>
    </row>
    <row r="254" spans="1:4" x14ac:dyDescent="0.35">
      <c r="A254" t="s">
        <v>2524</v>
      </c>
      <c r="B254" s="20" t="s">
        <v>2520</v>
      </c>
      <c r="C254" s="182"/>
      <c r="D254" t="s">
        <v>2579</v>
      </c>
    </row>
    <row r="255" spans="1:4" x14ac:dyDescent="0.35">
      <c r="A255" t="s">
        <v>2514</v>
      </c>
      <c r="B255" s="171" t="s">
        <v>2515</v>
      </c>
      <c r="C255" s="175"/>
      <c r="D255" t="s">
        <v>92</v>
      </c>
    </row>
    <row r="256" spans="1:4" x14ac:dyDescent="0.35">
      <c r="A256" t="s">
        <v>2521</v>
      </c>
      <c r="B256" s="20" t="s">
        <v>2537</v>
      </c>
      <c r="C256" s="180"/>
      <c r="D256" t="s">
        <v>93</v>
      </c>
    </row>
    <row r="257" spans="1:4" x14ac:dyDescent="0.35">
      <c r="A257" t="s">
        <v>2507</v>
      </c>
      <c r="B257" s="171" t="s">
        <v>2512</v>
      </c>
      <c r="C257" s="174"/>
      <c r="D257" t="s">
        <v>87</v>
      </c>
    </row>
    <row r="258" spans="1:4" x14ac:dyDescent="0.35">
      <c r="A258" t="s">
        <v>2522</v>
      </c>
      <c r="B258" s="20" t="s">
        <v>2518</v>
      </c>
      <c r="C258" s="179"/>
      <c r="D258" t="s">
        <v>2619</v>
      </c>
    </row>
    <row r="259" spans="1:4" x14ac:dyDescent="0.35">
      <c r="A259" t="s">
        <v>2501</v>
      </c>
      <c r="B259" s="171" t="s">
        <v>2511</v>
      </c>
      <c r="C259" s="173"/>
      <c r="D259" t="s">
        <v>445</v>
      </c>
    </row>
    <row r="260" spans="1:4" x14ac:dyDescent="0.35">
      <c r="A260" t="s">
        <v>2588</v>
      </c>
      <c r="B260" s="171" t="s">
        <v>2590</v>
      </c>
      <c r="C260" s="189"/>
      <c r="D260" t="s">
        <v>2587</v>
      </c>
    </row>
    <row r="261" spans="1:4" x14ac:dyDescent="0.35">
      <c r="A261" t="s">
        <v>2589</v>
      </c>
      <c r="B261" s="171">
        <v>740000</v>
      </c>
      <c r="C261" s="190"/>
      <c r="D261" t="s">
        <v>2467</v>
      </c>
    </row>
    <row r="262" spans="1:4" x14ac:dyDescent="0.35">
      <c r="A262" t="s">
        <v>2508</v>
      </c>
      <c r="B262" s="171" t="s">
        <v>2509</v>
      </c>
      <c r="C262" s="167"/>
      <c r="D262" t="s">
        <v>2620</v>
      </c>
    </row>
    <row r="264" spans="1:4" x14ac:dyDescent="0.35">
      <c r="A264" s="42" t="s">
        <v>3490</v>
      </c>
      <c r="B264" s="169"/>
      <c r="C264" s="159"/>
      <c r="D264" s="159"/>
    </row>
    <row r="265" spans="1:4" x14ac:dyDescent="0.35">
      <c r="A265" s="9" t="s">
        <v>2496</v>
      </c>
      <c r="B265" s="170" t="s">
        <v>2497</v>
      </c>
      <c r="C265" s="9" t="s">
        <v>2498</v>
      </c>
      <c r="D265" s="9" t="s">
        <v>2499</v>
      </c>
    </row>
    <row r="266" spans="1:4" x14ac:dyDescent="0.35">
      <c r="A266" t="s">
        <v>2543</v>
      </c>
      <c r="B266" s="20" t="s">
        <v>2366</v>
      </c>
      <c r="C266" s="184"/>
      <c r="D266" t="s">
        <v>3498</v>
      </c>
    </row>
    <row r="267" spans="1:4" x14ac:dyDescent="0.35">
      <c r="A267" t="s">
        <v>2521</v>
      </c>
      <c r="B267" s="20" t="s">
        <v>2537</v>
      </c>
      <c r="C267" s="180"/>
      <c r="D267" t="s">
        <v>3499</v>
      </c>
    </row>
    <row r="268" spans="1:4" x14ac:dyDescent="0.35">
      <c r="A268" t="s">
        <v>2542</v>
      </c>
      <c r="B268" s="20" t="s">
        <v>2536</v>
      </c>
      <c r="C268" s="185"/>
      <c r="D268" t="s">
        <v>3500</v>
      </c>
    </row>
    <row r="269" spans="1:4" x14ac:dyDescent="0.35">
      <c r="A269" t="s">
        <v>2507</v>
      </c>
      <c r="B269" s="171" t="s">
        <v>2512</v>
      </c>
      <c r="C269" s="174"/>
      <c r="D269" t="s">
        <v>3501</v>
      </c>
    </row>
    <row r="270" spans="1:4" x14ac:dyDescent="0.35">
      <c r="A270" t="s">
        <v>2522</v>
      </c>
      <c r="B270" s="20" t="s">
        <v>2518</v>
      </c>
      <c r="C270" s="179"/>
      <c r="D270" t="s">
        <v>3502</v>
      </c>
    </row>
    <row r="271" spans="1:4" x14ac:dyDescent="0.35">
      <c r="A271" t="s">
        <v>2501</v>
      </c>
      <c r="B271" s="171" t="s">
        <v>2511</v>
      </c>
      <c r="C271" s="173"/>
      <c r="D271" t="s">
        <v>3503</v>
      </c>
    </row>
    <row r="272" spans="1:4" x14ac:dyDescent="0.35">
      <c r="A272" t="s">
        <v>2523</v>
      </c>
      <c r="B272" s="20" t="s">
        <v>2519</v>
      </c>
      <c r="C272" s="181"/>
      <c r="D272" t="s">
        <v>3504</v>
      </c>
    </row>
    <row r="273" spans="1:4" x14ac:dyDescent="0.35">
      <c r="A273" t="s">
        <v>2546</v>
      </c>
      <c r="B273" s="20" t="s">
        <v>2540</v>
      </c>
      <c r="C273" s="188"/>
      <c r="D273" t="s">
        <v>3505</v>
      </c>
    </row>
    <row r="275" spans="1:4" x14ac:dyDescent="0.35">
      <c r="A275" s="42" t="s">
        <v>2622</v>
      </c>
      <c r="B275" s="169"/>
      <c r="C275" s="159"/>
      <c r="D275" s="159"/>
    </row>
    <row r="276" spans="1:4" x14ac:dyDescent="0.35">
      <c r="A276" s="9" t="s">
        <v>2496</v>
      </c>
      <c r="B276" s="170" t="s">
        <v>2497</v>
      </c>
      <c r="C276" s="9" t="s">
        <v>2498</v>
      </c>
      <c r="D276" s="9" t="s">
        <v>2499</v>
      </c>
    </row>
    <row r="277" spans="1:4" x14ac:dyDescent="0.35">
      <c r="A277" t="s">
        <v>2506</v>
      </c>
      <c r="B277" s="20" t="s">
        <v>2517</v>
      </c>
      <c r="C277" s="176"/>
      <c r="D277" t="s">
        <v>2470</v>
      </c>
    </row>
    <row r="278" spans="1:4" x14ac:dyDescent="0.35">
      <c r="A278" t="s">
        <v>2501</v>
      </c>
      <c r="B278" s="171" t="s">
        <v>2511</v>
      </c>
      <c r="C278" s="173"/>
      <c r="D278" t="s">
        <v>445</v>
      </c>
    </row>
    <row r="279" spans="1:4" x14ac:dyDescent="0.35">
      <c r="A279" t="s">
        <v>2524</v>
      </c>
      <c r="B279" s="20" t="s">
        <v>2520</v>
      </c>
      <c r="C279" s="182"/>
      <c r="D279" t="s">
        <v>2579</v>
      </c>
    </row>
    <row r="280" spans="1:4" x14ac:dyDescent="0.35">
      <c r="A280" t="s">
        <v>2514</v>
      </c>
      <c r="B280" s="171" t="s">
        <v>2515</v>
      </c>
      <c r="C280" s="175"/>
      <c r="D280" t="s">
        <v>92</v>
      </c>
    </row>
    <row r="281" spans="1:4" x14ac:dyDescent="0.35">
      <c r="A281" t="s">
        <v>2541</v>
      </c>
      <c r="B281" s="20" t="s">
        <v>2538</v>
      </c>
      <c r="C281" s="187"/>
      <c r="D281" t="s">
        <v>2615</v>
      </c>
    </row>
    <row r="282" spans="1:4" x14ac:dyDescent="0.35">
      <c r="A282" t="s">
        <v>2588</v>
      </c>
      <c r="B282" s="171" t="s">
        <v>2590</v>
      </c>
      <c r="C282" s="189"/>
      <c r="D282" t="s">
        <v>2587</v>
      </c>
    </row>
    <row r="283" spans="1:4" x14ac:dyDescent="0.35">
      <c r="A283" t="s">
        <v>2508</v>
      </c>
      <c r="B283" s="171" t="s">
        <v>2509</v>
      </c>
      <c r="C283" s="167"/>
      <c r="D283" t="s">
        <v>2620</v>
      </c>
    </row>
    <row r="284" spans="1:4" x14ac:dyDescent="0.35">
      <c r="A284" t="s">
        <v>2522</v>
      </c>
      <c r="B284" s="20" t="s">
        <v>2518</v>
      </c>
      <c r="C284" s="179"/>
      <c r="D284" t="s">
        <v>2619</v>
      </c>
    </row>
    <row r="285" spans="1:4" x14ac:dyDescent="0.35">
      <c r="A285" t="s">
        <v>2507</v>
      </c>
      <c r="B285" s="171" t="s">
        <v>2512</v>
      </c>
      <c r="C285" s="174"/>
      <c r="D285" t="s">
        <v>87</v>
      </c>
    </row>
    <row r="286" spans="1:4" x14ac:dyDescent="0.35">
      <c r="A286" t="s">
        <v>2521</v>
      </c>
      <c r="B286" s="20" t="s">
        <v>2537</v>
      </c>
      <c r="C286" s="180"/>
      <c r="D286" t="s">
        <v>93</v>
      </c>
    </row>
    <row r="288" spans="1:4" x14ac:dyDescent="0.35">
      <c r="A288" s="42" t="s">
        <v>2596</v>
      </c>
      <c r="B288" s="169"/>
      <c r="C288" s="159"/>
      <c r="D288" s="159"/>
    </row>
    <row r="289" spans="1:4" x14ac:dyDescent="0.35">
      <c r="A289" s="9" t="s">
        <v>2496</v>
      </c>
      <c r="B289" s="170" t="s">
        <v>2497</v>
      </c>
      <c r="C289" s="9" t="s">
        <v>2498</v>
      </c>
      <c r="D289" s="9" t="s">
        <v>2499</v>
      </c>
    </row>
    <row r="290" spans="1:4" x14ac:dyDescent="0.35">
      <c r="A290" t="s">
        <v>2506</v>
      </c>
      <c r="B290" s="20" t="s">
        <v>2517</v>
      </c>
      <c r="C290" s="176"/>
      <c r="D290" t="s">
        <v>435</v>
      </c>
    </row>
    <row r="291" spans="1:4" x14ac:dyDescent="0.35">
      <c r="A291" t="s">
        <v>2545</v>
      </c>
      <c r="B291" s="20" t="s">
        <v>2539</v>
      </c>
      <c r="C291" s="186"/>
      <c r="D291" t="s">
        <v>2469</v>
      </c>
    </row>
    <row r="292" spans="1:4" x14ac:dyDescent="0.35">
      <c r="A292" t="s">
        <v>2514</v>
      </c>
      <c r="B292" s="171" t="s">
        <v>2515</v>
      </c>
      <c r="C292" s="175"/>
      <c r="D292" t="s">
        <v>92</v>
      </c>
    </row>
    <row r="293" spans="1:4" x14ac:dyDescent="0.35">
      <c r="A293" t="s">
        <v>2521</v>
      </c>
      <c r="B293" s="20" t="s">
        <v>2537</v>
      </c>
      <c r="C293" s="180"/>
      <c r="D293" t="s">
        <v>2585</v>
      </c>
    </row>
    <row r="294" spans="1:4" x14ac:dyDescent="0.35">
      <c r="A294" t="s">
        <v>2541</v>
      </c>
      <c r="B294" s="20" t="s">
        <v>2538</v>
      </c>
      <c r="C294" s="187"/>
      <c r="D294" t="s">
        <v>2586</v>
      </c>
    </row>
    <row r="295" spans="1:4" x14ac:dyDescent="0.35">
      <c r="A295" t="s">
        <v>2495</v>
      </c>
      <c r="B295" s="172" t="s">
        <v>2502</v>
      </c>
      <c r="C295" s="168"/>
      <c r="D295" t="s">
        <v>89</v>
      </c>
    </row>
    <row r="296" spans="1:4" x14ac:dyDescent="0.35">
      <c r="A296" t="s">
        <v>2523</v>
      </c>
      <c r="B296" s="20" t="s">
        <v>2519</v>
      </c>
      <c r="C296" s="181"/>
      <c r="D296" t="s">
        <v>88</v>
      </c>
    </row>
    <row r="297" spans="1:4" x14ac:dyDescent="0.35">
      <c r="A297" t="s">
        <v>2507</v>
      </c>
      <c r="B297" s="171" t="s">
        <v>2512</v>
      </c>
      <c r="C297" s="174"/>
      <c r="D297" t="s">
        <v>87</v>
      </c>
    </row>
    <row r="298" spans="1:4" x14ac:dyDescent="0.35">
      <c r="A298" t="s">
        <v>2531</v>
      </c>
      <c r="B298" s="20" t="s">
        <v>2530</v>
      </c>
      <c r="C298" s="183"/>
      <c r="D298" t="s">
        <v>442</v>
      </c>
    </row>
    <row r="299" spans="1:4" x14ac:dyDescent="0.35">
      <c r="A299" t="s">
        <v>2501</v>
      </c>
      <c r="B299" s="171" t="s">
        <v>2511</v>
      </c>
      <c r="C299" s="173"/>
      <c r="D299" t="s">
        <v>445</v>
      </c>
    </row>
    <row r="300" spans="1:4" x14ac:dyDescent="0.35">
      <c r="A300" t="s">
        <v>2589</v>
      </c>
      <c r="B300" s="171">
        <v>740000</v>
      </c>
      <c r="C300" s="190"/>
      <c r="D300" t="s">
        <v>2467</v>
      </c>
    </row>
    <row r="301" spans="1:4" x14ac:dyDescent="0.35">
      <c r="B301" s="171"/>
    </row>
    <row r="302" spans="1:4" x14ac:dyDescent="0.35">
      <c r="A302" s="42" t="s">
        <v>2596</v>
      </c>
      <c r="B302" s="169"/>
      <c r="C302" s="159"/>
      <c r="D302" s="159"/>
    </row>
    <row r="303" spans="1:4" x14ac:dyDescent="0.35">
      <c r="A303" s="9" t="s">
        <v>2496</v>
      </c>
      <c r="B303" s="170" t="s">
        <v>2497</v>
      </c>
      <c r="C303" s="9" t="s">
        <v>2498</v>
      </c>
      <c r="D303" s="9" t="s">
        <v>2499</v>
      </c>
    </row>
    <row r="304" spans="1:4" x14ac:dyDescent="0.35">
      <c r="A304" t="s">
        <v>2506</v>
      </c>
      <c r="B304" s="20" t="s">
        <v>2517</v>
      </c>
      <c r="C304" s="176"/>
      <c r="D304" s="380" t="s">
        <v>2470</v>
      </c>
    </row>
    <row r="305" spans="1:4" x14ac:dyDescent="0.35">
      <c r="A305" t="s">
        <v>2546</v>
      </c>
      <c r="B305" s="20" t="s">
        <v>2540</v>
      </c>
      <c r="C305" s="188"/>
      <c r="D305" t="s">
        <v>2578</v>
      </c>
    </row>
    <row r="306" spans="1:4" x14ac:dyDescent="0.35">
      <c r="A306" t="s">
        <v>2514</v>
      </c>
      <c r="B306" s="171" t="s">
        <v>2515</v>
      </c>
      <c r="C306" s="175"/>
      <c r="D306" t="s">
        <v>92</v>
      </c>
    </row>
    <row r="307" spans="1:4" x14ac:dyDescent="0.35">
      <c r="A307" t="s">
        <v>2508</v>
      </c>
      <c r="B307" s="171" t="s">
        <v>2509</v>
      </c>
      <c r="C307" s="167"/>
      <c r="D307" t="s">
        <v>2633</v>
      </c>
    </row>
    <row r="308" spans="1:4" x14ac:dyDescent="0.35">
      <c r="A308" t="s">
        <v>2507</v>
      </c>
      <c r="B308" s="171" t="s">
        <v>2512</v>
      </c>
      <c r="C308" s="174"/>
      <c r="D308" t="s">
        <v>87</v>
      </c>
    </row>
    <row r="309" spans="1:4" x14ac:dyDescent="0.35">
      <c r="A309" t="s">
        <v>2531</v>
      </c>
      <c r="B309" s="20" t="s">
        <v>2530</v>
      </c>
      <c r="C309" s="183"/>
      <c r="D309" t="s">
        <v>442</v>
      </c>
    </row>
    <row r="310" spans="1:4" x14ac:dyDescent="0.35">
      <c r="A310" t="s">
        <v>2501</v>
      </c>
      <c r="B310" s="171" t="s">
        <v>2511</v>
      </c>
      <c r="C310" s="173"/>
      <c r="D310" t="s">
        <v>445</v>
      </c>
    </row>
    <row r="311" spans="1:4" x14ac:dyDescent="0.35">
      <c r="A311" t="s">
        <v>2589</v>
      </c>
      <c r="B311" s="171">
        <v>740000</v>
      </c>
      <c r="C311" s="190"/>
      <c r="D311" t="s">
        <v>2467</v>
      </c>
    </row>
    <row r="312" spans="1:4" x14ac:dyDescent="0.35">
      <c r="A312" t="s">
        <v>2524</v>
      </c>
      <c r="B312" s="20" t="s">
        <v>2520</v>
      </c>
      <c r="C312" s="182"/>
      <c r="D312" t="s">
        <v>2579</v>
      </c>
    </row>
    <row r="313" spans="1:4" x14ac:dyDescent="0.35">
      <c r="A313" t="s">
        <v>2521</v>
      </c>
      <c r="B313" s="20" t="s">
        <v>2537</v>
      </c>
      <c r="C313" s="180"/>
      <c r="D313" t="s">
        <v>93</v>
      </c>
    </row>
    <row r="314" spans="1:4" x14ac:dyDescent="0.35">
      <c r="B314"/>
    </row>
    <row r="315" spans="1:4" x14ac:dyDescent="0.35">
      <c r="A315" s="42" t="s">
        <v>2746</v>
      </c>
      <c r="B315" s="169"/>
      <c r="C315" s="159"/>
      <c r="D315" s="159"/>
    </row>
    <row r="316" spans="1:4" x14ac:dyDescent="0.35">
      <c r="A316" s="9" t="s">
        <v>2496</v>
      </c>
      <c r="B316" s="170" t="s">
        <v>2497</v>
      </c>
      <c r="C316" s="9" t="s">
        <v>2498</v>
      </c>
      <c r="D316" s="9" t="s">
        <v>2499</v>
      </c>
    </row>
    <row r="317" spans="1:4" x14ac:dyDescent="0.35">
      <c r="A317" t="s">
        <v>2506</v>
      </c>
      <c r="B317" s="20" t="s">
        <v>2517</v>
      </c>
      <c r="C317" s="176"/>
      <c r="D317" t="s">
        <v>2470</v>
      </c>
    </row>
    <row r="318" spans="1:4" x14ac:dyDescent="0.35">
      <c r="A318" t="s">
        <v>2521</v>
      </c>
      <c r="B318" s="20" t="s">
        <v>2537</v>
      </c>
      <c r="C318" s="180"/>
      <c r="D318" t="s">
        <v>93</v>
      </c>
    </row>
    <row r="319" spans="1:4" x14ac:dyDescent="0.35">
      <c r="A319" t="s">
        <v>2524</v>
      </c>
      <c r="B319" s="20" t="s">
        <v>2520</v>
      </c>
      <c r="C319" s="182"/>
      <c r="D319" t="s">
        <v>2579</v>
      </c>
    </row>
    <row r="320" spans="1:4" x14ac:dyDescent="0.35">
      <c r="A320" t="s">
        <v>2545</v>
      </c>
      <c r="B320" s="20" t="s">
        <v>2539</v>
      </c>
      <c r="C320" s="186"/>
      <c r="D320" t="s">
        <v>2469</v>
      </c>
    </row>
    <row r="321" spans="1:4" x14ac:dyDescent="0.35">
      <c r="A321" t="s">
        <v>2546</v>
      </c>
      <c r="B321" s="20" t="s">
        <v>2540</v>
      </c>
      <c r="C321" s="188"/>
      <c r="D321" t="s">
        <v>2578</v>
      </c>
    </row>
    <row r="322" spans="1:4" x14ac:dyDescent="0.35">
      <c r="A322" t="s">
        <v>2514</v>
      </c>
      <c r="B322" s="171" t="s">
        <v>2515</v>
      </c>
      <c r="C322" s="175"/>
      <c r="D322" t="s">
        <v>92</v>
      </c>
    </row>
    <row r="323" spans="1:4" x14ac:dyDescent="0.35">
      <c r="A323" t="s">
        <v>2523</v>
      </c>
      <c r="B323" s="20" t="s">
        <v>2519</v>
      </c>
      <c r="C323" s="181"/>
      <c r="D323" t="s">
        <v>2635</v>
      </c>
    </row>
    <row r="324" spans="1:4" x14ac:dyDescent="0.35">
      <c r="A324" t="s">
        <v>2501</v>
      </c>
      <c r="B324" s="171" t="s">
        <v>2511</v>
      </c>
      <c r="C324" s="173"/>
      <c r="D324" t="s">
        <v>2634</v>
      </c>
    </row>
    <row r="325" spans="1:4" x14ac:dyDescent="0.35">
      <c r="A325" t="s">
        <v>2507</v>
      </c>
      <c r="B325" s="171" t="s">
        <v>2512</v>
      </c>
      <c r="C325" s="174"/>
      <c r="D325" t="s">
        <v>87</v>
      </c>
    </row>
    <row r="326" spans="1:4" x14ac:dyDescent="0.35">
      <c r="A326" t="s">
        <v>2508</v>
      </c>
      <c r="B326" s="171" t="s">
        <v>2509</v>
      </c>
      <c r="C326" s="167"/>
      <c r="D326" t="s">
        <v>2633</v>
      </c>
    </row>
    <row r="327" spans="1:4" x14ac:dyDescent="0.35">
      <c r="A327" t="s">
        <v>2589</v>
      </c>
      <c r="B327" s="171">
        <v>740000</v>
      </c>
      <c r="C327" s="190"/>
      <c r="D327" t="s">
        <v>2467</v>
      </c>
    </row>
    <row r="329" spans="1:4" x14ac:dyDescent="0.35">
      <c r="A329" s="42" t="s">
        <v>3748</v>
      </c>
      <c r="B329" s="169"/>
      <c r="C329" s="159"/>
      <c r="D329" s="159"/>
    </row>
    <row r="330" spans="1:4" x14ac:dyDescent="0.35">
      <c r="A330" s="9" t="s">
        <v>2496</v>
      </c>
      <c r="B330" s="170" t="s">
        <v>2497</v>
      </c>
      <c r="C330" s="9" t="s">
        <v>2498</v>
      </c>
      <c r="D330" s="9" t="s">
        <v>2499</v>
      </c>
    </row>
    <row r="331" spans="1:4" x14ac:dyDescent="0.35">
      <c r="A331" t="s">
        <v>2521</v>
      </c>
      <c r="B331" s="20" t="s">
        <v>2537</v>
      </c>
      <c r="C331" s="180"/>
      <c r="D331" t="s">
        <v>3749</v>
      </c>
    </row>
    <row r="332" spans="1:4" x14ac:dyDescent="0.35">
      <c r="A332" t="s">
        <v>3757</v>
      </c>
      <c r="B332" s="20" t="s">
        <v>3756</v>
      </c>
      <c r="C332" s="159"/>
      <c r="D332" t="s">
        <v>3750</v>
      </c>
    </row>
    <row r="333" spans="1:4" x14ac:dyDescent="0.35">
      <c r="A333" t="s">
        <v>2508</v>
      </c>
      <c r="B333" s="171" t="s">
        <v>2509</v>
      </c>
      <c r="C333" s="167"/>
      <c r="D333" t="s">
        <v>3751</v>
      </c>
    </row>
    <row r="334" spans="1:4" x14ac:dyDescent="0.35">
      <c r="A334" t="s">
        <v>2588</v>
      </c>
      <c r="B334" s="171" t="s">
        <v>2590</v>
      </c>
      <c r="C334" s="189"/>
      <c r="D334" t="s">
        <v>3752</v>
      </c>
    </row>
    <row r="335" spans="1:4" x14ac:dyDescent="0.35">
      <c r="A335" t="s">
        <v>3758</v>
      </c>
      <c r="B335" s="171">
        <v>808080</v>
      </c>
      <c r="C335" s="411"/>
      <c r="D335" t="s">
        <v>3753</v>
      </c>
    </row>
    <row r="336" spans="1:4" x14ac:dyDescent="0.35">
      <c r="A336" t="s">
        <v>2514</v>
      </c>
      <c r="B336" s="171" t="s">
        <v>2515</v>
      </c>
      <c r="C336" s="175"/>
      <c r="D336" t="s">
        <v>3754</v>
      </c>
    </row>
    <row r="337" spans="1:4" x14ac:dyDescent="0.35">
      <c r="A337" t="s">
        <v>2522</v>
      </c>
      <c r="B337" s="20" t="s">
        <v>2518</v>
      </c>
      <c r="C337" s="179"/>
      <c r="D337" t="s">
        <v>3755</v>
      </c>
    </row>
  </sheetData>
  <pageMargins left="0.7" right="0.7" top="0.75" bottom="0.75" header="0.3" footer="0.3"/>
  <pageSetup orientation="portrait" r:id="rId1"/>
  <ignoredErrors>
    <ignoredError sqref="B178:B179 B182 B74 B157:B162 B38:B46 B66 B188:B198 B288:B290 B64 B225:B238 B53:B56 B113 B201 B208:B211 B213:B220 B292:B299 B25:B26 B36" numberStoredAsText="1"/>
  </ignoredError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4"/>
  <sheetViews>
    <sheetView tabSelected="1" workbookViewId="0">
      <selection activeCell="B4" sqref="B4"/>
    </sheetView>
  </sheetViews>
  <sheetFormatPr defaultColWidth="8.81640625" defaultRowHeight="14.5" x14ac:dyDescent="0.35"/>
  <cols>
    <col min="1" max="1" width="31.453125" customWidth="1"/>
    <col min="2" max="2" width="28.1796875" customWidth="1"/>
    <col min="3" max="3" width="85.453125" customWidth="1"/>
  </cols>
  <sheetData>
    <row r="1" spans="1:3" x14ac:dyDescent="0.35">
      <c r="A1" s="42" t="s">
        <v>72</v>
      </c>
      <c r="B1" s="42" t="s">
        <v>73</v>
      </c>
    </row>
    <row r="2" spans="1:3" ht="145" x14ac:dyDescent="0.35">
      <c r="A2" t="s">
        <v>3708</v>
      </c>
      <c r="B2" t="s">
        <v>3403</v>
      </c>
      <c r="C2" s="163" t="s">
        <v>3404</v>
      </c>
    </row>
    <row r="3" spans="1:3" x14ac:dyDescent="0.35">
      <c r="A3" t="s">
        <v>3934</v>
      </c>
      <c r="B3" t="s">
        <v>3935</v>
      </c>
    </row>
    <row r="4" spans="1:3" x14ac:dyDescent="0.35">
      <c r="A4" t="s">
        <v>3848</v>
      </c>
      <c r="B4" t="s">
        <v>3849</v>
      </c>
    </row>
  </sheetData>
  <pageMargins left="0.7" right="0.7" top="0.75" bottom="0.75" header="0.3" footer="0.3"/>
  <pageSetup orientation="portrait" horizontalDpi="1200" verticalDpi="12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G2"/>
  <sheetViews>
    <sheetView workbookViewId="0"/>
  </sheetViews>
  <sheetFormatPr defaultColWidth="11.453125" defaultRowHeight="14.5" x14ac:dyDescent="0.35"/>
  <cols>
    <col min="1" max="1" width="11.1796875" customWidth="1"/>
    <col min="2" max="2" width="25.1796875" customWidth="1"/>
    <col min="3" max="3" width="10.1796875" style="370" customWidth="1"/>
    <col min="4" max="33" width="10.1796875" customWidth="1"/>
  </cols>
  <sheetData>
    <row r="1" spans="1:33" x14ac:dyDescent="0.35">
      <c r="A1" s="365" t="s">
        <v>3542</v>
      </c>
      <c r="B1" s="366" t="s">
        <v>3565</v>
      </c>
      <c r="C1" s="369" t="s">
        <v>2498</v>
      </c>
      <c r="D1" s="366">
        <v>2021</v>
      </c>
      <c r="E1" s="366">
        <v>2022</v>
      </c>
      <c r="F1" s="366">
        <v>2023</v>
      </c>
      <c r="G1" s="366">
        <v>2024</v>
      </c>
      <c r="H1" s="366">
        <v>2025</v>
      </c>
      <c r="I1" s="366">
        <v>2026</v>
      </c>
      <c r="J1" s="366">
        <v>2027</v>
      </c>
      <c r="K1" s="366">
        <v>2028</v>
      </c>
      <c r="L1" s="366">
        <v>2029</v>
      </c>
      <c r="M1" s="366">
        <v>2030</v>
      </c>
      <c r="N1" s="366">
        <v>2031</v>
      </c>
      <c r="O1" s="366">
        <v>2032</v>
      </c>
      <c r="P1" s="366">
        <v>2033</v>
      </c>
      <c r="Q1" s="366">
        <v>2034</v>
      </c>
      <c r="R1" s="366">
        <v>2035</v>
      </c>
      <c r="S1" s="366">
        <v>2036</v>
      </c>
      <c r="T1" s="366">
        <v>2037</v>
      </c>
      <c r="U1" s="366">
        <v>2038</v>
      </c>
      <c r="V1" s="366">
        <v>2039</v>
      </c>
      <c r="W1" s="366">
        <v>2040</v>
      </c>
      <c r="X1" s="366">
        <v>2041</v>
      </c>
      <c r="Y1" s="366">
        <v>2042</v>
      </c>
      <c r="Z1" s="366">
        <v>2043</v>
      </c>
      <c r="AA1" s="366">
        <v>2044</v>
      </c>
      <c r="AB1" s="366">
        <v>2045</v>
      </c>
      <c r="AC1" s="366">
        <v>2046</v>
      </c>
      <c r="AD1" s="366">
        <v>2047</v>
      </c>
      <c r="AE1" s="366">
        <v>2048</v>
      </c>
      <c r="AF1" s="366">
        <v>2049</v>
      </c>
      <c r="AG1" s="366">
        <v>2050</v>
      </c>
    </row>
    <row r="2" spans="1:33" x14ac:dyDescent="0.35">
      <c r="A2" s="1"/>
    </row>
  </sheetData>
  <pageMargins left="0.7" right="0.7" top="0.75" bottom="0.75" header="0.3" footer="0.3"/>
  <pageSetup orientation="portrait"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heetViews>
  <sheetFormatPr defaultColWidth="11.453125" defaultRowHeight="14.5" x14ac:dyDescent="0.35"/>
  <cols>
    <col min="1" max="1" width="15.81640625" customWidth="1"/>
    <col min="2" max="2" width="39" customWidth="1"/>
    <col min="3" max="3" width="13.1796875" customWidth="1"/>
    <col min="4" max="4" width="17.1796875" customWidth="1"/>
    <col min="5" max="5" width="16.1796875" customWidth="1"/>
    <col min="6" max="6" width="39.1796875" customWidth="1"/>
  </cols>
  <sheetData>
    <row r="1" spans="1:6" x14ac:dyDescent="0.35">
      <c r="A1" s="365" t="s">
        <v>3542</v>
      </c>
      <c r="B1" s="366" t="s">
        <v>3543</v>
      </c>
      <c r="C1" s="366" t="s">
        <v>3544</v>
      </c>
      <c r="D1" s="366" t="s">
        <v>3545</v>
      </c>
      <c r="E1" s="366" t="s">
        <v>3546</v>
      </c>
      <c r="F1" s="367" t="s">
        <v>3547</v>
      </c>
    </row>
    <row r="2" spans="1:6" ht="29" x14ac:dyDescent="0.35">
      <c r="A2" s="1" t="s">
        <v>3548</v>
      </c>
      <c r="B2" s="1" t="s">
        <v>3117</v>
      </c>
      <c r="C2" s="1">
        <v>2030</v>
      </c>
      <c r="D2" s="5">
        <f>0.48*'EPA GHG Inventory'!Q16</f>
        <v>3161.7119999999995</v>
      </c>
      <c r="E2" s="5">
        <f>0.5*'EPA GHG Inventory'!Q16</f>
        <v>3293.45</v>
      </c>
      <c r="F2" t="s">
        <v>3118</v>
      </c>
    </row>
    <row r="3" spans="1:6" x14ac:dyDescent="0.35">
      <c r="A3" s="1"/>
      <c r="B3" s="1"/>
      <c r="C3" s="1"/>
      <c r="D3" s="5"/>
      <c r="E3" s="5"/>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0F4340-D898-46AE-B605-AEE8D72EB122}">
  <dimension ref="A1:AI24"/>
  <sheetViews>
    <sheetView workbookViewId="0"/>
  </sheetViews>
  <sheetFormatPr defaultRowHeight="14.5" x14ac:dyDescent="0.35"/>
  <cols>
    <col min="17" max="17" width="12" bestFit="1" customWidth="1"/>
  </cols>
  <sheetData>
    <row r="1" spans="1:35" x14ac:dyDescent="0.35">
      <c r="A1" t="s">
        <v>3677</v>
      </c>
    </row>
    <row r="2" spans="1:35" x14ac:dyDescent="0.35">
      <c r="A2" t="s">
        <v>3678</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3688</v>
      </c>
    </row>
    <row r="3" spans="1:35" x14ac:dyDescent="0.35">
      <c r="A3" t="s">
        <v>2218</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35">
      <c r="A4" t="s">
        <v>3689</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35">
      <c r="A5" t="s">
        <v>3690</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35">
      <c r="A6" t="s">
        <v>3679</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35">
      <c r="A7" t="s">
        <v>3680</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35">
      <c r="A8" t="s">
        <v>841</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35">
      <c r="A9" t="s">
        <v>842</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35">
      <c r="A10" t="s">
        <v>3691</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35">
      <c r="A11" t="s">
        <v>3692</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35">
      <c r="A12" t="s">
        <v>3681</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35">
      <c r="A13" t="s">
        <v>3682</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35">
      <c r="A14" t="s">
        <v>3693</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35">
      <c r="A15" t="s">
        <v>3694</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35">
      <c r="A16" t="s">
        <v>3683</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7" x14ac:dyDescent="0.35">
      <c r="A17" t="s">
        <v>3695</v>
      </c>
    </row>
    <row r="18" spans="1:17" x14ac:dyDescent="0.35">
      <c r="A18" t="s">
        <v>3696</v>
      </c>
    </row>
    <row r="19" spans="1:17" x14ac:dyDescent="0.35">
      <c r="A19" t="s">
        <v>3697</v>
      </c>
    </row>
    <row r="20" spans="1:17" x14ac:dyDescent="0.35">
      <c r="A20" t="s">
        <v>3698</v>
      </c>
    </row>
    <row r="21" spans="1:17" x14ac:dyDescent="0.35">
      <c r="A21" t="s">
        <v>3684</v>
      </c>
    </row>
    <row r="24" spans="1:17" x14ac:dyDescent="0.35">
      <c r="Q24">
        <f>1-4227/Q16</f>
        <v>0.35827172114348171</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J942"/>
  <sheetViews>
    <sheetView workbookViewId="0"/>
  </sheetViews>
  <sheetFormatPr defaultColWidth="8.81640625" defaultRowHeight="14.5" x14ac:dyDescent="0.35"/>
  <cols>
    <col min="1" max="1" width="49.453125" style="1" customWidth="1"/>
    <col min="2" max="2" width="12.81640625" style="1" bestFit="1" customWidth="1"/>
    <col min="3" max="3" width="12.81640625" style="1" customWidth="1"/>
    <col min="4" max="4" width="13.453125" style="1" customWidth="1"/>
    <col min="5" max="5" width="20.453125" style="1" customWidth="1"/>
    <col min="7" max="7" width="14" customWidth="1"/>
    <col min="10" max="10" width="9.453125" bestFit="1" customWidth="1"/>
    <col min="14" max="15" width="12.1796875" bestFit="1" customWidth="1"/>
    <col min="16" max="16" width="12.453125" bestFit="1" customWidth="1"/>
  </cols>
  <sheetData>
    <row r="1" spans="1:8" s="1" customFormat="1" x14ac:dyDescent="0.35">
      <c r="A1" s="3"/>
      <c r="B1" s="200"/>
      <c r="C1" s="200"/>
      <c r="D1" s="200"/>
      <c r="E1" s="3"/>
    </row>
    <row r="2" spans="1:8" ht="15.5" x14ac:dyDescent="0.35">
      <c r="A2" s="436" t="s">
        <v>475</v>
      </c>
      <c r="B2" s="436"/>
      <c r="C2" s="212"/>
      <c r="D2" s="212"/>
      <c r="E2" s="212"/>
      <c r="F2" s="212"/>
      <c r="G2" s="212"/>
      <c r="H2" s="49" t="s">
        <v>476</v>
      </c>
    </row>
    <row r="3" spans="1:8" ht="15.5" x14ac:dyDescent="0.35">
      <c r="A3" s="212" t="s">
        <v>721</v>
      </c>
      <c r="B3" s="212"/>
      <c r="C3" s="212"/>
      <c r="D3" s="212"/>
      <c r="E3" s="212"/>
      <c r="F3" s="212"/>
      <c r="G3" s="212"/>
      <c r="H3" s="49" t="s">
        <v>3381</v>
      </c>
    </row>
    <row r="4" spans="1:8" x14ac:dyDescent="0.35">
      <c r="A4" s="213"/>
      <c r="B4" s="213"/>
      <c r="C4" s="213"/>
      <c r="D4" s="213"/>
      <c r="E4" s="213"/>
      <c r="F4" s="213"/>
      <c r="G4" s="49"/>
      <c r="H4" s="49" t="s">
        <v>477</v>
      </c>
    </row>
    <row r="5" spans="1:8" x14ac:dyDescent="0.35">
      <c r="A5" s="213"/>
      <c r="B5" s="213"/>
      <c r="C5" s="213"/>
      <c r="D5" s="213"/>
      <c r="E5" s="213"/>
      <c r="F5" s="213"/>
      <c r="G5" s="213"/>
      <c r="H5" s="213"/>
    </row>
    <row r="6" spans="1:8" x14ac:dyDescent="0.35">
      <c r="A6" s="441" t="s">
        <v>478</v>
      </c>
      <c r="B6" s="267" t="s">
        <v>479</v>
      </c>
      <c r="C6" s="267" t="s">
        <v>480</v>
      </c>
      <c r="D6" s="267" t="s">
        <v>481</v>
      </c>
      <c r="E6" s="267" t="s">
        <v>482</v>
      </c>
      <c r="F6" s="267" t="s">
        <v>483</v>
      </c>
      <c r="G6" s="267" t="s">
        <v>484</v>
      </c>
      <c r="H6" s="267" t="s">
        <v>485</v>
      </c>
    </row>
    <row r="7" spans="1:8" ht="15" thickBot="1" x14ac:dyDescent="0.4">
      <c r="A7" s="442"/>
      <c r="B7" s="443" t="s">
        <v>486</v>
      </c>
      <c r="C7" s="444"/>
      <c r="D7" s="444"/>
      <c r="E7" s="444"/>
      <c r="F7" s="444"/>
      <c r="G7" s="444"/>
      <c r="H7" s="445"/>
    </row>
    <row r="8" spans="1:8" ht="15" thickTop="1" x14ac:dyDescent="0.35">
      <c r="A8" s="268" t="s">
        <v>487</v>
      </c>
      <c r="B8" s="269">
        <v>5935361.2048846316</v>
      </c>
      <c r="C8" s="269">
        <v>12331.35516763239</v>
      </c>
      <c r="D8" s="269">
        <v>255.41813011993699</v>
      </c>
      <c r="E8" s="269">
        <v>16601.736021301014</v>
      </c>
      <c r="F8" s="269">
        <v>64984.511311122282</v>
      </c>
      <c r="G8" s="269">
        <v>7345.4310275876951</v>
      </c>
      <c r="H8" s="269">
        <v>12364.091048770906</v>
      </c>
    </row>
    <row r="9" spans="1:8" x14ac:dyDescent="0.35">
      <c r="A9" s="270" t="s">
        <v>488</v>
      </c>
      <c r="B9" s="269">
        <v>5894246.3300794624</v>
      </c>
      <c r="C9" s="269">
        <v>474.07141405218891</v>
      </c>
      <c r="D9" s="269">
        <v>255.32625983564566</v>
      </c>
      <c r="E9" s="269">
        <v>16392.841699559172</v>
      </c>
      <c r="F9" s="269">
        <v>64879.039506516223</v>
      </c>
      <c r="G9" s="269">
        <v>6989.45692056402</v>
      </c>
      <c r="H9" s="269">
        <v>12298.979757295287</v>
      </c>
    </row>
    <row r="10" spans="1:8" x14ac:dyDescent="0.35">
      <c r="A10" s="271" t="s">
        <v>489</v>
      </c>
      <c r="B10" s="269">
        <v>2540094.5307982946</v>
      </c>
      <c r="C10" s="269">
        <v>37.656050059714502</v>
      </c>
      <c r="D10" s="269">
        <v>101.32241952488565</v>
      </c>
      <c r="E10" s="269">
        <v>3546.3367720364731</v>
      </c>
      <c r="F10" s="269">
        <v>794.66570664443441</v>
      </c>
      <c r="G10" s="269">
        <v>197.74109991391563</v>
      </c>
      <c r="H10" s="269">
        <v>9554.1507363760447</v>
      </c>
    </row>
    <row r="11" spans="1:8" x14ac:dyDescent="0.35">
      <c r="A11" s="272" t="s">
        <v>490</v>
      </c>
      <c r="B11" s="269">
        <v>2400057.4856406469</v>
      </c>
      <c r="C11" s="269">
        <v>34.823479419570468</v>
      </c>
      <c r="D11" s="269">
        <v>100.86538569159121</v>
      </c>
      <c r="E11" s="273">
        <v>3434.4290996747714</v>
      </c>
      <c r="F11" s="273">
        <v>581.83867235005948</v>
      </c>
      <c r="G11" s="273">
        <v>43.701395420034459</v>
      </c>
      <c r="H11" s="273">
        <v>9439.0432746602182</v>
      </c>
    </row>
    <row r="12" spans="1:8" x14ac:dyDescent="0.35">
      <c r="A12" s="272" t="s">
        <v>491</v>
      </c>
      <c r="B12" s="269">
        <v>94253.062008181601</v>
      </c>
      <c r="C12" s="269">
        <v>1.46027512323081</v>
      </c>
      <c r="D12" s="269">
        <v>0.26593010197444999</v>
      </c>
      <c r="E12" s="273">
        <v>111.9076723617019</v>
      </c>
      <c r="F12" s="273">
        <v>212.82703429437495</v>
      </c>
      <c r="G12" s="273">
        <v>154.03970449388117</v>
      </c>
      <c r="H12" s="273">
        <v>115.10746171582606</v>
      </c>
    </row>
    <row r="13" spans="1:8" x14ac:dyDescent="0.35">
      <c r="A13" s="272" t="s">
        <v>493</v>
      </c>
      <c r="B13" s="269">
        <v>45783.983149465937</v>
      </c>
      <c r="C13" s="269">
        <v>1.37229551691322</v>
      </c>
      <c r="D13" s="269">
        <v>0.19110373131999001</v>
      </c>
      <c r="E13" s="273" t="s">
        <v>494</v>
      </c>
      <c r="F13" s="273" t="s">
        <v>494</v>
      </c>
      <c r="G13" s="273" t="s">
        <v>494</v>
      </c>
      <c r="H13" s="273" t="s">
        <v>494</v>
      </c>
    </row>
    <row r="14" spans="1:8" x14ac:dyDescent="0.35">
      <c r="A14" s="274" t="s">
        <v>495</v>
      </c>
      <c r="B14" s="269">
        <v>711227.52746031829</v>
      </c>
      <c r="C14" s="269">
        <v>66.667583289309391</v>
      </c>
      <c r="D14" s="269">
        <v>9.3662220369597406</v>
      </c>
      <c r="E14" s="269">
        <v>1515.3616266750041</v>
      </c>
      <c r="F14" s="269">
        <v>1044.8381666781022</v>
      </c>
      <c r="G14" s="269">
        <v>120.23413844415886</v>
      </c>
      <c r="H14" s="269">
        <v>1574.0871153371656</v>
      </c>
    </row>
    <row r="15" spans="1:8" x14ac:dyDescent="0.35">
      <c r="A15" s="272" t="s">
        <v>496</v>
      </c>
      <c r="B15" s="269">
        <v>14978.572362155866</v>
      </c>
      <c r="C15" s="269">
        <v>0.23835740177008</v>
      </c>
      <c r="D15" s="269">
        <v>5.0815371746130003E-2</v>
      </c>
      <c r="E15" s="273" t="s">
        <v>494</v>
      </c>
      <c r="F15" s="273" t="s">
        <v>494</v>
      </c>
      <c r="G15" s="273" t="s">
        <v>494</v>
      </c>
      <c r="H15" s="273" t="s">
        <v>494</v>
      </c>
    </row>
    <row r="16" spans="1:8" x14ac:dyDescent="0.35">
      <c r="A16" s="272" t="s">
        <v>497</v>
      </c>
      <c r="B16" s="269">
        <v>5057.2748720254449</v>
      </c>
      <c r="C16" s="269">
        <v>0.25516926930848</v>
      </c>
      <c r="D16" s="269">
        <v>3.8004328346280002E-2</v>
      </c>
      <c r="E16" s="273" t="s">
        <v>494</v>
      </c>
      <c r="F16" s="273" t="s">
        <v>494</v>
      </c>
      <c r="G16" s="273" t="s">
        <v>494</v>
      </c>
      <c r="H16" s="273" t="s">
        <v>494</v>
      </c>
    </row>
    <row r="17" spans="1:8" x14ac:dyDescent="0.35">
      <c r="A17" s="272" t="s">
        <v>498</v>
      </c>
      <c r="B17" s="269">
        <v>67269.957813983725</v>
      </c>
      <c r="C17" s="269">
        <v>1.85662734289529</v>
      </c>
      <c r="D17" s="269">
        <v>0.29458061428601001</v>
      </c>
      <c r="E17" s="273" t="s">
        <v>494</v>
      </c>
      <c r="F17" s="273" t="s">
        <v>494</v>
      </c>
      <c r="G17" s="273" t="s">
        <v>494</v>
      </c>
      <c r="H17" s="273" t="s">
        <v>494</v>
      </c>
    </row>
    <row r="18" spans="1:8" x14ac:dyDescent="0.35">
      <c r="A18" s="272" t="s">
        <v>499</v>
      </c>
      <c r="B18" s="269">
        <v>45070.579654334128</v>
      </c>
      <c r="C18" s="269">
        <v>3.0283235843053902</v>
      </c>
      <c r="D18" s="269">
        <v>0.52839203850651995</v>
      </c>
      <c r="E18" s="273" t="s">
        <v>494</v>
      </c>
      <c r="F18" s="273" t="s">
        <v>494</v>
      </c>
      <c r="G18" s="273" t="s">
        <v>494</v>
      </c>
      <c r="H18" s="273" t="s">
        <v>494</v>
      </c>
    </row>
    <row r="19" spans="1:8" x14ac:dyDescent="0.35">
      <c r="A19" s="272" t="s">
        <v>500</v>
      </c>
      <c r="B19" s="269">
        <v>46357.764227420019</v>
      </c>
      <c r="C19" s="269">
        <v>3.41919088614388</v>
      </c>
      <c r="D19" s="269">
        <v>0.52415757023381004</v>
      </c>
      <c r="E19" s="273" t="s">
        <v>494</v>
      </c>
      <c r="F19" s="273" t="s">
        <v>494</v>
      </c>
      <c r="G19" s="273" t="s">
        <v>494</v>
      </c>
      <c r="H19" s="273" t="s">
        <v>494</v>
      </c>
    </row>
    <row r="20" spans="1:8" x14ac:dyDescent="0.35">
      <c r="A20" s="272" t="s">
        <v>501</v>
      </c>
      <c r="B20" s="269">
        <v>36302.033778109631</v>
      </c>
      <c r="C20" s="269">
        <v>2.4295382607283198</v>
      </c>
      <c r="D20" s="269">
        <v>0.36471649490099001</v>
      </c>
      <c r="E20" s="273" t="s">
        <v>494</v>
      </c>
      <c r="F20" s="273" t="s">
        <v>494</v>
      </c>
      <c r="G20" s="273" t="s">
        <v>494</v>
      </c>
      <c r="H20" s="273" t="s">
        <v>494</v>
      </c>
    </row>
    <row r="21" spans="1:8" x14ac:dyDescent="0.35">
      <c r="A21" s="275" t="s">
        <v>3372</v>
      </c>
      <c r="B21" s="269">
        <v>496191.34475228947</v>
      </c>
      <c r="C21" s="269">
        <v>55.440376544157949</v>
      </c>
      <c r="D21" s="269">
        <v>7.5655556189400004</v>
      </c>
      <c r="E21" s="273">
        <v>1515.3616266750041</v>
      </c>
      <c r="F21" s="273">
        <v>1044.8381666781022</v>
      </c>
      <c r="G21" s="273">
        <v>120.23413844415886</v>
      </c>
      <c r="H21" s="273">
        <v>1574.0871153371656</v>
      </c>
    </row>
    <row r="22" spans="1:8" x14ac:dyDescent="0.35">
      <c r="A22" s="274" t="s">
        <v>502</v>
      </c>
      <c r="B22" s="269">
        <v>1830505.6056332772</v>
      </c>
      <c r="C22" s="269">
        <v>160.28001983992968</v>
      </c>
      <c r="D22" s="269">
        <v>137.97722792661688</v>
      </c>
      <c r="E22" s="269">
        <v>10294.630529494003</v>
      </c>
      <c r="F22" s="269">
        <v>58614.797849139453</v>
      </c>
      <c r="G22" s="269">
        <v>5723.5980346497408</v>
      </c>
      <c r="H22" s="269">
        <v>618.63077203361581</v>
      </c>
    </row>
    <row r="23" spans="1:8" x14ac:dyDescent="0.35">
      <c r="A23" s="272" t="s">
        <v>503</v>
      </c>
      <c r="B23" s="269">
        <v>170713.69036083069</v>
      </c>
      <c r="C23" s="269">
        <v>2.0771880881664</v>
      </c>
      <c r="D23" s="269">
        <v>5.2617344805668296</v>
      </c>
      <c r="E23" s="273">
        <v>40.811932568812999</v>
      </c>
      <c r="F23" s="273">
        <v>207.24271059858924</v>
      </c>
      <c r="G23" s="273">
        <v>20.972782413204179</v>
      </c>
      <c r="H23" s="273">
        <v>7.9863698191035404</v>
      </c>
    </row>
    <row r="24" spans="1:8" x14ac:dyDescent="0.35">
      <c r="A24" s="272" t="s">
        <v>504</v>
      </c>
      <c r="B24" s="269">
        <v>1543321.2347240872</v>
      </c>
      <c r="C24" s="269">
        <v>95.722338182973743</v>
      </c>
      <c r="D24" s="269">
        <v>108.02744179292077</v>
      </c>
      <c r="E24" s="273">
        <v>7564.0039070770663</v>
      </c>
      <c r="F24" s="273">
        <v>38851.488066997837</v>
      </c>
      <c r="G24" s="273">
        <v>3123.5335919534832</v>
      </c>
      <c r="H24" s="273">
        <v>155.69594484037685</v>
      </c>
    </row>
    <row r="25" spans="1:8" x14ac:dyDescent="0.35">
      <c r="A25" s="272" t="s">
        <v>505</v>
      </c>
      <c r="B25" s="269">
        <v>46055.912865416671</v>
      </c>
      <c r="C25" s="269">
        <v>3.5201759225</v>
      </c>
      <c r="D25" s="269">
        <v>1.1264562951999999</v>
      </c>
      <c r="E25" s="273">
        <v>504.06504986911966</v>
      </c>
      <c r="F25" s="273">
        <v>79.731529299018959</v>
      </c>
      <c r="G25" s="273">
        <v>38.628071801561717</v>
      </c>
      <c r="H25" s="273">
        <v>59.549191471448658</v>
      </c>
    </row>
    <row r="26" spans="1:8" x14ac:dyDescent="0.35">
      <c r="A26" s="272" t="s">
        <v>506</v>
      </c>
      <c r="B26" s="269">
        <v>38024.136018348065</v>
      </c>
      <c r="C26" s="269">
        <v>16.174692701572852</v>
      </c>
      <c r="D26" s="269">
        <v>0.73291389331867995</v>
      </c>
      <c r="E26" s="273">
        <v>564.78322714808633</v>
      </c>
      <c r="F26" s="273">
        <v>1625.6330147817607</v>
      </c>
      <c r="G26" s="273">
        <v>797.79002364334588</v>
      </c>
      <c r="H26" s="273">
        <v>168.62503652225149</v>
      </c>
    </row>
    <row r="27" spans="1:8" ht="15" thickBot="1" x14ac:dyDescent="0.4">
      <c r="A27" s="272" t="s">
        <v>507</v>
      </c>
      <c r="B27" s="269">
        <v>32390.631664594664</v>
      </c>
      <c r="C27" s="269">
        <v>42.78562494471668</v>
      </c>
      <c r="D27" s="269">
        <v>22.8286814646106</v>
      </c>
      <c r="E27" s="273">
        <v>1620.9664128309175</v>
      </c>
      <c r="F27" s="273">
        <v>17850.702527462247</v>
      </c>
      <c r="G27" s="273">
        <v>1742.6735648381459</v>
      </c>
      <c r="H27" s="273">
        <v>226.77422938043526</v>
      </c>
    </row>
    <row r="28" spans="1:8" ht="15" thickTop="1" x14ac:dyDescent="0.35">
      <c r="A28" s="276" t="s">
        <v>508</v>
      </c>
      <c r="B28" s="269">
        <v>586285.4434706961</v>
      </c>
      <c r="C28" s="269">
        <v>205.34813377159594</v>
      </c>
      <c r="D28" s="269">
        <v>4.1002059296026401</v>
      </c>
      <c r="E28" s="269">
        <v>908.26373148672474</v>
      </c>
      <c r="F28" s="269">
        <v>3021.6454373622296</v>
      </c>
      <c r="G28" s="269">
        <v>706.60096524296171</v>
      </c>
      <c r="H28" s="269">
        <v>527.57585355553215</v>
      </c>
    </row>
    <row r="29" spans="1:8" x14ac:dyDescent="0.35">
      <c r="A29" s="272" t="s">
        <v>509</v>
      </c>
      <c r="B29" s="269">
        <v>227130.02298152124</v>
      </c>
      <c r="C29" s="269">
        <v>43.127051806573057</v>
      </c>
      <c r="D29" s="269">
        <v>1.1609958550767701</v>
      </c>
      <c r="E29" s="273">
        <v>490.17465541376572</v>
      </c>
      <c r="F29" s="273">
        <v>165.62633435353089</v>
      </c>
      <c r="G29" s="273">
        <v>188.2774974794886</v>
      </c>
      <c r="H29" s="273">
        <v>369.97578072655716</v>
      </c>
    </row>
    <row r="30" spans="1:8" x14ac:dyDescent="0.35">
      <c r="A30" s="272" t="s">
        <v>510</v>
      </c>
      <c r="B30" s="269">
        <v>358897.51072027022</v>
      </c>
      <c r="C30" s="269">
        <v>162.20807697148538</v>
      </c>
      <c r="D30" s="269">
        <v>2.9373316220328798</v>
      </c>
      <c r="E30" s="273">
        <v>418.08907607295907</v>
      </c>
      <c r="F30" s="273">
        <v>2856.0191030086989</v>
      </c>
      <c r="G30" s="273">
        <v>518.3234677634731</v>
      </c>
      <c r="H30" s="273">
        <v>157.60007282897502</v>
      </c>
    </row>
    <row r="31" spans="1:8" x14ac:dyDescent="0.35">
      <c r="A31" s="272" t="s">
        <v>511</v>
      </c>
      <c r="B31" s="269">
        <v>257.90976890459297</v>
      </c>
      <c r="C31" s="269">
        <v>1.300499353749E-2</v>
      </c>
      <c r="D31" s="269">
        <v>1.87845249299E-3</v>
      </c>
      <c r="E31" s="273" t="s">
        <v>494</v>
      </c>
      <c r="F31" s="273" t="s">
        <v>494</v>
      </c>
      <c r="G31" s="273" t="s">
        <v>494</v>
      </c>
      <c r="H31" s="273" t="s">
        <v>494</v>
      </c>
    </row>
    <row r="32" spans="1:8" x14ac:dyDescent="0.35">
      <c r="A32" s="274" t="s">
        <v>3373</v>
      </c>
      <c r="B32" s="269">
        <v>226133.22271687587</v>
      </c>
      <c r="C32" s="269">
        <v>4.1196270916394298</v>
      </c>
      <c r="D32" s="269">
        <v>2.5601844175807398</v>
      </c>
      <c r="E32" s="269">
        <v>128.24903986696705</v>
      </c>
      <c r="F32" s="269">
        <v>1403.092346692003</v>
      </c>
      <c r="G32" s="269">
        <v>241.28268231324299</v>
      </c>
      <c r="H32" s="269">
        <v>24.535279992929539</v>
      </c>
    </row>
    <row r="33" spans="1:8" x14ac:dyDescent="0.35">
      <c r="A33" s="272" t="s">
        <v>512</v>
      </c>
      <c r="B33" s="269">
        <v>198086.65897924625</v>
      </c>
      <c r="C33" s="269">
        <v>3.6313603130694299</v>
      </c>
      <c r="D33" s="269">
        <v>1.7785747835824199</v>
      </c>
      <c r="E33" s="273">
        <v>128.24903986696705</v>
      </c>
      <c r="F33" s="273">
        <v>1403.092346692003</v>
      </c>
      <c r="G33" s="273">
        <v>241.28268231324299</v>
      </c>
      <c r="H33" s="273">
        <v>24.535279992929539</v>
      </c>
    </row>
    <row r="34" spans="1:8" x14ac:dyDescent="0.35">
      <c r="A34" s="272" t="s">
        <v>513</v>
      </c>
      <c r="B34" s="269">
        <v>28046.5637376296</v>
      </c>
      <c r="C34" s="269">
        <v>0.48826677857</v>
      </c>
      <c r="D34" s="269">
        <v>0.78160963399831995</v>
      </c>
      <c r="E34" s="273" t="s">
        <v>492</v>
      </c>
      <c r="F34" s="273" t="s">
        <v>492</v>
      </c>
      <c r="G34" s="273" t="s">
        <v>492</v>
      </c>
      <c r="H34" s="273" t="s">
        <v>492</v>
      </c>
    </row>
    <row r="35" spans="1:8" x14ac:dyDescent="0.35">
      <c r="A35" s="277" t="s">
        <v>514</v>
      </c>
      <c r="B35" s="269">
        <v>41114.874805169908</v>
      </c>
      <c r="C35" s="269">
        <v>11857.283753580201</v>
      </c>
      <c r="D35" s="269">
        <v>9.1870284291349996E-2</v>
      </c>
      <c r="E35" s="269">
        <v>208.89432174184356</v>
      </c>
      <c r="F35" s="269">
        <v>105.47180460606191</v>
      </c>
      <c r="G35" s="269">
        <v>355.97410702367489</v>
      </c>
      <c r="H35" s="269">
        <v>65.111291475618813</v>
      </c>
    </row>
    <row r="36" spans="1:8" x14ac:dyDescent="0.35">
      <c r="A36" s="274" t="s">
        <v>516</v>
      </c>
      <c r="B36" s="269">
        <v>4169.7141237857086</v>
      </c>
      <c r="C36" s="269">
        <v>2828.7193306107342</v>
      </c>
      <c r="D36" s="269" t="s">
        <v>492</v>
      </c>
      <c r="E36" s="269" t="s">
        <v>492</v>
      </c>
      <c r="F36" s="269" t="s">
        <v>492</v>
      </c>
      <c r="G36" s="269" t="s">
        <v>492</v>
      </c>
      <c r="H36" s="269" t="s">
        <v>492</v>
      </c>
    </row>
    <row r="37" spans="1:8" x14ac:dyDescent="0.35">
      <c r="A37" s="272" t="s">
        <v>518</v>
      </c>
      <c r="B37" s="269">
        <v>4169.7141237857086</v>
      </c>
      <c r="C37" s="269">
        <v>2828.7193306107342</v>
      </c>
      <c r="D37" s="273" t="s">
        <v>492</v>
      </c>
      <c r="E37" s="273" t="s">
        <v>492</v>
      </c>
      <c r="F37" s="273" t="s">
        <v>492</v>
      </c>
      <c r="G37" s="273" t="s">
        <v>492</v>
      </c>
      <c r="H37" s="278" t="s">
        <v>187</v>
      </c>
    </row>
    <row r="38" spans="1:8" x14ac:dyDescent="0.35">
      <c r="A38" s="272" t="s">
        <v>520</v>
      </c>
      <c r="B38" s="269" t="s">
        <v>494</v>
      </c>
      <c r="C38" s="269" t="s">
        <v>494</v>
      </c>
      <c r="D38" s="273" t="s">
        <v>492</v>
      </c>
      <c r="E38" s="273" t="s">
        <v>492</v>
      </c>
      <c r="F38" s="273" t="s">
        <v>492</v>
      </c>
      <c r="G38" s="273" t="s">
        <v>492</v>
      </c>
      <c r="H38" s="273" t="s">
        <v>492</v>
      </c>
    </row>
    <row r="39" spans="1:8" x14ac:dyDescent="0.35">
      <c r="A39" s="272" t="s">
        <v>3374</v>
      </c>
      <c r="B39" s="269" t="s">
        <v>521</v>
      </c>
      <c r="C39" s="269" t="s">
        <v>521</v>
      </c>
      <c r="D39" s="273" t="s">
        <v>492</v>
      </c>
      <c r="E39" s="269" t="s">
        <v>492</v>
      </c>
      <c r="F39" s="269" t="s">
        <v>492</v>
      </c>
      <c r="G39" s="269" t="s">
        <v>492</v>
      </c>
      <c r="H39" s="269" t="s">
        <v>492</v>
      </c>
    </row>
    <row r="40" spans="1:8" x14ac:dyDescent="0.35">
      <c r="A40" s="274" t="s">
        <v>522</v>
      </c>
      <c r="B40" s="269">
        <v>36945.160681384201</v>
      </c>
      <c r="C40" s="269">
        <v>9028.5644229694662</v>
      </c>
      <c r="D40" s="269">
        <v>9.1870284291349996E-2</v>
      </c>
      <c r="E40" s="269">
        <v>208.89432174184356</v>
      </c>
      <c r="F40" s="269">
        <v>105.47180460606191</v>
      </c>
      <c r="G40" s="269">
        <v>355.97410702367489</v>
      </c>
      <c r="H40" s="269">
        <v>65.111291475618813</v>
      </c>
    </row>
    <row r="41" spans="1:8" x14ac:dyDescent="0.35">
      <c r="A41" s="272" t="s">
        <v>523</v>
      </c>
      <c r="B41" s="269">
        <v>11998.333379274758</v>
      </c>
      <c r="C41" s="269">
        <v>1877.1194091493796</v>
      </c>
      <c r="D41" s="269">
        <v>3.5424165198090003E-2</v>
      </c>
      <c r="E41" s="273" t="s">
        <v>494</v>
      </c>
      <c r="F41" s="273" t="s">
        <v>494</v>
      </c>
      <c r="G41" s="273" t="s">
        <v>494</v>
      </c>
      <c r="H41" s="273" t="s">
        <v>494</v>
      </c>
    </row>
    <row r="42" spans="1:8" x14ac:dyDescent="0.35">
      <c r="A42" s="272" t="s">
        <v>524</v>
      </c>
      <c r="B42" s="269">
        <v>24946.827302109439</v>
      </c>
      <c r="C42" s="269">
        <v>7151.4450138200864</v>
      </c>
      <c r="D42" s="278" t="s">
        <v>187</v>
      </c>
      <c r="E42" s="278" t="s">
        <v>187</v>
      </c>
      <c r="F42" s="278" t="s">
        <v>187</v>
      </c>
      <c r="G42" s="273" t="s">
        <v>494</v>
      </c>
      <c r="H42" s="273" t="s">
        <v>494</v>
      </c>
    </row>
    <row r="43" spans="1:8" x14ac:dyDescent="0.35">
      <c r="A43" s="272" t="s">
        <v>525</v>
      </c>
      <c r="B43" s="269" t="s">
        <v>494</v>
      </c>
      <c r="C43" s="269" t="s">
        <v>494</v>
      </c>
      <c r="D43" s="269">
        <v>5.644611909326E-2</v>
      </c>
      <c r="E43" s="273" t="s">
        <v>494</v>
      </c>
      <c r="F43" s="273" t="s">
        <v>494</v>
      </c>
      <c r="G43" s="273" t="s">
        <v>494</v>
      </c>
      <c r="H43" s="273" t="s">
        <v>494</v>
      </c>
    </row>
    <row r="44" spans="1:8" x14ac:dyDescent="0.35">
      <c r="A44" s="272" t="s">
        <v>3375</v>
      </c>
      <c r="B44" s="269" t="s">
        <v>521</v>
      </c>
      <c r="C44" s="269" t="s">
        <v>521</v>
      </c>
      <c r="D44" s="269" t="s">
        <v>521</v>
      </c>
      <c r="E44" s="269">
        <v>208.89432174184356</v>
      </c>
      <c r="F44" s="269">
        <v>105.47180460606191</v>
      </c>
      <c r="G44" s="269">
        <v>355.97410702367489</v>
      </c>
      <c r="H44" s="269">
        <v>65.111291475618813</v>
      </c>
    </row>
    <row r="45" spans="1:8" x14ac:dyDescent="0.35">
      <c r="A45" s="279" t="s">
        <v>3376</v>
      </c>
      <c r="B45" s="269" t="s">
        <v>526</v>
      </c>
      <c r="C45" s="278" t="s">
        <v>187</v>
      </c>
      <c r="D45" s="278" t="s">
        <v>187</v>
      </c>
      <c r="E45" s="278" t="s">
        <v>187</v>
      </c>
      <c r="F45" s="278" t="s">
        <v>187</v>
      </c>
      <c r="G45" s="278" t="s">
        <v>187</v>
      </c>
      <c r="H45" s="278" t="s">
        <v>187</v>
      </c>
    </row>
    <row r="46" spans="1:8" x14ac:dyDescent="0.35">
      <c r="A46" s="274" t="s">
        <v>3377</v>
      </c>
      <c r="B46" s="269" t="s">
        <v>494</v>
      </c>
      <c r="C46" s="278" t="s">
        <v>187</v>
      </c>
      <c r="D46" s="278" t="s">
        <v>187</v>
      </c>
      <c r="E46" s="278" t="s">
        <v>187</v>
      </c>
      <c r="F46" s="278" t="s">
        <v>187</v>
      </c>
      <c r="G46" s="278" t="s">
        <v>187</v>
      </c>
      <c r="H46" s="278" t="s">
        <v>187</v>
      </c>
    </row>
    <row r="47" spans="1:8" x14ac:dyDescent="0.35">
      <c r="A47" s="274" t="s">
        <v>527</v>
      </c>
      <c r="B47" s="269" t="s">
        <v>494</v>
      </c>
      <c r="C47" s="278" t="s">
        <v>187</v>
      </c>
      <c r="D47" s="278" t="s">
        <v>187</v>
      </c>
      <c r="E47" s="278" t="s">
        <v>187</v>
      </c>
      <c r="F47" s="278" t="s">
        <v>187</v>
      </c>
      <c r="G47" s="278" t="s">
        <v>187</v>
      </c>
      <c r="H47" s="278" t="s">
        <v>187</v>
      </c>
    </row>
    <row r="48" spans="1:8" x14ac:dyDescent="0.35">
      <c r="A48" s="271" t="s">
        <v>528</v>
      </c>
      <c r="B48" s="269" t="s">
        <v>526</v>
      </c>
      <c r="C48" s="278" t="s">
        <v>187</v>
      </c>
      <c r="D48" s="278" t="s">
        <v>187</v>
      </c>
      <c r="E48" s="278" t="s">
        <v>187</v>
      </c>
      <c r="F48" s="278" t="s">
        <v>187</v>
      </c>
      <c r="G48" s="278" t="s">
        <v>187</v>
      </c>
      <c r="H48" s="278" t="s">
        <v>187</v>
      </c>
    </row>
    <row r="49" spans="1:8" x14ac:dyDescent="0.35">
      <c r="A49" s="279" t="s">
        <v>3378</v>
      </c>
      <c r="B49" s="278" t="s">
        <v>187</v>
      </c>
      <c r="C49" s="278" t="s">
        <v>187</v>
      </c>
      <c r="D49" s="278" t="s">
        <v>187</v>
      </c>
      <c r="E49" s="278" t="s">
        <v>187</v>
      </c>
      <c r="F49" s="278" t="s">
        <v>187</v>
      </c>
      <c r="G49" s="278" t="s">
        <v>187</v>
      </c>
      <c r="H49" s="278" t="s">
        <v>187</v>
      </c>
    </row>
    <row r="50" spans="1:8" x14ac:dyDescent="0.35">
      <c r="A50" s="271" t="s">
        <v>529</v>
      </c>
      <c r="B50" s="269">
        <v>113327.83658654301</v>
      </c>
      <c r="C50" s="269">
        <v>5.2928930187330101</v>
      </c>
      <c r="D50" s="269">
        <v>3.2441550799905401</v>
      </c>
      <c r="E50" s="269">
        <v>1699.3376784668872</v>
      </c>
      <c r="F50" s="269">
        <v>130.7216571044716</v>
      </c>
      <c r="G50" s="269">
        <v>53.656498765611978</v>
      </c>
      <c r="H50" s="269" t="s">
        <v>519</v>
      </c>
    </row>
    <row r="51" spans="1:8" x14ac:dyDescent="0.35">
      <c r="A51" s="280" t="s">
        <v>530</v>
      </c>
      <c r="B51" s="269">
        <v>60220.980376771418</v>
      </c>
      <c r="C51" s="269" t="s">
        <v>554</v>
      </c>
      <c r="D51" s="269">
        <v>1.8999282815821601</v>
      </c>
      <c r="E51" s="273">
        <v>237.49103519777046</v>
      </c>
      <c r="F51" s="273">
        <v>98.796270642272503</v>
      </c>
      <c r="G51" s="273">
        <v>14.819440596340881</v>
      </c>
      <c r="H51" s="273" t="s">
        <v>519</v>
      </c>
    </row>
    <row r="52" spans="1:8" x14ac:dyDescent="0.35">
      <c r="A52" s="280" t="s">
        <v>531</v>
      </c>
      <c r="B52" s="269">
        <v>53106.856209771599</v>
      </c>
      <c r="C52" s="269">
        <v>5.2928930187330101</v>
      </c>
      <c r="D52" s="269">
        <v>1.34422679840838</v>
      </c>
      <c r="E52" s="273">
        <v>1461.8466432691168</v>
      </c>
      <c r="F52" s="273">
        <v>31.9253864621991</v>
      </c>
      <c r="G52" s="273">
        <v>38.837058169271103</v>
      </c>
      <c r="H52" s="273" t="s">
        <v>519</v>
      </c>
    </row>
    <row r="53" spans="1:8" x14ac:dyDescent="0.35">
      <c r="A53" s="271" t="s">
        <v>532</v>
      </c>
      <c r="B53" s="269" t="s">
        <v>494</v>
      </c>
      <c r="C53" s="269" t="s">
        <v>494</v>
      </c>
      <c r="D53" s="269" t="s">
        <v>494</v>
      </c>
      <c r="E53" s="273" t="s">
        <v>494</v>
      </c>
      <c r="F53" s="273" t="s">
        <v>494</v>
      </c>
      <c r="G53" s="273" t="s">
        <v>494</v>
      </c>
      <c r="H53" s="273" t="s">
        <v>519</v>
      </c>
    </row>
    <row r="54" spans="1:8" x14ac:dyDescent="0.35">
      <c r="A54" s="281" t="s">
        <v>3379</v>
      </c>
      <c r="B54" s="269">
        <v>230699.51036740557</v>
      </c>
      <c r="C54" s="278" t="s">
        <v>187</v>
      </c>
      <c r="D54" s="278" t="s">
        <v>187</v>
      </c>
      <c r="E54" s="278" t="s">
        <v>187</v>
      </c>
      <c r="F54" s="278" t="s">
        <v>187</v>
      </c>
      <c r="G54" s="278" t="s">
        <v>187</v>
      </c>
      <c r="H54" s="278" t="s">
        <v>187</v>
      </c>
    </row>
    <row r="55" spans="1:8" x14ac:dyDescent="0.35">
      <c r="A55" s="214" t="s">
        <v>3380</v>
      </c>
      <c r="B55" s="269" t="s">
        <v>554</v>
      </c>
      <c r="C55" s="278" t="s">
        <v>187</v>
      </c>
      <c r="D55" s="278" t="s">
        <v>187</v>
      </c>
      <c r="E55" s="278" t="s">
        <v>187</v>
      </c>
      <c r="F55" s="278" t="s">
        <v>187</v>
      </c>
      <c r="G55" s="278" t="s">
        <v>187</v>
      </c>
      <c r="H55" s="278" t="s">
        <v>187</v>
      </c>
    </row>
    <row r="56" spans="1:8" x14ac:dyDescent="0.35">
      <c r="A56" s="282" t="s">
        <v>533</v>
      </c>
      <c r="B56" s="273" t="s">
        <v>492</v>
      </c>
      <c r="C56" s="278" t="s">
        <v>187</v>
      </c>
      <c r="D56" s="278" t="s">
        <v>187</v>
      </c>
      <c r="E56" s="278" t="s">
        <v>187</v>
      </c>
      <c r="F56" s="278" t="s">
        <v>187</v>
      </c>
      <c r="G56" s="278" t="s">
        <v>187</v>
      </c>
      <c r="H56" s="278" t="s">
        <v>187</v>
      </c>
    </row>
    <row r="57" spans="1:8" x14ac:dyDescent="0.35">
      <c r="A57" s="282" t="s">
        <v>534</v>
      </c>
      <c r="B57" s="273" t="s">
        <v>492</v>
      </c>
      <c r="C57" s="278" t="s">
        <v>187</v>
      </c>
      <c r="D57" s="278" t="s">
        <v>187</v>
      </c>
      <c r="E57" s="278" t="s">
        <v>187</v>
      </c>
      <c r="F57" s="278" t="s">
        <v>187</v>
      </c>
      <c r="G57" s="278" t="s">
        <v>187</v>
      </c>
      <c r="H57" s="278" t="s">
        <v>187</v>
      </c>
    </row>
    <row r="58" spans="1:8" x14ac:dyDescent="0.35">
      <c r="C58" s="5"/>
      <c r="D58" s="5"/>
    </row>
    <row r="59" spans="1:8" x14ac:dyDescent="0.35">
      <c r="A59" s="50" t="s">
        <v>3631</v>
      </c>
      <c r="B59" s="51">
        <f t="shared" ref="B59:H59" si="0">B8</f>
        <v>5935361.2048846316</v>
      </c>
      <c r="C59" s="51">
        <f t="shared" si="0"/>
        <v>12331.35516763239</v>
      </c>
      <c r="D59" s="51">
        <f t="shared" si="0"/>
        <v>255.41813011993699</v>
      </c>
      <c r="E59" s="51">
        <f t="shared" si="0"/>
        <v>16601.736021301014</v>
      </c>
      <c r="F59" s="51">
        <f t="shared" si="0"/>
        <v>64984.511311122282</v>
      </c>
      <c r="G59" s="51">
        <f t="shared" si="0"/>
        <v>7345.4310275876951</v>
      </c>
      <c r="H59" s="51">
        <f t="shared" si="0"/>
        <v>12364.091048770906</v>
      </c>
    </row>
    <row r="60" spans="1:8" x14ac:dyDescent="0.35">
      <c r="A60" s="50" t="s">
        <v>535</v>
      </c>
      <c r="B60" s="51">
        <f>B8+B50</f>
        <v>6048689.0414711749</v>
      </c>
      <c r="C60" s="51">
        <f t="shared" ref="C60:G60" si="1">C8+C50</f>
        <v>12336.648060651123</v>
      </c>
      <c r="D60" s="51">
        <f t="shared" si="1"/>
        <v>258.66228519992751</v>
      </c>
      <c r="E60" s="51">
        <f t="shared" si="1"/>
        <v>18301.073699767901</v>
      </c>
      <c r="F60" s="51">
        <f t="shared" si="1"/>
        <v>65115.232968226752</v>
      </c>
      <c r="G60" s="51">
        <f t="shared" si="1"/>
        <v>7399.0875263533071</v>
      </c>
      <c r="H60" s="51">
        <f>H8</f>
        <v>12364.091048770906</v>
      </c>
    </row>
    <row r="61" spans="1:8" x14ac:dyDescent="0.35">
      <c r="A61" s="50" t="s">
        <v>93</v>
      </c>
      <c r="B61" s="51">
        <f>B11</f>
        <v>2400057.4856406469</v>
      </c>
      <c r="C61" s="51">
        <f t="shared" ref="C61:H61" si="2">C11</f>
        <v>34.823479419570468</v>
      </c>
      <c r="D61" s="51">
        <f t="shared" si="2"/>
        <v>100.86538569159121</v>
      </c>
      <c r="E61" s="51">
        <f t="shared" si="2"/>
        <v>3434.4290996747714</v>
      </c>
      <c r="F61" s="51">
        <f t="shared" si="2"/>
        <v>581.83867235005948</v>
      </c>
      <c r="G61" s="51">
        <f t="shared" si="2"/>
        <v>43.701395420034459</v>
      </c>
      <c r="H61" s="51">
        <f t="shared" si="2"/>
        <v>9439.0432746602182</v>
      </c>
    </row>
    <row r="62" spans="1:8" x14ac:dyDescent="0.35">
      <c r="A62" s="50" t="s">
        <v>4</v>
      </c>
      <c r="B62" s="51">
        <f>SUM(B22,B50)-G294</f>
        <v>1911442.8105552257</v>
      </c>
      <c r="C62" s="51">
        <f t="shared" ref="C62:H62" si="3">SUM(C22,C50)</f>
        <v>165.57291285866268</v>
      </c>
      <c r="D62" s="51">
        <f t="shared" si="3"/>
        <v>141.22138300660743</v>
      </c>
      <c r="E62" s="51">
        <f t="shared" si="3"/>
        <v>11993.96820796089</v>
      </c>
      <c r="F62" s="51">
        <f t="shared" si="3"/>
        <v>58745.519506243923</v>
      </c>
      <c r="G62" s="51">
        <f t="shared" si="3"/>
        <v>5777.2545334153529</v>
      </c>
      <c r="H62" s="51">
        <f t="shared" si="3"/>
        <v>618.63077203361581</v>
      </c>
    </row>
    <row r="63" spans="1:8" x14ac:dyDescent="0.35">
      <c r="A63" s="50" t="s">
        <v>2425</v>
      </c>
      <c r="B63" s="51">
        <f>SUM(B29:B30)</f>
        <v>586027.53370179143</v>
      </c>
      <c r="C63" s="51">
        <f t="shared" ref="C63:H63" si="4">SUM(C29:C30)</f>
        <v>205.33512877805845</v>
      </c>
      <c r="D63" s="51">
        <f t="shared" si="4"/>
        <v>4.0983274771096498</v>
      </c>
      <c r="E63" s="51">
        <f t="shared" si="4"/>
        <v>908.26373148672474</v>
      </c>
      <c r="F63" s="51">
        <f t="shared" si="4"/>
        <v>3021.64543736223</v>
      </c>
      <c r="G63" s="51">
        <f t="shared" si="4"/>
        <v>706.60096524296171</v>
      </c>
      <c r="H63" s="51">
        <f t="shared" si="4"/>
        <v>527.57585355553215</v>
      </c>
    </row>
    <row r="64" spans="1:8" x14ac:dyDescent="0.35">
      <c r="A64" s="50" t="s">
        <v>9</v>
      </c>
      <c r="B64" s="51">
        <f>SUM(B12:B14,B35,B45,B32)+G294-G375</f>
        <v>1137620.3858851495</v>
      </c>
      <c r="C64" s="51">
        <f>SUM(C12:C14,C35,C45,C32)-H375</f>
        <v>11930.898339782843</v>
      </c>
      <c r="D64" s="51">
        <f>SUM(D12:D14,D35,D45,D32)-I375</f>
        <v>11.176634590788881</v>
      </c>
      <c r="E64" s="51">
        <f t="shared" ref="E64:H64" si="5">SUM(E12:E14,E35,E45,E32)</f>
        <v>1964.4126606455166</v>
      </c>
      <c r="F64" s="51">
        <f t="shared" si="5"/>
        <v>2766.2293522705422</v>
      </c>
      <c r="G64" s="51">
        <f t="shared" si="5"/>
        <v>871.53063227495795</v>
      </c>
      <c r="H64" s="51">
        <f t="shared" si="5"/>
        <v>1778.8411485215402</v>
      </c>
    </row>
    <row r="65" spans="1:10" x14ac:dyDescent="0.35">
      <c r="A65" s="50" t="s">
        <v>131</v>
      </c>
      <c r="B65" s="51">
        <f>B31</f>
        <v>257.90976890459297</v>
      </c>
      <c r="C65" s="51">
        <f t="shared" ref="C65:H65" si="6">C31</f>
        <v>1.300499353749E-2</v>
      </c>
      <c r="D65" s="51">
        <f t="shared" si="6"/>
        <v>1.87845249299E-3</v>
      </c>
      <c r="E65" s="51" t="str">
        <f t="shared" si="6"/>
        <v>IE</v>
      </c>
      <c r="F65" s="51" t="str">
        <f t="shared" si="6"/>
        <v>IE</v>
      </c>
      <c r="G65" s="51" t="str">
        <f t="shared" si="6"/>
        <v>IE</v>
      </c>
      <c r="H65" s="51" t="str">
        <f t="shared" si="6"/>
        <v>IE</v>
      </c>
    </row>
    <row r="66" spans="1:10" x14ac:dyDescent="0.35">
      <c r="A66" s="50" t="s">
        <v>3105</v>
      </c>
      <c r="B66" s="51">
        <f>G375</f>
        <v>13282.915919456782</v>
      </c>
      <c r="C66" s="51">
        <f t="shared" ref="C66:D66" si="7">H375</f>
        <v>5.1948184495699996E-3</v>
      </c>
      <c r="D66" s="51">
        <f t="shared" si="7"/>
        <v>1.29867598133739</v>
      </c>
      <c r="E66" s="51"/>
      <c r="F66" s="51"/>
      <c r="G66" s="51"/>
      <c r="H66" s="51"/>
    </row>
    <row r="67" spans="1:10" ht="58" x14ac:dyDescent="0.35">
      <c r="A67" s="1" t="s">
        <v>3106</v>
      </c>
      <c r="B67" s="5"/>
      <c r="C67" s="5"/>
      <c r="D67" s="5"/>
      <c r="E67" s="5"/>
      <c r="F67" s="5"/>
      <c r="G67" s="5"/>
      <c r="H67" s="5"/>
    </row>
    <row r="68" spans="1:10" ht="15" thickBot="1" x14ac:dyDescent="0.4">
      <c r="B68" s="81"/>
      <c r="C68" s="81"/>
      <c r="D68" s="81"/>
      <c r="E68" s="81"/>
      <c r="F68" s="81"/>
      <c r="G68" s="81"/>
      <c r="H68" s="81"/>
    </row>
    <row r="69" spans="1:10" ht="15.5" x14ac:dyDescent="0.35">
      <c r="A69" s="446" t="s">
        <v>536</v>
      </c>
      <c r="B69" s="447"/>
      <c r="C69" s="215"/>
      <c r="D69" s="215"/>
      <c r="E69" s="215"/>
      <c r="F69" s="215"/>
      <c r="G69" s="215"/>
      <c r="H69" s="215"/>
      <c r="I69" s="54"/>
      <c r="J69" s="49" t="s">
        <v>476</v>
      </c>
    </row>
    <row r="70" spans="1:10" ht="15.5" x14ac:dyDescent="0.35">
      <c r="A70" s="48" t="s">
        <v>537</v>
      </c>
      <c r="B70" s="52"/>
      <c r="C70" s="53"/>
      <c r="D70" s="53"/>
      <c r="E70" s="53"/>
      <c r="F70" s="53"/>
      <c r="G70" s="53"/>
      <c r="H70" s="53"/>
      <c r="I70" s="54"/>
      <c r="J70" s="49" t="s">
        <v>3381</v>
      </c>
    </row>
    <row r="71" spans="1:10" ht="15.5" x14ac:dyDescent="0.35">
      <c r="A71" s="48"/>
      <c r="B71" s="52"/>
      <c r="C71" s="53"/>
      <c r="D71" s="53"/>
      <c r="E71" s="53"/>
      <c r="F71" s="53"/>
      <c r="G71" s="53"/>
      <c r="H71" s="49"/>
      <c r="I71" s="54"/>
      <c r="J71" s="49" t="s">
        <v>477</v>
      </c>
    </row>
    <row r="72" spans="1:10" x14ac:dyDescent="0.35">
      <c r="A72" s="448" t="s">
        <v>478</v>
      </c>
      <c r="B72" s="451" t="s">
        <v>538</v>
      </c>
      <c r="C72" s="452"/>
      <c r="D72" s="451" t="s">
        <v>539</v>
      </c>
      <c r="E72" s="453"/>
      <c r="F72" s="454"/>
      <c r="G72" s="451" t="s">
        <v>540</v>
      </c>
      <c r="H72" s="455"/>
      <c r="I72" s="455"/>
      <c r="J72" s="452"/>
    </row>
    <row r="73" spans="1:10" x14ac:dyDescent="0.35">
      <c r="A73" s="449"/>
      <c r="B73" s="456" t="s">
        <v>541</v>
      </c>
      <c r="C73" s="457"/>
      <c r="D73" s="460" t="s">
        <v>542</v>
      </c>
      <c r="E73" s="456" t="s">
        <v>480</v>
      </c>
      <c r="F73" s="457" t="s">
        <v>481</v>
      </c>
      <c r="G73" s="460" t="s">
        <v>543</v>
      </c>
      <c r="H73" s="460" t="s">
        <v>480</v>
      </c>
      <c r="I73" s="460" t="s">
        <v>481</v>
      </c>
      <c r="J73" s="263" t="s">
        <v>479</v>
      </c>
    </row>
    <row r="74" spans="1:10" x14ac:dyDescent="0.35">
      <c r="A74" s="449"/>
      <c r="B74" s="458"/>
      <c r="C74" s="459"/>
      <c r="D74" s="461"/>
      <c r="E74" s="458"/>
      <c r="F74" s="459"/>
      <c r="G74" s="462"/>
      <c r="H74" s="461"/>
      <c r="I74" s="461"/>
      <c r="J74" s="263" t="s">
        <v>544</v>
      </c>
    </row>
    <row r="75" spans="1:10" ht="15" thickBot="1" x14ac:dyDescent="0.4">
      <c r="A75" s="450"/>
      <c r="B75" s="266" t="s">
        <v>545</v>
      </c>
      <c r="C75" s="55" t="s">
        <v>546</v>
      </c>
      <c r="D75" s="55" t="s">
        <v>547</v>
      </c>
      <c r="E75" s="439" t="s">
        <v>548</v>
      </c>
      <c r="F75" s="440"/>
      <c r="G75" s="439" t="s">
        <v>486</v>
      </c>
      <c r="H75" s="437"/>
      <c r="I75" s="437"/>
      <c r="J75" s="438"/>
    </row>
    <row r="76" spans="1:10" ht="15" thickTop="1" x14ac:dyDescent="0.35">
      <c r="A76" s="56" t="s">
        <v>549</v>
      </c>
      <c r="B76" s="327">
        <v>91119552.110468924</v>
      </c>
      <c r="C76" s="327" t="s">
        <v>550</v>
      </c>
      <c r="D76" s="328" t="s">
        <v>187</v>
      </c>
      <c r="E76" s="328" t="s">
        <v>187</v>
      </c>
      <c r="F76" s="328" t="s">
        <v>187</v>
      </c>
      <c r="G76" s="327">
        <v>5894246.3300794624</v>
      </c>
      <c r="H76" s="327">
        <v>474.07141405218891</v>
      </c>
      <c r="I76" s="327">
        <v>255.32625983564566</v>
      </c>
      <c r="J76" s="327" t="s">
        <v>554</v>
      </c>
    </row>
    <row r="77" spans="1:10" x14ac:dyDescent="0.35">
      <c r="A77" s="283" t="s">
        <v>551</v>
      </c>
      <c r="B77" s="327">
        <v>39518350.449221194</v>
      </c>
      <c r="C77" s="327" t="s">
        <v>550</v>
      </c>
      <c r="D77" s="327">
        <v>62.818550609275022</v>
      </c>
      <c r="E77" s="327">
        <v>4.71081601067928</v>
      </c>
      <c r="F77" s="327">
        <v>3.6043774931421502</v>
      </c>
      <c r="G77" s="327">
        <v>2482485.4976894674</v>
      </c>
      <c r="H77" s="327">
        <v>186.16367801182585</v>
      </c>
      <c r="I77" s="327">
        <v>142.439052925277</v>
      </c>
      <c r="J77" s="327" t="s">
        <v>492</v>
      </c>
    </row>
    <row r="78" spans="1:10" x14ac:dyDescent="0.35">
      <c r="A78" s="283" t="s">
        <v>552</v>
      </c>
      <c r="B78" s="327">
        <v>23547856.46013758</v>
      </c>
      <c r="C78" s="327" t="s">
        <v>550</v>
      </c>
      <c r="D78" s="327">
        <v>90.390222007608685</v>
      </c>
      <c r="E78" s="327">
        <v>1.3293847084140999</v>
      </c>
      <c r="F78" s="327">
        <v>4.0838943275543604</v>
      </c>
      <c r="G78" s="327">
        <v>2128495.9732351382</v>
      </c>
      <c r="H78" s="327">
        <v>31.304160294037182</v>
      </c>
      <c r="I78" s="327">
        <v>96.166957423620104</v>
      </c>
      <c r="J78" s="327" t="s">
        <v>492</v>
      </c>
    </row>
    <row r="79" spans="1:10" x14ac:dyDescent="0.35">
      <c r="A79" s="283" t="s">
        <v>553</v>
      </c>
      <c r="B79" s="327">
        <v>25079732.293968797</v>
      </c>
      <c r="C79" s="327" t="s">
        <v>550</v>
      </c>
      <c r="D79" s="327">
        <v>50.61939699547608</v>
      </c>
      <c r="E79" s="327">
        <v>2.9025747542863098</v>
      </c>
      <c r="F79" s="327">
        <v>0.31864834210840998</v>
      </c>
      <c r="G79" s="327">
        <v>1269520.9255286683</v>
      </c>
      <c r="H79" s="327">
        <v>72.795797800732927</v>
      </c>
      <c r="I79" s="327">
        <v>7.9916151159959297</v>
      </c>
      <c r="J79" s="327" t="s">
        <v>492</v>
      </c>
    </row>
    <row r="80" spans="1:10" x14ac:dyDescent="0.35">
      <c r="A80" s="283" t="s">
        <v>3217</v>
      </c>
      <c r="B80" s="327">
        <v>353451.33084586024</v>
      </c>
      <c r="C80" s="327" t="s">
        <v>550</v>
      </c>
      <c r="D80" s="327">
        <v>38.884939528440349</v>
      </c>
      <c r="E80" s="327">
        <v>1.469740809049E-2</v>
      </c>
      <c r="F80" s="327">
        <v>3.6742710183873699</v>
      </c>
      <c r="G80" s="327">
        <v>13743.93362618804</v>
      </c>
      <c r="H80" s="327">
        <v>5.1948184495699996E-3</v>
      </c>
      <c r="I80" s="327">
        <v>1.29867598133739</v>
      </c>
      <c r="J80" s="327" t="s">
        <v>554</v>
      </c>
    </row>
    <row r="81" spans="1:10" x14ac:dyDescent="0.35">
      <c r="A81" s="283" t="s">
        <v>3218</v>
      </c>
      <c r="B81" s="327" t="s">
        <v>521</v>
      </c>
      <c r="C81" s="327" t="s">
        <v>550</v>
      </c>
      <c r="D81" s="327" t="s">
        <v>521</v>
      </c>
      <c r="E81" s="327" t="s">
        <v>521</v>
      </c>
      <c r="F81" s="327" t="s">
        <v>521</v>
      </c>
      <c r="G81" s="327" t="s">
        <v>521</v>
      </c>
      <c r="H81" s="327" t="s">
        <v>521</v>
      </c>
      <c r="I81" s="327" t="s">
        <v>521</v>
      </c>
      <c r="J81" s="327" t="s">
        <v>521</v>
      </c>
    </row>
    <row r="82" spans="1:10" x14ac:dyDescent="0.35">
      <c r="A82" s="283" t="s">
        <v>3219</v>
      </c>
      <c r="B82" s="327">
        <v>2620161.5762954974</v>
      </c>
      <c r="C82" s="327" t="s">
        <v>550</v>
      </c>
      <c r="D82" s="327">
        <v>88.047818292785962</v>
      </c>
      <c r="E82" s="327">
        <v>70.149331548862634</v>
      </c>
      <c r="F82" s="327">
        <v>2.8356871028999802</v>
      </c>
      <c r="G82" s="328" t="s">
        <v>187</v>
      </c>
      <c r="H82" s="327">
        <v>183.80258312714338</v>
      </c>
      <c r="I82" s="327">
        <v>7.4299583894152299</v>
      </c>
      <c r="J82" s="327" t="s">
        <v>492</v>
      </c>
    </row>
    <row r="83" spans="1:10" x14ac:dyDescent="0.35">
      <c r="A83" s="284" t="s">
        <v>555</v>
      </c>
      <c r="B83" s="327">
        <v>32351773.409563068</v>
      </c>
      <c r="C83" s="327" t="s">
        <v>550</v>
      </c>
      <c r="D83" s="328" t="s">
        <v>187</v>
      </c>
      <c r="E83" s="328" t="s">
        <v>187</v>
      </c>
      <c r="F83" s="328" t="s">
        <v>187</v>
      </c>
      <c r="G83" s="327">
        <v>2540094.5307982946</v>
      </c>
      <c r="H83" s="327">
        <v>37.656050059714502</v>
      </c>
      <c r="I83" s="327">
        <v>101.32241952488565</v>
      </c>
      <c r="J83" s="327" t="s">
        <v>554</v>
      </c>
    </row>
    <row r="84" spans="1:10" x14ac:dyDescent="0.35">
      <c r="A84" s="285" t="s">
        <v>551</v>
      </c>
      <c r="B84" s="327">
        <v>1343810.0384583769</v>
      </c>
      <c r="C84" s="327" t="s">
        <v>550</v>
      </c>
      <c r="D84" s="327">
        <v>75.928141051021797</v>
      </c>
      <c r="E84" s="327">
        <v>0.76379847184557004</v>
      </c>
      <c r="F84" s="327">
        <v>0.35425092693756</v>
      </c>
      <c r="G84" s="327">
        <v>102032.99814584665</v>
      </c>
      <c r="H84" s="327">
        <v>1.02640005382524</v>
      </c>
      <c r="I84" s="327">
        <v>0.47604595175188003</v>
      </c>
      <c r="J84" s="327" t="s">
        <v>492</v>
      </c>
    </row>
    <row r="85" spans="1:10" x14ac:dyDescent="0.35">
      <c r="A85" s="285" t="s">
        <v>552</v>
      </c>
      <c r="B85" s="327">
        <v>21964918.19043801</v>
      </c>
      <c r="C85" s="327" t="s">
        <v>550</v>
      </c>
      <c r="D85" s="327">
        <v>90.62078968100333</v>
      </c>
      <c r="E85" s="327">
        <v>0.73257570335638</v>
      </c>
      <c r="F85" s="327">
        <v>4.2890443345528002</v>
      </c>
      <c r="G85" s="327">
        <v>1990478.2316961272</v>
      </c>
      <c r="H85" s="327">
        <v>16.09096539252544</v>
      </c>
      <c r="I85" s="327">
        <v>94.208507923613965</v>
      </c>
      <c r="J85" s="327" t="s">
        <v>492</v>
      </c>
    </row>
    <row r="86" spans="1:10" x14ac:dyDescent="0.35">
      <c r="A86" s="285" t="s">
        <v>553</v>
      </c>
      <c r="B86" s="327">
        <v>8795000.2471165303</v>
      </c>
      <c r="C86" s="327" t="s">
        <v>550</v>
      </c>
      <c r="D86" s="327">
        <v>50.838234302060421</v>
      </c>
      <c r="E86" s="327">
        <v>2.3338941529224702</v>
      </c>
      <c r="F86" s="327">
        <v>0.75335764658167004</v>
      </c>
      <c r="G86" s="327">
        <v>447122.28324958944</v>
      </c>
      <c r="H86" s="327">
        <v>20.526599651696909</v>
      </c>
      <c r="I86" s="327">
        <v>6.6257806878528998</v>
      </c>
      <c r="J86" s="327" t="s">
        <v>492</v>
      </c>
    </row>
    <row r="87" spans="1:10" x14ac:dyDescent="0.35">
      <c r="A87" s="285" t="s">
        <v>3217</v>
      </c>
      <c r="B87" s="327">
        <v>52888.087323471489</v>
      </c>
      <c r="C87" s="327" t="s">
        <v>550</v>
      </c>
      <c r="D87" s="327">
        <v>8.7168534553273496</v>
      </c>
      <c r="E87" s="327" t="s">
        <v>3111</v>
      </c>
      <c r="F87" s="327" t="s">
        <v>3111</v>
      </c>
      <c r="G87" s="327">
        <v>461.01770673125719</v>
      </c>
      <c r="H87" s="327" t="s">
        <v>3111</v>
      </c>
      <c r="I87" s="327" t="s">
        <v>3111</v>
      </c>
      <c r="J87" s="327" t="s">
        <v>554</v>
      </c>
    </row>
    <row r="88" spans="1:10" x14ac:dyDescent="0.35">
      <c r="A88" s="285" t="s">
        <v>3218</v>
      </c>
      <c r="B88" s="327" t="s">
        <v>521</v>
      </c>
      <c r="C88" s="327" t="s">
        <v>550</v>
      </c>
      <c r="D88" s="327" t="s">
        <v>521</v>
      </c>
      <c r="E88" s="327" t="s">
        <v>521</v>
      </c>
      <c r="F88" s="327" t="s">
        <v>521</v>
      </c>
      <c r="G88" s="327" t="s">
        <v>521</v>
      </c>
      <c r="H88" s="327" t="s">
        <v>521</v>
      </c>
      <c r="I88" s="327" t="s">
        <v>521</v>
      </c>
      <c r="J88" s="327" t="s">
        <v>521</v>
      </c>
    </row>
    <row r="89" spans="1:10" x14ac:dyDescent="0.35">
      <c r="A89" s="285" t="s">
        <v>3219</v>
      </c>
      <c r="B89" s="327">
        <v>195156.84622667928</v>
      </c>
      <c r="C89" s="327" t="s">
        <v>550</v>
      </c>
      <c r="D89" s="327">
        <v>97.735736802039924</v>
      </c>
      <c r="E89" s="327">
        <v>6.192435418265E-2</v>
      </c>
      <c r="F89" s="327">
        <v>6.192435418265E-2</v>
      </c>
      <c r="G89" s="327">
        <v>19073.798157926904</v>
      </c>
      <c r="H89" s="327">
        <v>1.2084961666909999E-2</v>
      </c>
      <c r="I89" s="327">
        <v>1.2084961666909999E-2</v>
      </c>
      <c r="J89" s="327" t="s">
        <v>492</v>
      </c>
    </row>
    <row r="90" spans="1:10" x14ac:dyDescent="0.35">
      <c r="A90" s="286" t="s">
        <v>3220</v>
      </c>
      <c r="B90" s="327">
        <v>29762022.261531696</v>
      </c>
      <c r="C90" s="327" t="s">
        <v>550</v>
      </c>
      <c r="D90" s="328" t="s">
        <v>187</v>
      </c>
      <c r="E90" s="328" t="s">
        <v>187</v>
      </c>
      <c r="F90" s="328" t="s">
        <v>187</v>
      </c>
      <c r="G90" s="327">
        <v>2400057.4856406469</v>
      </c>
      <c r="H90" s="327">
        <v>34.823479419570468</v>
      </c>
      <c r="I90" s="327">
        <v>100.86538569159121</v>
      </c>
      <c r="J90" s="327" t="s">
        <v>554</v>
      </c>
    </row>
    <row r="91" spans="1:10" x14ac:dyDescent="0.35">
      <c r="A91" s="285" t="s">
        <v>551</v>
      </c>
      <c r="B91" s="327">
        <v>1289345.7754762077</v>
      </c>
      <c r="C91" s="327" t="s">
        <v>550</v>
      </c>
      <c r="D91" s="327">
        <v>75.981710695644367</v>
      </c>
      <c r="E91" s="327">
        <v>0.66331306705496995</v>
      </c>
      <c r="F91" s="327">
        <v>0.25283307148143003</v>
      </c>
      <c r="G91" s="327">
        <v>97966.697698884454</v>
      </c>
      <c r="H91" s="327">
        <v>0.85523990082548995</v>
      </c>
      <c r="I91" s="327">
        <v>0.32598925261525002</v>
      </c>
      <c r="J91" s="327" t="s">
        <v>492</v>
      </c>
    </row>
    <row r="92" spans="1:10" x14ac:dyDescent="0.35">
      <c r="A92" s="285" t="s">
        <v>552</v>
      </c>
      <c r="B92" s="327">
        <v>21878947.484241422</v>
      </c>
      <c r="C92" s="327" t="s">
        <v>550</v>
      </c>
      <c r="D92" s="327">
        <v>90.624623010701626</v>
      </c>
      <c r="E92" s="327">
        <v>0.69812515865578995</v>
      </c>
      <c r="F92" s="327">
        <v>4.3002982540659396</v>
      </c>
      <c r="G92" s="327">
        <v>1982771.3676303178</v>
      </c>
      <c r="H92" s="327">
        <v>15.27424368365784</v>
      </c>
      <c r="I92" s="327">
        <v>94.085999667283815</v>
      </c>
      <c r="J92" s="327" t="s">
        <v>492</v>
      </c>
    </row>
    <row r="93" spans="1:10" x14ac:dyDescent="0.35">
      <c r="A93" s="285" t="s">
        <v>553</v>
      </c>
      <c r="B93" s="327">
        <v>6345684.0682639154</v>
      </c>
      <c r="C93" s="327" t="s">
        <v>550</v>
      </c>
      <c r="D93" s="327">
        <v>50.248073994006518</v>
      </c>
      <c r="E93" s="327">
        <v>2.9440341927598199</v>
      </c>
      <c r="F93" s="327">
        <v>1.01506972939916</v>
      </c>
      <c r="G93" s="327">
        <v>318858.40260471357</v>
      </c>
      <c r="H93" s="327">
        <v>18.681910873420229</v>
      </c>
      <c r="I93" s="327">
        <v>6.4413118100252298</v>
      </c>
      <c r="J93" s="327" t="s">
        <v>492</v>
      </c>
    </row>
    <row r="94" spans="1:10" x14ac:dyDescent="0.35">
      <c r="A94" s="285" t="s">
        <v>3217</v>
      </c>
      <c r="B94" s="327">
        <v>52888.087323471489</v>
      </c>
      <c r="C94" s="327" t="s">
        <v>550</v>
      </c>
      <c r="D94" s="327">
        <v>8.7168534553273496</v>
      </c>
      <c r="E94" s="327" t="s">
        <v>526</v>
      </c>
      <c r="F94" s="327" t="s">
        <v>526</v>
      </c>
      <c r="G94" s="327">
        <v>461.01770673125719</v>
      </c>
      <c r="H94" s="327" t="s">
        <v>526</v>
      </c>
      <c r="I94" s="327" t="s">
        <v>526</v>
      </c>
      <c r="J94" s="327" t="s">
        <v>492</v>
      </c>
    </row>
    <row r="95" spans="1:10" x14ac:dyDescent="0.35">
      <c r="A95" s="285" t="s">
        <v>3218</v>
      </c>
      <c r="B95" s="327" t="s">
        <v>521</v>
      </c>
      <c r="C95" s="327" t="s">
        <v>550</v>
      </c>
      <c r="D95" s="327" t="s">
        <v>521</v>
      </c>
      <c r="E95" s="327" t="s">
        <v>521</v>
      </c>
      <c r="F95" s="327" t="s">
        <v>521</v>
      </c>
      <c r="G95" s="327" t="s">
        <v>521</v>
      </c>
      <c r="H95" s="327" t="s">
        <v>521</v>
      </c>
      <c r="I95" s="327" t="s">
        <v>521</v>
      </c>
      <c r="J95" s="327" t="s">
        <v>521</v>
      </c>
    </row>
    <row r="96" spans="1:10" x14ac:dyDescent="0.35">
      <c r="A96" s="285" t="s">
        <v>3219</v>
      </c>
      <c r="B96" s="327">
        <v>195156.84622667928</v>
      </c>
      <c r="C96" s="327" t="s">
        <v>550</v>
      </c>
      <c r="D96" s="327">
        <v>97.735736802039924</v>
      </c>
      <c r="E96" s="327">
        <v>6.192435418265E-2</v>
      </c>
      <c r="F96" s="327">
        <v>6.192435418265E-2</v>
      </c>
      <c r="G96" s="327">
        <v>19073.798157926904</v>
      </c>
      <c r="H96" s="327">
        <v>1.2084961666909999E-2</v>
      </c>
      <c r="I96" s="327">
        <v>1.2084961666909999E-2</v>
      </c>
      <c r="J96" s="327" t="s">
        <v>492</v>
      </c>
    </row>
    <row r="97" spans="1:10" x14ac:dyDescent="0.35">
      <c r="A97" s="287" t="s">
        <v>556</v>
      </c>
      <c r="B97" s="327">
        <v>29762022.261531696</v>
      </c>
      <c r="C97" s="327" t="s">
        <v>550</v>
      </c>
      <c r="D97" s="328" t="s">
        <v>187</v>
      </c>
      <c r="E97" s="328" t="s">
        <v>187</v>
      </c>
      <c r="F97" s="328" t="s">
        <v>187</v>
      </c>
      <c r="G97" s="327">
        <v>2400057.4856406469</v>
      </c>
      <c r="H97" s="327">
        <v>34.823479419570468</v>
      </c>
      <c r="I97" s="327">
        <v>100.86538569159121</v>
      </c>
      <c r="J97" s="327" t="s">
        <v>554</v>
      </c>
    </row>
    <row r="98" spans="1:10" x14ac:dyDescent="0.35">
      <c r="A98" s="288" t="s">
        <v>557</v>
      </c>
      <c r="B98" s="329">
        <v>1289345.7754762077</v>
      </c>
      <c r="C98" s="327" t="s">
        <v>550</v>
      </c>
      <c r="D98" s="327">
        <v>75.981710695644367</v>
      </c>
      <c r="E98" s="327">
        <v>0.66331306705496995</v>
      </c>
      <c r="F98" s="327">
        <v>0.25283307148143003</v>
      </c>
      <c r="G98" s="329">
        <v>97966.697698884454</v>
      </c>
      <c r="H98" s="329">
        <v>0.85523990082548995</v>
      </c>
      <c r="I98" s="329">
        <v>0.32598925261525002</v>
      </c>
      <c r="J98" s="329" t="s">
        <v>492</v>
      </c>
    </row>
    <row r="99" spans="1:10" x14ac:dyDescent="0.35">
      <c r="A99" s="288" t="s">
        <v>558</v>
      </c>
      <c r="B99" s="329">
        <v>21878947.484241422</v>
      </c>
      <c r="C99" s="327" t="s">
        <v>550</v>
      </c>
      <c r="D99" s="327">
        <v>90.624623010701626</v>
      </c>
      <c r="E99" s="327">
        <v>0.69812515865578995</v>
      </c>
      <c r="F99" s="327">
        <v>4.3002982540659396</v>
      </c>
      <c r="G99" s="329">
        <v>1982771.3676303178</v>
      </c>
      <c r="H99" s="329">
        <v>15.27424368365784</v>
      </c>
      <c r="I99" s="329">
        <v>94.085999667283815</v>
      </c>
      <c r="J99" s="329" t="s">
        <v>492</v>
      </c>
    </row>
    <row r="100" spans="1:10" x14ac:dyDescent="0.35">
      <c r="A100" s="288" t="s">
        <v>559</v>
      </c>
      <c r="B100" s="329">
        <v>6345684.0682639154</v>
      </c>
      <c r="C100" s="327" t="s">
        <v>550</v>
      </c>
      <c r="D100" s="327">
        <v>50.248073994006518</v>
      </c>
      <c r="E100" s="327">
        <v>2.9440341927598199</v>
      </c>
      <c r="F100" s="327">
        <v>1.01506972939916</v>
      </c>
      <c r="G100" s="329">
        <v>318858.40260471357</v>
      </c>
      <c r="H100" s="329">
        <v>18.681910873420229</v>
      </c>
      <c r="I100" s="329">
        <v>6.4413118100252298</v>
      </c>
      <c r="J100" s="329" t="s">
        <v>492</v>
      </c>
    </row>
    <row r="101" spans="1:10" x14ac:dyDescent="0.35">
      <c r="A101" s="288" t="s">
        <v>560</v>
      </c>
      <c r="B101" s="329">
        <v>52888.087323471489</v>
      </c>
      <c r="C101" s="327" t="s">
        <v>550</v>
      </c>
      <c r="D101" s="327">
        <v>8.7168534553273496</v>
      </c>
      <c r="E101" s="327" t="s">
        <v>492</v>
      </c>
      <c r="F101" s="327" t="s">
        <v>492</v>
      </c>
      <c r="G101" s="329">
        <v>461.01770673125719</v>
      </c>
      <c r="H101" s="329" t="s">
        <v>492</v>
      </c>
      <c r="I101" s="329" t="s">
        <v>492</v>
      </c>
      <c r="J101" s="329" t="s">
        <v>492</v>
      </c>
    </row>
    <row r="102" spans="1:10" x14ac:dyDescent="0.35">
      <c r="A102" s="288" t="s">
        <v>561</v>
      </c>
      <c r="B102" s="329" t="s">
        <v>521</v>
      </c>
      <c r="C102" s="327" t="s">
        <v>550</v>
      </c>
      <c r="D102" s="327" t="s">
        <v>521</v>
      </c>
      <c r="E102" s="327" t="s">
        <v>521</v>
      </c>
      <c r="F102" s="327" t="s">
        <v>521</v>
      </c>
      <c r="G102" s="329" t="s">
        <v>521</v>
      </c>
      <c r="H102" s="329" t="s">
        <v>521</v>
      </c>
      <c r="I102" s="329" t="s">
        <v>521</v>
      </c>
      <c r="J102" s="329" t="s">
        <v>521</v>
      </c>
    </row>
    <row r="103" spans="1:10" x14ac:dyDescent="0.35">
      <c r="A103" s="288" t="s">
        <v>92</v>
      </c>
      <c r="B103" s="329">
        <v>195156.84622667928</v>
      </c>
      <c r="C103" s="327" t="s">
        <v>550</v>
      </c>
      <c r="D103" s="327">
        <v>97.735736802039924</v>
      </c>
      <c r="E103" s="327">
        <v>6.192435418265E-2</v>
      </c>
      <c r="F103" s="327">
        <v>6.192435418265E-2</v>
      </c>
      <c r="G103" s="329">
        <v>19073.798157926904</v>
      </c>
      <c r="H103" s="329">
        <v>1.2084961666909999E-2</v>
      </c>
      <c r="I103" s="329">
        <v>1.2084961666909999E-2</v>
      </c>
      <c r="J103" s="329" t="s">
        <v>492</v>
      </c>
    </row>
    <row r="104" spans="1:10" x14ac:dyDescent="0.35">
      <c r="A104" s="287" t="s">
        <v>562</v>
      </c>
      <c r="B104" s="327" t="s">
        <v>3112</v>
      </c>
      <c r="C104" s="327" t="s">
        <v>550</v>
      </c>
      <c r="D104" s="328" t="s">
        <v>187</v>
      </c>
      <c r="E104" s="328" t="s">
        <v>187</v>
      </c>
      <c r="F104" s="328" t="s">
        <v>187</v>
      </c>
      <c r="G104" s="327" t="s">
        <v>3112</v>
      </c>
      <c r="H104" s="327" t="s">
        <v>566</v>
      </c>
      <c r="I104" s="327" t="s">
        <v>566</v>
      </c>
      <c r="J104" s="327" t="s">
        <v>554</v>
      </c>
    </row>
    <row r="105" spans="1:10" x14ac:dyDescent="0.35">
      <c r="A105" s="288" t="s">
        <v>557</v>
      </c>
      <c r="B105" s="329" t="s">
        <v>494</v>
      </c>
      <c r="C105" s="327" t="s">
        <v>550</v>
      </c>
      <c r="D105" s="327" t="s">
        <v>526</v>
      </c>
      <c r="E105" s="327" t="s">
        <v>494</v>
      </c>
      <c r="F105" s="327" t="s">
        <v>494</v>
      </c>
      <c r="G105" s="329" t="s">
        <v>494</v>
      </c>
      <c r="H105" s="329" t="s">
        <v>494</v>
      </c>
      <c r="I105" s="329" t="s">
        <v>494</v>
      </c>
      <c r="J105" s="329" t="s">
        <v>492</v>
      </c>
    </row>
    <row r="106" spans="1:10" x14ac:dyDescent="0.35">
      <c r="A106" s="288" t="s">
        <v>558</v>
      </c>
      <c r="B106" s="329" t="s">
        <v>494</v>
      </c>
      <c r="C106" s="327" t="s">
        <v>550</v>
      </c>
      <c r="D106" s="327" t="s">
        <v>526</v>
      </c>
      <c r="E106" s="327" t="s">
        <v>494</v>
      </c>
      <c r="F106" s="327" t="s">
        <v>494</v>
      </c>
      <c r="G106" s="329" t="s">
        <v>494</v>
      </c>
      <c r="H106" s="329" t="s">
        <v>494</v>
      </c>
      <c r="I106" s="329" t="s">
        <v>494</v>
      </c>
      <c r="J106" s="329" t="s">
        <v>492</v>
      </c>
    </row>
    <row r="107" spans="1:10" x14ac:dyDescent="0.35">
      <c r="A107" s="288" t="s">
        <v>559</v>
      </c>
      <c r="B107" s="329" t="s">
        <v>494</v>
      </c>
      <c r="C107" s="327" t="s">
        <v>550</v>
      </c>
      <c r="D107" s="327" t="s">
        <v>526</v>
      </c>
      <c r="E107" s="327" t="s">
        <v>494</v>
      </c>
      <c r="F107" s="327" t="s">
        <v>494</v>
      </c>
      <c r="G107" s="329" t="s">
        <v>494</v>
      </c>
      <c r="H107" s="329" t="s">
        <v>494</v>
      </c>
      <c r="I107" s="329" t="s">
        <v>494</v>
      </c>
      <c r="J107" s="329" t="s">
        <v>492</v>
      </c>
    </row>
    <row r="108" spans="1:10" x14ac:dyDescent="0.35">
      <c r="A108" s="288" t="s">
        <v>560</v>
      </c>
      <c r="B108" s="329" t="s">
        <v>494</v>
      </c>
      <c r="C108" s="327" t="s">
        <v>550</v>
      </c>
      <c r="D108" s="327" t="s">
        <v>526</v>
      </c>
      <c r="E108" s="327" t="s">
        <v>494</v>
      </c>
      <c r="F108" s="327" t="s">
        <v>494</v>
      </c>
      <c r="G108" s="329" t="s">
        <v>494</v>
      </c>
      <c r="H108" s="329" t="s">
        <v>494</v>
      </c>
      <c r="I108" s="329" t="s">
        <v>494</v>
      </c>
      <c r="J108" s="329" t="s">
        <v>492</v>
      </c>
    </row>
    <row r="109" spans="1:10" x14ac:dyDescent="0.35">
      <c r="A109" s="288" t="s">
        <v>561</v>
      </c>
      <c r="B109" s="329" t="s">
        <v>521</v>
      </c>
      <c r="C109" s="327" t="s">
        <v>550</v>
      </c>
      <c r="D109" s="327" t="s">
        <v>521</v>
      </c>
      <c r="E109" s="327" t="s">
        <v>521</v>
      </c>
      <c r="F109" s="327" t="s">
        <v>521</v>
      </c>
      <c r="G109" s="329" t="s">
        <v>521</v>
      </c>
      <c r="H109" s="329" t="s">
        <v>521</v>
      </c>
      <c r="I109" s="329" t="s">
        <v>521</v>
      </c>
      <c r="J109" s="329" t="s">
        <v>521</v>
      </c>
    </row>
    <row r="110" spans="1:10" x14ac:dyDescent="0.35">
      <c r="A110" s="288" t="s">
        <v>92</v>
      </c>
      <c r="B110" s="329" t="s">
        <v>494</v>
      </c>
      <c r="C110" s="327" t="s">
        <v>550</v>
      </c>
      <c r="D110" s="327" t="s">
        <v>526</v>
      </c>
      <c r="E110" s="327" t="s">
        <v>494</v>
      </c>
      <c r="F110" s="327" t="s">
        <v>494</v>
      </c>
      <c r="G110" s="329" t="s">
        <v>494</v>
      </c>
      <c r="H110" s="329" t="s">
        <v>494</v>
      </c>
      <c r="I110" s="329" t="s">
        <v>494</v>
      </c>
      <c r="J110" s="329" t="s">
        <v>492</v>
      </c>
    </row>
    <row r="111" spans="1:10" x14ac:dyDescent="0.35">
      <c r="A111" s="287" t="s">
        <v>563</v>
      </c>
      <c r="B111" s="327" t="s">
        <v>3112</v>
      </c>
      <c r="C111" s="327" t="s">
        <v>550</v>
      </c>
      <c r="D111" s="328" t="s">
        <v>187</v>
      </c>
      <c r="E111" s="328" t="s">
        <v>187</v>
      </c>
      <c r="F111" s="328" t="s">
        <v>187</v>
      </c>
      <c r="G111" s="327" t="s">
        <v>566</v>
      </c>
      <c r="H111" s="327" t="s">
        <v>3112</v>
      </c>
      <c r="I111" s="327" t="s">
        <v>566</v>
      </c>
      <c r="J111" s="327" t="s">
        <v>554</v>
      </c>
    </row>
    <row r="112" spans="1:10" x14ac:dyDescent="0.35">
      <c r="A112" s="288" t="s">
        <v>557</v>
      </c>
      <c r="B112" s="329" t="s">
        <v>494</v>
      </c>
      <c r="C112" s="327" t="s">
        <v>550</v>
      </c>
      <c r="D112" s="327" t="s">
        <v>526</v>
      </c>
      <c r="E112" s="327" t="s">
        <v>494</v>
      </c>
      <c r="F112" s="327" t="s">
        <v>494</v>
      </c>
      <c r="G112" s="329" t="s">
        <v>494</v>
      </c>
      <c r="H112" s="329" t="s">
        <v>494</v>
      </c>
      <c r="I112" s="329" t="s">
        <v>494</v>
      </c>
      <c r="J112" s="329" t="s">
        <v>492</v>
      </c>
    </row>
    <row r="113" spans="1:10" x14ac:dyDescent="0.35">
      <c r="A113" s="288" t="s">
        <v>558</v>
      </c>
      <c r="B113" s="329" t="s">
        <v>494</v>
      </c>
      <c r="C113" s="327" t="s">
        <v>550</v>
      </c>
      <c r="D113" s="327" t="s">
        <v>526</v>
      </c>
      <c r="E113" s="327" t="s">
        <v>494</v>
      </c>
      <c r="F113" s="327" t="s">
        <v>494</v>
      </c>
      <c r="G113" s="329" t="s">
        <v>494</v>
      </c>
      <c r="H113" s="329" t="s">
        <v>494</v>
      </c>
      <c r="I113" s="329" t="s">
        <v>494</v>
      </c>
      <c r="J113" s="329" t="s">
        <v>492</v>
      </c>
    </row>
    <row r="114" spans="1:10" x14ac:dyDescent="0.35">
      <c r="A114" s="288" t="s">
        <v>559</v>
      </c>
      <c r="B114" s="329" t="s">
        <v>494</v>
      </c>
      <c r="C114" s="327" t="s">
        <v>550</v>
      </c>
      <c r="D114" s="327" t="s">
        <v>526</v>
      </c>
      <c r="E114" s="327" t="s">
        <v>494</v>
      </c>
      <c r="F114" s="327" t="s">
        <v>494</v>
      </c>
      <c r="G114" s="329" t="s">
        <v>494</v>
      </c>
      <c r="H114" s="329" t="s">
        <v>494</v>
      </c>
      <c r="I114" s="329" t="s">
        <v>494</v>
      </c>
      <c r="J114" s="329" t="s">
        <v>492</v>
      </c>
    </row>
    <row r="115" spans="1:10" x14ac:dyDescent="0.35">
      <c r="A115" s="288" t="s">
        <v>560</v>
      </c>
      <c r="B115" s="329" t="s">
        <v>494</v>
      </c>
      <c r="C115" s="327" t="s">
        <v>550</v>
      </c>
      <c r="D115" s="327" t="s">
        <v>526</v>
      </c>
      <c r="E115" s="327" t="s">
        <v>494</v>
      </c>
      <c r="F115" s="327" t="s">
        <v>494</v>
      </c>
      <c r="G115" s="329" t="s">
        <v>494</v>
      </c>
      <c r="H115" s="329" t="s">
        <v>494</v>
      </c>
      <c r="I115" s="329" t="s">
        <v>494</v>
      </c>
      <c r="J115" s="329" t="s">
        <v>492</v>
      </c>
    </row>
    <row r="116" spans="1:10" x14ac:dyDescent="0.35">
      <c r="A116" s="288" t="s">
        <v>561</v>
      </c>
      <c r="B116" s="329" t="s">
        <v>521</v>
      </c>
      <c r="C116" s="327" t="s">
        <v>550</v>
      </c>
      <c r="D116" s="327" t="s">
        <v>521</v>
      </c>
      <c r="E116" s="327" t="s">
        <v>521</v>
      </c>
      <c r="F116" s="327" t="s">
        <v>521</v>
      </c>
      <c r="G116" s="329" t="s">
        <v>521</v>
      </c>
      <c r="H116" s="329" t="s">
        <v>521</v>
      </c>
      <c r="I116" s="329" t="s">
        <v>521</v>
      </c>
      <c r="J116" s="329" t="s">
        <v>521</v>
      </c>
    </row>
    <row r="117" spans="1:10" x14ac:dyDescent="0.35">
      <c r="A117" s="288" t="s">
        <v>92</v>
      </c>
      <c r="B117" s="329" t="s">
        <v>494</v>
      </c>
      <c r="C117" s="327" t="s">
        <v>550</v>
      </c>
      <c r="D117" s="327" t="s">
        <v>526</v>
      </c>
      <c r="E117" s="327" t="s">
        <v>494</v>
      </c>
      <c r="F117" s="327" t="s">
        <v>494</v>
      </c>
      <c r="G117" s="329" t="s">
        <v>494</v>
      </c>
      <c r="H117" s="329" t="s">
        <v>494</v>
      </c>
      <c r="I117" s="329" t="s">
        <v>494</v>
      </c>
      <c r="J117" s="329" t="s">
        <v>492</v>
      </c>
    </row>
    <row r="118" spans="1:10" x14ac:dyDescent="0.35">
      <c r="A118" s="289" t="s">
        <v>491</v>
      </c>
      <c r="B118" s="327">
        <v>1778687.0543379753</v>
      </c>
      <c r="C118" s="327" t="s">
        <v>550</v>
      </c>
      <c r="D118" s="328" t="s">
        <v>187</v>
      </c>
      <c r="E118" s="328" t="s">
        <v>187</v>
      </c>
      <c r="F118" s="328" t="s">
        <v>187</v>
      </c>
      <c r="G118" s="327">
        <v>94253.062008181601</v>
      </c>
      <c r="H118" s="327">
        <v>1.46027512323081</v>
      </c>
      <c r="I118" s="327">
        <v>0.26593010197444999</v>
      </c>
      <c r="J118" s="327" t="s">
        <v>554</v>
      </c>
    </row>
    <row r="119" spans="1:10" x14ac:dyDescent="0.35">
      <c r="A119" s="285" t="s">
        <v>551</v>
      </c>
      <c r="B119" s="329">
        <v>49045.406851392239</v>
      </c>
      <c r="C119" s="327" t="s">
        <v>550</v>
      </c>
      <c r="D119" s="327">
        <v>74.659973794071973</v>
      </c>
      <c r="E119" s="327">
        <v>3.1426139568948201</v>
      </c>
      <c r="F119" s="327">
        <v>2.75514054391506</v>
      </c>
      <c r="G119" s="329">
        <v>3661.7287902445428</v>
      </c>
      <c r="H119" s="329">
        <v>0.15413078009277001</v>
      </c>
      <c r="I119" s="329">
        <v>0.13512698890908001</v>
      </c>
      <c r="J119" s="329" t="s">
        <v>492</v>
      </c>
    </row>
    <row r="120" spans="1:10" x14ac:dyDescent="0.35">
      <c r="A120" s="285" t="s">
        <v>552</v>
      </c>
      <c r="B120" s="329">
        <v>397.21842434588893</v>
      </c>
      <c r="C120" s="327" t="s">
        <v>550</v>
      </c>
      <c r="D120" s="327">
        <v>89.645233903118736</v>
      </c>
      <c r="E120" s="327">
        <v>9.5000000000102105</v>
      </c>
      <c r="F120" s="327">
        <v>1.4249999999927201</v>
      </c>
      <c r="G120" s="329">
        <v>35.608738561115487</v>
      </c>
      <c r="H120" s="329">
        <v>3.77357503129E-3</v>
      </c>
      <c r="I120" s="329">
        <v>5.6603625469000001E-4</v>
      </c>
      <c r="J120" s="329" t="s">
        <v>492</v>
      </c>
    </row>
    <row r="121" spans="1:10" x14ac:dyDescent="0.35">
      <c r="A121" s="285" t="s">
        <v>553</v>
      </c>
      <c r="B121" s="329">
        <v>1729244.4290622373</v>
      </c>
      <c r="C121" s="327" t="s">
        <v>550</v>
      </c>
      <c r="D121" s="327">
        <v>52.367220594999381</v>
      </c>
      <c r="E121" s="327">
        <v>0.75314440585650999</v>
      </c>
      <c r="F121" s="327">
        <v>7.5314440585649997E-2</v>
      </c>
      <c r="G121" s="329">
        <v>90555.724479375946</v>
      </c>
      <c r="H121" s="329">
        <v>1.30237076810675</v>
      </c>
      <c r="I121" s="329">
        <v>0.13023707681068</v>
      </c>
      <c r="J121" s="329" t="s">
        <v>492</v>
      </c>
    </row>
    <row r="122" spans="1:10" x14ac:dyDescent="0.35">
      <c r="A122" s="285" t="s">
        <v>3217</v>
      </c>
      <c r="B122" s="329" t="s">
        <v>521</v>
      </c>
      <c r="C122" s="327" t="s">
        <v>550</v>
      </c>
      <c r="D122" s="327" t="s">
        <v>521</v>
      </c>
      <c r="E122" s="327" t="s">
        <v>521</v>
      </c>
      <c r="F122" s="327" t="s">
        <v>521</v>
      </c>
      <c r="G122" s="329" t="s">
        <v>521</v>
      </c>
      <c r="H122" s="329" t="s">
        <v>521</v>
      </c>
      <c r="I122" s="329" t="s">
        <v>521</v>
      </c>
      <c r="J122" s="329" t="s">
        <v>521</v>
      </c>
    </row>
    <row r="123" spans="1:10" x14ac:dyDescent="0.35">
      <c r="A123" s="285" t="s">
        <v>3218</v>
      </c>
      <c r="B123" s="329" t="s">
        <v>521</v>
      </c>
      <c r="C123" s="327" t="s">
        <v>550</v>
      </c>
      <c r="D123" s="327" t="s">
        <v>521</v>
      </c>
      <c r="E123" s="327" t="s">
        <v>521</v>
      </c>
      <c r="F123" s="327" t="s">
        <v>521</v>
      </c>
      <c r="G123" s="329" t="s">
        <v>521</v>
      </c>
      <c r="H123" s="329" t="s">
        <v>521</v>
      </c>
      <c r="I123" s="329" t="s">
        <v>521</v>
      </c>
      <c r="J123" s="329" t="s">
        <v>521</v>
      </c>
    </row>
    <row r="124" spans="1:10" x14ac:dyDescent="0.35">
      <c r="A124" s="285" t="s">
        <v>3219</v>
      </c>
      <c r="B124" s="329" t="s">
        <v>494</v>
      </c>
      <c r="C124" s="327" t="s">
        <v>550</v>
      </c>
      <c r="D124" s="327" t="s">
        <v>526</v>
      </c>
      <c r="E124" s="327" t="s">
        <v>494</v>
      </c>
      <c r="F124" s="327" t="s">
        <v>494</v>
      </c>
      <c r="G124" s="329" t="s">
        <v>494</v>
      </c>
      <c r="H124" s="329" t="s">
        <v>494</v>
      </c>
      <c r="I124" s="329" t="s">
        <v>494</v>
      </c>
      <c r="J124" s="329" t="s">
        <v>492</v>
      </c>
    </row>
    <row r="125" spans="1:10" x14ac:dyDescent="0.35">
      <c r="A125" s="290" t="s">
        <v>3221</v>
      </c>
      <c r="B125" s="327">
        <v>811064.09369339747</v>
      </c>
      <c r="C125" s="327" t="s">
        <v>550</v>
      </c>
      <c r="D125" s="328" t="s">
        <v>187</v>
      </c>
      <c r="E125" s="328" t="s">
        <v>187</v>
      </c>
      <c r="F125" s="328" t="s">
        <v>187</v>
      </c>
      <c r="G125" s="327">
        <v>45783.983149465937</v>
      </c>
      <c r="H125" s="327">
        <v>1.37229551691322</v>
      </c>
      <c r="I125" s="327">
        <v>0.19110373131999001</v>
      </c>
      <c r="J125" s="327" t="s">
        <v>554</v>
      </c>
    </row>
    <row r="126" spans="1:10" x14ac:dyDescent="0.35">
      <c r="A126" s="283" t="s">
        <v>551</v>
      </c>
      <c r="B126" s="327">
        <v>5418.8561307769987</v>
      </c>
      <c r="C126" s="327" t="s">
        <v>550</v>
      </c>
      <c r="D126" s="327">
        <v>74.659973794071973</v>
      </c>
      <c r="E126" s="327">
        <v>3.14261395689392</v>
      </c>
      <c r="F126" s="327">
        <v>2.7551405439157199</v>
      </c>
      <c r="G126" s="327">
        <v>404.57165671765699</v>
      </c>
      <c r="H126" s="327">
        <v>1.7029372906979999E-2</v>
      </c>
      <c r="I126" s="327">
        <v>1.492971022755E-2</v>
      </c>
      <c r="J126" s="327" t="s">
        <v>492</v>
      </c>
    </row>
    <row r="127" spans="1:10" x14ac:dyDescent="0.35">
      <c r="A127" s="283" t="s">
        <v>552</v>
      </c>
      <c r="B127" s="327">
        <v>85573.487772242661</v>
      </c>
      <c r="C127" s="327" t="s">
        <v>550</v>
      </c>
      <c r="D127" s="327">
        <v>89.645233903118736</v>
      </c>
      <c r="E127" s="327">
        <v>9.5000000000000604</v>
      </c>
      <c r="F127" s="327">
        <v>1.42500000000005</v>
      </c>
      <c r="G127" s="327">
        <v>7671.2553272483647</v>
      </c>
      <c r="H127" s="327">
        <v>0.81294813383631004</v>
      </c>
      <c r="I127" s="327">
        <v>0.12194222007545</v>
      </c>
      <c r="J127" s="327" t="s">
        <v>492</v>
      </c>
    </row>
    <row r="128" spans="1:10" x14ac:dyDescent="0.35">
      <c r="A128" s="283" t="s">
        <v>553</v>
      </c>
      <c r="B128" s="327">
        <v>720071.7497903778</v>
      </c>
      <c r="C128" s="327" t="s">
        <v>550</v>
      </c>
      <c r="D128" s="327">
        <v>52.367220594999388</v>
      </c>
      <c r="E128" s="327">
        <v>0.75314440585650999</v>
      </c>
      <c r="F128" s="327">
        <v>7.5314440585649997E-2</v>
      </c>
      <c r="G128" s="327">
        <v>37708.156165499917</v>
      </c>
      <c r="H128" s="327">
        <v>0.54231801016992998</v>
      </c>
      <c r="I128" s="327">
        <v>5.4231801016990003E-2</v>
      </c>
      <c r="J128" s="327" t="s">
        <v>492</v>
      </c>
    </row>
    <row r="129" spans="1:10" x14ac:dyDescent="0.35">
      <c r="A129" s="283" t="s">
        <v>3217</v>
      </c>
      <c r="B129" s="327" t="s">
        <v>521</v>
      </c>
      <c r="C129" s="327" t="s">
        <v>550</v>
      </c>
      <c r="D129" s="327" t="s">
        <v>521</v>
      </c>
      <c r="E129" s="327" t="s">
        <v>521</v>
      </c>
      <c r="F129" s="327" t="s">
        <v>521</v>
      </c>
      <c r="G129" s="327" t="s">
        <v>521</v>
      </c>
      <c r="H129" s="327" t="s">
        <v>521</v>
      </c>
      <c r="I129" s="327" t="s">
        <v>521</v>
      </c>
      <c r="J129" s="327" t="s">
        <v>521</v>
      </c>
    </row>
    <row r="130" spans="1:10" x14ac:dyDescent="0.35">
      <c r="A130" s="283" t="s">
        <v>3218</v>
      </c>
      <c r="B130" s="327" t="s">
        <v>521</v>
      </c>
      <c r="C130" s="327" t="s">
        <v>550</v>
      </c>
      <c r="D130" s="327" t="s">
        <v>521</v>
      </c>
      <c r="E130" s="327" t="s">
        <v>521</v>
      </c>
      <c r="F130" s="327" t="s">
        <v>521</v>
      </c>
      <c r="G130" s="327" t="s">
        <v>521</v>
      </c>
      <c r="H130" s="327" t="s">
        <v>521</v>
      </c>
      <c r="I130" s="327" t="s">
        <v>521</v>
      </c>
      <c r="J130" s="327" t="s">
        <v>521</v>
      </c>
    </row>
    <row r="131" spans="1:10" x14ac:dyDescent="0.35">
      <c r="A131" s="283" t="s">
        <v>3219</v>
      </c>
      <c r="B131" s="327" t="s">
        <v>494</v>
      </c>
      <c r="C131" s="327" t="s">
        <v>550</v>
      </c>
      <c r="D131" s="327" t="s">
        <v>526</v>
      </c>
      <c r="E131" s="327" t="s">
        <v>494</v>
      </c>
      <c r="F131" s="327" t="s">
        <v>494</v>
      </c>
      <c r="G131" s="327" t="s">
        <v>494</v>
      </c>
      <c r="H131" s="327" t="s">
        <v>494</v>
      </c>
      <c r="I131" s="327" t="s">
        <v>494</v>
      </c>
      <c r="J131" s="327" t="s">
        <v>492</v>
      </c>
    </row>
    <row r="132" spans="1:10" x14ac:dyDescent="0.35">
      <c r="A132" s="287" t="s">
        <v>564</v>
      </c>
      <c r="B132" s="327">
        <v>811064.09369339747</v>
      </c>
      <c r="C132" s="327" t="s">
        <v>550</v>
      </c>
      <c r="D132" s="328" t="s">
        <v>187</v>
      </c>
      <c r="E132" s="328" t="s">
        <v>187</v>
      </c>
      <c r="F132" s="328" t="s">
        <v>187</v>
      </c>
      <c r="G132" s="327">
        <v>45783.983149465937</v>
      </c>
      <c r="H132" s="327">
        <v>1.37229551691322</v>
      </c>
      <c r="I132" s="327">
        <v>0.19110373131999001</v>
      </c>
      <c r="J132" s="327" t="s">
        <v>554</v>
      </c>
    </row>
    <row r="133" spans="1:10" x14ac:dyDescent="0.35">
      <c r="A133" s="288" t="s">
        <v>557</v>
      </c>
      <c r="B133" s="329">
        <v>5418.8561307769987</v>
      </c>
      <c r="C133" s="327" t="s">
        <v>550</v>
      </c>
      <c r="D133" s="327">
        <v>74.659973794071973</v>
      </c>
      <c r="E133" s="327">
        <v>3.14261395689392</v>
      </c>
      <c r="F133" s="327">
        <v>2.7551405439157199</v>
      </c>
      <c r="G133" s="329">
        <v>404.57165671765699</v>
      </c>
      <c r="H133" s="329">
        <v>1.7029372906979999E-2</v>
      </c>
      <c r="I133" s="329">
        <v>1.492971022755E-2</v>
      </c>
      <c r="J133" s="329" t="s">
        <v>492</v>
      </c>
    </row>
    <row r="134" spans="1:10" x14ac:dyDescent="0.35">
      <c r="A134" s="288" t="s">
        <v>558</v>
      </c>
      <c r="B134" s="329">
        <v>85573.487772242661</v>
      </c>
      <c r="C134" s="327" t="s">
        <v>550</v>
      </c>
      <c r="D134" s="327">
        <v>89.645233903118736</v>
      </c>
      <c r="E134" s="327">
        <v>9.5000000000000604</v>
      </c>
      <c r="F134" s="327">
        <v>1.42500000000005</v>
      </c>
      <c r="G134" s="329">
        <v>7671.2553272483647</v>
      </c>
      <c r="H134" s="329">
        <v>0.81294813383631004</v>
      </c>
      <c r="I134" s="329">
        <v>0.12194222007545</v>
      </c>
      <c r="J134" s="329" t="s">
        <v>492</v>
      </c>
    </row>
    <row r="135" spans="1:10" x14ac:dyDescent="0.35">
      <c r="A135" s="288" t="s">
        <v>559</v>
      </c>
      <c r="B135" s="329">
        <v>720071.7497903778</v>
      </c>
      <c r="C135" s="327" t="s">
        <v>550</v>
      </c>
      <c r="D135" s="327">
        <v>52.367220594999388</v>
      </c>
      <c r="E135" s="327">
        <v>0.75314440585650999</v>
      </c>
      <c r="F135" s="327">
        <v>7.5314440585649997E-2</v>
      </c>
      <c r="G135" s="329">
        <v>37708.156165499917</v>
      </c>
      <c r="H135" s="329">
        <v>0.54231801016992998</v>
      </c>
      <c r="I135" s="329">
        <v>5.4231801016990003E-2</v>
      </c>
      <c r="J135" s="329" t="s">
        <v>492</v>
      </c>
    </row>
    <row r="136" spans="1:10" x14ac:dyDescent="0.35">
      <c r="A136" s="288" t="s">
        <v>560</v>
      </c>
      <c r="B136" s="329" t="s">
        <v>521</v>
      </c>
      <c r="C136" s="327" t="s">
        <v>550</v>
      </c>
      <c r="D136" s="327" t="s">
        <v>521</v>
      </c>
      <c r="E136" s="327" t="s">
        <v>521</v>
      </c>
      <c r="F136" s="327" t="s">
        <v>521</v>
      </c>
      <c r="G136" s="329" t="s">
        <v>521</v>
      </c>
      <c r="H136" s="329" t="s">
        <v>521</v>
      </c>
      <c r="I136" s="329" t="s">
        <v>521</v>
      </c>
      <c r="J136" s="329" t="s">
        <v>521</v>
      </c>
    </row>
    <row r="137" spans="1:10" x14ac:dyDescent="0.35">
      <c r="A137" s="288" t="s">
        <v>561</v>
      </c>
      <c r="B137" s="329" t="s">
        <v>521</v>
      </c>
      <c r="C137" s="327" t="s">
        <v>550</v>
      </c>
      <c r="D137" s="327" t="s">
        <v>521</v>
      </c>
      <c r="E137" s="327" t="s">
        <v>521</v>
      </c>
      <c r="F137" s="327" t="s">
        <v>521</v>
      </c>
      <c r="G137" s="329" t="s">
        <v>521</v>
      </c>
      <c r="H137" s="329" t="s">
        <v>521</v>
      </c>
      <c r="I137" s="329" t="s">
        <v>521</v>
      </c>
      <c r="J137" s="329" t="s">
        <v>521</v>
      </c>
    </row>
    <row r="138" spans="1:10" x14ac:dyDescent="0.35">
      <c r="A138" s="288" t="s">
        <v>92</v>
      </c>
      <c r="B138" s="329" t="s">
        <v>494</v>
      </c>
      <c r="C138" s="327" t="s">
        <v>550</v>
      </c>
      <c r="D138" s="327" t="s">
        <v>526</v>
      </c>
      <c r="E138" s="327" t="s">
        <v>494</v>
      </c>
      <c r="F138" s="327" t="s">
        <v>494</v>
      </c>
      <c r="G138" s="329" t="s">
        <v>494</v>
      </c>
      <c r="H138" s="329" t="s">
        <v>494</v>
      </c>
      <c r="I138" s="329" t="s">
        <v>494</v>
      </c>
      <c r="J138" s="329" t="s">
        <v>492</v>
      </c>
    </row>
    <row r="139" spans="1:10" x14ac:dyDescent="0.35">
      <c r="A139" s="287" t="s">
        <v>565</v>
      </c>
      <c r="B139" s="327" t="s">
        <v>566</v>
      </c>
      <c r="C139" s="327" t="s">
        <v>550</v>
      </c>
      <c r="D139" s="328" t="s">
        <v>187</v>
      </c>
      <c r="E139" s="328" t="s">
        <v>187</v>
      </c>
      <c r="F139" s="328" t="s">
        <v>187</v>
      </c>
      <c r="G139" s="327" t="s">
        <v>566</v>
      </c>
      <c r="H139" s="327" t="s">
        <v>566</v>
      </c>
      <c r="I139" s="327" t="s">
        <v>566</v>
      </c>
      <c r="J139" s="327" t="s">
        <v>554</v>
      </c>
    </row>
    <row r="140" spans="1:10" x14ac:dyDescent="0.35">
      <c r="A140" s="288" t="s">
        <v>557</v>
      </c>
      <c r="B140" s="329" t="s">
        <v>494</v>
      </c>
      <c r="C140" s="327" t="s">
        <v>550</v>
      </c>
      <c r="D140" s="327" t="s">
        <v>526</v>
      </c>
      <c r="E140" s="327" t="s">
        <v>494</v>
      </c>
      <c r="F140" s="327" t="s">
        <v>494</v>
      </c>
      <c r="G140" s="329" t="s">
        <v>494</v>
      </c>
      <c r="H140" s="329" t="s">
        <v>494</v>
      </c>
      <c r="I140" s="329" t="s">
        <v>494</v>
      </c>
      <c r="J140" s="329" t="s">
        <v>492</v>
      </c>
    </row>
    <row r="141" spans="1:10" x14ac:dyDescent="0.35">
      <c r="A141" s="288" t="s">
        <v>558</v>
      </c>
      <c r="B141" s="329" t="s">
        <v>494</v>
      </c>
      <c r="C141" s="327" t="s">
        <v>550</v>
      </c>
      <c r="D141" s="327" t="s">
        <v>526</v>
      </c>
      <c r="E141" s="327" t="s">
        <v>494</v>
      </c>
      <c r="F141" s="327" t="s">
        <v>494</v>
      </c>
      <c r="G141" s="329" t="s">
        <v>494</v>
      </c>
      <c r="H141" s="329" t="s">
        <v>494</v>
      </c>
      <c r="I141" s="329" t="s">
        <v>494</v>
      </c>
      <c r="J141" s="329" t="s">
        <v>492</v>
      </c>
    </row>
    <row r="142" spans="1:10" x14ac:dyDescent="0.35">
      <c r="A142" s="288" t="s">
        <v>559</v>
      </c>
      <c r="B142" s="329" t="s">
        <v>494</v>
      </c>
      <c r="C142" s="327" t="s">
        <v>550</v>
      </c>
      <c r="D142" s="327" t="s">
        <v>526</v>
      </c>
      <c r="E142" s="327" t="s">
        <v>494</v>
      </c>
      <c r="F142" s="327" t="s">
        <v>494</v>
      </c>
      <c r="G142" s="329" t="s">
        <v>494</v>
      </c>
      <c r="H142" s="329" t="s">
        <v>494</v>
      </c>
      <c r="I142" s="329" t="s">
        <v>494</v>
      </c>
      <c r="J142" s="329" t="s">
        <v>492</v>
      </c>
    </row>
    <row r="143" spans="1:10" x14ac:dyDescent="0.35">
      <c r="A143" s="288" t="s">
        <v>560</v>
      </c>
      <c r="B143" s="329" t="s">
        <v>521</v>
      </c>
      <c r="C143" s="327" t="s">
        <v>550</v>
      </c>
      <c r="D143" s="327" t="s">
        <v>521</v>
      </c>
      <c r="E143" s="327" t="s">
        <v>521</v>
      </c>
      <c r="F143" s="327" t="s">
        <v>521</v>
      </c>
      <c r="G143" s="329" t="s">
        <v>521</v>
      </c>
      <c r="H143" s="329" t="s">
        <v>521</v>
      </c>
      <c r="I143" s="329" t="s">
        <v>521</v>
      </c>
      <c r="J143" s="329" t="s">
        <v>521</v>
      </c>
    </row>
    <row r="144" spans="1:10" x14ac:dyDescent="0.35">
      <c r="A144" s="288" t="s">
        <v>561</v>
      </c>
      <c r="B144" s="329" t="s">
        <v>521</v>
      </c>
      <c r="C144" s="327" t="s">
        <v>550</v>
      </c>
      <c r="D144" s="327" t="s">
        <v>521</v>
      </c>
      <c r="E144" s="327" t="s">
        <v>521</v>
      </c>
      <c r="F144" s="327" t="s">
        <v>521</v>
      </c>
      <c r="G144" s="329" t="s">
        <v>521</v>
      </c>
      <c r="H144" s="329" t="s">
        <v>521</v>
      </c>
      <c r="I144" s="329" t="s">
        <v>521</v>
      </c>
      <c r="J144" s="329" t="s">
        <v>521</v>
      </c>
    </row>
    <row r="145" spans="1:10" x14ac:dyDescent="0.35">
      <c r="A145" s="288" t="s">
        <v>92</v>
      </c>
      <c r="B145" s="329" t="s">
        <v>494</v>
      </c>
      <c r="C145" s="327" t="s">
        <v>550</v>
      </c>
      <c r="D145" s="327" t="s">
        <v>526</v>
      </c>
      <c r="E145" s="327" t="s">
        <v>494</v>
      </c>
      <c r="F145" s="327" t="s">
        <v>494</v>
      </c>
      <c r="G145" s="329" t="s">
        <v>494</v>
      </c>
      <c r="H145" s="329" t="s">
        <v>494</v>
      </c>
      <c r="I145" s="329" t="s">
        <v>494</v>
      </c>
      <c r="J145" s="329" t="s">
        <v>492</v>
      </c>
    </row>
    <row r="146" spans="1:10" x14ac:dyDescent="0.35">
      <c r="A146" s="287" t="s">
        <v>567</v>
      </c>
      <c r="B146" s="327" t="s">
        <v>566</v>
      </c>
      <c r="C146" s="327" t="s">
        <v>550</v>
      </c>
      <c r="D146" s="328" t="s">
        <v>187</v>
      </c>
      <c r="E146" s="328" t="s">
        <v>187</v>
      </c>
      <c r="F146" s="328" t="s">
        <v>187</v>
      </c>
      <c r="G146" s="327" t="s">
        <v>566</v>
      </c>
      <c r="H146" s="327" t="s">
        <v>566</v>
      </c>
      <c r="I146" s="327" t="s">
        <v>566</v>
      </c>
      <c r="J146" s="327" t="s">
        <v>554</v>
      </c>
    </row>
    <row r="147" spans="1:10" x14ac:dyDescent="0.35">
      <c r="A147" s="288" t="s">
        <v>557</v>
      </c>
      <c r="B147" s="329" t="s">
        <v>494</v>
      </c>
      <c r="C147" s="327" t="s">
        <v>550</v>
      </c>
      <c r="D147" s="327" t="s">
        <v>526</v>
      </c>
      <c r="E147" s="327" t="s">
        <v>494</v>
      </c>
      <c r="F147" s="327" t="s">
        <v>494</v>
      </c>
      <c r="G147" s="329" t="s">
        <v>494</v>
      </c>
      <c r="H147" s="329" t="s">
        <v>494</v>
      </c>
      <c r="I147" s="329" t="s">
        <v>494</v>
      </c>
      <c r="J147" s="329" t="s">
        <v>492</v>
      </c>
    </row>
    <row r="148" spans="1:10" x14ac:dyDescent="0.35">
      <c r="A148" s="288" t="s">
        <v>558</v>
      </c>
      <c r="B148" s="329" t="s">
        <v>494</v>
      </c>
      <c r="C148" s="327" t="s">
        <v>550</v>
      </c>
      <c r="D148" s="327" t="s">
        <v>526</v>
      </c>
      <c r="E148" s="327" t="s">
        <v>494</v>
      </c>
      <c r="F148" s="327" t="s">
        <v>494</v>
      </c>
      <c r="G148" s="329" t="s">
        <v>494</v>
      </c>
      <c r="H148" s="329" t="s">
        <v>494</v>
      </c>
      <c r="I148" s="329" t="s">
        <v>494</v>
      </c>
      <c r="J148" s="329" t="s">
        <v>492</v>
      </c>
    </row>
    <row r="149" spans="1:10" x14ac:dyDescent="0.35">
      <c r="A149" s="288" t="s">
        <v>559</v>
      </c>
      <c r="B149" s="329" t="s">
        <v>494</v>
      </c>
      <c r="C149" s="327" t="s">
        <v>550</v>
      </c>
      <c r="D149" s="327" t="s">
        <v>526</v>
      </c>
      <c r="E149" s="327" t="s">
        <v>494</v>
      </c>
      <c r="F149" s="327" t="s">
        <v>494</v>
      </c>
      <c r="G149" s="329" t="s">
        <v>494</v>
      </c>
      <c r="H149" s="329" t="s">
        <v>494</v>
      </c>
      <c r="I149" s="329" t="s">
        <v>494</v>
      </c>
      <c r="J149" s="329" t="s">
        <v>492</v>
      </c>
    </row>
    <row r="150" spans="1:10" x14ac:dyDescent="0.35">
      <c r="A150" s="288" t="s">
        <v>560</v>
      </c>
      <c r="B150" s="329" t="s">
        <v>521</v>
      </c>
      <c r="C150" s="327" t="s">
        <v>550</v>
      </c>
      <c r="D150" s="327" t="s">
        <v>521</v>
      </c>
      <c r="E150" s="327" t="s">
        <v>521</v>
      </c>
      <c r="F150" s="327" t="s">
        <v>521</v>
      </c>
      <c r="G150" s="329" t="s">
        <v>521</v>
      </c>
      <c r="H150" s="329" t="s">
        <v>521</v>
      </c>
      <c r="I150" s="329" t="s">
        <v>521</v>
      </c>
      <c r="J150" s="329" t="s">
        <v>521</v>
      </c>
    </row>
    <row r="151" spans="1:10" x14ac:dyDescent="0.35">
      <c r="A151" s="288" t="s">
        <v>561</v>
      </c>
      <c r="B151" s="329" t="s">
        <v>521</v>
      </c>
      <c r="C151" s="327" t="s">
        <v>550</v>
      </c>
      <c r="D151" s="327" t="s">
        <v>521</v>
      </c>
      <c r="E151" s="327" t="s">
        <v>521</v>
      </c>
      <c r="F151" s="327" t="s">
        <v>521</v>
      </c>
      <c r="G151" s="329" t="s">
        <v>521</v>
      </c>
      <c r="H151" s="329" t="s">
        <v>521</v>
      </c>
      <c r="I151" s="329" t="s">
        <v>521</v>
      </c>
      <c r="J151" s="329" t="s">
        <v>521</v>
      </c>
    </row>
    <row r="152" spans="1:10" x14ac:dyDescent="0.35">
      <c r="A152" s="288" t="s">
        <v>92</v>
      </c>
      <c r="B152" s="329" t="s">
        <v>494</v>
      </c>
      <c r="C152" s="327" t="s">
        <v>550</v>
      </c>
      <c r="D152" s="327" t="s">
        <v>526</v>
      </c>
      <c r="E152" s="327" t="s">
        <v>494</v>
      </c>
      <c r="F152" s="327" t="s">
        <v>494</v>
      </c>
      <c r="G152" s="329" t="s">
        <v>494</v>
      </c>
      <c r="H152" s="329" t="s">
        <v>494</v>
      </c>
      <c r="I152" s="329" t="s">
        <v>494</v>
      </c>
      <c r="J152" s="329" t="s">
        <v>492</v>
      </c>
    </row>
    <row r="153" spans="1:10" x14ac:dyDescent="0.35">
      <c r="A153" s="216" t="s">
        <v>568</v>
      </c>
      <c r="B153" s="327">
        <v>12857095.578220105</v>
      </c>
      <c r="C153" s="327" t="s">
        <v>550</v>
      </c>
      <c r="D153" s="328" t="s">
        <v>187</v>
      </c>
      <c r="E153" s="328" t="s">
        <v>187</v>
      </c>
      <c r="F153" s="328" t="s">
        <v>187</v>
      </c>
      <c r="G153" s="327">
        <v>711227.52746031829</v>
      </c>
      <c r="H153" s="327">
        <v>66.667583289309391</v>
      </c>
      <c r="I153" s="327">
        <v>9.3662220369597406</v>
      </c>
      <c r="J153" s="327" t="s">
        <v>554</v>
      </c>
    </row>
    <row r="154" spans="1:10" x14ac:dyDescent="0.35">
      <c r="A154" s="291" t="s">
        <v>551</v>
      </c>
      <c r="B154" s="327">
        <v>3289687.0402968642</v>
      </c>
      <c r="C154" s="327" t="s">
        <v>550</v>
      </c>
      <c r="D154" s="327">
        <v>74.659973794071988</v>
      </c>
      <c r="E154" s="327">
        <v>2.5953153081467302</v>
      </c>
      <c r="F154" s="327">
        <v>0.48384345490726</v>
      </c>
      <c r="G154" s="327">
        <v>245607.94821926212</v>
      </c>
      <c r="H154" s="327">
        <v>8.5377751346943498</v>
      </c>
      <c r="I154" s="327">
        <v>1.5916935431408601</v>
      </c>
      <c r="J154" s="327" t="s">
        <v>492</v>
      </c>
    </row>
    <row r="155" spans="1:10" x14ac:dyDescent="0.35">
      <c r="A155" s="291" t="s">
        <v>552</v>
      </c>
      <c r="B155" s="327">
        <v>1227490.5647916261</v>
      </c>
      <c r="C155" s="327" t="s">
        <v>550</v>
      </c>
      <c r="D155" s="327">
        <v>89.645233903118751</v>
      </c>
      <c r="E155" s="327">
        <v>9.5</v>
      </c>
      <c r="F155" s="327">
        <v>1.4249999999999901</v>
      </c>
      <c r="G155" s="327">
        <v>110038.67879461666</v>
      </c>
      <c r="H155" s="327">
        <v>11.66116036552045</v>
      </c>
      <c r="I155" s="327">
        <v>1.7491740548280601</v>
      </c>
      <c r="J155" s="327" t="s">
        <v>492</v>
      </c>
    </row>
    <row r="156" spans="1:10" x14ac:dyDescent="0.35">
      <c r="A156" s="291" t="s">
        <v>553</v>
      </c>
      <c r="B156" s="327">
        <v>6790142.6962574841</v>
      </c>
      <c r="C156" s="327" t="s">
        <v>550</v>
      </c>
      <c r="D156" s="327">
        <v>52.367220594999381</v>
      </c>
      <c r="E156" s="327">
        <v>0.75314440585650999</v>
      </c>
      <c r="F156" s="327">
        <v>7.5314440585649997E-2</v>
      </c>
      <c r="G156" s="327">
        <v>355580.90044643951</v>
      </c>
      <c r="H156" s="327">
        <v>5.1139579866537304</v>
      </c>
      <c r="I156" s="327">
        <v>0.51139579866536999</v>
      </c>
      <c r="J156" s="327" t="s">
        <v>492</v>
      </c>
    </row>
    <row r="157" spans="1:10" x14ac:dyDescent="0.35">
      <c r="A157" s="291" t="s">
        <v>3222</v>
      </c>
      <c r="B157" s="327" t="s">
        <v>521</v>
      </c>
      <c r="C157" s="327" t="s">
        <v>550</v>
      </c>
      <c r="D157" s="327" t="s">
        <v>521</v>
      </c>
      <c r="E157" s="327" t="s">
        <v>521</v>
      </c>
      <c r="F157" s="327" t="s">
        <v>521</v>
      </c>
      <c r="G157" s="327" t="s">
        <v>521</v>
      </c>
      <c r="H157" s="327" t="s">
        <v>521</v>
      </c>
      <c r="I157" s="327" t="s">
        <v>521</v>
      </c>
      <c r="J157" s="327" t="s">
        <v>521</v>
      </c>
    </row>
    <row r="158" spans="1:10" x14ac:dyDescent="0.35">
      <c r="A158" s="291" t="s">
        <v>3223</v>
      </c>
      <c r="B158" s="327" t="s">
        <v>521</v>
      </c>
      <c r="C158" s="327" t="s">
        <v>550</v>
      </c>
      <c r="D158" s="327" t="s">
        <v>521</v>
      </c>
      <c r="E158" s="327" t="s">
        <v>521</v>
      </c>
      <c r="F158" s="327" t="s">
        <v>521</v>
      </c>
      <c r="G158" s="327" t="s">
        <v>521</v>
      </c>
      <c r="H158" s="327" t="s">
        <v>521</v>
      </c>
      <c r="I158" s="327" t="s">
        <v>521</v>
      </c>
      <c r="J158" s="327" t="s">
        <v>521</v>
      </c>
    </row>
    <row r="159" spans="1:10" x14ac:dyDescent="0.35">
      <c r="A159" s="291" t="s">
        <v>3224</v>
      </c>
      <c r="B159" s="327">
        <v>1549775.2768741304</v>
      </c>
      <c r="C159" s="327" t="s">
        <v>550</v>
      </c>
      <c r="D159" s="327">
        <v>88.686898265961545</v>
      </c>
      <c r="E159" s="327">
        <v>26.684313796676729</v>
      </c>
      <c r="F159" s="327">
        <v>3.55790850622357</v>
      </c>
      <c r="G159" s="327">
        <v>137444.76231523839</v>
      </c>
      <c r="H159" s="327">
        <v>41.354689802440859</v>
      </c>
      <c r="I159" s="327">
        <v>5.5139586403254501</v>
      </c>
      <c r="J159" s="327" t="s">
        <v>492</v>
      </c>
    </row>
    <row r="160" spans="1:10" x14ac:dyDescent="0.35">
      <c r="A160" s="292" t="s">
        <v>496</v>
      </c>
      <c r="B160" s="327">
        <v>281318.6741082315</v>
      </c>
      <c r="C160" s="327" t="s">
        <v>550</v>
      </c>
      <c r="D160" s="328" t="s">
        <v>187</v>
      </c>
      <c r="E160" s="328" t="s">
        <v>187</v>
      </c>
      <c r="F160" s="328" t="s">
        <v>187</v>
      </c>
      <c r="G160" s="327">
        <v>14978.572362155866</v>
      </c>
      <c r="H160" s="327">
        <v>0.23835740177008</v>
      </c>
      <c r="I160" s="327">
        <v>5.0815371746130003E-2</v>
      </c>
      <c r="J160" s="327" t="s">
        <v>554</v>
      </c>
    </row>
    <row r="161" spans="1:10" x14ac:dyDescent="0.35">
      <c r="A161" s="291" t="s">
        <v>551</v>
      </c>
      <c r="B161" s="329">
        <v>11051.541643286968</v>
      </c>
      <c r="C161" s="327" t="s">
        <v>550</v>
      </c>
      <c r="D161" s="327">
        <v>74.659973794071973</v>
      </c>
      <c r="E161" s="327">
        <v>3.1426139568950102</v>
      </c>
      <c r="F161" s="327">
        <v>2.7551405439145502</v>
      </c>
      <c r="G161" s="329">
        <v>825.10780947190017</v>
      </c>
      <c r="H161" s="329">
        <v>3.4730729013399998E-2</v>
      </c>
      <c r="I161" s="329">
        <v>3.044855045418E-2</v>
      </c>
      <c r="J161" s="329" t="s">
        <v>492</v>
      </c>
    </row>
    <row r="162" spans="1:10" x14ac:dyDescent="0.35">
      <c r="A162" s="291" t="s">
        <v>552</v>
      </c>
      <c r="B162" s="329">
        <v>8.7452974385318907</v>
      </c>
      <c r="C162" s="327" t="s">
        <v>550</v>
      </c>
      <c r="D162" s="327">
        <v>89.645233903119134</v>
      </c>
      <c r="E162" s="327">
        <v>9.5000000004513296</v>
      </c>
      <c r="F162" s="327">
        <v>1.4250000000105301</v>
      </c>
      <c r="G162" s="329">
        <v>0.78397423442953995</v>
      </c>
      <c r="H162" s="329">
        <v>8.3080325669999998E-5</v>
      </c>
      <c r="I162" s="329">
        <v>1.246204885E-5</v>
      </c>
      <c r="J162" s="329" t="s">
        <v>492</v>
      </c>
    </row>
    <row r="163" spans="1:10" x14ac:dyDescent="0.35">
      <c r="A163" s="291" t="s">
        <v>553</v>
      </c>
      <c r="B163" s="329">
        <v>270258.38716750598</v>
      </c>
      <c r="C163" s="327" t="s">
        <v>550</v>
      </c>
      <c r="D163" s="327">
        <v>52.367220594999388</v>
      </c>
      <c r="E163" s="327">
        <v>0.75314440585650999</v>
      </c>
      <c r="F163" s="327">
        <v>7.5314440585649997E-2</v>
      </c>
      <c r="G163" s="329">
        <v>14152.680578449537</v>
      </c>
      <c r="H163" s="329">
        <v>0.20354359243101</v>
      </c>
      <c r="I163" s="329">
        <v>2.0354359243100001E-2</v>
      </c>
      <c r="J163" s="329" t="s">
        <v>492</v>
      </c>
    </row>
    <row r="164" spans="1:10" x14ac:dyDescent="0.35">
      <c r="A164" s="291" t="s">
        <v>3222</v>
      </c>
      <c r="B164" s="329" t="s">
        <v>521</v>
      </c>
      <c r="C164" s="327" t="s">
        <v>550</v>
      </c>
      <c r="D164" s="327" t="s">
        <v>521</v>
      </c>
      <c r="E164" s="327" t="s">
        <v>521</v>
      </c>
      <c r="F164" s="327" t="s">
        <v>521</v>
      </c>
      <c r="G164" s="329" t="s">
        <v>521</v>
      </c>
      <c r="H164" s="329" t="s">
        <v>521</v>
      </c>
      <c r="I164" s="329" t="s">
        <v>521</v>
      </c>
      <c r="J164" s="329" t="s">
        <v>521</v>
      </c>
    </row>
    <row r="165" spans="1:10" x14ac:dyDescent="0.35">
      <c r="A165" s="291" t="s">
        <v>3223</v>
      </c>
      <c r="B165" s="329" t="s">
        <v>521</v>
      </c>
      <c r="C165" s="327" t="s">
        <v>550</v>
      </c>
      <c r="D165" s="327" t="s">
        <v>521</v>
      </c>
      <c r="E165" s="327" t="s">
        <v>521</v>
      </c>
      <c r="F165" s="327" t="s">
        <v>521</v>
      </c>
      <c r="G165" s="329" t="s">
        <v>521</v>
      </c>
      <c r="H165" s="329" t="s">
        <v>521</v>
      </c>
      <c r="I165" s="329" t="s">
        <v>521</v>
      </c>
      <c r="J165" s="329" t="s">
        <v>521</v>
      </c>
    </row>
    <row r="166" spans="1:10" x14ac:dyDescent="0.35">
      <c r="A166" s="291" t="s">
        <v>3224</v>
      </c>
      <c r="B166" s="329" t="s">
        <v>494</v>
      </c>
      <c r="C166" s="327" t="s">
        <v>550</v>
      </c>
      <c r="D166" s="327" t="s">
        <v>526</v>
      </c>
      <c r="E166" s="327" t="s">
        <v>494</v>
      </c>
      <c r="F166" s="327" t="s">
        <v>494</v>
      </c>
      <c r="G166" s="329" t="s">
        <v>494</v>
      </c>
      <c r="H166" s="329" t="s">
        <v>494</v>
      </c>
      <c r="I166" s="329" t="s">
        <v>494</v>
      </c>
      <c r="J166" s="329" t="s">
        <v>492</v>
      </c>
    </row>
    <row r="167" spans="1:10" x14ac:dyDescent="0.35">
      <c r="A167" s="292" t="s">
        <v>497</v>
      </c>
      <c r="B167" s="327">
        <v>80551.220863386668</v>
      </c>
      <c r="C167" s="327" t="s">
        <v>550</v>
      </c>
      <c r="D167" s="328" t="s">
        <v>187</v>
      </c>
      <c r="E167" s="328" t="s">
        <v>187</v>
      </c>
      <c r="F167" s="328" t="s">
        <v>187</v>
      </c>
      <c r="G167" s="327">
        <v>5057.2748720254449</v>
      </c>
      <c r="H167" s="327">
        <v>0.25516926930848</v>
      </c>
      <c r="I167" s="327">
        <v>3.8004328346280002E-2</v>
      </c>
      <c r="J167" s="327" t="s">
        <v>554</v>
      </c>
    </row>
    <row r="168" spans="1:10" x14ac:dyDescent="0.35">
      <c r="A168" s="291" t="s">
        <v>551</v>
      </c>
      <c r="B168" s="329">
        <v>832.8845414672511</v>
      </c>
      <c r="C168" s="327" t="s">
        <v>550</v>
      </c>
      <c r="D168" s="327">
        <v>74.659973794071973</v>
      </c>
      <c r="E168" s="327">
        <v>3.1426139568985101</v>
      </c>
      <c r="F168" s="327">
        <v>2.75514054391923</v>
      </c>
      <c r="G168" s="329">
        <v>62.18313803943262</v>
      </c>
      <c r="H168" s="329">
        <v>2.6174345845000001E-3</v>
      </c>
      <c r="I168" s="329">
        <v>2.2947139686E-3</v>
      </c>
      <c r="J168" s="329" t="s">
        <v>492</v>
      </c>
    </row>
    <row r="169" spans="1:10" x14ac:dyDescent="0.35">
      <c r="A169" s="291" t="s">
        <v>552</v>
      </c>
      <c r="B169" s="329">
        <v>22009.328221657259</v>
      </c>
      <c r="C169" s="327" t="s">
        <v>550</v>
      </c>
      <c r="D169" s="327">
        <v>89.645233903118736</v>
      </c>
      <c r="E169" s="327">
        <v>9.4999999999998206</v>
      </c>
      <c r="F169" s="327">
        <v>1.4249999999999301</v>
      </c>
      <c r="G169" s="329">
        <v>1973.0313764809773</v>
      </c>
      <c r="H169" s="329">
        <v>0.20908861810574</v>
      </c>
      <c r="I169" s="329">
        <v>3.1363292715859997E-2</v>
      </c>
      <c r="J169" s="329" t="s">
        <v>492</v>
      </c>
    </row>
    <row r="170" spans="1:10" x14ac:dyDescent="0.35">
      <c r="A170" s="291" t="s">
        <v>553</v>
      </c>
      <c r="B170" s="329">
        <v>57709.008100262159</v>
      </c>
      <c r="C170" s="327" t="s">
        <v>550</v>
      </c>
      <c r="D170" s="327">
        <v>52.367220594999388</v>
      </c>
      <c r="E170" s="327">
        <v>0.7531444058565</v>
      </c>
      <c r="F170" s="327">
        <v>7.5314440585579998E-2</v>
      </c>
      <c r="G170" s="329">
        <v>3022.060357505035</v>
      </c>
      <c r="H170" s="329">
        <v>4.346321661824E-2</v>
      </c>
      <c r="I170" s="329">
        <v>4.3463216618200001E-3</v>
      </c>
      <c r="J170" s="329" t="s">
        <v>492</v>
      </c>
    </row>
    <row r="171" spans="1:10" x14ac:dyDescent="0.35">
      <c r="A171" s="291" t="s">
        <v>3222</v>
      </c>
      <c r="B171" s="329" t="s">
        <v>521</v>
      </c>
      <c r="C171" s="327" t="s">
        <v>550</v>
      </c>
      <c r="D171" s="327" t="s">
        <v>521</v>
      </c>
      <c r="E171" s="327" t="s">
        <v>521</v>
      </c>
      <c r="F171" s="327" t="s">
        <v>521</v>
      </c>
      <c r="G171" s="329" t="s">
        <v>521</v>
      </c>
      <c r="H171" s="329" t="s">
        <v>521</v>
      </c>
      <c r="I171" s="329" t="s">
        <v>521</v>
      </c>
      <c r="J171" s="329" t="s">
        <v>521</v>
      </c>
    </row>
    <row r="172" spans="1:10" x14ac:dyDescent="0.35">
      <c r="A172" s="291" t="s">
        <v>3223</v>
      </c>
      <c r="B172" s="329" t="s">
        <v>521</v>
      </c>
      <c r="C172" s="327" t="s">
        <v>550</v>
      </c>
      <c r="D172" s="327" t="s">
        <v>521</v>
      </c>
      <c r="E172" s="327" t="s">
        <v>521</v>
      </c>
      <c r="F172" s="327" t="s">
        <v>521</v>
      </c>
      <c r="G172" s="329" t="s">
        <v>521</v>
      </c>
      <c r="H172" s="329" t="s">
        <v>521</v>
      </c>
      <c r="I172" s="329" t="s">
        <v>521</v>
      </c>
      <c r="J172" s="329" t="s">
        <v>521</v>
      </c>
    </row>
    <row r="173" spans="1:10" x14ac:dyDescent="0.35">
      <c r="A173" s="291" t="s">
        <v>3224</v>
      </c>
      <c r="B173" s="329" t="s">
        <v>494</v>
      </c>
      <c r="C173" s="327" t="s">
        <v>550</v>
      </c>
      <c r="D173" s="327" t="s">
        <v>526</v>
      </c>
      <c r="E173" s="327" t="s">
        <v>494</v>
      </c>
      <c r="F173" s="327" t="s">
        <v>494</v>
      </c>
      <c r="G173" s="329" t="s">
        <v>494</v>
      </c>
      <c r="H173" s="329" t="s">
        <v>494</v>
      </c>
      <c r="I173" s="329" t="s">
        <v>494</v>
      </c>
      <c r="J173" s="329" t="s">
        <v>492</v>
      </c>
    </row>
    <row r="174" spans="1:10" x14ac:dyDescent="0.35">
      <c r="A174" s="292" t="s">
        <v>498</v>
      </c>
      <c r="B174" s="327">
        <v>1201393.2916326267</v>
      </c>
      <c r="C174" s="327" t="s">
        <v>550</v>
      </c>
      <c r="D174" s="328" t="s">
        <v>187</v>
      </c>
      <c r="E174" s="328" t="s">
        <v>187</v>
      </c>
      <c r="F174" s="328" t="s">
        <v>187</v>
      </c>
      <c r="G174" s="327">
        <v>67269.957813983725</v>
      </c>
      <c r="H174" s="327">
        <v>1.85662734289529</v>
      </c>
      <c r="I174" s="327">
        <v>0.29458061428601001</v>
      </c>
      <c r="J174" s="327" t="s">
        <v>554</v>
      </c>
    </row>
    <row r="175" spans="1:10" x14ac:dyDescent="0.35">
      <c r="A175" s="291" t="s">
        <v>551</v>
      </c>
      <c r="B175" s="329">
        <v>24762.86184900811</v>
      </c>
      <c r="C175" s="327" t="s">
        <v>550</v>
      </c>
      <c r="D175" s="327">
        <v>74.659973794071973</v>
      </c>
      <c r="E175" s="327">
        <v>3.14261395689477</v>
      </c>
      <c r="F175" s="327">
        <v>2.7551405439150698</v>
      </c>
      <c r="G175" s="329">
        <v>1848.7946167131702</v>
      </c>
      <c r="H175" s="329">
        <v>7.7820115259349995E-2</v>
      </c>
      <c r="I175" s="329">
        <v>6.8225164663569995E-2</v>
      </c>
      <c r="J175" s="329" t="s">
        <v>492</v>
      </c>
    </row>
    <row r="176" spans="1:10" x14ac:dyDescent="0.35">
      <c r="A176" s="291" t="s">
        <v>552</v>
      </c>
      <c r="B176" s="329">
        <v>102052.05654493057</v>
      </c>
      <c r="C176" s="327" t="s">
        <v>550</v>
      </c>
      <c r="D176" s="327">
        <v>89.645233903118736</v>
      </c>
      <c r="E176" s="327">
        <v>9.5</v>
      </c>
      <c r="F176" s="327">
        <v>1.42500000000004</v>
      </c>
      <c r="G176" s="329">
        <v>9148.4804792646009</v>
      </c>
      <c r="H176" s="329">
        <v>0.96949453717683998</v>
      </c>
      <c r="I176" s="329">
        <v>0.14542418057653</v>
      </c>
      <c r="J176" s="329" t="s">
        <v>492</v>
      </c>
    </row>
    <row r="177" spans="1:10" x14ac:dyDescent="0.35">
      <c r="A177" s="291" t="s">
        <v>553</v>
      </c>
      <c r="B177" s="329">
        <v>1074578.3732386879</v>
      </c>
      <c r="C177" s="327" t="s">
        <v>550</v>
      </c>
      <c r="D177" s="327">
        <v>52.367220594999388</v>
      </c>
      <c r="E177" s="327">
        <v>0.7531444058565</v>
      </c>
      <c r="F177" s="327">
        <v>7.5314440585649997E-2</v>
      </c>
      <c r="G177" s="329">
        <v>56272.682718005955</v>
      </c>
      <c r="H177" s="329">
        <v>0.80931269045910004</v>
      </c>
      <c r="I177" s="329">
        <v>8.0931269045909998E-2</v>
      </c>
      <c r="J177" s="329" t="s">
        <v>492</v>
      </c>
    </row>
    <row r="178" spans="1:10" x14ac:dyDescent="0.35">
      <c r="A178" s="291" t="s">
        <v>3222</v>
      </c>
      <c r="B178" s="329" t="s">
        <v>521</v>
      </c>
      <c r="C178" s="327" t="s">
        <v>550</v>
      </c>
      <c r="D178" s="327" t="s">
        <v>521</v>
      </c>
      <c r="E178" s="327" t="s">
        <v>521</v>
      </c>
      <c r="F178" s="327" t="s">
        <v>521</v>
      </c>
      <c r="G178" s="329" t="s">
        <v>521</v>
      </c>
      <c r="H178" s="329" t="s">
        <v>521</v>
      </c>
      <c r="I178" s="329" t="s">
        <v>521</v>
      </c>
      <c r="J178" s="329" t="s">
        <v>521</v>
      </c>
    </row>
    <row r="179" spans="1:10" x14ac:dyDescent="0.35">
      <c r="A179" s="291" t="s">
        <v>3223</v>
      </c>
      <c r="B179" s="329" t="s">
        <v>521</v>
      </c>
      <c r="C179" s="327" t="s">
        <v>550</v>
      </c>
      <c r="D179" s="327" t="s">
        <v>521</v>
      </c>
      <c r="E179" s="327" t="s">
        <v>521</v>
      </c>
      <c r="F179" s="327" t="s">
        <v>521</v>
      </c>
      <c r="G179" s="329" t="s">
        <v>521</v>
      </c>
      <c r="H179" s="329" t="s">
        <v>521</v>
      </c>
      <c r="I179" s="329" t="s">
        <v>521</v>
      </c>
      <c r="J179" s="329" t="s">
        <v>521</v>
      </c>
    </row>
    <row r="180" spans="1:10" x14ac:dyDescent="0.35">
      <c r="A180" s="291" t="s">
        <v>3224</v>
      </c>
      <c r="B180" s="329" t="s">
        <v>494</v>
      </c>
      <c r="C180" s="327" t="s">
        <v>550</v>
      </c>
      <c r="D180" s="327" t="s">
        <v>526</v>
      </c>
      <c r="E180" s="327" t="s">
        <v>494</v>
      </c>
      <c r="F180" s="327" t="s">
        <v>494</v>
      </c>
      <c r="G180" s="329" t="s">
        <v>494</v>
      </c>
      <c r="H180" s="329" t="s">
        <v>494</v>
      </c>
      <c r="I180" s="329" t="s">
        <v>494</v>
      </c>
      <c r="J180" s="329" t="s">
        <v>492</v>
      </c>
    </row>
    <row r="181" spans="1:10" x14ac:dyDescent="0.35">
      <c r="A181" s="292" t="s">
        <v>499</v>
      </c>
      <c r="B181" s="327">
        <v>644986.316561252</v>
      </c>
      <c r="C181" s="327" t="s">
        <v>550</v>
      </c>
      <c r="D181" s="328" t="s">
        <v>187</v>
      </c>
      <c r="E181" s="328" t="s">
        <v>187</v>
      </c>
      <c r="F181" s="328" t="s">
        <v>187</v>
      </c>
      <c r="G181" s="327">
        <v>45070.579654334128</v>
      </c>
      <c r="H181" s="327">
        <v>3.0283235843053902</v>
      </c>
      <c r="I181" s="327">
        <v>0.52839203850651995</v>
      </c>
      <c r="J181" s="327" t="s">
        <v>554</v>
      </c>
    </row>
    <row r="182" spans="1:10" x14ac:dyDescent="0.35">
      <c r="A182" s="291" t="s">
        <v>551</v>
      </c>
      <c r="B182" s="329">
        <v>37854.22878650669</v>
      </c>
      <c r="C182" s="327" t="s">
        <v>550</v>
      </c>
      <c r="D182" s="327">
        <v>74.659973794071973</v>
      </c>
      <c r="E182" s="327">
        <v>3.1426139568949401</v>
      </c>
      <c r="F182" s="327">
        <v>2.7551405439150298</v>
      </c>
      <c r="G182" s="329">
        <v>2826.1957291953945</v>
      </c>
      <c r="H182" s="329">
        <v>0.11896122771197</v>
      </c>
      <c r="I182" s="329">
        <v>0.10429372048834</v>
      </c>
      <c r="J182" s="329" t="s">
        <v>492</v>
      </c>
    </row>
    <row r="183" spans="1:10" x14ac:dyDescent="0.35">
      <c r="A183" s="291" t="s">
        <v>552</v>
      </c>
      <c r="B183" s="329">
        <v>280341.22601860663</v>
      </c>
      <c r="C183" s="327" t="s">
        <v>550</v>
      </c>
      <c r="D183" s="327">
        <v>89.645233903118736</v>
      </c>
      <c r="E183" s="327">
        <v>9.4999999999999893</v>
      </c>
      <c r="F183" s="327">
        <v>1.4249999999999801</v>
      </c>
      <c r="G183" s="329">
        <v>25131.254779125069</v>
      </c>
      <c r="H183" s="329">
        <v>2.6632416471767599</v>
      </c>
      <c r="I183" s="329">
        <v>0.39948624707650998</v>
      </c>
      <c r="J183" s="329" t="s">
        <v>492</v>
      </c>
    </row>
    <row r="184" spans="1:10" x14ac:dyDescent="0.35">
      <c r="A184" s="291" t="s">
        <v>553</v>
      </c>
      <c r="B184" s="329">
        <v>326790.86175613868</v>
      </c>
      <c r="C184" s="327" t="s">
        <v>550</v>
      </c>
      <c r="D184" s="327">
        <v>52.367220594999388</v>
      </c>
      <c r="E184" s="327">
        <v>0.7531444058565</v>
      </c>
      <c r="F184" s="327">
        <v>7.5314440585660003E-2</v>
      </c>
      <c r="G184" s="329">
        <v>17113.129146013664</v>
      </c>
      <c r="H184" s="329">
        <v>0.24612070941666001</v>
      </c>
      <c r="I184" s="329">
        <v>2.4612070941669999E-2</v>
      </c>
      <c r="J184" s="329" t="s">
        <v>492</v>
      </c>
    </row>
    <row r="185" spans="1:10" x14ac:dyDescent="0.35">
      <c r="A185" s="291" t="s">
        <v>3222</v>
      </c>
      <c r="B185" s="329" t="s">
        <v>521</v>
      </c>
      <c r="C185" s="327" t="s">
        <v>550</v>
      </c>
      <c r="D185" s="327" t="s">
        <v>521</v>
      </c>
      <c r="E185" s="327" t="s">
        <v>521</v>
      </c>
      <c r="F185" s="327" t="s">
        <v>521</v>
      </c>
      <c r="G185" s="329" t="s">
        <v>521</v>
      </c>
      <c r="H185" s="329" t="s">
        <v>521</v>
      </c>
      <c r="I185" s="329" t="s">
        <v>521</v>
      </c>
      <c r="J185" s="329" t="s">
        <v>521</v>
      </c>
    </row>
    <row r="186" spans="1:10" x14ac:dyDescent="0.35">
      <c r="A186" s="291" t="s">
        <v>3223</v>
      </c>
      <c r="B186" s="329" t="s">
        <v>521</v>
      </c>
      <c r="C186" s="327" t="s">
        <v>550</v>
      </c>
      <c r="D186" s="327" t="s">
        <v>521</v>
      </c>
      <c r="E186" s="327" t="s">
        <v>521</v>
      </c>
      <c r="F186" s="327" t="s">
        <v>521</v>
      </c>
      <c r="G186" s="329" t="s">
        <v>521</v>
      </c>
      <c r="H186" s="329" t="s">
        <v>521</v>
      </c>
      <c r="I186" s="329" t="s">
        <v>521</v>
      </c>
      <c r="J186" s="329" t="s">
        <v>521</v>
      </c>
    </row>
    <row r="187" spans="1:10" x14ac:dyDescent="0.35">
      <c r="A187" s="291" t="s">
        <v>3224</v>
      </c>
      <c r="B187" s="329" t="s">
        <v>494</v>
      </c>
      <c r="C187" s="327" t="s">
        <v>550</v>
      </c>
      <c r="D187" s="327" t="s">
        <v>526</v>
      </c>
      <c r="E187" s="327" t="s">
        <v>494</v>
      </c>
      <c r="F187" s="327" t="s">
        <v>494</v>
      </c>
      <c r="G187" s="329" t="s">
        <v>494</v>
      </c>
      <c r="H187" s="329" t="s">
        <v>494</v>
      </c>
      <c r="I187" s="329" t="s">
        <v>494</v>
      </c>
      <c r="J187" s="329" t="s">
        <v>492</v>
      </c>
    </row>
    <row r="188" spans="1:10" x14ac:dyDescent="0.35">
      <c r="A188" s="292" t="s">
        <v>500</v>
      </c>
      <c r="B188" s="327">
        <v>644167.08432937111</v>
      </c>
      <c r="C188" s="327" t="s">
        <v>550</v>
      </c>
      <c r="D188" s="328" t="s">
        <v>187</v>
      </c>
      <c r="E188" s="328" t="s">
        <v>187</v>
      </c>
      <c r="F188" s="328" t="s">
        <v>187</v>
      </c>
      <c r="G188" s="327">
        <v>46357.764227420019</v>
      </c>
      <c r="H188" s="327">
        <v>3.41919088614388</v>
      </c>
      <c r="I188" s="327">
        <v>0.52415757023381004</v>
      </c>
      <c r="J188" s="327" t="s">
        <v>554</v>
      </c>
    </row>
    <row r="189" spans="1:10" x14ac:dyDescent="0.35">
      <c r="A189" s="291" t="s">
        <v>551</v>
      </c>
      <c r="B189" s="329">
        <v>9910.6834716533631</v>
      </c>
      <c r="C189" s="327" t="s">
        <v>550</v>
      </c>
      <c r="D189" s="327">
        <v>74.659973794071973</v>
      </c>
      <c r="E189" s="327">
        <v>3.1426139568943499</v>
      </c>
      <c r="F189" s="327">
        <v>2.7551405439149499</v>
      </c>
      <c r="G189" s="329">
        <v>739.93136827498245</v>
      </c>
      <c r="H189" s="329">
        <v>3.1145452200380001E-2</v>
      </c>
      <c r="I189" s="329">
        <v>2.7305325850659999E-2</v>
      </c>
      <c r="J189" s="329" t="s">
        <v>492</v>
      </c>
    </row>
    <row r="190" spans="1:10" x14ac:dyDescent="0.35">
      <c r="A190" s="291" t="s">
        <v>552</v>
      </c>
      <c r="B190" s="329">
        <v>332732.0020816935</v>
      </c>
      <c r="C190" s="327" t="s">
        <v>550</v>
      </c>
      <c r="D190" s="327">
        <v>89.645233903118736</v>
      </c>
      <c r="E190" s="327">
        <v>9.5000000000000107</v>
      </c>
      <c r="F190" s="327">
        <v>1.4249999999999901</v>
      </c>
      <c r="G190" s="329">
        <v>29827.838153666406</v>
      </c>
      <c r="H190" s="329">
        <v>3.1609540197760899</v>
      </c>
      <c r="I190" s="329">
        <v>0.47414310296640999</v>
      </c>
      <c r="J190" s="329" t="s">
        <v>492</v>
      </c>
    </row>
    <row r="191" spans="1:10" x14ac:dyDescent="0.35">
      <c r="A191" s="291" t="s">
        <v>553</v>
      </c>
      <c r="B191" s="329">
        <v>301524.39877602429</v>
      </c>
      <c r="C191" s="327" t="s">
        <v>550</v>
      </c>
      <c r="D191" s="327">
        <v>52.367220594999388</v>
      </c>
      <c r="E191" s="327">
        <v>0.75314440585650999</v>
      </c>
      <c r="F191" s="327">
        <v>7.5314440585649997E-2</v>
      </c>
      <c r="G191" s="329">
        <v>15789.994705478628</v>
      </c>
      <c r="H191" s="329">
        <v>0.22709141416740999</v>
      </c>
      <c r="I191" s="329">
        <v>2.2709141416739999E-2</v>
      </c>
      <c r="J191" s="329" t="s">
        <v>492</v>
      </c>
    </row>
    <row r="192" spans="1:10" x14ac:dyDescent="0.35">
      <c r="A192" s="291" t="s">
        <v>3222</v>
      </c>
      <c r="B192" s="329" t="s">
        <v>521</v>
      </c>
      <c r="C192" s="327" t="s">
        <v>550</v>
      </c>
      <c r="D192" s="327" t="s">
        <v>521</v>
      </c>
      <c r="E192" s="327" t="s">
        <v>521</v>
      </c>
      <c r="F192" s="327" t="s">
        <v>521</v>
      </c>
      <c r="G192" s="329" t="s">
        <v>521</v>
      </c>
      <c r="H192" s="329" t="s">
        <v>521</v>
      </c>
      <c r="I192" s="329" t="s">
        <v>521</v>
      </c>
      <c r="J192" s="329" t="s">
        <v>521</v>
      </c>
    </row>
    <row r="193" spans="1:10" x14ac:dyDescent="0.35">
      <c r="A193" s="291" t="s">
        <v>3223</v>
      </c>
      <c r="B193" s="329" t="s">
        <v>521</v>
      </c>
      <c r="C193" s="327" t="s">
        <v>550</v>
      </c>
      <c r="D193" s="327" t="s">
        <v>521</v>
      </c>
      <c r="E193" s="327" t="s">
        <v>521</v>
      </c>
      <c r="F193" s="327" t="s">
        <v>521</v>
      </c>
      <c r="G193" s="329" t="s">
        <v>521</v>
      </c>
      <c r="H193" s="329" t="s">
        <v>521</v>
      </c>
      <c r="I193" s="329" t="s">
        <v>521</v>
      </c>
      <c r="J193" s="329" t="s">
        <v>521</v>
      </c>
    </row>
    <row r="194" spans="1:10" x14ac:dyDescent="0.35">
      <c r="A194" s="291" t="s">
        <v>3224</v>
      </c>
      <c r="B194" s="329" t="s">
        <v>494</v>
      </c>
      <c r="C194" s="327" t="s">
        <v>550</v>
      </c>
      <c r="D194" s="327" t="s">
        <v>526</v>
      </c>
      <c r="E194" s="327" t="s">
        <v>494</v>
      </c>
      <c r="F194" s="327" t="s">
        <v>494</v>
      </c>
      <c r="G194" s="329" t="s">
        <v>494</v>
      </c>
      <c r="H194" s="329" t="s">
        <v>494</v>
      </c>
      <c r="I194" s="329" t="s">
        <v>494</v>
      </c>
      <c r="J194" s="329" t="s">
        <v>492</v>
      </c>
    </row>
    <row r="195" spans="1:10" x14ac:dyDescent="0.35">
      <c r="A195" s="292" t="s">
        <v>501</v>
      </c>
      <c r="B195" s="327">
        <v>526636.63815383136</v>
      </c>
      <c r="C195" s="327" t="s">
        <v>550</v>
      </c>
      <c r="D195" s="328" t="s">
        <v>187</v>
      </c>
      <c r="E195" s="328" t="s">
        <v>187</v>
      </c>
      <c r="F195" s="328" t="s">
        <v>187</v>
      </c>
      <c r="G195" s="327">
        <v>36302.033778109631</v>
      </c>
      <c r="H195" s="327">
        <v>2.4295382607283198</v>
      </c>
      <c r="I195" s="327">
        <v>0.36471649490099001</v>
      </c>
      <c r="J195" s="327" t="s">
        <v>554</v>
      </c>
    </row>
    <row r="196" spans="1:10" x14ac:dyDescent="0.35">
      <c r="A196" s="291" t="s">
        <v>551</v>
      </c>
      <c r="B196" s="329">
        <v>4917.664842663351</v>
      </c>
      <c r="C196" s="327" t="s">
        <v>550</v>
      </c>
      <c r="D196" s="327">
        <v>74.659973794071973</v>
      </c>
      <c r="E196" s="327">
        <v>3.14261395689384</v>
      </c>
      <c r="F196" s="327">
        <v>2.7551405439155698</v>
      </c>
      <c r="G196" s="329">
        <v>367.1527282812749</v>
      </c>
      <c r="H196" s="329">
        <v>1.545432216988E-2</v>
      </c>
      <c r="I196" s="329">
        <v>1.354885778941E-2</v>
      </c>
      <c r="J196" s="329" t="s">
        <v>492</v>
      </c>
    </row>
    <row r="197" spans="1:10" x14ac:dyDescent="0.35">
      <c r="A197" s="291" t="s">
        <v>552</v>
      </c>
      <c r="B197" s="329">
        <v>231072.091064726</v>
      </c>
      <c r="C197" s="327" t="s">
        <v>550</v>
      </c>
      <c r="D197" s="327">
        <v>89.645233903118736</v>
      </c>
      <c r="E197" s="327">
        <v>9.5000000000000107</v>
      </c>
      <c r="F197" s="327">
        <v>1.4249999999999801</v>
      </c>
      <c r="G197" s="329">
        <v>20714.511651980116</v>
      </c>
      <c r="H197" s="329">
        <v>2.1951848651149</v>
      </c>
      <c r="I197" s="329">
        <v>0.32927772976723002</v>
      </c>
      <c r="J197" s="329" t="s">
        <v>492</v>
      </c>
    </row>
    <row r="198" spans="1:10" x14ac:dyDescent="0.35">
      <c r="A198" s="291" t="s">
        <v>553</v>
      </c>
      <c r="B198" s="329">
        <v>290646.88224644202</v>
      </c>
      <c r="C198" s="327" t="s">
        <v>550</v>
      </c>
      <c r="D198" s="327">
        <v>52.367220594999388</v>
      </c>
      <c r="E198" s="327">
        <v>0.7531444058565</v>
      </c>
      <c r="F198" s="327">
        <v>7.5314440585640005E-2</v>
      </c>
      <c r="G198" s="329">
        <v>15220.369397848241</v>
      </c>
      <c r="H198" s="329">
        <v>0.21889907344354001</v>
      </c>
      <c r="I198" s="329">
        <v>2.188990734435E-2</v>
      </c>
      <c r="J198" s="329" t="s">
        <v>492</v>
      </c>
    </row>
    <row r="199" spans="1:10" x14ac:dyDescent="0.35">
      <c r="A199" s="291" t="s">
        <v>3222</v>
      </c>
      <c r="B199" s="329" t="s">
        <v>521</v>
      </c>
      <c r="C199" s="327" t="s">
        <v>550</v>
      </c>
      <c r="D199" s="327" t="s">
        <v>521</v>
      </c>
      <c r="E199" s="327" t="s">
        <v>521</v>
      </c>
      <c r="F199" s="327" t="s">
        <v>521</v>
      </c>
      <c r="G199" s="329" t="s">
        <v>521</v>
      </c>
      <c r="H199" s="329" t="s">
        <v>521</v>
      </c>
      <c r="I199" s="329" t="s">
        <v>521</v>
      </c>
      <c r="J199" s="329" t="s">
        <v>521</v>
      </c>
    </row>
    <row r="200" spans="1:10" x14ac:dyDescent="0.35">
      <c r="A200" s="293" t="s">
        <v>3223</v>
      </c>
      <c r="B200" s="329" t="s">
        <v>521</v>
      </c>
      <c r="C200" s="327" t="s">
        <v>550</v>
      </c>
      <c r="D200" s="327" t="s">
        <v>521</v>
      </c>
      <c r="E200" s="327" t="s">
        <v>521</v>
      </c>
      <c r="F200" s="327" t="s">
        <v>521</v>
      </c>
      <c r="G200" s="329" t="s">
        <v>521</v>
      </c>
      <c r="H200" s="329" t="s">
        <v>521</v>
      </c>
      <c r="I200" s="329" t="s">
        <v>521</v>
      </c>
      <c r="J200" s="329" t="s">
        <v>521</v>
      </c>
    </row>
    <row r="201" spans="1:10" x14ac:dyDescent="0.35">
      <c r="A201" s="291" t="s">
        <v>3224</v>
      </c>
      <c r="B201" s="329" t="s">
        <v>494</v>
      </c>
      <c r="C201" s="327" t="s">
        <v>550</v>
      </c>
      <c r="D201" s="327" t="s">
        <v>526</v>
      </c>
      <c r="E201" s="327" t="s">
        <v>494</v>
      </c>
      <c r="F201" s="327" t="s">
        <v>494</v>
      </c>
      <c r="G201" s="329" t="s">
        <v>494</v>
      </c>
      <c r="H201" s="329" t="s">
        <v>494</v>
      </c>
      <c r="I201" s="329" t="s">
        <v>494</v>
      </c>
      <c r="J201" s="329" t="s">
        <v>492</v>
      </c>
    </row>
    <row r="202" spans="1:10" x14ac:dyDescent="0.35">
      <c r="A202" s="292" t="s">
        <v>3225</v>
      </c>
      <c r="B202" s="327">
        <v>9478042.3525714055</v>
      </c>
      <c r="C202" s="327" t="s">
        <v>550</v>
      </c>
      <c r="D202" s="328" t="s">
        <v>187</v>
      </c>
      <c r="E202" s="328" t="s">
        <v>187</v>
      </c>
      <c r="F202" s="328" t="s">
        <v>187</v>
      </c>
      <c r="G202" s="327">
        <v>496191.34475228947</v>
      </c>
      <c r="H202" s="327">
        <v>55.440376544157949</v>
      </c>
      <c r="I202" s="327">
        <v>7.5655556189400004</v>
      </c>
      <c r="J202" s="327" t="s">
        <v>554</v>
      </c>
    </row>
    <row r="203" spans="1:10" x14ac:dyDescent="0.35">
      <c r="A203" s="287" t="s">
        <v>569</v>
      </c>
      <c r="B203" s="327">
        <v>9478042.3525714055</v>
      </c>
      <c r="C203" s="327" t="s">
        <v>550</v>
      </c>
      <c r="D203" s="328" t="s">
        <v>187</v>
      </c>
      <c r="E203" s="328" t="s">
        <v>187</v>
      </c>
      <c r="F203" s="328" t="s">
        <v>187</v>
      </c>
      <c r="G203" s="327">
        <v>496191.34475228947</v>
      </c>
      <c r="H203" s="327">
        <v>55.440376544157949</v>
      </c>
      <c r="I203" s="327">
        <v>7.5655556189400004</v>
      </c>
      <c r="J203" s="327" t="s">
        <v>554</v>
      </c>
    </row>
    <row r="204" spans="1:10" x14ac:dyDescent="0.35">
      <c r="A204" s="288" t="s">
        <v>570</v>
      </c>
      <c r="B204" s="327">
        <v>9478042.3525714055</v>
      </c>
      <c r="C204" s="327" t="s">
        <v>550</v>
      </c>
      <c r="D204" s="328" t="s">
        <v>187</v>
      </c>
      <c r="E204" s="328" t="s">
        <v>187</v>
      </c>
      <c r="F204" s="328" t="s">
        <v>187</v>
      </c>
      <c r="G204" s="327">
        <v>496191.34475228947</v>
      </c>
      <c r="H204" s="327">
        <v>55.440376544157949</v>
      </c>
      <c r="I204" s="327">
        <v>7.5655556189400004</v>
      </c>
      <c r="J204" s="327" t="s">
        <v>554</v>
      </c>
    </row>
    <row r="205" spans="1:10" x14ac:dyDescent="0.35">
      <c r="A205" s="294" t="s">
        <v>557</v>
      </c>
      <c r="B205" s="329">
        <v>3200357.1751622786</v>
      </c>
      <c r="C205" s="327" t="s">
        <v>550</v>
      </c>
      <c r="D205" s="327">
        <v>74.659973794071988</v>
      </c>
      <c r="E205" s="327">
        <v>2.5800388524872</v>
      </c>
      <c r="F205" s="327">
        <v>0.42044594908624999</v>
      </c>
      <c r="G205" s="329">
        <v>238938.58282928597</v>
      </c>
      <c r="H205" s="329">
        <v>8.2570458537548692</v>
      </c>
      <c r="I205" s="329">
        <v>1.3455772099261001</v>
      </c>
      <c r="J205" s="329" t="s">
        <v>492</v>
      </c>
    </row>
    <row r="206" spans="1:10" x14ac:dyDescent="0.35">
      <c r="A206" s="294" t="s">
        <v>558</v>
      </c>
      <c r="B206" s="329">
        <v>259275.11556257354</v>
      </c>
      <c r="C206" s="327" t="s">
        <v>550</v>
      </c>
      <c r="D206" s="327">
        <v>89.645233903118793</v>
      </c>
      <c r="E206" s="327">
        <v>9.5000000000000107</v>
      </c>
      <c r="F206" s="327">
        <v>1.42500000000001</v>
      </c>
      <c r="G206" s="329">
        <v>23242.778379865063</v>
      </c>
      <c r="H206" s="329">
        <v>2.4631135978444498</v>
      </c>
      <c r="I206" s="329">
        <v>0.36946703967666999</v>
      </c>
      <c r="J206" s="329" t="s">
        <v>492</v>
      </c>
    </row>
    <row r="207" spans="1:10" x14ac:dyDescent="0.35">
      <c r="A207" s="294" t="s">
        <v>559</v>
      </c>
      <c r="B207" s="329">
        <v>4468634.7849724228</v>
      </c>
      <c r="C207" s="327" t="s">
        <v>550</v>
      </c>
      <c r="D207" s="327">
        <v>52.367220594999367</v>
      </c>
      <c r="E207" s="327">
        <v>0.75314440585650999</v>
      </c>
      <c r="F207" s="327">
        <v>7.5314440585649997E-2</v>
      </c>
      <c r="G207" s="329">
        <v>234009.98354313846</v>
      </c>
      <c r="H207" s="329">
        <v>3.36552729011777</v>
      </c>
      <c r="I207" s="329">
        <v>0.33655272901178002</v>
      </c>
      <c r="J207" s="329" t="s">
        <v>492</v>
      </c>
    </row>
    <row r="208" spans="1:10" x14ac:dyDescent="0.35">
      <c r="A208" s="294" t="s">
        <v>560</v>
      </c>
      <c r="B208" s="329" t="s">
        <v>521</v>
      </c>
      <c r="C208" s="327" t="s">
        <v>550</v>
      </c>
      <c r="D208" s="327" t="s">
        <v>521</v>
      </c>
      <c r="E208" s="327" t="s">
        <v>521</v>
      </c>
      <c r="F208" s="327" t="s">
        <v>521</v>
      </c>
      <c r="G208" s="329" t="s">
        <v>521</v>
      </c>
      <c r="H208" s="329" t="s">
        <v>521</v>
      </c>
      <c r="I208" s="329" t="s">
        <v>521</v>
      </c>
      <c r="J208" s="329" t="s">
        <v>521</v>
      </c>
    </row>
    <row r="209" spans="1:10" x14ac:dyDescent="0.35">
      <c r="A209" s="294" t="s">
        <v>561</v>
      </c>
      <c r="B209" s="329" t="s">
        <v>521</v>
      </c>
      <c r="C209" s="327" t="s">
        <v>550</v>
      </c>
      <c r="D209" s="327" t="s">
        <v>521</v>
      </c>
      <c r="E209" s="327" t="s">
        <v>521</v>
      </c>
      <c r="F209" s="327" t="s">
        <v>521</v>
      </c>
      <c r="G209" s="329" t="s">
        <v>521</v>
      </c>
      <c r="H209" s="329" t="s">
        <v>521</v>
      </c>
      <c r="I209" s="329" t="s">
        <v>521</v>
      </c>
      <c r="J209" s="329" t="s">
        <v>521</v>
      </c>
    </row>
    <row r="210" spans="1:10" x14ac:dyDescent="0.35">
      <c r="A210" s="294" t="s">
        <v>92</v>
      </c>
      <c r="B210" s="329">
        <v>1549775.2768741304</v>
      </c>
      <c r="C210" s="327" t="s">
        <v>550</v>
      </c>
      <c r="D210" s="327">
        <v>88.686898265961545</v>
      </c>
      <c r="E210" s="327">
        <v>26.684313796676729</v>
      </c>
      <c r="F210" s="327">
        <v>3.55790850622357</v>
      </c>
      <c r="G210" s="329">
        <v>137444.76231523839</v>
      </c>
      <c r="H210" s="329">
        <v>41.354689802440859</v>
      </c>
      <c r="I210" s="329">
        <v>5.5139586403254501</v>
      </c>
      <c r="J210" s="329" t="s">
        <v>492</v>
      </c>
    </row>
    <row r="211" spans="1:10" x14ac:dyDescent="0.35">
      <c r="A211" s="295" t="s">
        <v>571</v>
      </c>
      <c r="B211" s="327">
        <v>27381911.119104017</v>
      </c>
      <c r="C211" s="327" t="s">
        <v>550</v>
      </c>
      <c r="D211" s="328" t="s">
        <v>187</v>
      </c>
      <c r="E211" s="328" t="s">
        <v>187</v>
      </c>
      <c r="F211" s="328" t="s">
        <v>187</v>
      </c>
      <c r="G211" s="327">
        <v>1830505.6056332772</v>
      </c>
      <c r="H211" s="327">
        <v>160.28001983992968</v>
      </c>
      <c r="I211" s="327">
        <v>137.97722792661688</v>
      </c>
    </row>
    <row r="212" spans="1:10" x14ac:dyDescent="0.35">
      <c r="A212" s="283" t="s">
        <v>551</v>
      </c>
      <c r="B212" s="327">
        <v>26378279.690856297</v>
      </c>
      <c r="C212" s="327" t="s">
        <v>550</v>
      </c>
      <c r="D212" s="327">
        <v>68.140519616442361</v>
      </c>
      <c r="E212" s="327">
        <v>5.7327599121391097</v>
      </c>
      <c r="F212" s="327">
        <v>5.2271031113979696</v>
      </c>
      <c r="G212" s="327">
        <v>1797429.6847227968</v>
      </c>
      <c r="H212" s="327">
        <v>151.2203443629343</v>
      </c>
      <c r="I212" s="327">
        <v>137.88198784540089</v>
      </c>
    </row>
    <row r="213" spans="1:10" x14ac:dyDescent="0.35">
      <c r="A213" s="283" t="s">
        <v>552</v>
      </c>
      <c r="B213" s="327" t="s">
        <v>521</v>
      </c>
      <c r="C213" s="327" t="s">
        <v>550</v>
      </c>
      <c r="D213" s="327" t="s">
        <v>521</v>
      </c>
      <c r="E213" s="327" t="s">
        <v>521</v>
      </c>
      <c r="F213" s="327" t="s">
        <v>521</v>
      </c>
      <c r="G213" s="327" t="s">
        <v>521</v>
      </c>
      <c r="H213" s="327" t="s">
        <v>521</v>
      </c>
      <c r="I213" s="327" t="s">
        <v>521</v>
      </c>
    </row>
    <row r="214" spans="1:10" x14ac:dyDescent="0.35">
      <c r="A214" s="283" t="s">
        <v>553</v>
      </c>
      <c r="B214" s="327">
        <v>658252.51161717589</v>
      </c>
      <c r="C214" s="327" t="s">
        <v>550</v>
      </c>
      <c r="D214" s="327">
        <v>50.248073994006511</v>
      </c>
      <c r="E214" s="327">
        <v>13.756093189850089</v>
      </c>
      <c r="F214" s="327">
        <v>0.13734370307478</v>
      </c>
      <c r="G214" s="327">
        <v>33075.920910480483</v>
      </c>
      <c r="H214" s="327">
        <v>9.0549828922587494</v>
      </c>
      <c r="I214" s="327">
        <v>9.0406837503779994E-2</v>
      </c>
    </row>
    <row r="215" spans="1:10" x14ac:dyDescent="0.35">
      <c r="A215" s="283" t="s">
        <v>3217</v>
      </c>
      <c r="B215" s="327" t="s">
        <v>566</v>
      </c>
      <c r="C215" s="327" t="s">
        <v>550</v>
      </c>
      <c r="D215" s="327" t="s">
        <v>566</v>
      </c>
      <c r="E215" s="327" t="s">
        <v>3111</v>
      </c>
      <c r="F215" s="327" t="s">
        <v>3111</v>
      </c>
      <c r="G215" s="327" t="s">
        <v>566</v>
      </c>
      <c r="H215" s="327" t="s">
        <v>3111</v>
      </c>
      <c r="I215" s="327" t="s">
        <v>3111</v>
      </c>
    </row>
    <row r="216" spans="1:10" x14ac:dyDescent="0.35">
      <c r="A216" s="283" t="s">
        <v>3219</v>
      </c>
      <c r="B216" s="327">
        <v>345378.91663054173</v>
      </c>
      <c r="C216" s="327" t="s">
        <v>550</v>
      </c>
      <c r="D216" s="327">
        <v>65.065035461819363</v>
      </c>
      <c r="E216" s="327">
        <v>1.358677241335E-2</v>
      </c>
      <c r="F216" s="327">
        <v>1.399403229176E-2</v>
      </c>
      <c r="G216" s="327">
        <v>22472.091458330953</v>
      </c>
      <c r="H216" s="327">
        <v>4.6925847366299997E-3</v>
      </c>
      <c r="I216" s="327">
        <v>4.8332437122200001E-3</v>
      </c>
    </row>
    <row r="217" spans="1:10" x14ac:dyDescent="0.35">
      <c r="A217" s="59" t="s">
        <v>3226</v>
      </c>
      <c r="B217" s="327">
        <v>2513561.9207105725</v>
      </c>
      <c r="C217" s="327" t="s">
        <v>550</v>
      </c>
      <c r="D217" s="328" t="s">
        <v>187</v>
      </c>
      <c r="E217" s="328" t="s">
        <v>187</v>
      </c>
      <c r="F217" s="328" t="s">
        <v>187</v>
      </c>
      <c r="G217" s="327">
        <v>170713.69036083069</v>
      </c>
      <c r="H217" s="327">
        <v>2.0771880881664</v>
      </c>
      <c r="I217" s="327">
        <v>5.2617344805668296</v>
      </c>
    </row>
    <row r="218" spans="1:10" x14ac:dyDescent="0.35">
      <c r="A218" s="283" t="s">
        <v>572</v>
      </c>
      <c r="B218" s="329">
        <v>37296.193325856322</v>
      </c>
      <c r="C218" s="327" t="s">
        <v>550</v>
      </c>
      <c r="D218" s="327">
        <v>65.528560814054615</v>
      </c>
      <c r="E218" s="327">
        <v>55.694372613795643</v>
      </c>
      <c r="F218" s="327">
        <v>0.84385413051206004</v>
      </c>
      <c r="G218" s="329">
        <v>2443.9658724861142</v>
      </c>
      <c r="H218" s="329">
        <v>2.0771880881664</v>
      </c>
      <c r="I218" s="329">
        <v>3.1472546790399999E-2</v>
      </c>
    </row>
    <row r="219" spans="1:10" x14ac:dyDescent="0.35">
      <c r="A219" s="283" t="s">
        <v>573</v>
      </c>
      <c r="B219" s="329">
        <v>2476265.7273847163</v>
      </c>
      <c r="C219" s="327" t="s">
        <v>550</v>
      </c>
      <c r="D219" s="327">
        <v>67.953015957645619</v>
      </c>
      <c r="E219" s="327" t="s">
        <v>521</v>
      </c>
      <c r="F219" s="327">
        <v>2.1121569773129001</v>
      </c>
      <c r="G219" s="329">
        <v>168269.72448834457</v>
      </c>
      <c r="H219" s="329" t="s">
        <v>521</v>
      </c>
      <c r="I219" s="329">
        <v>5.23026193377643</v>
      </c>
    </row>
    <row r="220" spans="1:10" x14ac:dyDescent="0.35">
      <c r="A220" s="283" t="s">
        <v>92</v>
      </c>
      <c r="B220" s="329" t="s">
        <v>521</v>
      </c>
      <c r="C220" s="327" t="s">
        <v>550</v>
      </c>
      <c r="D220" s="327" t="s">
        <v>521</v>
      </c>
      <c r="E220" s="327" t="s">
        <v>521</v>
      </c>
      <c r="F220" s="327" t="s">
        <v>521</v>
      </c>
      <c r="G220" s="329" t="s">
        <v>521</v>
      </c>
      <c r="H220" s="329" t="s">
        <v>521</v>
      </c>
      <c r="I220" s="329" t="s">
        <v>521</v>
      </c>
    </row>
    <row r="221" spans="1:10" x14ac:dyDescent="0.35">
      <c r="A221" s="296" t="s">
        <v>3227</v>
      </c>
      <c r="B221" s="327">
        <v>23026953.414224558</v>
      </c>
      <c r="C221" s="327" t="s">
        <v>550</v>
      </c>
      <c r="D221" s="328" t="s">
        <v>187</v>
      </c>
      <c r="E221" s="328" t="s">
        <v>187</v>
      </c>
      <c r="F221" s="328" t="s">
        <v>187</v>
      </c>
      <c r="G221" s="327">
        <v>1543321.2347240872</v>
      </c>
      <c r="H221" s="327">
        <v>95.722338182973743</v>
      </c>
      <c r="I221" s="327">
        <v>108.02744179292077</v>
      </c>
    </row>
    <row r="222" spans="1:10" x14ac:dyDescent="0.35">
      <c r="A222" s="283" t="s">
        <v>574</v>
      </c>
      <c r="B222" s="327">
        <v>16921811.276726622</v>
      </c>
      <c r="C222" s="327" t="s">
        <v>550</v>
      </c>
      <c r="D222" s="327">
        <v>67.143364802995379</v>
      </c>
      <c r="E222" s="327">
        <v>5.1050721535713901</v>
      </c>
      <c r="F222" s="327">
        <v>6.3193548667016204</v>
      </c>
      <c r="G222" s="327">
        <v>1136187.3476806968</v>
      </c>
      <c r="H222" s="327">
        <v>86.387067536807479</v>
      </c>
      <c r="I222" s="327">
        <v>106.93493044498868</v>
      </c>
    </row>
    <row r="223" spans="1:10" x14ac:dyDescent="0.35">
      <c r="A223" s="283" t="s">
        <v>575</v>
      </c>
      <c r="B223" s="327">
        <v>5716335.5992072541</v>
      </c>
      <c r="C223" s="327" t="s">
        <v>550</v>
      </c>
      <c r="D223" s="327">
        <v>70.79246071620166</v>
      </c>
      <c r="E223" s="327">
        <v>0.18688644136495999</v>
      </c>
      <c r="F223" s="327">
        <v>0.18566201675339999</v>
      </c>
      <c r="G223" s="327">
        <v>404673.46334750456</v>
      </c>
      <c r="H223" s="327">
        <v>1.0683056177837</v>
      </c>
      <c r="I223" s="327">
        <v>1.0613063957880999</v>
      </c>
    </row>
    <row r="224" spans="1:10" x14ac:dyDescent="0.35">
      <c r="A224" s="283" t="s">
        <v>576</v>
      </c>
      <c r="B224" s="327">
        <v>29789.5019987257</v>
      </c>
      <c r="C224" s="327" t="s">
        <v>550</v>
      </c>
      <c r="D224" s="327">
        <v>59.589262354098238</v>
      </c>
      <c r="E224" s="327">
        <v>0.32721071521896999</v>
      </c>
      <c r="F224" s="327">
        <v>0.67984698987101</v>
      </c>
      <c r="G224" s="327">
        <v>1775.1344499999996</v>
      </c>
      <c r="H224" s="327">
        <v>9.7474442550200009E-3</v>
      </c>
      <c r="I224" s="327">
        <v>2.025230326359E-2</v>
      </c>
    </row>
    <row r="225" spans="1:9" x14ac:dyDescent="0.35">
      <c r="A225" s="283" t="s">
        <v>3228</v>
      </c>
      <c r="B225" s="327" t="s">
        <v>566</v>
      </c>
      <c r="C225" s="327" t="s">
        <v>550</v>
      </c>
      <c r="D225" s="328" t="s">
        <v>187</v>
      </c>
      <c r="E225" s="328" t="s">
        <v>187</v>
      </c>
      <c r="F225" s="328" t="s">
        <v>187</v>
      </c>
      <c r="G225" s="327" t="s">
        <v>566</v>
      </c>
      <c r="H225" s="327">
        <v>1.05278679567487</v>
      </c>
      <c r="I225" s="327">
        <v>1.4965547714000001E-4</v>
      </c>
    </row>
    <row r="226" spans="1:9" x14ac:dyDescent="0.35">
      <c r="A226" s="283" t="s">
        <v>553</v>
      </c>
      <c r="B226" s="327">
        <v>13638.11966141349</v>
      </c>
      <c r="C226" s="327" t="s">
        <v>550</v>
      </c>
      <c r="D226" s="327">
        <v>50.248073994006518</v>
      </c>
      <c r="E226" s="327">
        <v>527.9128195425908</v>
      </c>
      <c r="F226" s="327">
        <v>0.43772527586264998</v>
      </c>
      <c r="G226" s="327">
        <v>685.28924588582026</v>
      </c>
      <c r="H226" s="327">
        <v>7.1997382037160396</v>
      </c>
      <c r="I226" s="327">
        <v>5.9697496910400003E-3</v>
      </c>
    </row>
    <row r="227" spans="1:9" x14ac:dyDescent="0.35">
      <c r="A227" s="283" t="s">
        <v>3219</v>
      </c>
      <c r="B227" s="327">
        <v>345378.91663054173</v>
      </c>
      <c r="C227" s="327" t="s">
        <v>550</v>
      </c>
      <c r="D227" s="327">
        <v>65.065035461819363</v>
      </c>
      <c r="E227" s="327">
        <v>1.358677241335E-2</v>
      </c>
      <c r="F227" s="327">
        <v>1.399403229176E-2</v>
      </c>
      <c r="G227" s="327">
        <v>22472.091458330953</v>
      </c>
      <c r="H227" s="327">
        <v>4.6925847366299997E-3</v>
      </c>
      <c r="I227" s="327">
        <v>4.8332437122200001E-3</v>
      </c>
    </row>
    <row r="228" spans="1:9" x14ac:dyDescent="0.35">
      <c r="A228" s="283" t="s">
        <v>3229</v>
      </c>
      <c r="B228" s="327" t="s">
        <v>566</v>
      </c>
      <c r="C228" s="327" t="s">
        <v>550</v>
      </c>
      <c r="D228" s="328" t="s">
        <v>187</v>
      </c>
      <c r="E228" s="328" t="s">
        <v>187</v>
      </c>
      <c r="F228" s="328" t="s">
        <v>187</v>
      </c>
      <c r="G228" s="327" t="s">
        <v>566</v>
      </c>
      <c r="H228" s="327" t="s">
        <v>3111</v>
      </c>
      <c r="I228" s="327" t="s">
        <v>3111</v>
      </c>
    </row>
    <row r="229" spans="1:9" x14ac:dyDescent="0.35">
      <c r="A229" s="297" t="s">
        <v>577</v>
      </c>
      <c r="B229" s="327">
        <v>9895321.6493915115</v>
      </c>
      <c r="C229" s="327" t="s">
        <v>550</v>
      </c>
      <c r="D229" s="328" t="s">
        <v>187</v>
      </c>
      <c r="E229" s="328" t="s">
        <v>187</v>
      </c>
      <c r="F229" s="328" t="s">
        <v>187</v>
      </c>
      <c r="G229" s="327">
        <v>641430.12035975454</v>
      </c>
      <c r="H229" s="327">
        <v>50.343513986278801</v>
      </c>
      <c r="I229" s="327">
        <v>58.026007452344672</v>
      </c>
    </row>
    <row r="230" spans="1:9" x14ac:dyDescent="0.35">
      <c r="A230" s="283" t="s">
        <v>574</v>
      </c>
      <c r="B230" s="329">
        <v>9488919.2231781483</v>
      </c>
      <c r="C230" s="327" t="s">
        <v>550</v>
      </c>
      <c r="D230" s="327">
        <v>67.143364802995379</v>
      </c>
      <c r="E230" s="327">
        <v>5.3042882930240696</v>
      </c>
      <c r="F230" s="327">
        <v>6.1142265296351903</v>
      </c>
      <c r="G230" s="329">
        <v>637117.96498800593</v>
      </c>
      <c r="H230" s="329">
        <v>50.331963148954898</v>
      </c>
      <c r="I230" s="329">
        <v>58.017401651921162</v>
      </c>
    </row>
    <row r="231" spans="1:9" x14ac:dyDescent="0.35">
      <c r="A231" s="283" t="s">
        <v>575</v>
      </c>
      <c r="B231" s="329">
        <v>60577.355202458224</v>
      </c>
      <c r="C231" s="327" t="s">
        <v>550</v>
      </c>
      <c r="D231" s="327">
        <v>70.792460716201674</v>
      </c>
      <c r="E231" s="327">
        <v>5.0531921540309999E-2</v>
      </c>
      <c r="F231" s="327">
        <v>0.11107027591734001</v>
      </c>
      <c r="G231" s="329">
        <v>4288.4200384614187</v>
      </c>
      <c r="H231" s="329">
        <v>3.06109016021E-3</v>
      </c>
      <c r="I231" s="329">
        <v>6.7283435566800002E-3</v>
      </c>
    </row>
    <row r="232" spans="1:9" x14ac:dyDescent="0.35">
      <c r="A232" s="283" t="s">
        <v>576</v>
      </c>
      <c r="B232" s="329">
        <v>140.98152388821543</v>
      </c>
      <c r="C232" s="327" t="s">
        <v>550</v>
      </c>
      <c r="D232" s="327">
        <v>59.58926235409826</v>
      </c>
      <c r="E232" s="327">
        <v>0.33296282083898998</v>
      </c>
      <c r="F232" s="327">
        <v>0.40322366046400998</v>
      </c>
      <c r="G232" s="329">
        <v>8.4009850140554398</v>
      </c>
      <c r="H232" s="329">
        <v>4.6941605880000003E-5</v>
      </c>
      <c r="I232" s="329">
        <v>5.684708612E-5</v>
      </c>
    </row>
    <row r="233" spans="1:9" x14ac:dyDescent="0.35">
      <c r="A233" s="283" t="s">
        <v>3228</v>
      </c>
      <c r="B233" s="327" t="s">
        <v>494</v>
      </c>
      <c r="C233" s="327" t="s">
        <v>550</v>
      </c>
      <c r="D233" s="328" t="s">
        <v>187</v>
      </c>
      <c r="E233" s="328" t="s">
        <v>187</v>
      </c>
      <c r="F233" s="328" t="s">
        <v>187</v>
      </c>
      <c r="G233" s="327" t="s">
        <v>494</v>
      </c>
      <c r="H233" s="327" t="s">
        <v>521</v>
      </c>
      <c r="I233" s="327" t="s">
        <v>521</v>
      </c>
    </row>
    <row r="234" spans="1:9" x14ac:dyDescent="0.35">
      <c r="A234" s="294" t="s">
        <v>578</v>
      </c>
      <c r="B234" s="329" t="s">
        <v>494</v>
      </c>
      <c r="C234" s="327" t="s">
        <v>550</v>
      </c>
      <c r="D234" s="327" t="s">
        <v>494</v>
      </c>
      <c r="E234" s="327" t="s">
        <v>521</v>
      </c>
      <c r="F234" s="327" t="s">
        <v>521</v>
      </c>
      <c r="G234" s="329" t="s">
        <v>494</v>
      </c>
      <c r="H234" s="329" t="s">
        <v>521</v>
      </c>
      <c r="I234" s="329" t="s">
        <v>521</v>
      </c>
    </row>
    <row r="235" spans="1:9" x14ac:dyDescent="0.35">
      <c r="A235" s="283" t="s">
        <v>553</v>
      </c>
      <c r="B235" s="329">
        <v>305.17285647552848</v>
      </c>
      <c r="C235" s="327" t="s">
        <v>550</v>
      </c>
      <c r="D235" s="327">
        <v>50.248073994006504</v>
      </c>
      <c r="E235" s="327">
        <v>25.74784814192703</v>
      </c>
      <c r="F235" s="327">
        <v>3.1181083671388201</v>
      </c>
      <c r="G235" s="329">
        <v>15.334348273144681</v>
      </c>
      <c r="H235" s="329">
        <v>7.8575443655700006E-3</v>
      </c>
      <c r="I235" s="329">
        <v>9.5156203720000001E-4</v>
      </c>
    </row>
    <row r="236" spans="1:9" x14ac:dyDescent="0.35">
      <c r="A236" s="283" t="s">
        <v>3219</v>
      </c>
      <c r="B236" s="329">
        <v>345378.91663054173</v>
      </c>
      <c r="C236" s="327" t="s">
        <v>550</v>
      </c>
      <c r="D236" s="327">
        <v>65.065035461819363</v>
      </c>
      <c r="E236" s="327">
        <v>1.6945481152999999E-3</v>
      </c>
      <c r="F236" s="327">
        <v>2.5162153845099998E-3</v>
      </c>
      <c r="G236" s="329">
        <v>22472.091458330953</v>
      </c>
      <c r="H236" s="329">
        <v>5.8526119223999997E-4</v>
      </c>
      <c r="I236" s="329">
        <v>8.6904774350999995E-4</v>
      </c>
    </row>
    <row r="237" spans="1:9" x14ac:dyDescent="0.35">
      <c r="A237" s="283" t="s">
        <v>3229</v>
      </c>
      <c r="B237" s="327" t="s">
        <v>494</v>
      </c>
      <c r="C237" s="327" t="s">
        <v>550</v>
      </c>
      <c r="D237" s="328" t="s">
        <v>187</v>
      </c>
      <c r="E237" s="328" t="s">
        <v>187</v>
      </c>
      <c r="F237" s="328" t="s">
        <v>187</v>
      </c>
      <c r="G237" s="327" t="s">
        <v>494</v>
      </c>
      <c r="H237" s="327" t="s">
        <v>494</v>
      </c>
      <c r="I237" s="327" t="s">
        <v>494</v>
      </c>
    </row>
    <row r="238" spans="1:9" x14ac:dyDescent="0.35">
      <c r="A238" s="294" t="s">
        <v>87</v>
      </c>
      <c r="B238" s="329" t="s">
        <v>494</v>
      </c>
      <c r="C238" s="327" t="s">
        <v>550</v>
      </c>
      <c r="D238" s="327" t="s">
        <v>494</v>
      </c>
      <c r="E238" s="327" t="s">
        <v>494</v>
      </c>
      <c r="F238" s="327" t="s">
        <v>494</v>
      </c>
      <c r="G238" s="329" t="s">
        <v>494</v>
      </c>
      <c r="H238" s="329" t="s">
        <v>494</v>
      </c>
      <c r="I238" s="329" t="s">
        <v>494</v>
      </c>
    </row>
    <row r="239" spans="1:9" x14ac:dyDescent="0.35">
      <c r="A239" s="297" t="s">
        <v>579</v>
      </c>
      <c r="B239" s="327">
        <v>7275346.9410186997</v>
      </c>
      <c r="C239" s="327" t="s">
        <v>550</v>
      </c>
      <c r="D239" s="328" t="s">
        <v>187</v>
      </c>
      <c r="E239" s="328" t="s">
        <v>187</v>
      </c>
      <c r="F239" s="328" t="s">
        <v>187</v>
      </c>
      <c r="G239" s="327">
        <v>489781.06499535905</v>
      </c>
      <c r="H239" s="327">
        <v>32.089244234644681</v>
      </c>
      <c r="I239" s="327">
        <v>45.787711245390042</v>
      </c>
    </row>
    <row r="240" spans="1:9" x14ac:dyDescent="0.35">
      <c r="A240" s="283" t="s">
        <v>574</v>
      </c>
      <c r="B240" s="329">
        <v>6900391.8026401587</v>
      </c>
      <c r="C240" s="327" t="s">
        <v>550</v>
      </c>
      <c r="D240" s="327">
        <v>67.143364802995393</v>
      </c>
      <c r="E240" s="327">
        <v>4.6393852673657197</v>
      </c>
      <c r="F240" s="327">
        <v>6.6251876256970998</v>
      </c>
      <c r="G240" s="329">
        <v>463315.52408826712</v>
      </c>
      <c r="H240" s="329">
        <v>32.013576068219912</v>
      </c>
      <c r="I240" s="329">
        <v>45.716390383313303</v>
      </c>
    </row>
    <row r="241" spans="1:9" x14ac:dyDescent="0.35">
      <c r="A241" s="283" t="s">
        <v>575</v>
      </c>
      <c r="B241" s="329">
        <v>368504.73200550408</v>
      </c>
      <c r="C241" s="327" t="s">
        <v>550</v>
      </c>
      <c r="D241" s="327">
        <v>70.79246071620166</v>
      </c>
      <c r="E241" s="327">
        <v>0.10430192094477</v>
      </c>
      <c r="F241" s="327">
        <v>0.16232031354685</v>
      </c>
      <c r="G241" s="329">
        <v>26087.356764234068</v>
      </c>
      <c r="H241" s="329">
        <v>3.8435751425410003E-2</v>
      </c>
      <c r="I241" s="329">
        <v>5.9815803642629999E-2</v>
      </c>
    </row>
    <row r="242" spans="1:9" x14ac:dyDescent="0.35">
      <c r="A242" s="283" t="s">
        <v>576</v>
      </c>
      <c r="B242" s="329">
        <v>5787.6625596214753</v>
      </c>
      <c r="C242" s="327" t="s">
        <v>550</v>
      </c>
      <c r="D242" s="327">
        <v>59.589262354098253</v>
      </c>
      <c r="E242" s="327">
        <v>0.62659220241706004</v>
      </c>
      <c r="F242" s="327">
        <v>0.80766557619863999</v>
      </c>
      <c r="G242" s="329">
        <v>344.88254268227587</v>
      </c>
      <c r="H242" s="329">
        <v>3.6265042300800002E-3</v>
      </c>
      <c r="I242" s="329">
        <v>4.6744958160599998E-3</v>
      </c>
    </row>
    <row r="243" spans="1:9" x14ac:dyDescent="0.35">
      <c r="A243" s="283" t="s">
        <v>3228</v>
      </c>
      <c r="B243" s="327" t="s">
        <v>494</v>
      </c>
      <c r="C243" s="327" t="s">
        <v>550</v>
      </c>
      <c r="D243" s="328" t="s">
        <v>187</v>
      </c>
      <c r="E243" s="328" t="s">
        <v>187</v>
      </c>
      <c r="F243" s="328" t="s">
        <v>187</v>
      </c>
      <c r="G243" s="327" t="s">
        <v>494</v>
      </c>
      <c r="H243" s="327">
        <v>9.7455516189999999E-5</v>
      </c>
      <c r="I243" s="327">
        <v>1.256183293E-5</v>
      </c>
    </row>
    <row r="244" spans="1:9" x14ac:dyDescent="0.35">
      <c r="A244" s="294" t="s">
        <v>578</v>
      </c>
      <c r="B244" s="329" t="s">
        <v>494</v>
      </c>
      <c r="C244" s="327" t="s">
        <v>550</v>
      </c>
      <c r="D244" s="327" t="s">
        <v>494</v>
      </c>
      <c r="E244" s="327" t="s">
        <v>494</v>
      </c>
      <c r="F244" s="327" t="s">
        <v>494</v>
      </c>
      <c r="G244" s="329" t="s">
        <v>494</v>
      </c>
      <c r="H244" s="329">
        <v>9.7455516189999999E-5</v>
      </c>
      <c r="I244" s="329">
        <v>1.256183293E-5</v>
      </c>
    </row>
    <row r="245" spans="1:9" x14ac:dyDescent="0.35">
      <c r="A245" s="283" t="s">
        <v>553</v>
      </c>
      <c r="B245" s="329">
        <v>662.74381341579385</v>
      </c>
      <c r="C245" s="327" t="s">
        <v>550</v>
      </c>
      <c r="D245" s="327">
        <v>50.248073994006518</v>
      </c>
      <c r="E245" s="327">
        <v>47.605136115704603</v>
      </c>
      <c r="F245" s="327">
        <v>6.1362126024835497</v>
      </c>
      <c r="G245" s="329">
        <v>33.301600175586863</v>
      </c>
      <c r="H245" s="329">
        <v>3.1550009447499999E-2</v>
      </c>
      <c r="I245" s="329">
        <v>4.0667369401000001E-3</v>
      </c>
    </row>
    <row r="246" spans="1:9" x14ac:dyDescent="0.35">
      <c r="A246" s="283" t="s">
        <v>3219</v>
      </c>
      <c r="B246" s="329" t="s">
        <v>494</v>
      </c>
      <c r="C246" s="327" t="s">
        <v>550</v>
      </c>
      <c r="D246" s="327" t="s">
        <v>494</v>
      </c>
      <c r="E246" s="327" t="s">
        <v>494</v>
      </c>
      <c r="F246" s="327" t="s">
        <v>494</v>
      </c>
      <c r="G246" s="329" t="s">
        <v>494</v>
      </c>
      <c r="H246" s="329">
        <v>1.9584458055900002E-3</v>
      </c>
      <c r="I246" s="329">
        <v>2.75126384502E-3</v>
      </c>
    </row>
    <row r="247" spans="1:9" x14ac:dyDescent="0.35">
      <c r="A247" s="283" t="s">
        <v>3229</v>
      </c>
      <c r="B247" s="327" t="s">
        <v>521</v>
      </c>
      <c r="C247" s="327" t="s">
        <v>550</v>
      </c>
      <c r="D247" s="328" t="s">
        <v>187</v>
      </c>
      <c r="E247" s="328" t="s">
        <v>187</v>
      </c>
      <c r="F247" s="328" t="s">
        <v>187</v>
      </c>
      <c r="G247" s="327" t="s">
        <v>521</v>
      </c>
      <c r="H247" s="327" t="s">
        <v>521</v>
      </c>
      <c r="I247" s="327" t="s">
        <v>521</v>
      </c>
    </row>
    <row r="248" spans="1:9" x14ac:dyDescent="0.35">
      <c r="A248" s="297" t="s">
        <v>580</v>
      </c>
      <c r="B248" s="327">
        <v>5832942.3483651699</v>
      </c>
      <c r="C248" s="327" t="s">
        <v>550</v>
      </c>
      <c r="D248" s="328" t="s">
        <v>187</v>
      </c>
      <c r="E248" s="328" t="s">
        <v>187</v>
      </c>
      <c r="F248" s="328" t="s">
        <v>187</v>
      </c>
      <c r="G248" s="327">
        <v>410542.75702448451</v>
      </c>
      <c r="H248" s="327">
        <v>12.55614437939165</v>
      </c>
      <c r="I248" s="327">
        <v>4.1395436288617402</v>
      </c>
    </row>
    <row r="249" spans="1:9" x14ac:dyDescent="0.35">
      <c r="A249" s="283" t="s">
        <v>574</v>
      </c>
      <c r="B249" s="329">
        <v>509157.7754591406</v>
      </c>
      <c r="C249" s="327" t="s">
        <v>550</v>
      </c>
      <c r="D249" s="327">
        <v>67.143364802995393</v>
      </c>
      <c r="E249" s="327">
        <v>6.4971859341457296</v>
      </c>
      <c r="F249" s="327">
        <v>6.1414341372084902</v>
      </c>
      <c r="G249" s="329">
        <v>34186.566259934691</v>
      </c>
      <c r="H249" s="329">
        <v>3.3080927369740598</v>
      </c>
      <c r="I249" s="329">
        <v>3.1269589434299001</v>
      </c>
    </row>
    <row r="250" spans="1:9" x14ac:dyDescent="0.35">
      <c r="A250" s="283" t="s">
        <v>575</v>
      </c>
      <c r="B250" s="329">
        <v>5287253.5119992914</v>
      </c>
      <c r="C250" s="327" t="s">
        <v>550</v>
      </c>
      <c r="D250" s="327">
        <v>70.79246071620166</v>
      </c>
      <c r="E250" s="327">
        <v>0.19420456648574999</v>
      </c>
      <c r="F250" s="327">
        <v>0.18814347493101999</v>
      </c>
      <c r="G250" s="329">
        <v>374297.68654480908</v>
      </c>
      <c r="H250" s="329">
        <v>1.02680877619808</v>
      </c>
      <c r="I250" s="329">
        <v>0.99476224858879003</v>
      </c>
    </row>
    <row r="251" spans="1:9" x14ac:dyDescent="0.35">
      <c r="A251" s="283" t="s">
        <v>576</v>
      </c>
      <c r="B251" s="329">
        <v>23860.857915216009</v>
      </c>
      <c r="C251" s="327" t="s">
        <v>550</v>
      </c>
      <c r="D251" s="327">
        <v>59.589262354098238</v>
      </c>
      <c r="E251" s="327">
        <v>0.25455909593203002</v>
      </c>
      <c r="F251" s="327">
        <v>0.65047788376092996</v>
      </c>
      <c r="G251" s="329">
        <v>1421.8509223036683</v>
      </c>
      <c r="H251" s="329">
        <v>6.07399841906E-3</v>
      </c>
      <c r="I251" s="329">
        <v>1.5520960361409999E-2</v>
      </c>
    </row>
    <row r="252" spans="1:9" x14ac:dyDescent="0.35">
      <c r="A252" s="283" t="s">
        <v>3230</v>
      </c>
      <c r="B252" s="327" t="s">
        <v>494</v>
      </c>
      <c r="C252" s="327" t="s">
        <v>550</v>
      </c>
      <c r="D252" s="328" t="s">
        <v>187</v>
      </c>
      <c r="E252" s="328" t="s">
        <v>187</v>
      </c>
      <c r="F252" s="328" t="s">
        <v>187</v>
      </c>
      <c r="G252" s="327" t="s">
        <v>494</v>
      </c>
      <c r="H252" s="327">
        <v>1.0526893401586801</v>
      </c>
      <c r="I252" s="327">
        <v>1.3709364421000001E-4</v>
      </c>
    </row>
    <row r="253" spans="1:9" x14ac:dyDescent="0.35">
      <c r="A253" s="294" t="s">
        <v>578</v>
      </c>
      <c r="B253" s="329" t="s">
        <v>494</v>
      </c>
      <c r="C253" s="327" t="s">
        <v>550</v>
      </c>
      <c r="D253" s="327" t="s">
        <v>494</v>
      </c>
      <c r="E253" s="327" t="s">
        <v>494</v>
      </c>
      <c r="F253" s="327" t="s">
        <v>494</v>
      </c>
      <c r="G253" s="329" t="s">
        <v>494</v>
      </c>
      <c r="H253" s="329">
        <v>1.0526893401586801</v>
      </c>
      <c r="I253" s="329">
        <v>1.3709364421000001E-4</v>
      </c>
    </row>
    <row r="254" spans="1:9" x14ac:dyDescent="0.35">
      <c r="A254" s="283" t="s">
        <v>553</v>
      </c>
      <c r="B254" s="329">
        <v>12670.202991522168</v>
      </c>
      <c r="C254" s="327" t="s">
        <v>550</v>
      </c>
      <c r="D254" s="327">
        <v>50.248073994006518</v>
      </c>
      <c r="E254" s="327">
        <v>565.1314864248078</v>
      </c>
      <c r="F254" s="327">
        <v>7.5093565144669999E-2</v>
      </c>
      <c r="G254" s="329">
        <v>636.65329743708867</v>
      </c>
      <c r="H254" s="329">
        <v>7.1603306499029697</v>
      </c>
      <c r="I254" s="329">
        <v>9.5145071374E-4</v>
      </c>
    </row>
    <row r="255" spans="1:9" x14ac:dyDescent="0.35">
      <c r="A255" s="283" t="s">
        <v>3219</v>
      </c>
      <c r="B255" s="329" t="s">
        <v>494</v>
      </c>
      <c r="C255" s="327" t="s">
        <v>550</v>
      </c>
      <c r="D255" s="327" t="s">
        <v>494</v>
      </c>
      <c r="E255" s="327" t="s">
        <v>494</v>
      </c>
      <c r="F255" s="327" t="s">
        <v>494</v>
      </c>
      <c r="G255" s="329" t="s">
        <v>494</v>
      </c>
      <c r="H255" s="329">
        <v>2.1488777387999999E-3</v>
      </c>
      <c r="I255" s="329">
        <v>1.21293212369E-3</v>
      </c>
    </row>
    <row r="256" spans="1:9" x14ac:dyDescent="0.35">
      <c r="A256" s="283" t="s">
        <v>3229</v>
      </c>
      <c r="B256" s="327" t="s">
        <v>521</v>
      </c>
      <c r="C256" s="327" t="s">
        <v>550</v>
      </c>
      <c r="D256" s="328" t="s">
        <v>187</v>
      </c>
      <c r="E256" s="328" t="s">
        <v>187</v>
      </c>
      <c r="F256" s="328" t="s">
        <v>187</v>
      </c>
      <c r="G256" s="327" t="s">
        <v>521</v>
      </c>
      <c r="H256" s="327" t="s">
        <v>521</v>
      </c>
      <c r="I256" s="327" t="s">
        <v>521</v>
      </c>
    </row>
    <row r="257" spans="1:9" x14ac:dyDescent="0.35">
      <c r="A257" s="297" t="s">
        <v>581</v>
      </c>
      <c r="B257" s="327">
        <v>23342.475449176363</v>
      </c>
      <c r="C257" s="327" t="s">
        <v>550</v>
      </c>
      <c r="D257" s="328" t="s">
        <v>187</v>
      </c>
      <c r="E257" s="328" t="s">
        <v>187</v>
      </c>
      <c r="F257" s="328" t="s">
        <v>187</v>
      </c>
      <c r="G257" s="327">
        <v>1567.2923444890123</v>
      </c>
      <c r="H257" s="327">
        <v>0.73343558265860997</v>
      </c>
      <c r="I257" s="327">
        <v>7.4179466324320001E-2</v>
      </c>
    </row>
    <row r="258" spans="1:9" x14ac:dyDescent="0.35">
      <c r="A258" s="283" t="s">
        <v>574</v>
      </c>
      <c r="B258" s="329">
        <v>23342.475449176363</v>
      </c>
      <c r="C258" s="327" t="s">
        <v>550</v>
      </c>
      <c r="D258" s="327">
        <v>67.143364802995393</v>
      </c>
      <c r="E258" s="327">
        <v>31.42064277867707</v>
      </c>
      <c r="F258" s="327">
        <v>3.17787487817353</v>
      </c>
      <c r="G258" s="329">
        <v>1567.2923444890123</v>
      </c>
      <c r="H258" s="329">
        <v>0.73343558265860997</v>
      </c>
      <c r="I258" s="329">
        <v>7.4179466324320001E-2</v>
      </c>
    </row>
    <row r="259" spans="1:9" x14ac:dyDescent="0.35">
      <c r="A259" s="283" t="s">
        <v>575</v>
      </c>
      <c r="B259" s="329" t="s">
        <v>521</v>
      </c>
      <c r="C259" s="327" t="s">
        <v>550</v>
      </c>
      <c r="D259" s="327" t="s">
        <v>521</v>
      </c>
      <c r="E259" s="327" t="s">
        <v>521</v>
      </c>
      <c r="F259" s="327" t="s">
        <v>521</v>
      </c>
      <c r="G259" s="329" t="s">
        <v>521</v>
      </c>
      <c r="H259" s="329" t="s">
        <v>521</v>
      </c>
      <c r="I259" s="329" t="s">
        <v>521</v>
      </c>
    </row>
    <row r="260" spans="1:9" x14ac:dyDescent="0.35">
      <c r="A260" s="283" t="s">
        <v>576</v>
      </c>
      <c r="B260" s="329" t="s">
        <v>521</v>
      </c>
      <c r="C260" s="327" t="s">
        <v>550</v>
      </c>
      <c r="D260" s="327" t="s">
        <v>521</v>
      </c>
      <c r="E260" s="327" t="s">
        <v>521</v>
      </c>
      <c r="F260" s="327" t="s">
        <v>521</v>
      </c>
      <c r="G260" s="329" t="s">
        <v>521</v>
      </c>
      <c r="H260" s="329" t="s">
        <v>521</v>
      </c>
      <c r="I260" s="329" t="s">
        <v>521</v>
      </c>
    </row>
    <row r="261" spans="1:9" x14ac:dyDescent="0.35">
      <c r="A261" s="283" t="s">
        <v>3228</v>
      </c>
      <c r="B261" s="327" t="s">
        <v>521</v>
      </c>
      <c r="C261" s="327" t="s">
        <v>550</v>
      </c>
      <c r="D261" s="328" t="s">
        <v>187</v>
      </c>
      <c r="E261" s="328" t="s">
        <v>187</v>
      </c>
      <c r="F261" s="328" t="s">
        <v>187</v>
      </c>
      <c r="G261" s="327" t="s">
        <v>521</v>
      </c>
      <c r="H261" s="327" t="s">
        <v>521</v>
      </c>
      <c r="I261" s="327" t="s">
        <v>521</v>
      </c>
    </row>
    <row r="262" spans="1:9" x14ac:dyDescent="0.35">
      <c r="A262" s="283" t="s">
        <v>553</v>
      </c>
      <c r="B262" s="329" t="s">
        <v>521</v>
      </c>
      <c r="C262" s="327" t="s">
        <v>550</v>
      </c>
      <c r="D262" s="327" t="s">
        <v>521</v>
      </c>
      <c r="E262" s="327" t="s">
        <v>521</v>
      </c>
      <c r="F262" s="327" t="s">
        <v>521</v>
      </c>
      <c r="G262" s="329" t="s">
        <v>521</v>
      </c>
      <c r="H262" s="329" t="s">
        <v>521</v>
      </c>
      <c r="I262" s="329" t="s">
        <v>521</v>
      </c>
    </row>
    <row r="263" spans="1:9" x14ac:dyDescent="0.35">
      <c r="A263" s="283" t="s">
        <v>3219</v>
      </c>
      <c r="B263" s="329" t="s">
        <v>494</v>
      </c>
      <c r="C263" s="327" t="s">
        <v>550</v>
      </c>
      <c r="D263" s="327" t="s">
        <v>494</v>
      </c>
      <c r="E263" s="327" t="s">
        <v>519</v>
      </c>
      <c r="F263" s="327" t="s">
        <v>519</v>
      </c>
      <c r="G263" s="329" t="s">
        <v>494</v>
      </c>
      <c r="H263" s="329" t="s">
        <v>519</v>
      </c>
      <c r="I263" s="329" t="s">
        <v>519</v>
      </c>
    </row>
    <row r="264" spans="1:9" x14ac:dyDescent="0.35">
      <c r="A264" s="283" t="s">
        <v>3229</v>
      </c>
      <c r="B264" s="327" t="s">
        <v>521</v>
      </c>
      <c r="C264" s="327" t="s">
        <v>550</v>
      </c>
      <c r="D264" s="328" t="s">
        <v>187</v>
      </c>
      <c r="E264" s="328" t="s">
        <v>187</v>
      </c>
      <c r="F264" s="328" t="s">
        <v>187</v>
      </c>
      <c r="G264" s="327" t="s">
        <v>521</v>
      </c>
      <c r="H264" s="327" t="s">
        <v>521</v>
      </c>
      <c r="I264" s="327" t="s">
        <v>521</v>
      </c>
    </row>
    <row r="265" spans="1:9" x14ac:dyDescent="0.35">
      <c r="A265" s="297" t="s">
        <v>582</v>
      </c>
      <c r="B265" s="327" t="s">
        <v>521</v>
      </c>
      <c r="C265" s="327" t="s">
        <v>550</v>
      </c>
      <c r="D265" s="328" t="s">
        <v>187</v>
      </c>
      <c r="E265" s="328" t="s">
        <v>187</v>
      </c>
      <c r="F265" s="328" t="s">
        <v>187</v>
      </c>
      <c r="G265" s="327" t="s">
        <v>521</v>
      </c>
      <c r="H265" s="327" t="s">
        <v>526</v>
      </c>
      <c r="I265" s="327" t="s">
        <v>526</v>
      </c>
    </row>
    <row r="266" spans="1:9" x14ac:dyDescent="0.35">
      <c r="A266" s="288" t="s">
        <v>583</v>
      </c>
      <c r="B266" s="327" t="s">
        <v>521</v>
      </c>
      <c r="C266" s="327" t="s">
        <v>550</v>
      </c>
      <c r="D266" s="328" t="s">
        <v>187</v>
      </c>
      <c r="E266" s="328" t="s">
        <v>187</v>
      </c>
      <c r="F266" s="328" t="s">
        <v>187</v>
      </c>
      <c r="G266" s="327" t="s">
        <v>521</v>
      </c>
      <c r="H266" s="327" t="s">
        <v>526</v>
      </c>
      <c r="I266" s="327" t="s">
        <v>526</v>
      </c>
    </row>
    <row r="267" spans="1:9" x14ac:dyDescent="0.35">
      <c r="A267" s="294" t="s">
        <v>574</v>
      </c>
      <c r="B267" s="329" t="s">
        <v>521</v>
      </c>
      <c r="C267" s="327" t="s">
        <v>550</v>
      </c>
      <c r="D267" s="327" t="s">
        <v>521</v>
      </c>
      <c r="E267" s="327" t="s">
        <v>494</v>
      </c>
      <c r="F267" s="327" t="s">
        <v>494</v>
      </c>
      <c r="G267" s="329" t="s">
        <v>521</v>
      </c>
      <c r="H267" s="329" t="s">
        <v>494</v>
      </c>
      <c r="I267" s="329" t="s">
        <v>494</v>
      </c>
    </row>
    <row r="268" spans="1:9" x14ac:dyDescent="0.35">
      <c r="A268" s="294" t="s">
        <v>584</v>
      </c>
      <c r="B268" s="329" t="s">
        <v>521</v>
      </c>
      <c r="C268" s="327" t="s">
        <v>550</v>
      </c>
      <c r="D268" s="327" t="s">
        <v>521</v>
      </c>
      <c r="E268" s="327" t="s">
        <v>494</v>
      </c>
      <c r="F268" s="327" t="s">
        <v>494</v>
      </c>
      <c r="G268" s="329" t="s">
        <v>521</v>
      </c>
      <c r="H268" s="329" t="s">
        <v>494</v>
      </c>
      <c r="I268" s="329" t="s">
        <v>494</v>
      </c>
    </row>
    <row r="269" spans="1:9" x14ac:dyDescent="0.35">
      <c r="A269" s="294" t="s">
        <v>585</v>
      </c>
      <c r="B269" s="329" t="s">
        <v>521</v>
      </c>
      <c r="C269" s="327" t="s">
        <v>550</v>
      </c>
      <c r="D269" s="327" t="s">
        <v>521</v>
      </c>
      <c r="E269" s="327" t="s">
        <v>494</v>
      </c>
      <c r="F269" s="327" t="s">
        <v>494</v>
      </c>
      <c r="G269" s="329" t="s">
        <v>521</v>
      </c>
      <c r="H269" s="329" t="s">
        <v>494</v>
      </c>
      <c r="I269" s="329" t="s">
        <v>494</v>
      </c>
    </row>
    <row r="270" spans="1:9" x14ac:dyDescent="0.35">
      <c r="A270" s="294" t="s">
        <v>586</v>
      </c>
      <c r="B270" s="327" t="s">
        <v>521</v>
      </c>
      <c r="C270" s="327" t="s">
        <v>550</v>
      </c>
      <c r="D270" s="328" t="s">
        <v>187</v>
      </c>
      <c r="E270" s="328" t="s">
        <v>187</v>
      </c>
      <c r="F270" s="328" t="s">
        <v>187</v>
      </c>
      <c r="G270" s="327" t="s">
        <v>521</v>
      </c>
      <c r="H270" s="327" t="s">
        <v>494</v>
      </c>
      <c r="I270" s="327" t="s">
        <v>494</v>
      </c>
    </row>
    <row r="271" spans="1:9" x14ac:dyDescent="0.35">
      <c r="A271" s="294" t="s">
        <v>559</v>
      </c>
      <c r="B271" s="329" t="s">
        <v>521</v>
      </c>
      <c r="C271" s="327" t="s">
        <v>550</v>
      </c>
      <c r="D271" s="327" t="s">
        <v>521</v>
      </c>
      <c r="E271" s="327" t="s">
        <v>494</v>
      </c>
      <c r="F271" s="327" t="s">
        <v>494</v>
      </c>
      <c r="G271" s="329" t="s">
        <v>521</v>
      </c>
      <c r="H271" s="329" t="s">
        <v>494</v>
      </c>
      <c r="I271" s="329" t="s">
        <v>494</v>
      </c>
    </row>
    <row r="272" spans="1:9" x14ac:dyDescent="0.35">
      <c r="A272" s="294" t="s">
        <v>92</v>
      </c>
      <c r="B272" s="329" t="s">
        <v>521</v>
      </c>
      <c r="C272" s="327" t="s">
        <v>550</v>
      </c>
      <c r="D272" s="327" t="s">
        <v>521</v>
      </c>
      <c r="E272" s="327" t="s">
        <v>494</v>
      </c>
      <c r="F272" s="327" t="s">
        <v>494</v>
      </c>
      <c r="G272" s="329" t="s">
        <v>521</v>
      </c>
      <c r="H272" s="329" t="s">
        <v>494</v>
      </c>
      <c r="I272" s="329" t="s">
        <v>494</v>
      </c>
    </row>
    <row r="273" spans="1:10" x14ac:dyDescent="0.35">
      <c r="A273" s="294" t="s">
        <v>587</v>
      </c>
      <c r="B273" s="327" t="s">
        <v>521</v>
      </c>
      <c r="C273" s="327" t="s">
        <v>550</v>
      </c>
      <c r="D273" s="328" t="s">
        <v>187</v>
      </c>
      <c r="E273" s="328" t="s">
        <v>187</v>
      </c>
      <c r="F273" s="328" t="s">
        <v>187</v>
      </c>
      <c r="G273" s="327" t="s">
        <v>521</v>
      </c>
      <c r="H273" s="327" t="s">
        <v>492</v>
      </c>
      <c r="I273" s="327" t="s">
        <v>492</v>
      </c>
    </row>
    <row r="274" spans="1:10" x14ac:dyDescent="0.35">
      <c r="A274" s="59" t="s">
        <v>505</v>
      </c>
      <c r="B274" s="327">
        <v>650576.52184247714</v>
      </c>
      <c r="C274" s="327" t="s">
        <v>550</v>
      </c>
      <c r="D274" s="328" t="s">
        <v>187</v>
      </c>
      <c r="E274" s="328" t="s">
        <v>187</v>
      </c>
      <c r="F274" s="328" t="s">
        <v>187</v>
      </c>
      <c r="G274" s="327">
        <v>46055.912865416671</v>
      </c>
      <c r="H274" s="327">
        <v>3.5201759225</v>
      </c>
      <c r="I274" s="327">
        <v>1.1264562951999999</v>
      </c>
    </row>
    <row r="275" spans="1:10" x14ac:dyDescent="0.35">
      <c r="A275" s="283" t="s">
        <v>551</v>
      </c>
      <c r="B275" s="329">
        <v>650576.52184247714</v>
      </c>
      <c r="C275" s="327" t="s">
        <v>550</v>
      </c>
      <c r="D275" s="327">
        <v>70.79246071620166</v>
      </c>
      <c r="E275" s="327">
        <v>5.4108560704444404</v>
      </c>
      <c r="F275" s="327">
        <v>1.7314739425422201</v>
      </c>
      <c r="G275" s="329">
        <v>46055.912865416671</v>
      </c>
      <c r="H275" s="329">
        <v>3.5201759225</v>
      </c>
      <c r="I275" s="329">
        <v>1.1264562951999999</v>
      </c>
    </row>
    <row r="276" spans="1:10" x14ac:dyDescent="0.35">
      <c r="A276" s="283" t="s">
        <v>552</v>
      </c>
      <c r="B276" s="329" t="s">
        <v>521</v>
      </c>
      <c r="C276" s="327" t="s">
        <v>550</v>
      </c>
      <c r="D276" s="327" t="s">
        <v>521</v>
      </c>
      <c r="E276" s="327" t="s">
        <v>521</v>
      </c>
      <c r="F276" s="327" t="s">
        <v>521</v>
      </c>
      <c r="G276" s="329" t="s">
        <v>521</v>
      </c>
      <c r="H276" s="329" t="s">
        <v>521</v>
      </c>
      <c r="I276" s="329" t="s">
        <v>521</v>
      </c>
    </row>
    <row r="277" spans="1:10" x14ac:dyDescent="0.35">
      <c r="A277" s="283" t="s">
        <v>553</v>
      </c>
      <c r="B277" s="329" t="s">
        <v>494</v>
      </c>
      <c r="C277" s="327" t="s">
        <v>550</v>
      </c>
      <c r="D277" s="327" t="s">
        <v>494</v>
      </c>
      <c r="E277" s="327" t="s">
        <v>494</v>
      </c>
      <c r="F277" s="327" t="s">
        <v>494</v>
      </c>
      <c r="G277" s="329" t="s">
        <v>494</v>
      </c>
      <c r="H277" s="329" t="s">
        <v>494</v>
      </c>
      <c r="I277" s="329" t="s">
        <v>494</v>
      </c>
    </row>
    <row r="278" spans="1:10" x14ac:dyDescent="0.35">
      <c r="A278" s="283" t="s">
        <v>3219</v>
      </c>
      <c r="B278" s="329" t="s">
        <v>494</v>
      </c>
      <c r="C278" s="327" t="s">
        <v>550</v>
      </c>
      <c r="D278" s="327" t="s">
        <v>494</v>
      </c>
      <c r="E278" s="327" t="s">
        <v>519</v>
      </c>
      <c r="F278" s="327" t="s">
        <v>519</v>
      </c>
      <c r="G278" s="329" t="s">
        <v>494</v>
      </c>
      <c r="H278" s="329" t="s">
        <v>519</v>
      </c>
      <c r="I278" s="329" t="s">
        <v>519</v>
      </c>
    </row>
    <row r="279" spans="1:10" x14ac:dyDescent="0.35">
      <c r="A279" s="283" t="s">
        <v>3231</v>
      </c>
      <c r="B279" s="327" t="s">
        <v>494</v>
      </c>
      <c r="C279" s="327" t="s">
        <v>550</v>
      </c>
      <c r="D279" s="328" t="s">
        <v>187</v>
      </c>
      <c r="E279" s="328" t="s">
        <v>187</v>
      </c>
      <c r="F279" s="328" t="s">
        <v>187</v>
      </c>
      <c r="G279" s="327" t="s">
        <v>494</v>
      </c>
      <c r="H279" s="327" t="s">
        <v>492</v>
      </c>
      <c r="I279" s="327" t="s">
        <v>492</v>
      </c>
    </row>
    <row r="280" spans="1:10" x14ac:dyDescent="0.35">
      <c r="A280" s="59" t="s">
        <v>3232</v>
      </c>
      <c r="B280" s="327">
        <v>546204.87037064438</v>
      </c>
      <c r="C280" s="327" t="s">
        <v>550</v>
      </c>
      <c r="D280" s="328" t="s">
        <v>187</v>
      </c>
      <c r="E280" s="328" t="s">
        <v>187</v>
      </c>
      <c r="F280" s="328" t="s">
        <v>187</v>
      </c>
      <c r="G280" s="327">
        <v>38024.136018348065</v>
      </c>
      <c r="H280" s="327">
        <v>16.174692701572852</v>
      </c>
      <c r="I280" s="327">
        <v>0.73291389331867995</v>
      </c>
    </row>
    <row r="281" spans="1:10" x14ac:dyDescent="0.35">
      <c r="A281" s="283" t="s">
        <v>588</v>
      </c>
      <c r="B281" s="329">
        <v>270555.52902466076</v>
      </c>
      <c r="C281" s="327" t="s">
        <v>550</v>
      </c>
      <c r="D281" s="327">
        <v>71.174746954728036</v>
      </c>
      <c r="E281" s="327">
        <v>7.2747437896637797</v>
      </c>
      <c r="F281" s="327">
        <v>2.07984266172793</v>
      </c>
      <c r="G281" s="329">
        <v>19256.721315532806</v>
      </c>
      <c r="H281" s="329">
        <v>1.9682221545313501</v>
      </c>
      <c r="I281" s="329">
        <v>0.56271293163185998</v>
      </c>
    </row>
    <row r="282" spans="1:10" x14ac:dyDescent="0.35">
      <c r="A282" s="283" t="s">
        <v>589</v>
      </c>
      <c r="B282" s="329">
        <v>275649.34134598356</v>
      </c>
      <c r="C282" s="327" t="s">
        <v>550</v>
      </c>
      <c r="D282" s="327">
        <v>68.084380725071952</v>
      </c>
      <c r="E282" s="327">
        <v>51.538198777011146</v>
      </c>
      <c r="F282" s="327">
        <v>0.61745462860799005</v>
      </c>
      <c r="G282" s="329">
        <v>18767.414702815262</v>
      </c>
      <c r="H282" s="329">
        <v>14.2064705470415</v>
      </c>
      <c r="I282" s="329">
        <v>0.17020096168682</v>
      </c>
    </row>
    <row r="283" spans="1:10" x14ac:dyDescent="0.35">
      <c r="A283" s="283" t="s">
        <v>574</v>
      </c>
      <c r="B283" s="329" t="s">
        <v>494</v>
      </c>
      <c r="C283" s="327" t="s">
        <v>550</v>
      </c>
      <c r="D283" s="327" t="s">
        <v>494</v>
      </c>
      <c r="E283" s="327" t="s">
        <v>494</v>
      </c>
      <c r="F283" s="327" t="s">
        <v>494</v>
      </c>
      <c r="G283" s="329" t="s">
        <v>494</v>
      </c>
      <c r="H283" s="329" t="s">
        <v>494</v>
      </c>
      <c r="I283" s="329" t="s">
        <v>494</v>
      </c>
    </row>
    <row r="284" spans="1:10" x14ac:dyDescent="0.35">
      <c r="A284" s="283" t="s">
        <v>3233</v>
      </c>
      <c r="B284" s="327" t="s">
        <v>521</v>
      </c>
      <c r="C284" s="327" t="s">
        <v>550</v>
      </c>
      <c r="D284" s="328" t="s">
        <v>187</v>
      </c>
      <c r="E284" s="328" t="s">
        <v>187</v>
      </c>
      <c r="F284" s="328" t="s">
        <v>187</v>
      </c>
      <c r="G284" s="327" t="s">
        <v>521</v>
      </c>
      <c r="H284" s="327" t="s">
        <v>492</v>
      </c>
      <c r="I284" s="327" t="s">
        <v>492</v>
      </c>
    </row>
    <row r="285" spans="1:10" x14ac:dyDescent="0.35">
      <c r="A285" s="283" t="s">
        <v>553</v>
      </c>
      <c r="B285" s="329" t="s">
        <v>519</v>
      </c>
      <c r="C285" s="327" t="s">
        <v>550</v>
      </c>
      <c r="D285" s="327" t="s">
        <v>519</v>
      </c>
      <c r="E285" s="327" t="s">
        <v>494</v>
      </c>
      <c r="F285" s="327" t="s">
        <v>494</v>
      </c>
      <c r="G285" s="329" t="s">
        <v>519</v>
      </c>
      <c r="H285" s="329" t="s">
        <v>494</v>
      </c>
      <c r="I285" s="329" t="s">
        <v>494</v>
      </c>
      <c r="J285" s="57" t="s">
        <v>492</v>
      </c>
    </row>
    <row r="286" spans="1:10" x14ac:dyDescent="0.35">
      <c r="A286" s="283" t="s">
        <v>3219</v>
      </c>
      <c r="B286" s="329" t="s">
        <v>494</v>
      </c>
      <c r="C286" s="327" t="s">
        <v>550</v>
      </c>
      <c r="D286" s="327" t="s">
        <v>494</v>
      </c>
      <c r="E286" s="327" t="s">
        <v>519</v>
      </c>
      <c r="F286" s="327" t="s">
        <v>519</v>
      </c>
      <c r="G286" s="329" t="s">
        <v>494</v>
      </c>
      <c r="H286" s="329" t="s">
        <v>519</v>
      </c>
      <c r="I286" s="329" t="s">
        <v>519</v>
      </c>
      <c r="J286" s="57" t="s">
        <v>492</v>
      </c>
    </row>
    <row r="287" spans="1:10" x14ac:dyDescent="0.35">
      <c r="A287" s="283" t="s">
        <v>3234</v>
      </c>
      <c r="B287" s="327" t="s">
        <v>521</v>
      </c>
      <c r="C287" s="327" t="s">
        <v>550</v>
      </c>
      <c r="D287" s="328" t="s">
        <v>187</v>
      </c>
      <c r="E287" s="328" t="s">
        <v>187</v>
      </c>
      <c r="F287" s="328" t="s">
        <v>187</v>
      </c>
      <c r="G287" s="327" t="s">
        <v>521</v>
      </c>
      <c r="H287" s="327" t="s">
        <v>492</v>
      </c>
      <c r="I287" s="327" t="s">
        <v>492</v>
      </c>
      <c r="J287" s="57" t="s">
        <v>492</v>
      </c>
    </row>
    <row r="288" spans="1:10" x14ac:dyDescent="0.35">
      <c r="A288" s="59" t="s">
        <v>3235</v>
      </c>
      <c r="B288" s="327">
        <v>644614.3919557624</v>
      </c>
      <c r="C288" s="327" t="s">
        <v>550</v>
      </c>
      <c r="D288" s="328" t="s">
        <v>187</v>
      </c>
      <c r="E288" s="328" t="s">
        <v>187</v>
      </c>
      <c r="F288" s="328" t="s">
        <v>187</v>
      </c>
      <c r="G288" s="327">
        <v>32390.631664594664</v>
      </c>
      <c r="H288" s="327">
        <v>42.78562494471668</v>
      </c>
      <c r="I288" s="327">
        <v>22.8286814646106</v>
      </c>
      <c r="J288" s="57" t="s">
        <v>492</v>
      </c>
    </row>
    <row r="289" spans="1:10" x14ac:dyDescent="0.35">
      <c r="A289" s="291" t="s">
        <v>551</v>
      </c>
      <c r="B289" s="327" t="s">
        <v>590</v>
      </c>
      <c r="C289" s="327" t="s">
        <v>550</v>
      </c>
      <c r="D289" s="327" t="s">
        <v>590</v>
      </c>
      <c r="E289" s="327" t="s">
        <v>590</v>
      </c>
      <c r="F289" s="327" t="s">
        <v>590</v>
      </c>
      <c r="G289" s="327" t="s">
        <v>590</v>
      </c>
      <c r="H289" s="327">
        <v>40.930380256173969</v>
      </c>
      <c r="I289" s="327">
        <v>22.744244376797859</v>
      </c>
      <c r="J289" s="57" t="s">
        <v>492</v>
      </c>
    </row>
    <row r="290" spans="1:10" x14ac:dyDescent="0.35">
      <c r="A290" s="291" t="s">
        <v>552</v>
      </c>
      <c r="B290" s="327" t="s">
        <v>521</v>
      </c>
      <c r="C290" s="327" t="s">
        <v>550</v>
      </c>
      <c r="D290" s="327" t="s">
        <v>521</v>
      </c>
      <c r="E290" s="327" t="s">
        <v>521</v>
      </c>
      <c r="F290" s="327" t="s">
        <v>521</v>
      </c>
      <c r="G290" s="327" t="s">
        <v>521</v>
      </c>
      <c r="H290" s="327" t="s">
        <v>521</v>
      </c>
      <c r="I290" s="327" t="s">
        <v>521</v>
      </c>
      <c r="J290" s="57" t="s">
        <v>492</v>
      </c>
    </row>
    <row r="291" spans="1:10" x14ac:dyDescent="0.35">
      <c r="A291" s="291" t="s">
        <v>553</v>
      </c>
      <c r="B291" s="327">
        <v>644614.3919557624</v>
      </c>
      <c r="C291" s="327" t="s">
        <v>550</v>
      </c>
      <c r="D291" s="327">
        <v>50.248073994006511</v>
      </c>
      <c r="E291" s="327">
        <v>2.8780689846434999</v>
      </c>
      <c r="F291" s="327">
        <v>0.13098852409508999</v>
      </c>
      <c r="G291" s="327">
        <v>32390.631664594664</v>
      </c>
      <c r="H291" s="327">
        <v>1.8552446885427101</v>
      </c>
      <c r="I291" s="327">
        <v>8.4437087812739994E-2</v>
      </c>
      <c r="J291" s="57" t="s">
        <v>492</v>
      </c>
    </row>
    <row r="292" spans="1:10" x14ac:dyDescent="0.35">
      <c r="A292" s="291" t="s">
        <v>3222</v>
      </c>
      <c r="B292" s="327" t="s">
        <v>566</v>
      </c>
      <c r="C292" s="327" t="s">
        <v>550</v>
      </c>
      <c r="D292" s="327" t="s">
        <v>566</v>
      </c>
      <c r="E292" s="327" t="s">
        <v>521</v>
      </c>
      <c r="F292" s="327" t="s">
        <v>521</v>
      </c>
      <c r="G292" s="327" t="s">
        <v>566</v>
      </c>
      <c r="H292" s="327" t="s">
        <v>521</v>
      </c>
      <c r="I292" s="327" t="s">
        <v>521</v>
      </c>
      <c r="J292" s="57" t="s">
        <v>492</v>
      </c>
    </row>
    <row r="293" spans="1:10" x14ac:dyDescent="0.35">
      <c r="A293" s="291" t="s">
        <v>3224</v>
      </c>
      <c r="B293" s="327" t="s">
        <v>494</v>
      </c>
      <c r="C293" s="327" t="s">
        <v>550</v>
      </c>
      <c r="D293" s="327" t="s">
        <v>494</v>
      </c>
      <c r="E293" s="327" t="s">
        <v>591</v>
      </c>
      <c r="F293" s="327" t="s">
        <v>591</v>
      </c>
      <c r="G293" s="327" t="s">
        <v>494</v>
      </c>
      <c r="H293" s="327" t="s">
        <v>591</v>
      </c>
      <c r="I293" s="327" t="s">
        <v>591</v>
      </c>
      <c r="J293" s="57" t="s">
        <v>492</v>
      </c>
    </row>
    <row r="294" spans="1:10" x14ac:dyDescent="0.35">
      <c r="A294" s="298" t="s">
        <v>592</v>
      </c>
      <c r="B294" s="327">
        <v>644614.3919557624</v>
      </c>
      <c r="C294" s="327" t="s">
        <v>550</v>
      </c>
      <c r="D294" s="328" t="s">
        <v>187</v>
      </c>
      <c r="E294" s="328" t="s">
        <v>187</v>
      </c>
      <c r="F294" s="328" t="s">
        <v>187</v>
      </c>
      <c r="G294" s="327">
        <v>32390.631664594664</v>
      </c>
      <c r="H294" s="327" t="s">
        <v>591</v>
      </c>
      <c r="I294" s="327" t="s">
        <v>591</v>
      </c>
      <c r="J294" s="57" t="s">
        <v>492</v>
      </c>
    </row>
    <row r="295" spans="1:10" x14ac:dyDescent="0.35">
      <c r="A295" s="291" t="s">
        <v>551</v>
      </c>
      <c r="B295" s="329" t="s">
        <v>519</v>
      </c>
      <c r="C295" s="327" t="s">
        <v>550</v>
      </c>
      <c r="D295" s="327" t="s">
        <v>519</v>
      </c>
      <c r="E295" s="327" t="s">
        <v>519</v>
      </c>
      <c r="F295" s="327" t="s">
        <v>519</v>
      </c>
      <c r="G295" s="329" t="s">
        <v>519</v>
      </c>
      <c r="H295" s="329" t="s">
        <v>519</v>
      </c>
      <c r="I295" s="329" t="s">
        <v>519</v>
      </c>
      <c r="J295" s="57" t="s">
        <v>492</v>
      </c>
    </row>
    <row r="296" spans="1:10" x14ac:dyDescent="0.35">
      <c r="A296" s="291" t="s">
        <v>552</v>
      </c>
      <c r="B296" s="329" t="s">
        <v>521</v>
      </c>
      <c r="C296" s="327" t="s">
        <v>550</v>
      </c>
      <c r="D296" s="327" t="s">
        <v>521</v>
      </c>
      <c r="E296" s="327" t="s">
        <v>521</v>
      </c>
      <c r="F296" s="327" t="s">
        <v>521</v>
      </c>
      <c r="G296" s="329" t="s">
        <v>521</v>
      </c>
      <c r="H296" s="329" t="s">
        <v>521</v>
      </c>
      <c r="I296" s="329" t="s">
        <v>521</v>
      </c>
      <c r="J296" s="57" t="s">
        <v>492</v>
      </c>
    </row>
    <row r="297" spans="1:10" x14ac:dyDescent="0.35">
      <c r="A297" s="291" t="s">
        <v>553</v>
      </c>
      <c r="B297" s="329">
        <v>644614.3919557624</v>
      </c>
      <c r="C297" s="327" t="s">
        <v>550</v>
      </c>
      <c r="D297" s="327">
        <v>50.248073994006511</v>
      </c>
      <c r="E297" s="327" t="s">
        <v>519</v>
      </c>
      <c r="F297" s="327" t="s">
        <v>519</v>
      </c>
      <c r="G297" s="329">
        <v>32390.631664594664</v>
      </c>
      <c r="H297" s="329" t="s">
        <v>519</v>
      </c>
      <c r="I297" s="329" t="s">
        <v>519</v>
      </c>
      <c r="J297" s="57" t="s">
        <v>492</v>
      </c>
    </row>
    <row r="298" spans="1:10" x14ac:dyDescent="0.35">
      <c r="A298" s="291" t="s">
        <v>3222</v>
      </c>
      <c r="B298" s="329" t="s">
        <v>494</v>
      </c>
      <c r="C298" s="327" t="s">
        <v>550</v>
      </c>
      <c r="D298" s="327" t="s">
        <v>494</v>
      </c>
      <c r="E298" s="327" t="s">
        <v>521</v>
      </c>
      <c r="F298" s="327" t="s">
        <v>521</v>
      </c>
      <c r="G298" s="329" t="s">
        <v>494</v>
      </c>
      <c r="H298" s="329" t="s">
        <v>521</v>
      </c>
      <c r="I298" s="329" t="s">
        <v>521</v>
      </c>
      <c r="J298" s="57" t="s">
        <v>492</v>
      </c>
    </row>
    <row r="299" spans="1:10" x14ac:dyDescent="0.35">
      <c r="A299" s="291" t="s">
        <v>3224</v>
      </c>
      <c r="B299" s="329" t="s">
        <v>494</v>
      </c>
      <c r="C299" s="327" t="s">
        <v>550</v>
      </c>
      <c r="D299" s="327" t="s">
        <v>494</v>
      </c>
      <c r="E299" s="327" t="s">
        <v>521</v>
      </c>
      <c r="F299" s="327" t="s">
        <v>521</v>
      </c>
      <c r="G299" s="329" t="s">
        <v>494</v>
      </c>
      <c r="H299" s="329" t="s">
        <v>521</v>
      </c>
      <c r="I299" s="329" t="s">
        <v>521</v>
      </c>
      <c r="J299" s="57" t="s">
        <v>492</v>
      </c>
    </row>
    <row r="300" spans="1:10" x14ac:dyDescent="0.35">
      <c r="A300" s="298" t="s">
        <v>3236</v>
      </c>
      <c r="B300" s="327" t="s">
        <v>566</v>
      </c>
      <c r="C300" s="327" t="s">
        <v>550</v>
      </c>
      <c r="D300" s="328" t="s">
        <v>187</v>
      </c>
      <c r="E300" s="328" t="s">
        <v>187</v>
      </c>
      <c r="F300" s="328" t="s">
        <v>187</v>
      </c>
      <c r="G300" s="327" t="s">
        <v>566</v>
      </c>
      <c r="H300" s="327">
        <v>42.78562494471668</v>
      </c>
      <c r="I300" s="327">
        <v>22.8286814646106</v>
      </c>
      <c r="J300" s="57" t="s">
        <v>492</v>
      </c>
    </row>
    <row r="301" spans="1:10" x14ac:dyDescent="0.35">
      <c r="A301" s="287" t="s">
        <v>593</v>
      </c>
      <c r="B301" s="327" t="s">
        <v>566</v>
      </c>
      <c r="C301" s="327" t="s">
        <v>550</v>
      </c>
      <c r="D301" s="328" t="s">
        <v>187</v>
      </c>
      <c r="E301" s="328" t="s">
        <v>187</v>
      </c>
      <c r="F301" s="328" t="s">
        <v>187</v>
      </c>
      <c r="G301" s="327" t="s">
        <v>566</v>
      </c>
      <c r="H301" s="327">
        <v>42.78562494471668</v>
      </c>
      <c r="I301" s="327">
        <v>22.8286814646106</v>
      </c>
      <c r="J301" s="57" t="s">
        <v>492</v>
      </c>
    </row>
    <row r="302" spans="1:10" x14ac:dyDescent="0.35">
      <c r="A302" s="288" t="s">
        <v>557</v>
      </c>
      <c r="B302" s="329" t="s">
        <v>494</v>
      </c>
      <c r="C302" s="327" t="s">
        <v>550</v>
      </c>
      <c r="D302" s="327" t="s">
        <v>494</v>
      </c>
      <c r="E302" s="327" t="s">
        <v>494</v>
      </c>
      <c r="F302" s="327" t="s">
        <v>494</v>
      </c>
      <c r="G302" s="329" t="s">
        <v>494</v>
      </c>
      <c r="H302" s="329">
        <v>40.930380256173969</v>
      </c>
      <c r="I302" s="329">
        <v>22.744244376797859</v>
      </c>
      <c r="J302" s="57" t="s">
        <v>492</v>
      </c>
    </row>
    <row r="303" spans="1:10" x14ac:dyDescent="0.35">
      <c r="A303" s="288" t="s">
        <v>558</v>
      </c>
      <c r="B303" s="329" t="s">
        <v>521</v>
      </c>
      <c r="C303" s="327" t="s">
        <v>550</v>
      </c>
      <c r="D303" s="327" t="s">
        <v>521</v>
      </c>
      <c r="E303" s="327" t="s">
        <v>521</v>
      </c>
      <c r="F303" s="327" t="s">
        <v>521</v>
      </c>
      <c r="G303" s="329" t="s">
        <v>521</v>
      </c>
      <c r="H303" s="329" t="s">
        <v>521</v>
      </c>
      <c r="I303" s="329" t="s">
        <v>521</v>
      </c>
      <c r="J303" s="57" t="s">
        <v>492</v>
      </c>
    </row>
    <row r="304" spans="1:10" x14ac:dyDescent="0.35">
      <c r="A304" s="288" t="s">
        <v>559</v>
      </c>
      <c r="B304" s="329" t="s">
        <v>494</v>
      </c>
      <c r="C304" s="327" t="s">
        <v>550</v>
      </c>
      <c r="D304" s="327" t="s">
        <v>494</v>
      </c>
      <c r="E304" s="327" t="s">
        <v>494</v>
      </c>
      <c r="F304" s="327" t="s">
        <v>494</v>
      </c>
      <c r="G304" s="329" t="s">
        <v>494</v>
      </c>
      <c r="H304" s="329">
        <v>1.8552446885427101</v>
      </c>
      <c r="I304" s="329">
        <v>8.4437087812739994E-2</v>
      </c>
      <c r="J304" s="57" t="s">
        <v>492</v>
      </c>
    </row>
    <row r="305" spans="1:10" x14ac:dyDescent="0.35">
      <c r="A305" s="288" t="s">
        <v>560</v>
      </c>
      <c r="B305" s="329" t="s">
        <v>521</v>
      </c>
      <c r="C305" s="327" t="s">
        <v>550</v>
      </c>
      <c r="D305" s="327" t="s">
        <v>521</v>
      </c>
      <c r="E305" s="327" t="s">
        <v>521</v>
      </c>
      <c r="F305" s="327" t="s">
        <v>521</v>
      </c>
      <c r="G305" s="329" t="s">
        <v>521</v>
      </c>
      <c r="H305" s="329" t="s">
        <v>521</v>
      </c>
      <c r="I305" s="329" t="s">
        <v>521</v>
      </c>
      <c r="J305" s="57" t="s">
        <v>492</v>
      </c>
    </row>
    <row r="306" spans="1:10" x14ac:dyDescent="0.35">
      <c r="A306" s="288" t="s">
        <v>92</v>
      </c>
      <c r="B306" s="329" t="s">
        <v>494</v>
      </c>
      <c r="C306" s="327" t="s">
        <v>550</v>
      </c>
      <c r="D306" s="327" t="s">
        <v>494</v>
      </c>
      <c r="E306" s="327" t="s">
        <v>519</v>
      </c>
      <c r="F306" s="327" t="s">
        <v>519</v>
      </c>
      <c r="G306" s="329" t="s">
        <v>494</v>
      </c>
      <c r="H306" s="329" t="s">
        <v>519</v>
      </c>
      <c r="I306" s="329" t="s">
        <v>519</v>
      </c>
      <c r="J306" s="57" t="s">
        <v>492</v>
      </c>
    </row>
    <row r="307" spans="1:10" x14ac:dyDescent="0.35">
      <c r="A307" s="284" t="s">
        <v>594</v>
      </c>
      <c r="B307" s="327">
        <v>11350565.440672889</v>
      </c>
      <c r="C307" s="327" t="s">
        <v>550</v>
      </c>
      <c r="D307" s="328" t="s">
        <v>187</v>
      </c>
      <c r="E307" s="328" t="s">
        <v>187</v>
      </c>
      <c r="F307" s="328" t="s">
        <v>187</v>
      </c>
      <c r="G307" s="327">
        <v>586285.4434706961</v>
      </c>
      <c r="H307" s="327">
        <v>205.34813377159594</v>
      </c>
      <c r="I307" s="327">
        <v>4.1002059296026401</v>
      </c>
      <c r="J307" s="327" t="s">
        <v>554</v>
      </c>
    </row>
    <row r="308" spans="1:10" x14ac:dyDescent="0.35">
      <c r="A308" s="283" t="s">
        <v>551</v>
      </c>
      <c r="B308" s="327">
        <v>2244284.3614724921</v>
      </c>
      <c r="C308" s="327" t="s">
        <v>550</v>
      </c>
      <c r="D308" s="327">
        <v>67.197268126614205</v>
      </c>
      <c r="E308" s="327">
        <v>9.4999509612768396</v>
      </c>
      <c r="F308" s="327">
        <v>0.57001685543420999</v>
      </c>
      <c r="G308" s="327">
        <v>150809.77799023423</v>
      </c>
      <c r="H308" s="327">
        <v>21.320591377149189</v>
      </c>
      <c r="I308" s="327">
        <v>1.2792799144267299</v>
      </c>
      <c r="J308" s="327" t="s">
        <v>492</v>
      </c>
    </row>
    <row r="309" spans="1:10" x14ac:dyDescent="0.35">
      <c r="A309" s="283" t="s">
        <v>552</v>
      </c>
      <c r="B309" s="327">
        <v>112366.54296457814</v>
      </c>
      <c r="C309" s="327" t="s">
        <v>550</v>
      </c>
      <c r="D309" s="327">
        <v>90.475845936581024</v>
      </c>
      <c r="E309" s="327">
        <v>31.31951642816826</v>
      </c>
      <c r="F309" s="327">
        <v>1.4249999999999701</v>
      </c>
      <c r="G309" s="327">
        <v>10166.458029689384</v>
      </c>
      <c r="H309" s="327">
        <v>3.5192657883555798</v>
      </c>
      <c r="I309" s="327">
        <v>0.16012232372452001</v>
      </c>
      <c r="J309" s="327" t="s">
        <v>492</v>
      </c>
    </row>
    <row r="310" spans="1:10" x14ac:dyDescent="0.35">
      <c r="A310" s="283" t="s">
        <v>553</v>
      </c>
      <c r="B310" s="327">
        <v>8464063.9996716734</v>
      </c>
      <c r="C310" s="327" t="s">
        <v>550</v>
      </c>
      <c r="D310" s="327">
        <v>50.248817526340829</v>
      </c>
      <c r="E310" s="327">
        <v>4.4986853631150696</v>
      </c>
      <c r="F310" s="327">
        <v>8.9994847365319999E-2</v>
      </c>
      <c r="G310" s="327">
        <v>425309.20745077246</v>
      </c>
      <c r="H310" s="327">
        <v>38.07716082779217</v>
      </c>
      <c r="I310" s="327">
        <v>0.76172214774073999</v>
      </c>
      <c r="J310" s="327" t="s">
        <v>492</v>
      </c>
    </row>
    <row r="311" spans="1:10" x14ac:dyDescent="0.35">
      <c r="A311" s="283" t="s">
        <v>3217</v>
      </c>
      <c r="B311" s="327" t="s">
        <v>521</v>
      </c>
      <c r="C311" s="327" t="s">
        <v>550</v>
      </c>
      <c r="D311" s="327" t="s">
        <v>521</v>
      </c>
      <c r="E311" s="327" t="s">
        <v>521</v>
      </c>
      <c r="F311" s="327" t="s">
        <v>521</v>
      </c>
      <c r="G311" s="327" t="s">
        <v>521</v>
      </c>
      <c r="H311" s="327" t="s">
        <v>521</v>
      </c>
      <c r="I311" s="327" t="s">
        <v>521</v>
      </c>
      <c r="J311" s="327" t="s">
        <v>521</v>
      </c>
    </row>
    <row r="312" spans="1:10" x14ac:dyDescent="0.35">
      <c r="A312" s="283" t="s">
        <v>3218</v>
      </c>
      <c r="B312" s="327" t="s">
        <v>521</v>
      </c>
      <c r="C312" s="327" t="s">
        <v>550</v>
      </c>
      <c r="D312" s="327" t="s">
        <v>521</v>
      </c>
      <c r="E312" s="327" t="s">
        <v>521</v>
      </c>
      <c r="F312" s="327" t="s">
        <v>521</v>
      </c>
      <c r="G312" s="327" t="s">
        <v>521</v>
      </c>
      <c r="H312" s="327" t="s">
        <v>521</v>
      </c>
      <c r="I312" s="327" t="s">
        <v>521</v>
      </c>
      <c r="J312" s="327" t="s">
        <v>521</v>
      </c>
    </row>
    <row r="313" spans="1:10" x14ac:dyDescent="0.35">
      <c r="A313" s="283" t="s">
        <v>3219</v>
      </c>
      <c r="B313" s="327">
        <v>529850.53656414582</v>
      </c>
      <c r="C313" s="327" t="s">
        <v>550</v>
      </c>
      <c r="D313" s="327">
        <v>97.591405250278996</v>
      </c>
      <c r="E313" s="327">
        <v>268.8137615220773</v>
      </c>
      <c r="F313" s="327">
        <v>3.5841834869610198</v>
      </c>
      <c r="G313" s="327">
        <v>51708.858435909322</v>
      </c>
      <c r="H313" s="327">
        <v>142.43111577829899</v>
      </c>
      <c r="I313" s="327">
        <v>1.8990815437106501</v>
      </c>
      <c r="J313" s="327" t="s">
        <v>492</v>
      </c>
    </row>
    <row r="314" spans="1:10" x14ac:dyDescent="0.35">
      <c r="A314" s="296" t="s">
        <v>3237</v>
      </c>
      <c r="B314" s="327">
        <v>4223544.2202831479</v>
      </c>
      <c r="C314" s="327" t="s">
        <v>550</v>
      </c>
      <c r="D314" s="328" t="s">
        <v>187</v>
      </c>
      <c r="E314" s="328" t="s">
        <v>187</v>
      </c>
      <c r="F314" s="328" t="s">
        <v>187</v>
      </c>
      <c r="G314" s="327">
        <v>227130.02298152124</v>
      </c>
      <c r="H314" s="327">
        <v>43.127051806573057</v>
      </c>
      <c r="I314" s="327">
        <v>1.1609958550767701</v>
      </c>
      <c r="J314" s="327" t="s">
        <v>554</v>
      </c>
    </row>
    <row r="315" spans="1:10" x14ac:dyDescent="0.35">
      <c r="A315" s="283" t="s">
        <v>551</v>
      </c>
      <c r="B315" s="327">
        <v>802613.81053188839</v>
      </c>
      <c r="C315" s="327" t="s">
        <v>550</v>
      </c>
      <c r="D315" s="327">
        <v>68.457376341550798</v>
      </c>
      <c r="E315" s="327">
        <v>9.5</v>
      </c>
      <c r="F315" s="327">
        <v>0.56999999999999995</v>
      </c>
      <c r="G315" s="327">
        <v>54944.835684507634</v>
      </c>
      <c r="H315" s="327">
        <v>7.6248312000529399</v>
      </c>
      <c r="I315" s="327">
        <v>0.45748987200317998</v>
      </c>
      <c r="J315" s="327" t="s">
        <v>492</v>
      </c>
    </row>
    <row r="316" spans="1:10" x14ac:dyDescent="0.35">
      <c r="A316" s="283" t="s">
        <v>552</v>
      </c>
      <c r="B316" s="327">
        <v>102339.36264828738</v>
      </c>
      <c r="C316" s="327" t="s">
        <v>550</v>
      </c>
      <c r="D316" s="327">
        <v>90.484267022339296</v>
      </c>
      <c r="E316" s="327">
        <v>9.5</v>
      </c>
      <c r="F316" s="327">
        <v>1.425</v>
      </c>
      <c r="G316" s="327">
        <v>9260.1022167636511</v>
      </c>
      <c r="H316" s="327">
        <v>0.97222394515873001</v>
      </c>
      <c r="I316" s="327">
        <v>0.14583359177381</v>
      </c>
      <c r="J316" s="327" t="s">
        <v>492</v>
      </c>
    </row>
    <row r="317" spans="1:10" x14ac:dyDescent="0.35">
      <c r="A317" s="283" t="s">
        <v>553</v>
      </c>
      <c r="B317" s="327">
        <v>3242414.5271654259</v>
      </c>
      <c r="C317" s="327" t="s">
        <v>550</v>
      </c>
      <c r="D317" s="327">
        <v>50.248073994006511</v>
      </c>
      <c r="E317" s="327">
        <v>4.5</v>
      </c>
      <c r="F317" s="327">
        <v>0.09</v>
      </c>
      <c r="G317" s="327">
        <v>162925.08508024996</v>
      </c>
      <c r="H317" s="327">
        <v>14.590865372244419</v>
      </c>
      <c r="I317" s="327">
        <v>0.29181730744488998</v>
      </c>
      <c r="J317" s="327" t="s">
        <v>492</v>
      </c>
    </row>
    <row r="318" spans="1:10" x14ac:dyDescent="0.35">
      <c r="A318" s="283" t="s">
        <v>3217</v>
      </c>
      <c r="B318" s="327" t="s">
        <v>521</v>
      </c>
      <c r="C318" s="327" t="s">
        <v>550</v>
      </c>
      <c r="D318" s="327" t="s">
        <v>521</v>
      </c>
      <c r="E318" s="327" t="s">
        <v>521</v>
      </c>
      <c r="F318" s="327" t="s">
        <v>521</v>
      </c>
      <c r="G318" s="327" t="s">
        <v>521</v>
      </c>
      <c r="H318" s="327" t="s">
        <v>521</v>
      </c>
      <c r="I318" s="327" t="s">
        <v>521</v>
      </c>
      <c r="J318" s="327" t="s">
        <v>521</v>
      </c>
    </row>
    <row r="319" spans="1:10" x14ac:dyDescent="0.35">
      <c r="A319" s="283" t="s">
        <v>3218</v>
      </c>
      <c r="B319" s="327" t="s">
        <v>521</v>
      </c>
      <c r="C319" s="327" t="s">
        <v>550</v>
      </c>
      <c r="D319" s="327" t="s">
        <v>521</v>
      </c>
      <c r="E319" s="327" t="s">
        <v>521</v>
      </c>
      <c r="F319" s="327" t="s">
        <v>521</v>
      </c>
      <c r="G319" s="327" t="s">
        <v>521</v>
      </c>
      <c r="H319" s="327" t="s">
        <v>521</v>
      </c>
      <c r="I319" s="327" t="s">
        <v>521</v>
      </c>
      <c r="J319" s="327" t="s">
        <v>521</v>
      </c>
    </row>
    <row r="320" spans="1:10" x14ac:dyDescent="0.35">
      <c r="A320" s="283" t="s">
        <v>3219</v>
      </c>
      <c r="B320" s="327">
        <v>76176.519937545774</v>
      </c>
      <c r="C320" s="327" t="s">
        <v>550</v>
      </c>
      <c r="D320" s="327">
        <v>96.731829689896188</v>
      </c>
      <c r="E320" s="327">
        <v>261.74904426540229</v>
      </c>
      <c r="F320" s="327">
        <v>3.4899872568719901</v>
      </c>
      <c r="G320" s="327">
        <v>7368.6941529676596</v>
      </c>
      <c r="H320" s="327">
        <v>19.939131289116968</v>
      </c>
      <c r="I320" s="327">
        <v>0.26585508385488998</v>
      </c>
      <c r="J320" s="327" t="s">
        <v>492</v>
      </c>
    </row>
    <row r="321" spans="1:10" x14ac:dyDescent="0.35">
      <c r="A321" s="288" t="s">
        <v>595</v>
      </c>
      <c r="B321" s="327">
        <v>4223544.2202831479</v>
      </c>
      <c r="C321" s="327" t="s">
        <v>550</v>
      </c>
      <c r="D321" s="328" t="s">
        <v>187</v>
      </c>
      <c r="E321" s="328" t="s">
        <v>187</v>
      </c>
      <c r="F321" s="328" t="s">
        <v>187</v>
      </c>
      <c r="G321" s="327">
        <v>227130.02298152124</v>
      </c>
      <c r="H321" s="327">
        <v>43.127051806573057</v>
      </c>
      <c r="I321" s="327">
        <v>1.1609958550767701</v>
      </c>
      <c r="J321" s="327" t="s">
        <v>554</v>
      </c>
    </row>
    <row r="322" spans="1:10" x14ac:dyDescent="0.35">
      <c r="A322" s="294" t="s">
        <v>557</v>
      </c>
      <c r="B322" s="329">
        <v>802613.81053188839</v>
      </c>
      <c r="C322" s="327" t="s">
        <v>550</v>
      </c>
      <c r="D322" s="327">
        <v>68.457376341550798</v>
      </c>
      <c r="E322" s="327">
        <v>9.5</v>
      </c>
      <c r="F322" s="327">
        <v>0.56999999999999995</v>
      </c>
      <c r="G322" s="329">
        <v>54944.835684507634</v>
      </c>
      <c r="H322" s="329">
        <v>7.6248312000529399</v>
      </c>
      <c r="I322" s="329">
        <v>0.45748987200317998</v>
      </c>
      <c r="J322" s="329" t="s">
        <v>492</v>
      </c>
    </row>
    <row r="323" spans="1:10" x14ac:dyDescent="0.35">
      <c r="A323" s="294" t="s">
        <v>558</v>
      </c>
      <c r="B323" s="329">
        <v>102339.36264828738</v>
      </c>
      <c r="C323" s="327" t="s">
        <v>550</v>
      </c>
      <c r="D323" s="327">
        <v>90.484267022339296</v>
      </c>
      <c r="E323" s="327">
        <v>9.5</v>
      </c>
      <c r="F323" s="327">
        <v>1.425</v>
      </c>
      <c r="G323" s="329">
        <v>9260.1022167636511</v>
      </c>
      <c r="H323" s="329">
        <v>0.97222394515873001</v>
      </c>
      <c r="I323" s="329">
        <v>0.14583359177381</v>
      </c>
      <c r="J323" s="329" t="s">
        <v>492</v>
      </c>
    </row>
    <row r="324" spans="1:10" x14ac:dyDescent="0.35">
      <c r="A324" s="294" t="s">
        <v>559</v>
      </c>
      <c r="B324" s="329">
        <v>3242414.5271654259</v>
      </c>
      <c r="C324" s="327" t="s">
        <v>550</v>
      </c>
      <c r="D324" s="327">
        <v>50.248073994006511</v>
      </c>
      <c r="E324" s="327">
        <v>4.5</v>
      </c>
      <c r="F324" s="327">
        <v>0.09</v>
      </c>
      <c r="G324" s="329">
        <v>162925.08508024996</v>
      </c>
      <c r="H324" s="329">
        <v>14.590865372244419</v>
      </c>
      <c r="I324" s="329">
        <v>0.29181730744488998</v>
      </c>
      <c r="J324" s="329" t="s">
        <v>492</v>
      </c>
    </row>
    <row r="325" spans="1:10" x14ac:dyDescent="0.35">
      <c r="A325" s="294" t="s">
        <v>560</v>
      </c>
      <c r="B325" s="329" t="s">
        <v>521</v>
      </c>
      <c r="C325" s="327" t="s">
        <v>550</v>
      </c>
      <c r="D325" s="327" t="s">
        <v>521</v>
      </c>
      <c r="E325" s="327" t="s">
        <v>521</v>
      </c>
      <c r="F325" s="327" t="s">
        <v>521</v>
      </c>
      <c r="G325" s="329" t="s">
        <v>521</v>
      </c>
      <c r="H325" s="329" t="s">
        <v>521</v>
      </c>
      <c r="I325" s="329" t="s">
        <v>521</v>
      </c>
      <c r="J325" s="329" t="s">
        <v>521</v>
      </c>
    </row>
    <row r="326" spans="1:10" x14ac:dyDescent="0.35">
      <c r="A326" s="294" t="s">
        <v>561</v>
      </c>
      <c r="B326" s="329" t="s">
        <v>521</v>
      </c>
      <c r="C326" s="327" t="s">
        <v>550</v>
      </c>
      <c r="D326" s="327" t="s">
        <v>521</v>
      </c>
      <c r="E326" s="327" t="s">
        <v>521</v>
      </c>
      <c r="F326" s="327" t="s">
        <v>521</v>
      </c>
      <c r="G326" s="329" t="s">
        <v>521</v>
      </c>
      <c r="H326" s="329" t="s">
        <v>521</v>
      </c>
      <c r="I326" s="329" t="s">
        <v>521</v>
      </c>
      <c r="J326" s="329" t="s">
        <v>521</v>
      </c>
    </row>
    <row r="327" spans="1:10" x14ac:dyDescent="0.35">
      <c r="A327" s="294" t="s">
        <v>92</v>
      </c>
      <c r="B327" s="329">
        <v>76176.519937545774</v>
      </c>
      <c r="C327" s="327" t="s">
        <v>550</v>
      </c>
      <c r="D327" s="327">
        <v>96.731829689896188</v>
      </c>
      <c r="E327" s="327">
        <v>261.74904426540229</v>
      </c>
      <c r="F327" s="327">
        <v>3.4899872568719901</v>
      </c>
      <c r="G327" s="329">
        <v>7368.6941529676596</v>
      </c>
      <c r="H327" s="329">
        <v>19.939131289116968</v>
      </c>
      <c r="I327" s="329">
        <v>0.26585508385488998</v>
      </c>
      <c r="J327" s="329" t="s">
        <v>492</v>
      </c>
    </row>
    <row r="328" spans="1:10" x14ac:dyDescent="0.35">
      <c r="A328" s="296" t="s">
        <v>3238</v>
      </c>
      <c r="B328" s="327">
        <v>7122906.3888648106</v>
      </c>
      <c r="C328" s="327" t="s">
        <v>550</v>
      </c>
      <c r="D328" s="328" t="s">
        <v>187</v>
      </c>
      <c r="E328" s="328" t="s">
        <v>187</v>
      </c>
      <c r="F328" s="328" t="s">
        <v>187</v>
      </c>
      <c r="G328" s="327">
        <v>358897.51072027022</v>
      </c>
      <c r="H328" s="327">
        <v>162.20807697148538</v>
      </c>
      <c r="I328" s="327">
        <v>2.9373316220328798</v>
      </c>
      <c r="J328" s="327" t="s">
        <v>554</v>
      </c>
    </row>
    <row r="329" spans="1:10" x14ac:dyDescent="0.35">
      <c r="A329" s="283" t="s">
        <v>551</v>
      </c>
      <c r="B329" s="327">
        <v>1441653.2392910132</v>
      </c>
      <c r="C329" s="327" t="s">
        <v>550</v>
      </c>
      <c r="D329" s="327">
        <v>66.495636541257568</v>
      </c>
      <c r="E329" s="327">
        <v>9.5</v>
      </c>
      <c r="F329" s="327">
        <v>0.56999999999999995</v>
      </c>
      <c r="G329" s="327">
        <v>95863.649818421836</v>
      </c>
      <c r="H329" s="327">
        <v>13.695705773264629</v>
      </c>
      <c r="I329" s="327">
        <v>0.82174234639587995</v>
      </c>
      <c r="J329" s="327" t="s">
        <v>492</v>
      </c>
    </row>
    <row r="330" spans="1:10" x14ac:dyDescent="0.35">
      <c r="A330" s="283" t="s">
        <v>552</v>
      </c>
      <c r="B330" s="327">
        <v>8899.3961168497008</v>
      </c>
      <c r="C330" s="327" t="s">
        <v>550</v>
      </c>
      <c r="D330" s="327">
        <v>90.484267022339282</v>
      </c>
      <c r="E330" s="327">
        <v>284.99999999999949</v>
      </c>
      <c r="F330" s="327">
        <v>1.4249999999999099</v>
      </c>
      <c r="G330" s="327">
        <v>805.25533457459767</v>
      </c>
      <c r="H330" s="327">
        <v>2.5363278933021598</v>
      </c>
      <c r="I330" s="327">
        <v>1.2681639466510001E-2</v>
      </c>
      <c r="J330" s="327" t="s">
        <v>492</v>
      </c>
    </row>
    <row r="331" spans="1:10" x14ac:dyDescent="0.35">
      <c r="A331" s="283" t="s">
        <v>553</v>
      </c>
      <c r="B331" s="327">
        <v>5218679.7368303481</v>
      </c>
      <c r="C331" s="327" t="s">
        <v>550</v>
      </c>
      <c r="D331" s="327">
        <v>50.248073994006518</v>
      </c>
      <c r="E331" s="327">
        <v>4.5</v>
      </c>
      <c r="F331" s="327">
        <v>0.09</v>
      </c>
      <c r="G331" s="327">
        <v>262228.6055672738</v>
      </c>
      <c r="H331" s="327">
        <v>23.484058815736571</v>
      </c>
      <c r="I331" s="327">
        <v>0.46968117631473</v>
      </c>
      <c r="J331" s="327" t="s">
        <v>492</v>
      </c>
    </row>
    <row r="332" spans="1:10" x14ac:dyDescent="0.35">
      <c r="A332" s="283" t="s">
        <v>3217</v>
      </c>
      <c r="B332" s="327" t="s">
        <v>521</v>
      </c>
      <c r="C332" s="327" t="s">
        <v>550</v>
      </c>
      <c r="D332" s="327" t="s">
        <v>521</v>
      </c>
      <c r="E332" s="327" t="s">
        <v>521</v>
      </c>
      <c r="F332" s="327" t="s">
        <v>521</v>
      </c>
      <c r="G332" s="327" t="s">
        <v>521</v>
      </c>
      <c r="H332" s="327" t="s">
        <v>521</v>
      </c>
      <c r="I332" s="327" t="s">
        <v>521</v>
      </c>
      <c r="J332" s="327" t="s">
        <v>521</v>
      </c>
    </row>
    <row r="333" spans="1:10" x14ac:dyDescent="0.35">
      <c r="A333" s="283" t="s">
        <v>3218</v>
      </c>
      <c r="B333" s="327" t="s">
        <v>521</v>
      </c>
      <c r="C333" s="327" t="s">
        <v>550</v>
      </c>
      <c r="D333" s="327" t="s">
        <v>521</v>
      </c>
      <c r="E333" s="327" t="s">
        <v>521</v>
      </c>
      <c r="F333" s="327" t="s">
        <v>521</v>
      </c>
      <c r="G333" s="327" t="s">
        <v>521</v>
      </c>
      <c r="H333" s="327" t="s">
        <v>521</v>
      </c>
      <c r="I333" s="327" t="s">
        <v>521</v>
      </c>
      <c r="J333" s="327" t="s">
        <v>521</v>
      </c>
    </row>
    <row r="334" spans="1:10" x14ac:dyDescent="0.35">
      <c r="A334" s="283" t="s">
        <v>3219</v>
      </c>
      <c r="B334" s="327">
        <v>453674.0166266</v>
      </c>
      <c r="C334" s="327" t="s">
        <v>550</v>
      </c>
      <c r="D334" s="327">
        <v>97.735736802039924</v>
      </c>
      <c r="E334" s="327">
        <v>270.00000000000006</v>
      </c>
      <c r="F334" s="327">
        <v>3.6</v>
      </c>
      <c r="G334" s="327">
        <v>44340.16428294166</v>
      </c>
      <c r="H334" s="327">
        <v>122.49198448918202</v>
      </c>
      <c r="I334" s="327">
        <v>1.63322645985576</v>
      </c>
      <c r="J334" s="327" t="s">
        <v>492</v>
      </c>
    </row>
    <row r="335" spans="1:10" x14ac:dyDescent="0.35">
      <c r="A335" s="287" t="s">
        <v>596</v>
      </c>
      <c r="B335" s="327">
        <v>7122906.3888648106</v>
      </c>
      <c r="C335" s="327" t="s">
        <v>550</v>
      </c>
      <c r="D335" s="328" t="s">
        <v>187</v>
      </c>
      <c r="E335" s="328" t="s">
        <v>187</v>
      </c>
      <c r="F335" s="328" t="s">
        <v>187</v>
      </c>
      <c r="G335" s="327">
        <v>358897.51072027022</v>
      </c>
      <c r="H335" s="327">
        <v>162.20807697148538</v>
      </c>
      <c r="I335" s="327">
        <v>2.9373316220328798</v>
      </c>
      <c r="J335" s="327" t="s">
        <v>554</v>
      </c>
    </row>
    <row r="336" spans="1:10" x14ac:dyDescent="0.35">
      <c r="A336" s="288" t="s">
        <v>597</v>
      </c>
      <c r="B336" s="327">
        <v>7122906.3888648106</v>
      </c>
      <c r="C336" s="327" t="s">
        <v>550</v>
      </c>
      <c r="D336" s="328" t="s">
        <v>187</v>
      </c>
      <c r="E336" s="328" t="s">
        <v>187</v>
      </c>
      <c r="F336" s="328" t="s">
        <v>187</v>
      </c>
      <c r="G336" s="327">
        <v>358897.51072027022</v>
      </c>
      <c r="H336" s="327">
        <v>162.20807697148538</v>
      </c>
      <c r="I336" s="327">
        <v>2.9373316220328798</v>
      </c>
      <c r="J336" s="327" t="s">
        <v>554</v>
      </c>
    </row>
    <row r="337" spans="1:10" x14ac:dyDescent="0.35">
      <c r="A337" s="294" t="s">
        <v>557</v>
      </c>
      <c r="B337" s="329">
        <v>1441653.2392910132</v>
      </c>
      <c r="C337" s="327" t="s">
        <v>550</v>
      </c>
      <c r="D337" s="327">
        <v>66.495636541257568</v>
      </c>
      <c r="E337" s="327">
        <v>9.5</v>
      </c>
      <c r="F337" s="327">
        <v>0.56999999999999995</v>
      </c>
      <c r="G337" s="329">
        <v>95863.649818421836</v>
      </c>
      <c r="H337" s="329">
        <v>13.695705773264629</v>
      </c>
      <c r="I337" s="329">
        <v>0.82174234639587995</v>
      </c>
      <c r="J337" s="329" t="s">
        <v>492</v>
      </c>
    </row>
    <row r="338" spans="1:10" x14ac:dyDescent="0.35">
      <c r="A338" s="294" t="s">
        <v>558</v>
      </c>
      <c r="B338" s="329">
        <v>8899.3961168497008</v>
      </c>
      <c r="C338" s="327" t="s">
        <v>550</v>
      </c>
      <c r="D338" s="327">
        <v>90.484267022339282</v>
      </c>
      <c r="E338" s="327">
        <v>284.99999999999949</v>
      </c>
      <c r="F338" s="327">
        <v>1.4249999999999099</v>
      </c>
      <c r="G338" s="329">
        <v>805.25533457459767</v>
      </c>
      <c r="H338" s="329">
        <v>2.5363278933021598</v>
      </c>
      <c r="I338" s="329">
        <v>1.2681639466510001E-2</v>
      </c>
      <c r="J338" s="329" t="s">
        <v>492</v>
      </c>
    </row>
    <row r="339" spans="1:10" x14ac:dyDescent="0.35">
      <c r="A339" s="294" t="s">
        <v>559</v>
      </c>
      <c r="B339" s="329">
        <v>5218679.7368303481</v>
      </c>
      <c r="C339" s="327" t="s">
        <v>550</v>
      </c>
      <c r="D339" s="327">
        <v>50.248073994006518</v>
      </c>
      <c r="E339" s="327">
        <v>4.5</v>
      </c>
      <c r="F339" s="327">
        <v>0.09</v>
      </c>
      <c r="G339" s="329">
        <v>262228.6055672738</v>
      </c>
      <c r="H339" s="329">
        <v>23.484058815736571</v>
      </c>
      <c r="I339" s="329">
        <v>0.46968117631473</v>
      </c>
      <c r="J339" s="329" t="s">
        <v>492</v>
      </c>
    </row>
    <row r="340" spans="1:10" x14ac:dyDescent="0.35">
      <c r="A340" s="294" t="s">
        <v>560</v>
      </c>
      <c r="B340" s="329" t="s">
        <v>521</v>
      </c>
      <c r="C340" s="327" t="s">
        <v>550</v>
      </c>
      <c r="D340" s="327" t="s">
        <v>521</v>
      </c>
      <c r="E340" s="327" t="s">
        <v>521</v>
      </c>
      <c r="F340" s="327" t="s">
        <v>521</v>
      </c>
      <c r="G340" s="329" t="s">
        <v>521</v>
      </c>
      <c r="H340" s="329" t="s">
        <v>521</v>
      </c>
      <c r="I340" s="329" t="s">
        <v>521</v>
      </c>
      <c r="J340" s="329" t="s">
        <v>521</v>
      </c>
    </row>
    <row r="341" spans="1:10" x14ac:dyDescent="0.35">
      <c r="A341" s="294" t="s">
        <v>561</v>
      </c>
      <c r="B341" s="329" t="s">
        <v>521</v>
      </c>
      <c r="C341" s="327" t="s">
        <v>550</v>
      </c>
      <c r="D341" s="327" t="s">
        <v>521</v>
      </c>
      <c r="E341" s="327" t="s">
        <v>521</v>
      </c>
      <c r="F341" s="327" t="s">
        <v>521</v>
      </c>
      <c r="G341" s="329" t="s">
        <v>521</v>
      </c>
      <c r="H341" s="329" t="s">
        <v>521</v>
      </c>
      <c r="I341" s="329" t="s">
        <v>521</v>
      </c>
      <c r="J341" s="329" t="s">
        <v>521</v>
      </c>
    </row>
    <row r="342" spans="1:10" x14ac:dyDescent="0.35">
      <c r="A342" s="294" t="s">
        <v>92</v>
      </c>
      <c r="B342" s="329">
        <v>453674.0166266</v>
      </c>
      <c r="C342" s="327" t="s">
        <v>550</v>
      </c>
      <c r="D342" s="327">
        <v>97.735736802039924</v>
      </c>
      <c r="E342" s="327">
        <v>270.00000000000006</v>
      </c>
      <c r="F342" s="327">
        <v>3.6</v>
      </c>
      <c r="G342" s="329">
        <v>44340.16428294166</v>
      </c>
      <c r="H342" s="329">
        <v>122.49198448918202</v>
      </c>
      <c r="I342" s="329">
        <v>1.63322645985576</v>
      </c>
      <c r="J342" s="329" t="s">
        <v>492</v>
      </c>
    </row>
    <row r="343" spans="1:10" x14ac:dyDescent="0.35">
      <c r="A343" s="296" t="s">
        <v>511</v>
      </c>
      <c r="B343" s="327">
        <v>4114.8315249317002</v>
      </c>
      <c r="C343" s="327" t="s">
        <v>550</v>
      </c>
      <c r="D343" s="328" t="s">
        <v>187</v>
      </c>
      <c r="E343" s="328" t="s">
        <v>187</v>
      </c>
      <c r="F343" s="328" t="s">
        <v>187</v>
      </c>
      <c r="G343" s="327">
        <v>257.90976890459297</v>
      </c>
      <c r="H343" s="327">
        <v>1.300499353749E-2</v>
      </c>
      <c r="I343" s="327">
        <v>1.87845249299E-3</v>
      </c>
      <c r="J343" s="327" t="s">
        <v>554</v>
      </c>
    </row>
    <row r="344" spans="1:10" x14ac:dyDescent="0.35">
      <c r="A344" s="283" t="s">
        <v>551</v>
      </c>
      <c r="B344" s="327">
        <v>17.3116495903528</v>
      </c>
      <c r="C344" s="327" t="s">
        <v>550</v>
      </c>
      <c r="D344" s="327">
        <v>74.659973794072144</v>
      </c>
      <c r="E344" s="327">
        <v>3.14261395692282</v>
      </c>
      <c r="F344" s="327">
        <v>2.75514054400566</v>
      </c>
      <c r="G344" s="327">
        <v>1.2924873047479</v>
      </c>
      <c r="H344" s="327">
        <v>5.4403831620000003E-5</v>
      </c>
      <c r="I344" s="327">
        <v>4.7696027669999998E-5</v>
      </c>
      <c r="J344" s="327" t="s">
        <v>492</v>
      </c>
    </row>
    <row r="345" spans="1:10" x14ac:dyDescent="0.35">
      <c r="A345" s="283" t="s">
        <v>552</v>
      </c>
      <c r="B345" s="327">
        <v>1127.7841994410535</v>
      </c>
      <c r="C345" s="327" t="s">
        <v>550</v>
      </c>
      <c r="D345" s="327">
        <v>89.645233903118736</v>
      </c>
      <c r="E345" s="327">
        <v>9.4999999999999893</v>
      </c>
      <c r="F345" s="327">
        <v>1.4249999999969001</v>
      </c>
      <c r="G345" s="327">
        <v>101.10047835113475</v>
      </c>
      <c r="H345" s="327">
        <v>1.071394989469E-2</v>
      </c>
      <c r="I345" s="327">
        <v>1.6070924842E-3</v>
      </c>
      <c r="J345" s="327" t="s">
        <v>492</v>
      </c>
    </row>
    <row r="346" spans="1:10" x14ac:dyDescent="0.35">
      <c r="A346" s="283" t="s">
        <v>553</v>
      </c>
      <c r="B346" s="327">
        <v>2969.7356759002942</v>
      </c>
      <c r="C346" s="327" t="s">
        <v>550</v>
      </c>
      <c r="D346" s="327">
        <v>52.367220594999388</v>
      </c>
      <c r="E346" s="327">
        <v>0.75314440585758002</v>
      </c>
      <c r="F346" s="327">
        <v>7.5314440586429998E-2</v>
      </c>
      <c r="G346" s="327">
        <v>155.51680324871032</v>
      </c>
      <c r="H346" s="327">
        <v>2.2366398111799998E-3</v>
      </c>
      <c r="I346" s="327">
        <v>2.2366398112E-4</v>
      </c>
      <c r="J346" s="327" t="s">
        <v>492</v>
      </c>
    </row>
    <row r="347" spans="1:10" x14ac:dyDescent="0.35">
      <c r="A347" s="283" t="s">
        <v>3217</v>
      </c>
      <c r="B347" s="327" t="s">
        <v>521</v>
      </c>
      <c r="C347" s="327" t="s">
        <v>550</v>
      </c>
      <c r="D347" s="327" t="s">
        <v>521</v>
      </c>
      <c r="E347" s="327" t="s">
        <v>521</v>
      </c>
      <c r="F347" s="327" t="s">
        <v>521</v>
      </c>
      <c r="G347" s="327" t="s">
        <v>521</v>
      </c>
      <c r="H347" s="327" t="s">
        <v>521</v>
      </c>
      <c r="I347" s="327" t="s">
        <v>521</v>
      </c>
      <c r="J347" s="327" t="s">
        <v>521</v>
      </c>
    </row>
    <row r="348" spans="1:10" x14ac:dyDescent="0.35">
      <c r="A348" s="283" t="s">
        <v>3218</v>
      </c>
      <c r="B348" s="327" t="s">
        <v>521</v>
      </c>
      <c r="C348" s="327" t="s">
        <v>550</v>
      </c>
      <c r="D348" s="327" t="s">
        <v>521</v>
      </c>
      <c r="E348" s="327" t="s">
        <v>521</v>
      </c>
      <c r="F348" s="327" t="s">
        <v>521</v>
      </c>
      <c r="G348" s="327" t="s">
        <v>521</v>
      </c>
      <c r="H348" s="327" t="s">
        <v>521</v>
      </c>
      <c r="I348" s="327" t="s">
        <v>521</v>
      </c>
      <c r="J348" s="327" t="s">
        <v>521</v>
      </c>
    </row>
    <row r="349" spans="1:10" x14ac:dyDescent="0.35">
      <c r="A349" s="283" t="s">
        <v>3219</v>
      </c>
      <c r="B349" s="327" t="s">
        <v>494</v>
      </c>
      <c r="C349" s="327" t="s">
        <v>550</v>
      </c>
      <c r="D349" s="327" t="s">
        <v>526</v>
      </c>
      <c r="E349" s="327" t="s">
        <v>492</v>
      </c>
      <c r="F349" s="327" t="s">
        <v>492</v>
      </c>
      <c r="G349" s="327" t="s">
        <v>494</v>
      </c>
      <c r="H349" s="327" t="s">
        <v>492</v>
      </c>
      <c r="I349" s="327" t="s">
        <v>492</v>
      </c>
      <c r="J349" s="327" t="s">
        <v>492</v>
      </c>
    </row>
    <row r="350" spans="1:10" x14ac:dyDescent="0.35">
      <c r="A350" s="290" t="s">
        <v>598</v>
      </c>
      <c r="B350" s="327">
        <v>4114.8315249317002</v>
      </c>
      <c r="C350" s="327" t="s">
        <v>550</v>
      </c>
      <c r="D350" s="328" t="s">
        <v>187</v>
      </c>
      <c r="E350" s="328" t="s">
        <v>187</v>
      </c>
      <c r="F350" s="328" t="s">
        <v>187</v>
      </c>
      <c r="G350" s="327">
        <v>257.90976890459297</v>
      </c>
      <c r="H350" s="327">
        <v>1.300499353749E-2</v>
      </c>
      <c r="I350" s="327">
        <v>1.87845249299E-3</v>
      </c>
      <c r="J350" s="327" t="s">
        <v>554</v>
      </c>
    </row>
    <row r="351" spans="1:10" x14ac:dyDescent="0.35">
      <c r="A351" s="283" t="s">
        <v>551</v>
      </c>
      <c r="B351" s="329">
        <v>17.3116495903528</v>
      </c>
      <c r="C351" s="327" t="s">
        <v>550</v>
      </c>
      <c r="D351" s="327">
        <v>74.659973794072144</v>
      </c>
      <c r="E351" s="327">
        <v>3.14261395692282</v>
      </c>
      <c r="F351" s="327">
        <v>2.75514054400566</v>
      </c>
      <c r="G351" s="329">
        <v>1.2924873047479</v>
      </c>
      <c r="H351" s="329">
        <v>5.4403831620000003E-5</v>
      </c>
      <c r="I351" s="329">
        <v>4.7696027669999998E-5</v>
      </c>
      <c r="J351" s="329" t="s">
        <v>492</v>
      </c>
    </row>
    <row r="352" spans="1:10" x14ac:dyDescent="0.35">
      <c r="A352" s="283" t="s">
        <v>552</v>
      </c>
      <c r="B352" s="329">
        <v>1127.7841994410535</v>
      </c>
      <c r="C352" s="327" t="s">
        <v>550</v>
      </c>
      <c r="D352" s="327">
        <v>89.645233903118736</v>
      </c>
      <c r="E352" s="327">
        <v>9.4999999999999893</v>
      </c>
      <c r="F352" s="327">
        <v>1.4249999999969001</v>
      </c>
      <c r="G352" s="329">
        <v>101.10047835113475</v>
      </c>
      <c r="H352" s="329">
        <v>1.071394989469E-2</v>
      </c>
      <c r="I352" s="329">
        <v>1.6070924842E-3</v>
      </c>
      <c r="J352" s="329" t="s">
        <v>492</v>
      </c>
    </row>
    <row r="353" spans="1:10" x14ac:dyDescent="0.35">
      <c r="A353" s="283" t="s">
        <v>553</v>
      </c>
      <c r="B353" s="329">
        <v>2969.7356759002942</v>
      </c>
      <c r="C353" s="327" t="s">
        <v>550</v>
      </c>
      <c r="D353" s="327">
        <v>52.367220594999388</v>
      </c>
      <c r="E353" s="327">
        <v>0.75314440585758002</v>
      </c>
      <c r="F353" s="327">
        <v>7.5314440586429998E-2</v>
      </c>
      <c r="G353" s="329">
        <v>155.51680324871032</v>
      </c>
      <c r="H353" s="329">
        <v>2.2366398111799998E-3</v>
      </c>
      <c r="I353" s="329">
        <v>2.2366398112E-4</v>
      </c>
      <c r="J353" s="329" t="s">
        <v>492</v>
      </c>
    </row>
    <row r="354" spans="1:10" x14ac:dyDescent="0.35">
      <c r="A354" s="283" t="s">
        <v>3217</v>
      </c>
      <c r="B354" s="329" t="s">
        <v>521</v>
      </c>
      <c r="C354" s="327" t="s">
        <v>550</v>
      </c>
      <c r="D354" s="327" t="s">
        <v>521</v>
      </c>
      <c r="E354" s="327" t="s">
        <v>521</v>
      </c>
      <c r="F354" s="327" t="s">
        <v>521</v>
      </c>
      <c r="G354" s="329" t="s">
        <v>521</v>
      </c>
      <c r="H354" s="329" t="s">
        <v>521</v>
      </c>
      <c r="I354" s="329" t="s">
        <v>521</v>
      </c>
      <c r="J354" s="329" t="s">
        <v>521</v>
      </c>
    </row>
    <row r="355" spans="1:10" x14ac:dyDescent="0.35">
      <c r="A355" s="283" t="s">
        <v>3218</v>
      </c>
      <c r="B355" s="329" t="s">
        <v>521</v>
      </c>
      <c r="C355" s="327" t="s">
        <v>550</v>
      </c>
      <c r="D355" s="327" t="s">
        <v>521</v>
      </c>
      <c r="E355" s="327" t="s">
        <v>521</v>
      </c>
      <c r="F355" s="327" t="s">
        <v>521</v>
      </c>
      <c r="G355" s="329" t="s">
        <v>521</v>
      </c>
      <c r="H355" s="329" t="s">
        <v>521</v>
      </c>
      <c r="I355" s="329" t="s">
        <v>521</v>
      </c>
      <c r="J355" s="329" t="s">
        <v>521</v>
      </c>
    </row>
    <row r="356" spans="1:10" x14ac:dyDescent="0.35">
      <c r="A356" s="283" t="s">
        <v>3219</v>
      </c>
      <c r="B356" s="329" t="s">
        <v>494</v>
      </c>
      <c r="C356" s="327" t="s">
        <v>550</v>
      </c>
      <c r="D356" s="327" t="s">
        <v>526</v>
      </c>
      <c r="E356" s="327" t="s">
        <v>492</v>
      </c>
      <c r="F356" s="327" t="s">
        <v>492</v>
      </c>
      <c r="G356" s="329" t="s">
        <v>494</v>
      </c>
      <c r="H356" s="329" t="s">
        <v>492</v>
      </c>
      <c r="I356" s="329" t="s">
        <v>492</v>
      </c>
      <c r="J356" s="329" t="s">
        <v>492</v>
      </c>
    </row>
    <row r="357" spans="1:10" x14ac:dyDescent="0.35">
      <c r="A357" s="290" t="s">
        <v>599</v>
      </c>
      <c r="B357" s="327" t="s">
        <v>566</v>
      </c>
      <c r="C357" s="327" t="s">
        <v>550</v>
      </c>
      <c r="D357" s="328" t="s">
        <v>187</v>
      </c>
      <c r="E357" s="328" t="s">
        <v>187</v>
      </c>
      <c r="F357" s="328" t="s">
        <v>187</v>
      </c>
      <c r="G357" s="327" t="s">
        <v>566</v>
      </c>
      <c r="H357" s="327" t="s">
        <v>3111</v>
      </c>
      <c r="I357" s="327" t="s">
        <v>3111</v>
      </c>
      <c r="J357" s="328" t="s">
        <v>187</v>
      </c>
    </row>
    <row r="358" spans="1:10" x14ac:dyDescent="0.35">
      <c r="A358" s="283" t="s">
        <v>574</v>
      </c>
      <c r="B358" s="329" t="s">
        <v>494</v>
      </c>
      <c r="C358" s="327" t="s">
        <v>550</v>
      </c>
      <c r="D358" s="327" t="s">
        <v>494</v>
      </c>
      <c r="E358" s="327" t="s">
        <v>494</v>
      </c>
      <c r="F358" s="327" t="s">
        <v>494</v>
      </c>
      <c r="G358" s="329" t="s">
        <v>494</v>
      </c>
      <c r="H358" s="329" t="s">
        <v>494</v>
      </c>
      <c r="I358" s="329" t="s">
        <v>494</v>
      </c>
      <c r="J358" s="328" t="s">
        <v>187</v>
      </c>
    </row>
    <row r="359" spans="1:10" x14ac:dyDescent="0.35">
      <c r="A359" s="283" t="s">
        <v>575</v>
      </c>
      <c r="B359" s="329" t="s">
        <v>494</v>
      </c>
      <c r="C359" s="327" t="s">
        <v>550</v>
      </c>
      <c r="D359" s="327" t="s">
        <v>494</v>
      </c>
      <c r="E359" s="327" t="s">
        <v>494</v>
      </c>
      <c r="F359" s="327" t="s">
        <v>494</v>
      </c>
      <c r="G359" s="329" t="s">
        <v>494</v>
      </c>
      <c r="H359" s="329" t="s">
        <v>494</v>
      </c>
      <c r="I359" s="329" t="s">
        <v>494</v>
      </c>
      <c r="J359" s="328" t="s">
        <v>187</v>
      </c>
    </row>
    <row r="360" spans="1:10" x14ac:dyDescent="0.35">
      <c r="A360" s="283" t="s">
        <v>576</v>
      </c>
      <c r="B360" s="329" t="s">
        <v>494</v>
      </c>
      <c r="C360" s="327" t="s">
        <v>550</v>
      </c>
      <c r="D360" s="327" t="s">
        <v>494</v>
      </c>
      <c r="E360" s="327" t="s">
        <v>494</v>
      </c>
      <c r="F360" s="327" t="s">
        <v>494</v>
      </c>
      <c r="G360" s="329" t="s">
        <v>494</v>
      </c>
      <c r="H360" s="329" t="s">
        <v>494</v>
      </c>
      <c r="I360" s="329" t="s">
        <v>494</v>
      </c>
      <c r="J360" s="328" t="s">
        <v>187</v>
      </c>
    </row>
    <row r="361" spans="1:10" x14ac:dyDescent="0.35">
      <c r="A361" s="283" t="s">
        <v>3228</v>
      </c>
      <c r="B361" s="327" t="s">
        <v>494</v>
      </c>
      <c r="C361" s="327" t="s">
        <v>550</v>
      </c>
      <c r="D361" s="328" t="s">
        <v>187</v>
      </c>
      <c r="E361" s="328" t="s">
        <v>187</v>
      </c>
      <c r="F361" s="328" t="s">
        <v>187</v>
      </c>
      <c r="G361" s="327" t="s">
        <v>494</v>
      </c>
      <c r="H361" s="327" t="s">
        <v>521</v>
      </c>
      <c r="I361" s="327" t="s">
        <v>521</v>
      </c>
      <c r="J361" s="328" t="s">
        <v>187</v>
      </c>
    </row>
    <row r="362" spans="1:10" x14ac:dyDescent="0.35">
      <c r="A362" s="283" t="s">
        <v>553</v>
      </c>
      <c r="B362" s="329" t="s">
        <v>494</v>
      </c>
      <c r="C362" s="327" t="s">
        <v>550</v>
      </c>
      <c r="D362" s="327" t="s">
        <v>494</v>
      </c>
      <c r="E362" s="327" t="s">
        <v>494</v>
      </c>
      <c r="F362" s="327" t="s">
        <v>494</v>
      </c>
      <c r="G362" s="329" t="s">
        <v>494</v>
      </c>
      <c r="H362" s="329" t="s">
        <v>494</v>
      </c>
      <c r="I362" s="329" t="s">
        <v>494</v>
      </c>
      <c r="J362" s="328" t="s">
        <v>187</v>
      </c>
    </row>
    <row r="363" spans="1:10" x14ac:dyDescent="0.35">
      <c r="A363" s="283" t="s">
        <v>3219</v>
      </c>
      <c r="B363" s="329" t="s">
        <v>494</v>
      </c>
      <c r="C363" s="327" t="s">
        <v>550</v>
      </c>
      <c r="D363" s="327" t="s">
        <v>494</v>
      </c>
      <c r="E363" s="327" t="s">
        <v>492</v>
      </c>
      <c r="F363" s="327" t="s">
        <v>492</v>
      </c>
      <c r="G363" s="329" t="s">
        <v>494</v>
      </c>
      <c r="H363" s="329" t="s">
        <v>492</v>
      </c>
      <c r="I363" s="329" t="s">
        <v>492</v>
      </c>
      <c r="J363" s="328" t="s">
        <v>187</v>
      </c>
    </row>
    <row r="364" spans="1:10" x14ac:dyDescent="0.35">
      <c r="A364" s="283" t="s">
        <v>3229</v>
      </c>
      <c r="B364" s="327" t="s">
        <v>521</v>
      </c>
      <c r="C364" s="327" t="s">
        <v>550</v>
      </c>
      <c r="D364" s="328" t="s">
        <v>187</v>
      </c>
      <c r="E364" s="328" t="s">
        <v>187</v>
      </c>
      <c r="F364" s="328" t="s">
        <v>187</v>
      </c>
      <c r="G364" s="327" t="s">
        <v>521</v>
      </c>
      <c r="H364" s="327" t="s">
        <v>521</v>
      </c>
      <c r="I364" s="327" t="s">
        <v>521</v>
      </c>
      <c r="J364" s="328" t="s">
        <v>187</v>
      </c>
    </row>
    <row r="365" spans="1:10" x14ac:dyDescent="0.35">
      <c r="A365" s="290" t="s">
        <v>600</v>
      </c>
      <c r="B365" s="327" t="s">
        <v>566</v>
      </c>
      <c r="C365" s="327" t="s">
        <v>550</v>
      </c>
      <c r="D365" s="328" t="s">
        <v>187</v>
      </c>
      <c r="E365" s="328" t="s">
        <v>187</v>
      </c>
      <c r="F365" s="328" t="s">
        <v>187</v>
      </c>
      <c r="G365" s="327" t="s">
        <v>566</v>
      </c>
      <c r="H365" s="327" t="s">
        <v>3111</v>
      </c>
      <c r="I365" s="327" t="s">
        <v>3111</v>
      </c>
      <c r="J365" s="328" t="s">
        <v>187</v>
      </c>
    </row>
    <row r="366" spans="1:10" x14ac:dyDescent="0.35">
      <c r="A366" s="283" t="s">
        <v>588</v>
      </c>
      <c r="B366" s="329" t="s">
        <v>494</v>
      </c>
      <c r="C366" s="327" t="s">
        <v>550</v>
      </c>
      <c r="D366" s="327" t="s">
        <v>494</v>
      </c>
      <c r="E366" s="327" t="s">
        <v>494</v>
      </c>
      <c r="F366" s="327" t="s">
        <v>494</v>
      </c>
      <c r="G366" s="329" t="s">
        <v>494</v>
      </c>
      <c r="H366" s="329" t="s">
        <v>494</v>
      </c>
      <c r="I366" s="329" t="s">
        <v>494</v>
      </c>
      <c r="J366" s="328" t="s">
        <v>187</v>
      </c>
    </row>
    <row r="367" spans="1:10" x14ac:dyDescent="0.35">
      <c r="A367" s="283" t="s">
        <v>589</v>
      </c>
      <c r="B367" s="329" t="s">
        <v>494</v>
      </c>
      <c r="C367" s="327" t="s">
        <v>550</v>
      </c>
      <c r="D367" s="327" t="s">
        <v>494</v>
      </c>
      <c r="E367" s="327" t="s">
        <v>494</v>
      </c>
      <c r="F367" s="327" t="s">
        <v>494</v>
      </c>
      <c r="G367" s="329" t="s">
        <v>494</v>
      </c>
      <c r="H367" s="329" t="s">
        <v>494</v>
      </c>
      <c r="I367" s="329" t="s">
        <v>494</v>
      </c>
      <c r="J367" s="328" t="s">
        <v>187</v>
      </c>
    </row>
    <row r="368" spans="1:10" x14ac:dyDescent="0.35">
      <c r="A368" s="283" t="s">
        <v>574</v>
      </c>
      <c r="B368" s="329" t="s">
        <v>494</v>
      </c>
      <c r="C368" s="327" t="s">
        <v>550</v>
      </c>
      <c r="D368" s="327" t="s">
        <v>494</v>
      </c>
      <c r="E368" s="327" t="s">
        <v>494</v>
      </c>
      <c r="F368" s="327" t="s">
        <v>494</v>
      </c>
      <c r="G368" s="329" t="s">
        <v>494</v>
      </c>
      <c r="H368" s="329" t="s">
        <v>494</v>
      </c>
      <c r="I368" s="329" t="s">
        <v>494</v>
      </c>
      <c r="J368" s="328" t="s">
        <v>187</v>
      </c>
    </row>
    <row r="369" spans="1:10" x14ac:dyDescent="0.35">
      <c r="A369" s="283" t="s">
        <v>3233</v>
      </c>
      <c r="B369" s="327" t="s">
        <v>494</v>
      </c>
      <c r="C369" s="327" t="s">
        <v>550</v>
      </c>
      <c r="D369" s="328" t="s">
        <v>187</v>
      </c>
      <c r="E369" s="328" t="s">
        <v>187</v>
      </c>
      <c r="F369" s="328" t="s">
        <v>187</v>
      </c>
      <c r="G369" s="327" t="s">
        <v>494</v>
      </c>
      <c r="H369" s="327" t="s">
        <v>494</v>
      </c>
      <c r="I369" s="327" t="s">
        <v>494</v>
      </c>
      <c r="J369" s="328" t="s">
        <v>187</v>
      </c>
    </row>
    <row r="370" spans="1:10" x14ac:dyDescent="0.35">
      <c r="A370" s="283" t="s">
        <v>553</v>
      </c>
      <c r="B370" s="329" t="s">
        <v>494</v>
      </c>
      <c r="C370" s="327" t="s">
        <v>550</v>
      </c>
      <c r="D370" s="327" t="s">
        <v>494</v>
      </c>
      <c r="E370" s="327" t="s">
        <v>494</v>
      </c>
      <c r="F370" s="327" t="s">
        <v>494</v>
      </c>
      <c r="G370" s="329" t="s">
        <v>494</v>
      </c>
      <c r="H370" s="329" t="s">
        <v>494</v>
      </c>
      <c r="I370" s="329" t="s">
        <v>494</v>
      </c>
      <c r="J370" s="328" t="s">
        <v>187</v>
      </c>
    </row>
    <row r="371" spans="1:10" x14ac:dyDescent="0.35">
      <c r="A371" s="283" t="s">
        <v>3219</v>
      </c>
      <c r="B371" s="329" t="s">
        <v>494</v>
      </c>
      <c r="C371" s="327" t="s">
        <v>550</v>
      </c>
      <c r="D371" s="327" t="s">
        <v>494</v>
      </c>
      <c r="E371" s="327" t="s">
        <v>492</v>
      </c>
      <c r="F371" s="327" t="s">
        <v>492</v>
      </c>
      <c r="G371" s="329" t="s">
        <v>494</v>
      </c>
      <c r="H371" s="329" t="s">
        <v>492</v>
      </c>
      <c r="I371" s="329" t="s">
        <v>492</v>
      </c>
      <c r="J371" s="328" t="s">
        <v>187</v>
      </c>
    </row>
    <row r="372" spans="1:10" x14ac:dyDescent="0.35">
      <c r="A372" s="283" t="s">
        <v>3234</v>
      </c>
      <c r="B372" s="327" t="s">
        <v>521</v>
      </c>
      <c r="C372" s="327" t="s">
        <v>550</v>
      </c>
      <c r="D372" s="328" t="s">
        <v>187</v>
      </c>
      <c r="E372" s="328" t="s">
        <v>187</v>
      </c>
      <c r="F372" s="328" t="s">
        <v>187</v>
      </c>
      <c r="G372" s="327" t="s">
        <v>521</v>
      </c>
      <c r="H372" s="327" t="s">
        <v>521</v>
      </c>
      <c r="I372" s="327" t="s">
        <v>521</v>
      </c>
      <c r="J372" s="328" t="s">
        <v>187</v>
      </c>
    </row>
    <row r="373" spans="1:10" x14ac:dyDescent="0.35">
      <c r="A373" s="58" t="s">
        <v>601</v>
      </c>
      <c r="B373" s="327">
        <v>7178206.5629088432</v>
      </c>
      <c r="C373" s="327" t="s">
        <v>550</v>
      </c>
      <c r="D373" s="328" t="s">
        <v>187</v>
      </c>
      <c r="E373" s="328" t="s">
        <v>187</v>
      </c>
      <c r="F373" s="328" t="s">
        <v>187</v>
      </c>
      <c r="G373" s="327">
        <v>226133.22271687587</v>
      </c>
      <c r="H373" s="327">
        <v>4.1196270916394298</v>
      </c>
      <c r="I373" s="327">
        <v>2.5601844175807398</v>
      </c>
      <c r="J373" s="327" t="s">
        <v>554</v>
      </c>
    </row>
    <row r="374" spans="1:10" x14ac:dyDescent="0.35">
      <c r="A374" s="59" t="s">
        <v>602</v>
      </c>
      <c r="B374" s="327">
        <v>6789839.4054550147</v>
      </c>
      <c r="C374" s="327" t="s">
        <v>550</v>
      </c>
      <c r="D374" s="328" t="s">
        <v>187</v>
      </c>
      <c r="E374" s="328" t="s">
        <v>187</v>
      </c>
      <c r="F374" s="328" t="s">
        <v>187</v>
      </c>
      <c r="G374" s="327">
        <v>198086.65897924625</v>
      </c>
      <c r="H374" s="327">
        <v>3.6313603130694299</v>
      </c>
      <c r="I374" s="327">
        <v>1.7785747835824199</v>
      </c>
      <c r="J374" s="327" t="s">
        <v>554</v>
      </c>
    </row>
    <row r="375" spans="1:10" x14ac:dyDescent="0.35">
      <c r="A375" s="287" t="s">
        <v>603</v>
      </c>
      <c r="B375" s="327">
        <v>300563.24352238874</v>
      </c>
      <c r="C375" s="327" t="s">
        <v>550</v>
      </c>
      <c r="D375" s="328" t="s">
        <v>187</v>
      </c>
      <c r="E375" s="328" t="s">
        <v>187</v>
      </c>
      <c r="F375" s="328" t="s">
        <v>187</v>
      </c>
      <c r="G375" s="327">
        <v>13282.915919456782</v>
      </c>
      <c r="H375" s="327">
        <v>5.1948184495699996E-3</v>
      </c>
      <c r="I375" s="327">
        <v>1.29867598133739</v>
      </c>
      <c r="J375" s="327" t="s">
        <v>554</v>
      </c>
    </row>
    <row r="376" spans="1:10" x14ac:dyDescent="0.35">
      <c r="A376" s="288" t="s">
        <v>557</v>
      </c>
      <c r="B376" s="329" t="s">
        <v>492</v>
      </c>
      <c r="C376" s="327" t="s">
        <v>550</v>
      </c>
      <c r="D376" s="327" t="s">
        <v>492</v>
      </c>
      <c r="E376" s="327" t="s">
        <v>492</v>
      </c>
      <c r="F376" s="327" t="s">
        <v>492</v>
      </c>
      <c r="G376" s="329" t="s">
        <v>492</v>
      </c>
      <c r="H376" s="329" t="s">
        <v>492</v>
      </c>
      <c r="I376" s="329" t="s">
        <v>492</v>
      </c>
      <c r="J376" s="329" t="s">
        <v>492</v>
      </c>
    </row>
    <row r="377" spans="1:10" x14ac:dyDescent="0.35">
      <c r="A377" s="288" t="s">
        <v>558</v>
      </c>
      <c r="B377" s="329" t="s">
        <v>492</v>
      </c>
      <c r="C377" s="327" t="s">
        <v>550</v>
      </c>
      <c r="D377" s="327" t="s">
        <v>492</v>
      </c>
      <c r="E377" s="327" t="s">
        <v>492</v>
      </c>
      <c r="F377" s="327" t="s">
        <v>492</v>
      </c>
      <c r="G377" s="329" t="s">
        <v>492</v>
      </c>
      <c r="H377" s="329" t="s">
        <v>492</v>
      </c>
      <c r="I377" s="329" t="s">
        <v>492</v>
      </c>
      <c r="J377" s="329" t="s">
        <v>492</v>
      </c>
    </row>
    <row r="378" spans="1:10" x14ac:dyDescent="0.35">
      <c r="A378" s="288" t="s">
        <v>559</v>
      </c>
      <c r="B378" s="329" t="s">
        <v>492</v>
      </c>
      <c r="C378" s="327" t="s">
        <v>550</v>
      </c>
      <c r="D378" s="327" t="s">
        <v>492</v>
      </c>
      <c r="E378" s="327" t="s">
        <v>492</v>
      </c>
      <c r="F378" s="327" t="s">
        <v>492</v>
      </c>
      <c r="G378" s="329" t="s">
        <v>492</v>
      </c>
      <c r="H378" s="329" t="s">
        <v>492</v>
      </c>
      <c r="I378" s="329" t="s">
        <v>492</v>
      </c>
      <c r="J378" s="329" t="s">
        <v>492</v>
      </c>
    </row>
    <row r="379" spans="1:10" x14ac:dyDescent="0.35">
      <c r="A379" s="288" t="s">
        <v>560</v>
      </c>
      <c r="B379" s="329">
        <v>300563.24352238874</v>
      </c>
      <c r="C379" s="327" t="s">
        <v>550</v>
      </c>
      <c r="D379" s="327">
        <v>44.193414217222298</v>
      </c>
      <c r="E379" s="327">
        <v>1.7283611890430001E-2</v>
      </c>
      <c r="F379" s="327">
        <v>4.3208077146021804</v>
      </c>
      <c r="G379" s="329">
        <v>13282.915919456782</v>
      </c>
      <c r="H379" s="329">
        <v>5.1948184495699996E-3</v>
      </c>
      <c r="I379" s="329">
        <v>1.29867598133739</v>
      </c>
      <c r="J379" s="329" t="s">
        <v>492</v>
      </c>
    </row>
    <row r="380" spans="1:10" x14ac:dyDescent="0.35">
      <c r="A380" s="288" t="s">
        <v>561</v>
      </c>
      <c r="B380" s="329" t="s">
        <v>521</v>
      </c>
      <c r="C380" s="327" t="s">
        <v>550</v>
      </c>
      <c r="D380" s="327" t="s">
        <v>521</v>
      </c>
      <c r="E380" s="327" t="s">
        <v>521</v>
      </c>
      <c r="F380" s="327" t="s">
        <v>521</v>
      </c>
      <c r="G380" s="329" t="s">
        <v>521</v>
      </c>
      <c r="H380" s="329" t="s">
        <v>521</v>
      </c>
      <c r="I380" s="329" t="s">
        <v>521</v>
      </c>
      <c r="J380" s="329" t="s">
        <v>521</v>
      </c>
    </row>
    <row r="381" spans="1:10" x14ac:dyDescent="0.35">
      <c r="A381" s="288" t="s">
        <v>92</v>
      </c>
      <c r="B381" s="329" t="s">
        <v>492</v>
      </c>
      <c r="C381" s="327" t="s">
        <v>550</v>
      </c>
      <c r="D381" s="327" t="s">
        <v>492</v>
      </c>
      <c r="E381" s="327" t="s">
        <v>492</v>
      </c>
      <c r="F381" s="327" t="s">
        <v>492</v>
      </c>
      <c r="G381" s="329" t="s">
        <v>492</v>
      </c>
      <c r="H381" s="329" t="s">
        <v>492</v>
      </c>
      <c r="I381" s="329" t="s">
        <v>492</v>
      </c>
      <c r="J381" s="329" t="s">
        <v>492</v>
      </c>
    </row>
    <row r="382" spans="1:10" x14ac:dyDescent="0.35">
      <c r="A382" s="287" t="s">
        <v>604</v>
      </c>
      <c r="B382" s="327">
        <v>811798.30166600703</v>
      </c>
      <c r="C382" s="327" t="s">
        <v>550</v>
      </c>
      <c r="D382" s="328" t="s">
        <v>187</v>
      </c>
      <c r="E382" s="328" t="s">
        <v>187</v>
      </c>
      <c r="F382" s="328" t="s">
        <v>187</v>
      </c>
      <c r="G382" s="327">
        <v>63474.462414260372</v>
      </c>
      <c r="H382" s="327">
        <v>3.62616549461986</v>
      </c>
      <c r="I382" s="327">
        <v>0.47989880224503001</v>
      </c>
      <c r="J382" s="327" t="s">
        <v>554</v>
      </c>
    </row>
    <row r="383" spans="1:10" x14ac:dyDescent="0.35">
      <c r="A383" s="288" t="s">
        <v>557</v>
      </c>
      <c r="B383" s="329">
        <v>751642.169400585</v>
      </c>
      <c r="C383" s="327" t="s">
        <v>550</v>
      </c>
      <c r="D383" s="327">
        <v>78.722669403891274</v>
      </c>
      <c r="E383" s="327">
        <v>4.75</v>
      </c>
      <c r="F383" s="327">
        <v>0.56999999999999995</v>
      </c>
      <c r="G383" s="329">
        <v>59171.278011745897</v>
      </c>
      <c r="H383" s="329">
        <v>3.5703003046527799</v>
      </c>
      <c r="I383" s="329">
        <v>0.42843603655833001</v>
      </c>
      <c r="J383" s="329" t="s">
        <v>492</v>
      </c>
    </row>
    <row r="384" spans="1:10" x14ac:dyDescent="0.35">
      <c r="A384" s="288" t="s">
        <v>558</v>
      </c>
      <c r="B384" s="329">
        <v>34493.418563901811</v>
      </c>
      <c r="C384" s="327" t="s">
        <v>550</v>
      </c>
      <c r="D384" s="327">
        <v>87.369782150481583</v>
      </c>
      <c r="E384" s="327">
        <v>0.95000000000009999</v>
      </c>
      <c r="F384" s="327">
        <v>1.425</v>
      </c>
      <c r="G384" s="329">
        <v>3013.6824655534788</v>
      </c>
      <c r="H384" s="329">
        <v>3.2768747635709999E-2</v>
      </c>
      <c r="I384" s="329">
        <v>4.9153121453560003E-2</v>
      </c>
      <c r="J384" s="329" t="s">
        <v>492</v>
      </c>
    </row>
    <row r="385" spans="1:10" x14ac:dyDescent="0.35">
      <c r="A385" s="288" t="s">
        <v>559</v>
      </c>
      <c r="B385" s="329">
        <v>25662.713701520213</v>
      </c>
      <c r="C385" s="327" t="s">
        <v>550</v>
      </c>
      <c r="D385" s="327">
        <v>50.248073994006532</v>
      </c>
      <c r="E385" s="327">
        <v>0.90000000000006997</v>
      </c>
      <c r="F385" s="327">
        <v>9.0000000000119998E-2</v>
      </c>
      <c r="G385" s="329">
        <v>1289.5019369609929</v>
      </c>
      <c r="H385" s="329">
        <v>2.3096442331369999E-2</v>
      </c>
      <c r="I385" s="329">
        <v>2.3096442331399999E-3</v>
      </c>
      <c r="J385" s="329" t="s">
        <v>492</v>
      </c>
    </row>
    <row r="386" spans="1:10" x14ac:dyDescent="0.35">
      <c r="A386" s="288" t="s">
        <v>560</v>
      </c>
      <c r="B386" s="329" t="s">
        <v>521</v>
      </c>
      <c r="C386" s="327" t="s">
        <v>550</v>
      </c>
      <c r="D386" s="327" t="s">
        <v>521</v>
      </c>
      <c r="E386" s="327" t="s">
        <v>521</v>
      </c>
      <c r="F386" s="327" t="s">
        <v>521</v>
      </c>
      <c r="G386" s="329" t="s">
        <v>521</v>
      </c>
      <c r="H386" s="329" t="s">
        <v>521</v>
      </c>
      <c r="I386" s="329" t="s">
        <v>521</v>
      </c>
      <c r="J386" s="329" t="s">
        <v>521</v>
      </c>
    </row>
    <row r="387" spans="1:10" x14ac:dyDescent="0.35">
      <c r="A387" s="288" t="s">
        <v>561</v>
      </c>
      <c r="B387" s="329" t="s">
        <v>521</v>
      </c>
      <c r="C387" s="327" t="s">
        <v>550</v>
      </c>
      <c r="D387" s="327" t="s">
        <v>521</v>
      </c>
      <c r="E387" s="327" t="s">
        <v>521</v>
      </c>
      <c r="F387" s="327" t="s">
        <v>521</v>
      </c>
      <c r="G387" s="329" t="s">
        <v>521</v>
      </c>
      <c r="H387" s="329" t="s">
        <v>521</v>
      </c>
      <c r="I387" s="329" t="s">
        <v>521</v>
      </c>
      <c r="J387" s="329" t="s">
        <v>521</v>
      </c>
    </row>
    <row r="388" spans="1:10" x14ac:dyDescent="0.35">
      <c r="A388" s="288" t="s">
        <v>92</v>
      </c>
      <c r="B388" s="329" t="s">
        <v>519</v>
      </c>
      <c r="C388" s="327" t="s">
        <v>550</v>
      </c>
      <c r="D388" s="327" t="s">
        <v>515</v>
      </c>
      <c r="E388" s="327" t="s">
        <v>519</v>
      </c>
      <c r="F388" s="327" t="s">
        <v>519</v>
      </c>
      <c r="G388" s="329" t="s">
        <v>519</v>
      </c>
      <c r="H388" s="329" t="s">
        <v>519</v>
      </c>
      <c r="I388" s="329" t="s">
        <v>519</v>
      </c>
      <c r="J388" s="329" t="s">
        <v>492</v>
      </c>
    </row>
    <row r="389" spans="1:10" x14ac:dyDescent="0.35">
      <c r="A389" s="287" t="s">
        <v>605</v>
      </c>
      <c r="B389" s="327">
        <v>5677477.8602666184</v>
      </c>
      <c r="C389" s="327" t="s">
        <v>550</v>
      </c>
      <c r="D389" s="328" t="s">
        <v>187</v>
      </c>
      <c r="E389" s="328" t="s">
        <v>187</v>
      </c>
      <c r="F389" s="328" t="s">
        <v>187</v>
      </c>
      <c r="G389" s="327">
        <v>121329.28064552911</v>
      </c>
      <c r="H389" s="327" t="s">
        <v>554</v>
      </c>
      <c r="I389" s="327" t="s">
        <v>554</v>
      </c>
      <c r="J389" s="327" t="s">
        <v>554</v>
      </c>
    </row>
    <row r="390" spans="1:10" x14ac:dyDescent="0.35">
      <c r="A390" s="288" t="s">
        <v>557</v>
      </c>
      <c r="B390" s="329">
        <v>5122279.9912827471</v>
      </c>
      <c r="C390" s="327" t="s">
        <v>550</v>
      </c>
      <c r="D390" s="327">
        <v>19.402931317907768</v>
      </c>
      <c r="E390" s="327" t="s">
        <v>492</v>
      </c>
      <c r="F390" s="327" t="s">
        <v>492</v>
      </c>
      <c r="G390" s="329">
        <v>99387.246861952342</v>
      </c>
      <c r="H390" s="329" t="s">
        <v>492</v>
      </c>
      <c r="I390" s="329" t="s">
        <v>492</v>
      </c>
      <c r="J390" s="329" t="s">
        <v>492</v>
      </c>
    </row>
    <row r="391" spans="1:10" x14ac:dyDescent="0.35">
      <c r="A391" s="288" t="s">
        <v>558</v>
      </c>
      <c r="B391" s="329">
        <v>208587.74337946158</v>
      </c>
      <c r="C391" s="327" t="s">
        <v>550</v>
      </c>
      <c r="D391" s="327">
        <v>70.948187124442754</v>
      </c>
      <c r="E391" s="327" t="s">
        <v>492</v>
      </c>
      <c r="F391" s="327" t="s">
        <v>492</v>
      </c>
      <c r="G391" s="329">
        <v>14798.922249151285</v>
      </c>
      <c r="H391" s="329" t="s">
        <v>492</v>
      </c>
      <c r="I391" s="329" t="s">
        <v>492</v>
      </c>
      <c r="J391" s="329" t="s">
        <v>492</v>
      </c>
    </row>
    <row r="392" spans="1:10" x14ac:dyDescent="0.35">
      <c r="A392" s="288" t="s">
        <v>559</v>
      </c>
      <c r="B392" s="329">
        <v>346610.12560441019</v>
      </c>
      <c r="C392" s="327" t="s">
        <v>550</v>
      </c>
      <c r="D392" s="327">
        <v>20.608490654938318</v>
      </c>
      <c r="E392" s="327" t="s">
        <v>492</v>
      </c>
      <c r="F392" s="327" t="s">
        <v>492</v>
      </c>
      <c r="G392" s="329">
        <v>7143.1115344254831</v>
      </c>
      <c r="H392" s="329" t="s">
        <v>492</v>
      </c>
      <c r="I392" s="329" t="s">
        <v>492</v>
      </c>
      <c r="J392" s="329" t="s">
        <v>492</v>
      </c>
    </row>
    <row r="393" spans="1:10" x14ac:dyDescent="0.35">
      <c r="A393" s="288" t="s">
        <v>560</v>
      </c>
      <c r="B393" s="329" t="s">
        <v>521</v>
      </c>
      <c r="C393" s="327" t="s">
        <v>550</v>
      </c>
      <c r="D393" s="327" t="s">
        <v>521</v>
      </c>
      <c r="E393" s="327" t="s">
        <v>521</v>
      </c>
      <c r="F393" s="327" t="s">
        <v>521</v>
      </c>
      <c r="G393" s="329" t="s">
        <v>521</v>
      </c>
      <c r="H393" s="329" t="s">
        <v>521</v>
      </c>
      <c r="I393" s="329" t="s">
        <v>521</v>
      </c>
      <c r="J393" s="329" t="s">
        <v>521</v>
      </c>
    </row>
    <row r="394" spans="1:10" x14ac:dyDescent="0.35">
      <c r="A394" s="288" t="s">
        <v>561</v>
      </c>
      <c r="B394" s="329" t="s">
        <v>521</v>
      </c>
      <c r="C394" s="327" t="s">
        <v>550</v>
      </c>
      <c r="D394" s="327" t="s">
        <v>521</v>
      </c>
      <c r="E394" s="327" t="s">
        <v>521</v>
      </c>
      <c r="F394" s="327" t="s">
        <v>521</v>
      </c>
      <c r="G394" s="329" t="s">
        <v>521</v>
      </c>
      <c r="H394" s="329" t="s">
        <v>521</v>
      </c>
      <c r="I394" s="329" t="s">
        <v>521</v>
      </c>
      <c r="J394" s="329" t="s">
        <v>521</v>
      </c>
    </row>
    <row r="395" spans="1:10" x14ac:dyDescent="0.35">
      <c r="A395" s="288" t="s">
        <v>92</v>
      </c>
      <c r="B395" s="329" t="s">
        <v>492</v>
      </c>
      <c r="C395" s="327" t="s">
        <v>550</v>
      </c>
      <c r="D395" s="327" t="s">
        <v>492</v>
      </c>
      <c r="E395" s="327" t="s">
        <v>492</v>
      </c>
      <c r="F395" s="327" t="s">
        <v>492</v>
      </c>
      <c r="G395" s="329" t="s">
        <v>492</v>
      </c>
      <c r="H395" s="329" t="s">
        <v>492</v>
      </c>
      <c r="I395" s="329" t="s">
        <v>492</v>
      </c>
      <c r="J395" s="329" t="s">
        <v>492</v>
      </c>
    </row>
    <row r="396" spans="1:10" x14ac:dyDescent="0.35">
      <c r="A396" s="59" t="s">
        <v>606</v>
      </c>
      <c r="B396" s="327">
        <v>388367.15745382814</v>
      </c>
      <c r="C396" s="327" t="s">
        <v>550</v>
      </c>
      <c r="D396" s="328" t="s">
        <v>187</v>
      </c>
      <c r="E396" s="328" t="s">
        <v>187</v>
      </c>
      <c r="F396" s="328" t="s">
        <v>187</v>
      </c>
      <c r="G396" s="327">
        <v>28046.5637376296</v>
      </c>
      <c r="H396" s="327">
        <v>0.48826677857</v>
      </c>
      <c r="I396" s="327">
        <v>0.78160963399831995</v>
      </c>
      <c r="J396" s="328" t="s">
        <v>187</v>
      </c>
    </row>
    <row r="397" spans="1:10" x14ac:dyDescent="0.35">
      <c r="A397" s="287" t="s">
        <v>607</v>
      </c>
      <c r="B397" s="327">
        <v>388367.15745382814</v>
      </c>
      <c r="C397" s="327" t="s">
        <v>550</v>
      </c>
      <c r="D397" s="328" t="s">
        <v>187</v>
      </c>
      <c r="E397" s="328" t="s">
        <v>187</v>
      </c>
      <c r="F397" s="328" t="s">
        <v>187</v>
      </c>
      <c r="G397" s="327">
        <v>28046.5637376296</v>
      </c>
      <c r="H397" s="327">
        <v>0.48826677857</v>
      </c>
      <c r="I397" s="327">
        <v>0.78160963399831995</v>
      </c>
      <c r="J397" s="328" t="s">
        <v>187</v>
      </c>
    </row>
    <row r="398" spans="1:10" x14ac:dyDescent="0.35">
      <c r="A398" s="288" t="s">
        <v>557</v>
      </c>
      <c r="B398" s="329">
        <v>388367.15745382814</v>
      </c>
      <c r="C398" s="327" t="s">
        <v>550</v>
      </c>
      <c r="D398" s="327">
        <v>72.216620791277833</v>
      </c>
      <c r="E398" s="327">
        <v>1.2572298383084799</v>
      </c>
      <c r="F398" s="327">
        <v>2.0125533763529999</v>
      </c>
      <c r="G398" s="329">
        <v>28046.5637376296</v>
      </c>
      <c r="H398" s="329">
        <v>0.48826677857</v>
      </c>
      <c r="I398" s="329">
        <v>0.78160963399831995</v>
      </c>
      <c r="J398" s="328" t="s">
        <v>187</v>
      </c>
    </row>
    <row r="399" spans="1:10" x14ac:dyDescent="0.35">
      <c r="A399" s="288" t="s">
        <v>558</v>
      </c>
      <c r="B399" s="329" t="s">
        <v>521</v>
      </c>
      <c r="C399" s="327" t="s">
        <v>550</v>
      </c>
      <c r="D399" s="327" t="s">
        <v>521</v>
      </c>
      <c r="E399" s="327" t="s">
        <v>521</v>
      </c>
      <c r="F399" s="327" t="s">
        <v>521</v>
      </c>
      <c r="G399" s="329" t="s">
        <v>521</v>
      </c>
      <c r="H399" s="329" t="s">
        <v>521</v>
      </c>
      <c r="I399" s="329" t="s">
        <v>521</v>
      </c>
      <c r="J399" s="328" t="s">
        <v>187</v>
      </c>
    </row>
    <row r="400" spans="1:10" x14ac:dyDescent="0.35">
      <c r="A400" s="288" t="s">
        <v>559</v>
      </c>
      <c r="B400" s="329" t="s">
        <v>521</v>
      </c>
      <c r="C400" s="327" t="s">
        <v>550</v>
      </c>
      <c r="D400" s="327" t="s">
        <v>521</v>
      </c>
      <c r="E400" s="327" t="s">
        <v>521</v>
      </c>
      <c r="F400" s="327" t="s">
        <v>521</v>
      </c>
      <c r="G400" s="329" t="s">
        <v>521</v>
      </c>
      <c r="H400" s="329" t="s">
        <v>521</v>
      </c>
      <c r="I400" s="329" t="s">
        <v>521</v>
      </c>
      <c r="J400" s="328" t="s">
        <v>187</v>
      </c>
    </row>
    <row r="401" spans="1:13" x14ac:dyDescent="0.35">
      <c r="A401" s="288" t="s">
        <v>560</v>
      </c>
      <c r="B401" s="329" t="s">
        <v>521</v>
      </c>
      <c r="C401" s="327" t="s">
        <v>550</v>
      </c>
      <c r="D401" s="327" t="s">
        <v>521</v>
      </c>
      <c r="E401" s="327" t="s">
        <v>521</v>
      </c>
      <c r="F401" s="327" t="s">
        <v>521</v>
      </c>
      <c r="G401" s="329" t="s">
        <v>521</v>
      </c>
      <c r="H401" s="329" t="s">
        <v>521</v>
      </c>
      <c r="I401" s="329" t="s">
        <v>521</v>
      </c>
      <c r="J401" s="328" t="s">
        <v>187</v>
      </c>
    </row>
    <row r="402" spans="1:13" x14ac:dyDescent="0.35">
      <c r="A402" s="288" t="s">
        <v>92</v>
      </c>
      <c r="B402" s="329" t="s">
        <v>521</v>
      </c>
      <c r="C402" s="327" t="s">
        <v>550</v>
      </c>
      <c r="D402" s="327" t="s">
        <v>521</v>
      </c>
      <c r="E402" s="327" t="s">
        <v>521</v>
      </c>
      <c r="F402" s="327" t="s">
        <v>521</v>
      </c>
      <c r="G402" s="329" t="s">
        <v>521</v>
      </c>
      <c r="H402" s="329" t="s">
        <v>521</v>
      </c>
      <c r="I402" s="329" t="s">
        <v>521</v>
      </c>
      <c r="J402" s="328" t="s">
        <v>187</v>
      </c>
    </row>
    <row r="403" spans="1:13" x14ac:dyDescent="0.35">
      <c r="A403" s="60" t="s">
        <v>608</v>
      </c>
      <c r="B403" s="330"/>
      <c r="C403" s="330"/>
      <c r="D403" s="330"/>
      <c r="E403" s="330"/>
      <c r="F403" s="330"/>
      <c r="G403" s="330"/>
      <c r="H403" s="330"/>
      <c r="I403" s="330"/>
      <c r="J403" s="330"/>
    </row>
    <row r="404" spans="1:13" x14ac:dyDescent="0.35">
      <c r="A404" s="61" t="s">
        <v>609</v>
      </c>
      <c r="B404" s="328" t="s">
        <v>187</v>
      </c>
      <c r="C404" s="328" t="s">
        <v>187</v>
      </c>
      <c r="D404" s="328" t="s">
        <v>187</v>
      </c>
      <c r="E404" s="328" t="s">
        <v>187</v>
      </c>
      <c r="F404" s="328" t="s">
        <v>187</v>
      </c>
      <c r="G404" s="328" t="s">
        <v>187</v>
      </c>
      <c r="H404" s="328" t="s">
        <v>187</v>
      </c>
      <c r="I404" s="328" t="s">
        <v>187</v>
      </c>
      <c r="J404" s="328" t="s">
        <v>187</v>
      </c>
    </row>
    <row r="405" spans="1:13" x14ac:dyDescent="0.35">
      <c r="A405" s="290" t="s">
        <v>3219</v>
      </c>
      <c r="B405" s="329" t="s">
        <v>492</v>
      </c>
      <c r="C405" s="327" t="s">
        <v>550</v>
      </c>
      <c r="D405" s="327" t="s">
        <v>492</v>
      </c>
      <c r="E405" s="327" t="s">
        <v>492</v>
      </c>
      <c r="F405" s="327" t="s">
        <v>492</v>
      </c>
      <c r="G405" s="329" t="s">
        <v>492</v>
      </c>
      <c r="H405" s="329" t="s">
        <v>492</v>
      </c>
      <c r="I405" s="329" t="s">
        <v>492</v>
      </c>
      <c r="J405" s="329" t="s">
        <v>492</v>
      </c>
    </row>
    <row r="406" spans="1:13" x14ac:dyDescent="0.35">
      <c r="A406" s="290" t="s">
        <v>3239</v>
      </c>
      <c r="B406" s="329" t="s">
        <v>492</v>
      </c>
      <c r="C406" s="327" t="s">
        <v>550</v>
      </c>
      <c r="D406" s="327" t="s">
        <v>492</v>
      </c>
      <c r="E406" s="327" t="s">
        <v>492</v>
      </c>
      <c r="F406" s="327" t="s">
        <v>492</v>
      </c>
      <c r="G406" s="329" t="s">
        <v>492</v>
      </c>
      <c r="H406" s="329" t="s">
        <v>492</v>
      </c>
      <c r="I406" s="329" t="s">
        <v>492</v>
      </c>
      <c r="J406" s="329" t="s">
        <v>492</v>
      </c>
    </row>
    <row r="408" spans="1:13" x14ac:dyDescent="0.35">
      <c r="A408" s="50" t="s">
        <v>610</v>
      </c>
      <c r="B408" s="62">
        <f>SUM(B216,B402)</f>
        <v>345378.91663054173</v>
      </c>
      <c r="C408" s="62">
        <f t="shared" ref="C408:J408" si="8">SUM(C216,C402)</f>
        <v>0</v>
      </c>
      <c r="D408" s="62">
        <f t="shared" si="8"/>
        <v>65.065035461819363</v>
      </c>
      <c r="E408" s="62">
        <f t="shared" si="8"/>
        <v>1.358677241335E-2</v>
      </c>
      <c r="F408" s="62">
        <f t="shared" si="8"/>
        <v>1.399403229176E-2</v>
      </c>
      <c r="G408" s="62">
        <f t="shared" si="8"/>
        <v>22472.091458330953</v>
      </c>
      <c r="H408" s="62">
        <f t="shared" si="8"/>
        <v>4.6925847366299997E-3</v>
      </c>
      <c r="I408" s="62">
        <f t="shared" si="8"/>
        <v>4.8332437122200001E-3</v>
      </c>
      <c r="J408" s="62">
        <f t="shared" si="8"/>
        <v>0</v>
      </c>
    </row>
    <row r="410" spans="1:13" ht="15.5" x14ac:dyDescent="0.35">
      <c r="A410" s="436" t="s">
        <v>611</v>
      </c>
      <c r="B410" s="436"/>
      <c r="C410" s="436"/>
      <c r="D410" s="436"/>
      <c r="E410" s="436"/>
      <c r="F410" s="436"/>
      <c r="G410" s="436"/>
      <c r="H410" s="217"/>
      <c r="I410" s="217"/>
      <c r="J410" s="217"/>
      <c r="K410" s="217"/>
      <c r="L410" s="217"/>
      <c r="M410" s="49" t="s">
        <v>476</v>
      </c>
    </row>
    <row r="411" spans="1:13" ht="15.5" x14ac:dyDescent="0.35">
      <c r="A411" s="212" t="s">
        <v>721</v>
      </c>
      <c r="B411" s="52"/>
      <c r="C411" s="52"/>
      <c r="D411" s="52"/>
      <c r="E411" s="52"/>
      <c r="F411" s="52"/>
      <c r="G411" s="52"/>
      <c r="H411" s="217"/>
      <c r="I411" s="217"/>
      <c r="J411" s="217"/>
      <c r="K411" s="217"/>
      <c r="L411" s="217"/>
      <c r="M411" s="49" t="s">
        <v>3381</v>
      </c>
    </row>
    <row r="412" spans="1:13" x14ac:dyDescent="0.35">
      <c r="A412" s="219"/>
      <c r="B412" s="217"/>
      <c r="C412" s="217"/>
      <c r="D412" s="217"/>
      <c r="E412" s="217"/>
      <c r="F412" s="217"/>
      <c r="G412" s="217"/>
      <c r="H412" s="217"/>
      <c r="I412" s="217"/>
      <c r="J412" s="217"/>
      <c r="K412" s="217"/>
      <c r="L412" s="218"/>
      <c r="M412" s="49" t="s">
        <v>477</v>
      </c>
    </row>
    <row r="413" spans="1:13" x14ac:dyDescent="0.35">
      <c r="A413" s="217"/>
      <c r="B413" s="217"/>
      <c r="C413" s="217"/>
      <c r="D413" s="217"/>
      <c r="E413" s="217"/>
      <c r="F413" s="217"/>
      <c r="G413" s="217"/>
      <c r="H413" s="217"/>
      <c r="I413" s="217"/>
      <c r="J413" s="217"/>
      <c r="K413" s="217"/>
      <c r="L413" s="217"/>
      <c r="M413" s="220"/>
    </row>
    <row r="414" spans="1:13" ht="37" x14ac:dyDescent="0.35">
      <c r="A414" s="221" t="s">
        <v>478</v>
      </c>
      <c r="B414" s="222" t="s">
        <v>479</v>
      </c>
      <c r="C414" s="223" t="s">
        <v>480</v>
      </c>
      <c r="D414" s="223" t="s">
        <v>481</v>
      </c>
      <c r="E414" s="224" t="s">
        <v>612</v>
      </c>
      <c r="F414" s="224" t="s">
        <v>613</v>
      </c>
      <c r="G414" s="225" t="s">
        <v>614</v>
      </c>
      <c r="H414" s="223" t="s">
        <v>615</v>
      </c>
      <c r="I414" s="63" t="s">
        <v>616</v>
      </c>
      <c r="J414" s="223" t="s">
        <v>617</v>
      </c>
      <c r="K414" s="224" t="s">
        <v>483</v>
      </c>
      <c r="L414" s="224" t="s">
        <v>484</v>
      </c>
      <c r="M414" s="226" t="s">
        <v>618</v>
      </c>
    </row>
    <row r="415" spans="1:13" ht="15" thickBot="1" x14ac:dyDescent="0.4">
      <c r="A415" s="227"/>
      <c r="B415" s="430" t="s">
        <v>486</v>
      </c>
      <c r="C415" s="430"/>
      <c r="D415" s="431"/>
      <c r="E415" s="429" t="s">
        <v>619</v>
      </c>
      <c r="F415" s="430"/>
      <c r="G415" s="431"/>
      <c r="H415" s="429" t="s">
        <v>486</v>
      </c>
      <c r="I415" s="437"/>
      <c r="J415" s="437"/>
      <c r="K415" s="437"/>
      <c r="L415" s="437"/>
      <c r="M415" s="438"/>
    </row>
    <row r="416" spans="1:13" ht="15" thickTop="1" x14ac:dyDescent="0.35">
      <c r="A416" s="228" t="s">
        <v>620</v>
      </c>
      <c r="B416" s="331">
        <v>194388.53120401071</v>
      </c>
      <c r="C416" s="331">
        <v>4.4228396639999996</v>
      </c>
      <c r="D416" s="331">
        <v>83.655309749766346</v>
      </c>
      <c r="E416" s="331">
        <v>120191.11711244726</v>
      </c>
      <c r="F416" s="331">
        <v>6716.3061943704279</v>
      </c>
      <c r="G416" s="331">
        <v>7230.4559117999988</v>
      </c>
      <c r="H416" s="331">
        <v>0.51771056610323996</v>
      </c>
      <c r="I416" s="331">
        <v>2.8530150025699998E-2</v>
      </c>
      <c r="J416" s="331">
        <v>572.16514495327442</v>
      </c>
      <c r="K416" s="331">
        <v>1557.1939910195872</v>
      </c>
      <c r="L416" s="331">
        <v>5849.2197121443369</v>
      </c>
      <c r="M416" s="331">
        <v>830.75987228203655</v>
      </c>
    </row>
    <row r="417" spans="1:13" x14ac:dyDescent="0.35">
      <c r="A417" s="229" t="s">
        <v>621</v>
      </c>
      <c r="B417" s="331">
        <v>70637.721174907623</v>
      </c>
      <c r="C417" s="328" t="s">
        <v>187</v>
      </c>
      <c r="D417" s="328" t="s">
        <v>187</v>
      </c>
      <c r="E417" s="328" t="s">
        <v>187</v>
      </c>
      <c r="F417" s="328" t="s">
        <v>187</v>
      </c>
      <c r="G417" s="328" t="s">
        <v>187</v>
      </c>
      <c r="H417" s="328" t="s">
        <v>187</v>
      </c>
      <c r="I417" s="328" t="s">
        <v>187</v>
      </c>
      <c r="J417" s="331" t="s">
        <v>492</v>
      </c>
      <c r="K417" s="331" t="s">
        <v>492</v>
      </c>
      <c r="L417" s="331" t="s">
        <v>492</v>
      </c>
      <c r="M417" s="331">
        <v>134.03649648504052</v>
      </c>
    </row>
    <row r="418" spans="1:13" x14ac:dyDescent="0.35">
      <c r="A418" s="299" t="s">
        <v>622</v>
      </c>
      <c r="B418" s="331">
        <v>46194.121028708993</v>
      </c>
      <c r="C418" s="328" t="s">
        <v>187</v>
      </c>
      <c r="D418" s="328" t="s">
        <v>187</v>
      </c>
      <c r="E418" s="328" t="s">
        <v>187</v>
      </c>
      <c r="F418" s="328" t="s">
        <v>187</v>
      </c>
      <c r="G418" s="328" t="s">
        <v>187</v>
      </c>
      <c r="H418" s="328" t="s">
        <v>187</v>
      </c>
      <c r="I418" s="328" t="s">
        <v>187</v>
      </c>
      <c r="J418" s="328" t="s">
        <v>187</v>
      </c>
      <c r="K418" s="328" t="s">
        <v>187</v>
      </c>
      <c r="L418" s="328" t="s">
        <v>187</v>
      </c>
      <c r="M418" s="329">
        <v>134.03649648504052</v>
      </c>
    </row>
    <row r="419" spans="1:13" x14ac:dyDescent="0.35">
      <c r="A419" s="299" t="s">
        <v>623</v>
      </c>
      <c r="B419" s="331">
        <v>14551.955897401811</v>
      </c>
      <c r="C419" s="328" t="s">
        <v>187</v>
      </c>
      <c r="D419" s="328" t="s">
        <v>187</v>
      </c>
      <c r="E419" s="328" t="s">
        <v>187</v>
      </c>
      <c r="F419" s="328" t="s">
        <v>187</v>
      </c>
      <c r="G419" s="328" t="s">
        <v>187</v>
      </c>
      <c r="H419" s="328" t="s">
        <v>187</v>
      </c>
      <c r="I419" s="328" t="s">
        <v>187</v>
      </c>
      <c r="J419" s="328" t="s">
        <v>187</v>
      </c>
      <c r="K419" s="328" t="s">
        <v>187</v>
      </c>
      <c r="L419" s="328" t="s">
        <v>187</v>
      </c>
      <c r="M419" s="328" t="s">
        <v>187</v>
      </c>
    </row>
    <row r="420" spans="1:13" x14ac:dyDescent="0.35">
      <c r="A420" s="299" t="s">
        <v>624</v>
      </c>
      <c r="B420" s="331">
        <v>2432.4049712060923</v>
      </c>
      <c r="C420" s="328" t="s">
        <v>187</v>
      </c>
      <c r="D420" s="328" t="s">
        <v>187</v>
      </c>
      <c r="E420" s="328" t="s">
        <v>187</v>
      </c>
      <c r="F420" s="328" t="s">
        <v>187</v>
      </c>
      <c r="G420" s="328" t="s">
        <v>187</v>
      </c>
      <c r="H420" s="328" t="s">
        <v>187</v>
      </c>
      <c r="I420" s="328" t="s">
        <v>187</v>
      </c>
      <c r="J420" s="328" t="s">
        <v>187</v>
      </c>
      <c r="K420" s="328" t="s">
        <v>187</v>
      </c>
      <c r="L420" s="328" t="s">
        <v>187</v>
      </c>
      <c r="M420" s="328" t="s">
        <v>187</v>
      </c>
    </row>
    <row r="421" spans="1:13" x14ac:dyDescent="0.35">
      <c r="A421" s="299" t="s">
        <v>625</v>
      </c>
      <c r="B421" s="331">
        <v>7459.2392775907283</v>
      </c>
      <c r="C421" s="328" t="s">
        <v>187</v>
      </c>
      <c r="D421" s="328" t="s">
        <v>187</v>
      </c>
      <c r="E421" s="328" t="s">
        <v>187</v>
      </c>
      <c r="F421" s="328" t="s">
        <v>187</v>
      </c>
      <c r="G421" s="328" t="s">
        <v>187</v>
      </c>
      <c r="H421" s="328" t="s">
        <v>187</v>
      </c>
      <c r="I421" s="328" t="s">
        <v>187</v>
      </c>
      <c r="J421" s="331" t="s">
        <v>492</v>
      </c>
      <c r="K421" s="331" t="s">
        <v>492</v>
      </c>
      <c r="L421" s="331" t="s">
        <v>492</v>
      </c>
      <c r="M421" s="331" t="s">
        <v>492</v>
      </c>
    </row>
    <row r="422" spans="1:13" x14ac:dyDescent="0.35">
      <c r="A422" s="230" t="s">
        <v>626</v>
      </c>
      <c r="B422" s="331">
        <v>46553.765996456706</v>
      </c>
      <c r="C422" s="331">
        <v>3.4620000000000002</v>
      </c>
      <c r="D422" s="331">
        <v>69.090317678675007</v>
      </c>
      <c r="E422" s="331">
        <v>20040.325102040817</v>
      </c>
      <c r="F422" s="331" t="s">
        <v>492</v>
      </c>
      <c r="G422" s="331" t="s">
        <v>492</v>
      </c>
      <c r="H422" s="331" t="s">
        <v>492</v>
      </c>
      <c r="I422" s="331" t="s">
        <v>492</v>
      </c>
      <c r="J422" s="331">
        <v>55.249069497127223</v>
      </c>
      <c r="K422" s="331">
        <v>188.72091220254887</v>
      </c>
      <c r="L422" s="331">
        <v>213.37603828081271</v>
      </c>
      <c r="M422" s="331">
        <v>228.15769905799976</v>
      </c>
    </row>
    <row r="423" spans="1:13" x14ac:dyDescent="0.35">
      <c r="A423" s="300" t="s">
        <v>627</v>
      </c>
      <c r="B423" s="331">
        <v>9177.0984327999995</v>
      </c>
      <c r="C423" s="331" t="s">
        <v>492</v>
      </c>
      <c r="D423" s="331" t="s">
        <v>492</v>
      </c>
      <c r="E423" s="328" t="s">
        <v>187</v>
      </c>
      <c r="F423" s="328" t="s">
        <v>187</v>
      </c>
      <c r="G423" s="328" t="s">
        <v>187</v>
      </c>
      <c r="H423" s="328" t="s">
        <v>187</v>
      </c>
      <c r="I423" s="328" t="s">
        <v>187</v>
      </c>
      <c r="J423" s="329" t="s">
        <v>494</v>
      </c>
      <c r="K423" s="329" t="s">
        <v>494</v>
      </c>
      <c r="L423" s="329" t="s">
        <v>494</v>
      </c>
      <c r="M423" s="329" t="s">
        <v>494</v>
      </c>
    </row>
    <row r="424" spans="1:13" x14ac:dyDescent="0.35">
      <c r="A424" s="299" t="s">
        <v>628</v>
      </c>
      <c r="B424" s="328" t="s">
        <v>187</v>
      </c>
      <c r="C424" s="328" t="s">
        <v>187</v>
      </c>
      <c r="D424" s="331">
        <v>37.974850892036372</v>
      </c>
      <c r="E424" s="328" t="s">
        <v>187</v>
      </c>
      <c r="F424" s="328" t="s">
        <v>187</v>
      </c>
      <c r="G424" s="328" t="s">
        <v>187</v>
      </c>
      <c r="H424" s="328" t="s">
        <v>187</v>
      </c>
      <c r="I424" s="328" t="s">
        <v>187</v>
      </c>
      <c r="J424" s="329" t="s">
        <v>494</v>
      </c>
      <c r="K424" s="328" t="s">
        <v>187</v>
      </c>
      <c r="L424" s="328" t="s">
        <v>187</v>
      </c>
      <c r="M424" s="328" t="s">
        <v>187</v>
      </c>
    </row>
    <row r="425" spans="1:13" x14ac:dyDescent="0.35">
      <c r="A425" s="299" t="s">
        <v>629</v>
      </c>
      <c r="B425" s="331" t="s">
        <v>492</v>
      </c>
      <c r="C425" s="328" t="s">
        <v>187</v>
      </c>
      <c r="D425" s="331">
        <v>23.960466786638641</v>
      </c>
      <c r="E425" s="328" t="s">
        <v>187</v>
      </c>
      <c r="F425" s="328" t="s">
        <v>187</v>
      </c>
      <c r="G425" s="328" t="s">
        <v>187</v>
      </c>
      <c r="H425" s="328" t="s">
        <v>187</v>
      </c>
      <c r="I425" s="328" t="s">
        <v>187</v>
      </c>
      <c r="J425" s="329" t="s">
        <v>494</v>
      </c>
      <c r="K425" s="329" t="s">
        <v>494</v>
      </c>
      <c r="L425" s="329" t="s">
        <v>494</v>
      </c>
      <c r="M425" s="328" t="s">
        <v>187</v>
      </c>
    </row>
    <row r="426" spans="1:13" x14ac:dyDescent="0.35">
      <c r="A426" s="299" t="s">
        <v>630</v>
      </c>
      <c r="B426" s="331" t="s">
        <v>515</v>
      </c>
      <c r="C426" s="328" t="s">
        <v>187</v>
      </c>
      <c r="D426" s="331">
        <v>7.1550000000000002</v>
      </c>
      <c r="E426" s="328" t="s">
        <v>187</v>
      </c>
      <c r="F426" s="328" t="s">
        <v>187</v>
      </c>
      <c r="G426" s="328" t="s">
        <v>187</v>
      </c>
      <c r="H426" s="328" t="s">
        <v>187</v>
      </c>
      <c r="I426" s="328" t="s">
        <v>187</v>
      </c>
      <c r="J426" s="328" t="s">
        <v>187</v>
      </c>
      <c r="K426" s="328" t="s">
        <v>187</v>
      </c>
      <c r="L426" s="329" t="s">
        <v>494</v>
      </c>
      <c r="M426" s="329" t="s">
        <v>494</v>
      </c>
    </row>
    <row r="427" spans="1:13" x14ac:dyDescent="0.35">
      <c r="A427" s="299" t="s">
        <v>631</v>
      </c>
      <c r="B427" s="331">
        <v>91.7</v>
      </c>
      <c r="C427" s="331">
        <v>0.40600000000000003</v>
      </c>
      <c r="D427" s="328" t="s">
        <v>187</v>
      </c>
      <c r="E427" s="328" t="s">
        <v>187</v>
      </c>
      <c r="F427" s="328" t="s">
        <v>187</v>
      </c>
      <c r="G427" s="328" t="s">
        <v>187</v>
      </c>
      <c r="H427" s="328" t="s">
        <v>187</v>
      </c>
      <c r="I427" s="328" t="s">
        <v>187</v>
      </c>
      <c r="J427" s="329" t="s">
        <v>494</v>
      </c>
      <c r="K427" s="329" t="s">
        <v>494</v>
      </c>
      <c r="L427" s="329" t="s">
        <v>494</v>
      </c>
      <c r="M427" s="329" t="s">
        <v>494</v>
      </c>
    </row>
    <row r="428" spans="1:13" x14ac:dyDescent="0.35">
      <c r="A428" s="299" t="s">
        <v>632</v>
      </c>
      <c r="B428" s="331">
        <v>1755.3999999999999</v>
      </c>
      <c r="C428" s="328" t="s">
        <v>187</v>
      </c>
      <c r="D428" s="328" t="s">
        <v>187</v>
      </c>
      <c r="E428" s="328" t="s">
        <v>187</v>
      </c>
      <c r="F428" s="328" t="s">
        <v>187</v>
      </c>
      <c r="G428" s="328" t="s">
        <v>187</v>
      </c>
      <c r="H428" s="328" t="s">
        <v>187</v>
      </c>
      <c r="I428" s="328" t="s">
        <v>187</v>
      </c>
      <c r="J428" s="328" t="s">
        <v>187</v>
      </c>
      <c r="K428" s="328" t="s">
        <v>187</v>
      </c>
      <c r="L428" s="328" t="s">
        <v>187</v>
      </c>
      <c r="M428" s="328" t="s">
        <v>187</v>
      </c>
    </row>
    <row r="429" spans="1:13" x14ac:dyDescent="0.35">
      <c r="A429" s="299" t="s">
        <v>633</v>
      </c>
      <c r="B429" s="331">
        <v>1655.306718597858</v>
      </c>
      <c r="C429" s="328" t="s">
        <v>187</v>
      </c>
      <c r="D429" s="328" t="s">
        <v>187</v>
      </c>
      <c r="E429" s="328" t="s">
        <v>187</v>
      </c>
      <c r="F429" s="328" t="s">
        <v>187</v>
      </c>
      <c r="G429" s="328" t="s">
        <v>187</v>
      </c>
      <c r="H429" s="328" t="s">
        <v>187</v>
      </c>
      <c r="I429" s="328" t="s">
        <v>187</v>
      </c>
      <c r="J429" s="328" t="s">
        <v>187</v>
      </c>
      <c r="K429" s="328" t="s">
        <v>187</v>
      </c>
      <c r="L429" s="328" t="s">
        <v>187</v>
      </c>
      <c r="M429" s="328" t="s">
        <v>187</v>
      </c>
    </row>
    <row r="430" spans="1:13" x14ac:dyDescent="0.35">
      <c r="A430" s="299" t="s">
        <v>634</v>
      </c>
      <c r="B430" s="331">
        <v>27383.218865213978</v>
      </c>
      <c r="C430" s="331">
        <v>3.056</v>
      </c>
      <c r="D430" s="328" t="s">
        <v>187</v>
      </c>
      <c r="E430" s="328" t="s">
        <v>187</v>
      </c>
      <c r="F430" s="328" t="s">
        <v>187</v>
      </c>
      <c r="G430" s="328" t="s">
        <v>187</v>
      </c>
      <c r="H430" s="328" t="s">
        <v>187</v>
      </c>
      <c r="I430" s="328" t="s">
        <v>187</v>
      </c>
      <c r="J430" s="329" t="s">
        <v>494</v>
      </c>
      <c r="K430" s="329" t="s">
        <v>494</v>
      </c>
      <c r="L430" s="329" t="s">
        <v>494</v>
      </c>
      <c r="M430" s="329" t="s">
        <v>494</v>
      </c>
    </row>
    <row r="431" spans="1:13" x14ac:dyDescent="0.35">
      <c r="A431" s="299" t="s">
        <v>635</v>
      </c>
      <c r="B431" s="328" t="s">
        <v>187</v>
      </c>
      <c r="C431" s="328" t="s">
        <v>187</v>
      </c>
      <c r="D431" s="328" t="s">
        <v>187</v>
      </c>
      <c r="E431" s="331">
        <v>20040.325102040817</v>
      </c>
      <c r="F431" s="331" t="s">
        <v>492</v>
      </c>
      <c r="G431" s="331" t="s">
        <v>492</v>
      </c>
      <c r="H431" s="331" t="s">
        <v>492</v>
      </c>
      <c r="I431" s="331" t="s">
        <v>492</v>
      </c>
      <c r="J431" s="328" t="s">
        <v>187</v>
      </c>
      <c r="K431" s="328" t="s">
        <v>187</v>
      </c>
      <c r="L431" s="328" t="s">
        <v>187</v>
      </c>
      <c r="M431" s="328" t="s">
        <v>187</v>
      </c>
    </row>
    <row r="432" spans="1:13" x14ac:dyDescent="0.35">
      <c r="A432" s="301" t="s">
        <v>3240</v>
      </c>
      <c r="B432" s="331">
        <v>6491.041979844872</v>
      </c>
      <c r="C432" s="331" t="s">
        <v>554</v>
      </c>
      <c r="D432" s="331" t="s">
        <v>492</v>
      </c>
      <c r="E432" s="331" t="s">
        <v>492</v>
      </c>
      <c r="F432" s="331" t="s">
        <v>492</v>
      </c>
      <c r="G432" s="331" t="s">
        <v>492</v>
      </c>
      <c r="H432" s="331" t="s">
        <v>492</v>
      </c>
      <c r="I432" s="331" t="s">
        <v>492</v>
      </c>
      <c r="J432" s="331">
        <v>55.249069497127223</v>
      </c>
      <c r="K432" s="331">
        <v>188.72091220254887</v>
      </c>
      <c r="L432" s="331">
        <v>213.37603828081271</v>
      </c>
      <c r="M432" s="331">
        <v>228.15769905799976</v>
      </c>
    </row>
    <row r="433" spans="1:13" x14ac:dyDescent="0.35">
      <c r="A433" s="229" t="s">
        <v>636</v>
      </c>
      <c r="B433" s="331">
        <v>77197.044032646372</v>
      </c>
      <c r="C433" s="331">
        <v>0.96083966399999998</v>
      </c>
      <c r="D433" s="331" t="s">
        <v>492</v>
      </c>
      <c r="E433" s="331" t="s">
        <v>554</v>
      </c>
      <c r="F433" s="331">
        <v>3439.7541856200496</v>
      </c>
      <c r="G433" s="331" t="s">
        <v>492</v>
      </c>
      <c r="H433" s="331">
        <v>0.12041830440901</v>
      </c>
      <c r="I433" s="331" t="s">
        <v>492</v>
      </c>
      <c r="J433" s="331">
        <v>60.032090854165958</v>
      </c>
      <c r="K433" s="331">
        <v>752.39490757758881</v>
      </c>
      <c r="L433" s="331">
        <v>44.874287061635293</v>
      </c>
      <c r="M433" s="331">
        <v>158.39225986800554</v>
      </c>
    </row>
    <row r="434" spans="1:13" x14ac:dyDescent="0.35">
      <c r="A434" s="299" t="s">
        <v>637</v>
      </c>
      <c r="B434" s="331">
        <v>70076.465574306625</v>
      </c>
      <c r="C434" s="331">
        <v>0.57413966400000005</v>
      </c>
      <c r="D434" s="328" t="s">
        <v>187</v>
      </c>
      <c r="E434" s="328" t="s">
        <v>187</v>
      </c>
      <c r="F434" s="328" t="s">
        <v>187</v>
      </c>
      <c r="G434" s="328" t="s">
        <v>187</v>
      </c>
      <c r="H434" s="328" t="s">
        <v>187</v>
      </c>
      <c r="I434" s="328" t="s">
        <v>187</v>
      </c>
      <c r="J434" s="329" t="s">
        <v>494</v>
      </c>
      <c r="K434" s="329" t="s">
        <v>494</v>
      </c>
      <c r="L434" s="329" t="s">
        <v>494</v>
      </c>
      <c r="M434" s="329" t="s">
        <v>494</v>
      </c>
    </row>
    <row r="435" spans="1:13" x14ac:dyDescent="0.35">
      <c r="A435" s="299" t="s">
        <v>638</v>
      </c>
      <c r="B435" s="331">
        <v>1391.9</v>
      </c>
      <c r="C435" s="331">
        <v>0.38669999999999999</v>
      </c>
      <c r="D435" s="328" t="s">
        <v>187</v>
      </c>
      <c r="E435" s="328" t="s">
        <v>187</v>
      </c>
      <c r="F435" s="328" t="s">
        <v>187</v>
      </c>
      <c r="G435" s="328" t="s">
        <v>187</v>
      </c>
      <c r="H435" s="328" t="s">
        <v>187</v>
      </c>
      <c r="I435" s="328" t="s">
        <v>187</v>
      </c>
      <c r="J435" s="329" t="s">
        <v>494</v>
      </c>
      <c r="K435" s="329" t="s">
        <v>494</v>
      </c>
      <c r="L435" s="329" t="s">
        <v>494</v>
      </c>
      <c r="M435" s="329" t="s">
        <v>494</v>
      </c>
    </row>
    <row r="436" spans="1:13" x14ac:dyDescent="0.35">
      <c r="A436" s="299" t="s">
        <v>639</v>
      </c>
      <c r="B436" s="331">
        <v>4142.0497045616085</v>
      </c>
      <c r="C436" s="328" t="s">
        <v>187</v>
      </c>
      <c r="D436" s="328" t="s">
        <v>187</v>
      </c>
      <c r="E436" s="328" t="s">
        <v>187</v>
      </c>
      <c r="F436" s="331">
        <v>3439.7541856200496</v>
      </c>
      <c r="G436" s="328" t="s">
        <v>187</v>
      </c>
      <c r="H436" s="331" t="s">
        <v>492</v>
      </c>
      <c r="I436" s="328" t="s">
        <v>187</v>
      </c>
      <c r="J436" s="329" t="s">
        <v>494</v>
      </c>
      <c r="K436" s="329" t="s">
        <v>494</v>
      </c>
      <c r="L436" s="329" t="s">
        <v>494</v>
      </c>
      <c r="M436" s="329" t="s">
        <v>494</v>
      </c>
    </row>
    <row r="437" spans="1:13" x14ac:dyDescent="0.35">
      <c r="A437" s="301" t="s">
        <v>640</v>
      </c>
      <c r="B437" s="331">
        <v>3.2962224463777599</v>
      </c>
      <c r="C437" s="328" t="s">
        <v>187</v>
      </c>
      <c r="D437" s="328" t="s">
        <v>187</v>
      </c>
      <c r="E437" s="331" t="s">
        <v>554</v>
      </c>
      <c r="F437" s="331" t="s">
        <v>492</v>
      </c>
      <c r="G437" s="331" t="s">
        <v>492</v>
      </c>
      <c r="H437" s="331">
        <v>0.12041830440901</v>
      </c>
      <c r="I437" s="328" t="s">
        <v>187</v>
      </c>
      <c r="J437" s="329" t="s">
        <v>494</v>
      </c>
      <c r="K437" s="329" t="s">
        <v>494</v>
      </c>
      <c r="L437" s="329" t="s">
        <v>494</v>
      </c>
      <c r="M437" s="329" t="s">
        <v>494</v>
      </c>
    </row>
    <row r="438" spans="1:13" x14ac:dyDescent="0.35">
      <c r="A438" s="302" t="s">
        <v>641</v>
      </c>
      <c r="B438" s="331">
        <v>553.25</v>
      </c>
      <c r="C438" s="328" t="s">
        <v>187</v>
      </c>
      <c r="D438" s="328" t="s">
        <v>187</v>
      </c>
      <c r="E438" s="328" t="s">
        <v>187</v>
      </c>
      <c r="F438" s="328" t="s">
        <v>187</v>
      </c>
      <c r="G438" s="328" t="s">
        <v>187</v>
      </c>
      <c r="H438" s="328" t="s">
        <v>187</v>
      </c>
      <c r="I438" s="328" t="s">
        <v>187</v>
      </c>
      <c r="J438" s="329" t="s">
        <v>494</v>
      </c>
      <c r="K438" s="329" t="s">
        <v>494</v>
      </c>
      <c r="L438" s="329" t="s">
        <v>494</v>
      </c>
      <c r="M438" s="329" t="s">
        <v>494</v>
      </c>
    </row>
    <row r="439" spans="1:13" x14ac:dyDescent="0.35">
      <c r="A439" s="302" t="s">
        <v>642</v>
      </c>
      <c r="B439" s="331">
        <v>1030.0825313317564</v>
      </c>
      <c r="C439" s="328" t="s">
        <v>187</v>
      </c>
      <c r="D439" s="328" t="s">
        <v>187</v>
      </c>
      <c r="E439" s="328" t="s">
        <v>187</v>
      </c>
      <c r="F439" s="328" t="s">
        <v>187</v>
      </c>
      <c r="G439" s="328" t="s">
        <v>187</v>
      </c>
      <c r="H439" s="328" t="s">
        <v>187</v>
      </c>
      <c r="I439" s="328" t="s">
        <v>187</v>
      </c>
      <c r="J439" s="329" t="s">
        <v>494</v>
      </c>
      <c r="K439" s="329" t="s">
        <v>494</v>
      </c>
      <c r="L439" s="329" t="s">
        <v>494</v>
      </c>
      <c r="M439" s="329" t="s">
        <v>494</v>
      </c>
    </row>
    <row r="440" spans="1:13" x14ac:dyDescent="0.35">
      <c r="A440" s="299" t="s">
        <v>3241</v>
      </c>
      <c r="B440" s="331" t="s">
        <v>492</v>
      </c>
      <c r="C440" s="331" t="s">
        <v>492</v>
      </c>
      <c r="D440" s="331" t="s">
        <v>492</v>
      </c>
      <c r="E440" s="331" t="s">
        <v>492</v>
      </c>
      <c r="F440" s="331" t="s">
        <v>492</v>
      </c>
      <c r="G440" s="331" t="s">
        <v>492</v>
      </c>
      <c r="H440" s="331" t="s">
        <v>492</v>
      </c>
      <c r="I440" s="331" t="s">
        <v>492</v>
      </c>
      <c r="J440" s="331">
        <v>60.032090854165958</v>
      </c>
      <c r="K440" s="331">
        <v>752.39490757758881</v>
      </c>
      <c r="L440" s="331">
        <v>44.874287061635293</v>
      </c>
      <c r="M440" s="331">
        <v>158.39225986800554</v>
      </c>
    </row>
    <row r="441" spans="1:13" x14ac:dyDescent="0.35">
      <c r="A441" s="303" t="s">
        <v>643</v>
      </c>
      <c r="B441" s="331" t="s">
        <v>494</v>
      </c>
      <c r="C441" s="331" t="s">
        <v>492</v>
      </c>
      <c r="D441" s="331" t="s">
        <v>492</v>
      </c>
      <c r="E441" s="328" t="s">
        <v>187</v>
      </c>
      <c r="F441" s="328" t="s">
        <v>187</v>
      </c>
      <c r="G441" s="328" t="s">
        <v>187</v>
      </c>
      <c r="H441" s="328" t="s">
        <v>187</v>
      </c>
      <c r="I441" s="328" t="s">
        <v>187</v>
      </c>
      <c r="J441" s="331" t="s">
        <v>492</v>
      </c>
      <c r="K441" s="331" t="s">
        <v>492</v>
      </c>
      <c r="L441" s="331" t="s">
        <v>492</v>
      </c>
      <c r="M441" s="331" t="s">
        <v>492</v>
      </c>
    </row>
    <row r="442" spans="1:13" x14ac:dyDescent="0.35">
      <c r="A442" s="304" t="s">
        <v>644</v>
      </c>
      <c r="B442" s="331" t="s">
        <v>494</v>
      </c>
      <c r="C442" s="331" t="s">
        <v>492</v>
      </c>
      <c r="D442" s="331" t="s">
        <v>492</v>
      </c>
      <c r="E442" s="328" t="s">
        <v>187</v>
      </c>
      <c r="F442" s="328" t="s">
        <v>187</v>
      </c>
      <c r="G442" s="328" t="s">
        <v>187</v>
      </c>
      <c r="H442" s="328" t="s">
        <v>187</v>
      </c>
      <c r="I442" s="328" t="s">
        <v>187</v>
      </c>
      <c r="J442" s="329" t="s">
        <v>492</v>
      </c>
      <c r="K442" s="329" t="s">
        <v>492</v>
      </c>
      <c r="L442" s="329" t="s">
        <v>492</v>
      </c>
      <c r="M442" s="329" t="s">
        <v>492</v>
      </c>
    </row>
    <row r="443" spans="1:13" x14ac:dyDescent="0.35">
      <c r="A443" s="304" t="s">
        <v>645</v>
      </c>
      <c r="B443" s="331" t="s">
        <v>494</v>
      </c>
      <c r="C443" s="331" t="s">
        <v>492</v>
      </c>
      <c r="D443" s="331" t="s">
        <v>492</v>
      </c>
      <c r="E443" s="328" t="s">
        <v>187</v>
      </c>
      <c r="F443" s="328" t="s">
        <v>187</v>
      </c>
      <c r="G443" s="328" t="s">
        <v>187</v>
      </c>
      <c r="H443" s="328" t="s">
        <v>187</v>
      </c>
      <c r="I443" s="328" t="s">
        <v>187</v>
      </c>
      <c r="J443" s="329" t="s">
        <v>492</v>
      </c>
      <c r="K443" s="329" t="s">
        <v>492</v>
      </c>
      <c r="L443" s="329" t="s">
        <v>492</v>
      </c>
      <c r="M443" s="329" t="s">
        <v>492</v>
      </c>
    </row>
    <row r="444" spans="1:13" x14ac:dyDescent="0.35">
      <c r="A444" s="305" t="s">
        <v>646</v>
      </c>
      <c r="B444" s="331" t="s">
        <v>494</v>
      </c>
      <c r="C444" s="331" t="s">
        <v>492</v>
      </c>
      <c r="D444" s="331" t="s">
        <v>492</v>
      </c>
      <c r="E444" s="328" t="s">
        <v>187</v>
      </c>
      <c r="F444" s="328" t="s">
        <v>187</v>
      </c>
      <c r="G444" s="328" t="s">
        <v>187</v>
      </c>
      <c r="H444" s="328" t="s">
        <v>187</v>
      </c>
      <c r="I444" s="328" t="s">
        <v>187</v>
      </c>
      <c r="J444" s="331" t="s">
        <v>492</v>
      </c>
      <c r="K444" s="331" t="s">
        <v>492</v>
      </c>
      <c r="L444" s="331" t="s">
        <v>492</v>
      </c>
      <c r="M444" s="331" t="s">
        <v>492</v>
      </c>
    </row>
    <row r="445" spans="1:13" x14ac:dyDescent="0.35">
      <c r="A445" s="306" t="s">
        <v>647</v>
      </c>
      <c r="B445" s="328" t="s">
        <v>187</v>
      </c>
      <c r="C445" s="328" t="s">
        <v>187</v>
      </c>
      <c r="D445" s="328" t="s">
        <v>187</v>
      </c>
      <c r="E445" s="331">
        <v>205.03642790644966</v>
      </c>
      <c r="F445" s="331">
        <v>3258.5392489035653</v>
      </c>
      <c r="G445" s="331" t="s">
        <v>591</v>
      </c>
      <c r="H445" s="331">
        <v>3.1103247907929999E-2</v>
      </c>
      <c r="I445" s="331">
        <v>2.8530150025699998E-2</v>
      </c>
      <c r="J445" s="328" t="s">
        <v>187</v>
      </c>
      <c r="K445" s="328" t="s">
        <v>187</v>
      </c>
      <c r="L445" s="328" t="s">
        <v>187</v>
      </c>
      <c r="M445" s="328" t="s">
        <v>187</v>
      </c>
    </row>
    <row r="446" spans="1:13" x14ac:dyDescent="0.35">
      <c r="A446" s="304" t="s">
        <v>648</v>
      </c>
      <c r="B446" s="328" t="s">
        <v>187</v>
      </c>
      <c r="C446" s="328" t="s">
        <v>187</v>
      </c>
      <c r="D446" s="328" t="s">
        <v>187</v>
      </c>
      <c r="E446" s="331">
        <v>203.14150729415826</v>
      </c>
      <c r="F446" s="331">
        <v>3249.4595465139037</v>
      </c>
      <c r="G446" s="331" t="s">
        <v>519</v>
      </c>
      <c r="H446" s="331">
        <v>3.0668042743200001E-2</v>
      </c>
      <c r="I446" s="331">
        <v>2.8530150025699998E-2</v>
      </c>
      <c r="J446" s="328" t="s">
        <v>187</v>
      </c>
      <c r="K446" s="328" t="s">
        <v>187</v>
      </c>
      <c r="L446" s="328" t="s">
        <v>187</v>
      </c>
      <c r="M446" s="328" t="s">
        <v>187</v>
      </c>
    </row>
    <row r="447" spans="1:13" x14ac:dyDescent="0.35">
      <c r="A447" s="304" t="s">
        <v>649</v>
      </c>
      <c r="B447" s="328" t="s">
        <v>187</v>
      </c>
      <c r="C447" s="328" t="s">
        <v>187</v>
      </c>
      <c r="D447" s="328" t="s">
        <v>187</v>
      </c>
      <c r="E447" s="331" t="s">
        <v>519</v>
      </c>
      <c r="F447" s="331" t="s">
        <v>519</v>
      </c>
      <c r="G447" s="331" t="s">
        <v>519</v>
      </c>
      <c r="H447" s="331" t="s">
        <v>519</v>
      </c>
      <c r="I447" s="331" t="s">
        <v>519</v>
      </c>
      <c r="J447" s="328" t="s">
        <v>187</v>
      </c>
      <c r="K447" s="328" t="s">
        <v>187</v>
      </c>
      <c r="L447" s="328" t="s">
        <v>187</v>
      </c>
      <c r="M447" s="328" t="s">
        <v>187</v>
      </c>
    </row>
    <row r="448" spans="1:13" x14ac:dyDescent="0.35">
      <c r="A448" s="304" t="s">
        <v>650</v>
      </c>
      <c r="B448" s="328" t="s">
        <v>187</v>
      </c>
      <c r="C448" s="328" t="s">
        <v>187</v>
      </c>
      <c r="D448" s="328" t="s">
        <v>187</v>
      </c>
      <c r="E448" s="331">
        <v>0.10311480095790999</v>
      </c>
      <c r="F448" s="331">
        <v>3.6569522277920501</v>
      </c>
      <c r="G448" s="331" t="s">
        <v>519</v>
      </c>
      <c r="H448" s="331" t="s">
        <v>521</v>
      </c>
      <c r="I448" s="331" t="s">
        <v>521</v>
      </c>
      <c r="J448" s="328" t="s">
        <v>187</v>
      </c>
      <c r="K448" s="328" t="s">
        <v>187</v>
      </c>
      <c r="L448" s="328" t="s">
        <v>187</v>
      </c>
      <c r="M448" s="328" t="s">
        <v>187</v>
      </c>
    </row>
    <row r="449" spans="1:13" x14ac:dyDescent="0.35">
      <c r="A449" s="304" t="s">
        <v>651</v>
      </c>
      <c r="B449" s="328" t="s">
        <v>187</v>
      </c>
      <c r="C449" s="328" t="s">
        <v>187</v>
      </c>
      <c r="D449" s="328" t="s">
        <v>187</v>
      </c>
      <c r="E449" s="331">
        <v>1.6984600970478201</v>
      </c>
      <c r="F449" s="331">
        <v>3.5883231618697602</v>
      </c>
      <c r="G449" s="331" t="s">
        <v>521</v>
      </c>
      <c r="H449" s="331">
        <v>3.4476945044E-4</v>
      </c>
      <c r="I449" s="331" t="s">
        <v>521</v>
      </c>
      <c r="J449" s="328" t="s">
        <v>187</v>
      </c>
      <c r="K449" s="328" t="s">
        <v>187</v>
      </c>
      <c r="L449" s="328" t="s">
        <v>187</v>
      </c>
      <c r="M449" s="328" t="s">
        <v>187</v>
      </c>
    </row>
    <row r="450" spans="1:13" x14ac:dyDescent="0.35">
      <c r="A450" s="304" t="s">
        <v>3242</v>
      </c>
      <c r="B450" s="328" t="s">
        <v>187</v>
      </c>
      <c r="C450" s="328" t="s">
        <v>187</v>
      </c>
      <c r="D450" s="328" t="s">
        <v>187</v>
      </c>
      <c r="E450" s="331">
        <v>9.3345714285669998E-2</v>
      </c>
      <c r="F450" s="331">
        <v>1.83442699999999</v>
      </c>
      <c r="G450" s="331" t="s">
        <v>519</v>
      </c>
      <c r="H450" s="331">
        <v>9.0435714290000002E-5</v>
      </c>
      <c r="I450" s="331" t="s">
        <v>521</v>
      </c>
      <c r="J450" s="328" t="s">
        <v>187</v>
      </c>
      <c r="K450" s="328" t="s">
        <v>187</v>
      </c>
      <c r="L450" s="328" t="s">
        <v>187</v>
      </c>
      <c r="M450" s="328" t="s">
        <v>187</v>
      </c>
    </row>
    <row r="451" spans="1:13" x14ac:dyDescent="0.35">
      <c r="A451" s="307" t="s">
        <v>652</v>
      </c>
      <c r="B451" s="328" t="s">
        <v>187</v>
      </c>
      <c r="C451" s="328" t="s">
        <v>187</v>
      </c>
      <c r="D451" s="328" t="s">
        <v>187</v>
      </c>
      <c r="E451" s="331">
        <v>99945.755582500002</v>
      </c>
      <c r="F451" s="331">
        <v>15.660888</v>
      </c>
      <c r="G451" s="331">
        <v>7230.4559117999988</v>
      </c>
      <c r="H451" s="331" t="s">
        <v>492</v>
      </c>
      <c r="I451" s="331" t="s">
        <v>492</v>
      </c>
      <c r="J451" s="328" t="s">
        <v>187</v>
      </c>
      <c r="K451" s="328" t="s">
        <v>187</v>
      </c>
      <c r="L451" s="328" t="s">
        <v>187</v>
      </c>
      <c r="M451" s="328" t="s">
        <v>187</v>
      </c>
    </row>
    <row r="452" spans="1:13" x14ac:dyDescent="0.35">
      <c r="A452" s="304" t="s">
        <v>653</v>
      </c>
      <c r="B452" s="328" t="s">
        <v>187</v>
      </c>
      <c r="C452" s="328" t="s">
        <v>187</v>
      </c>
      <c r="D452" s="328" t="s">
        <v>187</v>
      </c>
      <c r="E452" s="331">
        <v>89653.230582500008</v>
      </c>
      <c r="F452" s="331" t="s">
        <v>492</v>
      </c>
      <c r="G452" s="331" t="s">
        <v>3111</v>
      </c>
      <c r="H452" s="331" t="s">
        <v>492</v>
      </c>
      <c r="I452" s="331" t="s">
        <v>492</v>
      </c>
      <c r="J452" s="328" t="s">
        <v>187</v>
      </c>
      <c r="K452" s="328" t="s">
        <v>187</v>
      </c>
      <c r="L452" s="328" t="s">
        <v>187</v>
      </c>
      <c r="M452" s="328" t="s">
        <v>187</v>
      </c>
    </row>
    <row r="453" spans="1:13" x14ac:dyDescent="0.35">
      <c r="A453" s="304" t="s">
        <v>654</v>
      </c>
      <c r="B453" s="328" t="s">
        <v>187</v>
      </c>
      <c r="C453" s="328" t="s">
        <v>187</v>
      </c>
      <c r="D453" s="328" t="s">
        <v>187</v>
      </c>
      <c r="E453" s="331">
        <v>1457.742</v>
      </c>
      <c r="F453" s="331" t="s">
        <v>492</v>
      </c>
      <c r="G453" s="331" t="s">
        <v>494</v>
      </c>
      <c r="H453" s="331" t="s">
        <v>492</v>
      </c>
      <c r="I453" s="331" t="s">
        <v>492</v>
      </c>
      <c r="J453" s="328" t="s">
        <v>187</v>
      </c>
      <c r="K453" s="328" t="s">
        <v>187</v>
      </c>
      <c r="L453" s="328" t="s">
        <v>187</v>
      </c>
      <c r="M453" s="328" t="s">
        <v>187</v>
      </c>
    </row>
    <row r="454" spans="1:13" x14ac:dyDescent="0.35">
      <c r="A454" s="304" t="s">
        <v>655</v>
      </c>
      <c r="B454" s="328" t="s">
        <v>187</v>
      </c>
      <c r="C454" s="328" t="s">
        <v>187</v>
      </c>
      <c r="D454" s="328" t="s">
        <v>187</v>
      </c>
      <c r="E454" s="331">
        <v>301.25799999999998</v>
      </c>
      <c r="F454" s="331">
        <v>15.660888</v>
      </c>
      <c r="G454" s="331" t="s">
        <v>494</v>
      </c>
      <c r="H454" s="331" t="s">
        <v>492</v>
      </c>
      <c r="I454" s="331" t="s">
        <v>492</v>
      </c>
      <c r="J454" s="328" t="s">
        <v>187</v>
      </c>
      <c r="K454" s="328" t="s">
        <v>187</v>
      </c>
      <c r="L454" s="328" t="s">
        <v>187</v>
      </c>
      <c r="M454" s="328" t="s">
        <v>187</v>
      </c>
    </row>
    <row r="455" spans="1:13" x14ac:dyDescent="0.35">
      <c r="A455" s="304" t="s">
        <v>656</v>
      </c>
      <c r="B455" s="328" t="s">
        <v>187</v>
      </c>
      <c r="C455" s="328" t="s">
        <v>187</v>
      </c>
      <c r="D455" s="328" t="s">
        <v>187</v>
      </c>
      <c r="E455" s="331">
        <v>8533.5249999999996</v>
      </c>
      <c r="F455" s="331" t="s">
        <v>492</v>
      </c>
      <c r="G455" s="331" t="s">
        <v>566</v>
      </c>
      <c r="H455" s="331" t="s">
        <v>492</v>
      </c>
      <c r="I455" s="331" t="s">
        <v>492</v>
      </c>
      <c r="J455" s="328" t="s">
        <v>187</v>
      </c>
      <c r="K455" s="328" t="s">
        <v>187</v>
      </c>
      <c r="L455" s="328" t="s">
        <v>187</v>
      </c>
      <c r="M455" s="328" t="s">
        <v>187</v>
      </c>
    </row>
    <row r="456" spans="1:13" x14ac:dyDescent="0.35">
      <c r="A456" s="304" t="s">
        <v>657</v>
      </c>
      <c r="B456" s="328" t="s">
        <v>187</v>
      </c>
      <c r="C456" s="328" t="s">
        <v>187</v>
      </c>
      <c r="D456" s="328" t="s">
        <v>187</v>
      </c>
      <c r="E456" s="331" t="s">
        <v>492</v>
      </c>
      <c r="F456" s="331" t="s">
        <v>492</v>
      </c>
      <c r="G456" s="331" t="s">
        <v>494</v>
      </c>
      <c r="H456" s="331" t="s">
        <v>492</v>
      </c>
      <c r="I456" s="331" t="s">
        <v>492</v>
      </c>
      <c r="J456" s="328" t="s">
        <v>187</v>
      </c>
      <c r="K456" s="328" t="s">
        <v>187</v>
      </c>
      <c r="L456" s="328" t="s">
        <v>187</v>
      </c>
      <c r="M456" s="328" t="s">
        <v>187</v>
      </c>
    </row>
    <row r="457" spans="1:13" x14ac:dyDescent="0.35">
      <c r="A457" s="305" t="s">
        <v>658</v>
      </c>
      <c r="B457" s="328" t="s">
        <v>187</v>
      </c>
      <c r="C457" s="328" t="s">
        <v>187</v>
      </c>
      <c r="D457" s="328" t="s">
        <v>187</v>
      </c>
      <c r="E457" s="331" t="s">
        <v>492</v>
      </c>
      <c r="F457" s="331" t="s">
        <v>492</v>
      </c>
      <c r="G457" s="331">
        <v>7230.4559117999988</v>
      </c>
      <c r="H457" s="331" t="s">
        <v>492</v>
      </c>
      <c r="I457" s="331" t="s">
        <v>492</v>
      </c>
      <c r="J457" s="328" t="s">
        <v>187</v>
      </c>
      <c r="K457" s="328" t="s">
        <v>187</v>
      </c>
      <c r="L457" s="328" t="s">
        <v>187</v>
      </c>
      <c r="M457" s="328" t="s">
        <v>187</v>
      </c>
    </row>
    <row r="458" spans="1:13" x14ac:dyDescent="0.35">
      <c r="A458" s="306" t="s">
        <v>659</v>
      </c>
      <c r="B458" s="331" t="s">
        <v>515</v>
      </c>
      <c r="C458" s="331" t="s">
        <v>515</v>
      </c>
      <c r="D458" s="331">
        <v>14.15208194400004</v>
      </c>
      <c r="E458" s="331" t="s">
        <v>492</v>
      </c>
      <c r="F458" s="331">
        <v>2.3518718468133701</v>
      </c>
      <c r="G458" s="331" t="s">
        <v>492</v>
      </c>
      <c r="H458" s="331">
        <v>0.36618901378629998</v>
      </c>
      <c r="I458" s="331" t="s">
        <v>492</v>
      </c>
      <c r="J458" s="331">
        <v>3.0595650574289701</v>
      </c>
      <c r="K458" s="331">
        <v>2.2218459027463999</v>
      </c>
      <c r="L458" s="331">
        <v>3851.2231308671667</v>
      </c>
      <c r="M458" s="331">
        <v>0.17191986356898001</v>
      </c>
    </row>
    <row r="459" spans="1:13" x14ac:dyDescent="0.35">
      <c r="A459" s="304" t="s">
        <v>660</v>
      </c>
      <c r="B459" s="328" t="s">
        <v>187</v>
      </c>
      <c r="C459" s="328" t="s">
        <v>187</v>
      </c>
      <c r="D459" s="328" t="s">
        <v>187</v>
      </c>
      <c r="E459" s="331" t="s">
        <v>492</v>
      </c>
      <c r="F459" s="331">
        <v>2.3518718468133701</v>
      </c>
      <c r="G459" s="331" t="s">
        <v>492</v>
      </c>
      <c r="H459" s="331">
        <v>0.36618901378629998</v>
      </c>
      <c r="I459" s="331" t="s">
        <v>492</v>
      </c>
      <c r="J459" s="328" t="s">
        <v>187</v>
      </c>
      <c r="K459" s="328" t="s">
        <v>187</v>
      </c>
      <c r="L459" s="328" t="s">
        <v>187</v>
      </c>
      <c r="M459" s="328" t="s">
        <v>187</v>
      </c>
    </row>
    <row r="460" spans="1:13" x14ac:dyDescent="0.35">
      <c r="A460" s="304" t="s">
        <v>3243</v>
      </c>
      <c r="B460" s="328" t="s">
        <v>187</v>
      </c>
      <c r="C460" s="328" t="s">
        <v>187</v>
      </c>
      <c r="D460" s="328" t="s">
        <v>187</v>
      </c>
      <c r="E460" s="328" t="s">
        <v>187</v>
      </c>
      <c r="F460" s="331" t="s">
        <v>492</v>
      </c>
      <c r="G460" s="331" t="s">
        <v>187</v>
      </c>
      <c r="H460" s="331" t="s">
        <v>519</v>
      </c>
      <c r="I460" s="328" t="s">
        <v>187</v>
      </c>
      <c r="J460" s="328" t="s">
        <v>187</v>
      </c>
      <c r="K460" s="328" t="s">
        <v>187</v>
      </c>
      <c r="L460" s="328" t="s">
        <v>187</v>
      </c>
      <c r="M460" s="328" t="s">
        <v>187</v>
      </c>
    </row>
    <row r="461" spans="1:13" x14ac:dyDescent="0.35">
      <c r="A461" s="304" t="s">
        <v>3244</v>
      </c>
      <c r="B461" s="328" t="s">
        <v>187</v>
      </c>
      <c r="C461" s="328" t="s">
        <v>187</v>
      </c>
      <c r="D461" s="331">
        <v>14.15208194400004</v>
      </c>
      <c r="E461" s="328" t="s">
        <v>187</v>
      </c>
      <c r="F461" s="328" t="s">
        <v>187</v>
      </c>
      <c r="G461" s="328" t="s">
        <v>187</v>
      </c>
      <c r="H461" s="328" t="s">
        <v>187</v>
      </c>
      <c r="I461" s="328" t="s">
        <v>187</v>
      </c>
      <c r="J461" s="328" t="s">
        <v>187</v>
      </c>
      <c r="K461" s="328" t="s">
        <v>187</v>
      </c>
      <c r="L461" s="328" t="s">
        <v>187</v>
      </c>
      <c r="M461" s="328" t="s">
        <v>187</v>
      </c>
    </row>
    <row r="462" spans="1:13" x14ac:dyDescent="0.35">
      <c r="A462" s="304" t="s">
        <v>661</v>
      </c>
      <c r="B462" s="331" t="s">
        <v>515</v>
      </c>
      <c r="C462" s="331" t="s">
        <v>515</v>
      </c>
      <c r="D462" s="331" t="s">
        <v>515</v>
      </c>
      <c r="E462" s="331" t="s">
        <v>492</v>
      </c>
      <c r="F462" s="331" t="s">
        <v>492</v>
      </c>
      <c r="G462" s="331" t="s">
        <v>492</v>
      </c>
      <c r="H462" s="331" t="s">
        <v>492</v>
      </c>
      <c r="I462" s="331" t="s">
        <v>492</v>
      </c>
      <c r="J462" s="331">
        <v>3.0595650574289701</v>
      </c>
      <c r="K462" s="331">
        <v>2.2218459027463999</v>
      </c>
      <c r="L462" s="331">
        <v>3851.2231308671667</v>
      </c>
      <c r="M462" s="331">
        <v>0.17191986356898001</v>
      </c>
    </row>
    <row r="463" spans="1:13" x14ac:dyDescent="0.35">
      <c r="A463" s="303" t="s">
        <v>662</v>
      </c>
      <c r="B463" s="331" t="s">
        <v>554</v>
      </c>
      <c r="C463" s="331" t="s">
        <v>492</v>
      </c>
      <c r="D463" s="331">
        <v>0.41291012709129998</v>
      </c>
      <c r="E463" s="331" t="s">
        <v>526</v>
      </c>
      <c r="F463" s="331" t="s">
        <v>526</v>
      </c>
      <c r="G463" s="331" t="s">
        <v>492</v>
      </c>
      <c r="H463" s="331" t="s">
        <v>526</v>
      </c>
      <c r="I463" s="331" t="s">
        <v>526</v>
      </c>
      <c r="J463" s="331">
        <v>453.82441954455231</v>
      </c>
      <c r="K463" s="331">
        <v>613.85632533670321</v>
      </c>
      <c r="L463" s="331">
        <v>1739.7462559347221</v>
      </c>
      <c r="M463" s="331">
        <v>310.00149700742173</v>
      </c>
    </row>
    <row r="465" spans="1:36" x14ac:dyDescent="0.35">
      <c r="A465" s="50" t="s">
        <v>663</v>
      </c>
      <c r="B465" s="62">
        <f>B416</f>
        <v>194388.53120401071</v>
      </c>
      <c r="C465" s="62">
        <f t="shared" ref="C465:M465" si="9">C416</f>
        <v>4.4228396639999996</v>
      </c>
      <c r="D465" s="62">
        <f t="shared" si="9"/>
        <v>83.655309749766346</v>
      </c>
      <c r="E465" s="62">
        <f t="shared" si="9"/>
        <v>120191.11711244726</v>
      </c>
      <c r="F465" s="62">
        <f t="shared" si="9"/>
        <v>6716.3061943704279</v>
      </c>
      <c r="G465" s="62">
        <f t="shared" si="9"/>
        <v>7230.4559117999988</v>
      </c>
      <c r="H465" s="62">
        <f t="shared" si="9"/>
        <v>0.51771056610323996</v>
      </c>
      <c r="I465" s="62">
        <f t="shared" si="9"/>
        <v>2.8530150025699998E-2</v>
      </c>
      <c r="J465" s="62">
        <f t="shared" si="9"/>
        <v>572.16514495327442</v>
      </c>
      <c r="K465" s="62">
        <f t="shared" si="9"/>
        <v>1557.1939910195872</v>
      </c>
      <c r="L465" s="62">
        <f t="shared" si="9"/>
        <v>5849.2197121443369</v>
      </c>
      <c r="M465" s="62">
        <f t="shared" si="9"/>
        <v>830.75987228203655</v>
      </c>
    </row>
    <row r="467" spans="1:36" ht="18" x14ac:dyDescent="0.35">
      <c r="A467" s="433" t="s">
        <v>664</v>
      </c>
      <c r="B467" s="433"/>
      <c r="C467" s="433"/>
      <c r="D467" s="433"/>
      <c r="E467" s="433"/>
      <c r="F467" s="433"/>
      <c r="G467" s="433"/>
      <c r="H467" s="433"/>
      <c r="I467" s="433"/>
      <c r="J467" s="433"/>
      <c r="K467" s="433"/>
      <c r="L467" s="433"/>
      <c r="M467" s="433"/>
      <c r="N467" s="433"/>
      <c r="O467" s="433"/>
      <c r="P467" s="433"/>
      <c r="Q467" s="433"/>
      <c r="R467" s="220"/>
      <c r="S467" s="220"/>
      <c r="T467" s="220"/>
      <c r="U467" s="220"/>
      <c r="V467" s="220"/>
      <c r="W467" s="220"/>
      <c r="X467" s="220"/>
      <c r="Y467" s="220"/>
      <c r="Z467" s="220"/>
      <c r="AA467" s="220"/>
      <c r="AB467" s="220"/>
      <c r="AC467" s="220"/>
      <c r="AD467" s="220"/>
      <c r="AE467" s="220"/>
      <c r="AF467" s="231"/>
      <c r="AG467" s="220"/>
      <c r="AH467" s="220"/>
      <c r="AI467" s="49" t="s">
        <v>476</v>
      </c>
      <c r="AJ467" s="218"/>
    </row>
    <row r="468" spans="1:36" ht="15.5" x14ac:dyDescent="0.35">
      <c r="A468" s="232" t="s">
        <v>665</v>
      </c>
      <c r="B468" s="64"/>
      <c r="C468" s="64"/>
      <c r="D468" s="64"/>
      <c r="E468" s="64"/>
      <c r="F468" s="64"/>
      <c r="G468" s="64"/>
      <c r="H468" s="64"/>
      <c r="I468" s="64"/>
      <c r="J468" s="64"/>
      <c r="K468" s="64"/>
      <c r="L468" s="64"/>
      <c r="M468" s="64"/>
      <c r="N468" s="64"/>
      <c r="O468" s="64"/>
      <c r="P468" s="64"/>
      <c r="Q468" s="64"/>
      <c r="R468" s="220"/>
      <c r="S468" s="220"/>
      <c r="T468" s="220"/>
      <c r="U468" s="220"/>
      <c r="V468" s="220"/>
      <c r="W468" s="220"/>
      <c r="X468" s="220"/>
      <c r="Y468" s="220"/>
      <c r="Z468" s="220"/>
      <c r="AA468" s="220"/>
      <c r="AB468" s="220"/>
      <c r="AC468" s="220"/>
      <c r="AD468" s="220"/>
      <c r="AE468" s="220"/>
      <c r="AF468" s="231"/>
      <c r="AG468" s="218"/>
      <c r="AH468" s="218"/>
      <c r="AI468" s="49" t="s">
        <v>3381</v>
      </c>
      <c r="AJ468" s="218"/>
    </row>
    <row r="469" spans="1:36" x14ac:dyDescent="0.35">
      <c r="A469" s="65"/>
      <c r="B469" s="220"/>
      <c r="C469" s="220"/>
      <c r="D469" s="220"/>
      <c r="E469" s="220"/>
      <c r="F469" s="220"/>
      <c r="G469" s="220"/>
      <c r="H469" s="220"/>
      <c r="I469" s="220"/>
      <c r="J469" s="220"/>
      <c r="K469" s="220"/>
      <c r="L469" s="220"/>
      <c r="M469" s="220"/>
      <c r="N469" s="220"/>
      <c r="O469" s="220"/>
      <c r="P469" s="220"/>
      <c r="Q469" s="220"/>
      <c r="R469" s="220"/>
      <c r="S469" s="220"/>
      <c r="T469" s="220"/>
      <c r="U469" s="220"/>
      <c r="V469" s="220"/>
      <c r="W469" s="220"/>
      <c r="X469" s="220"/>
      <c r="Y469" s="220"/>
      <c r="Z469" s="220"/>
      <c r="AA469" s="220"/>
      <c r="AB469" s="220"/>
      <c r="AC469" s="220"/>
      <c r="AD469" s="220"/>
      <c r="AE469" s="220"/>
      <c r="AF469" s="231"/>
      <c r="AG469" s="218"/>
      <c r="AH469" s="218"/>
      <c r="AI469" s="49" t="s">
        <v>477</v>
      </c>
      <c r="AJ469" s="218"/>
    </row>
    <row r="470" spans="1:36" x14ac:dyDescent="0.35">
      <c r="A470" s="233"/>
      <c r="B470" s="220"/>
      <c r="C470" s="220"/>
      <c r="D470" s="220"/>
      <c r="E470" s="220"/>
      <c r="F470" s="220"/>
      <c r="G470" s="220"/>
      <c r="H470" s="220"/>
      <c r="I470" s="220"/>
      <c r="J470" s="220"/>
      <c r="K470" s="220"/>
      <c r="L470" s="220"/>
      <c r="M470" s="220"/>
      <c r="N470" s="220"/>
      <c r="O470" s="220"/>
      <c r="P470" s="220"/>
      <c r="Q470" s="220"/>
      <c r="R470" s="220"/>
      <c r="S470" s="220"/>
      <c r="T470" s="220"/>
      <c r="U470" s="220"/>
      <c r="V470" s="220"/>
      <c r="W470" s="220"/>
      <c r="X470" s="220"/>
      <c r="Y470" s="220"/>
      <c r="Z470" s="220"/>
      <c r="AA470" s="220"/>
      <c r="AB470" s="220"/>
      <c r="AC470" s="220"/>
      <c r="AD470" s="220"/>
      <c r="AE470" s="220"/>
      <c r="AF470" s="220"/>
      <c r="AG470" s="220"/>
      <c r="AH470" s="220"/>
      <c r="AI470" s="220"/>
      <c r="AJ470" s="220"/>
    </row>
    <row r="471" spans="1:36" ht="64.5" customHeight="1" x14ac:dyDescent="0.35">
      <c r="A471" s="427" t="s">
        <v>478</v>
      </c>
      <c r="B471" s="234" t="s">
        <v>666</v>
      </c>
      <c r="C471" s="235" t="s">
        <v>667</v>
      </c>
      <c r="D471" s="235" t="s">
        <v>668</v>
      </c>
      <c r="E471" s="235" t="s">
        <v>669</v>
      </c>
      <c r="F471" s="235" t="s">
        <v>670</v>
      </c>
      <c r="G471" s="235" t="s">
        <v>671</v>
      </c>
      <c r="H471" s="235" t="s">
        <v>672</v>
      </c>
      <c r="I471" s="235" t="s">
        <v>673</v>
      </c>
      <c r="J471" s="235" t="s">
        <v>674</v>
      </c>
      <c r="K471" s="235" t="s">
        <v>675</v>
      </c>
      <c r="L471" s="235" t="s">
        <v>676</v>
      </c>
      <c r="M471" s="235" t="s">
        <v>677</v>
      </c>
      <c r="N471" s="235" t="s">
        <v>678</v>
      </c>
      <c r="O471" s="235" t="s">
        <v>679</v>
      </c>
      <c r="P471" s="235" t="s">
        <v>680</v>
      </c>
      <c r="Q471" s="235" t="s">
        <v>681</v>
      </c>
      <c r="R471" s="235" t="s">
        <v>682</v>
      </c>
      <c r="S471" s="236" t="s">
        <v>683</v>
      </c>
      <c r="T471" s="236" t="s">
        <v>684</v>
      </c>
      <c r="U471" s="237" t="s">
        <v>685</v>
      </c>
      <c r="V471" s="235" t="s">
        <v>686</v>
      </c>
      <c r="W471" s="238" t="s">
        <v>687</v>
      </c>
      <c r="X471" s="238" t="s">
        <v>688</v>
      </c>
      <c r="Y471" s="238" t="s">
        <v>689</v>
      </c>
      <c r="Z471" s="238" t="s">
        <v>690</v>
      </c>
      <c r="AA471" s="238" t="s">
        <v>691</v>
      </c>
      <c r="AB471" s="238" t="s">
        <v>692</v>
      </c>
      <c r="AC471" s="238" t="s">
        <v>693</v>
      </c>
      <c r="AD471" s="239" t="s">
        <v>694</v>
      </c>
      <c r="AE471" s="239" t="s">
        <v>695</v>
      </c>
      <c r="AF471" s="237" t="s">
        <v>696</v>
      </c>
      <c r="AG471" s="235" t="s">
        <v>697</v>
      </c>
      <c r="AH471" s="237" t="s">
        <v>614</v>
      </c>
      <c r="AI471" s="236" t="s">
        <v>615</v>
      </c>
      <c r="AJ471" s="66" t="s">
        <v>698</v>
      </c>
    </row>
    <row r="472" spans="1:36" ht="37" thickBot="1" x14ac:dyDescent="0.4">
      <c r="A472" s="428"/>
      <c r="B472" s="429" t="s">
        <v>3113</v>
      </c>
      <c r="C472" s="430"/>
      <c r="D472" s="430"/>
      <c r="E472" s="430"/>
      <c r="F472" s="430"/>
      <c r="G472" s="430"/>
      <c r="H472" s="430"/>
      <c r="I472" s="430"/>
      <c r="J472" s="430"/>
      <c r="K472" s="430"/>
      <c r="L472" s="430"/>
      <c r="M472" s="430"/>
      <c r="N472" s="430"/>
      <c r="O472" s="430"/>
      <c r="P472" s="430"/>
      <c r="Q472" s="430"/>
      <c r="R472" s="431"/>
      <c r="S472" s="264"/>
      <c r="T472" s="264"/>
      <c r="U472" s="420" t="s">
        <v>699</v>
      </c>
      <c r="V472" s="421"/>
      <c r="W472" s="429" t="s">
        <v>3113</v>
      </c>
      <c r="X472" s="430"/>
      <c r="Y472" s="430"/>
      <c r="Z472" s="430"/>
      <c r="AA472" s="430"/>
      <c r="AB472" s="430"/>
      <c r="AC472" s="431"/>
      <c r="AD472" s="264"/>
      <c r="AE472" s="264"/>
      <c r="AF472" s="420" t="s">
        <v>699</v>
      </c>
      <c r="AG472" s="421"/>
      <c r="AH472" s="240" t="s">
        <v>619</v>
      </c>
      <c r="AI472" s="265" t="s">
        <v>3113</v>
      </c>
      <c r="AJ472" s="241" t="s">
        <v>3113</v>
      </c>
    </row>
    <row r="473" spans="1:36" ht="15" thickTop="1" x14ac:dyDescent="0.35">
      <c r="A473" s="242" t="s">
        <v>700</v>
      </c>
      <c r="B473" s="331">
        <v>1368.6407622854913</v>
      </c>
      <c r="C473" s="331">
        <v>398.21997774743551</v>
      </c>
      <c r="D473" s="331">
        <v>1.9808273483516601</v>
      </c>
      <c r="E473" s="331" t="s">
        <v>797</v>
      </c>
      <c r="F473" s="331">
        <v>2580.4423400000001</v>
      </c>
      <c r="G473" s="331" t="s">
        <v>517</v>
      </c>
      <c r="H473" s="331">
        <v>56029.164606593971</v>
      </c>
      <c r="I473" s="331" t="s">
        <v>517</v>
      </c>
      <c r="J473" s="331">
        <v>2093.1475999999998</v>
      </c>
      <c r="K473" s="331" t="s">
        <v>517</v>
      </c>
      <c r="L473" s="331" t="s">
        <v>797</v>
      </c>
      <c r="M473" s="331" t="s">
        <v>517</v>
      </c>
      <c r="N473" s="331" t="s">
        <v>517</v>
      </c>
      <c r="O473" s="331" t="s">
        <v>517</v>
      </c>
      <c r="P473" s="331" t="s">
        <v>517</v>
      </c>
      <c r="Q473" s="331">
        <v>117.73</v>
      </c>
      <c r="R473" s="331" t="s">
        <v>517</v>
      </c>
      <c r="S473" s="331" t="s">
        <v>797</v>
      </c>
      <c r="T473" s="331" t="s">
        <v>797</v>
      </c>
      <c r="U473" s="331">
        <v>1.6984600970478201</v>
      </c>
      <c r="V473" s="328" t="s">
        <v>187</v>
      </c>
      <c r="W473" s="331">
        <v>540.06916717032652</v>
      </c>
      <c r="X473" s="331">
        <v>206.85707686944318</v>
      </c>
      <c r="Y473" s="331">
        <v>9.0276703162196608</v>
      </c>
      <c r="Z473" s="331" t="s">
        <v>517</v>
      </c>
      <c r="AA473" s="331">
        <v>11.47912170919709</v>
      </c>
      <c r="AB473" s="331" t="s">
        <v>517</v>
      </c>
      <c r="AC473" s="331" t="s">
        <v>797</v>
      </c>
      <c r="AD473" s="331" t="s">
        <v>517</v>
      </c>
      <c r="AE473" s="331" t="s">
        <v>517</v>
      </c>
      <c r="AF473" s="331">
        <v>3.5894286775586801</v>
      </c>
      <c r="AG473" s="328" t="s">
        <v>187</v>
      </c>
      <c r="AH473" s="331">
        <v>7230.4559117999988</v>
      </c>
      <c r="AI473" s="331">
        <v>517.71056610324001</v>
      </c>
      <c r="AJ473" s="331">
        <v>28.530150025699999</v>
      </c>
    </row>
    <row r="474" spans="1:36" x14ac:dyDescent="0.35">
      <c r="A474" s="242" t="s">
        <v>701</v>
      </c>
      <c r="B474" s="331">
        <v>1354.0760204081632</v>
      </c>
      <c r="C474" s="331" t="s">
        <v>492</v>
      </c>
      <c r="D474" s="331" t="s">
        <v>492</v>
      </c>
      <c r="E474" s="331" t="s">
        <v>492</v>
      </c>
      <c r="F474" s="331" t="s">
        <v>492</v>
      </c>
      <c r="G474" s="331" t="s">
        <v>492</v>
      </c>
      <c r="H474" s="331" t="s">
        <v>492</v>
      </c>
      <c r="I474" s="331" t="s">
        <v>492</v>
      </c>
      <c r="J474" s="331" t="s">
        <v>492</v>
      </c>
      <c r="K474" s="331" t="s">
        <v>492</v>
      </c>
      <c r="L474" s="331" t="s">
        <v>492</v>
      </c>
      <c r="M474" s="331" t="s">
        <v>492</v>
      </c>
      <c r="N474" s="331" t="s">
        <v>492</v>
      </c>
      <c r="O474" s="331" t="s">
        <v>492</v>
      </c>
      <c r="P474" s="331" t="s">
        <v>492</v>
      </c>
      <c r="Q474" s="331" t="s">
        <v>492</v>
      </c>
      <c r="R474" s="331" t="s">
        <v>492</v>
      </c>
      <c r="S474" s="331" t="s">
        <v>492</v>
      </c>
      <c r="T474" s="331" t="s">
        <v>492</v>
      </c>
      <c r="U474" s="331" t="s">
        <v>492</v>
      </c>
      <c r="V474" s="328" t="s">
        <v>187</v>
      </c>
      <c r="W474" s="331" t="s">
        <v>492</v>
      </c>
      <c r="X474" s="331" t="s">
        <v>492</v>
      </c>
      <c r="Y474" s="331" t="s">
        <v>492</v>
      </c>
      <c r="Z474" s="331" t="s">
        <v>492</v>
      </c>
      <c r="AA474" s="331" t="s">
        <v>492</v>
      </c>
      <c r="AB474" s="331" t="s">
        <v>492</v>
      </c>
      <c r="AC474" s="331" t="s">
        <v>492</v>
      </c>
      <c r="AD474" s="331" t="s">
        <v>492</v>
      </c>
      <c r="AE474" s="331" t="s">
        <v>492</v>
      </c>
      <c r="AF474" s="331" t="s">
        <v>492</v>
      </c>
      <c r="AG474" s="328" t="s">
        <v>187</v>
      </c>
      <c r="AH474" s="331" t="s">
        <v>492</v>
      </c>
      <c r="AI474" s="331" t="s">
        <v>492</v>
      </c>
      <c r="AJ474" s="331" t="s">
        <v>492</v>
      </c>
    </row>
    <row r="475" spans="1:36" x14ac:dyDescent="0.35">
      <c r="A475" s="332" t="s">
        <v>702</v>
      </c>
      <c r="B475" s="331">
        <v>1354.0760204081632</v>
      </c>
      <c r="C475" s="331" t="s">
        <v>492</v>
      </c>
      <c r="D475" s="331" t="s">
        <v>492</v>
      </c>
      <c r="E475" s="331" t="s">
        <v>492</v>
      </c>
      <c r="F475" s="331" t="s">
        <v>492</v>
      </c>
      <c r="G475" s="331" t="s">
        <v>492</v>
      </c>
      <c r="H475" s="331" t="s">
        <v>492</v>
      </c>
      <c r="I475" s="331" t="s">
        <v>492</v>
      </c>
      <c r="J475" s="331" t="s">
        <v>492</v>
      </c>
      <c r="K475" s="331" t="s">
        <v>492</v>
      </c>
      <c r="L475" s="331" t="s">
        <v>492</v>
      </c>
      <c r="M475" s="331" t="s">
        <v>492</v>
      </c>
      <c r="N475" s="331" t="s">
        <v>492</v>
      </c>
      <c r="O475" s="331" t="s">
        <v>492</v>
      </c>
      <c r="P475" s="331" t="s">
        <v>492</v>
      </c>
      <c r="Q475" s="331" t="s">
        <v>492</v>
      </c>
      <c r="R475" s="331" t="s">
        <v>492</v>
      </c>
      <c r="S475" s="331" t="s">
        <v>492</v>
      </c>
      <c r="T475" s="331" t="s">
        <v>492</v>
      </c>
      <c r="U475" s="331" t="s">
        <v>492</v>
      </c>
      <c r="V475" s="328" t="s">
        <v>187</v>
      </c>
      <c r="W475" s="331" t="s">
        <v>492</v>
      </c>
      <c r="X475" s="331" t="s">
        <v>492</v>
      </c>
      <c r="Y475" s="331" t="s">
        <v>492</v>
      </c>
      <c r="Z475" s="331" t="s">
        <v>492</v>
      </c>
      <c r="AA475" s="331" t="s">
        <v>492</v>
      </c>
      <c r="AB475" s="331" t="s">
        <v>492</v>
      </c>
      <c r="AC475" s="331" t="s">
        <v>492</v>
      </c>
      <c r="AD475" s="331" t="s">
        <v>492</v>
      </c>
      <c r="AE475" s="331" t="s">
        <v>492</v>
      </c>
      <c r="AF475" s="331" t="s">
        <v>492</v>
      </c>
      <c r="AG475" s="328" t="s">
        <v>187</v>
      </c>
      <c r="AH475" s="331" t="s">
        <v>492</v>
      </c>
      <c r="AI475" s="331" t="s">
        <v>492</v>
      </c>
      <c r="AJ475" s="331" t="s">
        <v>492</v>
      </c>
    </row>
    <row r="476" spans="1:36" x14ac:dyDescent="0.35">
      <c r="A476" s="333" t="s">
        <v>703</v>
      </c>
      <c r="B476" s="331">
        <v>1354.0760204081632</v>
      </c>
      <c r="C476" s="331" t="s">
        <v>492</v>
      </c>
      <c r="D476" s="331" t="s">
        <v>492</v>
      </c>
      <c r="E476" s="331" t="s">
        <v>492</v>
      </c>
      <c r="F476" s="331" t="s">
        <v>492</v>
      </c>
      <c r="G476" s="331" t="s">
        <v>492</v>
      </c>
      <c r="H476" s="331" t="s">
        <v>492</v>
      </c>
      <c r="I476" s="331" t="s">
        <v>492</v>
      </c>
      <c r="J476" s="331" t="s">
        <v>492</v>
      </c>
      <c r="K476" s="331" t="s">
        <v>492</v>
      </c>
      <c r="L476" s="331" t="s">
        <v>492</v>
      </c>
      <c r="M476" s="331" t="s">
        <v>492</v>
      </c>
      <c r="N476" s="331" t="s">
        <v>492</v>
      </c>
      <c r="O476" s="331" t="s">
        <v>492</v>
      </c>
      <c r="P476" s="331" t="s">
        <v>492</v>
      </c>
      <c r="Q476" s="331" t="s">
        <v>492</v>
      </c>
      <c r="R476" s="331" t="s">
        <v>492</v>
      </c>
      <c r="S476" s="331" t="s">
        <v>492</v>
      </c>
      <c r="T476" s="331" t="s">
        <v>492</v>
      </c>
      <c r="U476" s="331" t="s">
        <v>492</v>
      </c>
      <c r="V476" s="328" t="s">
        <v>187</v>
      </c>
      <c r="W476" s="331" t="s">
        <v>492</v>
      </c>
      <c r="X476" s="331" t="s">
        <v>492</v>
      </c>
      <c r="Y476" s="331" t="s">
        <v>492</v>
      </c>
      <c r="Z476" s="331" t="s">
        <v>492</v>
      </c>
      <c r="AA476" s="331" t="s">
        <v>492</v>
      </c>
      <c r="AB476" s="331" t="s">
        <v>492</v>
      </c>
      <c r="AC476" s="331" t="s">
        <v>492</v>
      </c>
      <c r="AD476" s="331" t="s">
        <v>492</v>
      </c>
      <c r="AE476" s="331" t="s">
        <v>492</v>
      </c>
      <c r="AF476" s="331" t="s">
        <v>492</v>
      </c>
      <c r="AG476" s="328" t="s">
        <v>187</v>
      </c>
      <c r="AH476" s="331" t="s">
        <v>492</v>
      </c>
      <c r="AI476" s="331" t="s">
        <v>492</v>
      </c>
      <c r="AJ476" s="331" t="s">
        <v>492</v>
      </c>
    </row>
    <row r="477" spans="1:36" x14ac:dyDescent="0.35">
      <c r="A477" s="333" t="s">
        <v>704</v>
      </c>
      <c r="B477" s="331" t="s">
        <v>492</v>
      </c>
      <c r="C477" s="331" t="s">
        <v>492</v>
      </c>
      <c r="D477" s="331" t="s">
        <v>492</v>
      </c>
      <c r="E477" s="331" t="s">
        <v>492</v>
      </c>
      <c r="F477" s="331" t="s">
        <v>492</v>
      </c>
      <c r="G477" s="331" t="s">
        <v>492</v>
      </c>
      <c r="H477" s="331" t="s">
        <v>492</v>
      </c>
      <c r="I477" s="331" t="s">
        <v>492</v>
      </c>
      <c r="J477" s="331" t="s">
        <v>492</v>
      </c>
      <c r="K477" s="331" t="s">
        <v>492</v>
      </c>
      <c r="L477" s="331" t="s">
        <v>492</v>
      </c>
      <c r="M477" s="331" t="s">
        <v>492</v>
      </c>
      <c r="N477" s="331" t="s">
        <v>492</v>
      </c>
      <c r="O477" s="331" t="s">
        <v>492</v>
      </c>
      <c r="P477" s="331" t="s">
        <v>492</v>
      </c>
      <c r="Q477" s="331" t="s">
        <v>492</v>
      </c>
      <c r="R477" s="331" t="s">
        <v>492</v>
      </c>
      <c r="S477" s="331" t="s">
        <v>492</v>
      </c>
      <c r="T477" s="331" t="s">
        <v>492</v>
      </c>
      <c r="U477" s="331" t="s">
        <v>492</v>
      </c>
      <c r="V477" s="328" t="s">
        <v>187</v>
      </c>
      <c r="W477" s="331" t="s">
        <v>492</v>
      </c>
      <c r="X477" s="331" t="s">
        <v>492</v>
      </c>
      <c r="Y477" s="331" t="s">
        <v>492</v>
      </c>
      <c r="Z477" s="331" t="s">
        <v>492</v>
      </c>
      <c r="AA477" s="331" t="s">
        <v>492</v>
      </c>
      <c r="AB477" s="331" t="s">
        <v>492</v>
      </c>
      <c r="AC477" s="331" t="s">
        <v>492</v>
      </c>
      <c r="AD477" s="331" t="s">
        <v>492</v>
      </c>
      <c r="AE477" s="331" t="s">
        <v>492</v>
      </c>
      <c r="AF477" s="331" t="s">
        <v>492</v>
      </c>
      <c r="AG477" s="328" t="s">
        <v>187</v>
      </c>
      <c r="AH477" s="331" t="s">
        <v>492</v>
      </c>
      <c r="AI477" s="331" t="s">
        <v>492</v>
      </c>
      <c r="AJ477" s="331" t="s">
        <v>492</v>
      </c>
    </row>
    <row r="478" spans="1:36" x14ac:dyDescent="0.35">
      <c r="A478" s="332" t="s">
        <v>705</v>
      </c>
      <c r="B478" s="331" t="s">
        <v>492</v>
      </c>
      <c r="C478" s="331" t="s">
        <v>492</v>
      </c>
      <c r="D478" s="331" t="s">
        <v>492</v>
      </c>
      <c r="E478" s="331" t="s">
        <v>492</v>
      </c>
      <c r="F478" s="331" t="s">
        <v>492</v>
      </c>
      <c r="G478" s="331" t="s">
        <v>492</v>
      </c>
      <c r="H478" s="331" t="s">
        <v>492</v>
      </c>
      <c r="I478" s="331" t="s">
        <v>492</v>
      </c>
      <c r="J478" s="331" t="s">
        <v>492</v>
      </c>
      <c r="K478" s="331" t="s">
        <v>492</v>
      </c>
      <c r="L478" s="331" t="s">
        <v>492</v>
      </c>
      <c r="M478" s="331" t="s">
        <v>492</v>
      </c>
      <c r="N478" s="331" t="s">
        <v>492</v>
      </c>
      <c r="O478" s="331" t="s">
        <v>492</v>
      </c>
      <c r="P478" s="331" t="s">
        <v>492</v>
      </c>
      <c r="Q478" s="331" t="s">
        <v>492</v>
      </c>
      <c r="R478" s="331" t="s">
        <v>492</v>
      </c>
      <c r="S478" s="331" t="s">
        <v>492</v>
      </c>
      <c r="T478" s="331" t="s">
        <v>492</v>
      </c>
      <c r="U478" s="331" t="s">
        <v>492</v>
      </c>
      <c r="V478" s="328" t="s">
        <v>187</v>
      </c>
      <c r="W478" s="331" t="s">
        <v>492</v>
      </c>
      <c r="X478" s="331" t="s">
        <v>492</v>
      </c>
      <c r="Y478" s="331" t="s">
        <v>492</v>
      </c>
      <c r="Z478" s="331" t="s">
        <v>492</v>
      </c>
      <c r="AA478" s="331" t="s">
        <v>492</v>
      </c>
      <c r="AB478" s="331" t="s">
        <v>492</v>
      </c>
      <c r="AC478" s="331" t="s">
        <v>492</v>
      </c>
      <c r="AD478" s="331" t="s">
        <v>492</v>
      </c>
      <c r="AE478" s="331" t="s">
        <v>492</v>
      </c>
      <c r="AF478" s="331" t="s">
        <v>492</v>
      </c>
      <c r="AG478" s="328" t="s">
        <v>187</v>
      </c>
      <c r="AH478" s="331" t="s">
        <v>492</v>
      </c>
      <c r="AI478" s="331" t="s">
        <v>492</v>
      </c>
      <c r="AJ478" s="331" t="s">
        <v>492</v>
      </c>
    </row>
    <row r="479" spans="1:36" x14ac:dyDescent="0.35">
      <c r="A479" s="242" t="s">
        <v>706</v>
      </c>
      <c r="B479" s="331" t="s">
        <v>492</v>
      </c>
      <c r="C479" s="331" t="s">
        <v>492</v>
      </c>
      <c r="D479" s="331" t="s">
        <v>492</v>
      </c>
      <c r="E479" s="331" t="s">
        <v>492</v>
      </c>
      <c r="F479" s="331" t="s">
        <v>492</v>
      </c>
      <c r="G479" s="331" t="s">
        <v>492</v>
      </c>
      <c r="H479" s="331" t="s">
        <v>554</v>
      </c>
      <c r="I479" s="331" t="s">
        <v>492</v>
      </c>
      <c r="J479" s="331" t="s">
        <v>492</v>
      </c>
      <c r="K479" s="331" t="s">
        <v>492</v>
      </c>
      <c r="L479" s="331" t="s">
        <v>492</v>
      </c>
      <c r="M479" s="331" t="s">
        <v>492</v>
      </c>
      <c r="N479" s="331" t="s">
        <v>492</v>
      </c>
      <c r="O479" s="331" t="s">
        <v>492</v>
      </c>
      <c r="P479" s="331" t="s">
        <v>492</v>
      </c>
      <c r="Q479" s="331" t="s">
        <v>492</v>
      </c>
      <c r="R479" s="331" t="s">
        <v>492</v>
      </c>
      <c r="S479" s="331" t="s">
        <v>492</v>
      </c>
      <c r="T479" s="331" t="s">
        <v>492</v>
      </c>
      <c r="U479" s="331" t="s">
        <v>492</v>
      </c>
      <c r="V479" s="328" t="s">
        <v>187</v>
      </c>
      <c r="W479" s="331">
        <v>391.00292248704386</v>
      </c>
      <c r="X479" s="331">
        <v>45.101851511540602</v>
      </c>
      <c r="Y479" s="331" t="s">
        <v>492</v>
      </c>
      <c r="Z479" s="331" t="s">
        <v>492</v>
      </c>
      <c r="AA479" s="331" t="s">
        <v>492</v>
      </c>
      <c r="AB479" s="331" t="s">
        <v>492</v>
      </c>
      <c r="AC479" s="331" t="s">
        <v>492</v>
      </c>
      <c r="AD479" s="331" t="s">
        <v>492</v>
      </c>
      <c r="AE479" s="331" t="s">
        <v>492</v>
      </c>
      <c r="AF479" s="331" t="s">
        <v>492</v>
      </c>
      <c r="AG479" s="328" t="s">
        <v>187</v>
      </c>
      <c r="AH479" s="331" t="s">
        <v>492</v>
      </c>
      <c r="AI479" s="331">
        <v>120.41830440901001</v>
      </c>
      <c r="AJ479" s="331" t="s">
        <v>492</v>
      </c>
    </row>
    <row r="480" spans="1:36" x14ac:dyDescent="0.35">
      <c r="A480" s="332" t="s">
        <v>707</v>
      </c>
      <c r="B480" s="328" t="s">
        <v>187</v>
      </c>
      <c r="C480" s="328" t="s">
        <v>187</v>
      </c>
      <c r="D480" s="328" t="s">
        <v>187</v>
      </c>
      <c r="E480" s="328" t="s">
        <v>187</v>
      </c>
      <c r="F480" s="328" t="s">
        <v>187</v>
      </c>
      <c r="G480" s="328" t="s">
        <v>187</v>
      </c>
      <c r="H480" s="328" t="s">
        <v>187</v>
      </c>
      <c r="I480" s="328" t="s">
        <v>187</v>
      </c>
      <c r="J480" s="328" t="s">
        <v>187</v>
      </c>
      <c r="K480" s="328" t="s">
        <v>187</v>
      </c>
      <c r="L480" s="328" t="s">
        <v>187</v>
      </c>
      <c r="M480" s="328" t="s">
        <v>187</v>
      </c>
      <c r="N480" s="328" t="s">
        <v>187</v>
      </c>
      <c r="O480" s="328" t="s">
        <v>187</v>
      </c>
      <c r="P480" s="328" t="s">
        <v>187</v>
      </c>
      <c r="Q480" s="328" t="s">
        <v>187</v>
      </c>
      <c r="R480" s="328" t="s">
        <v>187</v>
      </c>
      <c r="S480" s="328" t="s">
        <v>187</v>
      </c>
      <c r="T480" s="328" t="s">
        <v>187</v>
      </c>
      <c r="U480" s="328" t="s">
        <v>187</v>
      </c>
      <c r="V480" s="328" t="s">
        <v>187</v>
      </c>
      <c r="W480" s="331">
        <v>391.00292248704386</v>
      </c>
      <c r="X480" s="331">
        <v>45.101851511540602</v>
      </c>
      <c r="Y480" s="331" t="s">
        <v>492</v>
      </c>
      <c r="Z480" s="331" t="s">
        <v>492</v>
      </c>
      <c r="AA480" s="331" t="s">
        <v>492</v>
      </c>
      <c r="AB480" s="331" t="s">
        <v>492</v>
      </c>
      <c r="AC480" s="331" t="s">
        <v>492</v>
      </c>
      <c r="AD480" s="331" t="s">
        <v>492</v>
      </c>
      <c r="AE480" s="331" t="s">
        <v>492</v>
      </c>
      <c r="AF480" s="331" t="s">
        <v>492</v>
      </c>
      <c r="AG480" s="328" t="s">
        <v>187</v>
      </c>
      <c r="AH480" s="328" t="s">
        <v>187</v>
      </c>
      <c r="AI480" s="331" t="s">
        <v>492</v>
      </c>
      <c r="AJ480" s="328" t="s">
        <v>187</v>
      </c>
    </row>
    <row r="481" spans="1:36" x14ac:dyDescent="0.35">
      <c r="A481" s="332" t="s">
        <v>708</v>
      </c>
      <c r="B481" s="331" t="s">
        <v>492</v>
      </c>
      <c r="C481" s="331" t="s">
        <v>492</v>
      </c>
      <c r="D481" s="331" t="s">
        <v>492</v>
      </c>
      <c r="E481" s="331" t="s">
        <v>492</v>
      </c>
      <c r="F481" s="331" t="s">
        <v>492</v>
      </c>
      <c r="G481" s="331" t="s">
        <v>492</v>
      </c>
      <c r="H481" s="331" t="s">
        <v>521</v>
      </c>
      <c r="I481" s="331" t="s">
        <v>492</v>
      </c>
      <c r="J481" s="331" t="s">
        <v>492</v>
      </c>
      <c r="K481" s="331" t="s">
        <v>492</v>
      </c>
      <c r="L481" s="331" t="s">
        <v>492</v>
      </c>
      <c r="M481" s="331" t="s">
        <v>492</v>
      </c>
      <c r="N481" s="331" t="s">
        <v>492</v>
      </c>
      <c r="O481" s="331" t="s">
        <v>492</v>
      </c>
      <c r="P481" s="331" t="s">
        <v>492</v>
      </c>
      <c r="Q481" s="331" t="s">
        <v>492</v>
      </c>
      <c r="R481" s="331" t="s">
        <v>492</v>
      </c>
      <c r="S481" s="331" t="s">
        <v>492</v>
      </c>
      <c r="T481" s="331" t="s">
        <v>492</v>
      </c>
      <c r="U481" s="331" t="s">
        <v>492</v>
      </c>
      <c r="V481" s="328" t="s">
        <v>187</v>
      </c>
      <c r="W481" s="331" t="s">
        <v>492</v>
      </c>
      <c r="X481" s="331" t="s">
        <v>492</v>
      </c>
      <c r="Y481" s="331" t="s">
        <v>492</v>
      </c>
      <c r="Z481" s="331" t="s">
        <v>492</v>
      </c>
      <c r="AA481" s="331" t="s">
        <v>492</v>
      </c>
      <c r="AB481" s="331" t="s">
        <v>492</v>
      </c>
      <c r="AC481" s="331" t="s">
        <v>492</v>
      </c>
      <c r="AD481" s="331" t="s">
        <v>492</v>
      </c>
      <c r="AE481" s="331" t="s">
        <v>492</v>
      </c>
      <c r="AF481" s="331" t="s">
        <v>492</v>
      </c>
      <c r="AG481" s="328" t="s">
        <v>187</v>
      </c>
      <c r="AH481" s="331" t="s">
        <v>492</v>
      </c>
      <c r="AI481" s="331">
        <v>120.41830440900908</v>
      </c>
      <c r="AJ481" s="328" t="s">
        <v>187</v>
      </c>
    </row>
    <row r="482" spans="1:36" x14ac:dyDescent="0.35">
      <c r="A482" s="334" t="s">
        <v>709</v>
      </c>
      <c r="B482" s="331" t="s">
        <v>492</v>
      </c>
      <c r="C482" s="331" t="s">
        <v>492</v>
      </c>
      <c r="D482" s="331" t="s">
        <v>492</v>
      </c>
      <c r="E482" s="331" t="s">
        <v>492</v>
      </c>
      <c r="F482" s="331" t="s">
        <v>492</v>
      </c>
      <c r="G482" s="331" t="s">
        <v>492</v>
      </c>
      <c r="H482" s="331" t="s">
        <v>492</v>
      </c>
      <c r="I482" s="331" t="s">
        <v>492</v>
      </c>
      <c r="J482" s="331" t="s">
        <v>492</v>
      </c>
      <c r="K482" s="331" t="s">
        <v>492</v>
      </c>
      <c r="L482" s="331" t="s">
        <v>492</v>
      </c>
      <c r="M482" s="331" t="s">
        <v>492</v>
      </c>
      <c r="N482" s="331" t="s">
        <v>492</v>
      </c>
      <c r="O482" s="331" t="s">
        <v>492</v>
      </c>
      <c r="P482" s="331" t="s">
        <v>492</v>
      </c>
      <c r="Q482" s="331" t="s">
        <v>492</v>
      </c>
      <c r="R482" s="331" t="s">
        <v>492</v>
      </c>
      <c r="S482" s="331" t="s">
        <v>492</v>
      </c>
      <c r="T482" s="331" t="s">
        <v>492</v>
      </c>
      <c r="U482" s="331" t="s">
        <v>492</v>
      </c>
      <c r="V482" s="328" t="s">
        <v>187</v>
      </c>
      <c r="W482" s="331" t="s">
        <v>492</v>
      </c>
      <c r="X482" s="331" t="s">
        <v>492</v>
      </c>
      <c r="Y482" s="331" t="s">
        <v>492</v>
      </c>
      <c r="Z482" s="331" t="s">
        <v>492</v>
      </c>
      <c r="AA482" s="331" t="s">
        <v>492</v>
      </c>
      <c r="AB482" s="331" t="s">
        <v>492</v>
      </c>
      <c r="AC482" s="331" t="s">
        <v>492</v>
      </c>
      <c r="AD482" s="331" t="s">
        <v>492</v>
      </c>
      <c r="AE482" s="331" t="s">
        <v>492</v>
      </c>
      <c r="AF482" s="331" t="s">
        <v>492</v>
      </c>
      <c r="AG482" s="328" t="s">
        <v>187</v>
      </c>
      <c r="AH482" s="331" t="s">
        <v>492</v>
      </c>
      <c r="AI482" s="331" t="s">
        <v>492</v>
      </c>
      <c r="AJ482" s="331" t="s">
        <v>492</v>
      </c>
    </row>
    <row r="483" spans="1:36" x14ac:dyDescent="0.35">
      <c r="A483" s="335" t="s">
        <v>647</v>
      </c>
      <c r="B483" s="331">
        <v>13.68474187732811</v>
      </c>
      <c r="C483" s="331">
        <v>0.90067774743551998</v>
      </c>
      <c r="D483" s="331">
        <v>1.9808273483516601</v>
      </c>
      <c r="E483" s="331" t="s">
        <v>3110</v>
      </c>
      <c r="F483" s="331" t="s">
        <v>3110</v>
      </c>
      <c r="G483" s="331" t="s">
        <v>591</v>
      </c>
      <c r="H483" s="331">
        <v>9.5065939709600006E-3</v>
      </c>
      <c r="I483" s="331" t="s">
        <v>591</v>
      </c>
      <c r="J483" s="331" t="s">
        <v>3110</v>
      </c>
      <c r="K483" s="331" t="s">
        <v>591</v>
      </c>
      <c r="L483" s="331" t="s">
        <v>3110</v>
      </c>
      <c r="M483" s="331" t="s">
        <v>591</v>
      </c>
      <c r="N483" s="331" t="s">
        <v>591</v>
      </c>
      <c r="O483" s="331" t="s">
        <v>591</v>
      </c>
      <c r="P483" s="331" t="s">
        <v>591</v>
      </c>
      <c r="Q483" s="331" t="s">
        <v>3110</v>
      </c>
      <c r="R483" s="331" t="s">
        <v>591</v>
      </c>
      <c r="S483" s="331" t="s">
        <v>3110</v>
      </c>
      <c r="T483" s="331" t="s">
        <v>3110</v>
      </c>
      <c r="U483" s="331">
        <v>1.6984600970478201</v>
      </c>
      <c r="V483" s="328" t="s">
        <v>187</v>
      </c>
      <c r="W483" s="331">
        <v>146.62879409508059</v>
      </c>
      <c r="X483" s="331">
        <v>161.75522535790259</v>
      </c>
      <c r="Y483" s="331">
        <v>9.0276703162196608</v>
      </c>
      <c r="Z483" s="331" t="s">
        <v>591</v>
      </c>
      <c r="AA483" s="331">
        <v>11.47912170919709</v>
      </c>
      <c r="AB483" s="331" t="s">
        <v>591</v>
      </c>
      <c r="AC483" s="331" t="s">
        <v>3110</v>
      </c>
      <c r="AD483" s="331" t="s">
        <v>591</v>
      </c>
      <c r="AE483" s="331" t="s">
        <v>591</v>
      </c>
      <c r="AF483" s="331">
        <v>3.5894286775586801</v>
      </c>
      <c r="AG483" s="328" t="s">
        <v>187</v>
      </c>
      <c r="AH483" s="331" t="s">
        <v>591</v>
      </c>
      <c r="AI483" s="331">
        <v>31.103247907929191</v>
      </c>
      <c r="AJ483" s="331">
        <v>28.530150025703989</v>
      </c>
    </row>
    <row r="484" spans="1:36" x14ac:dyDescent="0.35">
      <c r="A484" s="332" t="s">
        <v>648</v>
      </c>
      <c r="B484" s="331">
        <v>13.671467518190029</v>
      </c>
      <c r="C484" s="331">
        <v>0.90067774743551998</v>
      </c>
      <c r="D484" s="331">
        <v>1.9808273483516601</v>
      </c>
      <c r="E484" s="331" t="s">
        <v>521</v>
      </c>
      <c r="F484" s="331" t="s">
        <v>521</v>
      </c>
      <c r="G484" s="331" t="s">
        <v>521</v>
      </c>
      <c r="H484" s="331">
        <v>9.5065939709600006E-3</v>
      </c>
      <c r="I484" s="331" t="s">
        <v>521</v>
      </c>
      <c r="J484" s="331" t="s">
        <v>521</v>
      </c>
      <c r="K484" s="331" t="s">
        <v>521</v>
      </c>
      <c r="L484" s="331" t="s">
        <v>521</v>
      </c>
      <c r="M484" s="331" t="s">
        <v>521</v>
      </c>
      <c r="N484" s="331" t="s">
        <v>521</v>
      </c>
      <c r="O484" s="331" t="s">
        <v>521</v>
      </c>
      <c r="P484" s="331" t="s">
        <v>521</v>
      </c>
      <c r="Q484" s="331" t="s">
        <v>521</v>
      </c>
      <c r="R484" s="331" t="s">
        <v>521</v>
      </c>
      <c r="S484" s="331" t="s">
        <v>521</v>
      </c>
      <c r="T484" s="331" t="s">
        <v>521</v>
      </c>
      <c r="U484" s="331" t="s">
        <v>519</v>
      </c>
      <c r="V484" s="328" t="s">
        <v>187</v>
      </c>
      <c r="W484" s="331">
        <v>146.16040121254008</v>
      </c>
      <c r="X484" s="331">
        <v>161.67811829648733</v>
      </c>
      <c r="Y484" s="331">
        <v>8.9719417447910903</v>
      </c>
      <c r="Z484" s="331" t="s">
        <v>521</v>
      </c>
      <c r="AA484" s="331">
        <v>11.42114438969833</v>
      </c>
      <c r="AB484" s="331" t="s">
        <v>521</v>
      </c>
      <c r="AC484" s="331" t="s">
        <v>521</v>
      </c>
      <c r="AD484" s="331" t="s">
        <v>521</v>
      </c>
      <c r="AE484" s="331" t="s">
        <v>521</v>
      </c>
      <c r="AF484" s="331">
        <v>1.1055156889200001E-3</v>
      </c>
      <c r="AG484" s="328" t="s">
        <v>187</v>
      </c>
      <c r="AH484" s="331" t="s">
        <v>519</v>
      </c>
      <c r="AI484" s="331">
        <v>30.668042743204541</v>
      </c>
      <c r="AJ484" s="331">
        <v>28.530150025703989</v>
      </c>
    </row>
    <row r="485" spans="1:36" x14ac:dyDescent="0.35">
      <c r="A485" s="332" t="s">
        <v>649</v>
      </c>
      <c r="B485" s="331" t="s">
        <v>519</v>
      </c>
      <c r="C485" s="331" t="s">
        <v>519</v>
      </c>
      <c r="D485" s="331" t="s">
        <v>519</v>
      </c>
      <c r="E485" s="331" t="s">
        <v>519</v>
      </c>
      <c r="F485" s="331" t="s">
        <v>519</v>
      </c>
      <c r="G485" s="331" t="s">
        <v>519</v>
      </c>
      <c r="H485" s="331" t="s">
        <v>519</v>
      </c>
      <c r="I485" s="331" t="s">
        <v>519</v>
      </c>
      <c r="J485" s="331" t="s">
        <v>519</v>
      </c>
      <c r="K485" s="331" t="s">
        <v>519</v>
      </c>
      <c r="L485" s="331" t="s">
        <v>519</v>
      </c>
      <c r="M485" s="331" t="s">
        <v>519</v>
      </c>
      <c r="N485" s="331" t="s">
        <v>519</v>
      </c>
      <c r="O485" s="331" t="s">
        <v>519</v>
      </c>
      <c r="P485" s="331" t="s">
        <v>519</v>
      </c>
      <c r="Q485" s="331" t="s">
        <v>519</v>
      </c>
      <c r="R485" s="331" t="s">
        <v>519</v>
      </c>
      <c r="S485" s="331" t="s">
        <v>519</v>
      </c>
      <c r="T485" s="331" t="s">
        <v>519</v>
      </c>
      <c r="U485" s="331" t="s">
        <v>519</v>
      </c>
      <c r="V485" s="328" t="s">
        <v>187</v>
      </c>
      <c r="W485" s="331" t="s">
        <v>519</v>
      </c>
      <c r="X485" s="331" t="s">
        <v>519</v>
      </c>
      <c r="Y485" s="331" t="s">
        <v>519</v>
      </c>
      <c r="Z485" s="331" t="s">
        <v>519</v>
      </c>
      <c r="AA485" s="331" t="s">
        <v>519</v>
      </c>
      <c r="AB485" s="331" t="s">
        <v>519</v>
      </c>
      <c r="AC485" s="331" t="s">
        <v>519</v>
      </c>
      <c r="AD485" s="331" t="s">
        <v>519</v>
      </c>
      <c r="AE485" s="331" t="s">
        <v>519</v>
      </c>
      <c r="AF485" s="331" t="s">
        <v>519</v>
      </c>
      <c r="AG485" s="328" t="s">
        <v>187</v>
      </c>
      <c r="AH485" s="331" t="s">
        <v>519</v>
      </c>
      <c r="AI485" s="331" t="s">
        <v>519</v>
      </c>
      <c r="AJ485" s="331" t="s">
        <v>519</v>
      </c>
    </row>
    <row r="486" spans="1:36" x14ac:dyDescent="0.35">
      <c r="A486" s="332" t="s">
        <v>650</v>
      </c>
      <c r="B486" s="331">
        <v>6.9672162809399996E-3</v>
      </c>
      <c r="C486" s="331" t="s">
        <v>519</v>
      </c>
      <c r="D486" s="331" t="s">
        <v>519</v>
      </c>
      <c r="E486" s="331" t="s">
        <v>519</v>
      </c>
      <c r="F486" s="331" t="s">
        <v>519</v>
      </c>
      <c r="G486" s="331" t="s">
        <v>519</v>
      </c>
      <c r="H486" s="331" t="s">
        <v>519</v>
      </c>
      <c r="I486" s="331" t="s">
        <v>519</v>
      </c>
      <c r="J486" s="331" t="s">
        <v>519</v>
      </c>
      <c r="K486" s="331" t="s">
        <v>519</v>
      </c>
      <c r="L486" s="331" t="s">
        <v>519</v>
      </c>
      <c r="M486" s="331" t="s">
        <v>519</v>
      </c>
      <c r="N486" s="331" t="s">
        <v>519</v>
      </c>
      <c r="O486" s="331" t="s">
        <v>519</v>
      </c>
      <c r="P486" s="331" t="s">
        <v>519</v>
      </c>
      <c r="Q486" s="331" t="s">
        <v>519</v>
      </c>
      <c r="R486" s="331" t="s">
        <v>519</v>
      </c>
      <c r="S486" s="331" t="s">
        <v>519</v>
      </c>
      <c r="T486" s="331" t="s">
        <v>519</v>
      </c>
      <c r="U486" s="331" t="s">
        <v>519</v>
      </c>
      <c r="V486" s="328" t="s">
        <v>187</v>
      </c>
      <c r="W486" s="331">
        <v>0.41169288254051001</v>
      </c>
      <c r="X486" s="331">
        <v>5.0035632843830002E-2</v>
      </c>
      <c r="Y486" s="331" t="s">
        <v>519</v>
      </c>
      <c r="Z486" s="331" t="s">
        <v>519</v>
      </c>
      <c r="AA486" s="331">
        <v>3.9874807019000001E-4</v>
      </c>
      <c r="AB486" s="331" t="s">
        <v>519</v>
      </c>
      <c r="AC486" s="331" t="s">
        <v>519</v>
      </c>
      <c r="AD486" s="331" t="s">
        <v>519</v>
      </c>
      <c r="AE486" s="331" t="s">
        <v>519</v>
      </c>
      <c r="AF486" s="331" t="s">
        <v>519</v>
      </c>
      <c r="AG486" s="328" t="s">
        <v>187</v>
      </c>
      <c r="AH486" s="331" t="s">
        <v>519</v>
      </c>
      <c r="AI486" s="331" t="s">
        <v>521</v>
      </c>
      <c r="AJ486" s="331" t="s">
        <v>521</v>
      </c>
    </row>
    <row r="487" spans="1:36" x14ac:dyDescent="0.35">
      <c r="A487" s="332" t="s">
        <v>651</v>
      </c>
      <c r="B487" s="331" t="s">
        <v>494</v>
      </c>
      <c r="C487" s="331" t="s">
        <v>494</v>
      </c>
      <c r="D487" s="331" t="s">
        <v>521</v>
      </c>
      <c r="E487" s="331" t="s">
        <v>494</v>
      </c>
      <c r="F487" s="331" t="s">
        <v>494</v>
      </c>
      <c r="G487" s="331" t="s">
        <v>521</v>
      </c>
      <c r="H487" s="331" t="s">
        <v>494</v>
      </c>
      <c r="I487" s="331" t="s">
        <v>521</v>
      </c>
      <c r="J487" s="331" t="s">
        <v>494</v>
      </c>
      <c r="K487" s="331" t="s">
        <v>521</v>
      </c>
      <c r="L487" s="331" t="s">
        <v>494</v>
      </c>
      <c r="M487" s="331" t="s">
        <v>521</v>
      </c>
      <c r="N487" s="331" t="s">
        <v>521</v>
      </c>
      <c r="O487" s="331" t="s">
        <v>521</v>
      </c>
      <c r="P487" s="331" t="s">
        <v>521</v>
      </c>
      <c r="Q487" s="331" t="s">
        <v>494</v>
      </c>
      <c r="R487" s="331" t="s">
        <v>521</v>
      </c>
      <c r="S487" s="331" t="s">
        <v>494</v>
      </c>
      <c r="T487" s="331" t="s">
        <v>494</v>
      </c>
      <c r="U487" s="331">
        <v>1.6984600970478201</v>
      </c>
      <c r="V487" s="328" t="s">
        <v>187</v>
      </c>
      <c r="W487" s="331" t="s">
        <v>494</v>
      </c>
      <c r="X487" s="331" t="s">
        <v>494</v>
      </c>
      <c r="Y487" s="331" t="s">
        <v>521</v>
      </c>
      <c r="Z487" s="331" t="s">
        <v>521</v>
      </c>
      <c r="AA487" s="331" t="s">
        <v>521</v>
      </c>
      <c r="AB487" s="331" t="s">
        <v>521</v>
      </c>
      <c r="AC487" s="331" t="s">
        <v>494</v>
      </c>
      <c r="AD487" s="331" t="s">
        <v>521</v>
      </c>
      <c r="AE487" s="331" t="s">
        <v>521</v>
      </c>
      <c r="AF487" s="331">
        <v>3.5883231618697602</v>
      </c>
      <c r="AG487" s="328" t="s">
        <v>187</v>
      </c>
      <c r="AH487" s="331" t="s">
        <v>521</v>
      </c>
      <c r="AI487" s="331">
        <v>0.34476945043893997</v>
      </c>
      <c r="AJ487" s="331" t="s">
        <v>521</v>
      </c>
    </row>
    <row r="488" spans="1:36" x14ac:dyDescent="0.35">
      <c r="A488" s="332" t="s">
        <v>3382</v>
      </c>
      <c r="B488" s="331">
        <v>6.3071428571400004E-3</v>
      </c>
      <c r="C488" s="331" t="s">
        <v>519</v>
      </c>
      <c r="D488" s="331" t="s">
        <v>519</v>
      </c>
      <c r="E488" s="331" t="s">
        <v>519</v>
      </c>
      <c r="F488" s="331" t="s">
        <v>519</v>
      </c>
      <c r="G488" s="331" t="s">
        <v>519</v>
      </c>
      <c r="H488" s="331" t="s">
        <v>519</v>
      </c>
      <c r="I488" s="331" t="s">
        <v>519</v>
      </c>
      <c r="J488" s="331" t="s">
        <v>519</v>
      </c>
      <c r="K488" s="331" t="s">
        <v>519</v>
      </c>
      <c r="L488" s="331" t="s">
        <v>519</v>
      </c>
      <c r="M488" s="331" t="s">
        <v>519</v>
      </c>
      <c r="N488" s="331" t="s">
        <v>519</v>
      </c>
      <c r="O488" s="331" t="s">
        <v>519</v>
      </c>
      <c r="P488" s="331" t="s">
        <v>519</v>
      </c>
      <c r="Q488" s="331" t="s">
        <v>519</v>
      </c>
      <c r="R488" s="331" t="s">
        <v>519</v>
      </c>
      <c r="S488" s="331" t="s">
        <v>519</v>
      </c>
      <c r="T488" s="331" t="s">
        <v>519</v>
      </c>
      <c r="U488" s="331" t="s">
        <v>519</v>
      </c>
      <c r="V488" s="328" t="s">
        <v>187</v>
      </c>
      <c r="W488" s="331">
        <v>5.67E-2</v>
      </c>
      <c r="X488" s="331">
        <v>2.7071428571429999E-2</v>
      </c>
      <c r="Y488" s="331">
        <v>5.5728571428570003E-2</v>
      </c>
      <c r="Z488" s="331" t="s">
        <v>519</v>
      </c>
      <c r="AA488" s="331">
        <v>5.7578571428570001E-2</v>
      </c>
      <c r="AB488" s="331" t="s">
        <v>519</v>
      </c>
      <c r="AC488" s="331" t="s">
        <v>519</v>
      </c>
      <c r="AD488" s="331" t="s">
        <v>519</v>
      </c>
      <c r="AE488" s="331" t="s">
        <v>519</v>
      </c>
      <c r="AF488" s="331" t="s">
        <v>519</v>
      </c>
      <c r="AG488" s="328" t="s">
        <v>187</v>
      </c>
      <c r="AH488" s="331" t="s">
        <v>519</v>
      </c>
      <c r="AI488" s="331">
        <v>9.0435714285709998E-2</v>
      </c>
      <c r="AJ488" s="331" t="s">
        <v>521</v>
      </c>
    </row>
    <row r="489" spans="1:36" x14ac:dyDescent="0.35">
      <c r="A489" s="307" t="s">
        <v>652</v>
      </c>
      <c r="B489" s="331">
        <v>0.88</v>
      </c>
      <c r="C489" s="331">
        <v>397.31929999999994</v>
      </c>
      <c r="D489" s="331" t="s">
        <v>492</v>
      </c>
      <c r="E489" s="331" t="s">
        <v>492</v>
      </c>
      <c r="F489" s="331">
        <v>2580.4423400000001</v>
      </c>
      <c r="G489" s="331" t="s">
        <v>492</v>
      </c>
      <c r="H489" s="331">
        <v>56029.155100000004</v>
      </c>
      <c r="I489" s="331" t="s">
        <v>492</v>
      </c>
      <c r="J489" s="331">
        <v>2093.1475999999998</v>
      </c>
      <c r="K489" s="331" t="s">
        <v>492</v>
      </c>
      <c r="L489" s="331" t="s">
        <v>492</v>
      </c>
      <c r="M489" s="331" t="s">
        <v>492</v>
      </c>
      <c r="N489" s="331" t="s">
        <v>492</v>
      </c>
      <c r="O489" s="331" t="s">
        <v>492</v>
      </c>
      <c r="P489" s="331" t="s">
        <v>492</v>
      </c>
      <c r="Q489" s="331">
        <v>117.73</v>
      </c>
      <c r="R489" s="331" t="s">
        <v>492</v>
      </c>
      <c r="S489" s="331" t="s">
        <v>492</v>
      </c>
      <c r="T489" s="331" t="s">
        <v>492</v>
      </c>
      <c r="U489" s="331" t="s">
        <v>492</v>
      </c>
      <c r="V489" s="328" t="s">
        <v>187</v>
      </c>
      <c r="W489" s="331">
        <v>2.1192000000000002</v>
      </c>
      <c r="X489" s="331" t="s">
        <v>492</v>
      </c>
      <c r="Y489" s="331" t="s">
        <v>492</v>
      </c>
      <c r="Z489" s="331" t="s">
        <v>492</v>
      </c>
      <c r="AA489" s="331" t="s">
        <v>492</v>
      </c>
      <c r="AB489" s="331" t="s">
        <v>492</v>
      </c>
      <c r="AC489" s="331" t="s">
        <v>492</v>
      </c>
      <c r="AD489" s="331" t="s">
        <v>492</v>
      </c>
      <c r="AE489" s="331" t="s">
        <v>492</v>
      </c>
      <c r="AF489" s="331" t="s">
        <v>492</v>
      </c>
      <c r="AG489" s="328" t="s">
        <v>187</v>
      </c>
      <c r="AH489" s="331">
        <v>7230.4559117999988</v>
      </c>
      <c r="AI489" s="331" t="s">
        <v>492</v>
      </c>
      <c r="AJ489" s="331" t="s">
        <v>492</v>
      </c>
    </row>
    <row r="490" spans="1:36" x14ac:dyDescent="0.35">
      <c r="A490" s="332" t="s">
        <v>653</v>
      </c>
      <c r="B490" s="331" t="s">
        <v>492</v>
      </c>
      <c r="C490" s="331">
        <v>397.31929999999994</v>
      </c>
      <c r="D490" s="331" t="s">
        <v>492</v>
      </c>
      <c r="E490" s="331" t="s">
        <v>492</v>
      </c>
      <c r="F490" s="331">
        <v>2549.6623400000003</v>
      </c>
      <c r="G490" s="331" t="s">
        <v>492</v>
      </c>
      <c r="H490" s="331">
        <v>49042.255100000002</v>
      </c>
      <c r="I490" s="331" t="s">
        <v>492</v>
      </c>
      <c r="J490" s="331">
        <v>2093.1475999999998</v>
      </c>
      <c r="K490" s="331" t="s">
        <v>492</v>
      </c>
      <c r="L490" s="331" t="s">
        <v>492</v>
      </c>
      <c r="M490" s="331" t="s">
        <v>492</v>
      </c>
      <c r="N490" s="331" t="s">
        <v>492</v>
      </c>
      <c r="O490" s="331" t="s">
        <v>492</v>
      </c>
      <c r="P490" s="331" t="s">
        <v>492</v>
      </c>
      <c r="Q490" s="331">
        <v>99.33</v>
      </c>
      <c r="R490" s="331" t="s">
        <v>492</v>
      </c>
      <c r="S490" s="331" t="s">
        <v>492</v>
      </c>
      <c r="T490" s="331" t="s">
        <v>492</v>
      </c>
      <c r="U490" s="331" t="s">
        <v>492</v>
      </c>
      <c r="V490" s="328" t="s">
        <v>187</v>
      </c>
      <c r="W490" s="331" t="s">
        <v>492</v>
      </c>
      <c r="X490" s="331" t="s">
        <v>492</v>
      </c>
      <c r="Y490" s="331" t="s">
        <v>492</v>
      </c>
      <c r="Z490" s="331" t="s">
        <v>492</v>
      </c>
      <c r="AA490" s="331" t="s">
        <v>492</v>
      </c>
      <c r="AB490" s="331" t="s">
        <v>492</v>
      </c>
      <c r="AC490" s="331" t="s">
        <v>492</v>
      </c>
      <c r="AD490" s="331" t="s">
        <v>492</v>
      </c>
      <c r="AE490" s="331" t="s">
        <v>492</v>
      </c>
      <c r="AF490" s="331" t="s">
        <v>492</v>
      </c>
      <c r="AG490" s="328" t="s">
        <v>187</v>
      </c>
      <c r="AH490" s="331" t="s">
        <v>3111</v>
      </c>
      <c r="AI490" s="331" t="s">
        <v>492</v>
      </c>
      <c r="AJ490" s="331" t="s">
        <v>492</v>
      </c>
    </row>
    <row r="491" spans="1:36" x14ac:dyDescent="0.35">
      <c r="A491" s="332" t="s">
        <v>654</v>
      </c>
      <c r="B491" s="331" t="s">
        <v>492</v>
      </c>
      <c r="C491" s="331" t="s">
        <v>492</v>
      </c>
      <c r="D491" s="331" t="s">
        <v>492</v>
      </c>
      <c r="E491" s="331" t="s">
        <v>492</v>
      </c>
      <c r="F491" s="331" t="s">
        <v>492</v>
      </c>
      <c r="G491" s="331" t="s">
        <v>492</v>
      </c>
      <c r="H491" s="331">
        <v>1019.4</v>
      </c>
      <c r="I491" s="331" t="s">
        <v>492</v>
      </c>
      <c r="J491" s="331" t="s">
        <v>492</v>
      </c>
      <c r="K491" s="331" t="s">
        <v>492</v>
      </c>
      <c r="L491" s="331" t="s">
        <v>492</v>
      </c>
      <c r="M491" s="331" t="s">
        <v>492</v>
      </c>
      <c r="N491" s="331" t="s">
        <v>492</v>
      </c>
      <c r="O491" s="331" t="s">
        <v>492</v>
      </c>
      <c r="P491" s="331" t="s">
        <v>492</v>
      </c>
      <c r="Q491" s="331" t="s">
        <v>492</v>
      </c>
      <c r="R491" s="331" t="s">
        <v>492</v>
      </c>
      <c r="S491" s="331" t="s">
        <v>492</v>
      </c>
      <c r="T491" s="331" t="s">
        <v>492</v>
      </c>
      <c r="U491" s="331" t="s">
        <v>492</v>
      </c>
      <c r="V491" s="328" t="s">
        <v>187</v>
      </c>
      <c r="W491" s="331" t="s">
        <v>492</v>
      </c>
      <c r="X491" s="331" t="s">
        <v>492</v>
      </c>
      <c r="Y491" s="331" t="s">
        <v>492</v>
      </c>
      <c r="Z491" s="331" t="s">
        <v>492</v>
      </c>
      <c r="AA491" s="331" t="s">
        <v>492</v>
      </c>
      <c r="AB491" s="331" t="s">
        <v>492</v>
      </c>
      <c r="AC491" s="331" t="s">
        <v>492</v>
      </c>
      <c r="AD491" s="331" t="s">
        <v>492</v>
      </c>
      <c r="AE491" s="331" t="s">
        <v>492</v>
      </c>
      <c r="AF491" s="331" t="s">
        <v>492</v>
      </c>
      <c r="AG491" s="328" t="s">
        <v>187</v>
      </c>
      <c r="AH491" s="331" t="s">
        <v>494</v>
      </c>
      <c r="AI491" s="331" t="s">
        <v>492</v>
      </c>
      <c r="AJ491" s="331" t="s">
        <v>492</v>
      </c>
    </row>
    <row r="492" spans="1:36" x14ac:dyDescent="0.35">
      <c r="A492" s="332" t="s">
        <v>655</v>
      </c>
      <c r="B492" s="331">
        <v>0.88</v>
      </c>
      <c r="C492" s="331" t="s">
        <v>492</v>
      </c>
      <c r="D492" s="331" t="s">
        <v>492</v>
      </c>
      <c r="E492" s="331" t="s">
        <v>492</v>
      </c>
      <c r="F492" s="331">
        <v>30.78</v>
      </c>
      <c r="G492" s="331" t="s">
        <v>492</v>
      </c>
      <c r="H492" s="331" t="s">
        <v>492</v>
      </c>
      <c r="I492" s="331" t="s">
        <v>492</v>
      </c>
      <c r="J492" s="331" t="s">
        <v>492</v>
      </c>
      <c r="K492" s="331" t="s">
        <v>492</v>
      </c>
      <c r="L492" s="331" t="s">
        <v>492</v>
      </c>
      <c r="M492" s="331" t="s">
        <v>492</v>
      </c>
      <c r="N492" s="331" t="s">
        <v>492</v>
      </c>
      <c r="O492" s="331" t="s">
        <v>492</v>
      </c>
      <c r="P492" s="331" t="s">
        <v>492</v>
      </c>
      <c r="Q492" s="331">
        <v>18.399999999999999</v>
      </c>
      <c r="R492" s="331" t="s">
        <v>492</v>
      </c>
      <c r="S492" s="331" t="s">
        <v>492</v>
      </c>
      <c r="T492" s="331" t="s">
        <v>492</v>
      </c>
      <c r="U492" s="331" t="s">
        <v>492</v>
      </c>
      <c r="V492" s="328" t="s">
        <v>187</v>
      </c>
      <c r="W492" s="331">
        <v>2.1192000000000002</v>
      </c>
      <c r="X492" s="331" t="s">
        <v>492</v>
      </c>
      <c r="Y492" s="331" t="s">
        <v>492</v>
      </c>
      <c r="Z492" s="331" t="s">
        <v>492</v>
      </c>
      <c r="AA492" s="331" t="s">
        <v>492</v>
      </c>
      <c r="AB492" s="331" t="s">
        <v>492</v>
      </c>
      <c r="AC492" s="331" t="s">
        <v>492</v>
      </c>
      <c r="AD492" s="331" t="s">
        <v>492</v>
      </c>
      <c r="AE492" s="331" t="s">
        <v>492</v>
      </c>
      <c r="AF492" s="331" t="s">
        <v>492</v>
      </c>
      <c r="AG492" s="328" t="s">
        <v>187</v>
      </c>
      <c r="AH492" s="331" t="s">
        <v>494</v>
      </c>
      <c r="AI492" s="331" t="s">
        <v>492</v>
      </c>
      <c r="AJ492" s="331" t="s">
        <v>492</v>
      </c>
    </row>
    <row r="493" spans="1:36" x14ac:dyDescent="0.35">
      <c r="A493" s="332" t="s">
        <v>656</v>
      </c>
      <c r="B493" s="331" t="s">
        <v>492</v>
      </c>
      <c r="C493" s="331" t="s">
        <v>492</v>
      </c>
      <c r="D493" s="331" t="s">
        <v>492</v>
      </c>
      <c r="E493" s="331" t="s">
        <v>492</v>
      </c>
      <c r="F493" s="331" t="s">
        <v>492</v>
      </c>
      <c r="G493" s="331" t="s">
        <v>492</v>
      </c>
      <c r="H493" s="331">
        <v>5967.5</v>
      </c>
      <c r="I493" s="331" t="s">
        <v>492</v>
      </c>
      <c r="J493" s="331" t="s">
        <v>492</v>
      </c>
      <c r="K493" s="331" t="s">
        <v>492</v>
      </c>
      <c r="L493" s="331" t="s">
        <v>492</v>
      </c>
      <c r="M493" s="331" t="s">
        <v>492</v>
      </c>
      <c r="N493" s="331" t="s">
        <v>492</v>
      </c>
      <c r="O493" s="331" t="s">
        <v>492</v>
      </c>
      <c r="P493" s="331" t="s">
        <v>492</v>
      </c>
      <c r="Q493" s="331" t="s">
        <v>492</v>
      </c>
      <c r="R493" s="331" t="s">
        <v>492</v>
      </c>
      <c r="S493" s="331" t="s">
        <v>492</v>
      </c>
      <c r="T493" s="331" t="s">
        <v>492</v>
      </c>
      <c r="U493" s="331" t="s">
        <v>492</v>
      </c>
      <c r="V493" s="328" t="s">
        <v>187</v>
      </c>
      <c r="W493" s="331" t="s">
        <v>492</v>
      </c>
      <c r="X493" s="331" t="s">
        <v>492</v>
      </c>
      <c r="Y493" s="331" t="s">
        <v>492</v>
      </c>
      <c r="Z493" s="331" t="s">
        <v>492</v>
      </c>
      <c r="AA493" s="331" t="s">
        <v>492</v>
      </c>
      <c r="AB493" s="331" t="s">
        <v>492</v>
      </c>
      <c r="AC493" s="331" t="s">
        <v>492</v>
      </c>
      <c r="AD493" s="331" t="s">
        <v>492</v>
      </c>
      <c r="AE493" s="331" t="s">
        <v>492</v>
      </c>
      <c r="AF493" s="331" t="s">
        <v>492</v>
      </c>
      <c r="AG493" s="328" t="s">
        <v>187</v>
      </c>
      <c r="AH493" s="331" t="s">
        <v>566</v>
      </c>
      <c r="AI493" s="331" t="s">
        <v>492</v>
      </c>
      <c r="AJ493" s="331" t="s">
        <v>492</v>
      </c>
    </row>
    <row r="494" spans="1:36" x14ac:dyDescent="0.35">
      <c r="A494" s="332" t="s">
        <v>657</v>
      </c>
      <c r="B494" s="331" t="s">
        <v>492</v>
      </c>
      <c r="C494" s="331" t="s">
        <v>492</v>
      </c>
      <c r="D494" s="331" t="s">
        <v>492</v>
      </c>
      <c r="E494" s="331" t="s">
        <v>492</v>
      </c>
      <c r="F494" s="331" t="s">
        <v>492</v>
      </c>
      <c r="G494" s="331" t="s">
        <v>492</v>
      </c>
      <c r="H494" s="331" t="s">
        <v>492</v>
      </c>
      <c r="I494" s="331" t="s">
        <v>492</v>
      </c>
      <c r="J494" s="331" t="s">
        <v>492</v>
      </c>
      <c r="K494" s="331" t="s">
        <v>492</v>
      </c>
      <c r="L494" s="331" t="s">
        <v>492</v>
      </c>
      <c r="M494" s="331" t="s">
        <v>492</v>
      </c>
      <c r="N494" s="331" t="s">
        <v>492</v>
      </c>
      <c r="O494" s="331" t="s">
        <v>492</v>
      </c>
      <c r="P494" s="331" t="s">
        <v>492</v>
      </c>
      <c r="Q494" s="331" t="s">
        <v>492</v>
      </c>
      <c r="R494" s="331" t="s">
        <v>492</v>
      </c>
      <c r="S494" s="331" t="s">
        <v>492</v>
      </c>
      <c r="T494" s="331" t="s">
        <v>492</v>
      </c>
      <c r="U494" s="331" t="s">
        <v>492</v>
      </c>
      <c r="V494" s="328" t="s">
        <v>187</v>
      </c>
      <c r="W494" s="331" t="s">
        <v>492</v>
      </c>
      <c r="X494" s="331" t="s">
        <v>492</v>
      </c>
      <c r="Y494" s="331" t="s">
        <v>492</v>
      </c>
      <c r="Z494" s="331" t="s">
        <v>492</v>
      </c>
      <c r="AA494" s="331" t="s">
        <v>492</v>
      </c>
      <c r="AB494" s="331" t="s">
        <v>492</v>
      </c>
      <c r="AC494" s="331" t="s">
        <v>492</v>
      </c>
      <c r="AD494" s="331" t="s">
        <v>492</v>
      </c>
      <c r="AE494" s="331" t="s">
        <v>492</v>
      </c>
      <c r="AF494" s="331" t="s">
        <v>492</v>
      </c>
      <c r="AG494" s="328" t="s">
        <v>187</v>
      </c>
      <c r="AH494" s="331" t="s">
        <v>494</v>
      </c>
      <c r="AI494" s="331" t="s">
        <v>492</v>
      </c>
      <c r="AJ494" s="331" t="s">
        <v>492</v>
      </c>
    </row>
    <row r="495" spans="1:36" x14ac:dyDescent="0.35">
      <c r="A495" s="334" t="s">
        <v>658</v>
      </c>
      <c r="B495" s="331" t="s">
        <v>492</v>
      </c>
      <c r="C495" s="331" t="s">
        <v>492</v>
      </c>
      <c r="D495" s="331" t="s">
        <v>492</v>
      </c>
      <c r="E495" s="331" t="s">
        <v>492</v>
      </c>
      <c r="F495" s="331" t="s">
        <v>492</v>
      </c>
      <c r="G495" s="331" t="s">
        <v>492</v>
      </c>
      <c r="H495" s="331" t="s">
        <v>492</v>
      </c>
      <c r="I495" s="331" t="s">
        <v>492</v>
      </c>
      <c r="J495" s="331" t="s">
        <v>492</v>
      </c>
      <c r="K495" s="331" t="s">
        <v>492</v>
      </c>
      <c r="L495" s="331" t="s">
        <v>492</v>
      </c>
      <c r="M495" s="331" t="s">
        <v>492</v>
      </c>
      <c r="N495" s="331" t="s">
        <v>492</v>
      </c>
      <c r="O495" s="331" t="s">
        <v>492</v>
      </c>
      <c r="P495" s="331" t="s">
        <v>492</v>
      </c>
      <c r="Q495" s="331" t="s">
        <v>492</v>
      </c>
      <c r="R495" s="331" t="s">
        <v>492</v>
      </c>
      <c r="S495" s="331" t="s">
        <v>492</v>
      </c>
      <c r="T495" s="331" t="s">
        <v>492</v>
      </c>
      <c r="U495" s="331" t="s">
        <v>492</v>
      </c>
      <c r="V495" s="328" t="s">
        <v>187</v>
      </c>
      <c r="W495" s="331" t="s">
        <v>492</v>
      </c>
      <c r="X495" s="331" t="s">
        <v>492</v>
      </c>
      <c r="Y495" s="331" t="s">
        <v>492</v>
      </c>
      <c r="Z495" s="331" t="s">
        <v>492</v>
      </c>
      <c r="AA495" s="331" t="s">
        <v>492</v>
      </c>
      <c r="AB495" s="331" t="s">
        <v>492</v>
      </c>
      <c r="AC495" s="331" t="s">
        <v>492</v>
      </c>
      <c r="AD495" s="331" t="s">
        <v>492</v>
      </c>
      <c r="AE495" s="331" t="s">
        <v>492</v>
      </c>
      <c r="AF495" s="331" t="s">
        <v>492</v>
      </c>
      <c r="AG495" s="328" t="s">
        <v>187</v>
      </c>
      <c r="AH495" s="331">
        <v>7230.4559117999988</v>
      </c>
      <c r="AI495" s="331" t="s">
        <v>492</v>
      </c>
      <c r="AJ495" s="331" t="s">
        <v>492</v>
      </c>
    </row>
    <row r="496" spans="1:36" x14ac:dyDescent="0.35">
      <c r="A496" s="336" t="s">
        <v>659</v>
      </c>
      <c r="B496" s="331" t="s">
        <v>492</v>
      </c>
      <c r="C496" s="331" t="s">
        <v>492</v>
      </c>
      <c r="D496" s="331" t="s">
        <v>492</v>
      </c>
      <c r="E496" s="331" t="s">
        <v>492</v>
      </c>
      <c r="F496" s="331" t="s">
        <v>492</v>
      </c>
      <c r="G496" s="331" t="s">
        <v>492</v>
      </c>
      <c r="H496" s="331" t="s">
        <v>492</v>
      </c>
      <c r="I496" s="331" t="s">
        <v>492</v>
      </c>
      <c r="J496" s="331" t="s">
        <v>492</v>
      </c>
      <c r="K496" s="331" t="s">
        <v>492</v>
      </c>
      <c r="L496" s="331" t="s">
        <v>492</v>
      </c>
      <c r="M496" s="331" t="s">
        <v>492</v>
      </c>
      <c r="N496" s="331" t="s">
        <v>492</v>
      </c>
      <c r="O496" s="331" t="s">
        <v>492</v>
      </c>
      <c r="P496" s="331" t="s">
        <v>492</v>
      </c>
      <c r="Q496" s="331" t="s">
        <v>492</v>
      </c>
      <c r="R496" s="331" t="s">
        <v>492</v>
      </c>
      <c r="S496" s="331" t="s">
        <v>492</v>
      </c>
      <c r="T496" s="331" t="s">
        <v>492</v>
      </c>
      <c r="U496" s="331" t="s">
        <v>492</v>
      </c>
      <c r="V496" s="328" t="s">
        <v>187</v>
      </c>
      <c r="W496" s="331">
        <v>0.31825058820208002</v>
      </c>
      <c r="X496" s="331" t="s">
        <v>492</v>
      </c>
      <c r="Y496" s="331" t="s">
        <v>492</v>
      </c>
      <c r="Z496" s="331" t="s">
        <v>492</v>
      </c>
      <c r="AA496" s="331" t="s">
        <v>492</v>
      </c>
      <c r="AB496" s="331" t="s">
        <v>492</v>
      </c>
      <c r="AC496" s="331" t="s">
        <v>492</v>
      </c>
      <c r="AD496" s="331" t="s">
        <v>492</v>
      </c>
      <c r="AE496" s="331" t="s">
        <v>492</v>
      </c>
      <c r="AF496" s="331" t="s">
        <v>492</v>
      </c>
      <c r="AG496" s="328" t="s">
        <v>187</v>
      </c>
      <c r="AH496" s="331" t="s">
        <v>492</v>
      </c>
      <c r="AI496" s="331">
        <v>366.18901378629999</v>
      </c>
      <c r="AJ496" s="331" t="s">
        <v>492</v>
      </c>
    </row>
    <row r="497" spans="1:36" x14ac:dyDescent="0.35">
      <c r="A497" s="332" t="s">
        <v>660</v>
      </c>
      <c r="B497" s="331" t="s">
        <v>492</v>
      </c>
      <c r="C497" s="331" t="s">
        <v>492</v>
      </c>
      <c r="D497" s="331" t="s">
        <v>492</v>
      </c>
      <c r="E497" s="331" t="s">
        <v>492</v>
      </c>
      <c r="F497" s="331" t="s">
        <v>492</v>
      </c>
      <c r="G497" s="331" t="s">
        <v>492</v>
      </c>
      <c r="H497" s="331" t="s">
        <v>492</v>
      </c>
      <c r="I497" s="331" t="s">
        <v>492</v>
      </c>
      <c r="J497" s="331" t="s">
        <v>492</v>
      </c>
      <c r="K497" s="331" t="s">
        <v>492</v>
      </c>
      <c r="L497" s="331" t="s">
        <v>492</v>
      </c>
      <c r="M497" s="331" t="s">
        <v>492</v>
      </c>
      <c r="N497" s="331" t="s">
        <v>492</v>
      </c>
      <c r="O497" s="331" t="s">
        <v>492</v>
      </c>
      <c r="P497" s="331" t="s">
        <v>492</v>
      </c>
      <c r="Q497" s="331" t="s">
        <v>492</v>
      </c>
      <c r="R497" s="331" t="s">
        <v>492</v>
      </c>
      <c r="S497" s="331" t="s">
        <v>492</v>
      </c>
      <c r="T497" s="331" t="s">
        <v>492</v>
      </c>
      <c r="U497" s="331" t="s">
        <v>492</v>
      </c>
      <c r="V497" s="328" t="s">
        <v>187</v>
      </c>
      <c r="W497" s="331">
        <v>0.31825058820208002</v>
      </c>
      <c r="X497" s="331" t="s">
        <v>492</v>
      </c>
      <c r="Y497" s="331" t="s">
        <v>492</v>
      </c>
      <c r="Z497" s="331" t="s">
        <v>492</v>
      </c>
      <c r="AA497" s="331" t="s">
        <v>492</v>
      </c>
      <c r="AB497" s="331" t="s">
        <v>492</v>
      </c>
      <c r="AC497" s="331" t="s">
        <v>492</v>
      </c>
      <c r="AD497" s="331" t="s">
        <v>492</v>
      </c>
      <c r="AE497" s="331" t="s">
        <v>492</v>
      </c>
      <c r="AF497" s="331" t="s">
        <v>492</v>
      </c>
      <c r="AG497" s="328" t="s">
        <v>187</v>
      </c>
      <c r="AH497" s="331" t="s">
        <v>492</v>
      </c>
      <c r="AI497" s="331">
        <v>366.18901378630005</v>
      </c>
      <c r="AJ497" s="331" t="s">
        <v>492</v>
      </c>
    </row>
    <row r="498" spans="1:36" x14ac:dyDescent="0.35">
      <c r="A498" s="332" t="s">
        <v>3383</v>
      </c>
      <c r="B498" s="328" t="s">
        <v>187</v>
      </c>
      <c r="C498" s="328" t="s">
        <v>187</v>
      </c>
      <c r="D498" s="328" t="s">
        <v>187</v>
      </c>
      <c r="E498" s="328" t="s">
        <v>187</v>
      </c>
      <c r="F498" s="328" t="s">
        <v>187</v>
      </c>
      <c r="G498" s="328" t="s">
        <v>187</v>
      </c>
      <c r="H498" s="328" t="s">
        <v>187</v>
      </c>
      <c r="I498" s="328" t="s">
        <v>187</v>
      </c>
      <c r="J498" s="328" t="s">
        <v>187</v>
      </c>
      <c r="K498" s="328" t="s">
        <v>187</v>
      </c>
      <c r="L498" s="328" t="s">
        <v>187</v>
      </c>
      <c r="M498" s="328" t="s">
        <v>187</v>
      </c>
      <c r="N498" s="328" t="s">
        <v>187</v>
      </c>
      <c r="O498" s="328" t="s">
        <v>187</v>
      </c>
      <c r="P498" s="328" t="s">
        <v>187</v>
      </c>
      <c r="Q498" s="328" t="s">
        <v>187</v>
      </c>
      <c r="R498" s="328" t="s">
        <v>187</v>
      </c>
      <c r="S498" s="328" t="s">
        <v>187</v>
      </c>
      <c r="T498" s="328" t="s">
        <v>187</v>
      </c>
      <c r="U498" s="328" t="s">
        <v>187</v>
      </c>
      <c r="V498" s="328" t="s">
        <v>187</v>
      </c>
      <c r="W498" s="331" t="s">
        <v>492</v>
      </c>
      <c r="X498" s="331" t="s">
        <v>492</v>
      </c>
      <c r="Y498" s="331" t="s">
        <v>492</v>
      </c>
      <c r="Z498" s="331" t="s">
        <v>492</v>
      </c>
      <c r="AA498" s="331" t="s">
        <v>492</v>
      </c>
      <c r="AB498" s="331" t="s">
        <v>492</v>
      </c>
      <c r="AC498" s="331" t="s">
        <v>492</v>
      </c>
      <c r="AD498" s="331" t="s">
        <v>492</v>
      </c>
      <c r="AE498" s="331" t="s">
        <v>492</v>
      </c>
      <c r="AF498" s="331" t="s">
        <v>492</v>
      </c>
      <c r="AG498" s="328" t="s">
        <v>187</v>
      </c>
      <c r="AH498" s="328" t="s">
        <v>187</v>
      </c>
      <c r="AI498" s="331" t="s">
        <v>519</v>
      </c>
      <c r="AJ498" s="328" t="s">
        <v>187</v>
      </c>
    </row>
    <row r="499" spans="1:36" x14ac:dyDescent="0.35">
      <c r="A499" s="332" t="s">
        <v>661</v>
      </c>
      <c r="B499" s="331" t="s">
        <v>492</v>
      </c>
      <c r="C499" s="331" t="s">
        <v>492</v>
      </c>
      <c r="D499" s="331" t="s">
        <v>492</v>
      </c>
      <c r="E499" s="331" t="s">
        <v>492</v>
      </c>
      <c r="F499" s="331" t="s">
        <v>492</v>
      </c>
      <c r="G499" s="331" t="s">
        <v>492</v>
      </c>
      <c r="H499" s="331" t="s">
        <v>492</v>
      </c>
      <c r="I499" s="331" t="s">
        <v>492</v>
      </c>
      <c r="J499" s="331" t="s">
        <v>492</v>
      </c>
      <c r="K499" s="331" t="s">
        <v>492</v>
      </c>
      <c r="L499" s="331" t="s">
        <v>492</v>
      </c>
      <c r="M499" s="331" t="s">
        <v>492</v>
      </c>
      <c r="N499" s="331" t="s">
        <v>492</v>
      </c>
      <c r="O499" s="331" t="s">
        <v>492</v>
      </c>
      <c r="P499" s="331" t="s">
        <v>492</v>
      </c>
      <c r="Q499" s="331" t="s">
        <v>492</v>
      </c>
      <c r="R499" s="331" t="s">
        <v>492</v>
      </c>
      <c r="S499" s="331" t="s">
        <v>492</v>
      </c>
      <c r="T499" s="331" t="s">
        <v>492</v>
      </c>
      <c r="U499" s="331" t="s">
        <v>492</v>
      </c>
      <c r="V499" s="328" t="s">
        <v>187</v>
      </c>
      <c r="W499" s="331" t="s">
        <v>492</v>
      </c>
      <c r="X499" s="331" t="s">
        <v>492</v>
      </c>
      <c r="Y499" s="331" t="s">
        <v>492</v>
      </c>
      <c r="Z499" s="331" t="s">
        <v>492</v>
      </c>
      <c r="AA499" s="331" t="s">
        <v>492</v>
      </c>
      <c r="AB499" s="331" t="s">
        <v>492</v>
      </c>
      <c r="AC499" s="331" t="s">
        <v>492</v>
      </c>
      <c r="AD499" s="331" t="s">
        <v>492</v>
      </c>
      <c r="AE499" s="331" t="s">
        <v>492</v>
      </c>
      <c r="AF499" s="331" t="s">
        <v>492</v>
      </c>
      <c r="AG499" s="328" t="s">
        <v>187</v>
      </c>
      <c r="AH499" s="331" t="s">
        <v>492</v>
      </c>
      <c r="AI499" s="331" t="s">
        <v>492</v>
      </c>
      <c r="AJ499" s="331" t="s">
        <v>492</v>
      </c>
    </row>
    <row r="500" spans="1:36" x14ac:dyDescent="0.35">
      <c r="A500" s="243" t="s">
        <v>710</v>
      </c>
      <c r="B500" s="331" t="s">
        <v>526</v>
      </c>
      <c r="C500" s="331" t="s">
        <v>492</v>
      </c>
      <c r="D500" s="331" t="s">
        <v>492</v>
      </c>
      <c r="E500" s="331" t="s">
        <v>492</v>
      </c>
      <c r="F500" s="331" t="s">
        <v>492</v>
      </c>
      <c r="G500" s="331" t="s">
        <v>492</v>
      </c>
      <c r="H500" s="331" t="s">
        <v>492</v>
      </c>
      <c r="I500" s="331" t="s">
        <v>492</v>
      </c>
      <c r="J500" s="331" t="s">
        <v>492</v>
      </c>
      <c r="K500" s="331" t="s">
        <v>492</v>
      </c>
      <c r="L500" s="331" t="s">
        <v>492</v>
      </c>
      <c r="M500" s="331" t="s">
        <v>492</v>
      </c>
      <c r="N500" s="331" t="s">
        <v>492</v>
      </c>
      <c r="O500" s="331" t="s">
        <v>492</v>
      </c>
      <c r="P500" s="331" t="s">
        <v>492</v>
      </c>
      <c r="Q500" s="331" t="s">
        <v>492</v>
      </c>
      <c r="R500" s="331" t="s">
        <v>492</v>
      </c>
      <c r="S500" s="331" t="s">
        <v>492</v>
      </c>
      <c r="T500" s="331" t="s">
        <v>492</v>
      </c>
      <c r="U500" s="331" t="s">
        <v>492</v>
      </c>
      <c r="V500" s="328" t="s">
        <v>187</v>
      </c>
      <c r="W500" s="331" t="s">
        <v>526</v>
      </c>
      <c r="X500" s="331" t="s">
        <v>526</v>
      </c>
      <c r="Y500" s="331" t="s">
        <v>526</v>
      </c>
      <c r="Z500" s="331" t="s">
        <v>492</v>
      </c>
      <c r="AA500" s="331" t="s">
        <v>526</v>
      </c>
      <c r="AB500" s="331" t="s">
        <v>492</v>
      </c>
      <c r="AC500" s="331" t="s">
        <v>492</v>
      </c>
      <c r="AD500" s="331" t="s">
        <v>492</v>
      </c>
      <c r="AE500" s="331" t="s">
        <v>492</v>
      </c>
      <c r="AF500" s="331" t="s">
        <v>492</v>
      </c>
      <c r="AG500" s="328" t="s">
        <v>187</v>
      </c>
      <c r="AH500" s="331" t="s">
        <v>492</v>
      </c>
      <c r="AI500" s="331" t="s">
        <v>526</v>
      </c>
      <c r="AJ500" s="331" t="s">
        <v>526</v>
      </c>
    </row>
    <row r="501" spans="1:36" x14ac:dyDescent="0.35">
      <c r="A501" s="337" t="s">
        <v>711</v>
      </c>
      <c r="B501" s="331" t="s">
        <v>526</v>
      </c>
      <c r="C501" s="331" t="s">
        <v>492</v>
      </c>
      <c r="D501" s="331" t="s">
        <v>492</v>
      </c>
      <c r="E501" s="331" t="s">
        <v>492</v>
      </c>
      <c r="F501" s="331" t="s">
        <v>492</v>
      </c>
      <c r="G501" s="331" t="s">
        <v>492</v>
      </c>
      <c r="H501" s="331" t="s">
        <v>492</v>
      </c>
      <c r="I501" s="331" t="s">
        <v>492</v>
      </c>
      <c r="J501" s="331" t="s">
        <v>492</v>
      </c>
      <c r="K501" s="331" t="s">
        <v>492</v>
      </c>
      <c r="L501" s="331" t="s">
        <v>492</v>
      </c>
      <c r="M501" s="331" t="s">
        <v>492</v>
      </c>
      <c r="N501" s="331" t="s">
        <v>492</v>
      </c>
      <c r="O501" s="331" t="s">
        <v>492</v>
      </c>
      <c r="P501" s="331" t="s">
        <v>492</v>
      </c>
      <c r="Q501" s="331" t="s">
        <v>492</v>
      </c>
      <c r="R501" s="331" t="s">
        <v>492</v>
      </c>
      <c r="S501" s="331" t="s">
        <v>492</v>
      </c>
      <c r="T501" s="331" t="s">
        <v>492</v>
      </c>
      <c r="U501" s="331" t="s">
        <v>492</v>
      </c>
      <c r="V501" s="328" t="s">
        <v>187</v>
      </c>
      <c r="W501" s="331" t="s">
        <v>526</v>
      </c>
      <c r="X501" s="331" t="s">
        <v>526</v>
      </c>
      <c r="Y501" s="331" t="s">
        <v>526</v>
      </c>
      <c r="Z501" s="331" t="s">
        <v>492</v>
      </c>
      <c r="AA501" s="331" t="s">
        <v>526</v>
      </c>
      <c r="AB501" s="331" t="s">
        <v>492</v>
      </c>
      <c r="AC501" s="331" t="s">
        <v>492</v>
      </c>
      <c r="AD501" s="331" t="s">
        <v>492</v>
      </c>
      <c r="AE501" s="331" t="s">
        <v>492</v>
      </c>
      <c r="AF501" s="331" t="s">
        <v>492</v>
      </c>
      <c r="AG501" s="328" t="s">
        <v>187</v>
      </c>
      <c r="AH501" s="331" t="s">
        <v>492</v>
      </c>
      <c r="AI501" s="331" t="s">
        <v>526</v>
      </c>
      <c r="AJ501" s="331" t="s">
        <v>526</v>
      </c>
    </row>
    <row r="502" spans="1:36" ht="15.75" customHeight="1" thickBot="1" x14ac:dyDescent="0.4">
      <c r="A502" s="244" t="s">
        <v>712</v>
      </c>
      <c r="B502" s="420" t="s">
        <v>699</v>
      </c>
      <c r="C502" s="434"/>
      <c r="D502" s="434"/>
      <c r="E502" s="434"/>
      <c r="F502" s="434"/>
      <c r="G502" s="434"/>
      <c r="H502" s="434"/>
      <c r="I502" s="434"/>
      <c r="J502" s="434"/>
      <c r="K502" s="434"/>
      <c r="L502" s="434"/>
      <c r="M502" s="434"/>
      <c r="N502" s="434"/>
      <c r="O502" s="434"/>
      <c r="P502" s="434"/>
      <c r="Q502" s="434"/>
      <c r="R502" s="434"/>
      <c r="S502" s="434"/>
      <c r="T502" s="434"/>
      <c r="U502" s="434"/>
      <c r="V502" s="434"/>
      <c r="W502" s="434"/>
      <c r="X502" s="434"/>
      <c r="Y502" s="434"/>
      <c r="Z502" s="434"/>
      <c r="AA502" s="434"/>
      <c r="AB502" s="434"/>
      <c r="AC502" s="434"/>
      <c r="AD502" s="434"/>
      <c r="AE502" s="434"/>
      <c r="AF502" s="434"/>
      <c r="AG502" s="434"/>
      <c r="AH502" s="434"/>
      <c r="AI502" s="434"/>
      <c r="AJ502" s="435"/>
    </row>
    <row r="503" spans="1:36" ht="15" thickTop="1" x14ac:dyDescent="0.35">
      <c r="A503" s="242" t="s">
        <v>713</v>
      </c>
      <c r="B503" s="331">
        <v>20255.88328182527</v>
      </c>
      <c r="C503" s="331">
        <v>268.79848497951895</v>
      </c>
      <c r="D503" s="331">
        <v>0.18223611604834999</v>
      </c>
      <c r="E503" s="331" t="s">
        <v>797</v>
      </c>
      <c r="F503" s="331">
        <v>9031.5481900000013</v>
      </c>
      <c r="G503" s="331" t="s">
        <v>517</v>
      </c>
      <c r="H503" s="331">
        <v>80121.705387429378</v>
      </c>
      <c r="I503" s="331" t="s">
        <v>517</v>
      </c>
      <c r="J503" s="331">
        <v>9356.369772</v>
      </c>
      <c r="K503" s="331" t="s">
        <v>517</v>
      </c>
      <c r="L503" s="331" t="s">
        <v>797</v>
      </c>
      <c r="M503" s="331" t="s">
        <v>517</v>
      </c>
      <c r="N503" s="331" t="s">
        <v>517</v>
      </c>
      <c r="O503" s="331" t="s">
        <v>517</v>
      </c>
      <c r="P503" s="331" t="s">
        <v>517</v>
      </c>
      <c r="Q503" s="331">
        <v>1154.9313</v>
      </c>
      <c r="R503" s="331" t="s">
        <v>517</v>
      </c>
      <c r="S503" s="331" t="s">
        <v>797</v>
      </c>
      <c r="T503" s="331" t="s">
        <v>797</v>
      </c>
      <c r="U503" s="331">
        <v>1.6984600970478201</v>
      </c>
      <c r="V503" s="328" t="s">
        <v>187</v>
      </c>
      <c r="W503" s="331">
        <v>3991.1111453887138</v>
      </c>
      <c r="X503" s="331">
        <v>2523.6563378072069</v>
      </c>
      <c r="Y503" s="331">
        <v>79.714328892219598</v>
      </c>
      <c r="Z503" s="331" t="s">
        <v>517</v>
      </c>
      <c r="AA503" s="331">
        <v>118.23495360473002</v>
      </c>
      <c r="AB503" s="331" t="s">
        <v>517</v>
      </c>
      <c r="AC503" s="331" t="s">
        <v>797</v>
      </c>
      <c r="AD503" s="331" t="s">
        <v>517</v>
      </c>
      <c r="AE503" s="331" t="s">
        <v>517</v>
      </c>
      <c r="AF503" s="331">
        <v>3.5894286775586801</v>
      </c>
      <c r="AG503" s="328" t="s">
        <v>187</v>
      </c>
      <c r="AH503" s="331">
        <v>7230.4559117999988</v>
      </c>
      <c r="AI503" s="331">
        <v>11803.800907153873</v>
      </c>
      <c r="AJ503" s="331">
        <v>490.71858044203998</v>
      </c>
    </row>
    <row r="504" spans="1:36" x14ac:dyDescent="0.35">
      <c r="A504" s="338" t="s">
        <v>714</v>
      </c>
      <c r="B504" s="331">
        <v>20040.325102040817</v>
      </c>
      <c r="C504" s="331" t="s">
        <v>492</v>
      </c>
      <c r="D504" s="331" t="s">
        <v>492</v>
      </c>
      <c r="E504" s="331" t="s">
        <v>492</v>
      </c>
      <c r="F504" s="331" t="s">
        <v>492</v>
      </c>
      <c r="G504" s="331" t="s">
        <v>492</v>
      </c>
      <c r="H504" s="331" t="s">
        <v>492</v>
      </c>
      <c r="I504" s="331" t="s">
        <v>492</v>
      </c>
      <c r="J504" s="331" t="s">
        <v>492</v>
      </c>
      <c r="K504" s="331" t="s">
        <v>492</v>
      </c>
      <c r="L504" s="331" t="s">
        <v>492</v>
      </c>
      <c r="M504" s="331" t="s">
        <v>492</v>
      </c>
      <c r="N504" s="331" t="s">
        <v>492</v>
      </c>
      <c r="O504" s="331" t="s">
        <v>492</v>
      </c>
      <c r="P504" s="331" t="s">
        <v>492</v>
      </c>
      <c r="Q504" s="331" t="s">
        <v>492</v>
      </c>
      <c r="R504" s="331" t="s">
        <v>492</v>
      </c>
      <c r="S504" s="331" t="s">
        <v>492</v>
      </c>
      <c r="T504" s="331" t="s">
        <v>492</v>
      </c>
      <c r="U504" s="331" t="s">
        <v>492</v>
      </c>
      <c r="V504" s="328" t="s">
        <v>187</v>
      </c>
      <c r="W504" s="331" t="s">
        <v>492</v>
      </c>
      <c r="X504" s="331" t="s">
        <v>492</v>
      </c>
      <c r="Y504" s="331" t="s">
        <v>492</v>
      </c>
      <c r="Z504" s="331" t="s">
        <v>492</v>
      </c>
      <c r="AA504" s="331" t="s">
        <v>492</v>
      </c>
      <c r="AB504" s="331" t="s">
        <v>492</v>
      </c>
      <c r="AC504" s="331" t="s">
        <v>492</v>
      </c>
      <c r="AD504" s="331" t="s">
        <v>492</v>
      </c>
      <c r="AE504" s="331" t="s">
        <v>492</v>
      </c>
      <c r="AF504" s="331" t="s">
        <v>492</v>
      </c>
      <c r="AG504" s="328" t="s">
        <v>187</v>
      </c>
      <c r="AH504" s="331" t="s">
        <v>492</v>
      </c>
      <c r="AI504" s="331" t="s">
        <v>492</v>
      </c>
      <c r="AJ504" s="331" t="s">
        <v>492</v>
      </c>
    </row>
    <row r="505" spans="1:36" x14ac:dyDescent="0.35">
      <c r="A505" s="339" t="s">
        <v>715</v>
      </c>
      <c r="B505" s="331" t="s">
        <v>492</v>
      </c>
      <c r="C505" s="331" t="s">
        <v>492</v>
      </c>
      <c r="D505" s="331" t="s">
        <v>492</v>
      </c>
      <c r="E505" s="331" t="s">
        <v>492</v>
      </c>
      <c r="F505" s="331" t="s">
        <v>492</v>
      </c>
      <c r="G505" s="331" t="s">
        <v>492</v>
      </c>
      <c r="H505" s="331" t="s">
        <v>554</v>
      </c>
      <c r="I505" s="331" t="s">
        <v>492</v>
      </c>
      <c r="J505" s="331" t="s">
        <v>492</v>
      </c>
      <c r="K505" s="331" t="s">
        <v>492</v>
      </c>
      <c r="L505" s="331" t="s">
        <v>492</v>
      </c>
      <c r="M505" s="331" t="s">
        <v>492</v>
      </c>
      <c r="N505" s="331" t="s">
        <v>492</v>
      </c>
      <c r="O505" s="331" t="s">
        <v>492</v>
      </c>
      <c r="P505" s="331" t="s">
        <v>492</v>
      </c>
      <c r="Q505" s="331" t="s">
        <v>492</v>
      </c>
      <c r="R505" s="331" t="s">
        <v>492</v>
      </c>
      <c r="S505" s="331" t="s">
        <v>492</v>
      </c>
      <c r="T505" s="331" t="s">
        <v>492</v>
      </c>
      <c r="U505" s="331" t="s">
        <v>492</v>
      </c>
      <c r="V505" s="328" t="s">
        <v>187</v>
      </c>
      <c r="W505" s="331">
        <v>2889.5115971792543</v>
      </c>
      <c r="X505" s="331">
        <v>550.24258844079532</v>
      </c>
      <c r="Y505" s="331" t="s">
        <v>492</v>
      </c>
      <c r="Z505" s="331" t="s">
        <v>492</v>
      </c>
      <c r="AA505" s="331" t="s">
        <v>492</v>
      </c>
      <c r="AB505" s="331" t="s">
        <v>492</v>
      </c>
      <c r="AC505" s="331" t="s">
        <v>492</v>
      </c>
      <c r="AD505" s="331" t="s">
        <v>492</v>
      </c>
      <c r="AE505" s="331" t="s">
        <v>492</v>
      </c>
      <c r="AF505" s="331" t="s">
        <v>492</v>
      </c>
      <c r="AG505" s="328" t="s">
        <v>187</v>
      </c>
      <c r="AH505" s="331" t="s">
        <v>492</v>
      </c>
      <c r="AI505" s="331">
        <v>2745.5373405254281</v>
      </c>
      <c r="AJ505" s="331" t="s">
        <v>492</v>
      </c>
    </row>
    <row r="506" spans="1:36" x14ac:dyDescent="0.35">
      <c r="A506" s="340" t="s">
        <v>716</v>
      </c>
      <c r="B506" s="331">
        <v>202.53417978445603</v>
      </c>
      <c r="C506" s="331">
        <v>0.60795747951898005</v>
      </c>
      <c r="D506" s="331">
        <v>0.18223611604834999</v>
      </c>
      <c r="E506" s="331" t="s">
        <v>3110</v>
      </c>
      <c r="F506" s="331" t="s">
        <v>3110</v>
      </c>
      <c r="G506" s="331" t="s">
        <v>591</v>
      </c>
      <c r="H506" s="331">
        <v>1.359442937847E-2</v>
      </c>
      <c r="I506" s="331" t="s">
        <v>591</v>
      </c>
      <c r="J506" s="331" t="s">
        <v>3110</v>
      </c>
      <c r="K506" s="331" t="s">
        <v>591</v>
      </c>
      <c r="L506" s="331" t="s">
        <v>3110</v>
      </c>
      <c r="M506" s="331" t="s">
        <v>591</v>
      </c>
      <c r="N506" s="331" t="s">
        <v>591</v>
      </c>
      <c r="O506" s="331" t="s">
        <v>591</v>
      </c>
      <c r="P506" s="331" t="s">
        <v>591</v>
      </c>
      <c r="Q506" s="331" t="s">
        <v>3110</v>
      </c>
      <c r="R506" s="331" t="s">
        <v>591</v>
      </c>
      <c r="S506" s="331" t="s">
        <v>3110</v>
      </c>
      <c r="T506" s="331" t="s">
        <v>3110</v>
      </c>
      <c r="U506" s="331">
        <v>1.6984600970478201</v>
      </c>
      <c r="V506" s="328" t="s">
        <v>187</v>
      </c>
      <c r="W506" s="331">
        <v>1083.5867883626456</v>
      </c>
      <c r="X506" s="331">
        <v>1973.4137493664118</v>
      </c>
      <c r="Y506" s="331">
        <v>79.714328892219598</v>
      </c>
      <c r="Z506" s="331" t="s">
        <v>591</v>
      </c>
      <c r="AA506" s="331">
        <v>118.23495360473002</v>
      </c>
      <c r="AB506" s="331" t="s">
        <v>591</v>
      </c>
      <c r="AC506" s="331" t="s">
        <v>3110</v>
      </c>
      <c r="AD506" s="331" t="s">
        <v>591</v>
      </c>
      <c r="AE506" s="331" t="s">
        <v>591</v>
      </c>
      <c r="AF506" s="331">
        <v>3.5894286775586801</v>
      </c>
      <c r="AG506" s="328" t="s">
        <v>187</v>
      </c>
      <c r="AH506" s="331" t="s">
        <v>591</v>
      </c>
      <c r="AI506" s="331">
        <v>709.15405230078557</v>
      </c>
      <c r="AJ506" s="331">
        <v>490.71858044210865</v>
      </c>
    </row>
    <row r="507" spans="1:36" x14ac:dyDescent="0.35">
      <c r="A507" s="341" t="s">
        <v>3384</v>
      </c>
      <c r="B507" s="331">
        <v>13.023999999999999</v>
      </c>
      <c r="C507" s="331">
        <v>268.19052749999997</v>
      </c>
      <c r="D507" s="331" t="s">
        <v>492</v>
      </c>
      <c r="E507" s="331" t="s">
        <v>492</v>
      </c>
      <c r="F507" s="331">
        <v>9031.5481900000013</v>
      </c>
      <c r="G507" s="331" t="s">
        <v>492</v>
      </c>
      <c r="H507" s="331">
        <v>80121.691793000005</v>
      </c>
      <c r="I507" s="331" t="s">
        <v>492</v>
      </c>
      <c r="J507" s="331">
        <v>9356.369772</v>
      </c>
      <c r="K507" s="331" t="s">
        <v>492</v>
      </c>
      <c r="L507" s="331" t="s">
        <v>492</v>
      </c>
      <c r="M507" s="331" t="s">
        <v>492</v>
      </c>
      <c r="N507" s="331" t="s">
        <v>492</v>
      </c>
      <c r="O507" s="331" t="s">
        <v>492</v>
      </c>
      <c r="P507" s="331" t="s">
        <v>492</v>
      </c>
      <c r="Q507" s="331">
        <v>1154.9313</v>
      </c>
      <c r="R507" s="331" t="s">
        <v>492</v>
      </c>
      <c r="S507" s="331" t="s">
        <v>492</v>
      </c>
      <c r="T507" s="331" t="s">
        <v>492</v>
      </c>
      <c r="U507" s="331" t="s">
        <v>492</v>
      </c>
      <c r="V507" s="328" t="s">
        <v>187</v>
      </c>
      <c r="W507" s="331">
        <v>15.660888</v>
      </c>
      <c r="X507" s="331" t="s">
        <v>492</v>
      </c>
      <c r="Y507" s="331" t="s">
        <v>492</v>
      </c>
      <c r="Z507" s="331" t="s">
        <v>492</v>
      </c>
      <c r="AA507" s="331" t="s">
        <v>492</v>
      </c>
      <c r="AB507" s="331" t="s">
        <v>492</v>
      </c>
      <c r="AC507" s="331" t="s">
        <v>492</v>
      </c>
      <c r="AD507" s="331" t="s">
        <v>492</v>
      </c>
      <c r="AE507" s="331" t="s">
        <v>492</v>
      </c>
      <c r="AF507" s="331" t="s">
        <v>492</v>
      </c>
      <c r="AG507" s="328" t="s">
        <v>187</v>
      </c>
      <c r="AH507" s="331">
        <v>7230.4559117999988</v>
      </c>
      <c r="AI507" s="331" t="s">
        <v>492</v>
      </c>
      <c r="AJ507" s="331" t="s">
        <v>492</v>
      </c>
    </row>
    <row r="508" spans="1:36" x14ac:dyDescent="0.35">
      <c r="A508" s="340" t="s">
        <v>717</v>
      </c>
      <c r="B508" s="331" t="s">
        <v>492</v>
      </c>
      <c r="C508" s="331" t="s">
        <v>492</v>
      </c>
      <c r="D508" s="331" t="s">
        <v>492</v>
      </c>
      <c r="E508" s="331" t="s">
        <v>492</v>
      </c>
      <c r="F508" s="331" t="s">
        <v>492</v>
      </c>
      <c r="G508" s="331" t="s">
        <v>492</v>
      </c>
      <c r="H508" s="331" t="s">
        <v>492</v>
      </c>
      <c r="I508" s="331" t="s">
        <v>492</v>
      </c>
      <c r="J508" s="331" t="s">
        <v>492</v>
      </c>
      <c r="K508" s="331" t="s">
        <v>492</v>
      </c>
      <c r="L508" s="331" t="s">
        <v>492</v>
      </c>
      <c r="M508" s="331" t="s">
        <v>492</v>
      </c>
      <c r="N508" s="331" t="s">
        <v>492</v>
      </c>
      <c r="O508" s="331" t="s">
        <v>492</v>
      </c>
      <c r="P508" s="331" t="s">
        <v>492</v>
      </c>
      <c r="Q508" s="331" t="s">
        <v>492</v>
      </c>
      <c r="R508" s="331" t="s">
        <v>492</v>
      </c>
      <c r="S508" s="331" t="s">
        <v>492</v>
      </c>
      <c r="T508" s="331" t="s">
        <v>492</v>
      </c>
      <c r="U508" s="331" t="s">
        <v>492</v>
      </c>
      <c r="V508" s="328" t="s">
        <v>187</v>
      </c>
      <c r="W508" s="331">
        <v>2.3518718468133701</v>
      </c>
      <c r="X508" s="331" t="s">
        <v>492</v>
      </c>
      <c r="Y508" s="331" t="s">
        <v>492</v>
      </c>
      <c r="Z508" s="331" t="s">
        <v>492</v>
      </c>
      <c r="AA508" s="331" t="s">
        <v>492</v>
      </c>
      <c r="AB508" s="331" t="s">
        <v>492</v>
      </c>
      <c r="AC508" s="331" t="s">
        <v>492</v>
      </c>
      <c r="AD508" s="331" t="s">
        <v>492</v>
      </c>
      <c r="AE508" s="331" t="s">
        <v>492</v>
      </c>
      <c r="AF508" s="331" t="s">
        <v>492</v>
      </c>
      <c r="AG508" s="328" t="s">
        <v>187</v>
      </c>
      <c r="AH508" s="331" t="s">
        <v>492</v>
      </c>
      <c r="AI508" s="331">
        <v>8349.1095143276398</v>
      </c>
      <c r="AJ508" s="331" t="s">
        <v>492</v>
      </c>
    </row>
    <row r="509" spans="1:36" x14ac:dyDescent="0.35">
      <c r="A509" s="342" t="s">
        <v>718</v>
      </c>
      <c r="B509" s="331" t="s">
        <v>526</v>
      </c>
      <c r="C509" s="331" t="s">
        <v>492</v>
      </c>
      <c r="D509" s="331" t="s">
        <v>492</v>
      </c>
      <c r="E509" s="331" t="s">
        <v>492</v>
      </c>
      <c r="F509" s="331" t="s">
        <v>492</v>
      </c>
      <c r="G509" s="331" t="s">
        <v>492</v>
      </c>
      <c r="H509" s="331" t="s">
        <v>492</v>
      </c>
      <c r="I509" s="331" t="s">
        <v>492</v>
      </c>
      <c r="J509" s="331" t="s">
        <v>492</v>
      </c>
      <c r="K509" s="331" t="s">
        <v>492</v>
      </c>
      <c r="L509" s="331" t="s">
        <v>492</v>
      </c>
      <c r="M509" s="331" t="s">
        <v>492</v>
      </c>
      <c r="N509" s="331" t="s">
        <v>492</v>
      </c>
      <c r="O509" s="331" t="s">
        <v>492</v>
      </c>
      <c r="P509" s="331" t="s">
        <v>492</v>
      </c>
      <c r="Q509" s="331" t="s">
        <v>492</v>
      </c>
      <c r="R509" s="331" t="s">
        <v>492</v>
      </c>
      <c r="S509" s="331" t="s">
        <v>492</v>
      </c>
      <c r="T509" s="331" t="s">
        <v>492</v>
      </c>
      <c r="U509" s="331" t="s">
        <v>492</v>
      </c>
      <c r="V509" s="328" t="s">
        <v>187</v>
      </c>
      <c r="W509" s="331" t="s">
        <v>526</v>
      </c>
      <c r="X509" s="331" t="s">
        <v>526</v>
      </c>
      <c r="Y509" s="331" t="s">
        <v>526</v>
      </c>
      <c r="Z509" s="331" t="s">
        <v>492</v>
      </c>
      <c r="AA509" s="331" t="s">
        <v>526</v>
      </c>
      <c r="AB509" s="331" t="s">
        <v>492</v>
      </c>
      <c r="AC509" s="331" t="s">
        <v>492</v>
      </c>
      <c r="AD509" s="331" t="s">
        <v>492</v>
      </c>
      <c r="AE509" s="331" t="s">
        <v>492</v>
      </c>
      <c r="AF509" s="331" t="s">
        <v>492</v>
      </c>
      <c r="AG509" s="328" t="s">
        <v>187</v>
      </c>
      <c r="AH509" s="331" t="s">
        <v>492</v>
      </c>
      <c r="AI509" s="331" t="s">
        <v>526</v>
      </c>
      <c r="AJ509" s="331" t="s">
        <v>526</v>
      </c>
    </row>
    <row r="511" spans="1:36" ht="29" x14ac:dyDescent="0.35">
      <c r="A511" s="50" t="s">
        <v>719</v>
      </c>
      <c r="B511" s="62">
        <f>B473</f>
        <v>1368.6407622854913</v>
      </c>
      <c r="C511" s="62">
        <f t="shared" ref="C511:AJ511" si="10">C473</f>
        <v>398.21997774743551</v>
      </c>
      <c r="D511" s="62">
        <f t="shared" si="10"/>
        <v>1.9808273483516601</v>
      </c>
      <c r="E511" s="62" t="str">
        <f t="shared" si="10"/>
        <v>NO,NE,IE,NA</v>
      </c>
      <c r="F511" s="62">
        <f t="shared" si="10"/>
        <v>2580.4423400000001</v>
      </c>
      <c r="G511" s="62" t="str">
        <f t="shared" si="10"/>
        <v>NO,NE,NA</v>
      </c>
      <c r="H511" s="62">
        <f t="shared" si="10"/>
        <v>56029.164606593971</v>
      </c>
      <c r="I511" s="62" t="str">
        <f t="shared" si="10"/>
        <v>NO,NE,NA</v>
      </c>
      <c r="J511" s="62">
        <f t="shared" si="10"/>
        <v>2093.1475999999998</v>
      </c>
      <c r="K511" s="62" t="str">
        <f t="shared" si="10"/>
        <v>NO,NE,NA</v>
      </c>
      <c r="L511" s="62" t="str">
        <f t="shared" si="10"/>
        <v>NO,NE,IE,NA</v>
      </c>
      <c r="M511" s="62" t="str">
        <f t="shared" si="10"/>
        <v>NO,NE,NA</v>
      </c>
      <c r="N511" s="62" t="str">
        <f t="shared" si="10"/>
        <v>NO,NE,NA</v>
      </c>
      <c r="O511" s="62" t="str">
        <f t="shared" si="10"/>
        <v>NO,NE,NA</v>
      </c>
      <c r="P511" s="62" t="str">
        <f t="shared" si="10"/>
        <v>NO,NE,NA</v>
      </c>
      <c r="Q511" s="62">
        <f t="shared" si="10"/>
        <v>117.73</v>
      </c>
      <c r="R511" s="62" t="str">
        <f t="shared" si="10"/>
        <v>NO,NE,NA</v>
      </c>
      <c r="S511" s="62" t="str">
        <f t="shared" si="10"/>
        <v>NO,NE,IE,NA</v>
      </c>
      <c r="T511" s="62" t="str">
        <f t="shared" si="10"/>
        <v>NO,NE,IE,NA</v>
      </c>
      <c r="U511" s="62">
        <f t="shared" si="10"/>
        <v>1.6984600970478201</v>
      </c>
      <c r="V511" s="62" t="str">
        <f t="shared" si="10"/>
        <v/>
      </c>
      <c r="W511" s="62">
        <f t="shared" si="10"/>
        <v>540.06916717032652</v>
      </c>
      <c r="X511" s="62">
        <f t="shared" si="10"/>
        <v>206.85707686944318</v>
      </c>
      <c r="Y511" s="62">
        <f t="shared" si="10"/>
        <v>9.0276703162196608</v>
      </c>
      <c r="Z511" s="62" t="str">
        <f t="shared" si="10"/>
        <v>NO,NE,NA</v>
      </c>
      <c r="AA511" s="62">
        <f t="shared" si="10"/>
        <v>11.47912170919709</v>
      </c>
      <c r="AB511" s="62" t="str">
        <f t="shared" si="10"/>
        <v>NO,NE,NA</v>
      </c>
      <c r="AC511" s="62" t="str">
        <f t="shared" si="10"/>
        <v>NO,NE,IE,NA</v>
      </c>
      <c r="AD511" s="62" t="str">
        <f t="shared" si="10"/>
        <v>NO,NE,NA</v>
      </c>
      <c r="AE511" s="62" t="str">
        <f t="shared" si="10"/>
        <v>NO,NE,NA</v>
      </c>
      <c r="AF511" s="62">
        <f t="shared" si="10"/>
        <v>3.5894286775586801</v>
      </c>
      <c r="AG511" s="62" t="str">
        <f t="shared" si="10"/>
        <v/>
      </c>
      <c r="AH511" s="62">
        <f t="shared" si="10"/>
        <v>7230.4559117999988</v>
      </c>
      <c r="AI511" s="62">
        <f t="shared" si="10"/>
        <v>517.71056610324001</v>
      </c>
      <c r="AJ511" s="62">
        <f t="shared" si="10"/>
        <v>28.530150025699999</v>
      </c>
    </row>
    <row r="514" spans="1:7" ht="15" x14ac:dyDescent="0.35">
      <c r="A514" s="232" t="s">
        <v>720</v>
      </c>
      <c r="B514" s="217"/>
      <c r="C514" s="217"/>
      <c r="D514" s="217"/>
      <c r="E514" s="217"/>
      <c r="F514" s="218"/>
      <c r="G514" s="49" t="s">
        <v>476</v>
      </c>
    </row>
    <row r="515" spans="1:7" ht="15" x14ac:dyDescent="0.35">
      <c r="A515" s="232" t="s">
        <v>721</v>
      </c>
      <c r="B515" s="217"/>
      <c r="C515" s="217"/>
      <c r="D515" s="217"/>
      <c r="E515" s="217"/>
      <c r="F515" s="218"/>
      <c r="G515" s="49" t="s">
        <v>3381</v>
      </c>
    </row>
    <row r="516" spans="1:7" x14ac:dyDescent="0.35">
      <c r="A516" s="217"/>
      <c r="B516" s="217"/>
      <c r="C516" s="217"/>
      <c r="D516" s="217"/>
      <c r="E516" s="217"/>
      <c r="F516" s="218"/>
      <c r="G516" s="49" t="s">
        <v>477</v>
      </c>
    </row>
    <row r="517" spans="1:7" x14ac:dyDescent="0.35">
      <c r="A517" s="217"/>
      <c r="B517" s="217"/>
      <c r="C517" s="217"/>
      <c r="D517" s="217"/>
      <c r="E517" s="217"/>
      <c r="F517" s="231"/>
      <c r="G517" s="217"/>
    </row>
    <row r="518" spans="1:7" x14ac:dyDescent="0.35">
      <c r="A518" s="308" t="s">
        <v>722</v>
      </c>
      <c r="B518" s="309" t="s">
        <v>479</v>
      </c>
      <c r="C518" s="226" t="s">
        <v>480</v>
      </c>
      <c r="D518" s="226" t="s">
        <v>481</v>
      </c>
      <c r="E518" s="226" t="s">
        <v>617</v>
      </c>
      <c r="F518" s="245" t="s">
        <v>483</v>
      </c>
      <c r="G518" s="245" t="s">
        <v>484</v>
      </c>
    </row>
    <row r="519" spans="1:7" ht="15" thickBot="1" x14ac:dyDescent="0.4">
      <c r="A519" s="310" t="s">
        <v>723</v>
      </c>
      <c r="B519" s="430" t="s">
        <v>486</v>
      </c>
      <c r="C519" s="430"/>
      <c r="D519" s="430"/>
      <c r="E519" s="430"/>
      <c r="F519" s="430"/>
      <c r="G519" s="431"/>
    </row>
    <row r="520" spans="1:7" ht="15" thickTop="1" x14ac:dyDescent="0.35">
      <c r="A520" s="311" t="s">
        <v>724</v>
      </c>
      <c r="B520" s="331">
        <v>7853.7090592547993</v>
      </c>
      <c r="C520" s="331">
        <v>9418.7606550076798</v>
      </c>
      <c r="D520" s="331">
        <v>1108.4205949512345</v>
      </c>
      <c r="E520" s="331">
        <v>14.91067980114685</v>
      </c>
      <c r="F520" s="331">
        <v>363.40666610922074</v>
      </c>
      <c r="G520" s="331" t="s">
        <v>492</v>
      </c>
    </row>
    <row r="521" spans="1:7" x14ac:dyDescent="0.35">
      <c r="A521" s="336" t="s">
        <v>725</v>
      </c>
      <c r="B521" s="328" t="s">
        <v>187</v>
      </c>
      <c r="C521" s="331">
        <v>8681.5577516158737</v>
      </c>
      <c r="D521" s="331">
        <v>54.694930480826123</v>
      </c>
      <c r="E521" s="328" t="s">
        <v>187</v>
      </c>
      <c r="F521" s="328" t="s">
        <v>187</v>
      </c>
      <c r="G521" s="331" t="s">
        <v>492</v>
      </c>
    </row>
    <row r="522" spans="1:7" x14ac:dyDescent="0.35">
      <c r="A522" s="336" t="s">
        <v>726</v>
      </c>
      <c r="B522" s="328" t="s">
        <v>187</v>
      </c>
      <c r="C522" s="331">
        <v>6721.72746699257</v>
      </c>
      <c r="D522" s="328" t="s">
        <v>187</v>
      </c>
      <c r="E522" s="328" t="s">
        <v>187</v>
      </c>
      <c r="F522" s="328" t="s">
        <v>187</v>
      </c>
      <c r="G522" s="328" t="s">
        <v>187</v>
      </c>
    </row>
    <row r="523" spans="1:7" x14ac:dyDescent="0.35">
      <c r="A523" s="343" t="s">
        <v>3385</v>
      </c>
      <c r="B523" s="328" t="s">
        <v>187</v>
      </c>
      <c r="C523" s="331">
        <v>6459.5584610062451</v>
      </c>
      <c r="D523" s="328" t="s">
        <v>187</v>
      </c>
      <c r="E523" s="328" t="s">
        <v>187</v>
      </c>
      <c r="F523" s="328" t="s">
        <v>187</v>
      </c>
      <c r="G523" s="328" t="s">
        <v>187</v>
      </c>
    </row>
    <row r="524" spans="1:7" x14ac:dyDescent="0.35">
      <c r="A524" s="344" t="s">
        <v>727</v>
      </c>
      <c r="B524" s="328" t="s">
        <v>187</v>
      </c>
      <c r="C524" s="328" t="s">
        <v>187</v>
      </c>
      <c r="D524" s="328" t="s">
        <v>187</v>
      </c>
      <c r="E524" s="328" t="s">
        <v>187</v>
      </c>
      <c r="F524" s="328" t="s">
        <v>187</v>
      </c>
      <c r="G524" s="328" t="s">
        <v>187</v>
      </c>
    </row>
    <row r="525" spans="1:7" x14ac:dyDescent="0.35">
      <c r="A525" s="345" t="s">
        <v>728</v>
      </c>
      <c r="B525" s="328" t="s">
        <v>187</v>
      </c>
      <c r="C525" s="331" t="s">
        <v>187</v>
      </c>
      <c r="D525" s="328" t="s">
        <v>187</v>
      </c>
      <c r="E525" s="328" t="s">
        <v>187</v>
      </c>
      <c r="F525" s="328" t="s">
        <v>187</v>
      </c>
      <c r="G525" s="328" t="s">
        <v>187</v>
      </c>
    </row>
    <row r="526" spans="1:7" x14ac:dyDescent="0.35">
      <c r="A526" s="345" t="s">
        <v>729</v>
      </c>
      <c r="B526" s="328" t="s">
        <v>187</v>
      </c>
      <c r="C526" s="331" t="s">
        <v>187</v>
      </c>
      <c r="D526" s="328" t="s">
        <v>187</v>
      </c>
      <c r="E526" s="328" t="s">
        <v>187</v>
      </c>
      <c r="F526" s="328" t="s">
        <v>187</v>
      </c>
      <c r="G526" s="328" t="s">
        <v>187</v>
      </c>
    </row>
    <row r="527" spans="1:7" x14ac:dyDescent="0.35">
      <c r="A527" s="344" t="s">
        <v>730</v>
      </c>
      <c r="B527" s="328" t="s">
        <v>187</v>
      </c>
      <c r="C527" s="328" t="s">
        <v>187</v>
      </c>
      <c r="D527" s="328" t="s">
        <v>187</v>
      </c>
      <c r="E527" s="328" t="s">
        <v>187</v>
      </c>
      <c r="F527" s="328" t="s">
        <v>187</v>
      </c>
      <c r="G527" s="328" t="s">
        <v>187</v>
      </c>
    </row>
    <row r="528" spans="1:7" x14ac:dyDescent="0.35">
      <c r="A528" s="345" t="s">
        <v>731</v>
      </c>
      <c r="B528" s="328" t="s">
        <v>187</v>
      </c>
      <c r="C528" s="331" t="s">
        <v>187</v>
      </c>
      <c r="D528" s="328" t="s">
        <v>187</v>
      </c>
      <c r="E528" s="328" t="s">
        <v>187</v>
      </c>
      <c r="F528" s="328" t="s">
        <v>187</v>
      </c>
      <c r="G528" s="328" t="s">
        <v>187</v>
      </c>
    </row>
    <row r="529" spans="1:7" x14ac:dyDescent="0.35">
      <c r="A529" s="345" t="s">
        <v>732</v>
      </c>
      <c r="B529" s="328" t="s">
        <v>187</v>
      </c>
      <c r="C529" s="331" t="s">
        <v>187</v>
      </c>
      <c r="D529" s="328" t="s">
        <v>187</v>
      </c>
      <c r="E529" s="328" t="s">
        <v>187</v>
      </c>
      <c r="F529" s="328" t="s">
        <v>187</v>
      </c>
      <c r="G529" s="328" t="s">
        <v>187</v>
      </c>
    </row>
    <row r="530" spans="1:7" x14ac:dyDescent="0.35">
      <c r="A530" s="345" t="s">
        <v>733</v>
      </c>
      <c r="B530" s="328" t="s">
        <v>187</v>
      </c>
      <c r="C530" s="331" t="s">
        <v>187</v>
      </c>
      <c r="D530" s="328" t="s">
        <v>187</v>
      </c>
      <c r="E530" s="328" t="s">
        <v>187</v>
      </c>
      <c r="F530" s="328" t="s">
        <v>187</v>
      </c>
      <c r="G530" s="328" t="s">
        <v>187</v>
      </c>
    </row>
    <row r="531" spans="1:7" x14ac:dyDescent="0.35">
      <c r="A531" s="344" t="s">
        <v>734</v>
      </c>
      <c r="B531" s="328" t="s">
        <v>187</v>
      </c>
      <c r="C531" s="328" t="s">
        <v>187</v>
      </c>
      <c r="D531" s="328" t="s">
        <v>187</v>
      </c>
      <c r="E531" s="328" t="s">
        <v>187</v>
      </c>
      <c r="F531" s="328" t="s">
        <v>187</v>
      </c>
      <c r="G531" s="328" t="s">
        <v>187</v>
      </c>
    </row>
    <row r="532" spans="1:7" x14ac:dyDescent="0.35">
      <c r="A532" s="345" t="s">
        <v>3386</v>
      </c>
      <c r="B532" s="328" t="s">
        <v>187</v>
      </c>
      <c r="C532" s="331">
        <v>6459.5584610062451</v>
      </c>
      <c r="D532" s="328" t="s">
        <v>187</v>
      </c>
      <c r="E532" s="328" t="s">
        <v>187</v>
      </c>
      <c r="F532" s="328" t="s">
        <v>187</v>
      </c>
      <c r="G532" s="328" t="s">
        <v>187</v>
      </c>
    </row>
    <row r="533" spans="1:7" x14ac:dyDescent="0.35">
      <c r="A533" s="346" t="s">
        <v>737</v>
      </c>
      <c r="B533" s="328" t="s">
        <v>187</v>
      </c>
      <c r="C533" s="331">
        <v>473.19623090020355</v>
      </c>
      <c r="D533" s="328"/>
      <c r="E533" s="328" t="s">
        <v>187</v>
      </c>
      <c r="F533" s="328" t="s">
        <v>187</v>
      </c>
      <c r="G533" s="328"/>
    </row>
    <row r="534" spans="1:7" x14ac:dyDescent="0.35">
      <c r="A534" s="346" t="s">
        <v>738</v>
      </c>
      <c r="B534" s="328" t="s">
        <v>187</v>
      </c>
      <c r="C534" s="331">
        <v>299.39799460361405</v>
      </c>
      <c r="D534" s="328"/>
      <c r="E534" s="328" t="s">
        <v>187</v>
      </c>
      <c r="F534" s="328" t="s">
        <v>187</v>
      </c>
      <c r="G534" s="328"/>
    </row>
    <row r="535" spans="1:7" x14ac:dyDescent="0.35">
      <c r="A535" s="346" t="s">
        <v>739</v>
      </c>
      <c r="B535" s="328" t="s">
        <v>187</v>
      </c>
      <c r="C535" s="331">
        <v>3035.0507480212009</v>
      </c>
      <c r="D535" s="328"/>
      <c r="E535" s="328" t="s">
        <v>187</v>
      </c>
      <c r="F535" s="328" t="s">
        <v>187</v>
      </c>
      <c r="G535" s="328"/>
    </row>
    <row r="536" spans="1:7" x14ac:dyDescent="0.35">
      <c r="A536" s="346" t="s">
        <v>740</v>
      </c>
      <c r="B536" s="328" t="s">
        <v>187</v>
      </c>
      <c r="C536" s="331">
        <v>251.93525163617798</v>
      </c>
      <c r="D536" s="328"/>
      <c r="E536" s="328" t="s">
        <v>187</v>
      </c>
      <c r="F536" s="328" t="s">
        <v>187</v>
      </c>
      <c r="G536" s="328"/>
    </row>
    <row r="537" spans="1:7" x14ac:dyDescent="0.35">
      <c r="A537" s="346" t="s">
        <v>741</v>
      </c>
      <c r="B537" s="328" t="s">
        <v>187</v>
      </c>
      <c r="C537" s="331">
        <v>297.36246326322032</v>
      </c>
      <c r="D537" s="328"/>
      <c r="E537" s="328" t="s">
        <v>187</v>
      </c>
      <c r="F537" s="328" t="s">
        <v>187</v>
      </c>
      <c r="G537" s="328"/>
    </row>
    <row r="538" spans="1:7" x14ac:dyDescent="0.35">
      <c r="A538" s="346" t="s">
        <v>742</v>
      </c>
      <c r="B538" s="328" t="s">
        <v>187</v>
      </c>
      <c r="C538" s="331">
        <v>309.95636595734669</v>
      </c>
      <c r="D538" s="328"/>
      <c r="E538" s="328" t="s">
        <v>187</v>
      </c>
      <c r="F538" s="328" t="s">
        <v>187</v>
      </c>
      <c r="G538" s="328"/>
    </row>
    <row r="539" spans="1:7" x14ac:dyDescent="0.35">
      <c r="A539" s="346" t="s">
        <v>743</v>
      </c>
      <c r="B539" s="328" t="s">
        <v>187</v>
      </c>
      <c r="C539" s="331">
        <v>178.40438707912745</v>
      </c>
      <c r="D539" s="328"/>
      <c r="E539" s="328" t="s">
        <v>187</v>
      </c>
      <c r="F539" s="328" t="s">
        <v>187</v>
      </c>
      <c r="G539" s="328"/>
    </row>
    <row r="540" spans="1:7" x14ac:dyDescent="0.35">
      <c r="A540" s="346" t="s">
        <v>744</v>
      </c>
      <c r="B540" s="328" t="s">
        <v>187</v>
      </c>
      <c r="C540" s="331">
        <v>214.11005793654462</v>
      </c>
      <c r="D540" s="328"/>
      <c r="E540" s="328" t="s">
        <v>187</v>
      </c>
      <c r="F540" s="328" t="s">
        <v>187</v>
      </c>
      <c r="G540" s="328"/>
    </row>
    <row r="541" spans="1:7" x14ac:dyDescent="0.35">
      <c r="A541" s="346" t="s">
        <v>745</v>
      </c>
      <c r="B541" s="328" t="s">
        <v>187</v>
      </c>
      <c r="C541" s="331">
        <v>1167.114207479091</v>
      </c>
      <c r="D541" s="328"/>
      <c r="E541" s="328" t="s">
        <v>187</v>
      </c>
      <c r="F541" s="328" t="s">
        <v>187</v>
      </c>
      <c r="G541" s="328"/>
    </row>
    <row r="542" spans="1:7" x14ac:dyDescent="0.35">
      <c r="A542" s="346" t="s">
        <v>3114</v>
      </c>
      <c r="B542" s="328" t="s">
        <v>187</v>
      </c>
      <c r="C542" s="331">
        <v>178.70274178817721</v>
      </c>
      <c r="D542" s="328"/>
      <c r="E542" s="328" t="s">
        <v>187</v>
      </c>
      <c r="F542" s="328" t="s">
        <v>187</v>
      </c>
      <c r="G542" s="328"/>
    </row>
    <row r="543" spans="1:7" x14ac:dyDescent="0.35">
      <c r="A543" s="346" t="s">
        <v>3115</v>
      </c>
      <c r="B543" s="328" t="s">
        <v>187</v>
      </c>
      <c r="C543" s="331">
        <v>54.328012341541672</v>
      </c>
      <c r="D543" s="328"/>
      <c r="E543" s="328" t="s">
        <v>187</v>
      </c>
      <c r="F543" s="328" t="s">
        <v>187</v>
      </c>
      <c r="G543" s="328"/>
    </row>
    <row r="544" spans="1:7" x14ac:dyDescent="0.35">
      <c r="A544" s="343" t="s">
        <v>746</v>
      </c>
      <c r="B544" s="328" t="s">
        <v>187</v>
      </c>
      <c r="C544" s="331">
        <v>55.215000000000003</v>
      </c>
      <c r="D544" s="328" t="s">
        <v>187</v>
      </c>
      <c r="E544" s="328" t="s">
        <v>187</v>
      </c>
      <c r="F544" s="328" t="s">
        <v>187</v>
      </c>
      <c r="G544" s="328" t="s">
        <v>187</v>
      </c>
    </row>
    <row r="545" spans="1:7" x14ac:dyDescent="0.35">
      <c r="A545" s="343" t="s">
        <v>747</v>
      </c>
      <c r="B545" s="328" t="s">
        <v>187</v>
      </c>
      <c r="C545" s="331">
        <v>91.609200000000001</v>
      </c>
      <c r="D545" s="328" t="s">
        <v>187</v>
      </c>
      <c r="E545" s="328" t="s">
        <v>187</v>
      </c>
      <c r="F545" s="328" t="s">
        <v>187</v>
      </c>
      <c r="G545" s="328" t="s">
        <v>187</v>
      </c>
    </row>
    <row r="546" spans="1:7" x14ac:dyDescent="0.35">
      <c r="A546" s="343" t="s">
        <v>748</v>
      </c>
      <c r="B546" s="328" t="s">
        <v>187</v>
      </c>
      <c r="C546" s="331">
        <v>115.34480598632427</v>
      </c>
      <c r="D546" s="328" t="s">
        <v>187</v>
      </c>
      <c r="E546" s="328" t="s">
        <v>187</v>
      </c>
      <c r="F546" s="328" t="s">
        <v>187</v>
      </c>
      <c r="G546" s="328" t="s">
        <v>187</v>
      </c>
    </row>
    <row r="547" spans="1:7" x14ac:dyDescent="0.35">
      <c r="A547" s="347" t="s">
        <v>749</v>
      </c>
      <c r="B547" s="328" t="s">
        <v>187</v>
      </c>
      <c r="C547" s="331" t="s">
        <v>519</v>
      </c>
      <c r="D547" s="328"/>
      <c r="E547" s="328" t="s">
        <v>187</v>
      </c>
      <c r="F547" s="328" t="s">
        <v>187</v>
      </c>
      <c r="G547" s="328"/>
    </row>
    <row r="548" spans="1:7" x14ac:dyDescent="0.35">
      <c r="A548" s="347" t="s">
        <v>750</v>
      </c>
      <c r="B548" s="328" t="s">
        <v>187</v>
      </c>
      <c r="C548" s="331">
        <v>26.068534199999998</v>
      </c>
      <c r="D548" s="328"/>
      <c r="E548" s="328" t="s">
        <v>187</v>
      </c>
      <c r="F548" s="328" t="s">
        <v>187</v>
      </c>
      <c r="G548" s="328"/>
    </row>
    <row r="549" spans="1:7" x14ac:dyDescent="0.35">
      <c r="A549" s="347" t="s">
        <v>751</v>
      </c>
      <c r="B549" s="328" t="s">
        <v>187</v>
      </c>
      <c r="C549" s="331">
        <v>69.750133199999993</v>
      </c>
      <c r="D549" s="328"/>
      <c r="E549" s="328" t="s">
        <v>187</v>
      </c>
      <c r="F549" s="328" t="s">
        <v>187</v>
      </c>
      <c r="G549" s="328"/>
    </row>
    <row r="550" spans="1:7" x14ac:dyDescent="0.35">
      <c r="A550" s="347" t="s">
        <v>752</v>
      </c>
      <c r="B550" s="328" t="s">
        <v>187</v>
      </c>
      <c r="C550" s="331">
        <v>2.1242679999999998</v>
      </c>
      <c r="D550" s="328"/>
      <c r="E550" s="328" t="s">
        <v>187</v>
      </c>
      <c r="F550" s="328" t="s">
        <v>187</v>
      </c>
      <c r="G550" s="328"/>
    </row>
    <row r="551" spans="1:7" x14ac:dyDescent="0.35">
      <c r="A551" s="347" t="s">
        <v>753</v>
      </c>
      <c r="B551" s="328" t="s">
        <v>187</v>
      </c>
      <c r="C551" s="331" t="s">
        <v>519</v>
      </c>
      <c r="D551" s="328"/>
      <c r="E551" s="328" t="s">
        <v>187</v>
      </c>
      <c r="F551" s="328" t="s">
        <v>187</v>
      </c>
      <c r="G551" s="328"/>
    </row>
    <row r="552" spans="1:7" x14ac:dyDescent="0.35">
      <c r="A552" s="348" t="s">
        <v>754</v>
      </c>
      <c r="B552" s="328" t="s">
        <v>187</v>
      </c>
      <c r="C552" s="331">
        <v>17.401870586324279</v>
      </c>
      <c r="D552" s="328" t="s">
        <v>187</v>
      </c>
      <c r="E552" s="328" t="s">
        <v>187</v>
      </c>
      <c r="F552" s="328" t="s">
        <v>187</v>
      </c>
      <c r="G552" s="328" t="s">
        <v>187</v>
      </c>
    </row>
    <row r="553" spans="1:7" x14ac:dyDescent="0.35">
      <c r="A553" s="349" t="s">
        <v>755</v>
      </c>
      <c r="B553" s="328" t="s">
        <v>187</v>
      </c>
      <c r="C553" s="331">
        <v>17.401870586324279</v>
      </c>
      <c r="D553" s="328"/>
      <c r="E553" s="328" t="s">
        <v>187</v>
      </c>
      <c r="F553" s="328" t="s">
        <v>187</v>
      </c>
      <c r="G553" s="328"/>
    </row>
    <row r="554" spans="1:7" x14ac:dyDescent="0.35">
      <c r="A554" s="336" t="s">
        <v>756</v>
      </c>
      <c r="B554" s="328" t="s">
        <v>187</v>
      </c>
      <c r="C554" s="331">
        <v>1959.8302846233032</v>
      </c>
      <c r="D554" s="331">
        <v>54.694930480826123</v>
      </c>
      <c r="E554" s="328" t="s">
        <v>187</v>
      </c>
      <c r="F554" s="328" t="s">
        <v>187</v>
      </c>
      <c r="G554" s="331" t="s">
        <v>492</v>
      </c>
    </row>
    <row r="555" spans="1:7" x14ac:dyDescent="0.35">
      <c r="A555" s="350" t="s">
        <v>3387</v>
      </c>
      <c r="B555" s="328" t="s">
        <v>187</v>
      </c>
      <c r="C555" s="331">
        <v>1009.8520195503449</v>
      </c>
      <c r="D555" s="331">
        <v>42.152764039128421</v>
      </c>
      <c r="E555" s="328" t="s">
        <v>187</v>
      </c>
      <c r="F555" s="328" t="s">
        <v>187</v>
      </c>
      <c r="G555" s="331" t="s">
        <v>492</v>
      </c>
    </row>
    <row r="556" spans="1:7" x14ac:dyDescent="0.35">
      <c r="A556" s="344" t="s">
        <v>727</v>
      </c>
      <c r="B556" s="328" t="s">
        <v>187</v>
      </c>
      <c r="C556" s="328" t="s">
        <v>187</v>
      </c>
      <c r="D556" s="328" t="s">
        <v>187</v>
      </c>
      <c r="E556" s="328" t="s">
        <v>187</v>
      </c>
      <c r="F556" s="328" t="s">
        <v>187</v>
      </c>
      <c r="G556" s="328" t="s">
        <v>187</v>
      </c>
    </row>
    <row r="557" spans="1:7" x14ac:dyDescent="0.35">
      <c r="A557" s="345" t="s">
        <v>728</v>
      </c>
      <c r="B557" s="328" t="s">
        <v>187</v>
      </c>
      <c r="C557" s="331" t="s">
        <v>187</v>
      </c>
      <c r="D557" s="331" t="s">
        <v>187</v>
      </c>
      <c r="E557" s="328" t="s">
        <v>187</v>
      </c>
      <c r="F557" s="328" t="s">
        <v>187</v>
      </c>
      <c r="G557" s="329" t="s">
        <v>187</v>
      </c>
    </row>
    <row r="558" spans="1:7" x14ac:dyDescent="0.35">
      <c r="A558" s="345" t="s">
        <v>729</v>
      </c>
      <c r="B558" s="328" t="s">
        <v>187</v>
      </c>
      <c r="C558" s="331" t="s">
        <v>187</v>
      </c>
      <c r="D558" s="331" t="s">
        <v>187</v>
      </c>
      <c r="E558" s="328" t="s">
        <v>187</v>
      </c>
      <c r="F558" s="328" t="s">
        <v>187</v>
      </c>
      <c r="G558" s="329" t="s">
        <v>187</v>
      </c>
    </row>
    <row r="559" spans="1:7" x14ac:dyDescent="0.35">
      <c r="A559" s="344" t="s">
        <v>730</v>
      </c>
      <c r="B559" s="328" t="s">
        <v>187</v>
      </c>
      <c r="C559" s="328" t="s">
        <v>187</v>
      </c>
      <c r="D559" s="328" t="s">
        <v>187</v>
      </c>
      <c r="E559" s="328" t="s">
        <v>187</v>
      </c>
      <c r="F559" s="328" t="s">
        <v>187</v>
      </c>
      <c r="G559" s="328" t="s">
        <v>187</v>
      </c>
    </row>
    <row r="560" spans="1:7" x14ac:dyDescent="0.35">
      <c r="A560" s="345" t="s">
        <v>731</v>
      </c>
      <c r="B560" s="328" t="s">
        <v>187</v>
      </c>
      <c r="C560" s="331" t="s">
        <v>187</v>
      </c>
      <c r="D560" s="331" t="s">
        <v>187</v>
      </c>
      <c r="E560" s="328" t="s">
        <v>187</v>
      </c>
      <c r="F560" s="328" t="s">
        <v>187</v>
      </c>
      <c r="G560" s="329" t="s">
        <v>187</v>
      </c>
    </row>
    <row r="561" spans="1:7" x14ac:dyDescent="0.35">
      <c r="A561" s="345" t="s">
        <v>732</v>
      </c>
      <c r="B561" s="328" t="s">
        <v>187</v>
      </c>
      <c r="C561" s="331" t="s">
        <v>187</v>
      </c>
      <c r="D561" s="331" t="s">
        <v>187</v>
      </c>
      <c r="E561" s="328" t="s">
        <v>187</v>
      </c>
      <c r="F561" s="328" t="s">
        <v>187</v>
      </c>
      <c r="G561" s="329" t="s">
        <v>187</v>
      </c>
    </row>
    <row r="562" spans="1:7" x14ac:dyDescent="0.35">
      <c r="A562" s="345" t="s">
        <v>733</v>
      </c>
      <c r="B562" s="328" t="s">
        <v>187</v>
      </c>
      <c r="C562" s="331" t="s">
        <v>187</v>
      </c>
      <c r="D562" s="331" t="s">
        <v>187</v>
      </c>
      <c r="E562" s="328" t="s">
        <v>187</v>
      </c>
      <c r="F562" s="328" t="s">
        <v>187</v>
      </c>
      <c r="G562" s="329" t="s">
        <v>187</v>
      </c>
    </row>
    <row r="563" spans="1:7" x14ac:dyDescent="0.35">
      <c r="A563" s="344" t="s">
        <v>734</v>
      </c>
      <c r="B563" s="328" t="s">
        <v>187</v>
      </c>
      <c r="C563" s="328" t="s">
        <v>187</v>
      </c>
      <c r="D563" s="328" t="s">
        <v>187</v>
      </c>
      <c r="E563" s="328" t="s">
        <v>187</v>
      </c>
      <c r="F563" s="328" t="s">
        <v>187</v>
      </c>
      <c r="G563" s="328" t="s">
        <v>187</v>
      </c>
    </row>
    <row r="564" spans="1:7" x14ac:dyDescent="0.35">
      <c r="A564" s="345" t="s">
        <v>3388</v>
      </c>
      <c r="B564" s="328" t="s">
        <v>187</v>
      </c>
      <c r="C564" s="331">
        <v>1009.8520195503449</v>
      </c>
      <c r="D564" s="331">
        <v>42.152764039128421</v>
      </c>
      <c r="E564" s="328" t="s">
        <v>187</v>
      </c>
      <c r="F564" s="328" t="s">
        <v>187</v>
      </c>
      <c r="G564" s="329" t="s">
        <v>492</v>
      </c>
    </row>
    <row r="565" spans="1:7" x14ac:dyDescent="0.35">
      <c r="A565" s="346" t="s">
        <v>735</v>
      </c>
      <c r="B565" s="328" t="s">
        <v>187</v>
      </c>
      <c r="C565" s="331" t="s">
        <v>494</v>
      </c>
      <c r="D565" s="331" t="s">
        <v>494</v>
      </c>
      <c r="E565" s="328" t="s">
        <v>187</v>
      </c>
      <c r="F565" s="328" t="s">
        <v>187</v>
      </c>
      <c r="G565" s="329" t="s">
        <v>492</v>
      </c>
    </row>
    <row r="566" spans="1:7" x14ac:dyDescent="0.35">
      <c r="A566" s="346" t="s">
        <v>736</v>
      </c>
      <c r="B566" s="328" t="s">
        <v>187</v>
      </c>
      <c r="C566" s="331" t="s">
        <v>494</v>
      </c>
      <c r="D566" s="331" t="s">
        <v>494</v>
      </c>
      <c r="E566" s="328" t="s">
        <v>187</v>
      </c>
      <c r="F566" s="328" t="s">
        <v>187</v>
      </c>
      <c r="G566" s="329" t="s">
        <v>492</v>
      </c>
    </row>
    <row r="567" spans="1:7" x14ac:dyDescent="0.35">
      <c r="A567" s="346" t="s">
        <v>737</v>
      </c>
      <c r="B567" s="328" t="s">
        <v>187</v>
      </c>
      <c r="C567" s="331">
        <v>4.2126418231888598</v>
      </c>
      <c r="D567" s="331" t="s">
        <v>494</v>
      </c>
      <c r="E567" s="328" t="s">
        <v>187</v>
      </c>
      <c r="F567" s="328" t="s">
        <v>187</v>
      </c>
      <c r="G567" s="329" t="s">
        <v>492</v>
      </c>
    </row>
    <row r="568" spans="1:7" x14ac:dyDescent="0.35">
      <c r="A568" s="346" t="s">
        <v>738</v>
      </c>
      <c r="B568" s="328" t="s">
        <v>187</v>
      </c>
      <c r="C568" s="331">
        <v>2.7902546389271099</v>
      </c>
      <c r="D568" s="331" t="s">
        <v>494</v>
      </c>
      <c r="E568" s="328" t="s">
        <v>187</v>
      </c>
      <c r="F568" s="328" t="s">
        <v>187</v>
      </c>
      <c r="G568" s="329" t="s">
        <v>492</v>
      </c>
    </row>
    <row r="569" spans="1:7" x14ac:dyDescent="0.35">
      <c r="A569" s="346" t="s">
        <v>739</v>
      </c>
      <c r="B569" s="328" t="s">
        <v>187</v>
      </c>
      <c r="C569" s="331">
        <v>28.497717298240602</v>
      </c>
      <c r="D569" s="331" t="s">
        <v>494</v>
      </c>
      <c r="E569" s="328" t="s">
        <v>187</v>
      </c>
      <c r="F569" s="328" t="s">
        <v>187</v>
      </c>
      <c r="G569" s="329" t="s">
        <v>492</v>
      </c>
    </row>
    <row r="570" spans="1:7" x14ac:dyDescent="0.35">
      <c r="A570" s="346" t="s">
        <v>740</v>
      </c>
      <c r="B570" s="328" t="s">
        <v>187</v>
      </c>
      <c r="C570" s="331">
        <v>6.66034512616306</v>
      </c>
      <c r="D570" s="331">
        <v>7.8425112598720697</v>
      </c>
      <c r="E570" s="328" t="s">
        <v>187</v>
      </c>
      <c r="F570" s="328" t="s">
        <v>187</v>
      </c>
      <c r="G570" s="329" t="s">
        <v>492</v>
      </c>
    </row>
    <row r="571" spans="1:7" x14ac:dyDescent="0.35">
      <c r="A571" s="346" t="s">
        <v>741</v>
      </c>
      <c r="B571" s="328" t="s">
        <v>187</v>
      </c>
      <c r="C571" s="331">
        <v>2.52263043402202</v>
      </c>
      <c r="D571" s="331" t="s">
        <v>494</v>
      </c>
      <c r="E571" s="328" t="s">
        <v>187</v>
      </c>
      <c r="F571" s="328" t="s">
        <v>187</v>
      </c>
      <c r="G571" s="329" t="s">
        <v>492</v>
      </c>
    </row>
    <row r="572" spans="1:7" x14ac:dyDescent="0.35">
      <c r="A572" s="346" t="s">
        <v>742</v>
      </c>
      <c r="B572" s="328" t="s">
        <v>187</v>
      </c>
      <c r="C572" s="331">
        <v>15.278275422757799</v>
      </c>
      <c r="D572" s="331">
        <v>15.52463493848146</v>
      </c>
      <c r="E572" s="328" t="s">
        <v>187</v>
      </c>
      <c r="F572" s="328" t="s">
        <v>187</v>
      </c>
      <c r="G572" s="329" t="s">
        <v>492</v>
      </c>
    </row>
    <row r="573" spans="1:7" x14ac:dyDescent="0.35">
      <c r="A573" s="346" t="s">
        <v>743</v>
      </c>
      <c r="B573" s="328" t="s">
        <v>187</v>
      </c>
      <c r="C573" s="331">
        <v>8.8016924452317706</v>
      </c>
      <c r="D573" s="331">
        <v>8.4893956827476593</v>
      </c>
      <c r="E573" s="328" t="s">
        <v>187</v>
      </c>
      <c r="F573" s="328" t="s">
        <v>187</v>
      </c>
      <c r="G573" s="329" t="s">
        <v>492</v>
      </c>
    </row>
    <row r="574" spans="1:7" x14ac:dyDescent="0.35">
      <c r="A574" s="346" t="s">
        <v>744</v>
      </c>
      <c r="B574" s="328" t="s">
        <v>187</v>
      </c>
      <c r="C574" s="331">
        <v>2.0137792152480598</v>
      </c>
      <c r="D574" s="331" t="s">
        <v>494</v>
      </c>
      <c r="E574" s="328" t="s">
        <v>187</v>
      </c>
      <c r="F574" s="328" t="s">
        <v>187</v>
      </c>
      <c r="G574" s="329" t="s">
        <v>492</v>
      </c>
    </row>
    <row r="575" spans="1:7" x14ac:dyDescent="0.35">
      <c r="A575" s="346" t="s">
        <v>745</v>
      </c>
      <c r="B575" s="328" t="s">
        <v>187</v>
      </c>
      <c r="C575" s="331">
        <v>935.45098734337898</v>
      </c>
      <c r="D575" s="331">
        <v>10.296222158027231</v>
      </c>
      <c r="E575" s="328" t="s">
        <v>187</v>
      </c>
      <c r="F575" s="328" t="s">
        <v>187</v>
      </c>
      <c r="G575" s="329" t="s">
        <v>492</v>
      </c>
    </row>
    <row r="576" spans="1:7" x14ac:dyDescent="0.35">
      <c r="A576" s="346" t="s">
        <v>3114</v>
      </c>
      <c r="B576" s="328" t="s">
        <v>187</v>
      </c>
      <c r="C576" s="331">
        <v>2.84526374758499</v>
      </c>
      <c r="D576" s="331" t="s">
        <v>494</v>
      </c>
      <c r="E576" s="328" t="s">
        <v>187</v>
      </c>
      <c r="F576" s="328" t="s">
        <v>187</v>
      </c>
      <c r="G576" s="329" t="s">
        <v>492</v>
      </c>
    </row>
    <row r="577" spans="1:7" x14ac:dyDescent="0.35">
      <c r="A577" s="346" t="s">
        <v>3115</v>
      </c>
      <c r="B577" s="328" t="s">
        <v>187</v>
      </c>
      <c r="C577" s="331">
        <v>0.77843205560164996</v>
      </c>
      <c r="D577" s="331" t="s">
        <v>494</v>
      </c>
      <c r="E577" s="328" t="s">
        <v>187</v>
      </c>
      <c r="F577" s="328" t="s">
        <v>187</v>
      </c>
      <c r="G577" s="329" t="s">
        <v>492</v>
      </c>
    </row>
    <row r="578" spans="1:7" x14ac:dyDescent="0.35">
      <c r="A578" s="343" t="s">
        <v>746</v>
      </c>
      <c r="B578" s="328" t="s">
        <v>187</v>
      </c>
      <c r="C578" s="331">
        <v>2.33929947528482</v>
      </c>
      <c r="D578" s="331">
        <v>1.16065025717818</v>
      </c>
      <c r="E578" s="328" t="s">
        <v>187</v>
      </c>
      <c r="F578" s="328" t="s">
        <v>187</v>
      </c>
      <c r="G578" s="329" t="s">
        <v>492</v>
      </c>
    </row>
    <row r="579" spans="1:7" x14ac:dyDescent="0.35">
      <c r="A579" s="343" t="s">
        <v>747</v>
      </c>
      <c r="B579" s="328" t="s">
        <v>187</v>
      </c>
      <c r="C579" s="331">
        <v>811.93514606186397</v>
      </c>
      <c r="D579" s="331">
        <v>5.4580785736261301</v>
      </c>
      <c r="E579" s="328" t="s">
        <v>187</v>
      </c>
      <c r="F579" s="328" t="s">
        <v>187</v>
      </c>
      <c r="G579" s="329" t="s">
        <v>492</v>
      </c>
    </row>
    <row r="580" spans="1:7" x14ac:dyDescent="0.35">
      <c r="A580" s="343" t="s">
        <v>748</v>
      </c>
      <c r="B580" s="328" t="s">
        <v>187</v>
      </c>
      <c r="C580" s="331">
        <v>135.7038195358096</v>
      </c>
      <c r="D580" s="331">
        <v>5.9234376108933899</v>
      </c>
      <c r="E580" s="328" t="s">
        <v>187</v>
      </c>
      <c r="F580" s="328" t="s">
        <v>187</v>
      </c>
      <c r="G580" s="331" t="s">
        <v>492</v>
      </c>
    </row>
    <row r="581" spans="1:7" x14ac:dyDescent="0.35">
      <c r="A581" s="347" t="s">
        <v>749</v>
      </c>
      <c r="B581" s="328" t="s">
        <v>187</v>
      </c>
      <c r="C581" s="331" t="s">
        <v>519</v>
      </c>
      <c r="D581" s="331" t="s">
        <v>519</v>
      </c>
      <c r="E581" s="328" t="s">
        <v>187</v>
      </c>
      <c r="F581" s="328" t="s">
        <v>187</v>
      </c>
      <c r="G581" s="329" t="s">
        <v>492</v>
      </c>
    </row>
    <row r="582" spans="1:7" x14ac:dyDescent="0.35">
      <c r="A582" s="347" t="s">
        <v>750</v>
      </c>
      <c r="B582" s="328" t="s">
        <v>187</v>
      </c>
      <c r="C582" s="331">
        <v>0.39070037091767001</v>
      </c>
      <c r="D582" s="331">
        <v>8.605344306328E-2</v>
      </c>
      <c r="E582" s="328" t="s">
        <v>187</v>
      </c>
      <c r="F582" s="328" t="s">
        <v>187</v>
      </c>
      <c r="G582" s="329" t="s">
        <v>492</v>
      </c>
    </row>
    <row r="583" spans="1:7" x14ac:dyDescent="0.35">
      <c r="A583" s="347" t="s">
        <v>751</v>
      </c>
      <c r="B583" s="328" t="s">
        <v>187</v>
      </c>
      <c r="C583" s="331">
        <v>5.3420648053523196</v>
      </c>
      <c r="D583" s="331">
        <v>0.46691353425823001</v>
      </c>
      <c r="E583" s="328" t="s">
        <v>187</v>
      </c>
      <c r="F583" s="328" t="s">
        <v>187</v>
      </c>
      <c r="G583" s="329" t="s">
        <v>492</v>
      </c>
    </row>
    <row r="584" spans="1:7" x14ac:dyDescent="0.35">
      <c r="A584" s="347" t="s">
        <v>752</v>
      </c>
      <c r="B584" s="328" t="s">
        <v>187</v>
      </c>
      <c r="C584" s="331">
        <v>8.5169405120220004E-2</v>
      </c>
      <c r="D584" s="331">
        <v>8.4830813865599992E-3</v>
      </c>
      <c r="E584" s="328" t="s">
        <v>187</v>
      </c>
      <c r="F584" s="328" t="s">
        <v>187</v>
      </c>
      <c r="G584" s="329" t="s">
        <v>492</v>
      </c>
    </row>
    <row r="585" spans="1:7" x14ac:dyDescent="0.35">
      <c r="A585" s="347" t="s">
        <v>753</v>
      </c>
      <c r="B585" s="328" t="s">
        <v>187</v>
      </c>
      <c r="C585" s="331">
        <v>129.698664250798</v>
      </c>
      <c r="D585" s="331">
        <v>5.3619875521853197</v>
      </c>
      <c r="E585" s="328" t="s">
        <v>187</v>
      </c>
      <c r="F585" s="328" t="s">
        <v>187</v>
      </c>
      <c r="G585" s="329" t="s">
        <v>492</v>
      </c>
    </row>
    <row r="586" spans="1:7" x14ac:dyDescent="0.35">
      <c r="A586" s="348" t="s">
        <v>754</v>
      </c>
      <c r="B586" s="328" t="s">
        <v>187</v>
      </c>
      <c r="C586" s="331">
        <v>0.18722070362137999</v>
      </c>
      <c r="D586" s="331" t="s">
        <v>494</v>
      </c>
      <c r="E586" s="328" t="s">
        <v>187</v>
      </c>
      <c r="F586" s="328" t="s">
        <v>187</v>
      </c>
      <c r="G586" s="331" t="s">
        <v>492</v>
      </c>
    </row>
    <row r="587" spans="1:7" x14ac:dyDescent="0.35">
      <c r="A587" s="349" t="s">
        <v>755</v>
      </c>
      <c r="B587" s="328" t="s">
        <v>187</v>
      </c>
      <c r="C587" s="331">
        <v>0.18722070362137999</v>
      </c>
      <c r="D587" s="331" t="s">
        <v>494</v>
      </c>
      <c r="E587" s="328" t="s">
        <v>187</v>
      </c>
      <c r="F587" s="328" t="s">
        <v>187</v>
      </c>
      <c r="G587" s="329" t="s">
        <v>492</v>
      </c>
    </row>
    <row r="588" spans="1:7" ht="15" thickBot="1" x14ac:dyDescent="0.4">
      <c r="A588" s="343" t="s">
        <v>3389</v>
      </c>
      <c r="B588" s="328" t="s">
        <v>187</v>
      </c>
      <c r="C588" s="328" t="s">
        <v>187</v>
      </c>
      <c r="D588" s="331" t="s">
        <v>494</v>
      </c>
      <c r="E588" s="328" t="s">
        <v>187</v>
      </c>
      <c r="F588" s="328" t="s">
        <v>187</v>
      </c>
      <c r="G588" s="328" t="s">
        <v>187</v>
      </c>
    </row>
    <row r="589" spans="1:7" s="246" customFormat="1" ht="12.75" customHeight="1" thickTop="1" x14ac:dyDescent="0.25">
      <c r="A589" s="67" t="s">
        <v>757</v>
      </c>
      <c r="B589" s="328" t="s">
        <v>187</v>
      </c>
      <c r="C589" s="331">
        <v>719.88457694084161</v>
      </c>
      <c r="D589" s="328" t="s">
        <v>187</v>
      </c>
      <c r="E589" s="328" t="s">
        <v>187</v>
      </c>
      <c r="F589" s="328" t="s">
        <v>187</v>
      </c>
      <c r="G589" s="331" t="s">
        <v>492</v>
      </c>
    </row>
    <row r="590" spans="1:7" s="246" customFormat="1" ht="12.75" customHeight="1" x14ac:dyDescent="0.25">
      <c r="A590" s="68" t="s">
        <v>758</v>
      </c>
      <c r="B590" s="328" t="s">
        <v>187</v>
      </c>
      <c r="C590" s="329" t="s">
        <v>492</v>
      </c>
      <c r="D590" s="331">
        <v>1053.0935979415153</v>
      </c>
      <c r="E590" s="329" t="s">
        <v>492</v>
      </c>
      <c r="F590" s="329" t="s">
        <v>492</v>
      </c>
      <c r="G590" s="329" t="s">
        <v>492</v>
      </c>
    </row>
    <row r="591" spans="1:7" s="246" customFormat="1" ht="12.75" customHeight="1" x14ac:dyDescent="0.25">
      <c r="A591" s="68" t="s">
        <v>759</v>
      </c>
      <c r="B591" s="328" t="s">
        <v>187</v>
      </c>
      <c r="C591" s="331" t="s">
        <v>494</v>
      </c>
      <c r="D591" s="331" t="s">
        <v>494</v>
      </c>
      <c r="E591" s="329" t="s">
        <v>494</v>
      </c>
      <c r="F591" s="329" t="s">
        <v>494</v>
      </c>
      <c r="G591" s="329" t="s">
        <v>492</v>
      </c>
    </row>
    <row r="592" spans="1:7" s="246" customFormat="1" ht="12.75" customHeight="1" x14ac:dyDescent="0.25">
      <c r="A592" s="68" t="s">
        <v>760</v>
      </c>
      <c r="B592" s="328" t="s">
        <v>187</v>
      </c>
      <c r="C592" s="331">
        <v>17.318326450965749</v>
      </c>
      <c r="D592" s="331">
        <v>0.63206652889299997</v>
      </c>
      <c r="E592" s="329">
        <v>14.91067980114685</v>
      </c>
      <c r="F592" s="329">
        <v>363.40666610922074</v>
      </c>
      <c r="G592" s="329" t="s">
        <v>492</v>
      </c>
    </row>
    <row r="593" spans="1:7" s="246" customFormat="1" ht="14.25" customHeight="1" x14ac:dyDescent="0.25">
      <c r="A593" s="306" t="s">
        <v>761</v>
      </c>
      <c r="B593" s="331">
        <v>4349.248664685867</v>
      </c>
      <c r="C593" s="328" t="s">
        <v>187</v>
      </c>
      <c r="D593" s="328" t="s">
        <v>187</v>
      </c>
      <c r="E593" s="328" t="s">
        <v>187</v>
      </c>
      <c r="F593" s="328" t="s">
        <v>187</v>
      </c>
      <c r="G593" s="328" t="s">
        <v>187</v>
      </c>
    </row>
    <row r="594" spans="1:7" s="246" customFormat="1" ht="12" customHeight="1" x14ac:dyDescent="0.25">
      <c r="A594" s="306" t="s">
        <v>762</v>
      </c>
      <c r="B594" s="331">
        <v>3504.4603945689328</v>
      </c>
      <c r="C594" s="328" t="s">
        <v>187</v>
      </c>
      <c r="D594" s="328" t="s">
        <v>187</v>
      </c>
      <c r="E594" s="328" t="s">
        <v>187</v>
      </c>
      <c r="F594" s="328" t="s">
        <v>187</v>
      </c>
      <c r="G594" s="328" t="s">
        <v>187</v>
      </c>
    </row>
    <row r="595" spans="1:7" s="246" customFormat="1" ht="12" customHeight="1" x14ac:dyDescent="0.25">
      <c r="A595" s="303" t="s">
        <v>763</v>
      </c>
      <c r="B595" s="331" t="s">
        <v>492</v>
      </c>
      <c r="C595" s="328" t="s">
        <v>187</v>
      </c>
      <c r="D595" s="328" t="s">
        <v>187</v>
      </c>
      <c r="E595" s="328" t="s">
        <v>187</v>
      </c>
      <c r="F595" s="328" t="s">
        <v>187</v>
      </c>
      <c r="G595" s="328" t="s">
        <v>187</v>
      </c>
    </row>
    <row r="596" spans="1:7" s="246" customFormat="1" ht="13.5" customHeight="1" x14ac:dyDescent="0.25">
      <c r="A596" s="69" t="s">
        <v>764</v>
      </c>
      <c r="B596" s="331" t="s">
        <v>492</v>
      </c>
      <c r="C596" s="331" t="s">
        <v>492</v>
      </c>
      <c r="D596" s="331" t="s">
        <v>492</v>
      </c>
      <c r="E596" s="331" t="s">
        <v>492</v>
      </c>
      <c r="F596" s="331" t="s">
        <v>492</v>
      </c>
      <c r="G596" s="331" t="s">
        <v>492</v>
      </c>
    </row>
    <row r="597" spans="1:7" x14ac:dyDescent="0.35">
      <c r="A597"/>
      <c r="B597"/>
      <c r="C597"/>
      <c r="D597"/>
      <c r="E597"/>
    </row>
    <row r="598" spans="1:7" x14ac:dyDescent="0.35">
      <c r="A598" s="70" t="s">
        <v>765</v>
      </c>
      <c r="B598" s="71">
        <f>B520</f>
        <v>7853.7090592547993</v>
      </c>
      <c r="C598" s="71">
        <f t="shared" ref="C598:G598" si="11">C520</f>
        <v>9418.7606550076798</v>
      </c>
      <c r="D598" s="71">
        <f t="shared" si="11"/>
        <v>1108.4205949512345</v>
      </c>
      <c r="E598" s="71">
        <f t="shared" si="11"/>
        <v>14.91067980114685</v>
      </c>
      <c r="F598" s="71">
        <f t="shared" si="11"/>
        <v>363.40666610922074</v>
      </c>
      <c r="G598" s="71" t="str">
        <f t="shared" si="11"/>
        <v>NA</v>
      </c>
    </row>
    <row r="599" spans="1:7" x14ac:dyDescent="0.35">
      <c r="A599"/>
      <c r="B599"/>
      <c r="C599"/>
      <c r="D599"/>
      <c r="E599"/>
    </row>
    <row r="601" spans="1:7" ht="15.5" x14ac:dyDescent="0.35">
      <c r="A601" s="212" t="s">
        <v>766</v>
      </c>
      <c r="B601" s="217"/>
      <c r="C601" s="217"/>
      <c r="D601" s="217"/>
      <c r="E601" s="217"/>
      <c r="F601" s="217"/>
      <c r="G601" s="49" t="s">
        <v>476</v>
      </c>
    </row>
    <row r="602" spans="1:7" ht="15.5" x14ac:dyDescent="0.35">
      <c r="A602" s="212" t="s">
        <v>665</v>
      </c>
      <c r="B602" s="217"/>
      <c r="C602" s="217"/>
      <c r="D602" s="217"/>
      <c r="E602" s="217"/>
      <c r="F602" s="217"/>
      <c r="G602" s="49" t="s">
        <v>3381</v>
      </c>
    </row>
    <row r="603" spans="1:7" x14ac:dyDescent="0.35">
      <c r="A603" s="217"/>
      <c r="B603" s="217"/>
      <c r="C603" s="217"/>
      <c r="D603" s="217"/>
      <c r="E603" s="217"/>
      <c r="F603" s="217"/>
      <c r="G603" s="49" t="s">
        <v>477</v>
      </c>
    </row>
    <row r="604" spans="1:7" x14ac:dyDescent="0.35">
      <c r="A604" s="217"/>
      <c r="B604" s="217"/>
      <c r="C604" s="217"/>
      <c r="D604" s="217"/>
      <c r="E604" s="217"/>
      <c r="F604" s="217"/>
      <c r="G604" s="247"/>
    </row>
    <row r="605" spans="1:7" ht="54" customHeight="1" x14ac:dyDescent="0.35">
      <c r="A605" s="422" t="s">
        <v>478</v>
      </c>
      <c r="B605" s="72" t="s">
        <v>767</v>
      </c>
      <c r="C605" s="72" t="s">
        <v>768</v>
      </c>
      <c r="D605" s="72" t="s">
        <v>769</v>
      </c>
      <c r="E605" s="72" t="s">
        <v>617</v>
      </c>
      <c r="F605" s="72" t="s">
        <v>483</v>
      </c>
      <c r="G605" s="72" t="s">
        <v>484</v>
      </c>
    </row>
    <row r="606" spans="1:7" ht="15" thickBot="1" x14ac:dyDescent="0.4">
      <c r="A606" s="423"/>
      <c r="B606" s="424" t="s">
        <v>486</v>
      </c>
      <c r="C606" s="425"/>
      <c r="D606" s="425"/>
      <c r="E606" s="425"/>
      <c r="F606" s="425"/>
      <c r="G606" s="426"/>
    </row>
    <row r="607" spans="1:7" ht="15" thickTop="1" x14ac:dyDescent="0.35">
      <c r="A607" s="73" t="s">
        <v>770</v>
      </c>
      <c r="B607" s="331">
        <v>-831125.53638504399</v>
      </c>
      <c r="C607" s="331">
        <v>1234.7394602571119</v>
      </c>
      <c r="D607" s="331">
        <v>35.11369899647039</v>
      </c>
      <c r="E607" s="331">
        <v>141.59499629999999</v>
      </c>
      <c r="F607" s="331">
        <v>7641.6606409999995</v>
      </c>
      <c r="G607" s="331" t="s">
        <v>515</v>
      </c>
    </row>
    <row r="608" spans="1:7" x14ac:dyDescent="0.35">
      <c r="A608" s="74" t="s">
        <v>771</v>
      </c>
      <c r="B608" s="331">
        <v>-680293.34243705962</v>
      </c>
      <c r="C608" s="331">
        <v>260.14196732065915</v>
      </c>
      <c r="D608" s="331">
        <v>22.501521677555012</v>
      </c>
      <c r="E608" s="331">
        <v>120.1226453</v>
      </c>
      <c r="F608" s="331">
        <v>7283.7881829999997</v>
      </c>
      <c r="G608" s="331" t="s">
        <v>515</v>
      </c>
    </row>
    <row r="609" spans="1:7" x14ac:dyDescent="0.35">
      <c r="A609" s="351" t="s">
        <v>772</v>
      </c>
      <c r="B609" s="331">
        <v>-581225.21712432243</v>
      </c>
      <c r="C609" s="331">
        <v>259.58656569999999</v>
      </c>
      <c r="D609" s="331">
        <v>22.303775677555009</v>
      </c>
      <c r="E609" s="329">
        <v>120.1226453</v>
      </c>
      <c r="F609" s="329">
        <v>7283.7881829999997</v>
      </c>
      <c r="G609" s="329" t="s">
        <v>519</v>
      </c>
    </row>
    <row r="610" spans="1:7" x14ac:dyDescent="0.35">
      <c r="A610" s="352" t="s">
        <v>773</v>
      </c>
      <c r="B610" s="331">
        <v>-99068.125312737131</v>
      </c>
      <c r="C610" s="331" t="s">
        <v>494</v>
      </c>
      <c r="D610" s="331" t="s">
        <v>3110</v>
      </c>
      <c r="E610" s="329" t="s">
        <v>492</v>
      </c>
      <c r="F610" s="329" t="s">
        <v>492</v>
      </c>
      <c r="G610" s="329" t="s">
        <v>492</v>
      </c>
    </row>
    <row r="611" spans="1:7" x14ac:dyDescent="0.35">
      <c r="A611" s="353" t="s">
        <v>774</v>
      </c>
      <c r="B611" s="331">
        <v>23030.524805171535</v>
      </c>
      <c r="C611" s="331" t="s">
        <v>3116</v>
      </c>
      <c r="D611" s="331" t="s">
        <v>3116</v>
      </c>
      <c r="E611" s="331" t="s">
        <v>492</v>
      </c>
      <c r="F611" s="331" t="s">
        <v>492</v>
      </c>
      <c r="G611" s="331" t="s">
        <v>492</v>
      </c>
    </row>
    <row r="612" spans="1:7" x14ac:dyDescent="0.35">
      <c r="A612" s="351" t="s">
        <v>775</v>
      </c>
      <c r="B612" s="331">
        <v>-29001.50383515003</v>
      </c>
      <c r="C612" s="331" t="s">
        <v>590</v>
      </c>
      <c r="D612" s="331" t="s">
        <v>590</v>
      </c>
      <c r="E612" s="329" t="s">
        <v>492</v>
      </c>
      <c r="F612" s="329" t="s">
        <v>492</v>
      </c>
      <c r="G612" s="329" t="s">
        <v>492</v>
      </c>
    </row>
    <row r="613" spans="1:7" x14ac:dyDescent="0.35">
      <c r="A613" s="351" t="s">
        <v>776</v>
      </c>
      <c r="B613" s="331">
        <v>52032.028640321565</v>
      </c>
      <c r="C613" s="331" t="s">
        <v>590</v>
      </c>
      <c r="D613" s="331" t="s">
        <v>590</v>
      </c>
      <c r="E613" s="329" t="s">
        <v>492</v>
      </c>
      <c r="F613" s="329" t="s">
        <v>492</v>
      </c>
      <c r="G613" s="329" t="s">
        <v>492</v>
      </c>
    </row>
    <row r="614" spans="1:7" x14ac:dyDescent="0.35">
      <c r="A614" s="74" t="s">
        <v>777</v>
      </c>
      <c r="B614" s="331">
        <v>-28216.102686357408</v>
      </c>
      <c r="C614" s="331">
        <v>12.663181</v>
      </c>
      <c r="D614" s="331">
        <v>1.1562030000000001</v>
      </c>
      <c r="E614" s="331">
        <v>21.472351</v>
      </c>
      <c r="F614" s="331">
        <v>357.87245800000005</v>
      </c>
      <c r="G614" s="331" t="s">
        <v>492</v>
      </c>
    </row>
    <row r="615" spans="1:7" x14ac:dyDescent="0.35">
      <c r="A615" s="351" t="s">
        <v>778</v>
      </c>
      <c r="B615" s="331">
        <v>8734.4840051914307</v>
      </c>
      <c r="C615" s="331">
        <v>12.663181</v>
      </c>
      <c r="D615" s="331">
        <v>1.1562030000000001</v>
      </c>
      <c r="E615" s="329">
        <v>21.472351</v>
      </c>
      <c r="F615" s="329">
        <v>357.87245800000005</v>
      </c>
      <c r="G615" s="329" t="s">
        <v>492</v>
      </c>
    </row>
    <row r="616" spans="1:7" x14ac:dyDescent="0.35">
      <c r="A616" s="352" t="s">
        <v>779</v>
      </c>
      <c r="B616" s="331">
        <v>-36950.586691548837</v>
      </c>
      <c r="C616" s="331" t="s">
        <v>519</v>
      </c>
      <c r="D616" s="331" t="s">
        <v>590</v>
      </c>
      <c r="E616" s="329" t="s">
        <v>492</v>
      </c>
      <c r="F616" s="329" t="s">
        <v>492</v>
      </c>
      <c r="G616" s="329" t="s">
        <v>492</v>
      </c>
    </row>
    <row r="617" spans="1:7" x14ac:dyDescent="0.35">
      <c r="A617" s="353" t="s">
        <v>780</v>
      </c>
      <c r="B617" s="331">
        <v>-5742.2251556353804</v>
      </c>
      <c r="C617" s="331">
        <v>961.93431193645267</v>
      </c>
      <c r="D617" s="331">
        <v>0.59525414428571</v>
      </c>
      <c r="E617" s="331" t="s">
        <v>492</v>
      </c>
      <c r="F617" s="331" t="s">
        <v>492</v>
      </c>
      <c r="G617" s="331" t="s">
        <v>492</v>
      </c>
    </row>
    <row r="618" spans="1:7" x14ac:dyDescent="0.35">
      <c r="A618" s="351" t="s">
        <v>781</v>
      </c>
      <c r="B618" s="331">
        <v>-10133.615543726639</v>
      </c>
      <c r="C618" s="331" t="s">
        <v>519</v>
      </c>
      <c r="D618" s="331">
        <v>0.59215403</v>
      </c>
      <c r="E618" s="329" t="s">
        <v>492</v>
      </c>
      <c r="F618" s="329" t="s">
        <v>492</v>
      </c>
      <c r="G618" s="329" t="s">
        <v>492</v>
      </c>
    </row>
    <row r="619" spans="1:7" x14ac:dyDescent="0.35">
      <c r="A619" s="351" t="s">
        <v>782</v>
      </c>
      <c r="B619" s="331">
        <v>469.44060909762544</v>
      </c>
      <c r="C619" s="331" t="s">
        <v>519</v>
      </c>
      <c r="D619" s="331" t="s">
        <v>515</v>
      </c>
      <c r="E619" s="329" t="s">
        <v>492</v>
      </c>
      <c r="F619" s="329" t="s">
        <v>492</v>
      </c>
      <c r="G619" s="329" t="s">
        <v>492</v>
      </c>
    </row>
    <row r="620" spans="1:7" x14ac:dyDescent="0.35">
      <c r="A620" s="74" t="s">
        <v>783</v>
      </c>
      <c r="B620" s="331">
        <v>-33858.519844496128</v>
      </c>
      <c r="C620" s="331" t="s">
        <v>519</v>
      </c>
      <c r="D620" s="331">
        <v>6.0475778530394004</v>
      </c>
      <c r="E620" s="331" t="s">
        <v>519</v>
      </c>
      <c r="F620" s="331" t="s">
        <v>519</v>
      </c>
      <c r="G620" s="331" t="s">
        <v>492</v>
      </c>
    </row>
    <row r="621" spans="1:7" x14ac:dyDescent="0.35">
      <c r="A621" s="351" t="s">
        <v>784</v>
      </c>
      <c r="B621" s="331">
        <v>-116642.3750794526</v>
      </c>
      <c r="C621" s="331" t="s">
        <v>519</v>
      </c>
      <c r="D621" s="331">
        <v>6.0475778530394004</v>
      </c>
      <c r="E621" s="329" t="s">
        <v>519</v>
      </c>
      <c r="F621" s="329" t="s">
        <v>519</v>
      </c>
      <c r="G621" s="329" t="s">
        <v>492</v>
      </c>
    </row>
    <row r="622" spans="1:7" x14ac:dyDescent="0.35">
      <c r="A622" s="352" t="s">
        <v>785</v>
      </c>
      <c r="B622" s="331">
        <v>82783.855234956471</v>
      </c>
      <c r="C622" s="331" t="s">
        <v>519</v>
      </c>
      <c r="D622" s="331" t="s">
        <v>590</v>
      </c>
      <c r="E622" s="329" t="s">
        <v>519</v>
      </c>
      <c r="F622" s="329" t="s">
        <v>519</v>
      </c>
      <c r="G622" s="329" t="s">
        <v>492</v>
      </c>
    </row>
    <row r="623" spans="1:7" x14ac:dyDescent="0.35">
      <c r="A623" s="353" t="s">
        <v>786</v>
      </c>
      <c r="B623" s="331" t="s">
        <v>519</v>
      </c>
      <c r="C623" s="331" t="s">
        <v>519</v>
      </c>
      <c r="D623" s="331" t="s">
        <v>519</v>
      </c>
      <c r="E623" s="331" t="s">
        <v>492</v>
      </c>
      <c r="F623" s="331" t="s">
        <v>492</v>
      </c>
      <c r="G623" s="331" t="s">
        <v>492</v>
      </c>
    </row>
    <row r="624" spans="1:7" x14ac:dyDescent="0.35">
      <c r="A624" s="351" t="s">
        <v>787</v>
      </c>
      <c r="B624" s="328" t="s">
        <v>187</v>
      </c>
      <c r="C624" s="328" t="s">
        <v>187</v>
      </c>
      <c r="D624" s="328" t="s">
        <v>187</v>
      </c>
      <c r="E624" s="328" t="s">
        <v>187</v>
      </c>
      <c r="F624" s="328" t="s">
        <v>187</v>
      </c>
      <c r="G624" s="328" t="s">
        <v>187</v>
      </c>
    </row>
    <row r="625" spans="1:8" x14ac:dyDescent="0.35">
      <c r="A625" s="351" t="s">
        <v>788</v>
      </c>
      <c r="B625" s="331" t="s">
        <v>519</v>
      </c>
      <c r="C625" s="331" t="s">
        <v>519</v>
      </c>
      <c r="D625" s="331" t="s">
        <v>519</v>
      </c>
      <c r="E625" s="329" t="s">
        <v>492</v>
      </c>
      <c r="F625" s="329" t="s">
        <v>492</v>
      </c>
      <c r="G625" s="329" t="s">
        <v>492</v>
      </c>
    </row>
    <row r="626" spans="1:8" x14ac:dyDescent="0.35">
      <c r="A626" s="74" t="s">
        <v>789</v>
      </c>
      <c r="B626" s="331">
        <v>-106045.87106666707</v>
      </c>
      <c r="C626" s="328" t="s">
        <v>187</v>
      </c>
      <c r="D626" s="328" t="s">
        <v>187</v>
      </c>
      <c r="E626" s="328" t="s">
        <v>187</v>
      </c>
      <c r="F626" s="328" t="s">
        <v>187</v>
      </c>
      <c r="G626" s="328" t="s">
        <v>187</v>
      </c>
    </row>
    <row r="627" spans="1:8" x14ac:dyDescent="0.35">
      <c r="A627" s="354" t="s">
        <v>790</v>
      </c>
      <c r="B627" s="331" t="s">
        <v>3116</v>
      </c>
      <c r="C627" s="331" t="s">
        <v>515</v>
      </c>
      <c r="D627" s="331">
        <v>2.41583792</v>
      </c>
      <c r="E627" s="331" t="s">
        <v>492</v>
      </c>
      <c r="F627" s="331" t="s">
        <v>492</v>
      </c>
      <c r="G627" s="331" t="s">
        <v>492</v>
      </c>
    </row>
    <row r="628" spans="1:8" x14ac:dyDescent="0.35">
      <c r="A628" s="337" t="s">
        <v>791</v>
      </c>
      <c r="B628" s="331" t="s">
        <v>3116</v>
      </c>
      <c r="C628" s="331" t="s">
        <v>515</v>
      </c>
      <c r="D628" s="331">
        <v>2.41583792</v>
      </c>
      <c r="E628" s="331" t="s">
        <v>492</v>
      </c>
      <c r="F628" s="331" t="s">
        <v>492</v>
      </c>
      <c r="G628" s="331" t="s">
        <v>492</v>
      </c>
    </row>
    <row r="630" spans="1:8" x14ac:dyDescent="0.35">
      <c r="A630" s="50" t="s">
        <v>792</v>
      </c>
      <c r="B630" s="51">
        <f>B607</f>
        <v>-831125.53638504399</v>
      </c>
      <c r="C630" s="62">
        <f t="shared" ref="C630:G630" si="12">C607</f>
        <v>1234.7394602571119</v>
      </c>
      <c r="D630" s="62">
        <f t="shared" si="12"/>
        <v>35.11369899647039</v>
      </c>
      <c r="E630" s="62">
        <f t="shared" si="12"/>
        <v>141.59499629999999</v>
      </c>
      <c r="F630" s="62">
        <f t="shared" si="12"/>
        <v>7641.6606409999995</v>
      </c>
      <c r="G630" s="62" t="str">
        <f t="shared" si="12"/>
        <v>NE,NA</v>
      </c>
    </row>
    <row r="633" spans="1:8" ht="15" x14ac:dyDescent="0.35">
      <c r="A633" s="432" t="s">
        <v>793</v>
      </c>
      <c r="B633" s="432"/>
      <c r="C633" s="217"/>
      <c r="D633" s="217"/>
      <c r="E633" s="217"/>
      <c r="F633" s="217"/>
      <c r="G633" s="217"/>
      <c r="H633" s="49" t="s">
        <v>476</v>
      </c>
    </row>
    <row r="634" spans="1:8" ht="15.5" x14ac:dyDescent="0.35">
      <c r="A634" s="232" t="s">
        <v>665</v>
      </c>
      <c r="B634" s="52"/>
      <c r="C634" s="217"/>
      <c r="D634" s="217"/>
      <c r="E634" s="217"/>
      <c r="F634" s="217"/>
      <c r="G634" s="217"/>
      <c r="H634" s="49" t="s">
        <v>3381</v>
      </c>
    </row>
    <row r="635" spans="1:8" x14ac:dyDescent="0.35">
      <c r="A635" s="217"/>
      <c r="B635" s="217"/>
      <c r="C635" s="217"/>
      <c r="D635" s="217"/>
      <c r="E635" s="217"/>
      <c r="F635" s="217"/>
      <c r="G635" s="217"/>
      <c r="H635" s="49" t="s">
        <v>477</v>
      </c>
    </row>
    <row r="636" spans="1:8" x14ac:dyDescent="0.35">
      <c r="A636" s="217"/>
      <c r="B636" s="217"/>
      <c r="C636" s="217"/>
      <c r="D636" s="217"/>
      <c r="E636" s="217"/>
      <c r="F636" s="217"/>
      <c r="G636" s="217"/>
      <c r="H636" s="248"/>
    </row>
    <row r="637" spans="1:8" x14ac:dyDescent="0.35">
      <c r="A637" s="415" t="s">
        <v>794</v>
      </c>
      <c r="B637" s="249" t="s">
        <v>795</v>
      </c>
      <c r="C637" s="250" t="s">
        <v>480</v>
      </c>
      <c r="D637" s="250" t="s">
        <v>481</v>
      </c>
      <c r="E637" s="250" t="s">
        <v>617</v>
      </c>
      <c r="F637" s="251" t="s">
        <v>483</v>
      </c>
      <c r="G637" s="252" t="s">
        <v>484</v>
      </c>
      <c r="H637" s="251" t="s">
        <v>618</v>
      </c>
    </row>
    <row r="638" spans="1:8" ht="15" thickBot="1" x14ac:dyDescent="0.4">
      <c r="A638" s="416"/>
      <c r="B638" s="417" t="s">
        <v>486</v>
      </c>
      <c r="C638" s="418"/>
      <c r="D638" s="418"/>
      <c r="E638" s="418"/>
      <c r="F638" s="418"/>
      <c r="G638" s="418"/>
      <c r="H638" s="419"/>
    </row>
    <row r="639" spans="1:8" ht="15" thickTop="1" x14ac:dyDescent="0.35">
      <c r="A639" s="253" t="s">
        <v>796</v>
      </c>
      <c r="B639" s="331" t="s">
        <v>3111</v>
      </c>
      <c r="C639" s="331">
        <v>6143.8266127488378</v>
      </c>
      <c r="D639" s="331">
        <v>73.757520658580603</v>
      </c>
      <c r="E639" s="331">
        <v>2.3460190219567099</v>
      </c>
      <c r="F639" s="331">
        <v>6.5483463597946603</v>
      </c>
      <c r="G639" s="331">
        <v>114.39560414851302</v>
      </c>
      <c r="H639" s="331">
        <v>0.74349333311907995</v>
      </c>
    </row>
    <row r="640" spans="1:8" x14ac:dyDescent="0.35">
      <c r="A640" s="355" t="s">
        <v>798</v>
      </c>
      <c r="B640" s="331" t="s">
        <v>554</v>
      </c>
      <c r="C640" s="331">
        <v>5261.8993888836258</v>
      </c>
      <c r="D640" s="328" t="s">
        <v>187</v>
      </c>
      <c r="E640" s="331">
        <v>2.3460190219567099</v>
      </c>
      <c r="F640" s="331">
        <v>6.1117899358083498</v>
      </c>
      <c r="G640" s="331">
        <v>21.695718028166269</v>
      </c>
      <c r="H640" s="328" t="s">
        <v>187</v>
      </c>
    </row>
    <row r="641" spans="1:8" x14ac:dyDescent="0.35">
      <c r="A641" s="332" t="s">
        <v>799</v>
      </c>
      <c r="B641" s="331" t="s">
        <v>554</v>
      </c>
      <c r="C641" s="331">
        <v>5261.8993888836258</v>
      </c>
      <c r="D641" s="328" t="s">
        <v>187</v>
      </c>
      <c r="E641" s="329">
        <v>2.3460190219567099</v>
      </c>
      <c r="F641" s="329">
        <v>6.1117899358083498</v>
      </c>
      <c r="G641" s="329">
        <v>21.695718028166269</v>
      </c>
      <c r="H641" s="328" t="s">
        <v>187</v>
      </c>
    </row>
    <row r="642" spans="1:8" x14ac:dyDescent="0.35">
      <c r="A642" s="332" t="s">
        <v>800</v>
      </c>
      <c r="B642" s="331" t="s">
        <v>521</v>
      </c>
      <c r="C642" s="331" t="s">
        <v>521</v>
      </c>
      <c r="D642" s="328" t="s">
        <v>187</v>
      </c>
      <c r="E642" s="329" t="s">
        <v>521</v>
      </c>
      <c r="F642" s="329" t="s">
        <v>521</v>
      </c>
      <c r="G642" s="329" t="s">
        <v>521</v>
      </c>
      <c r="H642" s="328" t="s">
        <v>187</v>
      </c>
    </row>
    <row r="643" spans="1:8" x14ac:dyDescent="0.35">
      <c r="A643" s="356" t="s">
        <v>801</v>
      </c>
      <c r="B643" s="331" t="s">
        <v>521</v>
      </c>
      <c r="C643" s="331" t="s">
        <v>521</v>
      </c>
      <c r="D643" s="328" t="s">
        <v>187</v>
      </c>
      <c r="E643" s="331" t="s">
        <v>521</v>
      </c>
      <c r="F643" s="331" t="s">
        <v>521</v>
      </c>
      <c r="G643" s="331" t="s">
        <v>521</v>
      </c>
      <c r="H643" s="328" t="s">
        <v>187</v>
      </c>
    </row>
    <row r="644" spans="1:8" x14ac:dyDescent="0.35">
      <c r="A644" s="355" t="s">
        <v>802</v>
      </c>
      <c r="B644" s="328" t="s">
        <v>187</v>
      </c>
      <c r="C644" s="331">
        <v>76.365222930707887</v>
      </c>
      <c r="D644" s="331">
        <v>5.5964614607999996</v>
      </c>
      <c r="E644" s="331" t="s">
        <v>519</v>
      </c>
      <c r="F644" s="331" t="s">
        <v>519</v>
      </c>
      <c r="G644" s="331" t="s">
        <v>519</v>
      </c>
      <c r="H644" s="328" t="s">
        <v>187</v>
      </c>
    </row>
    <row r="645" spans="1:8" x14ac:dyDescent="0.35">
      <c r="A645" s="357" t="s">
        <v>803</v>
      </c>
      <c r="B645" s="328" t="s">
        <v>187</v>
      </c>
      <c r="C645" s="331">
        <v>74.619486144000007</v>
      </c>
      <c r="D645" s="331">
        <v>5.5964614607999996</v>
      </c>
      <c r="E645" s="329" t="s">
        <v>519</v>
      </c>
      <c r="F645" s="329" t="s">
        <v>519</v>
      </c>
      <c r="G645" s="329" t="s">
        <v>519</v>
      </c>
      <c r="H645" s="328" t="s">
        <v>187</v>
      </c>
    </row>
    <row r="646" spans="1:8" x14ac:dyDescent="0.35">
      <c r="A646" s="357" t="s">
        <v>804</v>
      </c>
      <c r="B646" s="328" t="s">
        <v>187</v>
      </c>
      <c r="C646" s="331">
        <v>1.7457367867078699</v>
      </c>
      <c r="D646" s="331" t="s">
        <v>566</v>
      </c>
      <c r="E646" s="329" t="s">
        <v>519</v>
      </c>
      <c r="F646" s="329" t="s">
        <v>519</v>
      </c>
      <c r="G646" s="329" t="s">
        <v>519</v>
      </c>
      <c r="H646" s="328" t="s">
        <v>187</v>
      </c>
    </row>
    <row r="647" spans="1:8" x14ac:dyDescent="0.35">
      <c r="A647" s="355" t="s">
        <v>805</v>
      </c>
      <c r="B647" s="331" t="s">
        <v>526</v>
      </c>
      <c r="C647" s="331" t="s">
        <v>526</v>
      </c>
      <c r="D647" s="331" t="s">
        <v>526</v>
      </c>
      <c r="E647" s="331" t="s">
        <v>526</v>
      </c>
      <c r="F647" s="331" t="s">
        <v>526</v>
      </c>
      <c r="G647" s="331" t="s">
        <v>526</v>
      </c>
      <c r="H647" s="331" t="s">
        <v>526</v>
      </c>
    </row>
    <row r="648" spans="1:8" x14ac:dyDescent="0.35">
      <c r="A648" s="332" t="s">
        <v>806</v>
      </c>
      <c r="B648" s="331" t="s">
        <v>494</v>
      </c>
      <c r="C648" s="331" t="s">
        <v>526</v>
      </c>
      <c r="D648" s="331" t="s">
        <v>526</v>
      </c>
      <c r="E648" s="329" t="s">
        <v>494</v>
      </c>
      <c r="F648" s="329" t="s">
        <v>494</v>
      </c>
      <c r="G648" s="329" t="s">
        <v>494</v>
      </c>
      <c r="H648" s="329" t="s">
        <v>494</v>
      </c>
    </row>
    <row r="649" spans="1:8" x14ac:dyDescent="0.35">
      <c r="A649" s="332" t="s">
        <v>807</v>
      </c>
      <c r="B649" s="331" t="s">
        <v>492</v>
      </c>
      <c r="C649" s="331" t="s">
        <v>492</v>
      </c>
      <c r="D649" s="331" t="s">
        <v>492</v>
      </c>
      <c r="E649" s="329" t="s">
        <v>492</v>
      </c>
      <c r="F649" s="329" t="s">
        <v>492</v>
      </c>
      <c r="G649" s="329" t="s">
        <v>492</v>
      </c>
      <c r="H649" s="329" t="s">
        <v>492</v>
      </c>
    </row>
    <row r="650" spans="1:8" x14ac:dyDescent="0.35">
      <c r="A650" s="355" t="s">
        <v>808</v>
      </c>
      <c r="B650" s="328" t="s">
        <v>187</v>
      </c>
      <c r="C650" s="331">
        <v>805.56200093450445</v>
      </c>
      <c r="D650" s="331">
        <v>68.161059197780617</v>
      </c>
      <c r="E650" s="331" t="s">
        <v>566</v>
      </c>
      <c r="F650" s="331">
        <v>0.43655642398631</v>
      </c>
      <c r="G650" s="331">
        <v>49.308450064014231</v>
      </c>
      <c r="H650" s="328" t="s">
        <v>187</v>
      </c>
    </row>
    <row r="651" spans="1:8" x14ac:dyDescent="0.35">
      <c r="A651" s="332" t="s">
        <v>809</v>
      </c>
      <c r="B651" s="328" t="s">
        <v>187</v>
      </c>
      <c r="C651" s="331">
        <v>566.94660201297143</v>
      </c>
      <c r="D651" s="331">
        <v>66.504112399504038</v>
      </c>
      <c r="E651" s="329" t="s">
        <v>521</v>
      </c>
      <c r="F651" s="329">
        <v>0.43655642398631</v>
      </c>
      <c r="G651" s="329">
        <v>33.529746043529677</v>
      </c>
      <c r="H651" s="328" t="s">
        <v>187</v>
      </c>
    </row>
    <row r="652" spans="1:8" x14ac:dyDescent="0.35">
      <c r="A652" s="332" t="s">
        <v>810</v>
      </c>
      <c r="B652" s="328" t="s">
        <v>187</v>
      </c>
      <c r="C652" s="331">
        <v>238.61539892153306</v>
      </c>
      <c r="D652" s="331">
        <v>1.65694679827657</v>
      </c>
      <c r="E652" s="329" t="s">
        <v>521</v>
      </c>
      <c r="F652" s="329" t="s">
        <v>521</v>
      </c>
      <c r="G652" s="329">
        <v>15.77870402048455</v>
      </c>
      <c r="H652" s="328" t="s">
        <v>187</v>
      </c>
    </row>
    <row r="653" spans="1:8" x14ac:dyDescent="0.35">
      <c r="A653" s="332" t="s">
        <v>3390</v>
      </c>
      <c r="B653" s="328" t="s">
        <v>187</v>
      </c>
      <c r="C653" s="331" t="s">
        <v>494</v>
      </c>
      <c r="D653" s="331" t="s">
        <v>494</v>
      </c>
      <c r="E653" s="331" t="s">
        <v>494</v>
      </c>
      <c r="F653" s="331" t="s">
        <v>494</v>
      </c>
      <c r="G653" s="331" t="s">
        <v>494</v>
      </c>
      <c r="H653" s="328" t="s">
        <v>187</v>
      </c>
    </row>
    <row r="654" spans="1:8" x14ac:dyDescent="0.35">
      <c r="A654" s="355" t="s">
        <v>3391</v>
      </c>
      <c r="B654" s="331" t="s">
        <v>492</v>
      </c>
      <c r="C654" s="331" t="s">
        <v>492</v>
      </c>
      <c r="D654" s="331" t="s">
        <v>492</v>
      </c>
      <c r="E654" s="331" t="s">
        <v>521</v>
      </c>
      <c r="F654" s="331" t="s">
        <v>521</v>
      </c>
      <c r="G654" s="331">
        <v>43.391436056332523</v>
      </c>
      <c r="H654" s="331">
        <v>0.74349333311907995</v>
      </c>
    </row>
    <row r="655" spans="1:8" x14ac:dyDescent="0.35">
      <c r="A655" s="337" t="s">
        <v>570</v>
      </c>
      <c r="B655" s="329" t="s">
        <v>492</v>
      </c>
      <c r="C655" s="329" t="s">
        <v>492</v>
      </c>
      <c r="D655" s="329" t="s">
        <v>492</v>
      </c>
      <c r="E655" s="329" t="s">
        <v>521</v>
      </c>
      <c r="F655" s="329" t="s">
        <v>521</v>
      </c>
      <c r="G655" s="329">
        <v>43.391436056332523</v>
      </c>
      <c r="H655" s="329">
        <v>0.74349333311907995</v>
      </c>
    </row>
    <row r="656" spans="1:8" x14ac:dyDescent="0.35">
      <c r="A656" s="355" t="s">
        <v>811</v>
      </c>
      <c r="B656" s="328" t="s">
        <v>187</v>
      </c>
      <c r="C656" s="328" t="s">
        <v>187</v>
      </c>
      <c r="D656" s="328" t="s">
        <v>187</v>
      </c>
      <c r="E656" s="328" t="s">
        <v>187</v>
      </c>
      <c r="F656" s="328" t="s">
        <v>187</v>
      </c>
      <c r="G656" s="328" t="s">
        <v>187</v>
      </c>
      <c r="H656" s="328" t="s">
        <v>187</v>
      </c>
    </row>
    <row r="657" spans="1:8" x14ac:dyDescent="0.35">
      <c r="A657" s="357" t="s">
        <v>812</v>
      </c>
      <c r="B657" s="329">
        <v>11397.929630279281</v>
      </c>
      <c r="C657" s="328" t="s">
        <v>187</v>
      </c>
      <c r="D657" s="328" t="s">
        <v>187</v>
      </c>
      <c r="E657" s="328" t="s">
        <v>187</v>
      </c>
      <c r="F657" s="328" t="s">
        <v>187</v>
      </c>
      <c r="G657" s="328" t="s">
        <v>187</v>
      </c>
      <c r="H657" s="328" t="s">
        <v>187</v>
      </c>
    </row>
    <row r="658" spans="1:8" x14ac:dyDescent="0.35">
      <c r="A658" s="357" t="s">
        <v>813</v>
      </c>
      <c r="B658" s="329" t="s">
        <v>492</v>
      </c>
      <c r="C658" s="328" t="s">
        <v>187</v>
      </c>
      <c r="D658" s="328" t="s">
        <v>187</v>
      </c>
      <c r="E658" s="328" t="s">
        <v>187</v>
      </c>
      <c r="F658" s="328" t="s">
        <v>187</v>
      </c>
      <c r="G658" s="328" t="s">
        <v>187</v>
      </c>
      <c r="H658" s="328" t="s">
        <v>187</v>
      </c>
    </row>
    <row r="659" spans="1:8" x14ac:dyDescent="0.35">
      <c r="A659" s="358" t="s">
        <v>3392</v>
      </c>
      <c r="B659" s="329" t="s">
        <v>492</v>
      </c>
      <c r="C659" s="328" t="s">
        <v>187</v>
      </c>
      <c r="D659" s="328" t="s">
        <v>187</v>
      </c>
      <c r="E659" s="328" t="s">
        <v>187</v>
      </c>
      <c r="F659" s="328" t="s">
        <v>187</v>
      </c>
      <c r="G659" s="328" t="s">
        <v>187</v>
      </c>
      <c r="H659" s="328" t="s">
        <v>187</v>
      </c>
    </row>
    <row r="661" spans="1:8" x14ac:dyDescent="0.35">
      <c r="A661" s="50" t="s">
        <v>814</v>
      </c>
      <c r="B661" s="62" t="str">
        <f>B639</f>
        <v>NO,IE,NA</v>
      </c>
      <c r="C661" s="62">
        <f t="shared" ref="C661:H661" si="13">C639</f>
        <v>6143.8266127488378</v>
      </c>
      <c r="D661" s="62">
        <f t="shared" si="13"/>
        <v>73.757520658580603</v>
      </c>
      <c r="E661" s="62">
        <f t="shared" si="13"/>
        <v>2.3460190219567099</v>
      </c>
      <c r="F661" s="62">
        <f t="shared" si="13"/>
        <v>6.5483463597946603</v>
      </c>
      <c r="G661" s="62">
        <f t="shared" si="13"/>
        <v>114.39560414851302</v>
      </c>
      <c r="H661" s="62">
        <f t="shared" si="13"/>
        <v>0.74349333311907995</v>
      </c>
    </row>
    <row r="664" spans="1:8" ht="16.5" x14ac:dyDescent="0.35">
      <c r="A664" s="50" t="s">
        <v>815</v>
      </c>
      <c r="B664" s="75" t="s">
        <v>816</v>
      </c>
      <c r="C664" s="75" t="s">
        <v>817</v>
      </c>
      <c r="D664" s="75" t="s">
        <v>818</v>
      </c>
      <c r="E664" s="75" t="s">
        <v>819</v>
      </c>
      <c r="F664" s="75" t="s">
        <v>483</v>
      </c>
      <c r="G664" s="75" t="s">
        <v>484</v>
      </c>
      <c r="H664" s="75" t="s">
        <v>820</v>
      </c>
    </row>
    <row r="665" spans="1:8" x14ac:dyDescent="0.35">
      <c r="A665" s="210" t="s">
        <v>3632</v>
      </c>
      <c r="B665" s="211">
        <f t="shared" ref="B665:B672" si="14">B59</f>
        <v>5935361.2048846316</v>
      </c>
      <c r="C665" s="211">
        <f t="shared" ref="C665:H665" si="15">C59</f>
        <v>12331.35516763239</v>
      </c>
      <c r="D665" s="211">
        <f t="shared" si="15"/>
        <v>255.41813011993699</v>
      </c>
      <c r="E665" s="211">
        <f t="shared" si="15"/>
        <v>16601.736021301014</v>
      </c>
      <c r="F665" s="211">
        <f t="shared" si="15"/>
        <v>64984.511311122282</v>
      </c>
      <c r="G665" s="211">
        <f t="shared" si="15"/>
        <v>7345.4310275876951</v>
      </c>
      <c r="H665" s="211">
        <f t="shared" si="15"/>
        <v>12364.091048770906</v>
      </c>
    </row>
    <row r="666" spans="1:8" s="9" customFormat="1" x14ac:dyDescent="0.35">
      <c r="A666" s="210" t="s">
        <v>821</v>
      </c>
      <c r="B666" s="211">
        <f t="shared" si="14"/>
        <v>6048689.0414711749</v>
      </c>
      <c r="C666" s="211">
        <f t="shared" ref="C666:H672" si="16">C60</f>
        <v>12336.648060651123</v>
      </c>
      <c r="D666" s="211">
        <f t="shared" si="16"/>
        <v>258.66228519992751</v>
      </c>
      <c r="E666" s="211">
        <f t="shared" si="16"/>
        <v>18301.073699767901</v>
      </c>
      <c r="F666" s="211">
        <f t="shared" si="16"/>
        <v>65115.232968226752</v>
      </c>
      <c r="G666" s="211">
        <f t="shared" si="16"/>
        <v>7399.0875263533071</v>
      </c>
      <c r="H666" s="211">
        <f t="shared" si="16"/>
        <v>12364.091048770906</v>
      </c>
    </row>
    <row r="667" spans="1:8" s="3" customFormat="1" x14ac:dyDescent="0.35">
      <c r="A667" s="209" t="s">
        <v>93</v>
      </c>
      <c r="B667" s="76">
        <f t="shared" si="14"/>
        <v>2400057.4856406469</v>
      </c>
      <c r="C667" s="76">
        <f t="shared" si="16"/>
        <v>34.823479419570468</v>
      </c>
      <c r="D667" s="76">
        <f t="shared" si="16"/>
        <v>100.86538569159121</v>
      </c>
      <c r="E667" s="76">
        <f t="shared" si="16"/>
        <v>3434.4290996747714</v>
      </c>
      <c r="F667" s="76">
        <f t="shared" si="16"/>
        <v>581.83867235005948</v>
      </c>
      <c r="G667" s="76">
        <f t="shared" si="16"/>
        <v>43.701395420034459</v>
      </c>
      <c r="H667" s="76">
        <f t="shared" si="16"/>
        <v>9439.0432746602182</v>
      </c>
    </row>
    <row r="668" spans="1:8" s="3" customFormat="1" x14ac:dyDescent="0.35">
      <c r="A668" s="209" t="s">
        <v>4</v>
      </c>
      <c r="B668" s="76">
        <f t="shared" si="14"/>
        <v>1911442.8105552257</v>
      </c>
      <c r="C668" s="76">
        <f t="shared" si="16"/>
        <v>165.57291285866268</v>
      </c>
      <c r="D668" s="76">
        <f t="shared" si="16"/>
        <v>141.22138300660743</v>
      </c>
      <c r="E668" s="76">
        <f t="shared" si="16"/>
        <v>11993.96820796089</v>
      </c>
      <c r="F668" s="76">
        <f t="shared" si="16"/>
        <v>58745.519506243923</v>
      </c>
      <c r="G668" s="76">
        <f t="shared" si="16"/>
        <v>5777.2545334153529</v>
      </c>
      <c r="H668" s="76">
        <f t="shared" si="16"/>
        <v>618.63077203361581</v>
      </c>
    </row>
    <row r="669" spans="1:8" s="3" customFormat="1" x14ac:dyDescent="0.35">
      <c r="A669" s="209" t="s">
        <v>2425</v>
      </c>
      <c r="B669" s="76">
        <f t="shared" si="14"/>
        <v>586027.53370179143</v>
      </c>
      <c r="C669" s="76">
        <f t="shared" si="16"/>
        <v>205.33512877805845</v>
      </c>
      <c r="D669" s="76">
        <f t="shared" si="16"/>
        <v>4.0983274771096498</v>
      </c>
      <c r="E669" s="76">
        <f t="shared" si="16"/>
        <v>908.26373148672474</v>
      </c>
      <c r="F669" s="76">
        <f t="shared" si="16"/>
        <v>3021.64543736223</v>
      </c>
      <c r="G669" s="76">
        <f t="shared" si="16"/>
        <v>706.60096524296171</v>
      </c>
      <c r="H669" s="76">
        <f t="shared" si="16"/>
        <v>527.57585355553215</v>
      </c>
    </row>
    <row r="670" spans="1:8" s="3" customFormat="1" x14ac:dyDescent="0.35">
      <c r="A670" s="209" t="s">
        <v>9</v>
      </c>
      <c r="B670" s="76">
        <f t="shared" si="14"/>
        <v>1137620.3858851495</v>
      </c>
      <c r="C670" s="76">
        <f t="shared" si="16"/>
        <v>11930.898339782843</v>
      </c>
      <c r="D670" s="76">
        <f t="shared" si="16"/>
        <v>11.176634590788881</v>
      </c>
      <c r="E670" s="76">
        <f t="shared" si="16"/>
        <v>1964.4126606455166</v>
      </c>
      <c r="F670" s="76">
        <f t="shared" si="16"/>
        <v>2766.2293522705422</v>
      </c>
      <c r="G670" s="76">
        <f t="shared" si="16"/>
        <v>871.53063227495795</v>
      </c>
      <c r="H670" s="76">
        <f t="shared" si="16"/>
        <v>1778.8411485215402</v>
      </c>
    </row>
    <row r="671" spans="1:8" s="3" customFormat="1" x14ac:dyDescent="0.35">
      <c r="A671" s="209" t="s">
        <v>131</v>
      </c>
      <c r="B671" s="76">
        <f t="shared" si="14"/>
        <v>257.90976890459297</v>
      </c>
      <c r="C671" s="76">
        <f t="shared" si="16"/>
        <v>1.300499353749E-2</v>
      </c>
      <c r="D671" s="76">
        <f t="shared" si="16"/>
        <v>1.87845249299E-3</v>
      </c>
      <c r="E671" s="76" t="str">
        <f t="shared" si="16"/>
        <v>IE</v>
      </c>
      <c r="F671" s="76" t="str">
        <f t="shared" si="16"/>
        <v>IE</v>
      </c>
      <c r="G671" s="76" t="str">
        <f t="shared" si="16"/>
        <v>IE</v>
      </c>
      <c r="H671" s="76" t="str">
        <f t="shared" si="16"/>
        <v>IE</v>
      </c>
    </row>
    <row r="672" spans="1:8" s="3" customFormat="1" x14ac:dyDescent="0.35">
      <c r="A672" s="209" t="s">
        <v>3105</v>
      </c>
      <c r="B672" s="76">
        <f t="shared" si="14"/>
        <v>13282.915919456782</v>
      </c>
      <c r="C672" s="76">
        <f t="shared" si="16"/>
        <v>5.1948184495699996E-3</v>
      </c>
      <c r="D672" s="76">
        <f t="shared" si="16"/>
        <v>1.29867598133739</v>
      </c>
      <c r="E672" s="76">
        <f t="shared" si="16"/>
        <v>0</v>
      </c>
      <c r="F672" s="76">
        <f t="shared" si="16"/>
        <v>0</v>
      </c>
      <c r="G672" s="76">
        <f t="shared" si="16"/>
        <v>0</v>
      </c>
      <c r="H672" s="76">
        <f t="shared" si="16"/>
        <v>0</v>
      </c>
    </row>
    <row r="673" spans="1:36" x14ac:dyDescent="0.35">
      <c r="A673" s="210" t="s">
        <v>822</v>
      </c>
      <c r="B673" s="76">
        <f>G408</f>
        <v>22472.091458330953</v>
      </c>
      <c r="C673" s="76">
        <f>H408</f>
        <v>4.6925847366299997E-3</v>
      </c>
      <c r="D673" s="76">
        <f>I408</f>
        <v>4.8332437122200001E-3</v>
      </c>
      <c r="E673" s="76"/>
      <c r="F673" s="77"/>
      <c r="G673" s="77"/>
      <c r="H673" s="77"/>
    </row>
    <row r="674" spans="1:36" x14ac:dyDescent="0.35">
      <c r="A674" s="210" t="s">
        <v>823</v>
      </c>
      <c r="B674" s="76">
        <f>B465</f>
        <v>194388.53120401071</v>
      </c>
      <c r="C674" s="76">
        <f>C465</f>
        <v>4.4228396639999996</v>
      </c>
      <c r="D674" s="76">
        <f>D465</f>
        <v>83.655309749766346</v>
      </c>
      <c r="E674" s="76">
        <f>J465</f>
        <v>572.16514495327442</v>
      </c>
      <c r="F674" s="76">
        <f>K465</f>
        <v>1557.1939910195872</v>
      </c>
      <c r="G674" s="76">
        <f>L465</f>
        <v>5849.2197121443369</v>
      </c>
      <c r="H674" s="76">
        <f>M465</f>
        <v>830.75987228203655</v>
      </c>
    </row>
    <row r="675" spans="1:36" x14ac:dyDescent="0.35">
      <c r="A675" s="210" t="s">
        <v>824</v>
      </c>
      <c r="B675" s="76">
        <f t="shared" ref="B675:H675" si="17">B598</f>
        <v>7853.7090592547993</v>
      </c>
      <c r="C675" s="76">
        <f t="shared" si="17"/>
        <v>9418.7606550076798</v>
      </c>
      <c r="D675" s="76">
        <f t="shared" si="17"/>
        <v>1108.4205949512345</v>
      </c>
      <c r="E675" s="76">
        <f t="shared" si="17"/>
        <v>14.91067980114685</v>
      </c>
      <c r="F675" s="76">
        <f t="shared" si="17"/>
        <v>363.40666610922074</v>
      </c>
      <c r="G675" s="76" t="str">
        <f t="shared" si="17"/>
        <v>NA</v>
      </c>
      <c r="H675" s="76">
        <f t="shared" si="17"/>
        <v>0</v>
      </c>
    </row>
    <row r="676" spans="1:36" x14ac:dyDescent="0.35">
      <c r="A676" s="210" t="s">
        <v>825</v>
      </c>
      <c r="B676" s="76">
        <f>B630</f>
        <v>-831125.53638504399</v>
      </c>
      <c r="C676" s="76">
        <f t="shared" ref="C676:H676" si="18">C630</f>
        <v>1234.7394602571119</v>
      </c>
      <c r="D676" s="76">
        <f t="shared" si="18"/>
        <v>35.11369899647039</v>
      </c>
      <c r="E676" s="76">
        <f t="shared" si="18"/>
        <v>141.59499629999999</v>
      </c>
      <c r="F676" s="76">
        <f t="shared" si="18"/>
        <v>7641.6606409999995</v>
      </c>
      <c r="G676" s="76" t="str">
        <f t="shared" si="18"/>
        <v>NE,NA</v>
      </c>
      <c r="H676" s="76">
        <f t="shared" si="18"/>
        <v>0</v>
      </c>
    </row>
    <row r="677" spans="1:36" x14ac:dyDescent="0.35">
      <c r="A677" s="210" t="s">
        <v>826</v>
      </c>
      <c r="B677" s="78" t="str">
        <f>B661</f>
        <v>NO,IE,NA</v>
      </c>
      <c r="C677" s="78">
        <f t="shared" ref="C677:H677" si="19">C661</f>
        <v>6143.8266127488378</v>
      </c>
      <c r="D677" s="78">
        <f t="shared" si="19"/>
        <v>73.757520658580603</v>
      </c>
      <c r="E677" s="78">
        <f t="shared" si="19"/>
        <v>2.3460190219567099</v>
      </c>
      <c r="F677" s="78">
        <f t="shared" si="19"/>
        <v>6.5483463597946603</v>
      </c>
      <c r="G677" s="78">
        <f t="shared" si="19"/>
        <v>114.39560414851302</v>
      </c>
      <c r="H677" s="78">
        <f t="shared" si="19"/>
        <v>0.74349333311907995</v>
      </c>
    </row>
    <row r="678" spans="1:36" x14ac:dyDescent="0.35">
      <c r="A678" s="210" t="s">
        <v>3635</v>
      </c>
      <c r="B678" s="79">
        <f>B679-(B666-B665)</f>
        <v>5306477.9087628527</v>
      </c>
      <c r="C678" s="79">
        <f t="shared" ref="C678:H678" si="20">C679-(C666-C665)</f>
        <v>29133.104735310018</v>
      </c>
      <c r="D678" s="79">
        <f t="shared" si="20"/>
        <v>1556.3652544759889</v>
      </c>
      <c r="E678" s="79">
        <f t="shared" si="20"/>
        <v>17332.752861377387</v>
      </c>
      <c r="F678" s="79">
        <f t="shared" si="20"/>
        <v>74553.320955610878</v>
      </c>
      <c r="G678" s="79">
        <f t="shared" si="20"/>
        <v>13309.046343880545</v>
      </c>
      <c r="H678" s="79">
        <f t="shared" si="20"/>
        <v>13195.594414386062</v>
      </c>
    </row>
    <row r="679" spans="1:36" x14ac:dyDescent="0.35">
      <c r="A679" s="3" t="s">
        <v>827</v>
      </c>
      <c r="B679" s="79">
        <f>SUM(B666,B674:B677)</f>
        <v>5419805.745349396</v>
      </c>
      <c r="C679" s="79">
        <f t="shared" ref="C679:H679" si="21">SUM(C666,C674:C677)</f>
        <v>29138.397628328752</v>
      </c>
      <c r="D679" s="79">
        <f t="shared" si="21"/>
        <v>1559.6094095559795</v>
      </c>
      <c r="E679" s="79">
        <f t="shared" si="21"/>
        <v>19032.090539844274</v>
      </c>
      <c r="F679" s="79">
        <f t="shared" si="21"/>
        <v>74684.042612715348</v>
      </c>
      <c r="G679" s="79">
        <f t="shared" si="21"/>
        <v>13362.702842646157</v>
      </c>
      <c r="H679" s="79">
        <f t="shared" si="21"/>
        <v>13195.594414386062</v>
      </c>
    </row>
    <row r="681" spans="1:36" x14ac:dyDescent="0.35">
      <c r="A681" s="50" t="s">
        <v>828</v>
      </c>
      <c r="B681" s="50" t="s">
        <v>666</v>
      </c>
      <c r="C681" s="50" t="s">
        <v>667</v>
      </c>
      <c r="D681" s="50" t="s">
        <v>668</v>
      </c>
      <c r="E681" s="50" t="s">
        <v>669</v>
      </c>
      <c r="F681" s="80" t="s">
        <v>670</v>
      </c>
      <c r="G681" s="80" t="s">
        <v>671</v>
      </c>
      <c r="H681" s="80" t="s">
        <v>672</v>
      </c>
      <c r="I681" s="80" t="s">
        <v>673</v>
      </c>
      <c r="J681" s="80" t="s">
        <v>674</v>
      </c>
      <c r="K681" s="80" t="s">
        <v>675</v>
      </c>
      <c r="L681" s="80" t="s">
        <v>676</v>
      </c>
      <c r="M681" s="80" t="s">
        <v>677</v>
      </c>
      <c r="N681" s="80" t="s">
        <v>678</v>
      </c>
      <c r="O681" s="80" t="s">
        <v>679</v>
      </c>
      <c r="P681" s="80" t="s">
        <v>680</v>
      </c>
      <c r="Q681" s="80" t="s">
        <v>681</v>
      </c>
      <c r="R681" s="80" t="s">
        <v>682</v>
      </c>
      <c r="S681" s="80" t="s">
        <v>683</v>
      </c>
      <c r="T681" s="80" t="s">
        <v>684</v>
      </c>
      <c r="U681" s="80" t="s">
        <v>829</v>
      </c>
      <c r="V681" s="80" t="s">
        <v>686</v>
      </c>
      <c r="W681" s="80" t="s">
        <v>830</v>
      </c>
      <c r="X681" s="80" t="s">
        <v>831</v>
      </c>
      <c r="Y681" s="80" t="s">
        <v>832</v>
      </c>
      <c r="Z681" s="80" t="s">
        <v>833</v>
      </c>
      <c r="AA681" s="80" t="s">
        <v>834</v>
      </c>
      <c r="AB681" s="80" t="s">
        <v>835</v>
      </c>
      <c r="AC681" s="80" t="s">
        <v>836</v>
      </c>
      <c r="AD681" s="80" t="s">
        <v>837</v>
      </c>
      <c r="AE681" s="80" t="s">
        <v>838</v>
      </c>
      <c r="AF681" s="80" t="s">
        <v>839</v>
      </c>
      <c r="AG681" s="80" t="s">
        <v>697</v>
      </c>
      <c r="AH681" s="80" t="s">
        <v>840</v>
      </c>
      <c r="AI681" s="80" t="s">
        <v>841</v>
      </c>
      <c r="AJ681" s="80" t="s">
        <v>842</v>
      </c>
    </row>
    <row r="682" spans="1:36" x14ac:dyDescent="0.35">
      <c r="A682" s="1" t="s">
        <v>843</v>
      </c>
      <c r="B682" s="81">
        <f>B473</f>
        <v>1368.6407622854913</v>
      </c>
      <c r="C682" s="81">
        <f>C473</f>
        <v>398.21997774743551</v>
      </c>
      <c r="D682" s="81">
        <v>0</v>
      </c>
      <c r="E682" s="81">
        <v>0</v>
      </c>
      <c r="F682" s="81">
        <f>F473</f>
        <v>2580.4423400000001</v>
      </c>
      <c r="G682" s="81">
        <v>0</v>
      </c>
      <c r="H682" s="81">
        <f>H473</f>
        <v>56029.164606593971</v>
      </c>
      <c r="I682" s="81">
        <v>0</v>
      </c>
      <c r="J682" s="81">
        <f>J473</f>
        <v>2093.1475999999998</v>
      </c>
      <c r="K682" s="81">
        <v>0</v>
      </c>
      <c r="L682" s="81">
        <v>0</v>
      </c>
      <c r="M682" s="81">
        <v>0</v>
      </c>
      <c r="N682" s="81">
        <v>0</v>
      </c>
      <c r="O682" s="81">
        <v>0</v>
      </c>
      <c r="P682" s="81">
        <v>0</v>
      </c>
      <c r="Q682" s="81">
        <f>Q473</f>
        <v>117.73</v>
      </c>
      <c r="R682" s="81">
        <v>0</v>
      </c>
      <c r="S682" s="81">
        <v>0</v>
      </c>
      <c r="T682" s="81">
        <v>0</v>
      </c>
      <c r="U682" s="81">
        <v>0</v>
      </c>
      <c r="V682" s="81" t="str">
        <f>V473</f>
        <v/>
      </c>
      <c r="W682" s="81">
        <f>W473</f>
        <v>540.06916717032652</v>
      </c>
      <c r="X682" s="81">
        <f>X473</f>
        <v>206.85707686944318</v>
      </c>
      <c r="Y682" s="81">
        <f>Y473</f>
        <v>9.0276703162196608</v>
      </c>
      <c r="Z682" s="81">
        <v>0</v>
      </c>
      <c r="AA682" s="81">
        <f>AA473</f>
        <v>11.47912170919709</v>
      </c>
      <c r="AB682" s="81">
        <v>0</v>
      </c>
      <c r="AC682" s="81">
        <v>0</v>
      </c>
      <c r="AD682" s="81">
        <v>0</v>
      </c>
      <c r="AE682" s="81">
        <v>0</v>
      </c>
      <c r="AF682" s="81">
        <v>0</v>
      </c>
      <c r="AG682" s="81" t="str">
        <f>AG473</f>
        <v/>
      </c>
      <c r="AH682" s="81">
        <f>AH473</f>
        <v>7230.4559117999988</v>
      </c>
      <c r="AI682" s="81">
        <f>AI473</f>
        <v>517.71056610324001</v>
      </c>
      <c r="AJ682" s="81">
        <f>AJ473</f>
        <v>28.530150025699999</v>
      </c>
    </row>
    <row r="683" spans="1:36" x14ac:dyDescent="0.35">
      <c r="A683" s="1" t="s">
        <v>844</v>
      </c>
      <c r="B683" s="1">
        <f t="shared" ref="B683:T683" si="22">B682*IFERROR(INDEX($H$720:$H$926,MATCH(B681,$A$720:$A$926,0),1),INDEX($H$720:$H$926,MATCH(B681,$B$720:$B$926,0),1))/1000</f>
        <v>16971.145452340093</v>
      </c>
      <c r="C683" s="1">
        <f t="shared" si="22"/>
        <v>269.59492493501381</v>
      </c>
      <c r="D683" s="1">
        <f t="shared" si="22"/>
        <v>0</v>
      </c>
      <c r="E683" s="1">
        <f t="shared" si="22"/>
        <v>0</v>
      </c>
      <c r="F683" s="1">
        <f t="shared" si="22"/>
        <v>8180.0022177999999</v>
      </c>
      <c r="G683" s="1">
        <f t="shared" si="22"/>
        <v>0</v>
      </c>
      <c r="H683" s="1">
        <f t="shared" si="22"/>
        <v>72837.913988572167</v>
      </c>
      <c r="I683" s="1">
        <f t="shared" si="22"/>
        <v>0</v>
      </c>
      <c r="J683" s="1">
        <f t="shared" si="22"/>
        <v>10047.108479999999</v>
      </c>
      <c r="K683" s="1">
        <f t="shared" si="22"/>
        <v>0</v>
      </c>
      <c r="L683" s="1">
        <f t="shared" si="22"/>
        <v>0</v>
      </c>
      <c r="M683" s="1">
        <f t="shared" si="22"/>
        <v>0</v>
      </c>
      <c r="N683" s="1">
        <f t="shared" si="22"/>
        <v>0</v>
      </c>
      <c r="O683" s="1">
        <f t="shared" si="22"/>
        <v>0</v>
      </c>
      <c r="P683" s="1">
        <f t="shared" si="22"/>
        <v>0</v>
      </c>
      <c r="Q683" s="1">
        <f t="shared" si="22"/>
        <v>948.90380000000005</v>
      </c>
      <c r="R683" s="1">
        <f t="shared" si="22"/>
        <v>0</v>
      </c>
      <c r="S683" s="1">
        <f t="shared" si="22"/>
        <v>0</v>
      </c>
      <c r="T683" s="1">
        <f t="shared" si="22"/>
        <v>0</v>
      </c>
      <c r="U683" s="1"/>
      <c r="V683" s="1"/>
      <c r="W683" s="1">
        <f>W682*IFERROR(INDEX($H$720:$H$926,MATCH(W681,$A$720:$A$926,0),1),INDEX($H$720:$H$926,MATCH(W681,$B$720:$B$926,0),1))/1000</f>
        <v>3580.6585783392647</v>
      </c>
      <c r="X683" s="1">
        <f>X682*IFERROR(INDEX($H$720:$H$926,MATCH(X681,$A$720:$A$926,0),1),INDEX($H$720:$H$926,MATCH(X681,$B$720:$B$926,0),1))/1000</f>
        <v>2296.1135532508192</v>
      </c>
      <c r="Y683" s="1">
        <f>Y682*IFERROR(INDEX($H$720:$H$926,MATCH(Y681,$A$720:$A$926,0),1),INDEX($H$720:$H$926,MATCH(Y681,$B$720:$B$926,0),1))/1000</f>
        <v>80.346265814354979</v>
      </c>
      <c r="Z683" s="1">
        <f>Z682*IFERROR(INDEX($H$720:$H$926,MATCH(Z681,$A$720:$A$926,0),1),INDEX($H$720:$H$926,MATCH(Z681,$B$720:$B$926,0),1))/1000</f>
        <v>0</v>
      </c>
      <c r="AA683" s="1">
        <f>AA682*IFERROR(INDEX($H$720:$H$926,MATCH(AA681,$A$720:$A$926,0),1),INDEX($H$720:$H$926,MATCH(AA681,$B$720:$B$926,0),1))/1000</f>
        <v>109.51082110574023</v>
      </c>
      <c r="AB683" s="1">
        <v>0</v>
      </c>
      <c r="AC683" s="1">
        <v>0</v>
      </c>
      <c r="AD683" s="1">
        <f>AD682*IFERROR(INDEX($H$720:$H$926,MATCH(AD681,$A$720:$A$926,0),1),INDEX($H$720:$H$926,MATCH(AD681,$B$720:$B$926,0),1))/1000</f>
        <v>0</v>
      </c>
      <c r="AE683" s="1">
        <f>AE682*IFERROR(INDEX($H$720:$H$926,MATCH(AE681,$A$720:$A$926,0),1),INDEX($H$720:$H$926,MATCH(AE681,$B$720:$B$926,0),1))/1000</f>
        <v>0</v>
      </c>
      <c r="AF683" s="1">
        <v>0</v>
      </c>
      <c r="AG683" s="1">
        <v>0</v>
      </c>
      <c r="AH683" s="81">
        <f>AH682</f>
        <v>7230.4559117999988</v>
      </c>
      <c r="AI683" s="1">
        <f>AI682*IFERROR(INDEX($H$720:$H$926,MATCH(AI681,$A$720:$A$926,0),1),INDEX($H$720:$H$926,MATCH(AI681,$B$720:$B$926,0),1))/1000</f>
        <v>12166.198303426141</v>
      </c>
      <c r="AJ683" s="1">
        <f>AJ682*IFERROR(INDEX($H$720:$H$926,MATCH(AJ681,$A$720:$A$926,0),1),INDEX($H$720:$H$926,MATCH(AJ681,$B$720:$B$926,0),1))/1000</f>
        <v>459.33541541377002</v>
      </c>
    </row>
    <row r="685" spans="1:36" x14ac:dyDescent="0.35">
      <c r="A685" s="3" t="s">
        <v>827</v>
      </c>
      <c r="B685" s="3">
        <f>SUM(B683:AJ683)</f>
        <v>135177.28771279738</v>
      </c>
    </row>
    <row r="686" spans="1:36" x14ac:dyDescent="0.35">
      <c r="K686" s="1"/>
      <c r="L686" s="1"/>
      <c r="M686" s="1"/>
      <c r="N686" s="1"/>
      <c r="O686" s="1"/>
      <c r="P686" s="1"/>
      <c r="Q686" s="1"/>
      <c r="R686" s="1"/>
      <c r="S686" s="1"/>
      <c r="T686" s="1"/>
      <c r="U686" s="1"/>
      <c r="V686" s="1"/>
      <c r="W686" s="1"/>
      <c r="X686" s="1"/>
      <c r="Y686" s="1"/>
      <c r="Z686" s="1"/>
      <c r="AA686" s="1"/>
      <c r="AB686" s="1"/>
    </row>
    <row r="687" spans="1:36" ht="16.5" x14ac:dyDescent="0.35">
      <c r="A687" s="50" t="s">
        <v>3245</v>
      </c>
      <c r="B687" s="75" t="s">
        <v>816</v>
      </c>
      <c r="C687" s="75" t="s">
        <v>817</v>
      </c>
      <c r="D687" s="75" t="s">
        <v>818</v>
      </c>
      <c r="E687" s="75" t="s">
        <v>819</v>
      </c>
      <c r="F687" s="75" t="s">
        <v>483</v>
      </c>
      <c r="G687" s="75" t="s">
        <v>484</v>
      </c>
      <c r="H687" s="75" t="s">
        <v>820</v>
      </c>
      <c r="I687" s="75" t="s">
        <v>845</v>
      </c>
      <c r="J687" s="75" t="s">
        <v>2562</v>
      </c>
      <c r="K687" s="1"/>
      <c r="L687" s="1"/>
      <c r="M687" s="1"/>
      <c r="N687" s="1"/>
      <c r="O687" s="1"/>
      <c r="P687" s="1"/>
      <c r="Q687" s="1"/>
      <c r="R687" s="1"/>
      <c r="S687" s="1"/>
      <c r="T687" s="1"/>
      <c r="U687" s="1"/>
      <c r="V687" s="1"/>
      <c r="W687" s="1"/>
      <c r="X687" s="1"/>
      <c r="Y687" s="1"/>
      <c r="Z687" s="1"/>
      <c r="AA687" s="1"/>
      <c r="AB687" s="1"/>
    </row>
    <row r="688" spans="1:36" x14ac:dyDescent="0.35">
      <c r="A688" s="1" t="s">
        <v>3634</v>
      </c>
      <c r="B688" s="5">
        <f>B678/1000</f>
        <v>5306.4779087628531</v>
      </c>
      <c r="C688" s="1">
        <f>C678*$H$721/1000</f>
        <v>815.72693258868048</v>
      </c>
      <c r="D688" s="1">
        <f>D678*$H$723/1000</f>
        <v>412.43679243613701</v>
      </c>
      <c r="E688" s="1">
        <f>E678*$C$932/1000</f>
        <v>-142.12857346329457</v>
      </c>
      <c r="F688">
        <f>F678*$C$931/1000</f>
        <v>134.19597772009959</v>
      </c>
      <c r="G688">
        <f>G678*$C$930/1000</f>
        <v>66.545231719402722</v>
      </c>
      <c r="H688">
        <f>$C$935/1000</f>
        <v>0</v>
      </c>
      <c r="I688">
        <f>B685/1000</f>
        <v>135.17728771279738</v>
      </c>
      <c r="J688" s="313">
        <f>SUM(B688:I688)</f>
        <v>6728.4315574766761</v>
      </c>
      <c r="K688" s="1"/>
      <c r="L688" s="1"/>
      <c r="M688" s="1"/>
      <c r="N688" s="1"/>
      <c r="O688" s="1"/>
      <c r="P688" s="1"/>
      <c r="Q688" s="1"/>
      <c r="R688" s="1"/>
      <c r="S688" s="1"/>
      <c r="T688" s="1"/>
      <c r="U688" s="1"/>
      <c r="V688" s="1"/>
      <c r="W688" s="1"/>
      <c r="X688" s="1"/>
      <c r="Y688" s="1"/>
      <c r="Z688" s="1"/>
      <c r="AA688" s="1"/>
      <c r="AB688" s="1"/>
    </row>
    <row r="689" spans="1:28" x14ac:dyDescent="0.35">
      <c r="A689" s="1" t="s">
        <v>846</v>
      </c>
      <c r="B689" s="5">
        <f>B679/1000</f>
        <v>5419.8057453493957</v>
      </c>
      <c r="C689" s="1">
        <f>C679*$H$721/1000</f>
        <v>815.87513359320496</v>
      </c>
      <c r="D689" s="1">
        <f>D679*$H$723/1000</f>
        <v>413.29649353233458</v>
      </c>
      <c r="E689" s="1">
        <f>E679*$C$932/1000</f>
        <v>-156.06314242672303</v>
      </c>
      <c r="F689">
        <f>F679*$C$931/1000</f>
        <v>134.43127670288763</v>
      </c>
      <c r="G689">
        <f>G679*$C$930/1000</f>
        <v>66.813514213230775</v>
      </c>
      <c r="H689">
        <f>$C$935/1000</f>
        <v>0</v>
      </c>
      <c r="I689">
        <f>B685/1000</f>
        <v>135.17728771279738</v>
      </c>
      <c r="J689" s="313">
        <f>SUM(B689:I689)</f>
        <v>6829.3363086771278</v>
      </c>
      <c r="K689" s="1"/>
      <c r="L689" s="1"/>
      <c r="M689" s="1"/>
      <c r="N689" s="1"/>
      <c r="O689" s="1"/>
      <c r="P689" s="1"/>
      <c r="Q689" s="1"/>
      <c r="R689" s="1"/>
      <c r="S689" s="1"/>
      <c r="T689" s="1"/>
      <c r="U689" s="1"/>
      <c r="V689" s="1"/>
      <c r="W689" s="1"/>
      <c r="X689" s="1"/>
      <c r="Y689" s="1"/>
      <c r="Z689" s="1"/>
      <c r="AA689" s="1"/>
      <c r="AB689" s="1"/>
    </row>
    <row r="690" spans="1:28" x14ac:dyDescent="0.35">
      <c r="A690" s="1" t="s">
        <v>93</v>
      </c>
      <c r="B690" s="5">
        <f>B667/1000</f>
        <v>2400.057485640647</v>
      </c>
      <c r="C690" s="1">
        <f>C667*$H$721/1000</f>
        <v>0.97505742374797311</v>
      </c>
      <c r="D690" s="1">
        <f>D667*$H$723/1000</f>
        <v>26.729327208271673</v>
      </c>
      <c r="E690" s="1">
        <f>E667*$C$932/1000</f>
        <v>-28.162318617333124</v>
      </c>
      <c r="F690">
        <f>F667*$C$931/1000</f>
        <v>1.0473096102301072</v>
      </c>
      <c r="G690">
        <f>G667*$C$930/1000</f>
        <v>0.21850697710017231</v>
      </c>
      <c r="H690">
        <f>$C$935/1000</f>
        <v>0</v>
      </c>
      <c r="I690">
        <f>0</f>
        <v>0</v>
      </c>
      <c r="J690" s="313">
        <f t="shared" ref="J690:J696" si="23">SUM(B690:I690)</f>
        <v>2400.8653682426634</v>
      </c>
      <c r="K690" s="1"/>
      <c r="L690" s="1"/>
      <c r="M690" s="1"/>
      <c r="N690" s="1"/>
      <c r="O690" s="1"/>
      <c r="P690" s="1"/>
      <c r="Q690" s="1"/>
      <c r="R690" s="1"/>
      <c r="S690" s="1"/>
      <c r="T690" s="1"/>
      <c r="U690" s="1"/>
      <c r="V690" s="1"/>
      <c r="W690" s="1"/>
      <c r="X690" s="1"/>
      <c r="Y690" s="1"/>
      <c r="Z690" s="1"/>
      <c r="AA690" s="1"/>
      <c r="AB690" s="1"/>
    </row>
    <row r="691" spans="1:28" x14ac:dyDescent="0.35">
      <c r="A691" s="1" t="s">
        <v>4</v>
      </c>
      <c r="B691" s="5">
        <f>B668/1000</f>
        <v>1911.4428105552256</v>
      </c>
      <c r="C691" s="5">
        <f t="shared" ref="C691:I691" si="24">C668/1000</f>
        <v>0.16557291285866269</v>
      </c>
      <c r="D691" s="5">
        <f t="shared" si="24"/>
        <v>0.14122138300660741</v>
      </c>
      <c r="E691" s="5">
        <f t="shared" si="24"/>
        <v>11.99396820796089</v>
      </c>
      <c r="F691" s="5">
        <f t="shared" si="24"/>
        <v>58.745519506243923</v>
      </c>
      <c r="G691" s="5">
        <f t="shared" si="24"/>
        <v>5.7772545334153529</v>
      </c>
      <c r="H691" s="5">
        <f t="shared" si="24"/>
        <v>0.61863077203361583</v>
      </c>
      <c r="I691" s="5">
        <f t="shared" si="24"/>
        <v>0</v>
      </c>
      <c r="J691" s="313">
        <f t="shared" si="23"/>
        <v>1988.8849778707445</v>
      </c>
      <c r="K691" s="1"/>
      <c r="L691" s="1"/>
      <c r="M691" s="1"/>
      <c r="N691" s="1"/>
      <c r="O691" s="1"/>
      <c r="P691" s="1"/>
      <c r="Q691" s="1"/>
      <c r="R691" s="1"/>
      <c r="S691" s="1"/>
      <c r="T691" s="1"/>
      <c r="U691" s="1"/>
      <c r="V691" s="1"/>
      <c r="W691" s="1"/>
      <c r="X691" s="1"/>
      <c r="Y691" s="1"/>
      <c r="Z691" s="1"/>
      <c r="AA691" s="1"/>
      <c r="AB691" s="1"/>
    </row>
    <row r="692" spans="1:28" x14ac:dyDescent="0.35">
      <c r="A692" s="1" t="s">
        <v>2425</v>
      </c>
      <c r="B692" s="5">
        <f>B669/1000</f>
        <v>586.02753370179141</v>
      </c>
      <c r="C692" s="1">
        <f>C669*$H$721/1000</f>
        <v>5.7493836057856367</v>
      </c>
      <c r="D692" s="1">
        <f>D669*$H$723/1000</f>
        <v>1.0860567814340572</v>
      </c>
      <c r="E692" s="1">
        <f>E669*$C$932/1000</f>
        <v>-7.4477625981911419</v>
      </c>
      <c r="F692">
        <f>F669*$C$931/1000</f>
        <v>5.4389617872520137</v>
      </c>
      <c r="G692">
        <f>G669*$C$930/1000</f>
        <v>3.5330048262148086</v>
      </c>
      <c r="H692">
        <f>$C$935/1000</f>
        <v>0</v>
      </c>
      <c r="I692">
        <f>0</f>
        <v>0</v>
      </c>
      <c r="J692" s="313">
        <f t="shared" si="23"/>
        <v>594.3871781042867</v>
      </c>
      <c r="K692" s="1"/>
      <c r="L692" s="1"/>
      <c r="M692" s="1"/>
      <c r="N692" s="1"/>
      <c r="O692" s="1"/>
      <c r="P692" s="1"/>
      <c r="Q692" s="1"/>
      <c r="R692" s="1"/>
      <c r="S692" s="1"/>
      <c r="T692" s="1"/>
      <c r="U692" s="1"/>
      <c r="V692" s="1"/>
      <c r="W692" s="1"/>
      <c r="X692" s="1"/>
      <c r="Y692" s="1"/>
      <c r="Z692" s="1"/>
      <c r="AA692" s="1"/>
      <c r="AB692" s="1"/>
    </row>
    <row r="693" spans="1:28" x14ac:dyDescent="0.35">
      <c r="A693" s="1" t="s">
        <v>9</v>
      </c>
      <c r="B693" s="5">
        <f>B670/1000+B674/1000</f>
        <v>1332.0089170891601</v>
      </c>
      <c r="C693" s="1">
        <f>C670*$H$721/1000+C674*$H$721/1000</f>
        <v>334.1889930245116</v>
      </c>
      <c r="D693" s="1">
        <f>D670*$H$723/1000+D674*$H$723/1000</f>
        <v>25.130465250247134</v>
      </c>
      <c r="E693" s="1">
        <f>E670*$C$932/1000+E674*$C$932/1000</f>
        <v>-20.799938005910086</v>
      </c>
      <c r="F693">
        <f>F670*$C$931/1000+F674*$C$931/1000</f>
        <v>7.7821620179222322</v>
      </c>
      <c r="G693">
        <f>G670*$C$930/1000+G674*$C$930/1000</f>
        <v>33.603751722096476</v>
      </c>
      <c r="H693">
        <f>$C$935/1000</f>
        <v>0</v>
      </c>
      <c r="I693">
        <f>I689</f>
        <v>135.17728771279738</v>
      </c>
      <c r="J693" s="313">
        <f t="shared" si="23"/>
        <v>1847.0916388108249</v>
      </c>
      <c r="K693" s="1"/>
      <c r="L693" s="1"/>
      <c r="M693" s="1"/>
      <c r="N693" s="1"/>
      <c r="O693" s="1"/>
      <c r="P693" s="1"/>
      <c r="Q693" s="1"/>
      <c r="R693" s="1"/>
      <c r="S693" s="1"/>
      <c r="T693" s="1"/>
      <c r="U693" s="1"/>
      <c r="V693" s="1"/>
      <c r="W693" s="1"/>
      <c r="X693" s="1"/>
      <c r="Y693" s="1"/>
      <c r="Z693" s="1"/>
      <c r="AA693" s="1"/>
      <c r="AB693" s="1"/>
    </row>
    <row r="694" spans="1:28" x14ac:dyDescent="0.35">
      <c r="A694" s="1" t="s">
        <v>131</v>
      </c>
      <c r="B694" s="5">
        <f>B671/1000+B675/1000</f>
        <v>8.1116188281593917</v>
      </c>
      <c r="C694" s="1">
        <f>C671*$H$721/1000+C675*$H$721/1000</f>
        <v>263.72566248003409</v>
      </c>
      <c r="D694" s="1">
        <f>D671*$H$723/1000+D675*$H$723/1000</f>
        <v>293.7319554519878</v>
      </c>
      <c r="E694" s="1">
        <f>E675*$C$932/1000</f>
        <v>-0.12226757436940416</v>
      </c>
      <c r="F694">
        <f>F675*$C$931/1000</f>
        <v>0.65413199899659735</v>
      </c>
      <c r="H694">
        <f>$C$935/1000</f>
        <v>0</v>
      </c>
      <c r="I694">
        <f>0</f>
        <v>0</v>
      </c>
      <c r="J694" s="313">
        <f t="shared" si="23"/>
        <v>566.1011011848085</v>
      </c>
      <c r="K694" s="1"/>
      <c r="L694" s="1"/>
      <c r="M694" s="1"/>
      <c r="N694" s="1"/>
      <c r="O694" s="1"/>
      <c r="P694" s="1"/>
      <c r="Q694" s="1"/>
      <c r="R694" s="1"/>
      <c r="S694" s="1"/>
      <c r="T694" s="1"/>
      <c r="U694" s="1"/>
      <c r="V694" s="1"/>
      <c r="W694" s="1"/>
      <c r="X694" s="1"/>
      <c r="Y694" s="1"/>
      <c r="Z694" s="1"/>
      <c r="AA694" s="1"/>
      <c r="AB694" s="1"/>
    </row>
    <row r="695" spans="1:28" x14ac:dyDescent="0.35">
      <c r="A695" s="1" t="s">
        <v>2435</v>
      </c>
      <c r="B695" s="5">
        <f>B672/1000</f>
        <v>13.282915919456782</v>
      </c>
      <c r="C695" s="1">
        <f>C677*$H$721/1000+C672*$H$721/1000</f>
        <v>172.02729061188404</v>
      </c>
      <c r="D695" s="1">
        <f>D672*$H$723/1000+D677*$H$723/1000</f>
        <v>19.889892109578266</v>
      </c>
      <c r="E695" s="1">
        <f>E677*$C$932/1000</f>
        <v>-1.9237355980045022E-2</v>
      </c>
      <c r="F695">
        <f>F677*$C$931/1000</f>
        <v>1.178702344763039E-2</v>
      </c>
      <c r="G695">
        <f>G677*$C$930/1000</f>
        <v>0.57197802074256499</v>
      </c>
      <c r="H695">
        <f>$C$935/1000</f>
        <v>0</v>
      </c>
      <c r="I695">
        <f>0</f>
        <v>0</v>
      </c>
      <c r="J695" s="313">
        <f t="shared" si="23"/>
        <v>205.76462632912921</v>
      </c>
      <c r="K695" s="1"/>
      <c r="L695" s="1"/>
      <c r="M695" s="1"/>
      <c r="N695" s="1"/>
      <c r="O695" s="1"/>
      <c r="P695" s="1"/>
      <c r="Q695" s="1"/>
      <c r="R695" s="1"/>
      <c r="S695" s="1"/>
      <c r="T695" s="1"/>
      <c r="U695" s="1"/>
      <c r="V695" s="1"/>
      <c r="W695" s="1"/>
      <c r="X695" s="1"/>
      <c r="Y695" s="1"/>
      <c r="Z695" s="1"/>
      <c r="AA695" s="1"/>
      <c r="AB695" s="1"/>
    </row>
    <row r="696" spans="1:28" x14ac:dyDescent="0.35">
      <c r="A696" s="1" t="s">
        <v>3104</v>
      </c>
      <c r="B696" s="5">
        <f>B676/1000</f>
        <v>-831.12553638504403</v>
      </c>
      <c r="C696" s="1">
        <f>C676*$H$721/1000</f>
        <v>34.572704887199137</v>
      </c>
      <c r="D696" s="1">
        <f>D676*$H$723/1000+D672*$H$723/1000</f>
        <v>9.6492793691190606</v>
      </c>
      <c r="E696" s="1">
        <f>E676*$C$932/1000+D672*$H$723/1000</f>
        <v>-0.81692983460559132</v>
      </c>
      <c r="F696">
        <f>F676*$C$931/1000+F672*$C$931/1000</f>
        <v>13.754989153799999</v>
      </c>
      <c r="H696">
        <f>$C$935/1000</f>
        <v>0</v>
      </c>
      <c r="I696">
        <f>0</f>
        <v>0</v>
      </c>
      <c r="J696" s="313">
        <f t="shared" si="23"/>
        <v>-773.96549280953138</v>
      </c>
      <c r="K696" s="1"/>
      <c r="L696" s="1"/>
      <c r="M696" s="1"/>
      <c r="N696" s="1"/>
      <c r="O696" s="1"/>
      <c r="P696" s="1"/>
      <c r="Q696" s="1"/>
      <c r="R696" s="1"/>
      <c r="S696" s="1"/>
      <c r="T696" s="1"/>
      <c r="U696" s="1"/>
      <c r="V696" s="1"/>
      <c r="W696" s="1"/>
      <c r="X696" s="1"/>
      <c r="Y696" s="1"/>
      <c r="Z696" s="1"/>
      <c r="AA696" s="1"/>
      <c r="AB696" s="1"/>
    </row>
    <row r="697" spans="1:28" x14ac:dyDescent="0.35">
      <c r="B697" s="5"/>
      <c r="C697" s="5"/>
      <c r="D697" s="5"/>
      <c r="E697" s="5"/>
      <c r="F697" s="5"/>
      <c r="G697" s="5"/>
      <c r="H697" s="5"/>
      <c r="I697" s="5"/>
      <c r="K697" s="1"/>
      <c r="L697" s="1"/>
      <c r="M697" s="1"/>
      <c r="N697" s="1"/>
      <c r="O697" s="1"/>
      <c r="P697" s="1"/>
      <c r="Q697" s="1"/>
      <c r="R697" s="1"/>
      <c r="S697" s="1"/>
      <c r="T697" s="1"/>
      <c r="U697" s="1"/>
      <c r="V697" s="1"/>
      <c r="W697" s="1"/>
      <c r="X697" s="1"/>
      <c r="Y697" s="1"/>
      <c r="Z697" s="1"/>
      <c r="AA697" s="1"/>
      <c r="AB697" s="1"/>
    </row>
    <row r="698" spans="1:28" ht="15" thickBot="1" x14ac:dyDescent="0.4">
      <c r="A698" s="1" t="s">
        <v>3636</v>
      </c>
      <c r="B698" s="5"/>
      <c r="C698" s="5"/>
      <c r="D698" s="5"/>
      <c r="E698" s="5"/>
      <c r="F698" s="5"/>
      <c r="G698" s="5"/>
      <c r="H698" s="5"/>
      <c r="I698" s="5"/>
      <c r="K698" s="1"/>
      <c r="L698" s="1"/>
      <c r="M698" s="1"/>
      <c r="N698" s="1"/>
    </row>
    <row r="699" spans="1:28" ht="15" thickBot="1" x14ac:dyDescent="0.4">
      <c r="A699" s="82" t="s">
        <v>847</v>
      </c>
      <c r="B699" s="83">
        <f>SUM(B689:D689,I689)</f>
        <v>6784.1546601877326</v>
      </c>
      <c r="C699" s="5"/>
      <c r="D699" s="5"/>
      <c r="E699" s="312"/>
      <c r="F699" s="5"/>
      <c r="G699" s="5"/>
      <c r="H699" s="5"/>
      <c r="I699" s="5"/>
      <c r="K699" s="1"/>
      <c r="L699" s="1"/>
      <c r="M699" s="1"/>
      <c r="N699" s="1"/>
      <c r="O699" s="1"/>
      <c r="P699" s="1"/>
      <c r="Q699" s="1"/>
      <c r="R699" s="1"/>
      <c r="S699" s="1"/>
      <c r="T699" s="1"/>
      <c r="U699" s="1"/>
      <c r="V699" s="1"/>
      <c r="W699" s="1"/>
      <c r="X699" s="1"/>
      <c r="Y699" s="1"/>
      <c r="Z699" s="1"/>
      <c r="AA699" s="1"/>
      <c r="AB699" s="1"/>
    </row>
    <row r="700" spans="1:28" ht="29.5" thickBot="1" x14ac:dyDescent="0.4">
      <c r="A700" s="82" t="s">
        <v>3633</v>
      </c>
      <c r="B700" s="83">
        <f>SUM(B688:D688,I688)</f>
        <v>6669.8189215004677</v>
      </c>
      <c r="C700" s="5"/>
      <c r="D700" s="5"/>
      <c r="E700" s="5"/>
      <c r="F700" s="5"/>
      <c r="G700" s="5"/>
      <c r="H700" s="5"/>
      <c r="I700" s="5"/>
      <c r="K700" s="1"/>
      <c r="L700" s="1"/>
      <c r="M700" s="1"/>
      <c r="N700" s="1"/>
      <c r="O700" s="1"/>
      <c r="P700" s="1"/>
      <c r="Q700" s="1"/>
      <c r="R700" s="1"/>
      <c r="S700" s="1"/>
      <c r="T700" s="1"/>
      <c r="U700" s="1"/>
      <c r="V700" s="1"/>
      <c r="W700" s="1"/>
      <c r="X700" s="1"/>
      <c r="Y700" s="1"/>
      <c r="Z700" s="1"/>
      <c r="AA700" s="1"/>
      <c r="AB700" s="1"/>
    </row>
    <row r="701" spans="1:28" x14ac:dyDescent="0.35">
      <c r="B701" s="5"/>
      <c r="C701" s="5"/>
      <c r="D701" s="5"/>
      <c r="E701" s="5"/>
      <c r="F701" s="5"/>
      <c r="G701" s="5"/>
      <c r="H701" s="5"/>
      <c r="I701" s="312"/>
      <c r="K701" s="1"/>
      <c r="L701" s="1"/>
      <c r="M701" s="1"/>
      <c r="N701" s="1"/>
      <c r="O701" s="1"/>
      <c r="P701" s="1"/>
      <c r="Q701" s="1"/>
      <c r="R701" s="1"/>
      <c r="S701" s="1"/>
      <c r="T701" s="1"/>
      <c r="U701" s="1"/>
      <c r="V701" s="1"/>
      <c r="W701" s="1"/>
      <c r="X701" s="1"/>
      <c r="Y701" s="1"/>
      <c r="Z701" s="1"/>
      <c r="AA701" s="1"/>
      <c r="AB701" s="1"/>
    </row>
    <row r="702" spans="1:28" ht="15" thickBot="1" x14ac:dyDescent="0.4">
      <c r="A702" s="1" t="s">
        <v>3637</v>
      </c>
      <c r="B702" s="5"/>
      <c r="C702" s="5"/>
      <c r="D702" s="5"/>
      <c r="E702" s="5"/>
      <c r="F702" s="5"/>
      <c r="G702" s="5"/>
      <c r="H702" s="5"/>
      <c r="I702" s="5"/>
      <c r="K702" s="1"/>
      <c r="L702" s="1"/>
      <c r="M702" s="1"/>
      <c r="N702" s="1"/>
      <c r="O702" s="1"/>
      <c r="P702" s="1"/>
      <c r="Q702" s="1"/>
      <c r="R702" s="1"/>
      <c r="S702" s="1"/>
      <c r="T702" s="1"/>
      <c r="U702" s="1"/>
      <c r="V702" s="1"/>
      <c r="W702" s="1"/>
      <c r="X702" s="1"/>
      <c r="Y702" s="1"/>
      <c r="Z702" s="1"/>
      <c r="AA702" s="1"/>
      <c r="AB702" s="1"/>
    </row>
    <row r="703" spans="1:28" ht="15" thickBot="1" x14ac:dyDescent="0.4">
      <c r="A703" s="82" t="s">
        <v>847</v>
      </c>
      <c r="B703" s="83">
        <f>SUM(B689:I689)</f>
        <v>6829.3363086771278</v>
      </c>
      <c r="D703" s="312"/>
      <c r="K703" s="1"/>
      <c r="L703" s="1"/>
      <c r="M703" s="1"/>
      <c r="N703" s="1"/>
      <c r="O703" s="1"/>
      <c r="P703" s="1"/>
      <c r="Q703" s="1"/>
      <c r="R703" s="1"/>
      <c r="S703" s="1"/>
      <c r="T703" s="1"/>
      <c r="U703" s="1"/>
      <c r="V703" s="1"/>
      <c r="W703" s="1"/>
      <c r="X703" s="1"/>
      <c r="Y703" s="1"/>
      <c r="Z703" s="1"/>
      <c r="AA703" s="1"/>
      <c r="AB703" s="1"/>
    </row>
    <row r="704" spans="1:28" ht="29.5" thickBot="1" x14ac:dyDescent="0.4">
      <c r="A704" s="82" t="s">
        <v>3633</v>
      </c>
      <c r="B704" s="83">
        <f>SUM(B688:I688)</f>
        <v>6728.4315574766761</v>
      </c>
      <c r="D704" s="312"/>
      <c r="K704" s="1"/>
      <c r="L704" s="1"/>
      <c r="M704" s="1"/>
      <c r="N704" s="1"/>
      <c r="O704" s="1"/>
      <c r="P704" s="1"/>
      <c r="Q704" s="1"/>
      <c r="R704" s="1"/>
      <c r="S704" s="1"/>
      <c r="T704" s="1"/>
      <c r="U704" s="1"/>
      <c r="V704" s="1"/>
      <c r="W704" s="1"/>
      <c r="X704" s="1"/>
      <c r="Y704" s="1"/>
      <c r="Z704" s="1"/>
      <c r="AA704" s="1"/>
      <c r="AB704" s="1"/>
    </row>
    <row r="705" spans="1:28" x14ac:dyDescent="0.35">
      <c r="A705" s="3"/>
      <c r="B705" s="5"/>
      <c r="K705" s="1"/>
      <c r="L705" s="1"/>
      <c r="M705" s="1"/>
      <c r="N705" s="1"/>
      <c r="O705" s="1"/>
      <c r="P705" s="1"/>
      <c r="Q705" s="1"/>
      <c r="R705" s="1"/>
      <c r="S705" s="1"/>
      <c r="T705" s="1"/>
      <c r="U705" s="1"/>
      <c r="V705" s="1"/>
      <c r="W705" s="1"/>
      <c r="X705" s="1"/>
      <c r="Y705" s="1"/>
      <c r="Z705" s="1"/>
      <c r="AA705" s="1"/>
      <c r="AB705" s="1"/>
    </row>
    <row r="706" spans="1:28" x14ac:dyDescent="0.35">
      <c r="A706" s="1" t="s">
        <v>93</v>
      </c>
      <c r="B706" s="5">
        <f>SUM(B690:I690)</f>
        <v>2400.8653682426634</v>
      </c>
      <c r="K706" s="1"/>
      <c r="L706" s="1"/>
      <c r="M706" s="1"/>
      <c r="N706" s="1"/>
      <c r="O706" s="1"/>
      <c r="P706" s="1"/>
      <c r="Q706" s="1"/>
      <c r="R706" s="1"/>
      <c r="S706" s="1"/>
      <c r="T706" s="1"/>
      <c r="U706" s="1"/>
      <c r="V706" s="1"/>
      <c r="W706" s="1"/>
      <c r="X706" s="1"/>
      <c r="Y706" s="1"/>
      <c r="Z706" s="1"/>
      <c r="AA706" s="1"/>
      <c r="AB706" s="1"/>
    </row>
    <row r="707" spans="1:28" x14ac:dyDescent="0.35">
      <c r="A707" s="1" t="s">
        <v>4</v>
      </c>
      <c r="B707" s="5">
        <f t="shared" ref="B707:B712" si="25">SUM(B691:I691)</f>
        <v>1988.8849778707445</v>
      </c>
      <c r="K707" s="1"/>
      <c r="L707" s="1"/>
      <c r="M707" s="1"/>
      <c r="N707" s="1"/>
      <c r="O707" s="1"/>
      <c r="P707" s="1"/>
      <c r="Q707" s="1"/>
      <c r="R707" s="1"/>
      <c r="S707" s="1"/>
      <c r="T707" s="1"/>
      <c r="U707" s="1"/>
      <c r="V707" s="1"/>
      <c r="W707" s="1"/>
      <c r="X707" s="1"/>
      <c r="Y707" s="1"/>
      <c r="Z707" s="1"/>
      <c r="AA707" s="1"/>
      <c r="AB707" s="1"/>
    </row>
    <row r="708" spans="1:28" x14ac:dyDescent="0.35">
      <c r="A708" s="1" t="s">
        <v>2425</v>
      </c>
      <c r="B708" s="5">
        <f t="shared" si="25"/>
        <v>594.3871781042867</v>
      </c>
      <c r="K708" s="1"/>
      <c r="L708" s="1"/>
      <c r="M708" s="1"/>
      <c r="N708" s="1"/>
      <c r="O708" s="1"/>
      <c r="P708" s="1"/>
      <c r="Q708" s="1"/>
      <c r="R708" s="1"/>
      <c r="S708" s="1"/>
      <c r="T708" s="1"/>
      <c r="U708" s="1"/>
      <c r="V708" s="1"/>
      <c r="W708" s="1"/>
      <c r="X708" s="1"/>
      <c r="Y708" s="1"/>
      <c r="Z708" s="1"/>
      <c r="AA708" s="1"/>
      <c r="AB708" s="1"/>
    </row>
    <row r="709" spans="1:28" x14ac:dyDescent="0.35">
      <c r="A709" s="1" t="s">
        <v>9</v>
      </c>
      <c r="B709" s="5">
        <f t="shared" si="25"/>
        <v>1847.0916388108249</v>
      </c>
      <c r="K709" s="1"/>
      <c r="L709" s="1"/>
      <c r="M709" s="1"/>
      <c r="N709" s="1"/>
      <c r="O709" s="1"/>
      <c r="P709" s="1"/>
      <c r="Q709" s="1"/>
      <c r="R709" s="1"/>
      <c r="S709" s="1"/>
      <c r="T709" s="1"/>
      <c r="U709" s="1"/>
      <c r="V709" s="1"/>
      <c r="W709" s="1"/>
      <c r="X709" s="1"/>
      <c r="Y709" s="1"/>
      <c r="Z709" s="1"/>
      <c r="AA709" s="1"/>
      <c r="AB709" s="1"/>
    </row>
    <row r="710" spans="1:28" x14ac:dyDescent="0.35">
      <c r="A710" s="1" t="s">
        <v>131</v>
      </c>
      <c r="B710" s="5">
        <f t="shared" si="25"/>
        <v>566.1011011848085</v>
      </c>
      <c r="K710" s="1"/>
      <c r="L710" s="1"/>
      <c r="M710" s="1"/>
      <c r="N710" s="1"/>
      <c r="O710" s="1"/>
      <c r="P710" s="1"/>
      <c r="Q710" s="1"/>
      <c r="R710" s="1"/>
      <c r="S710" s="1"/>
      <c r="T710" s="1"/>
      <c r="U710" s="1"/>
      <c r="V710" s="1"/>
      <c r="W710" s="1"/>
      <c r="X710" s="1"/>
      <c r="Y710" s="1"/>
      <c r="Z710" s="1"/>
      <c r="AA710" s="1"/>
      <c r="AB710" s="1"/>
    </row>
    <row r="711" spans="1:28" x14ac:dyDescent="0.35">
      <c r="A711" s="1" t="s">
        <v>2435</v>
      </c>
      <c r="B711" s="5">
        <f t="shared" si="25"/>
        <v>205.76462632912921</v>
      </c>
      <c r="K711" s="1"/>
      <c r="L711" s="1"/>
      <c r="M711" s="1"/>
      <c r="N711" s="1"/>
      <c r="O711" s="1"/>
      <c r="P711" s="1"/>
      <c r="Q711" s="1"/>
      <c r="R711" s="1"/>
      <c r="S711" s="1"/>
      <c r="T711" s="1"/>
      <c r="U711" s="1"/>
      <c r="V711" s="1"/>
      <c r="W711" s="1"/>
      <c r="X711" s="1"/>
      <c r="Y711" s="1"/>
      <c r="Z711" s="1"/>
      <c r="AA711" s="1"/>
      <c r="AB711" s="1"/>
    </row>
    <row r="712" spans="1:28" x14ac:dyDescent="0.35">
      <c r="A712" s="1" t="s">
        <v>3104</v>
      </c>
      <c r="B712" s="5">
        <f t="shared" si="25"/>
        <v>-773.96549280953138</v>
      </c>
      <c r="C712" s="5"/>
      <c r="D712" s="5"/>
      <c r="K712" s="1"/>
      <c r="L712" s="1"/>
      <c r="M712" s="1"/>
      <c r="N712" s="1"/>
      <c r="O712" s="1"/>
      <c r="P712" s="1"/>
      <c r="Q712" s="1"/>
      <c r="R712" s="1"/>
      <c r="S712" s="1"/>
      <c r="T712" s="1"/>
      <c r="U712" s="1"/>
      <c r="V712" s="1"/>
      <c r="W712" s="1"/>
      <c r="X712" s="1"/>
      <c r="Y712" s="1"/>
      <c r="Z712" s="1"/>
      <c r="AA712" s="1"/>
      <c r="AB712" s="1"/>
    </row>
    <row r="713" spans="1:28" x14ac:dyDescent="0.35">
      <c r="A713" s="3"/>
      <c r="B713" s="5"/>
      <c r="C713" s="5"/>
      <c r="K713" s="1"/>
      <c r="L713" s="1"/>
      <c r="M713" s="1"/>
      <c r="N713" s="1"/>
      <c r="O713" s="1"/>
      <c r="P713" s="1"/>
      <c r="Q713" s="1"/>
      <c r="R713" s="1"/>
      <c r="S713" s="1"/>
      <c r="T713" s="1"/>
      <c r="U713" s="1"/>
      <c r="V713" s="1"/>
      <c r="W713" s="1"/>
      <c r="X713" s="1"/>
      <c r="Y713" s="1"/>
      <c r="Z713" s="1"/>
      <c r="AA713" s="1"/>
      <c r="AB713" s="1"/>
    </row>
    <row r="714" spans="1:28" x14ac:dyDescent="0.35">
      <c r="A714" s="3"/>
      <c r="B714" s="5"/>
      <c r="K714" s="1"/>
      <c r="L714" s="1"/>
      <c r="M714" s="1"/>
      <c r="N714" s="1"/>
      <c r="O714" s="1"/>
      <c r="P714" s="1"/>
      <c r="Q714" s="1"/>
      <c r="R714" s="1"/>
      <c r="S714" s="1"/>
      <c r="T714" s="1"/>
      <c r="U714" s="1"/>
      <c r="V714" s="1"/>
      <c r="W714" s="1"/>
      <c r="X714" s="1"/>
      <c r="Y714" s="1"/>
      <c r="Z714" s="1"/>
      <c r="AA714" s="1"/>
      <c r="AB714" s="1"/>
    </row>
    <row r="715" spans="1:28" x14ac:dyDescent="0.35">
      <c r="A715" s="3"/>
      <c r="B715" s="5"/>
      <c r="K715" s="1"/>
      <c r="L715" s="1"/>
      <c r="M715" s="1"/>
      <c r="N715" s="1"/>
      <c r="O715" s="1"/>
      <c r="P715" s="1"/>
      <c r="Q715" s="1"/>
      <c r="R715" s="1"/>
      <c r="S715" s="1"/>
      <c r="T715" s="1"/>
      <c r="U715" s="1"/>
      <c r="V715" s="1"/>
      <c r="W715" s="1"/>
      <c r="X715" s="1"/>
      <c r="Y715" s="1"/>
      <c r="Z715" s="1"/>
      <c r="AA715" s="1"/>
      <c r="AB715" s="1"/>
    </row>
    <row r="716" spans="1:28" ht="15.5" x14ac:dyDescent="0.35">
      <c r="A716" s="84" t="s">
        <v>848</v>
      </c>
      <c r="B716" s="85"/>
      <c r="C716" s="85"/>
      <c r="D716" s="85"/>
      <c r="E716" s="85"/>
      <c r="F716" s="85"/>
      <c r="G716" s="85"/>
      <c r="H716" s="85"/>
      <c r="I716" s="85"/>
      <c r="J716" s="85"/>
      <c r="K716" s="85"/>
      <c r="L716" s="85"/>
      <c r="M716" s="85"/>
      <c r="N716" s="85"/>
    </row>
    <row r="717" spans="1:28" x14ac:dyDescent="0.35">
      <c r="A717" s="85" t="s">
        <v>849</v>
      </c>
      <c r="B717" s="85"/>
      <c r="C717" s="85"/>
      <c r="D717" s="85"/>
      <c r="E717" s="85"/>
      <c r="F717" s="85"/>
      <c r="G717" s="85"/>
      <c r="H717" s="85"/>
      <c r="I717" s="85"/>
      <c r="J717" s="85"/>
      <c r="K717" s="85"/>
      <c r="L717" s="85"/>
      <c r="M717" s="85"/>
      <c r="N717" s="85"/>
    </row>
    <row r="718" spans="1:28" x14ac:dyDescent="0.35">
      <c r="A718" s="85" t="s">
        <v>850</v>
      </c>
      <c r="B718" s="85"/>
      <c r="C718" s="85"/>
      <c r="D718" s="85"/>
      <c r="E718" s="85"/>
      <c r="F718" s="85"/>
      <c r="G718" s="85"/>
      <c r="H718" s="85"/>
      <c r="I718" s="85"/>
      <c r="J718" s="85"/>
      <c r="K718" s="85"/>
      <c r="L718" s="85"/>
      <c r="M718" s="85"/>
      <c r="N718" s="85"/>
    </row>
    <row r="719" spans="1:28" ht="31.5" x14ac:dyDescent="0.35">
      <c r="A719" s="86" t="s">
        <v>851</v>
      </c>
      <c r="B719" s="87" t="s">
        <v>852</v>
      </c>
      <c r="C719" s="88" t="s">
        <v>853</v>
      </c>
      <c r="D719" s="89" t="s">
        <v>854</v>
      </c>
      <c r="E719" s="89" t="s">
        <v>855</v>
      </c>
      <c r="F719" s="90" t="s">
        <v>856</v>
      </c>
      <c r="G719" s="89" t="s">
        <v>857</v>
      </c>
      <c r="H719" s="90" t="s">
        <v>858</v>
      </c>
      <c r="I719" s="89" t="s">
        <v>859</v>
      </c>
      <c r="J719" s="90" t="s">
        <v>860</v>
      </c>
      <c r="K719" s="89" t="s">
        <v>861</v>
      </c>
      <c r="L719" s="90" t="s">
        <v>862</v>
      </c>
      <c r="M719" s="90" t="s">
        <v>863</v>
      </c>
      <c r="N719" s="90" t="s">
        <v>864</v>
      </c>
    </row>
    <row r="720" spans="1:28" x14ac:dyDescent="0.35">
      <c r="A720" s="91" t="s">
        <v>865</v>
      </c>
      <c r="B720" s="92" t="s">
        <v>866</v>
      </c>
      <c r="C720" s="93" t="s">
        <v>867</v>
      </c>
      <c r="D720" s="91" t="s">
        <v>868</v>
      </c>
      <c r="E720" s="91" t="s">
        <v>869</v>
      </c>
      <c r="F720" s="94">
        <v>1</v>
      </c>
      <c r="G720" s="91" t="s">
        <v>870</v>
      </c>
      <c r="H720" s="94">
        <v>1</v>
      </c>
      <c r="I720" s="91" t="s">
        <v>871</v>
      </c>
      <c r="J720" s="94">
        <v>1</v>
      </c>
      <c r="K720" s="91" t="s">
        <v>872</v>
      </c>
      <c r="L720" s="94">
        <v>1</v>
      </c>
      <c r="M720" s="91" t="s">
        <v>873</v>
      </c>
      <c r="N720" s="94">
        <v>1</v>
      </c>
    </row>
    <row r="721" spans="1:14" x14ac:dyDescent="0.35">
      <c r="A721" s="95" t="s">
        <v>874</v>
      </c>
      <c r="B721" s="96" t="s">
        <v>875</v>
      </c>
      <c r="C721" s="96" t="s">
        <v>876</v>
      </c>
      <c r="D721" s="95" t="s">
        <v>877</v>
      </c>
      <c r="E721" s="95" t="s">
        <v>878</v>
      </c>
      <c r="F721" s="97">
        <v>84</v>
      </c>
      <c r="G721" s="95" t="s">
        <v>879</v>
      </c>
      <c r="H721" s="97">
        <v>28</v>
      </c>
      <c r="I721" s="95" t="s">
        <v>880</v>
      </c>
      <c r="J721" s="97">
        <v>67</v>
      </c>
      <c r="K721" s="95" t="s">
        <v>881</v>
      </c>
      <c r="L721" s="97">
        <v>14</v>
      </c>
      <c r="M721" s="95" t="s">
        <v>882</v>
      </c>
      <c r="N721" s="97">
        <v>4</v>
      </c>
    </row>
    <row r="722" spans="1:14" x14ac:dyDescent="0.35">
      <c r="A722" s="98" t="s">
        <v>883</v>
      </c>
      <c r="B722" s="99" t="s">
        <v>875</v>
      </c>
      <c r="C722" s="99" t="s">
        <v>876</v>
      </c>
      <c r="D722" s="98" t="s">
        <v>877</v>
      </c>
      <c r="E722" s="98" t="s">
        <v>884</v>
      </c>
      <c r="F722" s="100">
        <v>85</v>
      </c>
      <c r="G722" s="98" t="s">
        <v>885</v>
      </c>
      <c r="H722" s="100">
        <v>30</v>
      </c>
      <c r="I722" s="98" t="s">
        <v>886</v>
      </c>
      <c r="J722" s="100">
        <v>68</v>
      </c>
      <c r="K722" s="98" t="s">
        <v>887</v>
      </c>
      <c r="L722" s="100">
        <v>15</v>
      </c>
      <c r="M722" s="98" t="s">
        <v>888</v>
      </c>
      <c r="N722" s="100">
        <v>6</v>
      </c>
    </row>
    <row r="723" spans="1:14" x14ac:dyDescent="0.35">
      <c r="A723" s="101" t="s">
        <v>889</v>
      </c>
      <c r="B723" s="102" t="s">
        <v>890</v>
      </c>
      <c r="C723" s="102" t="s">
        <v>891</v>
      </c>
      <c r="D723" s="101" t="s">
        <v>892</v>
      </c>
      <c r="E723" s="101" t="s">
        <v>893</v>
      </c>
      <c r="F723" s="103">
        <v>264</v>
      </c>
      <c r="G723" s="101" t="s">
        <v>894</v>
      </c>
      <c r="H723" s="103">
        <v>265</v>
      </c>
      <c r="I723" s="101" t="s">
        <v>895</v>
      </c>
      <c r="J723" s="103">
        <v>277</v>
      </c>
      <c r="K723" s="101" t="s">
        <v>896</v>
      </c>
      <c r="L723" s="103">
        <v>282</v>
      </c>
      <c r="M723" s="101" t="s">
        <v>897</v>
      </c>
      <c r="N723" s="103">
        <v>234</v>
      </c>
    </row>
    <row r="724" spans="1:14" x14ac:dyDescent="0.35">
      <c r="A724" s="91" t="s">
        <v>898</v>
      </c>
      <c r="B724" s="92" t="s">
        <v>899</v>
      </c>
      <c r="C724" s="104">
        <v>45</v>
      </c>
      <c r="D724" s="105">
        <v>0.26</v>
      </c>
      <c r="E724" s="91" t="s">
        <v>900</v>
      </c>
      <c r="F724" s="94">
        <v>6900</v>
      </c>
      <c r="G724" s="91" t="s">
        <v>901</v>
      </c>
      <c r="H724" s="94">
        <v>4660</v>
      </c>
      <c r="I724" s="91" t="s">
        <v>902</v>
      </c>
      <c r="J724" s="94">
        <v>6890</v>
      </c>
      <c r="K724" s="91" t="s">
        <v>903</v>
      </c>
      <c r="L724" s="94">
        <v>4890</v>
      </c>
      <c r="M724" s="91" t="s">
        <v>904</v>
      </c>
      <c r="N724" s="94">
        <v>2340</v>
      </c>
    </row>
    <row r="725" spans="1:14" x14ac:dyDescent="0.35">
      <c r="A725" s="95" t="s">
        <v>905</v>
      </c>
      <c r="B725" s="96" t="s">
        <v>906</v>
      </c>
      <c r="C725" s="106">
        <v>100</v>
      </c>
      <c r="D725" s="107">
        <v>0.32</v>
      </c>
      <c r="E725" s="95" t="s">
        <v>907</v>
      </c>
      <c r="F725" s="108">
        <v>10800</v>
      </c>
      <c r="G725" s="95" t="s">
        <v>908</v>
      </c>
      <c r="H725" s="108">
        <v>10200</v>
      </c>
      <c r="I725" s="95" t="s">
        <v>909</v>
      </c>
      <c r="J725" s="108">
        <v>11300</v>
      </c>
      <c r="K725" s="95" t="s">
        <v>910</v>
      </c>
      <c r="L725" s="108">
        <v>11000</v>
      </c>
      <c r="M725" s="95" t="s">
        <v>911</v>
      </c>
      <c r="N725" s="97">
        <v>8450</v>
      </c>
    </row>
    <row r="726" spans="1:14" x14ac:dyDescent="0.35">
      <c r="A726" s="98" t="s">
        <v>912</v>
      </c>
      <c r="B726" s="99" t="s">
        <v>913</v>
      </c>
      <c r="C726" s="109">
        <v>640</v>
      </c>
      <c r="D726" s="110">
        <v>0.25</v>
      </c>
      <c r="E726" s="98" t="s">
        <v>914</v>
      </c>
      <c r="F726" s="111">
        <v>10900</v>
      </c>
      <c r="G726" s="98" t="s">
        <v>915</v>
      </c>
      <c r="H726" s="111">
        <v>13900</v>
      </c>
      <c r="I726" s="98" t="s">
        <v>916</v>
      </c>
      <c r="J726" s="111">
        <v>11700</v>
      </c>
      <c r="K726" s="98" t="s">
        <v>917</v>
      </c>
      <c r="L726" s="111">
        <v>14200</v>
      </c>
      <c r="M726" s="98" t="s">
        <v>918</v>
      </c>
      <c r="N726" s="111">
        <v>15900</v>
      </c>
    </row>
    <row r="727" spans="1:14" x14ac:dyDescent="0.35">
      <c r="A727" s="95" t="s">
        <v>919</v>
      </c>
      <c r="B727" s="112" t="s">
        <v>920</v>
      </c>
      <c r="C727" s="113">
        <v>85</v>
      </c>
      <c r="D727" s="107">
        <v>0.3</v>
      </c>
      <c r="E727" s="95" t="s">
        <v>921</v>
      </c>
      <c r="F727" s="97">
        <v>6490</v>
      </c>
      <c r="G727" s="95" t="s">
        <v>922</v>
      </c>
      <c r="H727" s="97">
        <v>5820</v>
      </c>
      <c r="I727" s="95" t="s">
        <v>923</v>
      </c>
      <c r="J727" s="97">
        <v>6730</v>
      </c>
      <c r="K727" s="95" t="s">
        <v>924</v>
      </c>
      <c r="L727" s="97">
        <v>6250</v>
      </c>
      <c r="M727" s="95" t="s">
        <v>925</v>
      </c>
      <c r="N727" s="97">
        <v>4470</v>
      </c>
    </row>
    <row r="728" spans="1:14" x14ac:dyDescent="0.35">
      <c r="A728" s="98" t="s">
        <v>926</v>
      </c>
      <c r="B728" s="114" t="s">
        <v>927</v>
      </c>
      <c r="C728" s="109">
        <v>190</v>
      </c>
      <c r="D728" s="110">
        <v>0.31</v>
      </c>
      <c r="E728" s="98" t="s">
        <v>928</v>
      </c>
      <c r="F728" s="100">
        <v>7710</v>
      </c>
      <c r="G728" s="98" t="s">
        <v>929</v>
      </c>
      <c r="H728" s="100">
        <v>8590</v>
      </c>
      <c r="I728" s="98" t="s">
        <v>930</v>
      </c>
      <c r="J728" s="100">
        <v>8190</v>
      </c>
      <c r="K728" s="98" t="s">
        <v>931</v>
      </c>
      <c r="L728" s="100">
        <v>9020</v>
      </c>
      <c r="M728" s="98" t="s">
        <v>932</v>
      </c>
      <c r="N728" s="100">
        <v>8550</v>
      </c>
    </row>
    <row r="729" spans="1:14" x14ac:dyDescent="0.35">
      <c r="A729" s="101" t="s">
        <v>933</v>
      </c>
      <c r="B729" s="115" t="s">
        <v>934</v>
      </c>
      <c r="C729" s="116">
        <v>1020</v>
      </c>
      <c r="D729" s="117">
        <v>0.2</v>
      </c>
      <c r="E729" s="101" t="s">
        <v>935</v>
      </c>
      <c r="F729" s="103">
        <v>5860</v>
      </c>
      <c r="G729" s="101" t="s">
        <v>936</v>
      </c>
      <c r="H729" s="103">
        <v>7670</v>
      </c>
      <c r="I729" s="101" t="s">
        <v>937</v>
      </c>
      <c r="J729" s="103">
        <v>6310</v>
      </c>
      <c r="K729" s="101" t="s">
        <v>938</v>
      </c>
      <c r="L729" s="103">
        <v>7810</v>
      </c>
      <c r="M729" s="101" t="s">
        <v>939</v>
      </c>
      <c r="N729" s="103">
        <v>8980</v>
      </c>
    </row>
    <row r="730" spans="1:14" x14ac:dyDescent="0.35">
      <c r="A730" s="91" t="s">
        <v>940</v>
      </c>
      <c r="B730" s="92" t="s">
        <v>941</v>
      </c>
      <c r="C730" s="104">
        <v>1.7</v>
      </c>
      <c r="D730" s="105">
        <v>0.15</v>
      </c>
      <c r="E730" s="91" t="s">
        <v>942</v>
      </c>
      <c r="F730" s="94">
        <v>543</v>
      </c>
      <c r="G730" s="91" t="s">
        <v>942</v>
      </c>
      <c r="H730" s="94">
        <v>148</v>
      </c>
      <c r="I730" s="91" t="s">
        <v>943</v>
      </c>
      <c r="J730" s="94">
        <v>192</v>
      </c>
      <c r="K730" s="91" t="s">
        <v>944</v>
      </c>
      <c r="L730" s="94">
        <v>26</v>
      </c>
      <c r="M730" s="91" t="s">
        <v>945</v>
      </c>
      <c r="N730" s="94">
        <v>20</v>
      </c>
    </row>
    <row r="731" spans="1:14" x14ac:dyDescent="0.35">
      <c r="A731" s="95" t="s">
        <v>946</v>
      </c>
      <c r="B731" s="96" t="s">
        <v>947</v>
      </c>
      <c r="C731" s="113">
        <v>11.9</v>
      </c>
      <c r="D731" s="107">
        <v>0.21</v>
      </c>
      <c r="E731" s="95" t="s">
        <v>948</v>
      </c>
      <c r="F731" s="97">
        <v>5280</v>
      </c>
      <c r="G731" s="95" t="s">
        <v>921</v>
      </c>
      <c r="H731" s="97">
        <v>1760</v>
      </c>
      <c r="I731" s="95" t="s">
        <v>949</v>
      </c>
      <c r="J731" s="97">
        <v>4200</v>
      </c>
      <c r="K731" s="95" t="s">
        <v>950</v>
      </c>
      <c r="L731" s="97">
        <v>832</v>
      </c>
      <c r="M731" s="95" t="s">
        <v>951</v>
      </c>
      <c r="N731" s="97">
        <v>262</v>
      </c>
    </row>
    <row r="732" spans="1:14" x14ac:dyDescent="0.35">
      <c r="A732" s="98" t="s">
        <v>952</v>
      </c>
      <c r="B732" s="114" t="s">
        <v>953</v>
      </c>
      <c r="C732" s="118">
        <v>1</v>
      </c>
      <c r="D732" s="110">
        <v>0.17</v>
      </c>
      <c r="E732" s="98" t="s">
        <v>954</v>
      </c>
      <c r="F732" s="100">
        <v>218</v>
      </c>
      <c r="G732" s="98" t="s">
        <v>954</v>
      </c>
      <c r="H732" s="100">
        <v>59</v>
      </c>
      <c r="I732" s="98" t="s">
        <v>955</v>
      </c>
      <c r="J732" s="100">
        <v>70</v>
      </c>
      <c r="K732" s="98" t="s">
        <v>956</v>
      </c>
      <c r="L732" s="100">
        <v>10</v>
      </c>
      <c r="M732" s="98" t="s">
        <v>957</v>
      </c>
      <c r="N732" s="100">
        <v>8</v>
      </c>
    </row>
    <row r="733" spans="1:14" x14ac:dyDescent="0.35">
      <c r="A733" s="95" t="s">
        <v>958</v>
      </c>
      <c r="B733" s="112" t="s">
        <v>959</v>
      </c>
      <c r="C733" s="113">
        <v>3.4</v>
      </c>
      <c r="D733" s="107">
        <v>0.21</v>
      </c>
      <c r="E733" s="95" t="s">
        <v>960</v>
      </c>
      <c r="F733" s="97">
        <v>945</v>
      </c>
      <c r="G733" s="95" t="s">
        <v>961</v>
      </c>
      <c r="H733" s="97">
        <v>258</v>
      </c>
      <c r="I733" s="95" t="s">
        <v>962</v>
      </c>
      <c r="J733" s="97">
        <v>426</v>
      </c>
      <c r="K733" s="95" t="s">
        <v>963</v>
      </c>
      <c r="L733" s="97">
        <v>48</v>
      </c>
      <c r="M733" s="95" t="s">
        <v>964</v>
      </c>
      <c r="N733" s="97">
        <v>36</v>
      </c>
    </row>
    <row r="734" spans="1:14" x14ac:dyDescent="0.35">
      <c r="A734" s="98" t="s">
        <v>965</v>
      </c>
      <c r="B734" s="114" t="s">
        <v>966</v>
      </c>
      <c r="C734" s="118">
        <v>1.3</v>
      </c>
      <c r="D734" s="110">
        <v>0.15</v>
      </c>
      <c r="E734" s="98" t="s">
        <v>967</v>
      </c>
      <c r="F734" s="100">
        <v>292</v>
      </c>
      <c r="G734" s="98" t="s">
        <v>967</v>
      </c>
      <c r="H734" s="100">
        <v>79</v>
      </c>
      <c r="I734" s="98" t="s">
        <v>968</v>
      </c>
      <c r="J734" s="100">
        <v>98</v>
      </c>
      <c r="K734" s="98" t="s">
        <v>969</v>
      </c>
      <c r="L734" s="100">
        <v>14</v>
      </c>
      <c r="M734" s="98" t="s">
        <v>970</v>
      </c>
      <c r="N734" s="100">
        <v>11</v>
      </c>
    </row>
    <row r="735" spans="1:14" x14ac:dyDescent="0.35">
      <c r="A735" s="95" t="s">
        <v>971</v>
      </c>
      <c r="B735" s="112" t="s">
        <v>972</v>
      </c>
      <c r="C735" s="113">
        <v>4</v>
      </c>
      <c r="D735" s="107">
        <v>0.23</v>
      </c>
      <c r="E735" s="95" t="s">
        <v>973</v>
      </c>
      <c r="F735" s="97">
        <v>1350</v>
      </c>
      <c r="G735" s="95" t="s">
        <v>974</v>
      </c>
      <c r="H735" s="97">
        <v>370</v>
      </c>
      <c r="I735" s="95" t="s">
        <v>975</v>
      </c>
      <c r="J735" s="97">
        <v>659</v>
      </c>
      <c r="K735" s="95" t="s">
        <v>976</v>
      </c>
      <c r="L735" s="97">
        <v>72</v>
      </c>
      <c r="M735" s="95" t="s">
        <v>977</v>
      </c>
      <c r="N735" s="97">
        <v>51</v>
      </c>
    </row>
    <row r="736" spans="1:14" x14ac:dyDescent="0.35">
      <c r="A736" s="98" t="s">
        <v>978</v>
      </c>
      <c r="B736" s="114" t="s">
        <v>979</v>
      </c>
      <c r="C736" s="118">
        <v>5.9</v>
      </c>
      <c r="D736" s="110">
        <v>0.2</v>
      </c>
      <c r="E736" s="98" t="s">
        <v>980</v>
      </c>
      <c r="F736" s="100">
        <v>1870</v>
      </c>
      <c r="G736" s="98" t="s">
        <v>981</v>
      </c>
      <c r="H736" s="100">
        <v>527</v>
      </c>
      <c r="I736" s="98" t="s">
        <v>982</v>
      </c>
      <c r="J736" s="100">
        <v>1120</v>
      </c>
      <c r="K736" s="98" t="s">
        <v>983</v>
      </c>
      <c r="L736" s="100">
        <v>121</v>
      </c>
      <c r="M736" s="98" t="s">
        <v>984</v>
      </c>
      <c r="N736" s="100">
        <v>74</v>
      </c>
    </row>
    <row r="737" spans="1:14" x14ac:dyDescent="0.35">
      <c r="A737" s="95" t="s">
        <v>985</v>
      </c>
      <c r="B737" s="112" t="s">
        <v>986</v>
      </c>
      <c r="C737" s="113">
        <v>4.3</v>
      </c>
      <c r="D737" s="107">
        <v>0.17</v>
      </c>
      <c r="E737" s="95" t="s">
        <v>987</v>
      </c>
      <c r="F737" s="97">
        <v>1230</v>
      </c>
      <c r="G737" s="95" t="s">
        <v>988</v>
      </c>
      <c r="H737" s="97">
        <v>338</v>
      </c>
      <c r="I737" s="95" t="s">
        <v>989</v>
      </c>
      <c r="J737" s="97">
        <v>624</v>
      </c>
      <c r="K737" s="95" t="s">
        <v>990</v>
      </c>
      <c r="L737" s="97">
        <v>67</v>
      </c>
      <c r="M737" s="95" t="s">
        <v>991</v>
      </c>
      <c r="N737" s="97">
        <v>47</v>
      </c>
    </row>
    <row r="738" spans="1:14" x14ac:dyDescent="0.35">
      <c r="A738" s="98" t="s">
        <v>992</v>
      </c>
      <c r="B738" s="114" t="s">
        <v>993</v>
      </c>
      <c r="C738" s="118">
        <v>9.1999999999999993</v>
      </c>
      <c r="D738" s="110">
        <v>0.16</v>
      </c>
      <c r="E738" s="98" t="s">
        <v>994</v>
      </c>
      <c r="F738" s="100">
        <v>2550</v>
      </c>
      <c r="G738" s="98" t="s">
        <v>995</v>
      </c>
      <c r="H738" s="100">
        <v>782</v>
      </c>
      <c r="I738" s="98" t="s">
        <v>996</v>
      </c>
      <c r="J738" s="100">
        <v>1850</v>
      </c>
      <c r="K738" s="98" t="s">
        <v>997</v>
      </c>
      <c r="L738" s="100">
        <v>271</v>
      </c>
      <c r="M738" s="98" t="s">
        <v>998</v>
      </c>
      <c r="N738" s="100">
        <v>111</v>
      </c>
    </row>
    <row r="739" spans="1:14" x14ac:dyDescent="0.35">
      <c r="A739" s="95" t="s">
        <v>999</v>
      </c>
      <c r="B739" s="112" t="s">
        <v>1000</v>
      </c>
      <c r="C739" s="113">
        <v>17.2</v>
      </c>
      <c r="D739" s="107">
        <v>0.19</v>
      </c>
      <c r="E739" s="95" t="s">
        <v>1001</v>
      </c>
      <c r="F739" s="97">
        <v>5020</v>
      </c>
      <c r="G739" s="95" t="s">
        <v>1002</v>
      </c>
      <c r="H739" s="97">
        <v>1980</v>
      </c>
      <c r="I739" s="95" t="s">
        <v>903</v>
      </c>
      <c r="J739" s="97">
        <v>4390</v>
      </c>
      <c r="K739" s="95" t="s">
        <v>1003</v>
      </c>
      <c r="L739" s="97">
        <v>1370</v>
      </c>
      <c r="M739" s="95" t="s">
        <v>1004</v>
      </c>
      <c r="N739" s="97">
        <v>356</v>
      </c>
    </row>
    <row r="740" spans="1:14" x14ac:dyDescent="0.35">
      <c r="A740" s="98" t="s">
        <v>1005</v>
      </c>
      <c r="B740" s="114" t="s">
        <v>1006</v>
      </c>
      <c r="C740" s="118">
        <v>1.9</v>
      </c>
      <c r="D740" s="110">
        <v>0.22</v>
      </c>
      <c r="E740" s="98" t="s">
        <v>1007</v>
      </c>
      <c r="F740" s="100">
        <v>469</v>
      </c>
      <c r="G740" s="98" t="s">
        <v>1007</v>
      </c>
      <c r="H740" s="100">
        <v>127</v>
      </c>
      <c r="I740" s="98" t="s">
        <v>1008</v>
      </c>
      <c r="J740" s="100">
        <v>170</v>
      </c>
      <c r="K740" s="98" t="s">
        <v>1009</v>
      </c>
      <c r="L740" s="100">
        <v>22</v>
      </c>
      <c r="M740" s="98" t="s">
        <v>1010</v>
      </c>
      <c r="N740" s="100">
        <v>18</v>
      </c>
    </row>
    <row r="741" spans="1:14" x14ac:dyDescent="0.35">
      <c r="A741" s="95" t="s">
        <v>1011</v>
      </c>
      <c r="B741" s="112" t="s">
        <v>1012</v>
      </c>
      <c r="C741" s="113">
        <v>5.9</v>
      </c>
      <c r="D741" s="107">
        <v>0.28999999999999998</v>
      </c>
      <c r="E741" s="95" t="s">
        <v>1013</v>
      </c>
      <c r="F741" s="97">
        <v>1860</v>
      </c>
      <c r="G741" s="95" t="s">
        <v>1014</v>
      </c>
      <c r="H741" s="97">
        <v>525</v>
      </c>
      <c r="I741" s="95" t="s">
        <v>1015</v>
      </c>
      <c r="J741" s="97">
        <v>1110</v>
      </c>
      <c r="K741" s="95" t="s">
        <v>1016</v>
      </c>
      <c r="L741" s="97">
        <v>120</v>
      </c>
      <c r="M741" s="95" t="s">
        <v>1017</v>
      </c>
      <c r="N741" s="97">
        <v>73</v>
      </c>
    </row>
    <row r="742" spans="1:14" ht="19" x14ac:dyDescent="0.35">
      <c r="A742" s="119" t="s">
        <v>1018</v>
      </c>
      <c r="B742" s="119" t="s">
        <v>1019</v>
      </c>
      <c r="C742" s="120" t="s">
        <v>1020</v>
      </c>
      <c r="D742" s="121">
        <v>0.04</v>
      </c>
      <c r="E742" s="120" t="s">
        <v>1021</v>
      </c>
      <c r="F742" s="122">
        <v>5</v>
      </c>
      <c r="G742" s="120" t="s">
        <v>1021</v>
      </c>
      <c r="H742" s="122">
        <v>1</v>
      </c>
      <c r="I742" s="120" t="s">
        <v>1022</v>
      </c>
      <c r="J742" s="122">
        <v>2</v>
      </c>
      <c r="K742" s="120" t="s">
        <v>1023</v>
      </c>
      <c r="L742" s="123" t="s">
        <v>1024</v>
      </c>
      <c r="M742" s="120" t="s">
        <v>1025</v>
      </c>
      <c r="N742" s="123" t="s">
        <v>1024</v>
      </c>
    </row>
    <row r="743" spans="1:14" x14ac:dyDescent="0.35">
      <c r="A743" s="91" t="s">
        <v>1026</v>
      </c>
      <c r="B743" s="92" t="s">
        <v>1027</v>
      </c>
      <c r="C743" s="124">
        <v>222</v>
      </c>
      <c r="D743" s="105">
        <v>0.18</v>
      </c>
      <c r="E743" s="91" t="s">
        <v>1028</v>
      </c>
      <c r="F743" s="125">
        <v>10800</v>
      </c>
      <c r="G743" s="91" t="s">
        <v>1029</v>
      </c>
      <c r="H743" s="125">
        <v>12400</v>
      </c>
      <c r="I743" s="91" t="s">
        <v>1030</v>
      </c>
      <c r="J743" s="125">
        <v>11500</v>
      </c>
      <c r="K743" s="91" t="s">
        <v>916</v>
      </c>
      <c r="L743" s="125">
        <v>13000</v>
      </c>
      <c r="M743" s="91" t="s">
        <v>1031</v>
      </c>
      <c r="N743" s="125">
        <v>12700</v>
      </c>
    </row>
    <row r="744" spans="1:14" x14ac:dyDescent="0.35">
      <c r="A744" s="95" t="s">
        <v>1032</v>
      </c>
      <c r="B744" s="96" t="s">
        <v>1033</v>
      </c>
      <c r="C744" s="113">
        <v>5.2</v>
      </c>
      <c r="D744" s="107">
        <v>0.11</v>
      </c>
      <c r="E744" s="95" t="s">
        <v>1034</v>
      </c>
      <c r="F744" s="126">
        <v>2430</v>
      </c>
      <c r="G744" s="95" t="s">
        <v>1035</v>
      </c>
      <c r="H744" s="126">
        <v>677</v>
      </c>
      <c r="I744" s="95" t="s">
        <v>1036</v>
      </c>
      <c r="J744" s="127">
        <v>1360</v>
      </c>
      <c r="K744" s="95" t="s">
        <v>1037</v>
      </c>
      <c r="L744" s="126">
        <v>145</v>
      </c>
      <c r="M744" s="95" t="s">
        <v>1038</v>
      </c>
      <c r="N744" s="126">
        <v>94</v>
      </c>
    </row>
    <row r="745" spans="1:14" x14ac:dyDescent="0.35">
      <c r="A745" s="98" t="s">
        <v>1039</v>
      </c>
      <c r="B745" s="99" t="s">
        <v>1040</v>
      </c>
      <c r="C745" s="118">
        <v>2.8</v>
      </c>
      <c r="D745" s="110">
        <v>0.02</v>
      </c>
      <c r="E745" s="98" t="s">
        <v>1041</v>
      </c>
      <c r="F745" s="128">
        <v>427</v>
      </c>
      <c r="G745" s="98" t="s">
        <v>1041</v>
      </c>
      <c r="H745" s="128">
        <v>116</v>
      </c>
      <c r="I745" s="98" t="s">
        <v>1042</v>
      </c>
      <c r="J745" s="128">
        <v>177</v>
      </c>
      <c r="K745" s="98" t="s">
        <v>1043</v>
      </c>
      <c r="L745" s="128">
        <v>21</v>
      </c>
      <c r="M745" s="98" t="s">
        <v>1044</v>
      </c>
      <c r="N745" s="128">
        <v>16</v>
      </c>
    </row>
    <row r="746" spans="1:14" x14ac:dyDescent="0.35">
      <c r="A746" s="95" t="s">
        <v>1045</v>
      </c>
      <c r="B746" s="112" t="s">
        <v>1046</v>
      </c>
      <c r="C746" s="113">
        <v>28.2</v>
      </c>
      <c r="D746" s="107">
        <v>0.23</v>
      </c>
      <c r="E746" s="95" t="s">
        <v>1047</v>
      </c>
      <c r="F746" s="126">
        <v>6090</v>
      </c>
      <c r="G746" s="95" t="s">
        <v>1048</v>
      </c>
      <c r="H746" s="127">
        <v>3170</v>
      </c>
      <c r="I746" s="95" t="s">
        <v>1049</v>
      </c>
      <c r="J746" s="127">
        <v>5800</v>
      </c>
      <c r="K746" s="95" t="s">
        <v>1050</v>
      </c>
      <c r="L746" s="126">
        <v>2980</v>
      </c>
      <c r="M746" s="95" t="s">
        <v>1051</v>
      </c>
      <c r="N746" s="126">
        <v>967</v>
      </c>
    </row>
    <row r="747" spans="1:14" x14ac:dyDescent="0.35">
      <c r="A747" s="98" t="s">
        <v>1052</v>
      </c>
      <c r="B747" s="114" t="s">
        <v>1053</v>
      </c>
      <c r="C747" s="118">
        <v>9.6999999999999993</v>
      </c>
      <c r="D747" s="110">
        <v>0.19</v>
      </c>
      <c r="E747" s="98" t="s">
        <v>1054</v>
      </c>
      <c r="F747" s="128">
        <v>3580</v>
      </c>
      <c r="G747" s="98" t="s">
        <v>1055</v>
      </c>
      <c r="H747" s="129">
        <v>1120</v>
      </c>
      <c r="I747" s="98" t="s">
        <v>1056</v>
      </c>
      <c r="J747" s="129">
        <v>2660</v>
      </c>
      <c r="K747" s="98" t="s">
        <v>1057</v>
      </c>
      <c r="L747" s="128">
        <v>412</v>
      </c>
      <c r="M747" s="98" t="s">
        <v>1058</v>
      </c>
      <c r="N747" s="128">
        <v>160</v>
      </c>
    </row>
    <row r="748" spans="1:14" x14ac:dyDescent="0.35">
      <c r="A748" s="95" t="s">
        <v>1059</v>
      </c>
      <c r="B748" s="112" t="s">
        <v>1060</v>
      </c>
      <c r="C748" s="113">
        <v>13.4</v>
      </c>
      <c r="D748" s="107">
        <v>0.16</v>
      </c>
      <c r="E748" s="95" t="s">
        <v>1061</v>
      </c>
      <c r="F748" s="126">
        <v>3710</v>
      </c>
      <c r="G748" s="95" t="s">
        <v>1062</v>
      </c>
      <c r="H748" s="127">
        <v>1300</v>
      </c>
      <c r="I748" s="95" t="s">
        <v>878</v>
      </c>
      <c r="J748" s="127">
        <v>3050</v>
      </c>
      <c r="K748" s="95" t="s">
        <v>1063</v>
      </c>
      <c r="L748" s="126">
        <v>703</v>
      </c>
      <c r="M748" s="95" t="s">
        <v>1064</v>
      </c>
      <c r="N748" s="126">
        <v>201</v>
      </c>
    </row>
    <row r="749" spans="1:14" x14ac:dyDescent="0.35">
      <c r="A749" s="98" t="s">
        <v>1065</v>
      </c>
      <c r="B749" s="114" t="s">
        <v>1066</v>
      </c>
      <c r="C749" s="118">
        <v>3.5</v>
      </c>
      <c r="D749" s="110">
        <v>0.13</v>
      </c>
      <c r="E749" s="98" t="s">
        <v>1067</v>
      </c>
      <c r="F749" s="128">
        <v>1200</v>
      </c>
      <c r="G749" s="98" t="s">
        <v>1068</v>
      </c>
      <c r="H749" s="128">
        <v>328</v>
      </c>
      <c r="I749" s="98" t="s">
        <v>1069</v>
      </c>
      <c r="J749" s="128">
        <v>549</v>
      </c>
      <c r="K749" s="98" t="s">
        <v>1070</v>
      </c>
      <c r="L749" s="128">
        <v>62</v>
      </c>
      <c r="M749" s="98" t="s">
        <v>869</v>
      </c>
      <c r="N749" s="128">
        <v>46</v>
      </c>
    </row>
    <row r="750" spans="1:14" x14ac:dyDescent="0.35">
      <c r="A750" s="95" t="s">
        <v>1071</v>
      </c>
      <c r="B750" s="96" t="s">
        <v>1072</v>
      </c>
      <c r="C750" s="113">
        <v>47.1</v>
      </c>
      <c r="D750" s="107">
        <v>0.16</v>
      </c>
      <c r="E750" s="95" t="s">
        <v>1073</v>
      </c>
      <c r="F750" s="126">
        <v>6940</v>
      </c>
      <c r="G750" s="95" t="s">
        <v>1074</v>
      </c>
      <c r="H750" s="127">
        <v>4800</v>
      </c>
      <c r="I750" s="95" t="s">
        <v>1075</v>
      </c>
      <c r="J750" s="127">
        <v>6960</v>
      </c>
      <c r="K750" s="95" t="s">
        <v>1076</v>
      </c>
      <c r="L750" s="126">
        <v>5060</v>
      </c>
      <c r="M750" s="95" t="s">
        <v>1077</v>
      </c>
      <c r="N750" s="127">
        <v>2500</v>
      </c>
    </row>
    <row r="751" spans="1:14" x14ac:dyDescent="0.35">
      <c r="A751" s="98" t="s">
        <v>1078</v>
      </c>
      <c r="B751" s="114" t="s">
        <v>1079</v>
      </c>
      <c r="C751" s="118">
        <v>0.4</v>
      </c>
      <c r="D751" s="110">
        <v>0.04</v>
      </c>
      <c r="E751" s="98" t="s">
        <v>1080</v>
      </c>
      <c r="F751" s="128">
        <v>60</v>
      </c>
      <c r="G751" s="98" t="s">
        <v>1080</v>
      </c>
      <c r="H751" s="128">
        <v>16</v>
      </c>
      <c r="I751" s="98" t="s">
        <v>1081</v>
      </c>
      <c r="J751" s="128">
        <v>18</v>
      </c>
      <c r="K751" s="98" t="s">
        <v>1082</v>
      </c>
      <c r="L751" s="128">
        <v>3</v>
      </c>
      <c r="M751" s="98" t="s">
        <v>1083</v>
      </c>
      <c r="N751" s="128">
        <v>2</v>
      </c>
    </row>
    <row r="752" spans="1:14" x14ac:dyDescent="0.35">
      <c r="A752" s="95" t="s">
        <v>1084</v>
      </c>
      <c r="B752" s="112" t="s">
        <v>1085</v>
      </c>
      <c r="C752" s="113">
        <v>1.5</v>
      </c>
      <c r="D752" s="107">
        <v>0.1</v>
      </c>
      <c r="E752" s="95" t="s">
        <v>1086</v>
      </c>
      <c r="F752" s="126">
        <v>506</v>
      </c>
      <c r="G752" s="95" t="s">
        <v>1086</v>
      </c>
      <c r="H752" s="126">
        <v>138</v>
      </c>
      <c r="I752" s="95" t="s">
        <v>1087</v>
      </c>
      <c r="J752" s="126">
        <v>174</v>
      </c>
      <c r="K752" s="95" t="s">
        <v>1088</v>
      </c>
      <c r="L752" s="126">
        <v>24</v>
      </c>
      <c r="M752" s="95" t="s">
        <v>1089</v>
      </c>
      <c r="N752" s="126">
        <v>19</v>
      </c>
    </row>
    <row r="753" spans="1:14" x14ac:dyDescent="0.35">
      <c r="A753" s="98" t="s">
        <v>1090</v>
      </c>
      <c r="B753" s="114" t="s">
        <v>1091</v>
      </c>
      <c r="C753" s="98" t="s">
        <v>1092</v>
      </c>
      <c r="D753" s="110">
        <v>0.02</v>
      </c>
      <c r="E753" s="98" t="s">
        <v>1093</v>
      </c>
      <c r="F753" s="128">
        <v>13</v>
      </c>
      <c r="G753" s="98" t="s">
        <v>1093</v>
      </c>
      <c r="H753" s="128">
        <v>4</v>
      </c>
      <c r="I753" s="98" t="s">
        <v>1094</v>
      </c>
      <c r="J753" s="128">
        <v>4</v>
      </c>
      <c r="K753" s="98" t="s">
        <v>1095</v>
      </c>
      <c r="L753" s="130" t="s">
        <v>1096</v>
      </c>
      <c r="M753" s="98" t="s">
        <v>1097</v>
      </c>
      <c r="N753" s="130" t="s">
        <v>1096</v>
      </c>
    </row>
    <row r="754" spans="1:14" x14ac:dyDescent="0.35">
      <c r="A754" s="95" t="s">
        <v>1098</v>
      </c>
      <c r="B754" s="112" t="s">
        <v>1099</v>
      </c>
      <c r="C754" s="113">
        <v>28.2</v>
      </c>
      <c r="D754" s="107">
        <v>0.27</v>
      </c>
      <c r="E754" s="95" t="s">
        <v>1100</v>
      </c>
      <c r="F754" s="126">
        <v>5080</v>
      </c>
      <c r="G754" s="95" t="s">
        <v>1101</v>
      </c>
      <c r="H754" s="127">
        <v>2640</v>
      </c>
      <c r="I754" s="95" t="s">
        <v>1102</v>
      </c>
      <c r="J754" s="127">
        <v>4830</v>
      </c>
      <c r="K754" s="95" t="s">
        <v>1103</v>
      </c>
      <c r="L754" s="126">
        <v>2480</v>
      </c>
      <c r="M754" s="95" t="s">
        <v>1104</v>
      </c>
      <c r="N754" s="126">
        <v>806</v>
      </c>
    </row>
    <row r="755" spans="1:14" x14ac:dyDescent="0.35">
      <c r="A755" s="98" t="s">
        <v>1105</v>
      </c>
      <c r="B755" s="114" t="s">
        <v>1106</v>
      </c>
      <c r="C755" s="118">
        <v>38.9</v>
      </c>
      <c r="D755" s="110">
        <v>0.26</v>
      </c>
      <c r="E755" s="98" t="s">
        <v>1107</v>
      </c>
      <c r="F755" s="128">
        <v>5360</v>
      </c>
      <c r="G755" s="98" t="s">
        <v>1108</v>
      </c>
      <c r="H755" s="129">
        <v>3350</v>
      </c>
      <c r="I755" s="98" t="s">
        <v>1109</v>
      </c>
      <c r="J755" s="129">
        <v>5280</v>
      </c>
      <c r="K755" s="98" t="s">
        <v>1110</v>
      </c>
      <c r="L755" s="128">
        <v>3440</v>
      </c>
      <c r="M755" s="98" t="s">
        <v>1111</v>
      </c>
      <c r="N755" s="129">
        <v>1460</v>
      </c>
    </row>
    <row r="756" spans="1:14" x14ac:dyDescent="0.35">
      <c r="A756" s="95" t="s">
        <v>1112</v>
      </c>
      <c r="B756" s="112" t="s">
        <v>1113</v>
      </c>
      <c r="C756" s="113">
        <v>13.1</v>
      </c>
      <c r="D756" s="107">
        <v>0.23</v>
      </c>
      <c r="E756" s="95" t="s">
        <v>1114</v>
      </c>
      <c r="F756" s="126">
        <v>3480</v>
      </c>
      <c r="G756" s="95" t="s">
        <v>1115</v>
      </c>
      <c r="H756" s="127">
        <v>1210</v>
      </c>
      <c r="I756" s="95" t="s">
        <v>1116</v>
      </c>
      <c r="J756" s="127">
        <v>2840</v>
      </c>
      <c r="K756" s="95" t="s">
        <v>1117</v>
      </c>
      <c r="L756" s="126">
        <v>636</v>
      </c>
      <c r="M756" s="95" t="s">
        <v>1118</v>
      </c>
      <c r="N756" s="126">
        <v>185</v>
      </c>
    </row>
    <row r="757" spans="1:14" x14ac:dyDescent="0.35">
      <c r="A757" s="98" t="s">
        <v>1119</v>
      </c>
      <c r="B757" s="114" t="s">
        <v>1120</v>
      </c>
      <c r="C757" s="118">
        <v>11</v>
      </c>
      <c r="D757" s="99" t="s">
        <v>1121</v>
      </c>
      <c r="E757" s="98" t="s">
        <v>1122</v>
      </c>
      <c r="F757" s="128">
        <v>4110</v>
      </c>
      <c r="G757" s="98" t="s">
        <v>1123</v>
      </c>
      <c r="H757" s="129">
        <v>1330</v>
      </c>
      <c r="I757" s="98" t="s">
        <v>1124</v>
      </c>
      <c r="J757" s="129">
        <v>3190</v>
      </c>
      <c r="K757" s="98" t="s">
        <v>1125</v>
      </c>
      <c r="L757" s="128">
        <v>573</v>
      </c>
      <c r="M757" s="98" t="s">
        <v>1126</v>
      </c>
      <c r="N757" s="128">
        <v>195</v>
      </c>
    </row>
    <row r="758" spans="1:14" x14ac:dyDescent="0.35">
      <c r="A758" s="95" t="s">
        <v>1127</v>
      </c>
      <c r="B758" s="112" t="s">
        <v>1128</v>
      </c>
      <c r="C758" s="106">
        <v>242</v>
      </c>
      <c r="D758" s="107">
        <v>0.24</v>
      </c>
      <c r="E758" s="95" t="s">
        <v>1073</v>
      </c>
      <c r="F758" s="126">
        <v>6940</v>
      </c>
      <c r="G758" s="95" t="s">
        <v>1129</v>
      </c>
      <c r="H758" s="127">
        <v>8060</v>
      </c>
      <c r="I758" s="95" t="s">
        <v>1130</v>
      </c>
      <c r="J758" s="127">
        <v>7400</v>
      </c>
      <c r="K758" s="95" t="s">
        <v>1131</v>
      </c>
      <c r="L758" s="126">
        <v>8400</v>
      </c>
      <c r="M758" s="95" t="s">
        <v>1132</v>
      </c>
      <c r="N758" s="127">
        <v>8380</v>
      </c>
    </row>
    <row r="759" spans="1:14" x14ac:dyDescent="0.35">
      <c r="A759" s="98" t="s">
        <v>1133</v>
      </c>
      <c r="B759" s="114" t="s">
        <v>1134</v>
      </c>
      <c r="C759" s="118">
        <v>6.5</v>
      </c>
      <c r="D759" s="99" t="s">
        <v>1135</v>
      </c>
      <c r="E759" s="98" t="s">
        <v>1136</v>
      </c>
      <c r="F759" s="128">
        <v>2510</v>
      </c>
      <c r="G759" s="98" t="s">
        <v>1137</v>
      </c>
      <c r="H759" s="128">
        <v>716</v>
      </c>
      <c r="I759" s="98" t="s">
        <v>1138</v>
      </c>
      <c r="J759" s="129">
        <v>1570</v>
      </c>
      <c r="K759" s="98" t="s">
        <v>1139</v>
      </c>
      <c r="L759" s="128">
        <v>176</v>
      </c>
      <c r="M759" s="98" t="s">
        <v>1140</v>
      </c>
      <c r="N759" s="128">
        <v>100</v>
      </c>
    </row>
    <row r="760" spans="1:14" x14ac:dyDescent="0.35">
      <c r="A760" s="95" t="s">
        <v>1141</v>
      </c>
      <c r="B760" s="112" t="s">
        <v>1142</v>
      </c>
      <c r="C760" s="113">
        <v>47.1</v>
      </c>
      <c r="D760" s="107">
        <v>0.24</v>
      </c>
      <c r="E760" s="95" t="s">
        <v>1143</v>
      </c>
      <c r="F760" s="126">
        <v>6680</v>
      </c>
      <c r="G760" s="95" t="s">
        <v>1144</v>
      </c>
      <c r="H760" s="127">
        <v>4620</v>
      </c>
      <c r="I760" s="95" t="s">
        <v>1132</v>
      </c>
      <c r="J760" s="127">
        <v>6690</v>
      </c>
      <c r="K760" s="95" t="s">
        <v>1145</v>
      </c>
      <c r="L760" s="126">
        <v>4870</v>
      </c>
      <c r="M760" s="95" t="s">
        <v>1146</v>
      </c>
      <c r="N760" s="127">
        <v>2410</v>
      </c>
    </row>
    <row r="761" spans="1:14" x14ac:dyDescent="0.35">
      <c r="A761" s="98" t="s">
        <v>1147</v>
      </c>
      <c r="B761" s="114" t="s">
        <v>1148</v>
      </c>
      <c r="C761" s="118">
        <v>3.2</v>
      </c>
      <c r="D761" s="99" t="s">
        <v>1149</v>
      </c>
      <c r="E761" s="98" t="s">
        <v>1150</v>
      </c>
      <c r="F761" s="128">
        <v>863</v>
      </c>
      <c r="G761" s="98" t="s">
        <v>1151</v>
      </c>
      <c r="H761" s="128">
        <v>235</v>
      </c>
      <c r="I761" s="98" t="s">
        <v>1152</v>
      </c>
      <c r="J761" s="128">
        <v>378</v>
      </c>
      <c r="K761" s="98" t="s">
        <v>1153</v>
      </c>
      <c r="L761" s="128">
        <v>44</v>
      </c>
      <c r="M761" s="98" t="s">
        <v>1154</v>
      </c>
      <c r="N761" s="128">
        <v>33</v>
      </c>
    </row>
    <row r="762" spans="1:14" x14ac:dyDescent="0.35">
      <c r="A762" s="95" t="s">
        <v>1155</v>
      </c>
      <c r="B762" s="112" t="s">
        <v>1156</v>
      </c>
      <c r="C762" s="113">
        <v>3.1</v>
      </c>
      <c r="D762" s="96" t="s">
        <v>1157</v>
      </c>
      <c r="E762" s="95" t="s">
        <v>1158</v>
      </c>
      <c r="F762" s="126">
        <v>1070</v>
      </c>
      <c r="G762" s="95" t="s">
        <v>1158</v>
      </c>
      <c r="H762" s="126">
        <v>290</v>
      </c>
      <c r="I762" s="95" t="s">
        <v>1159</v>
      </c>
      <c r="J762" s="126">
        <v>460</v>
      </c>
      <c r="K762" s="95" t="s">
        <v>1160</v>
      </c>
      <c r="L762" s="126">
        <v>54</v>
      </c>
      <c r="M762" s="95" t="s">
        <v>1161</v>
      </c>
      <c r="N762" s="126">
        <v>40</v>
      </c>
    </row>
    <row r="763" spans="1:14" x14ac:dyDescent="0.35">
      <c r="A763" s="98" t="s">
        <v>1162</v>
      </c>
      <c r="B763" s="114" t="s">
        <v>1163</v>
      </c>
      <c r="C763" s="118">
        <v>7.7</v>
      </c>
      <c r="D763" s="110">
        <v>0.24</v>
      </c>
      <c r="E763" s="98" t="s">
        <v>1164</v>
      </c>
      <c r="F763" s="128">
        <v>2920</v>
      </c>
      <c r="G763" s="98" t="s">
        <v>1165</v>
      </c>
      <c r="H763" s="128">
        <v>858</v>
      </c>
      <c r="I763" s="98" t="s">
        <v>1166</v>
      </c>
      <c r="J763" s="129">
        <v>1970</v>
      </c>
      <c r="K763" s="98" t="s">
        <v>1167</v>
      </c>
      <c r="L763" s="128">
        <v>245</v>
      </c>
      <c r="M763" s="98" t="s">
        <v>1168</v>
      </c>
      <c r="N763" s="128">
        <v>121</v>
      </c>
    </row>
    <row r="764" spans="1:14" x14ac:dyDescent="0.35">
      <c r="A764" s="95" t="s">
        <v>1169</v>
      </c>
      <c r="B764" s="112" t="s">
        <v>1170</v>
      </c>
      <c r="C764" s="113">
        <v>1.2</v>
      </c>
      <c r="D764" s="96" t="s">
        <v>1171</v>
      </c>
      <c r="E764" s="95" t="s">
        <v>1172</v>
      </c>
      <c r="F764" s="126">
        <v>278</v>
      </c>
      <c r="G764" s="95" t="s">
        <v>1172</v>
      </c>
      <c r="H764" s="126">
        <v>76</v>
      </c>
      <c r="I764" s="95" t="s">
        <v>1173</v>
      </c>
      <c r="J764" s="126">
        <v>92</v>
      </c>
      <c r="K764" s="95" t="s">
        <v>1174</v>
      </c>
      <c r="L764" s="126">
        <v>13</v>
      </c>
      <c r="M764" s="95" t="s">
        <v>1175</v>
      </c>
      <c r="N764" s="126">
        <v>10</v>
      </c>
    </row>
    <row r="765" spans="1:14" x14ac:dyDescent="0.35">
      <c r="A765" s="98" t="s">
        <v>1176</v>
      </c>
      <c r="B765" s="114" t="s">
        <v>1177</v>
      </c>
      <c r="C765" s="118">
        <v>2.6</v>
      </c>
      <c r="D765" s="110">
        <v>7.0000000000000007E-2</v>
      </c>
      <c r="E765" s="98" t="s">
        <v>1178</v>
      </c>
      <c r="F765" s="128">
        <v>530</v>
      </c>
      <c r="G765" s="98" t="s">
        <v>1178</v>
      </c>
      <c r="H765" s="128">
        <v>144</v>
      </c>
      <c r="I765" s="98" t="s">
        <v>1179</v>
      </c>
      <c r="J765" s="128">
        <v>213</v>
      </c>
      <c r="K765" s="98" t="s">
        <v>1180</v>
      </c>
      <c r="L765" s="128">
        <v>26</v>
      </c>
      <c r="M765" s="98" t="s">
        <v>1181</v>
      </c>
      <c r="N765" s="128">
        <v>20</v>
      </c>
    </row>
    <row r="766" spans="1:14" x14ac:dyDescent="0.35">
      <c r="A766" s="95" t="s">
        <v>1182</v>
      </c>
      <c r="B766" s="112" t="s">
        <v>1183</v>
      </c>
      <c r="C766" s="113">
        <v>28.4</v>
      </c>
      <c r="D766" s="107">
        <v>0.31</v>
      </c>
      <c r="E766" s="95" t="s">
        <v>1184</v>
      </c>
      <c r="F766" s="126">
        <v>4510</v>
      </c>
      <c r="G766" s="95" t="s">
        <v>1185</v>
      </c>
      <c r="H766" s="127">
        <v>2360</v>
      </c>
      <c r="I766" s="95" t="s">
        <v>1186</v>
      </c>
      <c r="J766" s="127">
        <v>4290</v>
      </c>
      <c r="K766" s="95" t="s">
        <v>1077</v>
      </c>
      <c r="L766" s="126">
        <v>2220</v>
      </c>
      <c r="M766" s="95" t="s">
        <v>1187</v>
      </c>
      <c r="N766" s="126">
        <v>725</v>
      </c>
    </row>
    <row r="767" spans="1:14" x14ac:dyDescent="0.35">
      <c r="A767" s="98" t="s">
        <v>1188</v>
      </c>
      <c r="B767" s="114" t="s">
        <v>1189</v>
      </c>
      <c r="C767" s="118">
        <v>8.6999999999999993</v>
      </c>
      <c r="D767" s="110">
        <v>0.22</v>
      </c>
      <c r="E767" s="98" t="s">
        <v>1190</v>
      </c>
      <c r="F767" s="128">
        <v>2660</v>
      </c>
      <c r="G767" s="98" t="s">
        <v>1191</v>
      </c>
      <c r="H767" s="128">
        <v>804</v>
      </c>
      <c r="I767" s="98" t="s">
        <v>1192</v>
      </c>
      <c r="J767" s="129">
        <v>1890</v>
      </c>
      <c r="K767" s="98" t="s">
        <v>1193</v>
      </c>
      <c r="L767" s="128">
        <v>262</v>
      </c>
      <c r="M767" s="98" t="s">
        <v>1194</v>
      </c>
      <c r="N767" s="128">
        <v>114</v>
      </c>
    </row>
    <row r="768" spans="1:14" x14ac:dyDescent="0.35">
      <c r="A768" s="95" t="s">
        <v>1195</v>
      </c>
      <c r="B768" s="112" t="s">
        <v>1196</v>
      </c>
      <c r="C768" s="113">
        <v>16.100000000000001</v>
      </c>
      <c r="D768" s="96" t="s">
        <v>1197</v>
      </c>
      <c r="E768" s="95" t="s">
        <v>1198</v>
      </c>
      <c r="F768" s="126">
        <v>4310</v>
      </c>
      <c r="G768" s="95" t="s">
        <v>1199</v>
      </c>
      <c r="H768" s="127">
        <v>1650</v>
      </c>
      <c r="I768" s="95" t="s">
        <v>1200</v>
      </c>
      <c r="J768" s="127">
        <v>3720</v>
      </c>
      <c r="K768" s="95" t="s">
        <v>1201</v>
      </c>
      <c r="L768" s="126">
        <v>1070</v>
      </c>
      <c r="M768" s="95" t="s">
        <v>1202</v>
      </c>
      <c r="N768" s="126">
        <v>281</v>
      </c>
    </row>
    <row r="769" spans="1:14" x14ac:dyDescent="0.35">
      <c r="A769" s="98" t="s">
        <v>1203</v>
      </c>
      <c r="B769" s="114" t="s">
        <v>1204</v>
      </c>
      <c r="C769" s="98" t="s">
        <v>1205</v>
      </c>
      <c r="D769" s="114" t="s">
        <v>1206</v>
      </c>
      <c r="E769" s="98" t="s">
        <v>1207</v>
      </c>
      <c r="F769" s="130" t="s">
        <v>1096</v>
      </c>
      <c r="G769" s="98" t="s">
        <v>1207</v>
      </c>
      <c r="H769" s="130" t="s">
        <v>1096</v>
      </c>
      <c r="I769" s="98" t="s">
        <v>1208</v>
      </c>
      <c r="J769" s="130" t="s">
        <v>1096</v>
      </c>
      <c r="K769" s="98" t="s">
        <v>1209</v>
      </c>
      <c r="L769" s="130" t="s">
        <v>1096</v>
      </c>
      <c r="M769" s="98" t="s">
        <v>1210</v>
      </c>
      <c r="N769" s="130" t="s">
        <v>1096</v>
      </c>
    </row>
    <row r="770" spans="1:14" x14ac:dyDescent="0.35">
      <c r="A770" s="95" t="s">
        <v>1211</v>
      </c>
      <c r="B770" s="112" t="s">
        <v>1212</v>
      </c>
      <c r="C770" s="95" t="s">
        <v>1213</v>
      </c>
      <c r="D770" s="112" t="s">
        <v>1214</v>
      </c>
      <c r="E770" s="95" t="s">
        <v>1215</v>
      </c>
      <c r="F770" s="131" t="s">
        <v>1096</v>
      </c>
      <c r="G770" s="95" t="s">
        <v>1215</v>
      </c>
      <c r="H770" s="131" t="s">
        <v>1096</v>
      </c>
      <c r="I770" s="95" t="s">
        <v>1216</v>
      </c>
      <c r="J770" s="131" t="s">
        <v>1096</v>
      </c>
      <c r="K770" s="95" t="s">
        <v>1217</v>
      </c>
      <c r="L770" s="131" t="s">
        <v>1096</v>
      </c>
      <c r="M770" s="95" t="s">
        <v>1218</v>
      </c>
      <c r="N770" s="131" t="s">
        <v>1096</v>
      </c>
    </row>
    <row r="771" spans="1:14" x14ac:dyDescent="0.35">
      <c r="A771" s="98" t="s">
        <v>1219</v>
      </c>
      <c r="B771" s="114" t="s">
        <v>1220</v>
      </c>
      <c r="C771" s="98" t="s">
        <v>1221</v>
      </c>
      <c r="D771" s="110">
        <v>0.02</v>
      </c>
      <c r="E771" s="98" t="s">
        <v>1222</v>
      </c>
      <c r="F771" s="130" t="s">
        <v>1096</v>
      </c>
      <c r="G771" s="98" t="s">
        <v>1222</v>
      </c>
      <c r="H771" s="130" t="s">
        <v>1096</v>
      </c>
      <c r="I771" s="98" t="s">
        <v>1223</v>
      </c>
      <c r="J771" s="130" t="s">
        <v>1096</v>
      </c>
      <c r="K771" s="98" t="s">
        <v>1224</v>
      </c>
      <c r="L771" s="130" t="s">
        <v>1096</v>
      </c>
      <c r="M771" s="98" t="s">
        <v>1225</v>
      </c>
      <c r="N771" s="130" t="s">
        <v>1096</v>
      </c>
    </row>
    <row r="772" spans="1:14" x14ac:dyDescent="0.35">
      <c r="A772" s="95" t="s">
        <v>1226</v>
      </c>
      <c r="B772" s="112" t="s">
        <v>1227</v>
      </c>
      <c r="C772" s="95" t="s">
        <v>1228</v>
      </c>
      <c r="D772" s="107">
        <v>0.01</v>
      </c>
      <c r="E772" s="95" t="s">
        <v>1229</v>
      </c>
      <c r="F772" s="131" t="s">
        <v>1096</v>
      </c>
      <c r="G772" s="95" t="s">
        <v>1229</v>
      </c>
      <c r="H772" s="131" t="s">
        <v>1096</v>
      </c>
      <c r="I772" s="95" t="s">
        <v>1230</v>
      </c>
      <c r="J772" s="131" t="s">
        <v>1096</v>
      </c>
      <c r="K772" s="95" t="s">
        <v>1231</v>
      </c>
      <c r="L772" s="131" t="s">
        <v>1096</v>
      </c>
      <c r="M772" s="95" t="s">
        <v>1232</v>
      </c>
      <c r="N772" s="131" t="s">
        <v>1096</v>
      </c>
    </row>
    <row r="773" spans="1:14" x14ac:dyDescent="0.35">
      <c r="A773" s="98" t="s">
        <v>1233</v>
      </c>
      <c r="B773" s="114" t="s">
        <v>1234</v>
      </c>
      <c r="C773" s="98" t="s">
        <v>1235</v>
      </c>
      <c r="D773" s="110">
        <v>0.02</v>
      </c>
      <c r="E773" s="98" t="s">
        <v>1236</v>
      </c>
      <c r="F773" s="128">
        <v>1</v>
      </c>
      <c r="G773" s="98" t="s">
        <v>1236</v>
      </c>
      <c r="H773" s="130" t="s">
        <v>1096</v>
      </c>
      <c r="I773" s="98" t="s">
        <v>1237</v>
      </c>
      <c r="J773" s="130" t="s">
        <v>1096</v>
      </c>
      <c r="K773" s="98" t="s">
        <v>1238</v>
      </c>
      <c r="L773" s="130" t="s">
        <v>1096</v>
      </c>
      <c r="M773" s="98" t="s">
        <v>1239</v>
      </c>
      <c r="N773" s="130" t="s">
        <v>1096</v>
      </c>
    </row>
    <row r="774" spans="1:14" x14ac:dyDescent="0.35">
      <c r="A774" s="95" t="s">
        <v>1240</v>
      </c>
      <c r="B774" s="112" t="s">
        <v>1241</v>
      </c>
      <c r="C774" s="95" t="s">
        <v>1242</v>
      </c>
      <c r="D774" s="107">
        <v>0.02</v>
      </c>
      <c r="E774" s="95" t="s">
        <v>1243</v>
      </c>
      <c r="F774" s="126">
        <v>1</v>
      </c>
      <c r="G774" s="95" t="s">
        <v>1243</v>
      </c>
      <c r="H774" s="131" t="s">
        <v>1096</v>
      </c>
      <c r="I774" s="95" t="s">
        <v>1244</v>
      </c>
      <c r="J774" s="131" t="s">
        <v>1096</v>
      </c>
      <c r="K774" s="95" t="s">
        <v>1245</v>
      </c>
      <c r="L774" s="131" t="s">
        <v>1096</v>
      </c>
      <c r="M774" s="95" t="s">
        <v>1246</v>
      </c>
      <c r="N774" s="131" t="s">
        <v>1096</v>
      </c>
    </row>
    <row r="775" spans="1:14" x14ac:dyDescent="0.35">
      <c r="A775" s="98" t="s">
        <v>1247</v>
      </c>
      <c r="B775" s="114" t="s">
        <v>1248</v>
      </c>
      <c r="C775" s="98" t="s">
        <v>1249</v>
      </c>
      <c r="D775" s="110">
        <v>0.04</v>
      </c>
      <c r="E775" s="98" t="s">
        <v>1250</v>
      </c>
      <c r="F775" s="128">
        <v>4</v>
      </c>
      <c r="G775" s="98" t="s">
        <v>1250</v>
      </c>
      <c r="H775" s="130" t="s">
        <v>1096</v>
      </c>
      <c r="I775" s="98" t="s">
        <v>1251</v>
      </c>
      <c r="J775" s="130" t="s">
        <v>1096</v>
      </c>
      <c r="K775" s="98" t="s">
        <v>1252</v>
      </c>
      <c r="L775" s="130" t="s">
        <v>1096</v>
      </c>
      <c r="M775" s="98" t="s">
        <v>1253</v>
      </c>
      <c r="N775" s="130" t="s">
        <v>1096</v>
      </c>
    </row>
    <row r="776" spans="1:14" x14ac:dyDescent="0.35">
      <c r="A776" s="101" t="s">
        <v>1254</v>
      </c>
      <c r="B776" s="115" t="s">
        <v>1255</v>
      </c>
      <c r="C776" s="101" t="s">
        <v>1256</v>
      </c>
      <c r="D776" s="102" t="s">
        <v>1257</v>
      </c>
      <c r="E776" s="101" t="s">
        <v>1202</v>
      </c>
      <c r="F776" s="132">
        <v>6</v>
      </c>
      <c r="G776" s="101" t="s">
        <v>1202</v>
      </c>
      <c r="H776" s="132">
        <v>2</v>
      </c>
      <c r="I776" s="101" t="s">
        <v>1258</v>
      </c>
      <c r="J776" s="132">
        <v>2</v>
      </c>
      <c r="K776" s="101" t="s">
        <v>1259</v>
      </c>
      <c r="L776" s="133" t="s">
        <v>1096</v>
      </c>
      <c r="M776" s="101" t="s">
        <v>1260</v>
      </c>
      <c r="N776" s="133" t="s">
        <v>1096</v>
      </c>
    </row>
    <row r="777" spans="1:14" x14ac:dyDescent="0.35">
      <c r="A777" s="91" t="s">
        <v>1261</v>
      </c>
      <c r="B777" s="134" t="s">
        <v>1262</v>
      </c>
      <c r="C777" s="91" t="s">
        <v>1263</v>
      </c>
      <c r="D777" s="135">
        <v>0.01</v>
      </c>
      <c r="E777" s="91" t="s">
        <v>1264</v>
      </c>
      <c r="F777" s="136">
        <v>1</v>
      </c>
      <c r="G777" s="91" t="s">
        <v>1264</v>
      </c>
      <c r="H777" s="137" t="s">
        <v>1096</v>
      </c>
      <c r="I777" s="91" t="s">
        <v>1265</v>
      </c>
      <c r="J777" s="137" t="s">
        <v>1096</v>
      </c>
      <c r="K777" s="91" t="s">
        <v>1266</v>
      </c>
      <c r="L777" s="137" t="s">
        <v>1096</v>
      </c>
      <c r="M777" s="91" t="s">
        <v>1267</v>
      </c>
      <c r="N777" s="137" t="s">
        <v>1096</v>
      </c>
    </row>
    <row r="778" spans="1:14" x14ac:dyDescent="0.35">
      <c r="A778" s="95" t="s">
        <v>1268</v>
      </c>
      <c r="B778" s="112" t="s">
        <v>1269</v>
      </c>
      <c r="C778" s="95" t="s">
        <v>1270</v>
      </c>
      <c r="D778" s="138">
        <v>0.01</v>
      </c>
      <c r="E778" s="95" t="s">
        <v>1271</v>
      </c>
      <c r="F778" s="131" t="s">
        <v>1096</v>
      </c>
      <c r="G778" s="95" t="s">
        <v>1271</v>
      </c>
      <c r="H778" s="131" t="s">
        <v>1096</v>
      </c>
      <c r="I778" s="95" t="s">
        <v>1272</v>
      </c>
      <c r="J778" s="131" t="s">
        <v>1096</v>
      </c>
      <c r="K778" s="95" t="s">
        <v>1273</v>
      </c>
      <c r="L778" s="131" t="s">
        <v>1096</v>
      </c>
      <c r="M778" s="95" t="s">
        <v>1274</v>
      </c>
      <c r="N778" s="131" t="s">
        <v>1096</v>
      </c>
    </row>
    <row r="779" spans="1:14" x14ac:dyDescent="0.35">
      <c r="A779" s="98" t="s">
        <v>1275</v>
      </c>
      <c r="B779" s="114" t="s">
        <v>1276</v>
      </c>
      <c r="C779" s="98" t="s">
        <v>1270</v>
      </c>
      <c r="D779" s="139">
        <v>0.03</v>
      </c>
      <c r="E779" s="98" t="s">
        <v>1081</v>
      </c>
      <c r="F779" s="130" t="s">
        <v>1096</v>
      </c>
      <c r="G779" s="98" t="s">
        <v>1081</v>
      </c>
      <c r="H779" s="130" t="s">
        <v>1096</v>
      </c>
      <c r="I779" s="98" t="s">
        <v>1277</v>
      </c>
      <c r="J779" s="130" t="s">
        <v>1096</v>
      </c>
      <c r="K779" s="98" t="s">
        <v>1278</v>
      </c>
      <c r="L779" s="130" t="s">
        <v>1096</v>
      </c>
      <c r="M779" s="98" t="s">
        <v>1279</v>
      </c>
      <c r="N779" s="130" t="s">
        <v>1096</v>
      </c>
    </row>
    <row r="780" spans="1:14" x14ac:dyDescent="0.35">
      <c r="A780" s="95" t="s">
        <v>1280</v>
      </c>
      <c r="B780" s="112" t="s">
        <v>1281</v>
      </c>
      <c r="C780" s="95" t="s">
        <v>1270</v>
      </c>
      <c r="D780" s="138">
        <v>0.03</v>
      </c>
      <c r="E780" s="95" t="s">
        <v>1282</v>
      </c>
      <c r="F780" s="131" t="s">
        <v>1096</v>
      </c>
      <c r="G780" s="95" t="s">
        <v>1282</v>
      </c>
      <c r="H780" s="131" t="s">
        <v>1096</v>
      </c>
      <c r="I780" s="95" t="s">
        <v>1283</v>
      </c>
      <c r="J780" s="131" t="s">
        <v>1096</v>
      </c>
      <c r="K780" s="95" t="s">
        <v>1284</v>
      </c>
      <c r="L780" s="131" t="s">
        <v>1096</v>
      </c>
      <c r="M780" s="95" t="s">
        <v>1285</v>
      </c>
      <c r="N780" s="131" t="s">
        <v>1096</v>
      </c>
    </row>
    <row r="781" spans="1:14" ht="19" x14ac:dyDescent="0.35">
      <c r="A781" s="119" t="s">
        <v>1286</v>
      </c>
      <c r="B781" s="119" t="s">
        <v>1287</v>
      </c>
      <c r="C781" s="120" t="s">
        <v>1270</v>
      </c>
      <c r="D781" s="140">
        <v>0.03</v>
      </c>
      <c r="E781" s="120" t="s">
        <v>1288</v>
      </c>
      <c r="F781" s="141" t="s">
        <v>1096</v>
      </c>
      <c r="G781" s="120" t="s">
        <v>1288</v>
      </c>
      <c r="H781" s="141" t="s">
        <v>1096</v>
      </c>
      <c r="I781" s="120" t="s">
        <v>1289</v>
      </c>
      <c r="J781" s="141" t="s">
        <v>1096</v>
      </c>
      <c r="K781" s="120" t="s">
        <v>1290</v>
      </c>
      <c r="L781" s="141" t="s">
        <v>1096</v>
      </c>
      <c r="M781" s="120" t="s">
        <v>1291</v>
      </c>
      <c r="N781" s="141" t="s">
        <v>1096</v>
      </c>
    </row>
    <row r="782" spans="1:14" x14ac:dyDescent="0.35">
      <c r="A782" s="91" t="s">
        <v>1292</v>
      </c>
      <c r="B782" s="92" t="s">
        <v>1293</v>
      </c>
      <c r="C782" s="104">
        <v>5</v>
      </c>
      <c r="D782" s="135">
        <v>7.0000000000000007E-2</v>
      </c>
      <c r="E782" s="91" t="s">
        <v>1294</v>
      </c>
      <c r="F782" s="136">
        <v>578</v>
      </c>
      <c r="G782" s="91" t="s">
        <v>1295</v>
      </c>
      <c r="H782" s="136">
        <v>160</v>
      </c>
      <c r="I782" s="91" t="s">
        <v>1296</v>
      </c>
      <c r="J782" s="136">
        <v>317</v>
      </c>
      <c r="K782" s="91" t="s">
        <v>1297</v>
      </c>
      <c r="L782" s="136">
        <v>34</v>
      </c>
      <c r="M782" s="91" t="s">
        <v>1298</v>
      </c>
      <c r="N782" s="136">
        <v>22</v>
      </c>
    </row>
    <row r="783" spans="1:14" x14ac:dyDescent="0.35">
      <c r="A783" s="95" t="s">
        <v>1299</v>
      </c>
      <c r="B783" s="96" t="s">
        <v>1300</v>
      </c>
      <c r="C783" s="106">
        <v>26</v>
      </c>
      <c r="D783" s="138">
        <v>0.17</v>
      </c>
      <c r="E783" s="95" t="s">
        <v>1301</v>
      </c>
      <c r="F783" s="127">
        <v>3480</v>
      </c>
      <c r="G783" s="95" t="s">
        <v>1302</v>
      </c>
      <c r="H783" s="127">
        <v>1730</v>
      </c>
      <c r="I783" s="95" t="s">
        <v>1303</v>
      </c>
      <c r="J783" s="127">
        <v>3280</v>
      </c>
      <c r="K783" s="95" t="s">
        <v>1304</v>
      </c>
      <c r="L783" s="127">
        <v>1570</v>
      </c>
      <c r="M783" s="95" t="s">
        <v>1305</v>
      </c>
      <c r="N783" s="126">
        <v>479</v>
      </c>
    </row>
    <row r="784" spans="1:14" x14ac:dyDescent="0.35">
      <c r="A784" s="98" t="s">
        <v>1306</v>
      </c>
      <c r="B784" s="99" t="s">
        <v>1307</v>
      </c>
      <c r="C784" s="118">
        <v>1</v>
      </c>
      <c r="D784" s="114" t="s">
        <v>1308</v>
      </c>
      <c r="E784" s="98" t="s">
        <v>1309</v>
      </c>
      <c r="F784" s="128">
        <v>45</v>
      </c>
      <c r="G784" s="98" t="s">
        <v>1309</v>
      </c>
      <c r="H784" s="128">
        <v>12</v>
      </c>
      <c r="I784" s="98" t="s">
        <v>1310</v>
      </c>
      <c r="J784" s="128">
        <v>15</v>
      </c>
      <c r="K784" s="98" t="s">
        <v>1311</v>
      </c>
      <c r="L784" s="128">
        <v>2</v>
      </c>
      <c r="M784" s="98" t="s">
        <v>1312</v>
      </c>
      <c r="N784" s="128">
        <v>2</v>
      </c>
    </row>
    <row r="785" spans="1:14" x14ac:dyDescent="0.35">
      <c r="A785" s="95" t="s">
        <v>1313</v>
      </c>
      <c r="B785" s="96" t="s">
        <v>1314</v>
      </c>
      <c r="C785" s="113">
        <v>0.4</v>
      </c>
      <c r="D785" s="112" t="s">
        <v>1315</v>
      </c>
      <c r="E785" s="95" t="s">
        <v>1316</v>
      </c>
      <c r="F785" s="126">
        <v>33</v>
      </c>
      <c r="G785" s="95" t="s">
        <v>1316</v>
      </c>
      <c r="H785" s="126">
        <v>9</v>
      </c>
      <c r="I785" s="95" t="s">
        <v>1317</v>
      </c>
      <c r="J785" s="126">
        <v>10</v>
      </c>
      <c r="K785" s="95" t="s">
        <v>1318</v>
      </c>
      <c r="L785" s="126">
        <v>2</v>
      </c>
      <c r="M785" s="95" t="s">
        <v>1319</v>
      </c>
      <c r="N785" s="126">
        <v>1</v>
      </c>
    </row>
    <row r="786" spans="1:14" x14ac:dyDescent="0.35">
      <c r="A786" s="98" t="s">
        <v>1320</v>
      </c>
      <c r="B786" s="99" t="s">
        <v>1321</v>
      </c>
      <c r="C786" s="118">
        <v>0.4</v>
      </c>
      <c r="D786" s="139">
        <v>0.08</v>
      </c>
      <c r="E786" s="98" t="s">
        <v>1322</v>
      </c>
      <c r="F786" s="128">
        <v>60</v>
      </c>
      <c r="G786" s="98" t="s">
        <v>1322</v>
      </c>
      <c r="H786" s="128">
        <v>16</v>
      </c>
      <c r="I786" s="98" t="s">
        <v>1081</v>
      </c>
      <c r="J786" s="128">
        <v>18</v>
      </c>
      <c r="K786" s="98" t="s">
        <v>1323</v>
      </c>
      <c r="L786" s="128">
        <v>3</v>
      </c>
      <c r="M786" s="98" t="s">
        <v>1083</v>
      </c>
      <c r="N786" s="128">
        <v>2</v>
      </c>
    </row>
    <row r="787" spans="1:14" x14ac:dyDescent="0.35">
      <c r="A787" s="101" t="s">
        <v>1324</v>
      </c>
      <c r="B787" s="115" t="s">
        <v>1325</v>
      </c>
      <c r="C787" s="101" t="s">
        <v>1326</v>
      </c>
      <c r="D787" s="142">
        <v>0.01</v>
      </c>
      <c r="E787" s="101" t="s">
        <v>1327</v>
      </c>
      <c r="F787" s="132">
        <v>3</v>
      </c>
      <c r="G787" s="101" t="s">
        <v>1327</v>
      </c>
      <c r="H787" s="133" t="s">
        <v>1096</v>
      </c>
      <c r="I787" s="101" t="s">
        <v>1328</v>
      </c>
      <c r="J787" s="133" t="s">
        <v>1096</v>
      </c>
      <c r="K787" s="101" t="s">
        <v>1329</v>
      </c>
      <c r="L787" s="133" t="s">
        <v>1096</v>
      </c>
      <c r="M787" s="101" t="s">
        <v>1330</v>
      </c>
      <c r="N787" s="133" t="s">
        <v>1096</v>
      </c>
    </row>
    <row r="788" spans="1:14" x14ac:dyDescent="0.35">
      <c r="A788" s="91" t="s">
        <v>1331</v>
      </c>
      <c r="B788" s="92" t="s">
        <v>1332</v>
      </c>
      <c r="C788" s="104">
        <v>0.8</v>
      </c>
      <c r="D788" s="143">
        <v>4.0000000000000001E-3</v>
      </c>
      <c r="E788" s="91" t="s">
        <v>1333</v>
      </c>
      <c r="F788" s="136">
        <v>9</v>
      </c>
      <c r="G788" s="91" t="s">
        <v>1333</v>
      </c>
      <c r="H788" s="136">
        <v>2</v>
      </c>
      <c r="I788" s="91" t="s">
        <v>1334</v>
      </c>
      <c r="J788" s="136">
        <v>3</v>
      </c>
      <c r="K788" s="91" t="s">
        <v>1335</v>
      </c>
      <c r="L788" s="137" t="s">
        <v>1096</v>
      </c>
      <c r="M788" s="91" t="s">
        <v>1336</v>
      </c>
      <c r="N788" s="137" t="s">
        <v>1096</v>
      </c>
    </row>
    <row r="789" spans="1:14" x14ac:dyDescent="0.35">
      <c r="A789" s="95" t="s">
        <v>1337</v>
      </c>
      <c r="B789" s="96" t="s">
        <v>1338</v>
      </c>
      <c r="C789" s="113">
        <v>0.3</v>
      </c>
      <c r="D789" s="138">
        <v>0.01</v>
      </c>
      <c r="E789" s="95" t="s">
        <v>1339</v>
      </c>
      <c r="F789" s="126">
        <v>4</v>
      </c>
      <c r="G789" s="95" t="s">
        <v>1339</v>
      </c>
      <c r="H789" s="126">
        <v>1</v>
      </c>
      <c r="I789" s="95" t="s">
        <v>1340</v>
      </c>
      <c r="J789" s="126">
        <v>1</v>
      </c>
      <c r="K789" s="95" t="s">
        <v>1341</v>
      </c>
      <c r="L789" s="131" t="s">
        <v>1096</v>
      </c>
      <c r="M789" s="95" t="s">
        <v>1342</v>
      </c>
      <c r="N789" s="131" t="s">
        <v>1096</v>
      </c>
    </row>
    <row r="790" spans="1:14" x14ac:dyDescent="0.35">
      <c r="A790" s="98" t="s">
        <v>1343</v>
      </c>
      <c r="B790" s="99" t="s">
        <v>1344</v>
      </c>
      <c r="C790" s="118">
        <v>5.2</v>
      </c>
      <c r="D790" s="139">
        <v>0.15</v>
      </c>
      <c r="E790" s="98" t="s">
        <v>973</v>
      </c>
      <c r="F790" s="129">
        <v>1350</v>
      </c>
      <c r="G790" s="98" t="s">
        <v>1345</v>
      </c>
      <c r="H790" s="128">
        <v>376</v>
      </c>
      <c r="I790" s="98" t="s">
        <v>1346</v>
      </c>
      <c r="J790" s="128">
        <v>756</v>
      </c>
      <c r="K790" s="98" t="s">
        <v>1347</v>
      </c>
      <c r="L790" s="128">
        <v>80</v>
      </c>
      <c r="M790" s="98" t="s">
        <v>1348</v>
      </c>
      <c r="N790" s="128">
        <v>52</v>
      </c>
    </row>
    <row r="791" spans="1:14" x14ac:dyDescent="0.35">
      <c r="A791" s="95" t="s">
        <v>1349</v>
      </c>
      <c r="B791" s="96" t="s">
        <v>1350</v>
      </c>
      <c r="C791" s="113">
        <v>2.9</v>
      </c>
      <c r="D791" s="138">
        <v>0.27</v>
      </c>
      <c r="E791" s="95" t="s">
        <v>1351</v>
      </c>
      <c r="F791" s="126">
        <v>848</v>
      </c>
      <c r="G791" s="95" t="s">
        <v>1351</v>
      </c>
      <c r="H791" s="126">
        <v>231</v>
      </c>
      <c r="I791" s="95" t="s">
        <v>1352</v>
      </c>
      <c r="J791" s="126">
        <v>356</v>
      </c>
      <c r="K791" s="95" t="s">
        <v>1236</v>
      </c>
      <c r="L791" s="126">
        <v>42</v>
      </c>
      <c r="M791" s="95" t="s">
        <v>1353</v>
      </c>
      <c r="N791" s="126">
        <v>32</v>
      </c>
    </row>
    <row r="792" spans="1:14" x14ac:dyDescent="0.35">
      <c r="A792" s="98" t="s">
        <v>1354</v>
      </c>
      <c r="B792" s="99" t="s">
        <v>1355</v>
      </c>
      <c r="C792" s="109">
        <v>16</v>
      </c>
      <c r="D792" s="139">
        <v>0.28999999999999998</v>
      </c>
      <c r="E792" s="98" t="s">
        <v>1356</v>
      </c>
      <c r="F792" s="129">
        <v>4590</v>
      </c>
      <c r="G792" s="98" t="s">
        <v>1357</v>
      </c>
      <c r="H792" s="129">
        <v>1750</v>
      </c>
      <c r="I792" s="98" t="s">
        <v>1358</v>
      </c>
      <c r="J792" s="129">
        <v>3950</v>
      </c>
      <c r="K792" s="98" t="s">
        <v>1359</v>
      </c>
      <c r="L792" s="129">
        <v>1130</v>
      </c>
      <c r="M792" s="98" t="s">
        <v>1193</v>
      </c>
      <c r="N792" s="128">
        <v>297</v>
      </c>
    </row>
    <row r="793" spans="1:14" x14ac:dyDescent="0.35">
      <c r="A793" s="95" t="s">
        <v>1360</v>
      </c>
      <c r="B793" s="96" t="s">
        <v>1361</v>
      </c>
      <c r="C793" s="106">
        <v>65</v>
      </c>
      <c r="D793" s="138">
        <v>0.3</v>
      </c>
      <c r="E793" s="95" t="s">
        <v>1362</v>
      </c>
      <c r="F793" s="127">
        <v>7800</v>
      </c>
      <c r="G793" s="95" t="s">
        <v>1363</v>
      </c>
      <c r="H793" s="127">
        <v>6290</v>
      </c>
      <c r="I793" s="95" t="s">
        <v>1364</v>
      </c>
      <c r="J793" s="127">
        <v>7990</v>
      </c>
      <c r="K793" s="95" t="s">
        <v>1365</v>
      </c>
      <c r="L793" s="127">
        <v>6750</v>
      </c>
      <c r="M793" s="95" t="s">
        <v>1366</v>
      </c>
      <c r="N793" s="126">
        <v>4170</v>
      </c>
    </row>
    <row r="794" spans="1:14" x14ac:dyDescent="0.35">
      <c r="A794" s="98" t="s">
        <v>1367</v>
      </c>
      <c r="B794" s="114" t="s">
        <v>1368</v>
      </c>
      <c r="C794" s="118">
        <v>3.4</v>
      </c>
      <c r="D794" s="139">
        <v>0.14000000000000001</v>
      </c>
      <c r="E794" s="98" t="s">
        <v>1369</v>
      </c>
      <c r="F794" s="128">
        <v>635</v>
      </c>
      <c r="G794" s="98" t="s">
        <v>1369</v>
      </c>
      <c r="H794" s="128">
        <v>173</v>
      </c>
      <c r="I794" s="98" t="s">
        <v>1370</v>
      </c>
      <c r="J794" s="128">
        <v>286</v>
      </c>
      <c r="K794" s="98" t="s">
        <v>1371</v>
      </c>
      <c r="L794" s="128">
        <v>33</v>
      </c>
      <c r="M794" s="98" t="s">
        <v>1372</v>
      </c>
      <c r="N794" s="128">
        <v>24</v>
      </c>
    </row>
    <row r="795" spans="1:14" x14ac:dyDescent="0.35">
      <c r="A795" s="95" t="s">
        <v>1373</v>
      </c>
      <c r="B795" s="112" t="s">
        <v>1374</v>
      </c>
      <c r="C795" s="113">
        <v>1</v>
      </c>
      <c r="D795" s="138">
        <v>0.13</v>
      </c>
      <c r="E795" s="95" t="s">
        <v>1375</v>
      </c>
      <c r="F795" s="126">
        <v>151</v>
      </c>
      <c r="G795" s="95" t="s">
        <v>1375</v>
      </c>
      <c r="H795" s="126">
        <v>41</v>
      </c>
      <c r="I795" s="95" t="s">
        <v>1376</v>
      </c>
      <c r="J795" s="126">
        <v>49</v>
      </c>
      <c r="K795" s="95" t="s">
        <v>1377</v>
      </c>
      <c r="L795" s="126">
        <v>7</v>
      </c>
      <c r="M795" s="95" t="s">
        <v>1378</v>
      </c>
      <c r="N795" s="126">
        <v>6</v>
      </c>
    </row>
    <row r="796" spans="1:14" x14ac:dyDescent="0.35">
      <c r="A796" s="98" t="s">
        <v>1379</v>
      </c>
      <c r="B796" s="114" t="s">
        <v>1380</v>
      </c>
      <c r="C796" s="118">
        <v>2.9</v>
      </c>
      <c r="D796" s="139">
        <v>0.19</v>
      </c>
      <c r="E796" s="98" t="s">
        <v>1381</v>
      </c>
      <c r="F796" s="128">
        <v>674</v>
      </c>
      <c r="G796" s="98" t="s">
        <v>1381</v>
      </c>
      <c r="H796" s="128">
        <v>184</v>
      </c>
      <c r="I796" s="98" t="s">
        <v>1382</v>
      </c>
      <c r="J796" s="128">
        <v>283</v>
      </c>
      <c r="K796" s="98" t="s">
        <v>1297</v>
      </c>
      <c r="L796" s="128">
        <v>34</v>
      </c>
      <c r="M796" s="98" t="s">
        <v>1383</v>
      </c>
      <c r="N796" s="128">
        <v>25</v>
      </c>
    </row>
    <row r="797" spans="1:14" x14ac:dyDescent="0.35">
      <c r="A797" s="101" t="s">
        <v>1384</v>
      </c>
      <c r="B797" s="115" t="s">
        <v>1385</v>
      </c>
      <c r="C797" s="144">
        <v>20</v>
      </c>
      <c r="D797" s="142">
        <v>0.31</v>
      </c>
      <c r="E797" s="101" t="s">
        <v>1386</v>
      </c>
      <c r="F797" s="145">
        <v>3440</v>
      </c>
      <c r="G797" s="101" t="s">
        <v>1387</v>
      </c>
      <c r="H797" s="145">
        <v>1470</v>
      </c>
      <c r="I797" s="101" t="s">
        <v>1110</v>
      </c>
      <c r="J797" s="145">
        <v>3100</v>
      </c>
      <c r="K797" s="101" t="s">
        <v>1388</v>
      </c>
      <c r="L797" s="145">
        <v>1150</v>
      </c>
      <c r="M797" s="101" t="s">
        <v>1389</v>
      </c>
      <c r="N797" s="132">
        <v>304</v>
      </c>
    </row>
    <row r="798" spans="1:14" x14ac:dyDescent="0.35">
      <c r="A798" s="91" t="s">
        <v>1390</v>
      </c>
      <c r="B798" s="92" t="s">
        <v>1391</v>
      </c>
      <c r="C798" s="124">
        <v>500</v>
      </c>
      <c r="D798" s="135">
        <v>0.2</v>
      </c>
      <c r="E798" s="91" t="s">
        <v>1392</v>
      </c>
      <c r="F798" s="125">
        <v>12800</v>
      </c>
      <c r="G798" s="91" t="s">
        <v>1393</v>
      </c>
      <c r="H798" s="125">
        <v>16100</v>
      </c>
      <c r="I798" s="91" t="s">
        <v>1394</v>
      </c>
      <c r="J798" s="125">
        <v>13700</v>
      </c>
      <c r="K798" s="91" t="s">
        <v>1395</v>
      </c>
      <c r="L798" s="125">
        <v>16500</v>
      </c>
      <c r="M798" s="91" t="s">
        <v>1396</v>
      </c>
      <c r="N798" s="125">
        <v>18100</v>
      </c>
    </row>
    <row r="799" spans="1:14" x14ac:dyDescent="0.35">
      <c r="A799" s="95" t="s">
        <v>1397</v>
      </c>
      <c r="B799" s="96" t="s">
        <v>1398</v>
      </c>
      <c r="C799" s="146">
        <v>3200</v>
      </c>
      <c r="D799" s="138">
        <v>0.56999999999999995</v>
      </c>
      <c r="E799" s="95" t="s">
        <v>1399</v>
      </c>
      <c r="F799" s="147">
        <v>17500</v>
      </c>
      <c r="G799" s="95" t="s">
        <v>1400</v>
      </c>
      <c r="H799" s="147">
        <v>23500</v>
      </c>
      <c r="I799" s="95" t="s">
        <v>1401</v>
      </c>
      <c r="J799" s="147">
        <v>18900</v>
      </c>
      <c r="K799" s="95" t="s">
        <v>1295</v>
      </c>
      <c r="L799" s="147">
        <v>23800</v>
      </c>
      <c r="M799" s="95" t="s">
        <v>1402</v>
      </c>
      <c r="N799" s="147">
        <v>28200</v>
      </c>
    </row>
    <row r="800" spans="1:14" x14ac:dyDescent="0.35">
      <c r="A800" s="98" t="s">
        <v>1403</v>
      </c>
      <c r="B800" s="99" t="s">
        <v>1404</v>
      </c>
      <c r="C800" s="109">
        <v>800</v>
      </c>
      <c r="D800" s="139">
        <v>0.59</v>
      </c>
      <c r="E800" s="98" t="s">
        <v>1405</v>
      </c>
      <c r="F800" s="148">
        <v>13500</v>
      </c>
      <c r="G800" s="98" t="s">
        <v>1406</v>
      </c>
      <c r="H800" s="148">
        <v>17400</v>
      </c>
      <c r="I800" s="98" t="s">
        <v>1407</v>
      </c>
      <c r="J800" s="148">
        <v>14500</v>
      </c>
      <c r="K800" s="98" t="s">
        <v>1408</v>
      </c>
      <c r="L800" s="148">
        <v>17800</v>
      </c>
      <c r="M800" s="98" t="s">
        <v>1409</v>
      </c>
      <c r="N800" s="148">
        <v>20200</v>
      </c>
    </row>
    <row r="801" spans="1:14" x14ac:dyDescent="0.35">
      <c r="A801" s="95" t="s">
        <v>1410</v>
      </c>
      <c r="B801" s="96" t="s">
        <v>1411</v>
      </c>
      <c r="C801" s="106">
        <v>36</v>
      </c>
      <c r="D801" s="138">
        <v>0.2</v>
      </c>
      <c r="E801" s="95" t="s">
        <v>1412</v>
      </c>
      <c r="F801" s="127">
        <v>6840</v>
      </c>
      <c r="G801" s="95" t="s">
        <v>1413</v>
      </c>
      <c r="H801" s="127">
        <v>4090</v>
      </c>
      <c r="I801" s="95" t="s">
        <v>1132</v>
      </c>
      <c r="J801" s="127">
        <v>6690</v>
      </c>
      <c r="K801" s="95" t="s">
        <v>1414</v>
      </c>
      <c r="L801" s="127">
        <v>4140</v>
      </c>
      <c r="M801" s="95" t="s">
        <v>1415</v>
      </c>
      <c r="N801" s="126">
        <v>1650</v>
      </c>
    </row>
    <row r="802" spans="1:14" x14ac:dyDescent="0.35">
      <c r="A802" s="98" t="s">
        <v>1416</v>
      </c>
      <c r="B802" s="99" t="s">
        <v>1417</v>
      </c>
      <c r="C802" s="149">
        <v>50000</v>
      </c>
      <c r="D802" s="139">
        <v>0.09</v>
      </c>
      <c r="E802" s="98" t="s">
        <v>1123</v>
      </c>
      <c r="F802" s="129">
        <v>4880</v>
      </c>
      <c r="G802" s="98" t="s">
        <v>1418</v>
      </c>
      <c r="H802" s="129">
        <v>6630</v>
      </c>
      <c r="I802" s="98" t="s">
        <v>1109</v>
      </c>
      <c r="J802" s="129">
        <v>5270</v>
      </c>
      <c r="K802" s="98" t="s">
        <v>1419</v>
      </c>
      <c r="L802" s="129">
        <v>6690</v>
      </c>
      <c r="M802" s="98" t="s">
        <v>1420</v>
      </c>
      <c r="N802" s="128">
        <v>8040</v>
      </c>
    </row>
    <row r="803" spans="1:14" x14ac:dyDescent="0.35">
      <c r="A803" s="95" t="s">
        <v>1421</v>
      </c>
      <c r="B803" s="96" t="s">
        <v>1422</v>
      </c>
      <c r="C803" s="146">
        <v>10000</v>
      </c>
      <c r="D803" s="138">
        <v>0.25</v>
      </c>
      <c r="E803" s="95" t="s">
        <v>1423</v>
      </c>
      <c r="F803" s="127">
        <v>8210</v>
      </c>
      <c r="G803" s="95" t="s">
        <v>1424</v>
      </c>
      <c r="H803" s="147">
        <v>11100</v>
      </c>
      <c r="I803" s="95" t="s">
        <v>1425</v>
      </c>
      <c r="J803" s="127">
        <v>8880</v>
      </c>
      <c r="K803" s="95" t="s">
        <v>1172</v>
      </c>
      <c r="L803" s="147">
        <v>11200</v>
      </c>
      <c r="M803" s="95" t="s">
        <v>1426</v>
      </c>
      <c r="N803" s="147">
        <v>13500</v>
      </c>
    </row>
    <row r="804" spans="1:14" x14ac:dyDescent="0.35">
      <c r="A804" s="98" t="s">
        <v>1427</v>
      </c>
      <c r="B804" s="99" t="s">
        <v>1428</v>
      </c>
      <c r="C804" s="149">
        <v>3000</v>
      </c>
      <c r="D804" s="114" t="s">
        <v>1429</v>
      </c>
      <c r="E804" s="98" t="s">
        <v>1412</v>
      </c>
      <c r="F804" s="129">
        <v>6850</v>
      </c>
      <c r="G804" s="98" t="s">
        <v>1430</v>
      </c>
      <c r="H804" s="129">
        <v>9200</v>
      </c>
      <c r="I804" s="98" t="s">
        <v>1130</v>
      </c>
      <c r="J804" s="129">
        <v>7400</v>
      </c>
      <c r="K804" s="98" t="s">
        <v>1431</v>
      </c>
      <c r="L804" s="129">
        <v>9310</v>
      </c>
      <c r="M804" s="98" t="s">
        <v>1432</v>
      </c>
      <c r="N804" s="148">
        <v>11000</v>
      </c>
    </row>
    <row r="805" spans="1:14" x14ac:dyDescent="0.35">
      <c r="A805" s="95" t="s">
        <v>1433</v>
      </c>
      <c r="B805" s="96" t="s">
        <v>1434</v>
      </c>
      <c r="C805" s="146">
        <v>2600</v>
      </c>
      <c r="D805" s="138">
        <v>0.28000000000000003</v>
      </c>
      <c r="E805" s="95" t="s">
        <v>1435</v>
      </c>
      <c r="F805" s="127">
        <v>6640</v>
      </c>
      <c r="G805" s="95" t="s">
        <v>1436</v>
      </c>
      <c r="H805" s="127">
        <v>8900</v>
      </c>
      <c r="I805" s="95" t="s">
        <v>939</v>
      </c>
      <c r="J805" s="127">
        <v>7180</v>
      </c>
      <c r="K805" s="95" t="s">
        <v>931</v>
      </c>
      <c r="L805" s="127">
        <v>9010</v>
      </c>
      <c r="M805" s="95" t="s">
        <v>1437</v>
      </c>
      <c r="N805" s="147">
        <v>10700</v>
      </c>
    </row>
    <row r="806" spans="1:14" x14ac:dyDescent="0.35">
      <c r="A806" s="120" t="s">
        <v>1438</v>
      </c>
      <c r="B806" s="150" t="s">
        <v>1439</v>
      </c>
      <c r="C806" s="151">
        <v>3200</v>
      </c>
      <c r="D806" s="140">
        <v>0.32</v>
      </c>
      <c r="E806" s="120" t="s">
        <v>1440</v>
      </c>
      <c r="F806" s="152">
        <v>7110</v>
      </c>
      <c r="G806" s="120" t="s">
        <v>1441</v>
      </c>
      <c r="H806" s="152">
        <v>9540</v>
      </c>
      <c r="I806" s="120" t="s">
        <v>1442</v>
      </c>
      <c r="J806" s="152">
        <v>7680</v>
      </c>
      <c r="K806" s="120" t="s">
        <v>1443</v>
      </c>
      <c r="L806" s="152">
        <v>9660</v>
      </c>
      <c r="M806" s="120" t="s">
        <v>1444</v>
      </c>
      <c r="N806" s="153">
        <v>11500</v>
      </c>
    </row>
    <row r="807" spans="1:14" x14ac:dyDescent="0.35">
      <c r="A807" s="91" t="s">
        <v>1445</v>
      </c>
      <c r="B807" s="92" t="s">
        <v>1446</v>
      </c>
      <c r="C807" s="154">
        <v>2600</v>
      </c>
      <c r="D807" s="135">
        <v>0.36</v>
      </c>
      <c r="E807" s="91" t="s">
        <v>1412</v>
      </c>
      <c r="F807" s="155">
        <v>6870</v>
      </c>
      <c r="G807" s="91" t="s">
        <v>1430</v>
      </c>
      <c r="H807" s="155">
        <v>9200</v>
      </c>
      <c r="I807" s="91" t="s">
        <v>1447</v>
      </c>
      <c r="J807" s="155">
        <v>7420</v>
      </c>
      <c r="K807" s="91" t="s">
        <v>1448</v>
      </c>
      <c r="L807" s="155">
        <v>9320</v>
      </c>
      <c r="M807" s="91" t="s">
        <v>1449</v>
      </c>
      <c r="N807" s="125">
        <v>11000</v>
      </c>
    </row>
    <row r="808" spans="1:14" x14ac:dyDescent="0.35">
      <c r="A808" s="95" t="s">
        <v>1450</v>
      </c>
      <c r="B808" s="96" t="s">
        <v>1451</v>
      </c>
      <c r="C808" s="95" t="s">
        <v>1452</v>
      </c>
      <c r="D808" s="112" t="s">
        <v>1453</v>
      </c>
      <c r="E808" s="95" t="s">
        <v>1454</v>
      </c>
      <c r="F808" s="126">
        <v>7</v>
      </c>
      <c r="G808" s="95" t="s">
        <v>1454</v>
      </c>
      <c r="H808" s="126">
        <v>2</v>
      </c>
      <c r="I808" s="95" t="s">
        <v>1455</v>
      </c>
      <c r="J808" s="126">
        <v>2</v>
      </c>
      <c r="K808" s="95" t="s">
        <v>1456</v>
      </c>
      <c r="L808" s="131" t="s">
        <v>1096</v>
      </c>
      <c r="M808" s="95" t="s">
        <v>1457</v>
      </c>
      <c r="N808" s="131" t="s">
        <v>1096</v>
      </c>
    </row>
    <row r="809" spans="1:14" x14ac:dyDescent="0.35">
      <c r="A809" s="98" t="s">
        <v>1458</v>
      </c>
      <c r="B809" s="99" t="s">
        <v>1459</v>
      </c>
      <c r="C809" s="149">
        <v>4100</v>
      </c>
      <c r="D809" s="139">
        <v>0.41</v>
      </c>
      <c r="E809" s="98" t="s">
        <v>1460</v>
      </c>
      <c r="F809" s="129">
        <v>6350</v>
      </c>
      <c r="G809" s="98" t="s">
        <v>1461</v>
      </c>
      <c r="H809" s="129">
        <v>8550</v>
      </c>
      <c r="I809" s="98" t="s">
        <v>1462</v>
      </c>
      <c r="J809" s="129">
        <v>6860</v>
      </c>
      <c r="K809" s="98" t="s">
        <v>1463</v>
      </c>
      <c r="L809" s="129">
        <v>8650</v>
      </c>
      <c r="M809" s="98" t="s">
        <v>1464</v>
      </c>
      <c r="N809" s="148">
        <v>10300</v>
      </c>
    </row>
    <row r="810" spans="1:14" x14ac:dyDescent="0.35">
      <c r="A810" s="95" t="s">
        <v>1465</v>
      </c>
      <c r="B810" s="96" t="s">
        <v>1466</v>
      </c>
      <c r="C810" s="146">
        <v>3100</v>
      </c>
      <c r="D810" s="138">
        <v>0.44</v>
      </c>
      <c r="E810" s="95" t="s">
        <v>1467</v>
      </c>
      <c r="F810" s="127">
        <v>5890</v>
      </c>
      <c r="G810" s="95" t="s">
        <v>1468</v>
      </c>
      <c r="H810" s="127">
        <v>7910</v>
      </c>
      <c r="I810" s="95" t="s">
        <v>1469</v>
      </c>
      <c r="J810" s="127">
        <v>6370</v>
      </c>
      <c r="K810" s="95" t="s">
        <v>1470</v>
      </c>
      <c r="L810" s="127">
        <v>8010</v>
      </c>
      <c r="M810" s="95" t="s">
        <v>1471</v>
      </c>
      <c r="N810" s="126">
        <v>9490</v>
      </c>
    </row>
    <row r="811" spans="1:14" x14ac:dyDescent="0.35">
      <c r="A811" s="98" t="s">
        <v>1472</v>
      </c>
      <c r="B811" s="99" t="s">
        <v>1473</v>
      </c>
      <c r="C811" s="149">
        <v>3000</v>
      </c>
      <c r="D811" s="139">
        <v>0.5</v>
      </c>
      <c r="E811" s="98" t="s">
        <v>1474</v>
      </c>
      <c r="F811" s="129">
        <v>5830</v>
      </c>
      <c r="G811" s="98" t="s">
        <v>1475</v>
      </c>
      <c r="H811" s="129">
        <v>7820</v>
      </c>
      <c r="I811" s="98" t="s">
        <v>1476</v>
      </c>
      <c r="J811" s="129">
        <v>6290</v>
      </c>
      <c r="K811" s="98" t="s">
        <v>1477</v>
      </c>
      <c r="L811" s="129">
        <v>7920</v>
      </c>
      <c r="M811" s="98" t="s">
        <v>1478</v>
      </c>
      <c r="N811" s="128">
        <v>9380</v>
      </c>
    </row>
    <row r="812" spans="1:14" x14ac:dyDescent="0.35">
      <c r="A812" s="95" t="s">
        <v>1479</v>
      </c>
      <c r="B812" s="96" t="s">
        <v>1480</v>
      </c>
      <c r="C812" s="146">
        <v>3000</v>
      </c>
      <c r="D812" s="138">
        <v>0.55000000000000004</v>
      </c>
      <c r="E812" s="95" t="s">
        <v>1481</v>
      </c>
      <c r="F812" s="127">
        <v>5680</v>
      </c>
      <c r="G812" s="95" t="s">
        <v>1482</v>
      </c>
      <c r="H812" s="127">
        <v>7620</v>
      </c>
      <c r="I812" s="95" t="s">
        <v>1483</v>
      </c>
      <c r="J812" s="127">
        <v>6130</v>
      </c>
      <c r="K812" s="95" t="s">
        <v>1075</v>
      </c>
      <c r="L812" s="127">
        <v>7710</v>
      </c>
      <c r="M812" s="95" t="s">
        <v>1484</v>
      </c>
      <c r="N812" s="126">
        <v>9140</v>
      </c>
    </row>
    <row r="813" spans="1:14" x14ac:dyDescent="0.35">
      <c r="A813" s="98" t="s">
        <v>1485</v>
      </c>
      <c r="B813" s="99" t="s">
        <v>1486</v>
      </c>
      <c r="C813" s="149">
        <v>2000</v>
      </c>
      <c r="D813" s="139">
        <v>0.55000000000000004</v>
      </c>
      <c r="E813" s="98" t="s">
        <v>1107</v>
      </c>
      <c r="F813" s="129">
        <v>5390</v>
      </c>
      <c r="G813" s="98" t="s">
        <v>1487</v>
      </c>
      <c r="H813" s="129">
        <v>7190</v>
      </c>
      <c r="I813" s="98" t="s">
        <v>1488</v>
      </c>
      <c r="J813" s="129">
        <v>5820</v>
      </c>
      <c r="K813" s="98" t="s">
        <v>1489</v>
      </c>
      <c r="L813" s="129">
        <v>7290</v>
      </c>
      <c r="M813" s="98" t="s">
        <v>932</v>
      </c>
      <c r="N813" s="128">
        <v>8570</v>
      </c>
    </row>
    <row r="814" spans="1:14" x14ac:dyDescent="0.35">
      <c r="A814" s="95" t="s">
        <v>1490</v>
      </c>
      <c r="B814" s="96" t="s">
        <v>1491</v>
      </c>
      <c r="C814" s="146">
        <v>2000</v>
      </c>
      <c r="D814" s="138">
        <v>0.56000000000000005</v>
      </c>
      <c r="E814" s="95" t="s">
        <v>1387</v>
      </c>
      <c r="F814" s="127">
        <v>5430</v>
      </c>
      <c r="G814" s="95" t="s">
        <v>1492</v>
      </c>
      <c r="H814" s="127">
        <v>7240</v>
      </c>
      <c r="I814" s="95" t="s">
        <v>1493</v>
      </c>
      <c r="J814" s="127">
        <v>5860</v>
      </c>
      <c r="K814" s="95" t="s">
        <v>1494</v>
      </c>
      <c r="L814" s="127">
        <v>7340</v>
      </c>
      <c r="M814" s="95" t="s">
        <v>1495</v>
      </c>
      <c r="N814" s="126">
        <v>8630</v>
      </c>
    </row>
    <row r="815" spans="1:14" x14ac:dyDescent="0.35">
      <c r="A815" s="98" t="s">
        <v>1496</v>
      </c>
      <c r="B815" s="99" t="s">
        <v>1497</v>
      </c>
      <c r="C815" s="149">
        <v>2000</v>
      </c>
      <c r="D815" s="139">
        <v>0.48</v>
      </c>
      <c r="E815" s="98" t="s">
        <v>1498</v>
      </c>
      <c r="F815" s="129">
        <v>4720</v>
      </c>
      <c r="G815" s="98" t="s">
        <v>1363</v>
      </c>
      <c r="H815" s="129">
        <v>6290</v>
      </c>
      <c r="I815" s="98" t="s">
        <v>1499</v>
      </c>
      <c r="J815" s="129">
        <v>5090</v>
      </c>
      <c r="K815" s="98" t="s">
        <v>1500</v>
      </c>
      <c r="L815" s="129">
        <v>6380</v>
      </c>
      <c r="M815" s="98" t="s">
        <v>1501</v>
      </c>
      <c r="N815" s="128">
        <v>7500</v>
      </c>
    </row>
    <row r="816" spans="1:14" x14ac:dyDescent="0.35">
      <c r="A816" s="95" t="s">
        <v>1502</v>
      </c>
      <c r="B816" s="96" t="s">
        <v>1503</v>
      </c>
      <c r="C816" s="95" t="s">
        <v>1504</v>
      </c>
      <c r="D816" s="156">
        <v>2E-3</v>
      </c>
      <c r="E816" s="95" t="s">
        <v>1505</v>
      </c>
      <c r="F816" s="131" t="s">
        <v>1096</v>
      </c>
      <c r="G816" s="95" t="s">
        <v>1505</v>
      </c>
      <c r="H816" s="131" t="s">
        <v>1096</v>
      </c>
      <c r="I816" s="95" t="s">
        <v>1506</v>
      </c>
      <c r="J816" s="131" t="s">
        <v>1096</v>
      </c>
      <c r="K816" s="95" t="s">
        <v>1507</v>
      </c>
      <c r="L816" s="131" t="s">
        <v>1096</v>
      </c>
      <c r="M816" s="95" t="s">
        <v>1508</v>
      </c>
      <c r="N816" s="131" t="s">
        <v>1096</v>
      </c>
    </row>
    <row r="817" spans="1:14" x14ac:dyDescent="0.35">
      <c r="A817" s="98" t="s">
        <v>1509</v>
      </c>
      <c r="B817" s="114" t="s">
        <v>1510</v>
      </c>
      <c r="C817" s="98" t="s">
        <v>1228</v>
      </c>
      <c r="D817" s="139">
        <v>0.01</v>
      </c>
      <c r="E817" s="98" t="s">
        <v>1511</v>
      </c>
      <c r="F817" s="130" t="s">
        <v>1096</v>
      </c>
      <c r="G817" s="98" t="s">
        <v>1511</v>
      </c>
      <c r="H817" s="130" t="s">
        <v>1096</v>
      </c>
      <c r="I817" s="98" t="s">
        <v>1512</v>
      </c>
      <c r="J817" s="130" t="s">
        <v>1096</v>
      </c>
      <c r="K817" s="98" t="s">
        <v>1513</v>
      </c>
      <c r="L817" s="130" t="s">
        <v>1096</v>
      </c>
      <c r="M817" s="98" t="s">
        <v>1514</v>
      </c>
      <c r="N817" s="130" t="s">
        <v>1096</v>
      </c>
    </row>
    <row r="818" spans="1:14" x14ac:dyDescent="0.35">
      <c r="A818" s="95" t="s">
        <v>1515</v>
      </c>
      <c r="B818" s="112" t="s">
        <v>1516</v>
      </c>
      <c r="C818" s="95" t="s">
        <v>1504</v>
      </c>
      <c r="D818" s="156">
        <v>3.0000000000000001E-3</v>
      </c>
      <c r="E818" s="95" t="s">
        <v>1517</v>
      </c>
      <c r="F818" s="131" t="s">
        <v>1096</v>
      </c>
      <c r="G818" s="95" t="s">
        <v>1517</v>
      </c>
      <c r="H818" s="131" t="s">
        <v>1096</v>
      </c>
      <c r="I818" s="95" t="s">
        <v>1518</v>
      </c>
      <c r="J818" s="131" t="s">
        <v>1096</v>
      </c>
      <c r="K818" s="95" t="s">
        <v>1519</v>
      </c>
      <c r="L818" s="131" t="s">
        <v>1096</v>
      </c>
      <c r="M818" s="95" t="s">
        <v>1520</v>
      </c>
      <c r="N818" s="131" t="s">
        <v>1096</v>
      </c>
    </row>
    <row r="819" spans="1:14" x14ac:dyDescent="0.35">
      <c r="A819" s="98" t="s">
        <v>1521</v>
      </c>
      <c r="B819" s="114" t="s">
        <v>1522</v>
      </c>
      <c r="C819" s="98" t="s">
        <v>1523</v>
      </c>
      <c r="D819" s="139">
        <v>0.02</v>
      </c>
      <c r="E819" s="98" t="s">
        <v>1524</v>
      </c>
      <c r="F819" s="130" t="s">
        <v>1096</v>
      </c>
      <c r="G819" s="98" t="s">
        <v>1524</v>
      </c>
      <c r="H819" s="130" t="s">
        <v>1096</v>
      </c>
      <c r="I819" s="98" t="s">
        <v>1525</v>
      </c>
      <c r="J819" s="130" t="s">
        <v>1096</v>
      </c>
      <c r="K819" s="98" t="s">
        <v>1526</v>
      </c>
      <c r="L819" s="130" t="s">
        <v>1096</v>
      </c>
      <c r="M819" s="98" t="s">
        <v>1527</v>
      </c>
      <c r="N819" s="130" t="s">
        <v>1096</v>
      </c>
    </row>
    <row r="820" spans="1:14" x14ac:dyDescent="0.35">
      <c r="A820" s="101" t="s">
        <v>1528</v>
      </c>
      <c r="B820" s="115" t="s">
        <v>1529</v>
      </c>
      <c r="C820" s="101" t="s">
        <v>1452</v>
      </c>
      <c r="D820" s="142">
        <v>7.0000000000000007E-2</v>
      </c>
      <c r="E820" s="101" t="s">
        <v>1193</v>
      </c>
      <c r="F820" s="132">
        <v>6</v>
      </c>
      <c r="G820" s="101" t="s">
        <v>1193</v>
      </c>
      <c r="H820" s="132">
        <v>2</v>
      </c>
      <c r="I820" s="101" t="s">
        <v>1530</v>
      </c>
      <c r="J820" s="132">
        <v>2</v>
      </c>
      <c r="K820" s="101" t="s">
        <v>1531</v>
      </c>
      <c r="L820" s="133" t="s">
        <v>1096</v>
      </c>
      <c r="M820" s="101" t="s">
        <v>1532</v>
      </c>
      <c r="N820" s="133" t="s">
        <v>1096</v>
      </c>
    </row>
    <row r="821" spans="1:14" x14ac:dyDescent="0.35">
      <c r="A821" s="91" t="s">
        <v>1533</v>
      </c>
      <c r="B821" s="134" t="s">
        <v>1534</v>
      </c>
      <c r="C821" s="124">
        <v>119</v>
      </c>
      <c r="D821" s="135">
        <v>0.41</v>
      </c>
      <c r="E821" s="91" t="s">
        <v>1535</v>
      </c>
      <c r="F821" s="125">
        <v>12400</v>
      </c>
      <c r="G821" s="91" t="s">
        <v>1029</v>
      </c>
      <c r="H821" s="125">
        <v>12400</v>
      </c>
      <c r="I821" s="91" t="s">
        <v>1536</v>
      </c>
      <c r="J821" s="125">
        <v>13000</v>
      </c>
      <c r="K821" s="91" t="s">
        <v>1537</v>
      </c>
      <c r="L821" s="125">
        <v>13200</v>
      </c>
      <c r="M821" s="91" t="s">
        <v>1538</v>
      </c>
      <c r="N821" s="125">
        <v>10900</v>
      </c>
    </row>
    <row r="822" spans="1:14" x14ac:dyDescent="0.35">
      <c r="A822" s="95" t="s">
        <v>1539</v>
      </c>
      <c r="B822" s="112" t="s">
        <v>1540</v>
      </c>
      <c r="C822" s="106">
        <v>24.4</v>
      </c>
      <c r="D822" s="138">
        <v>0.44</v>
      </c>
      <c r="E822" s="95" t="s">
        <v>1541</v>
      </c>
      <c r="F822" s="147">
        <v>11600</v>
      </c>
      <c r="G822" s="95" t="s">
        <v>1542</v>
      </c>
      <c r="H822" s="127">
        <v>5560</v>
      </c>
      <c r="I822" s="95" t="s">
        <v>1543</v>
      </c>
      <c r="J822" s="147">
        <v>10800</v>
      </c>
      <c r="K822" s="95" t="s">
        <v>1544</v>
      </c>
      <c r="L822" s="127">
        <v>4900</v>
      </c>
      <c r="M822" s="95" t="s">
        <v>1545</v>
      </c>
      <c r="N822" s="126">
        <v>1430</v>
      </c>
    </row>
    <row r="823" spans="1:14" x14ac:dyDescent="0.35">
      <c r="A823" s="98" t="s">
        <v>1546</v>
      </c>
      <c r="B823" s="99" t="s">
        <v>1547</v>
      </c>
      <c r="C823" s="118">
        <v>4.8</v>
      </c>
      <c r="D823" s="139">
        <v>0.18</v>
      </c>
      <c r="E823" s="98" t="s">
        <v>1548</v>
      </c>
      <c r="F823" s="129">
        <v>1890</v>
      </c>
      <c r="G823" s="98" t="s">
        <v>1549</v>
      </c>
      <c r="H823" s="128">
        <v>523</v>
      </c>
      <c r="I823" s="98" t="s">
        <v>1550</v>
      </c>
      <c r="J823" s="129">
        <v>1020</v>
      </c>
      <c r="K823" s="98" t="s">
        <v>1551</v>
      </c>
      <c r="L823" s="128">
        <v>108</v>
      </c>
      <c r="M823" s="98" t="s">
        <v>1552</v>
      </c>
      <c r="N823" s="128">
        <v>73</v>
      </c>
    </row>
    <row r="824" spans="1:14" x14ac:dyDescent="0.35">
      <c r="A824" s="95" t="s">
        <v>1553</v>
      </c>
      <c r="B824" s="112" t="s">
        <v>1554</v>
      </c>
      <c r="C824" s="106">
        <v>51.6</v>
      </c>
      <c r="D824" s="138">
        <v>0.44</v>
      </c>
      <c r="E824" s="95" t="s">
        <v>1555</v>
      </c>
      <c r="F824" s="127">
        <v>8900</v>
      </c>
      <c r="G824" s="95" t="s">
        <v>1556</v>
      </c>
      <c r="H824" s="127">
        <v>6450</v>
      </c>
      <c r="I824" s="95" t="s">
        <v>1557</v>
      </c>
      <c r="J824" s="127">
        <v>8980</v>
      </c>
      <c r="K824" s="95" t="s">
        <v>1558</v>
      </c>
      <c r="L824" s="127">
        <v>6850</v>
      </c>
      <c r="M824" s="95" t="s">
        <v>1559</v>
      </c>
      <c r="N824" s="126">
        <v>3630</v>
      </c>
    </row>
    <row r="825" spans="1:14" x14ac:dyDescent="0.35">
      <c r="A825" s="98" t="s">
        <v>1560</v>
      </c>
      <c r="B825" s="114" t="s">
        <v>1561</v>
      </c>
      <c r="C825" s="118">
        <v>4.3</v>
      </c>
      <c r="D825" s="139">
        <v>0.41</v>
      </c>
      <c r="E825" s="98" t="s">
        <v>1562</v>
      </c>
      <c r="F825" s="129">
        <v>2120</v>
      </c>
      <c r="G825" s="98" t="s">
        <v>1563</v>
      </c>
      <c r="H825" s="128">
        <v>583</v>
      </c>
      <c r="I825" s="98" t="s">
        <v>1564</v>
      </c>
      <c r="J825" s="129">
        <v>1080</v>
      </c>
      <c r="K825" s="98" t="s">
        <v>1565</v>
      </c>
      <c r="L825" s="128">
        <v>116</v>
      </c>
      <c r="M825" s="98" t="s">
        <v>976</v>
      </c>
      <c r="N825" s="128">
        <v>81</v>
      </c>
    </row>
    <row r="826" spans="1:14" x14ac:dyDescent="0.35">
      <c r="A826" s="95" t="s">
        <v>1566</v>
      </c>
      <c r="B826" s="112" t="s">
        <v>1567</v>
      </c>
      <c r="C826" s="113">
        <v>3.5</v>
      </c>
      <c r="D826" s="138">
        <v>0.42</v>
      </c>
      <c r="E826" s="95" t="s">
        <v>1568</v>
      </c>
      <c r="F826" s="127">
        <v>1800</v>
      </c>
      <c r="G826" s="95" t="s">
        <v>1569</v>
      </c>
      <c r="H826" s="126">
        <v>491</v>
      </c>
      <c r="I826" s="95" t="s">
        <v>1570</v>
      </c>
      <c r="J826" s="126">
        <v>822</v>
      </c>
      <c r="K826" s="95" t="s">
        <v>1571</v>
      </c>
      <c r="L826" s="126">
        <v>93</v>
      </c>
      <c r="M826" s="95" t="s">
        <v>1572</v>
      </c>
      <c r="N826" s="126">
        <v>68</v>
      </c>
    </row>
    <row r="827" spans="1:14" x14ac:dyDescent="0.35">
      <c r="A827" s="98" t="s">
        <v>1573</v>
      </c>
      <c r="B827" s="114" t="s">
        <v>1574</v>
      </c>
      <c r="C827" s="109">
        <v>20.8</v>
      </c>
      <c r="D827" s="114" t="s">
        <v>1575</v>
      </c>
      <c r="E827" s="98" t="s">
        <v>1101</v>
      </c>
      <c r="F827" s="129">
        <v>9710</v>
      </c>
      <c r="G827" s="98" t="s">
        <v>1576</v>
      </c>
      <c r="H827" s="129">
        <v>4240</v>
      </c>
      <c r="I827" s="98" t="s">
        <v>1432</v>
      </c>
      <c r="J827" s="129">
        <v>8820</v>
      </c>
      <c r="K827" s="98" t="s">
        <v>1577</v>
      </c>
      <c r="L827" s="129">
        <v>3400</v>
      </c>
      <c r="M827" s="98" t="s">
        <v>1578</v>
      </c>
      <c r="N827" s="128">
        <v>912</v>
      </c>
    </row>
    <row r="828" spans="1:14" x14ac:dyDescent="0.35">
      <c r="A828" s="95" t="s">
        <v>1579</v>
      </c>
      <c r="B828" s="112" t="s">
        <v>1580</v>
      </c>
      <c r="C828" s="106">
        <v>10.8</v>
      </c>
      <c r="D828" s="138">
        <v>0.45</v>
      </c>
      <c r="E828" s="95" t="s">
        <v>1581</v>
      </c>
      <c r="F828" s="127">
        <v>5550</v>
      </c>
      <c r="G828" s="95" t="s">
        <v>1582</v>
      </c>
      <c r="H828" s="127">
        <v>1790</v>
      </c>
      <c r="I828" s="95" t="s">
        <v>1583</v>
      </c>
      <c r="J828" s="127">
        <v>4280</v>
      </c>
      <c r="K828" s="95" t="s">
        <v>1584</v>
      </c>
      <c r="L828" s="126">
        <v>753</v>
      </c>
      <c r="M828" s="95" t="s">
        <v>1585</v>
      </c>
      <c r="N828" s="126">
        <v>260</v>
      </c>
    </row>
    <row r="829" spans="1:14" x14ac:dyDescent="0.35">
      <c r="A829" s="98" t="s">
        <v>1586</v>
      </c>
      <c r="B829" s="114" t="s">
        <v>1587</v>
      </c>
      <c r="C829" s="118">
        <v>7.5</v>
      </c>
      <c r="D829" s="139">
        <v>0.36</v>
      </c>
      <c r="E829" s="98" t="s">
        <v>1588</v>
      </c>
      <c r="F829" s="129">
        <v>3350</v>
      </c>
      <c r="G829" s="98" t="s">
        <v>1589</v>
      </c>
      <c r="H829" s="128">
        <v>979</v>
      </c>
      <c r="I829" s="98" t="s">
        <v>1103</v>
      </c>
      <c r="J829" s="129">
        <v>2240</v>
      </c>
      <c r="K829" s="98" t="s">
        <v>1590</v>
      </c>
      <c r="L829" s="128">
        <v>273</v>
      </c>
      <c r="M829" s="98" t="s">
        <v>1591</v>
      </c>
      <c r="N829" s="128">
        <v>138</v>
      </c>
    </row>
    <row r="830" spans="1:14" x14ac:dyDescent="0.35">
      <c r="A830" s="95" t="s">
        <v>1592</v>
      </c>
      <c r="B830" s="112" t="s">
        <v>1593</v>
      </c>
      <c r="C830" s="113">
        <v>4.9000000000000004</v>
      </c>
      <c r="D830" s="138">
        <v>0.33</v>
      </c>
      <c r="E830" s="95" t="s">
        <v>1594</v>
      </c>
      <c r="F830" s="127">
        <v>2360</v>
      </c>
      <c r="G830" s="95" t="s">
        <v>1595</v>
      </c>
      <c r="H830" s="126">
        <v>654</v>
      </c>
      <c r="I830" s="95" t="s">
        <v>1596</v>
      </c>
      <c r="J830" s="127">
        <v>1280</v>
      </c>
      <c r="K830" s="95" t="s">
        <v>1597</v>
      </c>
      <c r="L830" s="126">
        <v>136</v>
      </c>
      <c r="M830" s="95" t="s">
        <v>1598</v>
      </c>
      <c r="N830" s="126">
        <v>91</v>
      </c>
    </row>
    <row r="831" spans="1:14" x14ac:dyDescent="0.35">
      <c r="A831" s="98" t="s">
        <v>1599</v>
      </c>
      <c r="B831" s="114" t="s">
        <v>1600</v>
      </c>
      <c r="C831" s="118">
        <v>6.6</v>
      </c>
      <c r="D831" s="139">
        <v>0.31</v>
      </c>
      <c r="E831" s="98" t="s">
        <v>1601</v>
      </c>
      <c r="F831" s="129">
        <v>2900</v>
      </c>
      <c r="G831" s="98" t="s">
        <v>1602</v>
      </c>
      <c r="H831" s="128">
        <v>828</v>
      </c>
      <c r="I831" s="98" t="s">
        <v>1603</v>
      </c>
      <c r="J831" s="129">
        <v>1820</v>
      </c>
      <c r="K831" s="98" t="s">
        <v>1604</v>
      </c>
      <c r="L831" s="128">
        <v>206</v>
      </c>
      <c r="M831" s="98" t="s">
        <v>1605</v>
      </c>
      <c r="N831" s="128">
        <v>116</v>
      </c>
    </row>
    <row r="832" spans="1:14" x14ac:dyDescent="0.35">
      <c r="A832" s="95" t="s">
        <v>1606</v>
      </c>
      <c r="B832" s="112" t="s">
        <v>1607</v>
      </c>
      <c r="C832" s="113">
        <v>5.5</v>
      </c>
      <c r="D832" s="138">
        <v>0.36</v>
      </c>
      <c r="E832" s="95" t="s">
        <v>1608</v>
      </c>
      <c r="F832" s="127">
        <v>2910</v>
      </c>
      <c r="G832" s="95" t="s">
        <v>1609</v>
      </c>
      <c r="H832" s="126">
        <v>812</v>
      </c>
      <c r="I832" s="95" t="s">
        <v>1610</v>
      </c>
      <c r="J832" s="127">
        <v>1670</v>
      </c>
      <c r="K832" s="95" t="s">
        <v>1064</v>
      </c>
      <c r="L832" s="126">
        <v>179</v>
      </c>
      <c r="M832" s="95" t="s">
        <v>1611</v>
      </c>
      <c r="N832" s="126">
        <v>114</v>
      </c>
    </row>
    <row r="833" spans="1:14" x14ac:dyDescent="0.35">
      <c r="A833" s="98" t="s">
        <v>1612</v>
      </c>
      <c r="B833" s="114" t="s">
        <v>1613</v>
      </c>
      <c r="C833" s="118">
        <v>0.3</v>
      </c>
      <c r="D833" s="139">
        <v>0.14000000000000001</v>
      </c>
      <c r="E833" s="98" t="s">
        <v>1614</v>
      </c>
      <c r="F833" s="128">
        <v>69</v>
      </c>
      <c r="G833" s="98" t="s">
        <v>1614</v>
      </c>
      <c r="H833" s="128">
        <v>19</v>
      </c>
      <c r="I833" s="98" t="s">
        <v>1615</v>
      </c>
      <c r="J833" s="128">
        <v>21</v>
      </c>
      <c r="K833" s="98" t="s">
        <v>1616</v>
      </c>
      <c r="L833" s="128">
        <v>3</v>
      </c>
      <c r="M833" s="98" t="s">
        <v>1617</v>
      </c>
      <c r="N833" s="128">
        <v>3</v>
      </c>
    </row>
    <row r="834" spans="1:14" x14ac:dyDescent="0.35">
      <c r="A834" s="95" t="s">
        <v>1618</v>
      </c>
      <c r="B834" s="112" t="s">
        <v>1619</v>
      </c>
      <c r="C834" s="113">
        <v>2.5</v>
      </c>
      <c r="D834" s="138">
        <v>0.26</v>
      </c>
      <c r="E834" s="95" t="s">
        <v>1620</v>
      </c>
      <c r="F834" s="127">
        <v>1110</v>
      </c>
      <c r="G834" s="95" t="s">
        <v>1620</v>
      </c>
      <c r="H834" s="126">
        <v>301</v>
      </c>
      <c r="I834" s="95" t="s">
        <v>1621</v>
      </c>
      <c r="J834" s="126">
        <v>438</v>
      </c>
      <c r="K834" s="95" t="s">
        <v>1622</v>
      </c>
      <c r="L834" s="126">
        <v>54</v>
      </c>
      <c r="M834" s="95" t="s">
        <v>1623</v>
      </c>
      <c r="N834" s="126">
        <v>42</v>
      </c>
    </row>
    <row r="835" spans="1:14" x14ac:dyDescent="0.35">
      <c r="A835" s="98" t="s">
        <v>1624</v>
      </c>
      <c r="B835" s="114" t="s">
        <v>1625</v>
      </c>
      <c r="C835" s="98" t="s">
        <v>1626</v>
      </c>
      <c r="D835" s="139">
        <v>0.04</v>
      </c>
      <c r="E835" s="98" t="s">
        <v>1627</v>
      </c>
      <c r="F835" s="128">
        <v>5</v>
      </c>
      <c r="G835" s="98" t="s">
        <v>1627</v>
      </c>
      <c r="H835" s="128">
        <v>1</v>
      </c>
      <c r="I835" s="98" t="s">
        <v>1628</v>
      </c>
      <c r="J835" s="128">
        <v>1</v>
      </c>
      <c r="K835" s="98" t="s">
        <v>1629</v>
      </c>
      <c r="L835" s="130" t="s">
        <v>1096</v>
      </c>
      <c r="M835" s="98" t="s">
        <v>1630</v>
      </c>
      <c r="N835" s="130" t="s">
        <v>1096</v>
      </c>
    </row>
    <row r="836" spans="1:14" x14ac:dyDescent="0.35">
      <c r="A836" s="95" t="s">
        <v>1631</v>
      </c>
      <c r="B836" s="112" t="s">
        <v>1632</v>
      </c>
      <c r="C836" s="113">
        <v>0.4</v>
      </c>
      <c r="D836" s="138">
        <v>0.13</v>
      </c>
      <c r="E836" s="95" t="s">
        <v>1358</v>
      </c>
      <c r="F836" s="126">
        <v>108</v>
      </c>
      <c r="G836" s="95" t="s">
        <v>1358</v>
      </c>
      <c r="H836" s="126">
        <v>29</v>
      </c>
      <c r="I836" s="95" t="s">
        <v>1633</v>
      </c>
      <c r="J836" s="126">
        <v>33</v>
      </c>
      <c r="K836" s="95" t="s">
        <v>1634</v>
      </c>
      <c r="L836" s="126">
        <v>5</v>
      </c>
      <c r="M836" s="95" t="s">
        <v>1635</v>
      </c>
      <c r="N836" s="126">
        <v>4</v>
      </c>
    </row>
    <row r="837" spans="1:14" x14ac:dyDescent="0.35">
      <c r="A837" s="98" t="s">
        <v>1636</v>
      </c>
      <c r="B837" s="114" t="s">
        <v>1637</v>
      </c>
      <c r="C837" s="98" t="s">
        <v>1638</v>
      </c>
      <c r="D837" s="139">
        <v>0.02</v>
      </c>
      <c r="E837" s="98" t="s">
        <v>1639</v>
      </c>
      <c r="F837" s="128">
        <v>1</v>
      </c>
      <c r="G837" s="98" t="s">
        <v>1639</v>
      </c>
      <c r="H837" s="130" t="s">
        <v>1096</v>
      </c>
      <c r="I837" s="98" t="s">
        <v>1640</v>
      </c>
      <c r="J837" s="130" t="s">
        <v>1096</v>
      </c>
      <c r="K837" s="98" t="s">
        <v>1641</v>
      </c>
      <c r="L837" s="130" t="s">
        <v>1096</v>
      </c>
      <c r="M837" s="98" t="s">
        <v>1238</v>
      </c>
      <c r="N837" s="130" t="s">
        <v>1096</v>
      </c>
    </row>
    <row r="838" spans="1:14" x14ac:dyDescent="0.35">
      <c r="A838" s="95" t="s">
        <v>1642</v>
      </c>
      <c r="B838" s="112" t="s">
        <v>1643</v>
      </c>
      <c r="C838" s="106">
        <v>22.5</v>
      </c>
      <c r="D838" s="138">
        <v>0.53</v>
      </c>
      <c r="E838" s="95" t="s">
        <v>1644</v>
      </c>
      <c r="F838" s="127">
        <v>6720</v>
      </c>
      <c r="G838" s="95" t="s">
        <v>1645</v>
      </c>
      <c r="H838" s="127">
        <v>3070</v>
      </c>
      <c r="I838" s="95" t="s">
        <v>1646</v>
      </c>
      <c r="J838" s="127">
        <v>6180</v>
      </c>
      <c r="K838" s="95" t="s">
        <v>1647</v>
      </c>
      <c r="L838" s="127">
        <v>2580</v>
      </c>
      <c r="M838" s="95" t="s">
        <v>1648</v>
      </c>
      <c r="N838" s="126">
        <v>718</v>
      </c>
    </row>
    <row r="839" spans="1:14" x14ac:dyDescent="0.35">
      <c r="A839" s="120" t="s">
        <v>1649</v>
      </c>
      <c r="B839" s="119" t="s">
        <v>1650</v>
      </c>
      <c r="C839" s="157">
        <v>21.2</v>
      </c>
      <c r="D839" s="140">
        <v>0.44</v>
      </c>
      <c r="E839" s="120" t="s">
        <v>1651</v>
      </c>
      <c r="F839" s="152">
        <v>5940</v>
      </c>
      <c r="G839" s="120" t="s">
        <v>1652</v>
      </c>
      <c r="H839" s="152">
        <v>2620</v>
      </c>
      <c r="I839" s="120" t="s">
        <v>1653</v>
      </c>
      <c r="J839" s="152">
        <v>5410</v>
      </c>
      <c r="K839" s="120" t="s">
        <v>1654</v>
      </c>
      <c r="L839" s="152">
        <v>2130</v>
      </c>
      <c r="M839" s="120" t="s">
        <v>1655</v>
      </c>
      <c r="N839" s="158">
        <v>575</v>
      </c>
    </row>
    <row r="840" spans="1:14" x14ac:dyDescent="0.35">
      <c r="A840" s="91" t="s">
        <v>1656</v>
      </c>
      <c r="B840" s="134" t="s">
        <v>1657</v>
      </c>
      <c r="C840" s="104">
        <v>7.5</v>
      </c>
      <c r="D840" s="135">
        <v>0.44</v>
      </c>
      <c r="E840" s="91" t="s">
        <v>1658</v>
      </c>
      <c r="F840" s="155">
        <v>3180</v>
      </c>
      <c r="G840" s="91" t="s">
        <v>1659</v>
      </c>
      <c r="H840" s="136">
        <v>929</v>
      </c>
      <c r="I840" s="91" t="s">
        <v>1660</v>
      </c>
      <c r="J840" s="155">
        <v>2120</v>
      </c>
      <c r="K840" s="91" t="s">
        <v>1661</v>
      </c>
      <c r="L840" s="136">
        <v>259</v>
      </c>
      <c r="M840" s="91" t="s">
        <v>1662</v>
      </c>
      <c r="N840" s="136">
        <v>131</v>
      </c>
    </row>
    <row r="841" spans="1:14" x14ac:dyDescent="0.35">
      <c r="A841" s="95" t="s">
        <v>1663</v>
      </c>
      <c r="B841" s="112" t="s">
        <v>1664</v>
      </c>
      <c r="C841" s="113">
        <v>2.2000000000000002</v>
      </c>
      <c r="D841" s="138">
        <v>0.32</v>
      </c>
      <c r="E841" s="95" t="s">
        <v>1665</v>
      </c>
      <c r="F841" s="126">
        <v>795</v>
      </c>
      <c r="G841" s="95" t="s">
        <v>1665</v>
      </c>
      <c r="H841" s="126">
        <v>216</v>
      </c>
      <c r="I841" s="95" t="s">
        <v>1666</v>
      </c>
      <c r="J841" s="126">
        <v>302</v>
      </c>
      <c r="K841" s="95" t="s">
        <v>1667</v>
      </c>
      <c r="L841" s="126">
        <v>38</v>
      </c>
      <c r="M841" s="95" t="s">
        <v>1668</v>
      </c>
      <c r="N841" s="126">
        <v>30</v>
      </c>
    </row>
    <row r="842" spans="1:14" x14ac:dyDescent="0.35">
      <c r="A842" s="98" t="s">
        <v>1669</v>
      </c>
      <c r="B842" s="114" t="s">
        <v>1670</v>
      </c>
      <c r="C842" s="118">
        <v>5</v>
      </c>
      <c r="D842" s="139">
        <v>0.35</v>
      </c>
      <c r="E842" s="98" t="s">
        <v>1671</v>
      </c>
      <c r="F842" s="129">
        <v>1910</v>
      </c>
      <c r="G842" s="98" t="s">
        <v>1672</v>
      </c>
      <c r="H842" s="128">
        <v>530</v>
      </c>
      <c r="I842" s="98" t="s">
        <v>1673</v>
      </c>
      <c r="J842" s="129">
        <v>1050</v>
      </c>
      <c r="K842" s="98" t="s">
        <v>1674</v>
      </c>
      <c r="L842" s="128">
        <v>111</v>
      </c>
      <c r="M842" s="98" t="s">
        <v>1675</v>
      </c>
      <c r="N842" s="128">
        <v>74</v>
      </c>
    </row>
    <row r="843" spans="1:14" x14ac:dyDescent="0.35">
      <c r="A843" s="95" t="s">
        <v>1676</v>
      </c>
      <c r="B843" s="112" t="s">
        <v>1677</v>
      </c>
      <c r="C843" s="113">
        <v>6.6</v>
      </c>
      <c r="D843" s="138">
        <v>0.42</v>
      </c>
      <c r="E843" s="95" t="s">
        <v>1609</v>
      </c>
      <c r="F843" s="127">
        <v>2990</v>
      </c>
      <c r="G843" s="95" t="s">
        <v>1678</v>
      </c>
      <c r="H843" s="126">
        <v>854</v>
      </c>
      <c r="I843" s="95" t="s">
        <v>1679</v>
      </c>
      <c r="J843" s="127">
        <v>1880</v>
      </c>
      <c r="K843" s="95" t="s">
        <v>943</v>
      </c>
      <c r="L843" s="126">
        <v>212</v>
      </c>
      <c r="M843" s="95" t="s">
        <v>1680</v>
      </c>
      <c r="N843" s="126">
        <v>120</v>
      </c>
    </row>
    <row r="844" spans="1:14" x14ac:dyDescent="0.35">
      <c r="A844" s="98" t="s">
        <v>1681</v>
      </c>
      <c r="B844" s="114" t="s">
        <v>1682</v>
      </c>
      <c r="C844" s="118">
        <v>6</v>
      </c>
      <c r="D844" s="114" t="s">
        <v>1683</v>
      </c>
      <c r="E844" s="98" t="s">
        <v>1684</v>
      </c>
      <c r="F844" s="129">
        <v>3150</v>
      </c>
      <c r="G844" s="98" t="s">
        <v>1685</v>
      </c>
      <c r="H844" s="128">
        <v>889</v>
      </c>
      <c r="I844" s="98" t="s">
        <v>1192</v>
      </c>
      <c r="J844" s="129">
        <v>1900</v>
      </c>
      <c r="K844" s="98" t="s">
        <v>1604</v>
      </c>
      <c r="L844" s="128">
        <v>206</v>
      </c>
      <c r="M844" s="98" t="s">
        <v>1686</v>
      </c>
      <c r="N844" s="128">
        <v>124</v>
      </c>
    </row>
    <row r="845" spans="1:14" x14ac:dyDescent="0.35">
      <c r="A845" s="95" t="s">
        <v>1687</v>
      </c>
      <c r="B845" s="112" t="s">
        <v>1688</v>
      </c>
      <c r="C845" s="113">
        <v>3.7</v>
      </c>
      <c r="D845" s="138">
        <v>0.32</v>
      </c>
      <c r="E845" s="95" t="s">
        <v>1689</v>
      </c>
      <c r="F845" s="127">
        <v>1330</v>
      </c>
      <c r="G845" s="95" t="s">
        <v>1690</v>
      </c>
      <c r="H845" s="126">
        <v>363</v>
      </c>
      <c r="I845" s="95" t="s">
        <v>989</v>
      </c>
      <c r="J845" s="126">
        <v>624</v>
      </c>
      <c r="K845" s="95" t="s">
        <v>1691</v>
      </c>
      <c r="L845" s="126">
        <v>69</v>
      </c>
      <c r="M845" s="95" t="s">
        <v>1692</v>
      </c>
      <c r="N845" s="126">
        <v>51</v>
      </c>
    </row>
    <row r="846" spans="1:14" x14ac:dyDescent="0.35">
      <c r="A846" s="98" t="s">
        <v>1693</v>
      </c>
      <c r="B846" s="114" t="s">
        <v>1694</v>
      </c>
      <c r="C846" s="118">
        <v>3.8</v>
      </c>
      <c r="D846" s="139">
        <v>0.3</v>
      </c>
      <c r="E846" s="98" t="s">
        <v>1695</v>
      </c>
      <c r="F846" s="129">
        <v>1410</v>
      </c>
      <c r="G846" s="98" t="s">
        <v>1696</v>
      </c>
      <c r="H846" s="128">
        <v>387</v>
      </c>
      <c r="I846" s="98" t="s">
        <v>1697</v>
      </c>
      <c r="J846" s="128">
        <v>673</v>
      </c>
      <c r="K846" s="98" t="s">
        <v>1698</v>
      </c>
      <c r="L846" s="128">
        <v>74</v>
      </c>
      <c r="M846" s="98" t="s">
        <v>1699</v>
      </c>
      <c r="N846" s="128">
        <v>54</v>
      </c>
    </row>
    <row r="847" spans="1:14" ht="19" x14ac:dyDescent="0.35">
      <c r="A847" s="95" t="s">
        <v>1700</v>
      </c>
      <c r="B847" s="112" t="s">
        <v>1701</v>
      </c>
      <c r="C847" s="112" t="s">
        <v>1702</v>
      </c>
      <c r="D847" s="138">
        <v>0.17</v>
      </c>
      <c r="E847" s="95" t="s">
        <v>1703</v>
      </c>
      <c r="F847" s="126">
        <v>62</v>
      </c>
      <c r="G847" s="95" t="s">
        <v>1703</v>
      </c>
      <c r="H847" s="126">
        <v>17</v>
      </c>
      <c r="I847" s="95" t="s">
        <v>1704</v>
      </c>
      <c r="J847" s="126">
        <v>18</v>
      </c>
      <c r="K847" s="95" t="s">
        <v>1705</v>
      </c>
      <c r="L847" s="126">
        <v>3</v>
      </c>
      <c r="M847" s="95" t="s">
        <v>1706</v>
      </c>
      <c r="N847" s="126">
        <v>2</v>
      </c>
    </row>
    <row r="848" spans="1:14" x14ac:dyDescent="0.35">
      <c r="A848" s="98" t="s">
        <v>1707</v>
      </c>
      <c r="B848" s="114" t="s">
        <v>1708</v>
      </c>
      <c r="C848" s="118">
        <v>5.7</v>
      </c>
      <c r="D848" s="139">
        <v>0.37</v>
      </c>
      <c r="E848" s="98" t="s">
        <v>1709</v>
      </c>
      <c r="F848" s="129">
        <v>2560</v>
      </c>
      <c r="G848" s="98" t="s">
        <v>1710</v>
      </c>
      <c r="H848" s="128">
        <v>719</v>
      </c>
      <c r="I848" s="98" t="s">
        <v>1711</v>
      </c>
      <c r="J848" s="129">
        <v>1500</v>
      </c>
      <c r="K848" s="98" t="s">
        <v>1712</v>
      </c>
      <c r="L848" s="128">
        <v>162</v>
      </c>
      <c r="M848" s="98" t="s">
        <v>1713</v>
      </c>
      <c r="N848" s="128">
        <v>101</v>
      </c>
    </row>
    <row r="849" spans="1:14" x14ac:dyDescent="0.35">
      <c r="A849" s="95" t="s">
        <v>1714</v>
      </c>
      <c r="B849" s="112" t="s">
        <v>1715</v>
      </c>
      <c r="C849" s="113">
        <v>3.5</v>
      </c>
      <c r="D849" s="138">
        <v>0.38</v>
      </c>
      <c r="E849" s="95" t="s">
        <v>1716</v>
      </c>
      <c r="F849" s="127">
        <v>1640</v>
      </c>
      <c r="G849" s="95" t="s">
        <v>1717</v>
      </c>
      <c r="H849" s="126">
        <v>446</v>
      </c>
      <c r="I849" s="95" t="s">
        <v>1718</v>
      </c>
      <c r="J849" s="126">
        <v>747</v>
      </c>
      <c r="K849" s="95" t="s">
        <v>1719</v>
      </c>
      <c r="L849" s="126">
        <v>84</v>
      </c>
      <c r="M849" s="95" t="s">
        <v>1720</v>
      </c>
      <c r="N849" s="126">
        <v>62</v>
      </c>
    </row>
    <row r="850" spans="1:14" x14ac:dyDescent="0.35">
      <c r="A850" s="98" t="s">
        <v>1721</v>
      </c>
      <c r="B850" s="114" t="s">
        <v>1722</v>
      </c>
      <c r="C850" s="118">
        <v>3.8</v>
      </c>
      <c r="D850" s="139">
        <v>0.32</v>
      </c>
      <c r="E850" s="98" t="s">
        <v>1723</v>
      </c>
      <c r="F850" s="129">
        <v>1510</v>
      </c>
      <c r="G850" s="98" t="s">
        <v>1724</v>
      </c>
      <c r="H850" s="128">
        <v>413</v>
      </c>
      <c r="I850" s="98" t="s">
        <v>1725</v>
      </c>
      <c r="J850" s="128">
        <v>718</v>
      </c>
      <c r="K850" s="98" t="s">
        <v>1726</v>
      </c>
      <c r="L850" s="128">
        <v>79</v>
      </c>
      <c r="M850" s="98" t="s">
        <v>1727</v>
      </c>
      <c r="N850" s="128">
        <v>57</v>
      </c>
    </row>
    <row r="851" spans="1:14" x14ac:dyDescent="0.35">
      <c r="A851" s="95" t="s">
        <v>1728</v>
      </c>
      <c r="B851" s="112" t="s">
        <v>1729</v>
      </c>
      <c r="C851" s="95" t="s">
        <v>1730</v>
      </c>
      <c r="D851" s="138">
        <v>0.15</v>
      </c>
      <c r="E851" s="95" t="s">
        <v>1603</v>
      </c>
      <c r="F851" s="126">
        <v>50</v>
      </c>
      <c r="G851" s="95" t="s">
        <v>1603</v>
      </c>
      <c r="H851" s="126">
        <v>14</v>
      </c>
      <c r="I851" s="95" t="s">
        <v>1731</v>
      </c>
      <c r="J851" s="126">
        <v>15</v>
      </c>
      <c r="K851" s="95" t="s">
        <v>1732</v>
      </c>
      <c r="L851" s="126">
        <v>2</v>
      </c>
      <c r="M851" s="95" t="s">
        <v>1733</v>
      </c>
      <c r="N851" s="126">
        <v>2</v>
      </c>
    </row>
    <row r="852" spans="1:14" x14ac:dyDescent="0.35">
      <c r="A852" s="98" t="s">
        <v>1734</v>
      </c>
      <c r="B852" s="114" t="s">
        <v>1735</v>
      </c>
      <c r="C852" s="98" t="s">
        <v>1736</v>
      </c>
      <c r="D852" s="139">
        <v>0.05</v>
      </c>
      <c r="E852" s="98" t="s">
        <v>1737</v>
      </c>
      <c r="F852" s="128">
        <v>3</v>
      </c>
      <c r="G852" s="98" t="s">
        <v>1737</v>
      </c>
      <c r="H852" s="130" t="s">
        <v>1096</v>
      </c>
      <c r="I852" s="98" t="s">
        <v>1738</v>
      </c>
      <c r="J852" s="130" t="s">
        <v>1096</v>
      </c>
      <c r="K852" s="98" t="s">
        <v>1739</v>
      </c>
      <c r="L852" s="130" t="s">
        <v>1096</v>
      </c>
      <c r="M852" s="98" t="s">
        <v>1740</v>
      </c>
      <c r="N852" s="130" t="s">
        <v>1096</v>
      </c>
    </row>
    <row r="853" spans="1:14" x14ac:dyDescent="0.35">
      <c r="A853" s="95" t="s">
        <v>1741</v>
      </c>
      <c r="B853" s="112" t="s">
        <v>1742</v>
      </c>
      <c r="C853" s="113">
        <v>0.6</v>
      </c>
      <c r="D853" s="112" t="s">
        <v>1743</v>
      </c>
      <c r="E853" s="95" t="s">
        <v>1744</v>
      </c>
      <c r="F853" s="126">
        <v>215</v>
      </c>
      <c r="G853" s="95" t="s">
        <v>1744</v>
      </c>
      <c r="H853" s="126">
        <v>58</v>
      </c>
      <c r="I853" s="95" t="s">
        <v>1745</v>
      </c>
      <c r="J853" s="126">
        <v>66</v>
      </c>
      <c r="K853" s="95" t="s">
        <v>1746</v>
      </c>
      <c r="L853" s="126">
        <v>10</v>
      </c>
      <c r="M853" s="95" t="s">
        <v>1747</v>
      </c>
      <c r="N853" s="126">
        <v>8</v>
      </c>
    </row>
    <row r="854" spans="1:14" x14ac:dyDescent="0.35">
      <c r="A854" s="98" t="s">
        <v>1748</v>
      </c>
      <c r="B854" s="114" t="s">
        <v>1749</v>
      </c>
      <c r="C854" s="118">
        <v>5</v>
      </c>
      <c r="D854" s="139">
        <v>0.3</v>
      </c>
      <c r="E854" s="98" t="s">
        <v>1750</v>
      </c>
      <c r="F854" s="129">
        <v>2260</v>
      </c>
      <c r="G854" s="98" t="s">
        <v>1751</v>
      </c>
      <c r="H854" s="128">
        <v>627</v>
      </c>
      <c r="I854" s="98" t="s">
        <v>1752</v>
      </c>
      <c r="J854" s="129">
        <v>1240</v>
      </c>
      <c r="K854" s="98" t="s">
        <v>1753</v>
      </c>
      <c r="L854" s="128">
        <v>132</v>
      </c>
      <c r="M854" s="98" t="s">
        <v>1754</v>
      </c>
      <c r="N854" s="128">
        <v>88</v>
      </c>
    </row>
    <row r="855" spans="1:14" x14ac:dyDescent="0.35">
      <c r="A855" s="95" t="s">
        <v>1755</v>
      </c>
      <c r="B855" s="112" t="s">
        <v>1756</v>
      </c>
      <c r="C855" s="95" t="s">
        <v>1205</v>
      </c>
      <c r="D855" s="138">
        <v>0.01</v>
      </c>
      <c r="E855" s="95" t="s">
        <v>1757</v>
      </c>
      <c r="F855" s="131" t="s">
        <v>1096</v>
      </c>
      <c r="G855" s="95" t="s">
        <v>1757</v>
      </c>
      <c r="H855" s="131" t="s">
        <v>1096</v>
      </c>
      <c r="I855" s="95" t="s">
        <v>1758</v>
      </c>
      <c r="J855" s="131" t="s">
        <v>1096</v>
      </c>
      <c r="K855" s="95" t="s">
        <v>1759</v>
      </c>
      <c r="L855" s="131" t="s">
        <v>1096</v>
      </c>
      <c r="M855" s="95" t="s">
        <v>1760</v>
      </c>
      <c r="N855" s="131" t="s">
        <v>1096</v>
      </c>
    </row>
    <row r="856" spans="1:14" x14ac:dyDescent="0.35">
      <c r="A856" s="98" t="s">
        <v>1761</v>
      </c>
      <c r="B856" s="114" t="s">
        <v>1762</v>
      </c>
      <c r="C856" s="118">
        <v>0.3</v>
      </c>
      <c r="D856" s="139">
        <v>0.16</v>
      </c>
      <c r="E856" s="98" t="s">
        <v>1763</v>
      </c>
      <c r="F856" s="128">
        <v>47</v>
      </c>
      <c r="G856" s="98" t="s">
        <v>1763</v>
      </c>
      <c r="H856" s="128">
        <v>13</v>
      </c>
      <c r="I856" s="98" t="s">
        <v>1764</v>
      </c>
      <c r="J856" s="128">
        <v>14</v>
      </c>
      <c r="K856" s="98" t="s">
        <v>1765</v>
      </c>
      <c r="L856" s="128">
        <v>2</v>
      </c>
      <c r="M856" s="98" t="s">
        <v>1766</v>
      </c>
      <c r="N856" s="128">
        <v>2</v>
      </c>
    </row>
    <row r="857" spans="1:14" x14ac:dyDescent="0.35">
      <c r="A857" s="95" t="s">
        <v>1767</v>
      </c>
      <c r="B857" s="112" t="s">
        <v>1768</v>
      </c>
      <c r="C857" s="106">
        <v>13.5</v>
      </c>
      <c r="D857" s="138">
        <v>1.02</v>
      </c>
      <c r="E857" s="95" t="s">
        <v>1769</v>
      </c>
      <c r="F857" s="127">
        <v>8010</v>
      </c>
      <c r="G857" s="95" t="s">
        <v>1770</v>
      </c>
      <c r="H857" s="127">
        <v>2820</v>
      </c>
      <c r="I857" s="95" t="s">
        <v>1494</v>
      </c>
      <c r="J857" s="127">
        <v>6600</v>
      </c>
      <c r="K857" s="95" t="s">
        <v>1771</v>
      </c>
      <c r="L857" s="127">
        <v>1530</v>
      </c>
      <c r="M857" s="95" t="s">
        <v>1772</v>
      </c>
      <c r="N857" s="126">
        <v>436</v>
      </c>
    </row>
    <row r="858" spans="1:14" x14ac:dyDescent="0.35">
      <c r="A858" s="98" t="s">
        <v>1773</v>
      </c>
      <c r="B858" s="114" t="s">
        <v>1774</v>
      </c>
      <c r="C858" s="118">
        <v>4.7</v>
      </c>
      <c r="D858" s="139">
        <v>0.36</v>
      </c>
      <c r="E858" s="98" t="s">
        <v>1775</v>
      </c>
      <c r="F858" s="129">
        <v>1530</v>
      </c>
      <c r="G858" s="98" t="s">
        <v>1776</v>
      </c>
      <c r="H858" s="128">
        <v>421</v>
      </c>
      <c r="I858" s="98" t="s">
        <v>1777</v>
      </c>
      <c r="J858" s="128">
        <v>809</v>
      </c>
      <c r="K858" s="98" t="s">
        <v>1778</v>
      </c>
      <c r="L858" s="128">
        <v>86</v>
      </c>
      <c r="M858" s="98" t="s">
        <v>1779</v>
      </c>
      <c r="N858" s="128">
        <v>59</v>
      </c>
    </row>
    <row r="859" spans="1:14" x14ac:dyDescent="0.35">
      <c r="A859" s="95" t="s">
        <v>1780</v>
      </c>
      <c r="B859" s="112" t="s">
        <v>1781</v>
      </c>
      <c r="C859" s="113">
        <v>4.7</v>
      </c>
      <c r="D859" s="138">
        <v>0.42</v>
      </c>
      <c r="E859" s="95" t="s">
        <v>1782</v>
      </c>
      <c r="F859" s="127">
        <v>1760</v>
      </c>
      <c r="G859" s="95" t="s">
        <v>1783</v>
      </c>
      <c r="H859" s="126">
        <v>486</v>
      </c>
      <c r="I859" s="95" t="s">
        <v>1784</v>
      </c>
      <c r="J859" s="126">
        <v>934</v>
      </c>
      <c r="K859" s="95" t="s">
        <v>1785</v>
      </c>
      <c r="L859" s="126">
        <v>99</v>
      </c>
      <c r="M859" s="95" t="s">
        <v>1786</v>
      </c>
      <c r="N859" s="126">
        <v>68</v>
      </c>
    </row>
    <row r="860" spans="1:14" x14ac:dyDescent="0.35">
      <c r="A860" s="98" t="s">
        <v>1787</v>
      </c>
      <c r="B860" s="114" t="s">
        <v>1788</v>
      </c>
      <c r="C860" s="118">
        <v>4.7</v>
      </c>
      <c r="D860" s="139">
        <v>0.35</v>
      </c>
      <c r="E860" s="98" t="s">
        <v>1789</v>
      </c>
      <c r="F860" s="129">
        <v>1480</v>
      </c>
      <c r="G860" s="98" t="s">
        <v>1790</v>
      </c>
      <c r="H860" s="128">
        <v>407</v>
      </c>
      <c r="I860" s="98" t="s">
        <v>1791</v>
      </c>
      <c r="J860" s="128">
        <v>783</v>
      </c>
      <c r="K860" s="98" t="s">
        <v>1792</v>
      </c>
      <c r="L860" s="128">
        <v>83</v>
      </c>
      <c r="M860" s="98" t="s">
        <v>1793</v>
      </c>
      <c r="N860" s="128">
        <v>57</v>
      </c>
    </row>
    <row r="861" spans="1:14" x14ac:dyDescent="0.35">
      <c r="A861" s="95" t="s">
        <v>1794</v>
      </c>
      <c r="B861" s="112" t="s">
        <v>1795</v>
      </c>
      <c r="C861" s="113">
        <v>0.8</v>
      </c>
      <c r="D861" s="138">
        <v>0.3</v>
      </c>
      <c r="E861" s="95" t="s">
        <v>1796</v>
      </c>
      <c r="F861" s="126">
        <v>209</v>
      </c>
      <c r="G861" s="95" t="s">
        <v>1796</v>
      </c>
      <c r="H861" s="126">
        <v>57</v>
      </c>
      <c r="I861" s="95" t="s">
        <v>1797</v>
      </c>
      <c r="J861" s="126">
        <v>66</v>
      </c>
      <c r="K861" s="95" t="s">
        <v>1798</v>
      </c>
      <c r="L861" s="126">
        <v>10</v>
      </c>
      <c r="M861" s="95" t="s">
        <v>1799</v>
      </c>
      <c r="N861" s="126">
        <v>8</v>
      </c>
    </row>
    <row r="862" spans="1:14" x14ac:dyDescent="0.35">
      <c r="A862" s="98" t="s">
        <v>1800</v>
      </c>
      <c r="B862" s="114" t="s">
        <v>1801</v>
      </c>
      <c r="C862" s="118">
        <v>0.8</v>
      </c>
      <c r="D862" s="114" t="s">
        <v>1802</v>
      </c>
      <c r="E862" s="98" t="s">
        <v>1803</v>
      </c>
      <c r="F862" s="128">
        <v>237</v>
      </c>
      <c r="G862" s="98" t="s">
        <v>1803</v>
      </c>
      <c r="H862" s="128">
        <v>65</v>
      </c>
      <c r="I862" s="98" t="s">
        <v>1792</v>
      </c>
      <c r="J862" s="128">
        <v>75</v>
      </c>
      <c r="K862" s="98" t="s">
        <v>1317</v>
      </c>
      <c r="L862" s="128">
        <v>11</v>
      </c>
      <c r="M862" s="98" t="s">
        <v>1804</v>
      </c>
      <c r="N862" s="128">
        <v>9</v>
      </c>
    </row>
    <row r="863" spans="1:14" x14ac:dyDescent="0.35">
      <c r="A863" s="95" t="s">
        <v>1805</v>
      </c>
      <c r="B863" s="112" t="s">
        <v>1806</v>
      </c>
      <c r="C863" s="113">
        <v>0.8</v>
      </c>
      <c r="D863" s="138">
        <v>0.24</v>
      </c>
      <c r="E863" s="95" t="s">
        <v>1807</v>
      </c>
      <c r="F863" s="126">
        <v>163</v>
      </c>
      <c r="G863" s="95" t="s">
        <v>1807</v>
      </c>
      <c r="H863" s="126">
        <v>44</v>
      </c>
      <c r="I863" s="95" t="s">
        <v>1808</v>
      </c>
      <c r="J863" s="126">
        <v>52</v>
      </c>
      <c r="K863" s="95" t="s">
        <v>1809</v>
      </c>
      <c r="L863" s="126">
        <v>8</v>
      </c>
      <c r="M863" s="95" t="s">
        <v>1810</v>
      </c>
      <c r="N863" s="126">
        <v>6</v>
      </c>
    </row>
    <row r="864" spans="1:14" x14ac:dyDescent="0.35">
      <c r="A864" s="98" t="s">
        <v>1811</v>
      </c>
      <c r="B864" s="114" t="s">
        <v>1812</v>
      </c>
      <c r="C864" s="109">
        <v>25</v>
      </c>
      <c r="D864" s="139">
        <v>0.65</v>
      </c>
      <c r="E864" s="98" t="s">
        <v>1813</v>
      </c>
      <c r="F864" s="148">
        <v>11000</v>
      </c>
      <c r="G864" s="98" t="s">
        <v>1814</v>
      </c>
      <c r="H864" s="129">
        <v>5350</v>
      </c>
      <c r="I864" s="98" t="s">
        <v>1815</v>
      </c>
      <c r="J864" s="148">
        <v>10300</v>
      </c>
      <c r="K864" s="98" t="s">
        <v>1186</v>
      </c>
      <c r="L864" s="129">
        <v>4770</v>
      </c>
      <c r="M864" s="98" t="s">
        <v>1816</v>
      </c>
      <c r="N864" s="128">
        <v>1420</v>
      </c>
    </row>
    <row r="865" spans="1:14" x14ac:dyDescent="0.35">
      <c r="A865" s="95" t="s">
        <v>1817</v>
      </c>
      <c r="B865" s="112" t="s">
        <v>1818</v>
      </c>
      <c r="C865" s="106">
        <v>12.9</v>
      </c>
      <c r="D865" s="138">
        <v>0.86</v>
      </c>
      <c r="E865" s="95" t="s">
        <v>1819</v>
      </c>
      <c r="F865" s="127">
        <v>8430</v>
      </c>
      <c r="G865" s="95" t="s">
        <v>1820</v>
      </c>
      <c r="H865" s="127">
        <v>2910</v>
      </c>
      <c r="I865" s="95" t="s">
        <v>1462</v>
      </c>
      <c r="J865" s="127">
        <v>6860</v>
      </c>
      <c r="K865" s="95" t="s">
        <v>1821</v>
      </c>
      <c r="L865" s="127">
        <v>1500</v>
      </c>
      <c r="M865" s="95" t="s">
        <v>1822</v>
      </c>
      <c r="N865" s="126">
        <v>442</v>
      </c>
    </row>
    <row r="866" spans="1:14" x14ac:dyDescent="0.35">
      <c r="A866" s="98" t="s">
        <v>1823</v>
      </c>
      <c r="B866" s="114" t="s">
        <v>1824</v>
      </c>
      <c r="C866" s="118">
        <v>1.9</v>
      </c>
      <c r="D866" s="139">
        <v>0.26</v>
      </c>
      <c r="E866" s="98" t="s">
        <v>1825</v>
      </c>
      <c r="F866" s="128">
        <v>668</v>
      </c>
      <c r="G866" s="98" t="s">
        <v>1825</v>
      </c>
      <c r="H866" s="128">
        <v>182</v>
      </c>
      <c r="I866" s="98" t="s">
        <v>1389</v>
      </c>
      <c r="J866" s="128">
        <v>243</v>
      </c>
      <c r="K866" s="98" t="s">
        <v>1826</v>
      </c>
      <c r="L866" s="128">
        <v>32</v>
      </c>
      <c r="M866" s="98" t="s">
        <v>1009</v>
      </c>
      <c r="N866" s="128">
        <v>25</v>
      </c>
    </row>
    <row r="867" spans="1:14" ht="19" x14ac:dyDescent="0.35">
      <c r="A867" s="95" t="s">
        <v>1827</v>
      </c>
      <c r="B867" s="112" t="s">
        <v>1828</v>
      </c>
      <c r="C867" s="106">
        <v>12.9</v>
      </c>
      <c r="D867" s="112" t="s">
        <v>1829</v>
      </c>
      <c r="E867" s="95" t="s">
        <v>1830</v>
      </c>
      <c r="F867" s="127">
        <v>7900</v>
      </c>
      <c r="G867" s="95" t="s">
        <v>1831</v>
      </c>
      <c r="H867" s="127">
        <v>2730</v>
      </c>
      <c r="I867" s="95" t="s">
        <v>1420</v>
      </c>
      <c r="J867" s="127">
        <v>6430</v>
      </c>
      <c r="K867" s="95" t="s">
        <v>1832</v>
      </c>
      <c r="L867" s="127">
        <v>1410</v>
      </c>
      <c r="M867" s="95" t="s">
        <v>1833</v>
      </c>
      <c r="N867" s="126">
        <v>415</v>
      </c>
    </row>
    <row r="868" spans="1:14" ht="19" x14ac:dyDescent="0.35">
      <c r="A868" s="98" t="s">
        <v>1834</v>
      </c>
      <c r="B868" s="114" t="s">
        <v>1835</v>
      </c>
      <c r="C868" s="109">
        <v>12.9</v>
      </c>
      <c r="D868" s="114" t="s">
        <v>1836</v>
      </c>
      <c r="E868" s="98" t="s">
        <v>1837</v>
      </c>
      <c r="F868" s="129">
        <v>8270</v>
      </c>
      <c r="G868" s="98" t="s">
        <v>1838</v>
      </c>
      <c r="H868" s="129">
        <v>2850</v>
      </c>
      <c r="I868" s="98" t="s">
        <v>923</v>
      </c>
      <c r="J868" s="129">
        <v>6730</v>
      </c>
      <c r="K868" s="98" t="s">
        <v>1839</v>
      </c>
      <c r="L868" s="129">
        <v>1480</v>
      </c>
      <c r="M868" s="98" t="s">
        <v>1840</v>
      </c>
      <c r="N868" s="128">
        <v>434</v>
      </c>
    </row>
    <row r="869" spans="1:14" x14ac:dyDescent="0.35">
      <c r="A869" s="95" t="s">
        <v>1841</v>
      </c>
      <c r="B869" s="112" t="s">
        <v>1842</v>
      </c>
      <c r="C869" s="106">
        <v>25</v>
      </c>
      <c r="D869" s="112" t="s">
        <v>1843</v>
      </c>
      <c r="E869" s="95" t="s">
        <v>1844</v>
      </c>
      <c r="F869" s="147">
        <v>10900</v>
      </c>
      <c r="G869" s="95" t="s">
        <v>1845</v>
      </c>
      <c r="H869" s="127">
        <v>5300</v>
      </c>
      <c r="I869" s="95" t="s">
        <v>1846</v>
      </c>
      <c r="J869" s="147">
        <v>10200</v>
      </c>
      <c r="K869" s="95" t="s">
        <v>1847</v>
      </c>
      <c r="L869" s="127">
        <v>4730</v>
      </c>
      <c r="M869" s="95" t="s">
        <v>1848</v>
      </c>
      <c r="N869" s="126">
        <v>1400</v>
      </c>
    </row>
    <row r="870" spans="1:14" ht="19" x14ac:dyDescent="0.35">
      <c r="A870" s="120" t="s">
        <v>1849</v>
      </c>
      <c r="B870" s="119" t="s">
        <v>1850</v>
      </c>
      <c r="C870" s="157">
        <v>13.5</v>
      </c>
      <c r="D870" s="119" t="s">
        <v>1851</v>
      </c>
      <c r="E870" s="120" t="s">
        <v>1852</v>
      </c>
      <c r="F870" s="153">
        <v>11100</v>
      </c>
      <c r="G870" s="120" t="s">
        <v>1853</v>
      </c>
      <c r="H870" s="152">
        <v>3890</v>
      </c>
      <c r="I870" s="120" t="s">
        <v>1854</v>
      </c>
      <c r="J870" s="152">
        <v>9110</v>
      </c>
      <c r="K870" s="120" t="s">
        <v>1654</v>
      </c>
      <c r="L870" s="152">
        <v>2120</v>
      </c>
      <c r="M870" s="120" t="s">
        <v>1855</v>
      </c>
      <c r="N870" s="158">
        <v>602</v>
      </c>
    </row>
    <row r="871" spans="1:14" x14ac:dyDescent="0.35">
      <c r="A871" s="91" t="s">
        <v>1856</v>
      </c>
      <c r="B871" s="134" t="s">
        <v>1857</v>
      </c>
      <c r="C871" s="124">
        <v>25</v>
      </c>
      <c r="D871" s="134" t="s">
        <v>1858</v>
      </c>
      <c r="E871" s="91" t="s">
        <v>1859</v>
      </c>
      <c r="F871" s="125">
        <v>15100</v>
      </c>
      <c r="G871" s="91" t="s">
        <v>1860</v>
      </c>
      <c r="H871" s="155">
        <v>7330</v>
      </c>
      <c r="I871" s="91" t="s">
        <v>1861</v>
      </c>
      <c r="J871" s="125">
        <v>14100</v>
      </c>
      <c r="K871" s="91" t="s">
        <v>1862</v>
      </c>
      <c r="L871" s="155">
        <v>6530</v>
      </c>
      <c r="M871" s="91" t="s">
        <v>1863</v>
      </c>
      <c r="N871" s="136">
        <v>1940</v>
      </c>
    </row>
    <row r="872" spans="1:14" x14ac:dyDescent="0.35">
      <c r="A872" s="95" t="s">
        <v>1864</v>
      </c>
      <c r="B872" s="112" t="s">
        <v>1865</v>
      </c>
      <c r="C872" s="113">
        <v>0.8</v>
      </c>
      <c r="D872" s="112" t="s">
        <v>1866</v>
      </c>
      <c r="E872" s="95" t="s">
        <v>931</v>
      </c>
      <c r="F872" s="126">
        <v>223</v>
      </c>
      <c r="G872" s="95" t="s">
        <v>931</v>
      </c>
      <c r="H872" s="126">
        <v>61</v>
      </c>
      <c r="I872" s="95" t="s">
        <v>1867</v>
      </c>
      <c r="J872" s="126">
        <v>70</v>
      </c>
      <c r="K872" s="95" t="s">
        <v>1868</v>
      </c>
      <c r="L872" s="126">
        <v>10</v>
      </c>
      <c r="M872" s="95" t="s">
        <v>1869</v>
      </c>
      <c r="N872" s="126">
        <v>8</v>
      </c>
    </row>
    <row r="873" spans="1:14" x14ac:dyDescent="0.35">
      <c r="A873" s="98" t="s">
        <v>1870</v>
      </c>
      <c r="B873" s="114" t="s">
        <v>1871</v>
      </c>
      <c r="C873" s="98" t="s">
        <v>1872</v>
      </c>
      <c r="D873" s="114" t="s">
        <v>1873</v>
      </c>
      <c r="E873" s="98" t="s">
        <v>1874</v>
      </c>
      <c r="F873" s="130" t="s">
        <v>1096</v>
      </c>
      <c r="G873" s="98" t="s">
        <v>1874</v>
      </c>
      <c r="H873" s="130" t="s">
        <v>1096</v>
      </c>
      <c r="I873" s="98" t="s">
        <v>1875</v>
      </c>
      <c r="J873" s="130" t="s">
        <v>1096</v>
      </c>
      <c r="K873" s="98" t="s">
        <v>1876</v>
      </c>
      <c r="L873" s="130" t="s">
        <v>1096</v>
      </c>
      <c r="M873" s="98" t="s">
        <v>1877</v>
      </c>
      <c r="N873" s="130" t="s">
        <v>1096</v>
      </c>
    </row>
    <row r="874" spans="1:14" x14ac:dyDescent="0.35">
      <c r="A874" s="95" t="s">
        <v>1878</v>
      </c>
      <c r="B874" s="112" t="s">
        <v>1879</v>
      </c>
      <c r="C874" s="113">
        <v>6.2</v>
      </c>
      <c r="D874" s="112" t="s">
        <v>1880</v>
      </c>
      <c r="E874" s="95" t="s">
        <v>1881</v>
      </c>
      <c r="F874" s="127">
        <v>3080</v>
      </c>
      <c r="G874" s="95" t="s">
        <v>1882</v>
      </c>
      <c r="H874" s="126">
        <v>871</v>
      </c>
      <c r="I874" s="95" t="s">
        <v>1679</v>
      </c>
      <c r="J874" s="127">
        <v>1880</v>
      </c>
      <c r="K874" s="95" t="s">
        <v>897</v>
      </c>
      <c r="L874" s="126">
        <v>207</v>
      </c>
      <c r="M874" s="95" t="s">
        <v>1883</v>
      </c>
      <c r="N874" s="126">
        <v>122</v>
      </c>
    </row>
    <row r="875" spans="1:14" ht="19" x14ac:dyDescent="0.35">
      <c r="A875" s="98" t="s">
        <v>1884</v>
      </c>
      <c r="B875" s="114" t="s">
        <v>1885</v>
      </c>
      <c r="C875" s="118">
        <v>1</v>
      </c>
      <c r="D875" s="114" t="s">
        <v>1886</v>
      </c>
      <c r="E875" s="98" t="s">
        <v>1887</v>
      </c>
      <c r="F875" s="128">
        <v>204</v>
      </c>
      <c r="G875" s="98" t="s">
        <v>1887</v>
      </c>
      <c r="H875" s="128">
        <v>56</v>
      </c>
      <c r="I875" s="98" t="s">
        <v>1745</v>
      </c>
      <c r="J875" s="128">
        <v>66</v>
      </c>
      <c r="K875" s="98" t="s">
        <v>1888</v>
      </c>
      <c r="L875" s="128">
        <v>10</v>
      </c>
      <c r="M875" s="98" t="s">
        <v>1889</v>
      </c>
      <c r="N875" s="128">
        <v>8</v>
      </c>
    </row>
    <row r="876" spans="1:14" x14ac:dyDescent="0.35">
      <c r="A876" s="95" t="s">
        <v>1890</v>
      </c>
      <c r="B876" s="112" t="s">
        <v>1891</v>
      </c>
      <c r="C876" s="95" t="s">
        <v>1892</v>
      </c>
      <c r="D876" s="112" t="s">
        <v>1893</v>
      </c>
      <c r="E876" s="95" t="s">
        <v>1610</v>
      </c>
      <c r="F876" s="126">
        <v>46</v>
      </c>
      <c r="G876" s="95" t="s">
        <v>1610</v>
      </c>
      <c r="H876" s="126">
        <v>13</v>
      </c>
      <c r="I876" s="95" t="s">
        <v>1894</v>
      </c>
      <c r="J876" s="126">
        <v>14</v>
      </c>
      <c r="K876" s="95" t="s">
        <v>1530</v>
      </c>
      <c r="L876" s="126">
        <v>2</v>
      </c>
      <c r="M876" s="95" t="s">
        <v>1895</v>
      </c>
      <c r="N876" s="126">
        <v>2</v>
      </c>
    </row>
    <row r="877" spans="1:14" x14ac:dyDescent="0.35">
      <c r="A877" s="98" t="s">
        <v>1896</v>
      </c>
      <c r="B877" s="114" t="s">
        <v>1897</v>
      </c>
      <c r="C877" s="118">
        <v>1.1000000000000001</v>
      </c>
      <c r="D877" s="114" t="s">
        <v>1898</v>
      </c>
      <c r="E877" s="98" t="s">
        <v>1178</v>
      </c>
      <c r="F877" s="128">
        <v>528</v>
      </c>
      <c r="G877" s="98" t="s">
        <v>1178</v>
      </c>
      <c r="H877" s="128">
        <v>144</v>
      </c>
      <c r="I877" s="98" t="s">
        <v>1899</v>
      </c>
      <c r="J877" s="128">
        <v>173</v>
      </c>
      <c r="K877" s="98" t="s">
        <v>1900</v>
      </c>
      <c r="L877" s="128">
        <v>25</v>
      </c>
      <c r="M877" s="98" t="s">
        <v>1901</v>
      </c>
      <c r="N877" s="128">
        <v>20</v>
      </c>
    </row>
    <row r="878" spans="1:14" x14ac:dyDescent="0.35">
      <c r="A878" s="95" t="s">
        <v>1902</v>
      </c>
      <c r="B878" s="112" t="s">
        <v>1903</v>
      </c>
      <c r="C878" s="113">
        <v>0.9</v>
      </c>
      <c r="D878" s="112" t="s">
        <v>1904</v>
      </c>
      <c r="E878" s="95" t="s">
        <v>1905</v>
      </c>
      <c r="F878" s="126">
        <v>479</v>
      </c>
      <c r="G878" s="95" t="s">
        <v>1905</v>
      </c>
      <c r="H878" s="126">
        <v>130</v>
      </c>
      <c r="I878" s="95" t="s">
        <v>1906</v>
      </c>
      <c r="J878" s="126">
        <v>153</v>
      </c>
      <c r="K878" s="95" t="s">
        <v>1264</v>
      </c>
      <c r="L878" s="126">
        <v>22</v>
      </c>
      <c r="M878" s="95" t="s">
        <v>1907</v>
      </c>
      <c r="N878" s="126">
        <v>18</v>
      </c>
    </row>
    <row r="879" spans="1:14" x14ac:dyDescent="0.35">
      <c r="A879" s="98" t="s">
        <v>1908</v>
      </c>
      <c r="B879" s="114" t="s">
        <v>1909</v>
      </c>
      <c r="C879" s="118">
        <v>3.3</v>
      </c>
      <c r="D879" s="114" t="s">
        <v>1910</v>
      </c>
      <c r="E879" s="98" t="s">
        <v>1750</v>
      </c>
      <c r="F879" s="129">
        <v>2260</v>
      </c>
      <c r="G879" s="98" t="s">
        <v>1911</v>
      </c>
      <c r="H879" s="128">
        <v>617</v>
      </c>
      <c r="I879" s="98" t="s">
        <v>1912</v>
      </c>
      <c r="J879" s="129">
        <v>1010</v>
      </c>
      <c r="K879" s="98" t="s">
        <v>1913</v>
      </c>
      <c r="L879" s="128">
        <v>115</v>
      </c>
      <c r="M879" s="98" t="s">
        <v>1914</v>
      </c>
      <c r="N879" s="128">
        <v>86</v>
      </c>
    </row>
    <row r="880" spans="1:14" x14ac:dyDescent="0.35">
      <c r="A880" s="95" t="s">
        <v>1915</v>
      </c>
      <c r="B880" s="112" t="s">
        <v>1916</v>
      </c>
      <c r="C880" s="113">
        <v>4.4000000000000004</v>
      </c>
      <c r="D880" s="112" t="s">
        <v>1917</v>
      </c>
      <c r="E880" s="95" t="s">
        <v>1918</v>
      </c>
      <c r="F880" s="127">
        <v>2730</v>
      </c>
      <c r="G880" s="95" t="s">
        <v>1919</v>
      </c>
      <c r="H880" s="126">
        <v>751</v>
      </c>
      <c r="I880" s="95" t="s">
        <v>1920</v>
      </c>
      <c r="J880" s="127">
        <v>1400</v>
      </c>
      <c r="K880" s="95" t="s">
        <v>1921</v>
      </c>
      <c r="L880" s="126">
        <v>150</v>
      </c>
      <c r="M880" s="95" t="s">
        <v>1571</v>
      </c>
      <c r="N880" s="126">
        <v>105</v>
      </c>
    </row>
    <row r="881" spans="1:14" x14ac:dyDescent="0.35">
      <c r="A881" s="98" t="s">
        <v>1922</v>
      </c>
      <c r="B881" s="114" t="s">
        <v>1923</v>
      </c>
      <c r="C881" s="118">
        <v>2</v>
      </c>
      <c r="D881" s="139">
        <v>0.28999999999999998</v>
      </c>
      <c r="E881" s="98" t="s">
        <v>1924</v>
      </c>
      <c r="F881" s="128">
        <v>815</v>
      </c>
      <c r="G881" s="98" t="s">
        <v>1924</v>
      </c>
      <c r="H881" s="128">
        <v>222</v>
      </c>
      <c r="I881" s="98" t="s">
        <v>1666</v>
      </c>
      <c r="J881" s="128">
        <v>301</v>
      </c>
      <c r="K881" s="98" t="s">
        <v>1925</v>
      </c>
      <c r="L881" s="128">
        <v>39</v>
      </c>
      <c r="M881" s="98" t="s">
        <v>1926</v>
      </c>
      <c r="N881" s="128">
        <v>31</v>
      </c>
    </row>
    <row r="882" spans="1:14" x14ac:dyDescent="0.35">
      <c r="A882" s="95" t="s">
        <v>1927</v>
      </c>
      <c r="B882" s="112" t="s">
        <v>1928</v>
      </c>
      <c r="C882" s="113">
        <v>2</v>
      </c>
      <c r="D882" s="138">
        <v>0.56000000000000005</v>
      </c>
      <c r="E882" s="95" t="s">
        <v>1151</v>
      </c>
      <c r="F882" s="126">
        <v>868</v>
      </c>
      <c r="G882" s="95" t="s">
        <v>1151</v>
      </c>
      <c r="H882" s="126">
        <v>236</v>
      </c>
      <c r="I882" s="95" t="s">
        <v>1929</v>
      </c>
      <c r="J882" s="126">
        <v>320</v>
      </c>
      <c r="K882" s="95" t="s">
        <v>1930</v>
      </c>
      <c r="L882" s="126">
        <v>42</v>
      </c>
      <c r="M882" s="95" t="s">
        <v>1154</v>
      </c>
      <c r="N882" s="126">
        <v>33</v>
      </c>
    </row>
    <row r="883" spans="1:14" x14ac:dyDescent="0.35">
      <c r="A883" s="98" t="s">
        <v>1931</v>
      </c>
      <c r="B883" s="114" t="s">
        <v>1932</v>
      </c>
      <c r="C883" s="118">
        <v>2</v>
      </c>
      <c r="D883" s="139">
        <v>0.76</v>
      </c>
      <c r="E883" s="98" t="s">
        <v>1924</v>
      </c>
      <c r="F883" s="128">
        <v>812</v>
      </c>
      <c r="G883" s="98" t="s">
        <v>1924</v>
      </c>
      <c r="H883" s="128">
        <v>221</v>
      </c>
      <c r="I883" s="98" t="s">
        <v>1933</v>
      </c>
      <c r="J883" s="128">
        <v>299</v>
      </c>
      <c r="K883" s="98" t="s">
        <v>1934</v>
      </c>
      <c r="L883" s="128">
        <v>39</v>
      </c>
      <c r="M883" s="98" t="s">
        <v>1935</v>
      </c>
      <c r="N883" s="128">
        <v>31</v>
      </c>
    </row>
    <row r="884" spans="1:14" x14ac:dyDescent="0.35">
      <c r="A884" s="95" t="s">
        <v>1936</v>
      </c>
      <c r="B884" s="112" t="s">
        <v>1937</v>
      </c>
      <c r="C884" s="106">
        <v>40</v>
      </c>
      <c r="D884" s="138">
        <v>0.48</v>
      </c>
      <c r="E884" s="95" t="s">
        <v>1938</v>
      </c>
      <c r="F884" s="127">
        <v>7170</v>
      </c>
      <c r="G884" s="95" t="s">
        <v>1939</v>
      </c>
      <c r="H884" s="127">
        <v>4550</v>
      </c>
      <c r="I884" s="95" t="s">
        <v>1940</v>
      </c>
      <c r="J884" s="127">
        <v>7090</v>
      </c>
      <c r="K884" s="95" t="s">
        <v>1941</v>
      </c>
      <c r="L884" s="127">
        <v>4690</v>
      </c>
      <c r="M884" s="95" t="s">
        <v>1309</v>
      </c>
      <c r="N884" s="126">
        <v>2040</v>
      </c>
    </row>
    <row r="885" spans="1:14" x14ac:dyDescent="0.35">
      <c r="A885" s="98" t="s">
        <v>1942</v>
      </c>
      <c r="B885" s="114" t="s">
        <v>1943</v>
      </c>
      <c r="C885" s="98" t="s">
        <v>1944</v>
      </c>
      <c r="D885" s="139">
        <v>0.06</v>
      </c>
      <c r="E885" s="98" t="s">
        <v>1945</v>
      </c>
      <c r="F885" s="128">
        <v>2</v>
      </c>
      <c r="G885" s="98" t="s">
        <v>1945</v>
      </c>
      <c r="H885" s="130" t="s">
        <v>1096</v>
      </c>
      <c r="I885" s="98" t="s">
        <v>1946</v>
      </c>
      <c r="J885" s="130" t="s">
        <v>1096</v>
      </c>
      <c r="K885" s="98" t="s">
        <v>1947</v>
      </c>
      <c r="L885" s="130" t="s">
        <v>1096</v>
      </c>
      <c r="M885" s="98" t="s">
        <v>1948</v>
      </c>
      <c r="N885" s="130" t="s">
        <v>1096</v>
      </c>
    </row>
    <row r="886" spans="1:14" x14ac:dyDescent="0.35">
      <c r="A886" s="95" t="s">
        <v>1949</v>
      </c>
      <c r="B886" s="112" t="s">
        <v>1950</v>
      </c>
      <c r="C886" s="95" t="s">
        <v>1944</v>
      </c>
      <c r="D886" s="138">
        <v>7.0000000000000007E-2</v>
      </c>
      <c r="E886" s="95" t="s">
        <v>1951</v>
      </c>
      <c r="F886" s="126">
        <v>1</v>
      </c>
      <c r="G886" s="95" t="s">
        <v>1951</v>
      </c>
      <c r="H886" s="131" t="s">
        <v>1096</v>
      </c>
      <c r="I886" s="95" t="s">
        <v>1952</v>
      </c>
      <c r="J886" s="131" t="s">
        <v>1096</v>
      </c>
      <c r="K886" s="95" t="s">
        <v>1953</v>
      </c>
      <c r="L886" s="131" t="s">
        <v>1096</v>
      </c>
      <c r="M886" s="95" t="s">
        <v>1954</v>
      </c>
      <c r="N886" s="131" t="s">
        <v>1096</v>
      </c>
    </row>
    <row r="887" spans="1:14" ht="19" x14ac:dyDescent="0.35">
      <c r="A887" s="114" t="s">
        <v>1955</v>
      </c>
      <c r="B887" s="114" t="s">
        <v>1956</v>
      </c>
      <c r="C887" s="98" t="s">
        <v>1944</v>
      </c>
      <c r="D887" s="139">
        <v>0.05</v>
      </c>
      <c r="E887" s="98" t="s">
        <v>1957</v>
      </c>
      <c r="F887" s="130" t="s">
        <v>1096</v>
      </c>
      <c r="G887" s="98" t="s">
        <v>1957</v>
      </c>
      <c r="H887" s="130" t="s">
        <v>1096</v>
      </c>
      <c r="I887" s="98" t="s">
        <v>1629</v>
      </c>
      <c r="J887" s="130" t="s">
        <v>1096</v>
      </c>
      <c r="K887" s="98" t="s">
        <v>1958</v>
      </c>
      <c r="L887" s="130" t="s">
        <v>1096</v>
      </c>
      <c r="M887" s="98" t="s">
        <v>1959</v>
      </c>
      <c r="N887" s="130" t="s">
        <v>1096</v>
      </c>
    </row>
    <row r="888" spans="1:14" x14ac:dyDescent="0.35">
      <c r="A888" s="95" t="s">
        <v>1960</v>
      </c>
      <c r="B888" s="112" t="s">
        <v>1961</v>
      </c>
      <c r="C888" s="113">
        <v>1.4</v>
      </c>
      <c r="D888" s="138">
        <v>0.21</v>
      </c>
      <c r="E888" s="95" t="s">
        <v>1962</v>
      </c>
      <c r="F888" s="126">
        <v>449</v>
      </c>
      <c r="G888" s="95" t="s">
        <v>1962</v>
      </c>
      <c r="H888" s="126">
        <v>122</v>
      </c>
      <c r="I888" s="95" t="s">
        <v>1906</v>
      </c>
      <c r="J888" s="126">
        <v>153</v>
      </c>
      <c r="K888" s="95" t="s">
        <v>1043</v>
      </c>
      <c r="L888" s="126">
        <v>21</v>
      </c>
      <c r="M888" s="95" t="s">
        <v>1963</v>
      </c>
      <c r="N888" s="126">
        <v>17</v>
      </c>
    </row>
    <row r="889" spans="1:14" ht="19" x14ac:dyDescent="0.35">
      <c r="A889" s="98" t="s">
        <v>1964</v>
      </c>
      <c r="B889" s="114" t="s">
        <v>1965</v>
      </c>
      <c r="C889" s="109">
        <v>800</v>
      </c>
      <c r="D889" s="139">
        <v>0.65</v>
      </c>
      <c r="E889" s="98" t="s">
        <v>1966</v>
      </c>
      <c r="F889" s="129">
        <v>7500</v>
      </c>
      <c r="G889" s="98" t="s">
        <v>1967</v>
      </c>
      <c r="H889" s="129">
        <v>9710</v>
      </c>
      <c r="I889" s="98" t="s">
        <v>1968</v>
      </c>
      <c r="J889" s="129">
        <v>8070</v>
      </c>
      <c r="K889" s="98" t="s">
        <v>1969</v>
      </c>
      <c r="L889" s="129">
        <v>9910</v>
      </c>
      <c r="M889" s="98" t="s">
        <v>1557</v>
      </c>
      <c r="N889" s="148">
        <v>11300</v>
      </c>
    </row>
    <row r="890" spans="1:14" x14ac:dyDescent="0.35">
      <c r="A890" s="95" t="s">
        <v>1970</v>
      </c>
      <c r="B890" s="112" t="s">
        <v>1971</v>
      </c>
      <c r="C890" s="95" t="s">
        <v>1972</v>
      </c>
      <c r="D890" s="138">
        <v>0.02</v>
      </c>
      <c r="E890" s="95" t="s">
        <v>1973</v>
      </c>
      <c r="F890" s="131" t="s">
        <v>1096</v>
      </c>
      <c r="G890" s="95" t="s">
        <v>1973</v>
      </c>
      <c r="H890" s="131" t="s">
        <v>1096</v>
      </c>
      <c r="I890" s="95" t="s">
        <v>1974</v>
      </c>
      <c r="J890" s="131" t="s">
        <v>1096</v>
      </c>
      <c r="K890" s="95" t="s">
        <v>1975</v>
      </c>
      <c r="L890" s="131" t="s">
        <v>1096</v>
      </c>
      <c r="M890" s="95" t="s">
        <v>1976</v>
      </c>
      <c r="N890" s="131" t="s">
        <v>1096</v>
      </c>
    </row>
    <row r="891" spans="1:14" x14ac:dyDescent="0.35">
      <c r="A891" s="98" t="s">
        <v>1977</v>
      </c>
      <c r="B891" s="114" t="s">
        <v>1978</v>
      </c>
      <c r="C891" s="118">
        <v>3.5</v>
      </c>
      <c r="D891" s="114" t="s">
        <v>1979</v>
      </c>
      <c r="E891" s="98" t="s">
        <v>1980</v>
      </c>
      <c r="F891" s="129">
        <v>2150</v>
      </c>
      <c r="G891" s="98" t="s">
        <v>1981</v>
      </c>
      <c r="H891" s="128">
        <v>588</v>
      </c>
      <c r="I891" s="98" t="s">
        <v>1982</v>
      </c>
      <c r="J891" s="128">
        <v>984</v>
      </c>
      <c r="K891" s="98" t="s">
        <v>1983</v>
      </c>
      <c r="L891" s="128">
        <v>111</v>
      </c>
      <c r="M891" s="98" t="s">
        <v>1984</v>
      </c>
      <c r="N891" s="128">
        <v>82</v>
      </c>
    </row>
    <row r="892" spans="1:14" x14ac:dyDescent="0.35">
      <c r="A892" s="95" t="s">
        <v>1985</v>
      </c>
      <c r="B892" s="112" t="s">
        <v>1986</v>
      </c>
      <c r="C892" s="113">
        <v>3.5</v>
      </c>
      <c r="D892" s="112" t="s">
        <v>1987</v>
      </c>
      <c r="E892" s="95" t="s">
        <v>1562</v>
      </c>
      <c r="F892" s="127">
        <v>2130</v>
      </c>
      <c r="G892" s="95" t="s">
        <v>1988</v>
      </c>
      <c r="H892" s="126">
        <v>580</v>
      </c>
      <c r="I892" s="95" t="s">
        <v>1989</v>
      </c>
      <c r="J892" s="126">
        <v>971</v>
      </c>
      <c r="K892" s="95" t="s">
        <v>1990</v>
      </c>
      <c r="L892" s="126">
        <v>110</v>
      </c>
      <c r="M892" s="95" t="s">
        <v>1991</v>
      </c>
      <c r="N892" s="126">
        <v>81</v>
      </c>
    </row>
    <row r="893" spans="1:14" x14ac:dyDescent="0.35">
      <c r="A893" s="98" t="s">
        <v>1992</v>
      </c>
      <c r="B893" s="114" t="s">
        <v>1993</v>
      </c>
      <c r="C893" s="118">
        <v>2.6</v>
      </c>
      <c r="D893" s="114" t="s">
        <v>1994</v>
      </c>
      <c r="E893" s="98" t="s">
        <v>1345</v>
      </c>
      <c r="F893" s="129">
        <v>1380</v>
      </c>
      <c r="G893" s="98" t="s">
        <v>1345</v>
      </c>
      <c r="H893" s="128">
        <v>376</v>
      </c>
      <c r="I893" s="98" t="s">
        <v>1995</v>
      </c>
      <c r="J893" s="128">
        <v>555</v>
      </c>
      <c r="K893" s="98" t="s">
        <v>1996</v>
      </c>
      <c r="L893" s="128">
        <v>68</v>
      </c>
      <c r="M893" s="98" t="s">
        <v>1997</v>
      </c>
      <c r="N893" s="128">
        <v>52</v>
      </c>
    </row>
    <row r="894" spans="1:14" x14ac:dyDescent="0.35">
      <c r="A894" s="95" t="s">
        <v>1998</v>
      </c>
      <c r="B894" s="112" t="s">
        <v>1999</v>
      </c>
      <c r="C894" s="113">
        <v>3</v>
      </c>
      <c r="D894" s="112" t="s">
        <v>2000</v>
      </c>
      <c r="E894" s="95" t="s">
        <v>2001</v>
      </c>
      <c r="F894" s="127">
        <v>1440</v>
      </c>
      <c r="G894" s="95" t="s">
        <v>2001</v>
      </c>
      <c r="H894" s="126">
        <v>392</v>
      </c>
      <c r="I894" s="95" t="s">
        <v>2002</v>
      </c>
      <c r="J894" s="126">
        <v>613</v>
      </c>
      <c r="K894" s="95" t="s">
        <v>2003</v>
      </c>
      <c r="L894" s="126">
        <v>72</v>
      </c>
      <c r="M894" s="95" t="s">
        <v>2004</v>
      </c>
      <c r="N894" s="126">
        <v>54</v>
      </c>
    </row>
    <row r="895" spans="1:14" x14ac:dyDescent="0.35">
      <c r="A895" s="98" t="s">
        <v>2005</v>
      </c>
      <c r="B895" s="114" t="s">
        <v>2006</v>
      </c>
      <c r="C895" s="118">
        <v>0.4</v>
      </c>
      <c r="D895" s="114" t="s">
        <v>2007</v>
      </c>
      <c r="E895" s="98" t="s">
        <v>2008</v>
      </c>
      <c r="F895" s="128">
        <v>123</v>
      </c>
      <c r="G895" s="98" t="s">
        <v>2008</v>
      </c>
      <c r="H895" s="128">
        <v>33</v>
      </c>
      <c r="I895" s="98" t="s">
        <v>2009</v>
      </c>
      <c r="J895" s="128">
        <v>37</v>
      </c>
      <c r="K895" s="98" t="s">
        <v>2010</v>
      </c>
      <c r="L895" s="128">
        <v>6</v>
      </c>
      <c r="M895" s="98" t="s">
        <v>2011</v>
      </c>
      <c r="N895" s="128">
        <v>5</v>
      </c>
    </row>
    <row r="896" spans="1:14" x14ac:dyDescent="0.35">
      <c r="A896" s="95" t="s">
        <v>2012</v>
      </c>
      <c r="B896" s="112" t="s">
        <v>2013</v>
      </c>
      <c r="C896" s="113">
        <v>0.3</v>
      </c>
      <c r="D896" s="112" t="s">
        <v>2014</v>
      </c>
      <c r="E896" s="95" t="s">
        <v>2015</v>
      </c>
      <c r="F896" s="126">
        <v>64</v>
      </c>
      <c r="G896" s="95" t="s">
        <v>2015</v>
      </c>
      <c r="H896" s="126">
        <v>17</v>
      </c>
      <c r="I896" s="95" t="s">
        <v>1043</v>
      </c>
      <c r="J896" s="126">
        <v>19</v>
      </c>
      <c r="K896" s="95" t="s">
        <v>2016</v>
      </c>
      <c r="L896" s="126">
        <v>3</v>
      </c>
      <c r="M896" s="95" t="s">
        <v>2017</v>
      </c>
      <c r="N896" s="126">
        <v>2</v>
      </c>
    </row>
    <row r="897" spans="1:14" x14ac:dyDescent="0.35">
      <c r="A897" s="98" t="s">
        <v>2018</v>
      </c>
      <c r="B897" s="114" t="s">
        <v>2019</v>
      </c>
      <c r="C897" s="118">
        <v>3.2</v>
      </c>
      <c r="D897" s="114" t="s">
        <v>1802</v>
      </c>
      <c r="E897" s="98" t="s">
        <v>2020</v>
      </c>
      <c r="F897" s="129">
        <v>1720</v>
      </c>
      <c r="G897" s="98" t="s">
        <v>2021</v>
      </c>
      <c r="H897" s="128">
        <v>470</v>
      </c>
      <c r="I897" s="98" t="s">
        <v>1346</v>
      </c>
      <c r="J897" s="128">
        <v>755</v>
      </c>
      <c r="K897" s="98" t="s">
        <v>2022</v>
      </c>
      <c r="L897" s="128">
        <v>87</v>
      </c>
      <c r="M897" s="98" t="s">
        <v>1639</v>
      </c>
      <c r="N897" s="128">
        <v>65</v>
      </c>
    </row>
    <row r="898" spans="1:14" x14ac:dyDescent="0.35">
      <c r="A898" s="95" t="s">
        <v>2023</v>
      </c>
      <c r="B898" s="112" t="s">
        <v>2024</v>
      </c>
      <c r="C898" s="113">
        <v>3.2</v>
      </c>
      <c r="D898" s="112" t="s">
        <v>2025</v>
      </c>
      <c r="E898" s="95" t="s">
        <v>2026</v>
      </c>
      <c r="F898" s="127">
        <v>1220</v>
      </c>
      <c r="G898" s="95" t="s">
        <v>2026</v>
      </c>
      <c r="H898" s="126">
        <v>333</v>
      </c>
      <c r="I898" s="95" t="s">
        <v>2027</v>
      </c>
      <c r="J898" s="126">
        <v>535</v>
      </c>
      <c r="K898" s="95" t="s">
        <v>2028</v>
      </c>
      <c r="L898" s="126">
        <v>62</v>
      </c>
      <c r="M898" s="95" t="s">
        <v>2029</v>
      </c>
      <c r="N898" s="126">
        <v>46</v>
      </c>
    </row>
    <row r="899" spans="1:14" x14ac:dyDescent="0.35">
      <c r="A899" s="98" t="s">
        <v>2030</v>
      </c>
      <c r="B899" s="114" t="s">
        <v>2031</v>
      </c>
      <c r="C899" s="98" t="s">
        <v>2032</v>
      </c>
      <c r="D899" s="114" t="s">
        <v>2033</v>
      </c>
      <c r="E899" s="98" t="s">
        <v>2034</v>
      </c>
      <c r="F899" s="128">
        <v>6</v>
      </c>
      <c r="G899" s="98" t="s">
        <v>2034</v>
      </c>
      <c r="H899" s="128">
        <v>2</v>
      </c>
      <c r="I899" s="98" t="s">
        <v>2035</v>
      </c>
      <c r="J899" s="128">
        <v>2</v>
      </c>
      <c r="K899" s="98" t="s">
        <v>2036</v>
      </c>
      <c r="L899" s="130" t="s">
        <v>1096</v>
      </c>
      <c r="M899" s="98" t="s">
        <v>2037</v>
      </c>
      <c r="N899" s="130" t="s">
        <v>1096</v>
      </c>
    </row>
    <row r="900" spans="1:14" x14ac:dyDescent="0.35">
      <c r="A900" s="95" t="s">
        <v>2038</v>
      </c>
      <c r="B900" s="112" t="s">
        <v>2039</v>
      </c>
      <c r="C900" s="95" t="s">
        <v>2032</v>
      </c>
      <c r="D900" s="112" t="s">
        <v>2040</v>
      </c>
      <c r="E900" s="95" t="s">
        <v>2041</v>
      </c>
      <c r="F900" s="126">
        <v>6</v>
      </c>
      <c r="G900" s="95" t="s">
        <v>2041</v>
      </c>
      <c r="H900" s="126">
        <v>2</v>
      </c>
      <c r="I900" s="95" t="s">
        <v>2042</v>
      </c>
      <c r="J900" s="126">
        <v>2</v>
      </c>
      <c r="K900" s="95" t="s">
        <v>1336</v>
      </c>
      <c r="L900" s="131" t="s">
        <v>1096</v>
      </c>
      <c r="M900" s="95" t="s">
        <v>2043</v>
      </c>
      <c r="N900" s="131" t="s">
        <v>1096</v>
      </c>
    </row>
    <row r="901" spans="1:14" x14ac:dyDescent="0.35">
      <c r="A901" s="98" t="s">
        <v>2044</v>
      </c>
      <c r="B901" s="114" t="s">
        <v>2045</v>
      </c>
      <c r="C901" s="98" t="s">
        <v>2032</v>
      </c>
      <c r="D901" s="114" t="s">
        <v>2046</v>
      </c>
      <c r="E901" s="98" t="s">
        <v>895</v>
      </c>
      <c r="F901" s="128">
        <v>8</v>
      </c>
      <c r="G901" s="98" t="s">
        <v>895</v>
      </c>
      <c r="H901" s="128">
        <v>2</v>
      </c>
      <c r="I901" s="98" t="s">
        <v>2047</v>
      </c>
      <c r="J901" s="128">
        <v>2</v>
      </c>
      <c r="K901" s="98" t="s">
        <v>2048</v>
      </c>
      <c r="L901" s="130" t="s">
        <v>1096</v>
      </c>
      <c r="M901" s="98" t="s">
        <v>2049</v>
      </c>
      <c r="N901" s="130" t="s">
        <v>1096</v>
      </c>
    </row>
    <row r="902" spans="1:14" x14ac:dyDescent="0.35">
      <c r="A902" s="101" t="s">
        <v>2050</v>
      </c>
      <c r="B902" s="115" t="s">
        <v>2051</v>
      </c>
      <c r="C902" s="101" t="s">
        <v>2032</v>
      </c>
      <c r="D902" s="115" t="s">
        <v>2052</v>
      </c>
      <c r="E902" s="101" t="s">
        <v>2053</v>
      </c>
      <c r="F902" s="132">
        <v>8</v>
      </c>
      <c r="G902" s="101" t="s">
        <v>2053</v>
      </c>
      <c r="H902" s="132">
        <v>2</v>
      </c>
      <c r="I902" s="101" t="s">
        <v>2054</v>
      </c>
      <c r="J902" s="132">
        <v>2</v>
      </c>
      <c r="K902" s="101" t="s">
        <v>2055</v>
      </c>
      <c r="L902" s="133" t="s">
        <v>1096</v>
      </c>
      <c r="M902" s="101" t="s">
        <v>2056</v>
      </c>
      <c r="N902" s="133" t="s">
        <v>1096</v>
      </c>
    </row>
    <row r="903" spans="1:14" x14ac:dyDescent="0.35">
      <c r="A903" s="91" t="s">
        <v>2057</v>
      </c>
      <c r="B903" s="134" t="s">
        <v>2058</v>
      </c>
      <c r="C903" s="104">
        <v>1.8</v>
      </c>
      <c r="D903" s="134" t="s">
        <v>2052</v>
      </c>
      <c r="E903" s="91" t="s">
        <v>2059</v>
      </c>
      <c r="F903" s="136">
        <v>350</v>
      </c>
      <c r="G903" s="91" t="s">
        <v>2059</v>
      </c>
      <c r="H903" s="136">
        <v>95</v>
      </c>
      <c r="I903" s="91" t="s">
        <v>2060</v>
      </c>
      <c r="J903" s="136">
        <v>126</v>
      </c>
      <c r="K903" s="91" t="s">
        <v>2061</v>
      </c>
      <c r="L903" s="136">
        <v>17</v>
      </c>
      <c r="M903" s="91" t="s">
        <v>2062</v>
      </c>
      <c r="N903" s="136">
        <v>13</v>
      </c>
    </row>
    <row r="904" spans="1:14" x14ac:dyDescent="0.35">
      <c r="A904" s="95" t="s">
        <v>2063</v>
      </c>
      <c r="B904" s="112" t="s">
        <v>2064</v>
      </c>
      <c r="C904" s="113">
        <v>0.3</v>
      </c>
      <c r="D904" s="112" t="s">
        <v>2065</v>
      </c>
      <c r="E904" s="95" t="s">
        <v>2066</v>
      </c>
      <c r="F904" s="126">
        <v>99</v>
      </c>
      <c r="G904" s="95" t="s">
        <v>2066</v>
      </c>
      <c r="H904" s="126">
        <v>27</v>
      </c>
      <c r="I904" s="95" t="s">
        <v>2067</v>
      </c>
      <c r="J904" s="126">
        <v>30</v>
      </c>
      <c r="K904" s="95" t="s">
        <v>2068</v>
      </c>
      <c r="L904" s="126">
        <v>5</v>
      </c>
      <c r="M904" s="95" t="s">
        <v>2069</v>
      </c>
      <c r="N904" s="126">
        <v>4</v>
      </c>
    </row>
    <row r="905" spans="1:14" x14ac:dyDescent="0.35">
      <c r="A905" s="98" t="s">
        <v>2070</v>
      </c>
      <c r="B905" s="114" t="s">
        <v>2071</v>
      </c>
      <c r="C905" s="118">
        <v>0.3</v>
      </c>
      <c r="D905" s="114" t="s">
        <v>2072</v>
      </c>
      <c r="E905" s="98" t="s">
        <v>2073</v>
      </c>
      <c r="F905" s="128">
        <v>113</v>
      </c>
      <c r="G905" s="98" t="s">
        <v>2073</v>
      </c>
      <c r="H905" s="128">
        <v>31</v>
      </c>
      <c r="I905" s="98" t="s">
        <v>2074</v>
      </c>
      <c r="J905" s="128">
        <v>34</v>
      </c>
      <c r="K905" s="98" t="s">
        <v>2075</v>
      </c>
      <c r="L905" s="128">
        <v>5</v>
      </c>
      <c r="M905" s="98" t="s">
        <v>2076</v>
      </c>
      <c r="N905" s="128">
        <v>4</v>
      </c>
    </row>
    <row r="906" spans="1:14" x14ac:dyDescent="0.35">
      <c r="A906" s="95" t="s">
        <v>2077</v>
      </c>
      <c r="B906" s="112" t="s">
        <v>2078</v>
      </c>
      <c r="C906" s="95" t="s">
        <v>2032</v>
      </c>
      <c r="D906" s="112" t="s">
        <v>2079</v>
      </c>
      <c r="E906" s="95" t="s">
        <v>2080</v>
      </c>
      <c r="F906" s="126">
        <v>5</v>
      </c>
      <c r="G906" s="95" t="s">
        <v>2080</v>
      </c>
      <c r="H906" s="126">
        <v>1</v>
      </c>
      <c r="I906" s="95" t="s">
        <v>2081</v>
      </c>
      <c r="J906" s="126">
        <v>1</v>
      </c>
      <c r="K906" s="95" t="s">
        <v>2082</v>
      </c>
      <c r="L906" s="131" t="s">
        <v>1096</v>
      </c>
      <c r="M906" s="95" t="s">
        <v>2083</v>
      </c>
      <c r="N906" s="131" t="s">
        <v>1096</v>
      </c>
    </row>
    <row r="907" spans="1:14" x14ac:dyDescent="0.35">
      <c r="A907" s="98" t="s">
        <v>2084</v>
      </c>
      <c r="B907" s="114" t="s">
        <v>2085</v>
      </c>
      <c r="C907" s="98" t="s">
        <v>2086</v>
      </c>
      <c r="D907" s="114" t="s">
        <v>2087</v>
      </c>
      <c r="E907" s="98" t="s">
        <v>2088</v>
      </c>
      <c r="F907" s="128">
        <v>25</v>
      </c>
      <c r="G907" s="98" t="s">
        <v>2088</v>
      </c>
      <c r="H907" s="128">
        <v>7</v>
      </c>
      <c r="I907" s="98" t="s">
        <v>2089</v>
      </c>
      <c r="J907" s="128">
        <v>7</v>
      </c>
      <c r="K907" s="98" t="s">
        <v>2090</v>
      </c>
      <c r="L907" s="128">
        <v>1</v>
      </c>
      <c r="M907" s="98" t="s">
        <v>2091</v>
      </c>
      <c r="N907" s="130" t="s">
        <v>1096</v>
      </c>
    </row>
    <row r="908" spans="1:14" x14ac:dyDescent="0.35">
      <c r="A908" s="95" t="s">
        <v>2092</v>
      </c>
      <c r="B908" s="112" t="s">
        <v>2093</v>
      </c>
      <c r="C908" s="113">
        <v>0.6</v>
      </c>
      <c r="D908" s="112" t="s">
        <v>2094</v>
      </c>
      <c r="E908" s="95" t="s">
        <v>2095</v>
      </c>
      <c r="F908" s="126">
        <v>192</v>
      </c>
      <c r="G908" s="95" t="s">
        <v>2095</v>
      </c>
      <c r="H908" s="126">
        <v>52</v>
      </c>
      <c r="I908" s="95" t="s">
        <v>2096</v>
      </c>
      <c r="J908" s="126">
        <v>60</v>
      </c>
      <c r="K908" s="95" t="s">
        <v>2097</v>
      </c>
      <c r="L908" s="126">
        <v>9</v>
      </c>
      <c r="M908" s="95" t="s">
        <v>2098</v>
      </c>
      <c r="N908" s="126">
        <v>7</v>
      </c>
    </row>
    <row r="909" spans="1:14" x14ac:dyDescent="0.35">
      <c r="A909" s="98" t="s">
        <v>2099</v>
      </c>
      <c r="B909" s="114" t="s">
        <v>2100</v>
      </c>
      <c r="C909" s="98" t="s">
        <v>2101</v>
      </c>
      <c r="D909" s="114" t="s">
        <v>2079</v>
      </c>
      <c r="E909" s="98" t="s">
        <v>2102</v>
      </c>
      <c r="F909" s="128">
        <v>12</v>
      </c>
      <c r="G909" s="98" t="s">
        <v>2102</v>
      </c>
      <c r="H909" s="128">
        <v>3</v>
      </c>
      <c r="I909" s="98" t="s">
        <v>2103</v>
      </c>
      <c r="J909" s="128">
        <v>4</v>
      </c>
      <c r="K909" s="98" t="s">
        <v>2104</v>
      </c>
      <c r="L909" s="130" t="s">
        <v>1096</v>
      </c>
      <c r="M909" s="98" t="s">
        <v>1335</v>
      </c>
      <c r="N909" s="130" t="s">
        <v>1096</v>
      </c>
    </row>
    <row r="910" spans="1:14" x14ac:dyDescent="0.35">
      <c r="A910" s="95" t="s">
        <v>2105</v>
      </c>
      <c r="B910" s="112" t="s">
        <v>2106</v>
      </c>
      <c r="C910" s="113">
        <v>0.3</v>
      </c>
      <c r="D910" s="112" t="s">
        <v>2107</v>
      </c>
      <c r="E910" s="95" t="s">
        <v>2108</v>
      </c>
      <c r="F910" s="126">
        <v>99</v>
      </c>
      <c r="G910" s="95" t="s">
        <v>2108</v>
      </c>
      <c r="H910" s="126">
        <v>27</v>
      </c>
      <c r="I910" s="95" t="s">
        <v>2109</v>
      </c>
      <c r="J910" s="126">
        <v>30</v>
      </c>
      <c r="K910" s="95" t="s">
        <v>2110</v>
      </c>
      <c r="L910" s="126">
        <v>5</v>
      </c>
      <c r="M910" s="95" t="s">
        <v>2111</v>
      </c>
      <c r="N910" s="126">
        <v>4</v>
      </c>
    </row>
    <row r="911" spans="1:14" x14ac:dyDescent="0.35">
      <c r="A911" s="98" t="s">
        <v>2112</v>
      </c>
      <c r="B911" s="114" t="s">
        <v>2113</v>
      </c>
      <c r="C911" s="118">
        <v>0.6</v>
      </c>
      <c r="D911" s="139">
        <v>0.2</v>
      </c>
      <c r="E911" s="98" t="s">
        <v>2114</v>
      </c>
      <c r="F911" s="128">
        <v>124</v>
      </c>
      <c r="G911" s="98" t="s">
        <v>2114</v>
      </c>
      <c r="H911" s="128">
        <v>34</v>
      </c>
      <c r="I911" s="98" t="s">
        <v>1236</v>
      </c>
      <c r="J911" s="128">
        <v>38</v>
      </c>
      <c r="K911" s="98" t="s">
        <v>2115</v>
      </c>
      <c r="L911" s="128">
        <v>6</v>
      </c>
      <c r="M911" s="98" t="s">
        <v>2116</v>
      </c>
      <c r="N911" s="128">
        <v>5</v>
      </c>
    </row>
    <row r="912" spans="1:14" x14ac:dyDescent="0.35">
      <c r="A912" s="95" t="s">
        <v>2117</v>
      </c>
      <c r="B912" s="112" t="s">
        <v>2118</v>
      </c>
      <c r="C912" s="113">
        <v>9.8000000000000007</v>
      </c>
      <c r="D912" s="138">
        <v>0.35</v>
      </c>
      <c r="E912" s="95" t="s">
        <v>2119</v>
      </c>
      <c r="F912" s="127">
        <v>3970</v>
      </c>
      <c r="G912" s="95" t="s">
        <v>2120</v>
      </c>
      <c r="H912" s="127">
        <v>1240</v>
      </c>
      <c r="I912" s="95" t="s">
        <v>2121</v>
      </c>
      <c r="J912" s="127">
        <v>2960</v>
      </c>
      <c r="K912" s="95" t="s">
        <v>2122</v>
      </c>
      <c r="L912" s="126">
        <v>467</v>
      </c>
      <c r="M912" s="95" t="s">
        <v>2123</v>
      </c>
      <c r="N912" s="126">
        <v>178</v>
      </c>
    </row>
    <row r="913" spans="1:14" x14ac:dyDescent="0.35">
      <c r="A913" s="98" t="s">
        <v>2124</v>
      </c>
      <c r="B913" s="114" t="s">
        <v>2125</v>
      </c>
      <c r="C913" s="118">
        <v>0.4</v>
      </c>
      <c r="D913" s="139">
        <v>0.19</v>
      </c>
      <c r="E913" s="98" t="s">
        <v>2126</v>
      </c>
      <c r="F913" s="128">
        <v>86</v>
      </c>
      <c r="G913" s="98" t="s">
        <v>2126</v>
      </c>
      <c r="H913" s="128">
        <v>23</v>
      </c>
      <c r="I913" s="98" t="s">
        <v>2127</v>
      </c>
      <c r="J913" s="128">
        <v>26</v>
      </c>
      <c r="K913" s="98" t="s">
        <v>2128</v>
      </c>
      <c r="L913" s="128">
        <v>4</v>
      </c>
      <c r="M913" s="98" t="s">
        <v>2129</v>
      </c>
      <c r="N913" s="128">
        <v>3</v>
      </c>
    </row>
    <row r="914" spans="1:14" ht="19" x14ac:dyDescent="0.35">
      <c r="A914" s="112" t="s">
        <v>2130</v>
      </c>
      <c r="B914" s="112" t="s">
        <v>2131</v>
      </c>
      <c r="C914" s="106">
        <v>67</v>
      </c>
      <c r="D914" s="138">
        <v>0.57999999999999996</v>
      </c>
      <c r="E914" s="95" t="s">
        <v>2132</v>
      </c>
      <c r="F914" s="127">
        <v>7940</v>
      </c>
      <c r="G914" s="95" t="s">
        <v>2133</v>
      </c>
      <c r="H914" s="127">
        <v>6490</v>
      </c>
      <c r="I914" s="95" t="s">
        <v>2134</v>
      </c>
      <c r="J914" s="127">
        <v>8140</v>
      </c>
      <c r="K914" s="95" t="s">
        <v>2135</v>
      </c>
      <c r="L914" s="127">
        <v>6960</v>
      </c>
      <c r="M914" s="95" t="s">
        <v>2136</v>
      </c>
      <c r="N914" s="126">
        <v>4380</v>
      </c>
    </row>
    <row r="915" spans="1:14" x14ac:dyDescent="0.35">
      <c r="A915" s="98" t="s">
        <v>2137</v>
      </c>
      <c r="B915" s="114" t="s">
        <v>2138</v>
      </c>
      <c r="C915" s="98" t="s">
        <v>2139</v>
      </c>
      <c r="D915" s="139">
        <v>0.11</v>
      </c>
      <c r="E915" s="98" t="s">
        <v>2140</v>
      </c>
      <c r="F915" s="128">
        <v>48</v>
      </c>
      <c r="G915" s="98" t="s">
        <v>2140</v>
      </c>
      <c r="H915" s="128">
        <v>13</v>
      </c>
      <c r="I915" s="98" t="s">
        <v>2141</v>
      </c>
      <c r="J915" s="128">
        <v>14</v>
      </c>
      <c r="K915" s="98" t="s">
        <v>2142</v>
      </c>
      <c r="L915" s="128">
        <v>2</v>
      </c>
      <c r="M915" s="98" t="s">
        <v>2143</v>
      </c>
      <c r="N915" s="128">
        <v>2</v>
      </c>
    </row>
    <row r="916" spans="1:14" x14ac:dyDescent="0.35">
      <c r="A916" s="95" t="s">
        <v>2144</v>
      </c>
      <c r="B916" s="112" t="s">
        <v>2145</v>
      </c>
      <c r="C916" s="95" t="s">
        <v>2146</v>
      </c>
      <c r="D916" s="138">
        <v>0.19</v>
      </c>
      <c r="E916" s="95" t="s">
        <v>2147</v>
      </c>
      <c r="F916" s="126">
        <v>63</v>
      </c>
      <c r="G916" s="95" t="s">
        <v>2147</v>
      </c>
      <c r="H916" s="126">
        <v>17</v>
      </c>
      <c r="I916" s="95" t="s">
        <v>2148</v>
      </c>
      <c r="J916" s="126">
        <v>19</v>
      </c>
      <c r="K916" s="95" t="s">
        <v>2129</v>
      </c>
      <c r="L916" s="126">
        <v>3</v>
      </c>
      <c r="M916" s="95" t="s">
        <v>2149</v>
      </c>
      <c r="N916" s="126">
        <v>2</v>
      </c>
    </row>
    <row r="917" spans="1:14" x14ac:dyDescent="0.35">
      <c r="A917" s="98" t="s">
        <v>2150</v>
      </c>
      <c r="B917" s="114" t="s">
        <v>2151</v>
      </c>
      <c r="C917" s="118">
        <v>0.3</v>
      </c>
      <c r="D917" s="139">
        <v>0.16</v>
      </c>
      <c r="E917" s="98" t="s">
        <v>2152</v>
      </c>
      <c r="F917" s="128">
        <v>60</v>
      </c>
      <c r="G917" s="98" t="s">
        <v>2152</v>
      </c>
      <c r="H917" s="128">
        <v>16</v>
      </c>
      <c r="I917" s="98" t="s">
        <v>2153</v>
      </c>
      <c r="J917" s="128">
        <v>18</v>
      </c>
      <c r="K917" s="98" t="s">
        <v>2154</v>
      </c>
      <c r="L917" s="128">
        <v>3</v>
      </c>
      <c r="M917" s="98" t="s">
        <v>1258</v>
      </c>
      <c r="N917" s="128">
        <v>2</v>
      </c>
    </row>
    <row r="918" spans="1:14" x14ac:dyDescent="0.35">
      <c r="A918" s="95" t="s">
        <v>2155</v>
      </c>
      <c r="B918" s="112" t="s">
        <v>2156</v>
      </c>
      <c r="C918" s="95" t="s">
        <v>2157</v>
      </c>
      <c r="D918" s="138">
        <v>0.03</v>
      </c>
      <c r="E918" s="95" t="s">
        <v>2158</v>
      </c>
      <c r="F918" s="126">
        <v>2</v>
      </c>
      <c r="G918" s="95" t="s">
        <v>2158</v>
      </c>
      <c r="H918" s="131" t="s">
        <v>1096</v>
      </c>
      <c r="I918" s="95" t="s">
        <v>2159</v>
      </c>
      <c r="J918" s="131" t="s">
        <v>1096</v>
      </c>
      <c r="K918" s="95" t="s">
        <v>2160</v>
      </c>
      <c r="L918" s="131" t="s">
        <v>1096</v>
      </c>
      <c r="M918" s="95" t="s">
        <v>2161</v>
      </c>
      <c r="N918" s="131" t="s">
        <v>1096</v>
      </c>
    </row>
    <row r="919" spans="1:14" x14ac:dyDescent="0.35">
      <c r="A919" s="98" t="s">
        <v>2162</v>
      </c>
      <c r="B919" s="114" t="s">
        <v>2163</v>
      </c>
      <c r="C919" s="98" t="s">
        <v>1263</v>
      </c>
      <c r="D919" s="139">
        <v>0.03</v>
      </c>
      <c r="E919" s="98" t="s">
        <v>2164</v>
      </c>
      <c r="F919" s="130" t="s">
        <v>1096</v>
      </c>
      <c r="G919" s="98" t="s">
        <v>2164</v>
      </c>
      <c r="H919" s="130" t="s">
        <v>1096</v>
      </c>
      <c r="I919" s="98" t="s">
        <v>2165</v>
      </c>
      <c r="J919" s="130" t="s">
        <v>1096</v>
      </c>
      <c r="K919" s="98" t="s">
        <v>2166</v>
      </c>
      <c r="L919" s="130" t="s">
        <v>1096</v>
      </c>
      <c r="M919" s="98" t="s">
        <v>2167</v>
      </c>
      <c r="N919" s="130" t="s">
        <v>1096</v>
      </c>
    </row>
    <row r="920" spans="1:14" x14ac:dyDescent="0.35">
      <c r="A920" s="95" t="s">
        <v>2168</v>
      </c>
      <c r="B920" s="112" t="s">
        <v>2169</v>
      </c>
      <c r="C920" s="95" t="s">
        <v>2170</v>
      </c>
      <c r="D920" s="156">
        <v>4.0000000000000001E-3</v>
      </c>
      <c r="E920" s="95" t="s">
        <v>2171</v>
      </c>
      <c r="F920" s="131" t="s">
        <v>1096</v>
      </c>
      <c r="G920" s="95" t="s">
        <v>2171</v>
      </c>
      <c r="H920" s="131" t="s">
        <v>1096</v>
      </c>
      <c r="I920" s="95" t="s">
        <v>2172</v>
      </c>
      <c r="J920" s="131" t="s">
        <v>1096</v>
      </c>
      <c r="K920" s="95" t="s">
        <v>2173</v>
      </c>
      <c r="L920" s="131" t="s">
        <v>1096</v>
      </c>
      <c r="M920" s="95" t="s">
        <v>2174</v>
      </c>
      <c r="N920" s="131" t="s">
        <v>1096</v>
      </c>
    </row>
    <row r="921" spans="1:14" x14ac:dyDescent="0.35">
      <c r="A921" s="98" t="s">
        <v>2175</v>
      </c>
      <c r="B921" s="114" t="s">
        <v>2176</v>
      </c>
      <c r="C921" s="98" t="s">
        <v>2177</v>
      </c>
      <c r="D921" s="139">
        <v>0.02</v>
      </c>
      <c r="E921" s="98" t="s">
        <v>2178</v>
      </c>
      <c r="F921" s="128">
        <v>3</v>
      </c>
      <c r="G921" s="98" t="s">
        <v>2178</v>
      </c>
      <c r="H921" s="130" t="s">
        <v>1096</v>
      </c>
      <c r="I921" s="98" t="s">
        <v>2179</v>
      </c>
      <c r="J921" s="130" t="s">
        <v>1096</v>
      </c>
      <c r="K921" s="98" t="s">
        <v>2180</v>
      </c>
      <c r="L921" s="130" t="s">
        <v>1096</v>
      </c>
      <c r="M921" s="98" t="s">
        <v>2181</v>
      </c>
      <c r="N921" s="130" t="s">
        <v>1096</v>
      </c>
    </row>
    <row r="922" spans="1:14" x14ac:dyDescent="0.35">
      <c r="A922" s="95" t="s">
        <v>2182</v>
      </c>
      <c r="B922" s="112" t="s">
        <v>2183</v>
      </c>
      <c r="C922" s="95" t="s">
        <v>2184</v>
      </c>
      <c r="D922" s="138">
        <v>0.04</v>
      </c>
      <c r="E922" s="95" t="s">
        <v>2185</v>
      </c>
      <c r="F922" s="126">
        <v>11</v>
      </c>
      <c r="G922" s="95" t="s">
        <v>2185</v>
      </c>
      <c r="H922" s="126">
        <v>3</v>
      </c>
      <c r="I922" s="95" t="s">
        <v>2186</v>
      </c>
      <c r="J922" s="126">
        <v>3</v>
      </c>
      <c r="K922" s="95" t="s">
        <v>1946</v>
      </c>
      <c r="L922" s="131" t="s">
        <v>1096</v>
      </c>
      <c r="M922" s="95" t="s">
        <v>2187</v>
      </c>
      <c r="N922" s="131" t="s">
        <v>1096</v>
      </c>
    </row>
    <row r="923" spans="1:14" x14ac:dyDescent="0.35">
      <c r="A923" s="98" t="s">
        <v>2188</v>
      </c>
      <c r="B923" s="114" t="s">
        <v>2189</v>
      </c>
      <c r="C923" s="118">
        <v>0.3</v>
      </c>
      <c r="D923" s="139">
        <v>0.1</v>
      </c>
      <c r="E923" s="98" t="s">
        <v>2190</v>
      </c>
      <c r="F923" s="128">
        <v>73</v>
      </c>
      <c r="G923" s="98" t="s">
        <v>2190</v>
      </c>
      <c r="H923" s="128">
        <v>20</v>
      </c>
      <c r="I923" s="98" t="s">
        <v>2191</v>
      </c>
      <c r="J923" s="128">
        <v>22</v>
      </c>
      <c r="K923" s="98" t="s">
        <v>2192</v>
      </c>
      <c r="L923" s="128">
        <v>3</v>
      </c>
      <c r="M923" s="98" t="s">
        <v>2193</v>
      </c>
      <c r="N923" s="128">
        <v>3</v>
      </c>
    </row>
    <row r="924" spans="1:14" x14ac:dyDescent="0.35">
      <c r="A924" s="95" t="s">
        <v>2194</v>
      </c>
      <c r="B924" s="112" t="s">
        <v>2195</v>
      </c>
      <c r="C924" s="106">
        <v>26</v>
      </c>
      <c r="D924" s="112" t="s">
        <v>2196</v>
      </c>
      <c r="E924" s="95" t="s">
        <v>2197</v>
      </c>
      <c r="F924" s="127">
        <v>9910</v>
      </c>
      <c r="G924" s="95" t="s">
        <v>2198</v>
      </c>
      <c r="H924" s="127">
        <v>4920</v>
      </c>
      <c r="I924" s="95" t="s">
        <v>2199</v>
      </c>
      <c r="J924" s="127">
        <v>9320</v>
      </c>
      <c r="K924" s="95" t="s">
        <v>2200</v>
      </c>
      <c r="L924" s="127">
        <v>4460</v>
      </c>
      <c r="M924" s="95" t="s">
        <v>2201</v>
      </c>
      <c r="N924" s="126">
        <v>1360</v>
      </c>
    </row>
    <row r="925" spans="1:14" ht="19" x14ac:dyDescent="0.35">
      <c r="A925" s="114" t="s">
        <v>2202</v>
      </c>
      <c r="B925" s="114" t="s">
        <v>2203</v>
      </c>
      <c r="C925" s="109">
        <v>26</v>
      </c>
      <c r="D925" s="114" t="s">
        <v>2204</v>
      </c>
      <c r="E925" s="98" t="s">
        <v>2205</v>
      </c>
      <c r="F925" s="129">
        <v>9050</v>
      </c>
      <c r="G925" s="98" t="s">
        <v>2206</v>
      </c>
      <c r="H925" s="129">
        <v>4490</v>
      </c>
      <c r="I925" s="98" t="s">
        <v>1437</v>
      </c>
      <c r="J925" s="129">
        <v>8520</v>
      </c>
      <c r="K925" s="98" t="s">
        <v>2207</v>
      </c>
      <c r="L925" s="129">
        <v>4080</v>
      </c>
      <c r="M925" s="98" t="s">
        <v>2208</v>
      </c>
      <c r="N925" s="128">
        <v>1250</v>
      </c>
    </row>
    <row r="926" spans="1:14" ht="19" x14ac:dyDescent="0.35">
      <c r="A926" s="115" t="s">
        <v>2209</v>
      </c>
      <c r="B926" s="115" t="s">
        <v>2210</v>
      </c>
      <c r="C926" s="144">
        <v>26</v>
      </c>
      <c r="D926" s="115" t="s">
        <v>2211</v>
      </c>
      <c r="E926" s="101" t="s">
        <v>2212</v>
      </c>
      <c r="F926" s="145">
        <v>7320</v>
      </c>
      <c r="G926" s="101" t="s">
        <v>2213</v>
      </c>
      <c r="H926" s="145">
        <v>3630</v>
      </c>
      <c r="I926" s="101" t="s">
        <v>902</v>
      </c>
      <c r="J926" s="145">
        <v>6880</v>
      </c>
      <c r="K926" s="101" t="s">
        <v>2121</v>
      </c>
      <c r="L926" s="145">
        <v>3300</v>
      </c>
      <c r="M926" s="101" t="s">
        <v>2214</v>
      </c>
      <c r="N926" s="132">
        <v>1010</v>
      </c>
    </row>
    <row r="927" spans="1:14" x14ac:dyDescent="0.35">
      <c r="A927"/>
      <c r="B927"/>
      <c r="C927"/>
      <c r="D927"/>
      <c r="E927"/>
    </row>
    <row r="928" spans="1:14" x14ac:dyDescent="0.35">
      <c r="A928" s="159"/>
      <c r="B928" s="160" t="s">
        <v>2215</v>
      </c>
      <c r="C928" s="160" t="s">
        <v>2216</v>
      </c>
      <c r="D928" s="42" t="s">
        <v>2217</v>
      </c>
      <c r="E928"/>
    </row>
    <row r="929" spans="1:5" x14ac:dyDescent="0.35">
      <c r="A929" t="s">
        <v>2218</v>
      </c>
      <c r="B929" s="161">
        <v>1</v>
      </c>
      <c r="C929" s="161">
        <v>1</v>
      </c>
      <c r="D929" t="s">
        <v>2219</v>
      </c>
      <c r="E929"/>
    </row>
    <row r="930" spans="1:5" x14ac:dyDescent="0.35">
      <c r="A930" t="s">
        <v>2220</v>
      </c>
      <c r="B930" s="161">
        <v>16.2</v>
      </c>
      <c r="C930" s="161">
        <v>5</v>
      </c>
      <c r="D930" t="s">
        <v>2221</v>
      </c>
      <c r="E930"/>
    </row>
    <row r="931" spans="1:5" x14ac:dyDescent="0.35">
      <c r="A931" t="s">
        <v>483</v>
      </c>
      <c r="B931" s="161">
        <v>5.6</v>
      </c>
      <c r="C931" s="161">
        <v>1.8</v>
      </c>
      <c r="D931" t="s">
        <v>2222</v>
      </c>
      <c r="E931"/>
    </row>
    <row r="932" spans="1:5" x14ac:dyDescent="0.35">
      <c r="A932" t="s">
        <v>2223</v>
      </c>
      <c r="B932" s="161">
        <v>-2.4</v>
      </c>
      <c r="C932" s="161">
        <v>-8.1999999999999993</v>
      </c>
      <c r="D932" t="s">
        <v>2224</v>
      </c>
      <c r="E932"/>
    </row>
    <row r="933" spans="1:5" x14ac:dyDescent="0.35">
      <c r="A933" t="s">
        <v>2225</v>
      </c>
      <c r="B933" s="161">
        <v>0</v>
      </c>
      <c r="C933" s="161">
        <v>0</v>
      </c>
      <c r="D933" t="s">
        <v>2226</v>
      </c>
      <c r="E933"/>
    </row>
    <row r="934" spans="1:5" x14ac:dyDescent="0.35">
      <c r="A934" t="s">
        <v>2227</v>
      </c>
      <c r="B934" s="161">
        <v>0</v>
      </c>
      <c r="C934" s="161">
        <v>0</v>
      </c>
      <c r="D934" t="s">
        <v>2226</v>
      </c>
      <c r="E934"/>
    </row>
    <row r="935" spans="1:5" x14ac:dyDescent="0.35">
      <c r="A935" t="s">
        <v>2228</v>
      </c>
      <c r="B935" s="161">
        <v>0</v>
      </c>
      <c r="C935" s="161">
        <v>0</v>
      </c>
      <c r="D935" t="s">
        <v>2229</v>
      </c>
      <c r="E935"/>
    </row>
    <row r="936" spans="1:5" x14ac:dyDescent="0.35">
      <c r="A936" t="s">
        <v>2230</v>
      </c>
      <c r="B936" s="161">
        <v>1200</v>
      </c>
      <c r="C936" s="161">
        <v>345</v>
      </c>
      <c r="D936" t="s">
        <v>2231</v>
      </c>
      <c r="E936"/>
    </row>
    <row r="937" spans="1:5" x14ac:dyDescent="0.35">
      <c r="A937" t="s">
        <v>2232</v>
      </c>
      <c r="B937" s="161">
        <v>-160</v>
      </c>
      <c r="C937" s="161">
        <v>-46</v>
      </c>
      <c r="D937" t="s">
        <v>2233</v>
      </c>
      <c r="E937"/>
    </row>
    <row r="938" spans="1:5" x14ac:dyDescent="0.35">
      <c r="A938" t="s">
        <v>2234</v>
      </c>
      <c r="B938" s="161">
        <v>84</v>
      </c>
      <c r="C938" s="161">
        <v>28</v>
      </c>
      <c r="D938" t="s">
        <v>2235</v>
      </c>
      <c r="E938"/>
    </row>
    <row r="939" spans="1:5" x14ac:dyDescent="0.35">
      <c r="A939" t="s">
        <v>2236</v>
      </c>
      <c r="B939" s="161">
        <v>264</v>
      </c>
      <c r="C939" s="161">
        <v>265</v>
      </c>
      <c r="D939" t="s">
        <v>2237</v>
      </c>
      <c r="E939"/>
    </row>
    <row r="940" spans="1:5" x14ac:dyDescent="0.35">
      <c r="A940" t="s">
        <v>2238</v>
      </c>
      <c r="B940" s="161">
        <v>1</v>
      </c>
      <c r="C940" s="161">
        <v>1</v>
      </c>
      <c r="D940" t="s">
        <v>2239</v>
      </c>
      <c r="E940"/>
    </row>
    <row r="941" spans="1:5" x14ac:dyDescent="0.35">
      <c r="A941"/>
      <c r="B941"/>
      <c r="C941"/>
      <c r="D941" t="s">
        <v>2240</v>
      </c>
      <c r="E941"/>
    </row>
    <row r="942" spans="1:5" x14ac:dyDescent="0.35">
      <c r="A942"/>
      <c r="B942"/>
      <c r="C942"/>
      <c r="D942" t="s">
        <v>2241</v>
      </c>
      <c r="E942"/>
    </row>
  </sheetData>
  <mergeCells count="34">
    <mergeCell ref="A2:B2"/>
    <mergeCell ref="A6:A7"/>
    <mergeCell ref="B7:H7"/>
    <mergeCell ref="A69:B69"/>
    <mergeCell ref="A72:A75"/>
    <mergeCell ref="B72:C72"/>
    <mergeCell ref="D72:F72"/>
    <mergeCell ref="G72:J72"/>
    <mergeCell ref="B73:C74"/>
    <mergeCell ref="D73:D74"/>
    <mergeCell ref="E73:E74"/>
    <mergeCell ref="F73:F74"/>
    <mergeCell ref="G73:G74"/>
    <mergeCell ref="H73:H74"/>
    <mergeCell ref="I73:I74"/>
    <mergeCell ref="A410:G410"/>
    <mergeCell ref="B415:D415"/>
    <mergeCell ref="E415:G415"/>
    <mergeCell ref="H415:M415"/>
    <mergeCell ref="E75:F75"/>
    <mergeCell ref="G75:J75"/>
    <mergeCell ref="A467:Q467"/>
    <mergeCell ref="W472:AC472"/>
    <mergeCell ref="AF472:AG472"/>
    <mergeCell ref="B502:AJ502"/>
    <mergeCell ref="B519:G519"/>
    <mergeCell ref="A637:A638"/>
    <mergeCell ref="B638:H638"/>
    <mergeCell ref="U472:V472"/>
    <mergeCell ref="A605:A606"/>
    <mergeCell ref="B606:G606"/>
    <mergeCell ref="A471:A472"/>
    <mergeCell ref="B472:R472"/>
    <mergeCell ref="A633:B633"/>
  </mergeCells>
  <dataValidations count="1">
    <dataValidation allowBlank="1" showInputMessage="1" showErrorMessage="1" sqref="H589:IV596 A561:G588" xr:uid="{00000000-0002-0000-0600-000000000000}"/>
  </dataValidations>
  <pageMargins left="0.7" right="0.7" top="0.75" bottom="0.75" header="0.3" footer="0.3"/>
  <pageSetup orientation="portrait" r:id="rId1"/>
  <legacy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796875" defaultRowHeight="14.5" x14ac:dyDescent="0.35"/>
  <cols>
    <col min="1" max="1" width="79.453125" customWidth="1"/>
    <col min="2" max="2" width="12.453125" customWidth="1"/>
    <col min="3" max="3" width="17.453125" customWidth="1"/>
    <col min="4" max="4" width="22" customWidth="1"/>
    <col min="5" max="5" width="19.453125" customWidth="1"/>
    <col min="6" max="6" width="14.453125" customWidth="1"/>
    <col min="7" max="7" width="26.1796875" customWidth="1"/>
    <col min="8" max="8" width="26.453125" customWidth="1"/>
    <col min="9" max="9" width="17.81640625" customWidth="1"/>
    <col min="15" max="15" width="25.81640625" customWidth="1"/>
    <col min="16" max="16" width="12.453125" customWidth="1"/>
    <col min="17" max="17" width="19.81640625" customWidth="1"/>
    <col min="18" max="19" width="12.453125" customWidth="1"/>
    <col min="20" max="21" width="16.453125" customWidth="1"/>
    <col min="22" max="22" width="10.81640625" customWidth="1"/>
  </cols>
  <sheetData>
    <row r="1" spans="1:5" x14ac:dyDescent="0.35">
      <c r="A1" s="467" t="s">
        <v>11</v>
      </c>
      <c r="B1" s="467"/>
      <c r="C1" s="467"/>
      <c r="D1" s="467"/>
      <c r="E1" s="467"/>
    </row>
    <row r="2" spans="1:5" x14ac:dyDescent="0.35">
      <c r="A2" s="468" t="s">
        <v>152</v>
      </c>
      <c r="B2" s="468"/>
      <c r="C2" s="468"/>
      <c r="D2" s="468"/>
      <c r="E2" s="468"/>
    </row>
    <row r="19" spans="1:5" x14ac:dyDescent="0.35">
      <c r="A19" t="s">
        <v>153</v>
      </c>
    </row>
    <row r="20" spans="1:5" x14ac:dyDescent="0.35">
      <c r="A20">
        <v>155400</v>
      </c>
      <c r="B20" t="s">
        <v>154</v>
      </c>
    </row>
    <row r="21" spans="1:5" x14ac:dyDescent="0.35">
      <c r="A21" s="468" t="s">
        <v>155</v>
      </c>
      <c r="B21" s="468"/>
      <c r="C21" s="468"/>
      <c r="D21" s="468"/>
      <c r="E21" s="468"/>
    </row>
    <row r="38" spans="1:5" x14ac:dyDescent="0.35">
      <c r="A38" t="s">
        <v>153</v>
      </c>
    </row>
    <row r="39" spans="1:5" x14ac:dyDescent="0.35">
      <c r="A39">
        <v>100800</v>
      </c>
      <c r="B39" t="s">
        <v>154</v>
      </c>
    </row>
    <row r="40" spans="1:5" x14ac:dyDescent="0.35">
      <c r="A40" s="468" t="s">
        <v>156</v>
      </c>
      <c r="B40" s="468"/>
      <c r="C40" s="468"/>
      <c r="D40" s="468"/>
      <c r="E40" s="468"/>
    </row>
    <row r="57" spans="1:5" ht="15" thickBot="1" x14ac:dyDescent="0.4">
      <c r="A57" t="s">
        <v>153</v>
      </c>
    </row>
    <row r="58" spans="1:5" ht="15" thickBot="1" x14ac:dyDescent="0.4">
      <c r="A58" s="7">
        <v>194000</v>
      </c>
      <c r="B58" t="s">
        <v>157</v>
      </c>
    </row>
    <row r="60" spans="1:5" x14ac:dyDescent="0.35">
      <c r="A60" s="467" t="s">
        <v>158</v>
      </c>
      <c r="B60" s="467"/>
      <c r="C60" s="467"/>
      <c r="D60" s="467"/>
      <c r="E60" s="467"/>
    </row>
    <row r="85" spans="1:37" s="8" customFormat="1" x14ac:dyDescent="0.35">
      <c r="A85" t="s">
        <v>358</v>
      </c>
      <c r="B85">
        <v>55.1</v>
      </c>
      <c r="C85" t="s">
        <v>359</v>
      </c>
      <c r="D85"/>
      <c r="E85"/>
      <c r="F85"/>
      <c r="G85"/>
      <c r="H85"/>
      <c r="I85"/>
      <c r="J85"/>
      <c r="K85"/>
      <c r="L85"/>
      <c r="M85"/>
      <c r="N85"/>
      <c r="O85"/>
      <c r="P85"/>
      <c r="Q85"/>
      <c r="R85"/>
      <c r="S85"/>
      <c r="T85"/>
      <c r="U85"/>
      <c r="V85"/>
      <c r="W85"/>
      <c r="X85"/>
      <c r="Y85"/>
      <c r="Z85"/>
      <c r="AA85"/>
      <c r="AB85"/>
      <c r="AC85"/>
      <c r="AD85"/>
      <c r="AE85"/>
      <c r="AF85"/>
      <c r="AG85"/>
      <c r="AH85"/>
      <c r="AI85"/>
      <c r="AJ85"/>
      <c r="AK85"/>
    </row>
    <row r="86" spans="1:37" s="8" customFormat="1" x14ac:dyDescent="0.35">
      <c r="A86" t="s">
        <v>360</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5" thickBot="1" x14ac:dyDescent="0.4"/>
    <row r="88" spans="1:37" ht="15" thickBot="1" x14ac:dyDescent="0.4">
      <c r="A88" s="9" t="s">
        <v>361</v>
      </c>
      <c r="B88" s="10">
        <f>(B86-B85)/B85</f>
        <v>1.0254083484573502</v>
      </c>
    </row>
    <row r="89" spans="1:37" x14ac:dyDescent="0.35">
      <c r="A89" s="467" t="s">
        <v>159</v>
      </c>
      <c r="B89" s="467"/>
      <c r="C89" s="467"/>
      <c r="D89" s="467"/>
      <c r="E89" s="467"/>
    </row>
    <row r="90" spans="1:37" x14ac:dyDescent="0.35">
      <c r="A90">
        <v>6.6290250000000004</v>
      </c>
      <c r="B90" t="s">
        <v>364</v>
      </c>
      <c r="E90" t="s">
        <v>369</v>
      </c>
    </row>
    <row r="91" spans="1:37" x14ac:dyDescent="0.35">
      <c r="A91">
        <f>1/A90</f>
        <v>0.15085174667466181</v>
      </c>
      <c r="B91" t="s">
        <v>365</v>
      </c>
      <c r="E91" t="s">
        <v>164</v>
      </c>
    </row>
    <row r="92" spans="1:37" x14ac:dyDescent="0.35">
      <c r="A92" s="11">
        <v>0.5</v>
      </c>
      <c r="B92" t="s">
        <v>366</v>
      </c>
      <c r="E92" t="s">
        <v>370</v>
      </c>
    </row>
    <row r="93" spans="1:37" x14ac:dyDescent="0.35">
      <c r="A93">
        <f>A92*A91</f>
        <v>7.5425873337330904E-2</v>
      </c>
      <c r="B93" t="s">
        <v>367</v>
      </c>
      <c r="E93" t="s">
        <v>164</v>
      </c>
    </row>
    <row r="94" spans="1:37" x14ac:dyDescent="0.35">
      <c r="A94">
        <f>1/A93</f>
        <v>13.258050000000001</v>
      </c>
      <c r="B94" t="s">
        <v>368</v>
      </c>
      <c r="E94" t="s">
        <v>164</v>
      </c>
      <c r="J94" s="11"/>
    </row>
    <row r="95" spans="1:37" ht="15" thickBot="1" x14ac:dyDescent="0.4">
      <c r="A95">
        <v>8.0274920000000005</v>
      </c>
      <c r="B95" t="s">
        <v>362</v>
      </c>
      <c r="E95" t="s">
        <v>371</v>
      </c>
      <c r="J95" s="11"/>
    </row>
    <row r="96" spans="1:37" ht="15" thickBot="1" x14ac:dyDescent="0.4">
      <c r="A96" s="12">
        <f>(A94-A95)/A95</f>
        <v>0.65158059329115492</v>
      </c>
      <c r="B96" t="s">
        <v>363</v>
      </c>
      <c r="C96" s="13"/>
      <c r="E96" t="s">
        <v>164</v>
      </c>
    </row>
    <row r="98" spans="1:5" x14ac:dyDescent="0.35">
      <c r="A98" s="467" t="s">
        <v>160</v>
      </c>
      <c r="B98" s="467"/>
      <c r="C98" s="467"/>
      <c r="D98" s="467"/>
      <c r="E98" s="467"/>
    </row>
    <row r="99" spans="1:5" x14ac:dyDescent="0.35">
      <c r="A99" s="13">
        <v>0.3</v>
      </c>
      <c r="B99" s="11" t="s">
        <v>373</v>
      </c>
    </row>
    <row r="100" spans="1:5" x14ac:dyDescent="0.35">
      <c r="A100">
        <v>63.5</v>
      </c>
      <c r="B100" t="s">
        <v>374</v>
      </c>
    </row>
    <row r="101" spans="1:5" x14ac:dyDescent="0.35">
      <c r="A101">
        <f>1/A100</f>
        <v>1.5748031496062992E-2</v>
      </c>
      <c r="B101" t="s">
        <v>372</v>
      </c>
    </row>
    <row r="102" spans="1:5" x14ac:dyDescent="0.35">
      <c r="A102" s="14">
        <f>A101*(1-A99)</f>
        <v>1.1023622047244094E-2</v>
      </c>
      <c r="B102" t="s">
        <v>375</v>
      </c>
    </row>
    <row r="103" spans="1:5" x14ac:dyDescent="0.35">
      <c r="A103" s="14">
        <f>1/A102</f>
        <v>90.714285714285722</v>
      </c>
      <c r="B103" t="s">
        <v>379</v>
      </c>
    </row>
    <row r="104" spans="1:5" x14ac:dyDescent="0.35">
      <c r="A104" s="13">
        <v>0.35</v>
      </c>
      <c r="B104" t="s">
        <v>376</v>
      </c>
    </row>
    <row r="105" spans="1:5" x14ac:dyDescent="0.35">
      <c r="A105">
        <f>A102*(1-A104)</f>
        <v>7.1653543307086615E-3</v>
      </c>
      <c r="B105" t="s">
        <v>377</v>
      </c>
    </row>
    <row r="106" spans="1:5" ht="15" thickBot="1" x14ac:dyDescent="0.4">
      <c r="A106">
        <f>1/A105</f>
        <v>139.56043956043956</v>
      </c>
      <c r="B106" t="s">
        <v>378</v>
      </c>
    </row>
    <row r="107" spans="1:5" ht="15" thickBot="1" x14ac:dyDescent="0.4">
      <c r="A107" s="12">
        <f>(A106-A103)/A103</f>
        <v>0.53846153846153832</v>
      </c>
      <c r="B107" t="s">
        <v>380</v>
      </c>
    </row>
    <row r="108" spans="1:5" x14ac:dyDescent="0.35">
      <c r="A108" s="15"/>
    </row>
    <row r="109" spans="1:5" x14ac:dyDescent="0.35">
      <c r="A109" s="467" t="s">
        <v>162</v>
      </c>
      <c r="B109" s="467"/>
      <c r="C109" s="467"/>
      <c r="D109" s="467"/>
      <c r="E109" s="467"/>
    </row>
    <row r="110" spans="1:5" ht="15" thickBot="1" x14ac:dyDescent="0.4"/>
    <row r="111" spans="1:5" ht="15" thickBot="1" x14ac:dyDescent="0.4">
      <c r="A111" s="12">
        <f>A122</f>
        <v>0.20481927710843381</v>
      </c>
      <c r="B111" t="s">
        <v>382</v>
      </c>
    </row>
    <row r="113" spans="1:12" x14ac:dyDescent="0.35">
      <c r="A113" s="467" t="s">
        <v>161</v>
      </c>
      <c r="B113" s="467"/>
      <c r="C113" s="467"/>
      <c r="D113" s="467"/>
      <c r="E113" s="467"/>
    </row>
    <row r="114" spans="1:12" x14ac:dyDescent="0.35">
      <c r="A114" s="13">
        <v>0.2</v>
      </c>
      <c r="B114" s="11" t="s">
        <v>373</v>
      </c>
    </row>
    <row r="115" spans="1:12" x14ac:dyDescent="0.35">
      <c r="A115">
        <v>1.95</v>
      </c>
      <c r="B115" t="s">
        <v>381</v>
      </c>
    </row>
    <row r="116" spans="1:12" x14ac:dyDescent="0.35">
      <c r="A116">
        <f>1/A115</f>
        <v>0.51282051282051289</v>
      </c>
      <c r="B116" t="s">
        <v>372</v>
      </c>
    </row>
    <row r="117" spans="1:12" x14ac:dyDescent="0.35">
      <c r="A117" s="14">
        <f>A116*(1-A114)</f>
        <v>0.41025641025641035</v>
      </c>
      <c r="B117" t="s">
        <v>375</v>
      </c>
    </row>
    <row r="118" spans="1:12" x14ac:dyDescent="0.35">
      <c r="A118" s="14">
        <f>1/A117</f>
        <v>2.4374999999999996</v>
      </c>
      <c r="B118" t="s">
        <v>379</v>
      </c>
    </row>
    <row r="119" spans="1:12" x14ac:dyDescent="0.35">
      <c r="A119" s="13">
        <v>0.17</v>
      </c>
      <c r="B119" t="s">
        <v>376</v>
      </c>
    </row>
    <row r="120" spans="1:12" x14ac:dyDescent="0.35">
      <c r="A120">
        <f>A117*(1-A119)</f>
        <v>0.34051282051282056</v>
      </c>
      <c r="B120" t="s">
        <v>377</v>
      </c>
    </row>
    <row r="121" spans="1:12" ht="15" thickBot="1" x14ac:dyDescent="0.4">
      <c r="A121">
        <f>1/A120</f>
        <v>2.9367469879518069</v>
      </c>
      <c r="B121" t="s">
        <v>378</v>
      </c>
    </row>
    <row r="122" spans="1:12" ht="15" thickBot="1" x14ac:dyDescent="0.4">
      <c r="A122" s="12">
        <f>(A121-A118)/A118</f>
        <v>0.20481927710843381</v>
      </c>
      <c r="B122" t="s">
        <v>380</v>
      </c>
    </row>
    <row r="124" spans="1:12" x14ac:dyDescent="0.35">
      <c r="A124" s="467" t="s">
        <v>383</v>
      </c>
      <c r="B124" s="467"/>
      <c r="C124" s="467"/>
      <c r="D124" s="467"/>
      <c r="E124" s="467"/>
      <c r="J124" s="16"/>
    </row>
    <row r="125" spans="1:12" x14ac:dyDescent="0.35">
      <c r="A125" s="17">
        <v>4.4824543659231753E-4</v>
      </c>
      <c r="B125" t="s">
        <v>385</v>
      </c>
      <c r="K125" s="11"/>
      <c r="L125" s="11"/>
    </row>
    <row r="126" spans="1:12" x14ac:dyDescent="0.35">
      <c r="A126">
        <v>1.27</v>
      </c>
      <c r="B126" t="s">
        <v>389</v>
      </c>
      <c r="F126" s="18"/>
      <c r="J126" s="1"/>
      <c r="K126" s="17"/>
      <c r="L126" s="17"/>
    </row>
    <row r="127" spans="1:12" x14ac:dyDescent="0.35">
      <c r="A127">
        <f>(1/CONVERT(A125/A126,"mi","km")*0.00105505585)</f>
        <v>1.857438352962903</v>
      </c>
      <c r="B127" t="s">
        <v>386</v>
      </c>
      <c r="K127" s="17"/>
      <c r="L127" s="17"/>
    </row>
    <row r="128" spans="1:12" x14ac:dyDescent="0.35">
      <c r="A128">
        <f>1/A127</f>
        <v>0.53837587578874124</v>
      </c>
      <c r="B128" t="s">
        <v>387</v>
      </c>
      <c r="F128" s="18"/>
      <c r="K128" s="13"/>
      <c r="L128" s="11"/>
    </row>
    <row r="129" spans="1:12" x14ac:dyDescent="0.35">
      <c r="A129">
        <v>1.07</v>
      </c>
      <c r="B129" t="s">
        <v>384</v>
      </c>
      <c r="F129" s="18"/>
      <c r="K129" s="13"/>
      <c r="L129" s="11"/>
    </row>
    <row r="130" spans="1:12" ht="15" thickBot="1" x14ac:dyDescent="0.4">
      <c r="A130">
        <f>1/A129</f>
        <v>0.93457943925233644</v>
      </c>
      <c r="B130" t="s">
        <v>388</v>
      </c>
      <c r="F130" s="18"/>
      <c r="K130" s="11"/>
      <c r="L130" s="11"/>
    </row>
    <row r="131" spans="1:12" ht="15" thickBot="1" x14ac:dyDescent="0.4">
      <c r="A131" s="12">
        <f>(A130-A128)/A128</f>
        <v>0.73592369435785332</v>
      </c>
      <c r="B131" t="s">
        <v>380</v>
      </c>
      <c r="F131" s="18"/>
    </row>
    <row r="133" spans="1:12" x14ac:dyDescent="0.35">
      <c r="A133" s="16"/>
      <c r="B133" s="11"/>
      <c r="C133" s="11"/>
    </row>
    <row r="134" spans="1:12" x14ac:dyDescent="0.35">
      <c r="A134" s="467" t="s">
        <v>100</v>
      </c>
      <c r="B134" s="467"/>
      <c r="C134" s="467"/>
      <c r="D134" s="467"/>
      <c r="E134" s="467"/>
    </row>
    <row r="135" spans="1:12" x14ac:dyDescent="0.35">
      <c r="A135" s="19" t="s">
        <v>400</v>
      </c>
      <c r="B135" s="20"/>
      <c r="C135" s="20"/>
      <c r="D135" s="20"/>
      <c r="E135" s="20"/>
      <c r="F135" s="20"/>
      <c r="G135" s="20"/>
    </row>
    <row r="136" spans="1:12" x14ac:dyDescent="0.35">
      <c r="A136" s="21"/>
      <c r="B136" s="464" t="s">
        <v>401</v>
      </c>
      <c r="C136" s="465"/>
      <c r="D136" s="465"/>
      <c r="E136" s="466"/>
      <c r="F136" s="20"/>
      <c r="G136" s="20"/>
    </row>
    <row r="137" spans="1:12" x14ac:dyDescent="0.35">
      <c r="A137" s="22"/>
      <c r="B137" s="464" t="s">
        <v>402</v>
      </c>
      <c r="C137" s="466"/>
      <c r="D137" s="464" t="s">
        <v>403</v>
      </c>
      <c r="E137" s="466"/>
      <c r="F137" s="20"/>
      <c r="G137" s="20"/>
    </row>
    <row r="138" spans="1:12" x14ac:dyDescent="0.35">
      <c r="A138" s="23" t="s">
        <v>404</v>
      </c>
      <c r="B138" s="24" t="s">
        <v>405</v>
      </c>
      <c r="C138" s="24" t="s">
        <v>406</v>
      </c>
      <c r="D138" s="24" t="s">
        <v>405</v>
      </c>
      <c r="E138" s="24" t="s">
        <v>406</v>
      </c>
      <c r="F138" s="20"/>
      <c r="G138" s="25" t="s">
        <v>407</v>
      </c>
    </row>
    <row r="139" spans="1:12" x14ac:dyDescent="0.35">
      <c r="A139" s="26" t="s">
        <v>408</v>
      </c>
      <c r="B139" s="27">
        <v>95</v>
      </c>
      <c r="C139" s="28">
        <v>95</v>
      </c>
      <c r="D139" s="27">
        <v>50</v>
      </c>
      <c r="E139" s="28">
        <v>50</v>
      </c>
      <c r="F139" s="25" t="s">
        <v>124</v>
      </c>
      <c r="G139" s="20">
        <f>(C139-E139)/C139</f>
        <v>0.47368421052631576</v>
      </c>
    </row>
    <row r="140" spans="1:12" x14ac:dyDescent="0.35">
      <c r="A140" s="29" t="s">
        <v>409</v>
      </c>
      <c r="B140" s="30">
        <v>100</v>
      </c>
      <c r="C140" s="31">
        <v>100</v>
      </c>
      <c r="D140" s="30">
        <v>70</v>
      </c>
      <c r="E140" s="31">
        <v>70</v>
      </c>
      <c r="F140" s="25" t="s">
        <v>124</v>
      </c>
      <c r="G140" s="20">
        <f t="shared" ref="G140:G156" si="0">(C140-E140)/C140</f>
        <v>0.3</v>
      </c>
    </row>
    <row r="141" spans="1:12" x14ac:dyDescent="0.35">
      <c r="A141" s="29" t="s">
        <v>410</v>
      </c>
      <c r="B141" s="30">
        <v>95</v>
      </c>
      <c r="C141" s="31">
        <v>95</v>
      </c>
      <c r="D141" s="30">
        <v>50</v>
      </c>
      <c r="E141" s="31">
        <v>50</v>
      </c>
      <c r="F141" s="25" t="s">
        <v>124</v>
      </c>
      <c r="G141" s="20">
        <f t="shared" si="0"/>
        <v>0.47368421052631576</v>
      </c>
    </row>
    <row r="142" spans="1:12" x14ac:dyDescent="0.35">
      <c r="A142" s="29" t="s">
        <v>411</v>
      </c>
      <c r="B142" s="30">
        <v>105</v>
      </c>
      <c r="C142" s="31">
        <v>105</v>
      </c>
      <c r="D142" s="30">
        <v>110</v>
      </c>
      <c r="E142" s="31">
        <v>110</v>
      </c>
      <c r="F142" s="32" t="s">
        <v>427</v>
      </c>
      <c r="G142" s="20">
        <f t="shared" si="0"/>
        <v>-4.7619047619047616E-2</v>
      </c>
    </row>
    <row r="143" spans="1:12" x14ac:dyDescent="0.35">
      <c r="A143" s="29" t="s">
        <v>412</v>
      </c>
      <c r="B143" s="30">
        <v>80</v>
      </c>
      <c r="C143" s="31">
        <v>80</v>
      </c>
      <c r="D143" s="30">
        <v>35</v>
      </c>
      <c r="E143" s="31">
        <v>35</v>
      </c>
      <c r="F143" s="25" t="s">
        <v>124</v>
      </c>
      <c r="G143" s="20">
        <f t="shared" si="0"/>
        <v>0.5625</v>
      </c>
    </row>
    <row r="144" spans="1:12" x14ac:dyDescent="0.35">
      <c r="A144" s="29" t="s">
        <v>413</v>
      </c>
      <c r="B144" s="30">
        <v>70</v>
      </c>
      <c r="C144" s="31">
        <v>70</v>
      </c>
      <c r="D144" s="30">
        <v>50</v>
      </c>
      <c r="E144" s="31">
        <v>50</v>
      </c>
      <c r="F144" s="25" t="s">
        <v>124</v>
      </c>
      <c r="G144" s="20">
        <f t="shared" si="0"/>
        <v>0.2857142857142857</v>
      </c>
    </row>
    <row r="145" spans="1:9" x14ac:dyDescent="0.35">
      <c r="A145" s="29" t="s">
        <v>414</v>
      </c>
      <c r="B145" s="30">
        <v>90</v>
      </c>
      <c r="C145" s="31">
        <v>90</v>
      </c>
      <c r="D145" s="30">
        <v>80</v>
      </c>
      <c r="E145" s="31">
        <v>80</v>
      </c>
      <c r="F145" s="25" t="s">
        <v>415</v>
      </c>
      <c r="G145" s="20">
        <f t="shared" si="0"/>
        <v>0.1111111111111111</v>
      </c>
    </row>
    <row r="146" spans="1:9" x14ac:dyDescent="0.35">
      <c r="A146" s="29" t="s">
        <v>416</v>
      </c>
      <c r="B146" s="30">
        <v>100</v>
      </c>
      <c r="C146" s="31">
        <v>100</v>
      </c>
      <c r="D146" s="30">
        <v>90</v>
      </c>
      <c r="E146" s="31">
        <v>90</v>
      </c>
      <c r="F146" s="25" t="s">
        <v>124</v>
      </c>
      <c r="G146" s="20">
        <f t="shared" si="0"/>
        <v>0.1</v>
      </c>
    </row>
    <row r="147" spans="1:9" x14ac:dyDescent="0.35">
      <c r="A147" s="29" t="s">
        <v>417</v>
      </c>
      <c r="B147" s="30">
        <v>80</v>
      </c>
      <c r="C147" s="31">
        <v>80</v>
      </c>
      <c r="D147" s="30">
        <v>40</v>
      </c>
      <c r="E147" s="31">
        <v>40</v>
      </c>
      <c r="F147" s="25" t="s">
        <v>124</v>
      </c>
      <c r="G147" s="20">
        <f t="shared" si="0"/>
        <v>0.5</v>
      </c>
    </row>
    <row r="148" spans="1:9" x14ac:dyDescent="0.35">
      <c r="A148" s="29" t="s">
        <v>418</v>
      </c>
      <c r="B148" s="30">
        <v>80</v>
      </c>
      <c r="C148" s="31">
        <v>80</v>
      </c>
      <c r="D148" s="30">
        <v>50</v>
      </c>
      <c r="E148" s="31">
        <v>50</v>
      </c>
      <c r="F148" s="25" t="s">
        <v>124</v>
      </c>
      <c r="G148" s="20">
        <f t="shared" si="0"/>
        <v>0.375</v>
      </c>
    </row>
    <row r="149" spans="1:9" x14ac:dyDescent="0.35">
      <c r="A149" s="29" t="s">
        <v>419</v>
      </c>
      <c r="B149" s="30">
        <v>90</v>
      </c>
      <c r="C149" s="31">
        <v>90</v>
      </c>
      <c r="D149" s="30">
        <v>80</v>
      </c>
      <c r="E149" s="31">
        <v>80</v>
      </c>
      <c r="F149" s="25" t="s">
        <v>415</v>
      </c>
      <c r="G149" s="20">
        <f t="shared" si="0"/>
        <v>0.1111111111111111</v>
      </c>
    </row>
    <row r="150" spans="1:9" x14ac:dyDescent="0.35">
      <c r="A150" s="29" t="s">
        <v>420</v>
      </c>
      <c r="B150" s="30">
        <v>95</v>
      </c>
      <c r="C150" s="31">
        <v>95</v>
      </c>
      <c r="D150" s="30">
        <v>90</v>
      </c>
      <c r="E150" s="31">
        <v>90</v>
      </c>
      <c r="F150" s="32" t="s">
        <v>427</v>
      </c>
      <c r="G150" s="20">
        <f t="shared" si="0"/>
        <v>5.2631578947368418E-2</v>
      </c>
    </row>
    <row r="151" spans="1:9" x14ac:dyDescent="0.35">
      <c r="A151" s="29" t="s">
        <v>421</v>
      </c>
      <c r="B151" s="30">
        <v>95</v>
      </c>
      <c r="C151" s="31">
        <v>95</v>
      </c>
      <c r="D151" s="30">
        <v>90</v>
      </c>
      <c r="E151" s="31">
        <v>90</v>
      </c>
      <c r="F151" s="32" t="s">
        <v>427</v>
      </c>
      <c r="G151" s="20">
        <f t="shared" si="0"/>
        <v>5.2631578947368418E-2</v>
      </c>
    </row>
    <row r="152" spans="1:9" x14ac:dyDescent="0.35">
      <c r="A152" s="29" t="s">
        <v>422</v>
      </c>
      <c r="B152" s="30">
        <v>80</v>
      </c>
      <c r="C152" s="31">
        <v>50</v>
      </c>
      <c r="D152" s="30">
        <v>30</v>
      </c>
      <c r="E152" s="31">
        <v>30</v>
      </c>
      <c r="F152" s="25" t="s">
        <v>123</v>
      </c>
      <c r="G152" s="20">
        <f>(C152-E152)/C152</f>
        <v>0.4</v>
      </c>
    </row>
    <row r="153" spans="1:9" x14ac:dyDescent="0.35">
      <c r="A153" s="29" t="s">
        <v>423</v>
      </c>
      <c r="B153" s="30">
        <v>90</v>
      </c>
      <c r="C153" s="31">
        <v>90</v>
      </c>
      <c r="D153" s="30">
        <v>70</v>
      </c>
      <c r="E153" s="31">
        <v>70</v>
      </c>
      <c r="F153" s="25" t="s">
        <v>120</v>
      </c>
      <c r="G153" s="20">
        <f t="shared" si="0"/>
        <v>0.22222222222222221</v>
      </c>
    </row>
    <row r="154" spans="1:9" x14ac:dyDescent="0.35">
      <c r="A154" s="29" t="s">
        <v>424</v>
      </c>
      <c r="B154" s="30">
        <v>95</v>
      </c>
      <c r="C154" s="31">
        <v>90</v>
      </c>
      <c r="D154" s="30">
        <v>80</v>
      </c>
      <c r="E154" s="31">
        <v>80</v>
      </c>
      <c r="F154" s="32" t="s">
        <v>427</v>
      </c>
      <c r="G154" s="20">
        <f t="shared" si="0"/>
        <v>0.1111111111111111</v>
      </c>
      <c r="I154" s="33"/>
    </row>
    <row r="155" spans="1:9" x14ac:dyDescent="0.35">
      <c r="A155" s="29" t="s">
        <v>425</v>
      </c>
      <c r="B155" s="30">
        <v>80</v>
      </c>
      <c r="C155" s="31">
        <v>65</v>
      </c>
      <c r="D155" s="30">
        <v>60</v>
      </c>
      <c r="E155" s="31">
        <v>30</v>
      </c>
      <c r="F155" s="25" t="s">
        <v>121</v>
      </c>
      <c r="G155" s="20">
        <f t="shared" si="0"/>
        <v>0.53846153846153844</v>
      </c>
    </row>
    <row r="156" spans="1:9" x14ac:dyDescent="0.35">
      <c r="A156" s="34" t="s">
        <v>426</v>
      </c>
      <c r="B156" s="35">
        <v>90</v>
      </c>
      <c r="C156" s="36">
        <v>90</v>
      </c>
      <c r="D156" s="35">
        <v>70</v>
      </c>
      <c r="E156" s="36">
        <v>70</v>
      </c>
      <c r="F156" s="25" t="s">
        <v>121</v>
      </c>
      <c r="G156" s="20">
        <f t="shared" si="0"/>
        <v>0.22222222222222221</v>
      </c>
    </row>
    <row r="157" spans="1:9" x14ac:dyDescent="0.35">
      <c r="A157" s="20"/>
      <c r="B157" s="20"/>
      <c r="C157" s="20"/>
      <c r="D157" s="20"/>
      <c r="E157" s="20"/>
      <c r="F157" s="20"/>
      <c r="G157" s="20"/>
    </row>
    <row r="158" spans="1:9" x14ac:dyDescent="0.35">
      <c r="A158" s="20"/>
      <c r="B158" s="20"/>
      <c r="C158" s="20"/>
      <c r="D158" s="20"/>
      <c r="E158" s="20"/>
      <c r="F158" s="20"/>
      <c r="G158" s="20"/>
    </row>
    <row r="159" spans="1:9" x14ac:dyDescent="0.35">
      <c r="A159" s="20" t="s">
        <v>124</v>
      </c>
      <c r="B159" s="20">
        <f>AVERAGEIF(F139:F156,A159,G139:G156)</f>
        <v>0.38382283834586467</v>
      </c>
      <c r="C159" s="20"/>
      <c r="D159" s="20"/>
      <c r="E159" s="20"/>
      <c r="F159" s="20"/>
      <c r="G159" s="20"/>
    </row>
    <row r="160" spans="1:9" x14ac:dyDescent="0.35">
      <c r="A160" s="20" t="s">
        <v>415</v>
      </c>
      <c r="B160" s="20">
        <f>AVERAGEIF(F139:F156,A160,G139:G156)</f>
        <v>0.1111111111111111</v>
      </c>
      <c r="C160" s="20"/>
      <c r="D160" s="20"/>
      <c r="E160" s="20"/>
      <c r="F160" s="20"/>
      <c r="G160" s="20"/>
    </row>
    <row r="161" spans="1:7" x14ac:dyDescent="0.35">
      <c r="A161" s="20" t="s">
        <v>123</v>
      </c>
      <c r="B161" s="20">
        <f>AVERAGEIF(F139:F156,A161,G139:G156)</f>
        <v>0.4</v>
      </c>
      <c r="C161" s="20"/>
      <c r="D161" s="20"/>
      <c r="E161" s="20"/>
      <c r="F161" s="20"/>
      <c r="G161" s="20"/>
    </row>
    <row r="162" spans="1:7" x14ac:dyDescent="0.35">
      <c r="A162" s="20" t="s">
        <v>120</v>
      </c>
      <c r="B162" s="20">
        <f>AVERAGEIF(F139:F156,A162,G139:G156)</f>
        <v>0.22222222222222221</v>
      </c>
      <c r="C162" s="20"/>
      <c r="D162" s="20"/>
      <c r="E162" s="20"/>
      <c r="F162" s="20"/>
      <c r="G162" s="20"/>
    </row>
    <row r="163" spans="1:7" x14ac:dyDescent="0.35">
      <c r="A163" s="20" t="s">
        <v>121</v>
      </c>
      <c r="B163" s="20">
        <f>AVERAGEIF(F139:F156,A163,G139:G156)</f>
        <v>0.38034188034188032</v>
      </c>
      <c r="C163" s="20"/>
      <c r="D163" s="20"/>
      <c r="E163" s="20"/>
      <c r="F163" s="20"/>
      <c r="G163" s="20"/>
    </row>
    <row r="165" spans="1:7" x14ac:dyDescent="0.35">
      <c r="A165" s="467" t="s">
        <v>165</v>
      </c>
      <c r="B165" s="467"/>
      <c r="C165" s="467"/>
      <c r="D165" s="467"/>
      <c r="E165" s="467"/>
    </row>
    <row r="166" spans="1:7" ht="15" thickBot="1" x14ac:dyDescent="0.4">
      <c r="A166" t="s">
        <v>166</v>
      </c>
      <c r="B166" s="13">
        <v>0.4</v>
      </c>
    </row>
    <row r="167" spans="1:7" ht="15" thickBot="1" x14ac:dyDescent="0.4">
      <c r="A167" t="s">
        <v>167</v>
      </c>
      <c r="B167" s="37">
        <f>(1+B166)^(1/(2020-2010))-1</f>
        <v>3.4219694129380196E-2</v>
      </c>
    </row>
    <row r="168" spans="1:7" x14ac:dyDescent="0.35">
      <c r="B168" s="38"/>
    </row>
    <row r="169" spans="1:7" x14ac:dyDescent="0.35">
      <c r="A169" s="467" t="s">
        <v>390</v>
      </c>
      <c r="B169" s="467"/>
    </row>
    <row r="170" spans="1:7" x14ac:dyDescent="0.35">
      <c r="A170" t="s">
        <v>391</v>
      </c>
      <c r="B170" s="39">
        <v>972.7</v>
      </c>
    </row>
    <row r="171" spans="1:7" ht="15" thickBot="1" x14ac:dyDescent="0.4">
      <c r="A171" t="s">
        <v>392</v>
      </c>
      <c r="B171" s="40">
        <f>400.9+53.5+276.5+255.7+63.5+462.5+B170+975.4+227.6+436.5</f>
        <v>4124.8</v>
      </c>
    </row>
    <row r="172" spans="1:7" ht="15" thickBot="1" x14ac:dyDescent="0.4">
      <c r="A172" t="s">
        <v>393</v>
      </c>
      <c r="B172" s="37">
        <f>B170/B171</f>
        <v>0.23581749418153608</v>
      </c>
    </row>
    <row r="173" spans="1:7" x14ac:dyDescent="0.35">
      <c r="B173" s="38"/>
    </row>
    <row r="174" spans="1:7" x14ac:dyDescent="0.35">
      <c r="A174" s="467" t="s">
        <v>172</v>
      </c>
      <c r="B174" s="467"/>
      <c r="C174" s="467"/>
      <c r="D174" s="467"/>
      <c r="E174" s="467"/>
    </row>
    <row r="175" spans="1:7" ht="15" thickBot="1" x14ac:dyDescent="0.4">
      <c r="A175" t="s">
        <v>399</v>
      </c>
      <c r="B175" s="38">
        <v>0.1246</v>
      </c>
    </row>
    <row r="176" spans="1:7" ht="15" thickBot="1" x14ac:dyDescent="0.4">
      <c r="A176" t="s">
        <v>395</v>
      </c>
      <c r="B176" s="37">
        <f>1-B175</f>
        <v>0.87539999999999996</v>
      </c>
    </row>
    <row r="178" spans="1:5" x14ac:dyDescent="0.35">
      <c r="A178" s="467" t="s">
        <v>168</v>
      </c>
      <c r="B178" s="467"/>
      <c r="C178" s="467"/>
      <c r="D178" s="467"/>
      <c r="E178" s="467"/>
    </row>
    <row r="179" spans="1:5" x14ac:dyDescent="0.35">
      <c r="A179" t="s">
        <v>397</v>
      </c>
      <c r="B179">
        <v>197000</v>
      </c>
    </row>
    <row r="180" spans="1:5" ht="15" thickBot="1" x14ac:dyDescent="0.4">
      <c r="A180" t="s">
        <v>398</v>
      </c>
      <c r="B180">
        <v>175000</v>
      </c>
    </row>
    <row r="181" spans="1:5" ht="15" thickBot="1" x14ac:dyDescent="0.4">
      <c r="A181" t="s">
        <v>169</v>
      </c>
      <c r="B181" s="12">
        <f>B179/B180</f>
        <v>1.1257142857142857</v>
      </c>
    </row>
    <row r="183" spans="1:5" x14ac:dyDescent="0.35">
      <c r="A183" s="467" t="s">
        <v>170</v>
      </c>
      <c r="B183" s="467"/>
      <c r="C183" s="467"/>
      <c r="D183" s="467"/>
      <c r="E183" s="467"/>
    </row>
    <row r="184" spans="1:5" x14ac:dyDescent="0.35">
      <c r="A184" t="s">
        <v>2249</v>
      </c>
      <c r="B184" s="162">
        <v>1.2E-2</v>
      </c>
    </row>
    <row r="185" spans="1:5" x14ac:dyDescent="0.35">
      <c r="A185" t="s">
        <v>2250</v>
      </c>
      <c r="B185" s="162">
        <v>2.4E-2</v>
      </c>
    </row>
    <row r="186" spans="1:5" x14ac:dyDescent="0.35">
      <c r="A186" t="s">
        <v>2251</v>
      </c>
      <c r="B186">
        <f>2050-2018+1</f>
        <v>33</v>
      </c>
    </row>
    <row r="187" spans="1:5" x14ac:dyDescent="0.35">
      <c r="A187" t="s">
        <v>2252</v>
      </c>
      <c r="B187" s="11">
        <f>(1-B184)^B186</f>
        <v>0.67139665221009714</v>
      </c>
    </row>
    <row r="188" spans="1:5" ht="15" thickBot="1" x14ac:dyDescent="0.4">
      <c r="A188" t="s">
        <v>2253</v>
      </c>
      <c r="B188" s="11">
        <f>(1-B185)^B186</f>
        <v>0.44858421050781644</v>
      </c>
    </row>
    <row r="189" spans="1:5" ht="15" thickBot="1" x14ac:dyDescent="0.4">
      <c r="A189" t="s">
        <v>2254</v>
      </c>
      <c r="B189" s="12">
        <f>(B187-B188)/B187</f>
        <v>0.33186409400289502</v>
      </c>
    </row>
    <row r="191" spans="1:5" x14ac:dyDescent="0.35">
      <c r="A191" s="467" t="s">
        <v>182</v>
      </c>
      <c r="B191" s="467"/>
      <c r="C191" s="467"/>
      <c r="D191" s="467"/>
      <c r="E191" s="467"/>
    </row>
    <row r="192" spans="1:5" x14ac:dyDescent="0.35">
      <c r="A192" s="16" t="s">
        <v>174</v>
      </c>
      <c r="B192" s="16" t="s">
        <v>175</v>
      </c>
      <c r="C192" s="16"/>
    </row>
    <row r="193" spans="1:9" x14ac:dyDescent="0.35">
      <c r="A193" t="s">
        <v>176</v>
      </c>
      <c r="B193" s="17">
        <v>15277777.777777778</v>
      </c>
      <c r="C193" t="s">
        <v>177</v>
      </c>
    </row>
    <row r="194" spans="1:9" x14ac:dyDescent="0.35">
      <c r="A194" t="s">
        <v>178</v>
      </c>
      <c r="B194" s="17">
        <f>3.4*10^6</f>
        <v>3400000</v>
      </c>
      <c r="C194" s="41"/>
    </row>
    <row r="195" spans="1:9" x14ac:dyDescent="0.35">
      <c r="A195" t="s">
        <v>179</v>
      </c>
      <c r="B195">
        <v>2</v>
      </c>
    </row>
    <row r="196" spans="1:9" ht="15" thickBot="1" x14ac:dyDescent="0.4">
      <c r="A196" t="s">
        <v>180</v>
      </c>
      <c r="B196" s="17">
        <f>B195*B194</f>
        <v>6800000</v>
      </c>
    </row>
    <row r="197" spans="1:9" ht="15" thickBot="1" x14ac:dyDescent="0.4">
      <c r="A197" t="s">
        <v>181</v>
      </c>
      <c r="B197" s="12">
        <f>B196/B193</f>
        <v>0.44509090909090909</v>
      </c>
    </row>
    <row r="199" spans="1:9" x14ac:dyDescent="0.35">
      <c r="A199" s="201" t="s">
        <v>2974</v>
      </c>
    </row>
    <row r="201" spans="1:9" x14ac:dyDescent="0.35">
      <c r="A201" s="202" t="s">
        <v>2995</v>
      </c>
      <c r="B201" s="463" t="s">
        <v>2978</v>
      </c>
      <c r="C201" s="463"/>
      <c r="D201" s="463"/>
      <c r="E201" s="463"/>
      <c r="F201" s="463"/>
      <c r="G201" s="463"/>
      <c r="H201" s="463"/>
      <c r="I201" s="463"/>
    </row>
    <row r="202" spans="1:9" x14ac:dyDescent="0.35">
      <c r="A202" s="42" t="s">
        <v>2979</v>
      </c>
      <c r="B202" s="42" t="s">
        <v>2980</v>
      </c>
      <c r="C202" s="42" t="s">
        <v>2981</v>
      </c>
      <c r="D202" s="42" t="s">
        <v>2982</v>
      </c>
      <c r="E202" s="42" t="s">
        <v>2342</v>
      </c>
      <c r="F202" s="42" t="s">
        <v>86</v>
      </c>
      <c r="G202" s="42" t="s">
        <v>2983</v>
      </c>
      <c r="H202" s="42" t="s">
        <v>2984</v>
      </c>
      <c r="I202" s="42" t="s">
        <v>2985</v>
      </c>
    </row>
    <row r="203" spans="1:9" x14ac:dyDescent="0.35">
      <c r="A203" s="42" t="s">
        <v>2986</v>
      </c>
      <c r="B203">
        <v>0</v>
      </c>
      <c r="C203">
        <v>6</v>
      </c>
      <c r="D203">
        <v>9</v>
      </c>
      <c r="E203">
        <v>25</v>
      </c>
      <c r="F203">
        <v>21</v>
      </c>
      <c r="G203">
        <v>215</v>
      </c>
      <c r="H203">
        <v>81</v>
      </c>
      <c r="I203">
        <v>134</v>
      </c>
    </row>
    <row r="204" spans="1:9" x14ac:dyDescent="0.35">
      <c r="A204" s="42" t="s">
        <v>2987</v>
      </c>
      <c r="B204">
        <v>4</v>
      </c>
      <c r="C204">
        <v>3</v>
      </c>
      <c r="D204">
        <v>15</v>
      </c>
      <c r="E204">
        <v>40</v>
      </c>
      <c r="F204">
        <v>43</v>
      </c>
      <c r="G204">
        <v>163</v>
      </c>
      <c r="H204">
        <v>56</v>
      </c>
      <c r="I204">
        <v>94</v>
      </c>
    </row>
    <row r="205" spans="1:9" ht="15" thickBot="1" x14ac:dyDescent="0.4">
      <c r="A205" s="42" t="s">
        <v>2988</v>
      </c>
      <c r="B205">
        <f>B204-B203</f>
        <v>4</v>
      </c>
      <c r="C205">
        <f t="shared" ref="C205:I205" si="1">C204-C203</f>
        <v>-3</v>
      </c>
      <c r="D205">
        <f t="shared" si="1"/>
        <v>6</v>
      </c>
      <c r="E205">
        <f t="shared" si="1"/>
        <v>15</v>
      </c>
      <c r="F205">
        <f t="shared" si="1"/>
        <v>22</v>
      </c>
      <c r="G205">
        <f t="shared" si="1"/>
        <v>-52</v>
      </c>
      <c r="H205">
        <f t="shared" si="1"/>
        <v>-25</v>
      </c>
      <c r="I205">
        <f t="shared" si="1"/>
        <v>-40</v>
      </c>
    </row>
    <row r="206" spans="1:9" ht="15" thickBot="1" x14ac:dyDescent="0.4">
      <c r="A206" t="s">
        <v>2989</v>
      </c>
      <c r="B206" s="12">
        <v>-0.33</v>
      </c>
    </row>
    <row r="207" spans="1:9" ht="15" thickBot="1" x14ac:dyDescent="0.4">
      <c r="A207" t="s">
        <v>2990</v>
      </c>
      <c r="B207" s="12">
        <f>I205/I203</f>
        <v>-0.29850746268656714</v>
      </c>
    </row>
    <row r="209" spans="1:9" x14ac:dyDescent="0.35">
      <c r="A209" s="202" t="s">
        <v>2996</v>
      </c>
      <c r="B209" s="463" t="s">
        <v>2978</v>
      </c>
      <c r="C209" s="463"/>
      <c r="D209" s="463"/>
      <c r="E209" s="463"/>
      <c r="F209" s="463"/>
      <c r="G209" s="463"/>
      <c r="H209" s="463"/>
      <c r="I209" s="463"/>
    </row>
    <row r="210" spans="1:9" x14ac:dyDescent="0.35">
      <c r="A210" s="42" t="s">
        <v>2979</v>
      </c>
      <c r="B210" s="42" t="s">
        <v>2980</v>
      </c>
      <c r="C210" s="42" t="s">
        <v>2981</v>
      </c>
      <c r="D210" s="42" t="s">
        <v>2982</v>
      </c>
      <c r="E210" s="42" t="s">
        <v>2342</v>
      </c>
      <c r="F210" s="42" t="s">
        <v>86</v>
      </c>
      <c r="G210" s="42" t="s">
        <v>2983</v>
      </c>
      <c r="H210" s="42" t="s">
        <v>2984</v>
      </c>
      <c r="I210" s="42" t="s">
        <v>2985</v>
      </c>
    </row>
    <row r="211" spans="1:9" x14ac:dyDescent="0.35">
      <c r="A211" s="42" t="s">
        <v>2986</v>
      </c>
      <c r="B211">
        <v>0</v>
      </c>
      <c r="C211">
        <v>17</v>
      </c>
      <c r="D211">
        <v>18</v>
      </c>
      <c r="E211">
        <v>22</v>
      </c>
      <c r="F211">
        <v>12</v>
      </c>
      <c r="G211">
        <v>73</v>
      </c>
      <c r="H211">
        <v>21</v>
      </c>
      <c r="I211">
        <v>21</v>
      </c>
    </row>
    <row r="212" spans="1:9" x14ac:dyDescent="0.35">
      <c r="A212" s="42" t="s">
        <v>2987</v>
      </c>
      <c r="B212">
        <v>0</v>
      </c>
      <c r="C212">
        <v>15</v>
      </c>
      <c r="D212">
        <v>22</v>
      </c>
      <c r="E212">
        <v>39</v>
      </c>
      <c r="F212">
        <v>23</v>
      </c>
      <c r="G212">
        <v>51</v>
      </c>
      <c r="H212">
        <v>17</v>
      </c>
      <c r="I212">
        <v>19</v>
      </c>
    </row>
    <row r="213" spans="1:9" ht="15" thickBot="1" x14ac:dyDescent="0.4">
      <c r="A213" s="42" t="s">
        <v>2988</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5" thickBot="1" x14ac:dyDescent="0.4">
      <c r="A214" t="s">
        <v>2989</v>
      </c>
      <c r="B214" s="12">
        <f>SUM(G213:H213)/SUM(G211:H211)</f>
        <v>-0.27659574468085107</v>
      </c>
    </row>
    <row r="215" spans="1:9" ht="15" thickBot="1" x14ac:dyDescent="0.4">
      <c r="A215" t="s">
        <v>2990</v>
      </c>
      <c r="B215" s="12">
        <f>I213/I211</f>
        <v>-9.5238095238095233E-2</v>
      </c>
    </row>
    <row r="217" spans="1:9" x14ac:dyDescent="0.35">
      <c r="A217" s="202" t="s">
        <v>2997</v>
      </c>
      <c r="B217" s="463" t="s">
        <v>2978</v>
      </c>
      <c r="C217" s="463"/>
      <c r="D217" s="463"/>
      <c r="E217" s="463"/>
    </row>
    <row r="218" spans="1:9" x14ac:dyDescent="0.35">
      <c r="A218" s="42" t="s">
        <v>2979</v>
      </c>
      <c r="B218" s="42" t="s">
        <v>2991</v>
      </c>
      <c r="C218" s="42" t="s">
        <v>2992</v>
      </c>
      <c r="D218" s="42" t="s">
        <v>2993</v>
      </c>
      <c r="E218" s="42" t="s">
        <v>86</v>
      </c>
    </row>
    <row r="219" spans="1:9" x14ac:dyDescent="0.35">
      <c r="A219" s="42" t="s">
        <v>2986</v>
      </c>
      <c r="B219">
        <v>112</v>
      </c>
      <c r="C219">
        <v>16</v>
      </c>
      <c r="D219">
        <v>9</v>
      </c>
      <c r="E219">
        <v>134</v>
      </c>
    </row>
    <row r="220" spans="1:9" x14ac:dyDescent="0.35">
      <c r="A220" s="42" t="s">
        <v>2987</v>
      </c>
      <c r="B220">
        <v>87</v>
      </c>
      <c r="C220">
        <v>17</v>
      </c>
      <c r="D220">
        <v>9</v>
      </c>
      <c r="E220">
        <v>151</v>
      </c>
    </row>
    <row r="221" spans="1:9" ht="15" thickBot="1" x14ac:dyDescent="0.4">
      <c r="A221" s="42" t="s">
        <v>2988</v>
      </c>
      <c r="B221">
        <f>B220-B219</f>
        <v>-25</v>
      </c>
      <c r="C221">
        <f t="shared" ref="C221:E221" si="9">C220-C219</f>
        <v>1</v>
      </c>
      <c r="D221">
        <f t="shared" si="9"/>
        <v>0</v>
      </c>
      <c r="E221">
        <f t="shared" si="9"/>
        <v>17</v>
      </c>
    </row>
    <row r="222" spans="1:9" ht="15" thickBot="1" x14ac:dyDescent="0.4">
      <c r="A222" t="s">
        <v>2994</v>
      </c>
      <c r="B222" s="12">
        <f>B221/B219</f>
        <v>-0.22321428571428573</v>
      </c>
    </row>
  </sheetData>
  <mergeCells count="23">
    <mergeCell ref="A134:E134"/>
    <mergeCell ref="A89:E89"/>
    <mergeCell ref="A98:E98"/>
    <mergeCell ref="A113:E113"/>
    <mergeCell ref="A109:E109"/>
    <mergeCell ref="A124:E124"/>
    <mergeCell ref="A1:E1"/>
    <mergeCell ref="A2:E2"/>
    <mergeCell ref="A21:E21"/>
    <mergeCell ref="A40:E40"/>
    <mergeCell ref="A60:E60"/>
    <mergeCell ref="B201:I201"/>
    <mergeCell ref="B217:E217"/>
    <mergeCell ref="B209:I209"/>
    <mergeCell ref="B136:E136"/>
    <mergeCell ref="B137:C137"/>
    <mergeCell ref="D137:E137"/>
    <mergeCell ref="A191:E191"/>
    <mergeCell ref="A165:E165"/>
    <mergeCell ref="A178:E178"/>
    <mergeCell ref="A183:E183"/>
    <mergeCell ref="A174:E174"/>
    <mergeCell ref="A169:B169"/>
  </mergeCells>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12</vt:i4>
      </vt:variant>
    </vt:vector>
  </HeadingPairs>
  <TitlesOfParts>
    <vt:vector size="12" baseType="lpstr">
      <vt:lpstr>About</vt:lpstr>
      <vt:lpstr>Policy Characteristics</vt:lpstr>
      <vt:lpstr>PolicyLevers</vt:lpstr>
      <vt:lpstr>UnitControlCenter</vt:lpstr>
      <vt:lpstr>OutputGraphs</vt:lpstr>
      <vt:lpstr>Output Graph Color Key</vt:lpstr>
      <vt:lpstr>ReferenceScenarios</vt:lpstr>
      <vt:lpstr>ReferenceCurves</vt:lpstr>
      <vt:lpstr>Targets</vt:lpstr>
      <vt:lpstr>EPA GHG Inventory</vt:lpstr>
      <vt:lpstr>Old Target Calculations</vt:lpstr>
      <vt:lpstr>MaxBoundCalculations</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Dan O'Brien</cp:lastModifiedBy>
  <dcterms:created xsi:type="dcterms:W3CDTF">2014-07-10T20:44:47Z</dcterms:created>
  <dcterms:modified xsi:type="dcterms:W3CDTF">2026-04-10T13:52:04Z</dcterms:modified>
</cp:coreProperties>
</file>